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codeName="ThisWorkbook" defaultThemeVersion="166925"/>
  <mc:AlternateContent xmlns:mc="http://schemas.openxmlformats.org/markup-compatibility/2006">
    <mc:Choice Requires="x15">
      <x15ac:absPath xmlns:x15ac="http://schemas.microsoft.com/office/spreadsheetml/2010/11/ac" url="https://investni.sharepoint.com/sites/CLAIMS/TEM/Bespoke Claim Packs/"/>
    </mc:Choice>
  </mc:AlternateContent>
  <xr:revisionPtr revIDLastSave="965" documentId="8_{9AAE9B28-876F-4CA4-B0CE-2E394E90812C}" xr6:coauthVersionLast="47" xr6:coauthVersionMax="47" xr10:uidLastSave="{C0F305EF-3151-45E8-8954-3E422C4651C1}"/>
  <bookViews>
    <workbookView xWindow="-10500" yWindow="-21710" windowWidth="38620" windowHeight="21220" tabRatio="832" firstSheet="1" activeTab="2" xr2:uid="{9970326D-B12E-444C-95AE-3BC5600A4110}"/>
  </bookViews>
  <sheets>
    <sheet name="Sheet1" sheetId="13" state="hidden" r:id="rId1"/>
    <sheet name="GUIDANCE" sheetId="1" r:id="rId2"/>
    <sheet name="CLAIM FORM" sheetId="2" r:id="rId3"/>
    <sheet name="LIST" sheetId="9" state="hidden" r:id="rId4"/>
    <sheet name="INVOICED" sheetId="12" r:id="rId5"/>
    <sheet name="TRAVEL" sheetId="4" state="hidden" r:id="rId6"/>
    <sheet name="LABOUR" sheetId="6" state="hidden" r:id="rId7"/>
    <sheet name="R&amp;D COSTS" sheetId="10" state="hidden" r:id="rId8"/>
    <sheet name="CLAIMPERIODS" sheetId="11" state="hidden" r:id="rId9"/>
    <sheet name="PHR (Project Hourly Rate)" sheetId="5" state="hidden" r:id="rId10"/>
    <sheet name="TRAINING CODE" sheetId="8" state="hidden" r:id="rId11"/>
    <sheet name="KEY WORKER" sheetId="7" state="hidden" r:id="rId12"/>
  </sheets>
  <externalReferences>
    <externalReference r:id="rId13"/>
    <externalReference r:id="rId14"/>
  </externalReferences>
  <definedNames>
    <definedName name="_xlnm._FilterDatabase" localSheetId="4" hidden="1">INVOICED!$A$1:$S$502</definedName>
    <definedName name="ACTIVITYCODEDATA">'TRAINING CODE'!$B$3:$C$102</definedName>
    <definedName name="CTP_percentage">#REF!</definedName>
    <definedName name="d">#REF!</definedName>
    <definedName name="date_from">#REF!</definedName>
    <definedName name="date_from_to">#REF!</definedName>
    <definedName name="date_to">#REF!</definedName>
    <definedName name="dates">#REF!</definedName>
    <definedName name="EE">#REF!</definedName>
    <definedName name="EEEE">[1]LISTS!#REF!</definedName>
    <definedName name="EEEEE">#REF!</definedName>
    <definedName name="EEEEEEEE">#REF!</definedName>
    <definedName name="EEEEEEEEEEEEEEEEEEE">#REF!</definedName>
    <definedName name="employee_hours">#REF!</definedName>
    <definedName name="employee_hours2">#REF!</definedName>
    <definedName name="employee_hours3">#REF!</definedName>
    <definedName name="employees">#REF!</definedName>
    <definedName name="employees2">#REF!</definedName>
    <definedName name="employees3">#REF!</definedName>
    <definedName name="ext_cost_number">#REF!</definedName>
    <definedName name="external_costs">#REF!</definedName>
    <definedName name="fin_year">#REF!</definedName>
    <definedName name="gehr1">#REF!</definedName>
    <definedName name="hmrc_rates">#REF!</definedName>
    <definedName name="INVDATA">INVOICED!$B$3:$S$501</definedName>
    <definedName name="KWDATA">'KEY WORKER'!$B$3:$D$54</definedName>
    <definedName name="LABOURDATA">LABOUR!$B$3:$K$5002</definedName>
    <definedName name="LED">#REF!</definedName>
    <definedName name="MIR">[1]LISTS!#REF!</definedName>
    <definedName name="MIS">#REF!</definedName>
    <definedName name="OLD">#REF!</definedName>
    <definedName name="PAYMENT">#REF!</definedName>
    <definedName name="PHRDATA">'PHR (Project Hourly Rate)'!$B$4:$G$252</definedName>
    <definedName name="pysc_table">#REF!</definedName>
    <definedName name="q">#REF!</definedName>
    <definedName name="qwl">#REF!</definedName>
    <definedName name="RD">#REF!</definedName>
    <definedName name="RDE">[1]LISTS!#REF!</definedName>
    <definedName name="RP">#REF!</definedName>
    <definedName name="rr">#REF!</definedName>
    <definedName name="s">#REF!</definedName>
    <definedName name="SFA">#REF!</definedName>
    <definedName name="SH">#REF!</definedName>
    <definedName name="SHNarrative">#REF!</definedName>
    <definedName name="subheads">#REF!</definedName>
    <definedName name="TC">#REF!</definedName>
    <definedName name="TEAM">#REF!</definedName>
    <definedName name="trav_cost_number">#REF!</definedName>
    <definedName name="travel_costs">#REF!</definedName>
    <definedName name="TRAVELDATA">TRAVEL!$B$3:$W$501</definedName>
    <definedName name="type">'[2]Claim Form Declaration'!#REF!</definedName>
    <definedName name="type_sub">#REF!</definedName>
    <definedName name="VTW">#REF!</definedName>
    <definedName name="X">#REF!</definedName>
    <definedName name="YES_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 i="4" l="1"/>
  <c r="S3" i="4"/>
  <c r="R4" i="4"/>
  <c r="S4" i="4"/>
  <c r="R5" i="4"/>
  <c r="S5" i="4"/>
  <c r="R6" i="4"/>
  <c r="S6" i="4"/>
  <c r="R7" i="4"/>
  <c r="S7" i="4"/>
  <c r="R8" i="4"/>
  <c r="S8" i="4"/>
  <c r="R9" i="4"/>
  <c r="S9" i="4"/>
  <c r="R10" i="4"/>
  <c r="S10" i="4"/>
  <c r="R11" i="4"/>
  <c r="S11" i="4"/>
  <c r="R12" i="4"/>
  <c r="S12" i="4"/>
  <c r="R13" i="4"/>
  <c r="S13" i="4"/>
  <c r="R14" i="4"/>
  <c r="S14" i="4"/>
  <c r="R15" i="4"/>
  <c r="S15" i="4"/>
  <c r="R16" i="4"/>
  <c r="S16" i="4"/>
  <c r="R17" i="4"/>
  <c r="S17" i="4"/>
  <c r="R18" i="4"/>
  <c r="S18" i="4"/>
  <c r="R19" i="4"/>
  <c r="S19" i="4"/>
  <c r="R20" i="4"/>
  <c r="S20" i="4"/>
  <c r="R21" i="4"/>
  <c r="S21" i="4"/>
  <c r="R22" i="4"/>
  <c r="S22" i="4"/>
  <c r="R23" i="4"/>
  <c r="S23" i="4"/>
  <c r="R24" i="4"/>
  <c r="S24" i="4"/>
  <c r="R25" i="4"/>
  <c r="S25" i="4"/>
  <c r="R26" i="4"/>
  <c r="S26" i="4"/>
  <c r="R27" i="4"/>
  <c r="S27" i="4"/>
  <c r="R28" i="4"/>
  <c r="S28" i="4"/>
  <c r="R29" i="4"/>
  <c r="S29" i="4"/>
  <c r="R30" i="4"/>
  <c r="S30" i="4"/>
  <c r="R31" i="4"/>
  <c r="S31" i="4"/>
  <c r="R32" i="4"/>
  <c r="S32" i="4"/>
  <c r="R33" i="4"/>
  <c r="S33" i="4"/>
  <c r="R34" i="4"/>
  <c r="S34" i="4"/>
  <c r="R35" i="4"/>
  <c r="S35" i="4"/>
  <c r="R36" i="4"/>
  <c r="S36" i="4"/>
  <c r="R37" i="4"/>
  <c r="S37" i="4"/>
  <c r="R38" i="4"/>
  <c r="S38" i="4"/>
  <c r="R39" i="4"/>
  <c r="S39" i="4"/>
  <c r="R40" i="4"/>
  <c r="S40" i="4"/>
  <c r="R41" i="4"/>
  <c r="S41" i="4"/>
  <c r="R42" i="4"/>
  <c r="S42" i="4"/>
  <c r="R43" i="4"/>
  <c r="S43" i="4"/>
  <c r="R44" i="4"/>
  <c r="S44" i="4"/>
  <c r="R45" i="4"/>
  <c r="S45" i="4"/>
  <c r="R46" i="4"/>
  <c r="S46" i="4"/>
  <c r="R47" i="4"/>
  <c r="S47" i="4"/>
  <c r="R48" i="4"/>
  <c r="S48" i="4"/>
  <c r="R49" i="4"/>
  <c r="S49" i="4"/>
  <c r="R50" i="4"/>
  <c r="S50" i="4"/>
  <c r="R51" i="4"/>
  <c r="S51" i="4"/>
  <c r="R52" i="4"/>
  <c r="S52" i="4"/>
  <c r="R53" i="4"/>
  <c r="S53" i="4"/>
  <c r="R54" i="4"/>
  <c r="S54" i="4"/>
  <c r="R55" i="4"/>
  <c r="S55" i="4"/>
  <c r="R56" i="4"/>
  <c r="S56" i="4"/>
  <c r="R57" i="4"/>
  <c r="S57" i="4"/>
  <c r="R58" i="4"/>
  <c r="S58" i="4"/>
  <c r="R59" i="4"/>
  <c r="S59" i="4"/>
  <c r="R60" i="4"/>
  <c r="S60" i="4"/>
  <c r="R61" i="4"/>
  <c r="S61" i="4"/>
  <c r="R62" i="4"/>
  <c r="S62" i="4"/>
  <c r="R63" i="4"/>
  <c r="S63" i="4"/>
  <c r="R64" i="4"/>
  <c r="S64" i="4"/>
  <c r="R65" i="4"/>
  <c r="S65" i="4"/>
  <c r="R66" i="4"/>
  <c r="S66" i="4"/>
  <c r="R67" i="4"/>
  <c r="S67" i="4"/>
  <c r="R68" i="4"/>
  <c r="S68" i="4"/>
  <c r="R69" i="4"/>
  <c r="S69" i="4"/>
  <c r="R70" i="4"/>
  <c r="S70" i="4"/>
  <c r="R71" i="4"/>
  <c r="S71" i="4"/>
  <c r="R72" i="4"/>
  <c r="S72" i="4"/>
  <c r="R73" i="4"/>
  <c r="S73" i="4"/>
  <c r="R74" i="4"/>
  <c r="S74" i="4"/>
  <c r="R75" i="4"/>
  <c r="S75" i="4"/>
  <c r="R76" i="4"/>
  <c r="S76" i="4"/>
  <c r="R77" i="4"/>
  <c r="S77" i="4"/>
  <c r="R78" i="4"/>
  <c r="S78" i="4"/>
  <c r="R79" i="4"/>
  <c r="S79" i="4"/>
  <c r="R80" i="4"/>
  <c r="S80" i="4"/>
  <c r="R81" i="4"/>
  <c r="S81" i="4"/>
  <c r="R82" i="4"/>
  <c r="S82" i="4"/>
  <c r="R83" i="4"/>
  <c r="S83" i="4"/>
  <c r="R84" i="4"/>
  <c r="S84" i="4"/>
  <c r="R85" i="4"/>
  <c r="S85" i="4"/>
  <c r="R86" i="4"/>
  <c r="S86" i="4"/>
  <c r="R87" i="4"/>
  <c r="S87" i="4"/>
  <c r="R88" i="4"/>
  <c r="S88" i="4"/>
  <c r="R89" i="4"/>
  <c r="S89" i="4"/>
  <c r="R90" i="4"/>
  <c r="S90" i="4"/>
  <c r="R91" i="4"/>
  <c r="S91" i="4"/>
  <c r="R92" i="4"/>
  <c r="S92" i="4"/>
  <c r="R93" i="4"/>
  <c r="S93" i="4"/>
  <c r="R94" i="4"/>
  <c r="S94" i="4"/>
  <c r="R95" i="4"/>
  <c r="S95" i="4"/>
  <c r="R96" i="4"/>
  <c r="S96" i="4"/>
  <c r="R97" i="4"/>
  <c r="S97" i="4"/>
  <c r="R98" i="4"/>
  <c r="S98" i="4"/>
  <c r="R99" i="4"/>
  <c r="S99" i="4"/>
  <c r="R100" i="4"/>
  <c r="S100" i="4"/>
  <c r="R101" i="4"/>
  <c r="S101" i="4"/>
  <c r="R102" i="4"/>
  <c r="S102" i="4"/>
  <c r="R103" i="4"/>
  <c r="S103" i="4"/>
  <c r="R104" i="4"/>
  <c r="S104" i="4"/>
  <c r="R105" i="4"/>
  <c r="S105" i="4"/>
  <c r="R106" i="4"/>
  <c r="S106" i="4"/>
  <c r="R107" i="4"/>
  <c r="S107" i="4"/>
  <c r="R108" i="4"/>
  <c r="S108" i="4"/>
  <c r="R109" i="4"/>
  <c r="S109" i="4"/>
  <c r="R110" i="4"/>
  <c r="S110" i="4"/>
  <c r="R111" i="4"/>
  <c r="S111" i="4"/>
  <c r="R112" i="4"/>
  <c r="S112" i="4"/>
  <c r="R113" i="4"/>
  <c r="S113" i="4"/>
  <c r="R114" i="4"/>
  <c r="S114" i="4"/>
  <c r="R115" i="4"/>
  <c r="S115" i="4"/>
  <c r="R116" i="4"/>
  <c r="S116" i="4"/>
  <c r="R117" i="4"/>
  <c r="S117" i="4"/>
  <c r="R118" i="4"/>
  <c r="S118" i="4"/>
  <c r="R119" i="4"/>
  <c r="S119" i="4"/>
  <c r="R120" i="4"/>
  <c r="S120" i="4"/>
  <c r="R121" i="4"/>
  <c r="S121" i="4"/>
  <c r="R122" i="4"/>
  <c r="S122" i="4"/>
  <c r="R123" i="4"/>
  <c r="S123" i="4"/>
  <c r="R124" i="4"/>
  <c r="S124" i="4"/>
  <c r="R125" i="4"/>
  <c r="S125" i="4"/>
  <c r="R126" i="4"/>
  <c r="S126" i="4"/>
  <c r="R127" i="4"/>
  <c r="S127" i="4"/>
  <c r="R128" i="4"/>
  <c r="S128" i="4"/>
  <c r="R129" i="4"/>
  <c r="S129" i="4"/>
  <c r="R130" i="4"/>
  <c r="S130" i="4"/>
  <c r="R131" i="4"/>
  <c r="S131" i="4"/>
  <c r="R132" i="4"/>
  <c r="S132" i="4"/>
  <c r="R133" i="4"/>
  <c r="S133" i="4"/>
  <c r="R134" i="4"/>
  <c r="S134" i="4"/>
  <c r="R135" i="4"/>
  <c r="S135" i="4"/>
  <c r="R136" i="4"/>
  <c r="S136" i="4"/>
  <c r="R137" i="4"/>
  <c r="S137" i="4"/>
  <c r="R138" i="4"/>
  <c r="S138" i="4"/>
  <c r="R139" i="4"/>
  <c r="S139" i="4"/>
  <c r="R140" i="4"/>
  <c r="S140" i="4"/>
  <c r="R141" i="4"/>
  <c r="S141" i="4"/>
  <c r="R142" i="4"/>
  <c r="S142" i="4"/>
  <c r="R143" i="4"/>
  <c r="S143" i="4"/>
  <c r="R144" i="4"/>
  <c r="S144" i="4"/>
  <c r="R145" i="4"/>
  <c r="S145" i="4"/>
  <c r="R146" i="4"/>
  <c r="S146" i="4"/>
  <c r="R147" i="4"/>
  <c r="S147" i="4"/>
  <c r="R148" i="4"/>
  <c r="S148" i="4"/>
  <c r="R149" i="4"/>
  <c r="S149" i="4"/>
  <c r="R150" i="4"/>
  <c r="S150" i="4"/>
  <c r="R151" i="4"/>
  <c r="S151" i="4"/>
  <c r="R152" i="4"/>
  <c r="S152" i="4"/>
  <c r="R153" i="4"/>
  <c r="S153" i="4"/>
  <c r="R154" i="4"/>
  <c r="S154" i="4"/>
  <c r="R155" i="4"/>
  <c r="S155" i="4"/>
  <c r="R156" i="4"/>
  <c r="S156" i="4"/>
  <c r="R157" i="4"/>
  <c r="S157" i="4"/>
  <c r="R158" i="4"/>
  <c r="S158" i="4"/>
  <c r="R159" i="4"/>
  <c r="S159" i="4"/>
  <c r="R160" i="4"/>
  <c r="S160" i="4"/>
  <c r="R161" i="4"/>
  <c r="S161" i="4"/>
  <c r="R162" i="4"/>
  <c r="S162" i="4"/>
  <c r="R163" i="4"/>
  <c r="S163" i="4"/>
  <c r="R164" i="4"/>
  <c r="S164" i="4"/>
  <c r="R165" i="4"/>
  <c r="S165" i="4"/>
  <c r="R166" i="4"/>
  <c r="S166" i="4"/>
  <c r="R167" i="4"/>
  <c r="S167" i="4"/>
  <c r="R168" i="4"/>
  <c r="S168" i="4"/>
  <c r="R169" i="4"/>
  <c r="S169" i="4"/>
  <c r="R170" i="4"/>
  <c r="S170" i="4"/>
  <c r="R171" i="4"/>
  <c r="S171" i="4"/>
  <c r="R172" i="4"/>
  <c r="S172" i="4"/>
  <c r="R173" i="4"/>
  <c r="S173" i="4"/>
  <c r="R174" i="4"/>
  <c r="S174" i="4"/>
  <c r="R175" i="4"/>
  <c r="S175" i="4"/>
  <c r="R176" i="4"/>
  <c r="S176" i="4"/>
  <c r="R177" i="4"/>
  <c r="S177" i="4"/>
  <c r="R178" i="4"/>
  <c r="S178" i="4"/>
  <c r="R179" i="4"/>
  <c r="S179" i="4"/>
  <c r="R180" i="4"/>
  <c r="S180" i="4"/>
  <c r="R181" i="4"/>
  <c r="S181" i="4"/>
  <c r="R182" i="4"/>
  <c r="S182" i="4"/>
  <c r="R183" i="4"/>
  <c r="S183" i="4"/>
  <c r="R184" i="4"/>
  <c r="S184" i="4"/>
  <c r="R185" i="4"/>
  <c r="S185" i="4"/>
  <c r="R186" i="4"/>
  <c r="S186" i="4"/>
  <c r="R187" i="4"/>
  <c r="S187" i="4"/>
  <c r="R188" i="4"/>
  <c r="S188" i="4"/>
  <c r="R189" i="4"/>
  <c r="S189" i="4"/>
  <c r="R190" i="4"/>
  <c r="S190" i="4"/>
  <c r="R191" i="4"/>
  <c r="S191" i="4"/>
  <c r="R192" i="4"/>
  <c r="S192" i="4"/>
  <c r="R193" i="4"/>
  <c r="S193" i="4"/>
  <c r="R194" i="4"/>
  <c r="S194" i="4"/>
  <c r="R195" i="4"/>
  <c r="S195" i="4"/>
  <c r="R196" i="4"/>
  <c r="S196" i="4"/>
  <c r="R197" i="4"/>
  <c r="S197" i="4"/>
  <c r="R198" i="4"/>
  <c r="S198" i="4"/>
  <c r="R199" i="4"/>
  <c r="S199" i="4"/>
  <c r="R200" i="4"/>
  <c r="S200" i="4"/>
  <c r="R201" i="4"/>
  <c r="S201" i="4"/>
  <c r="R202" i="4"/>
  <c r="S202" i="4"/>
  <c r="R203" i="4"/>
  <c r="S203" i="4"/>
  <c r="R204" i="4"/>
  <c r="S204" i="4"/>
  <c r="R205" i="4"/>
  <c r="S205" i="4"/>
  <c r="R206" i="4"/>
  <c r="S206" i="4"/>
  <c r="R207" i="4"/>
  <c r="S207" i="4"/>
  <c r="R208" i="4"/>
  <c r="S208" i="4"/>
  <c r="R209" i="4"/>
  <c r="S209" i="4"/>
  <c r="R210" i="4"/>
  <c r="S210" i="4"/>
  <c r="R211" i="4"/>
  <c r="S211" i="4"/>
  <c r="R212" i="4"/>
  <c r="S212" i="4"/>
  <c r="R213" i="4"/>
  <c r="S213" i="4"/>
  <c r="R214" i="4"/>
  <c r="S214" i="4"/>
  <c r="R215" i="4"/>
  <c r="S215" i="4"/>
  <c r="R216" i="4"/>
  <c r="S216" i="4"/>
  <c r="R217" i="4"/>
  <c r="S217" i="4"/>
  <c r="R218" i="4"/>
  <c r="S218" i="4"/>
  <c r="R219" i="4"/>
  <c r="S219" i="4"/>
  <c r="R220" i="4"/>
  <c r="S220" i="4"/>
  <c r="R221" i="4"/>
  <c r="S221" i="4"/>
  <c r="R222" i="4"/>
  <c r="S222" i="4"/>
  <c r="R223" i="4"/>
  <c r="S223" i="4"/>
  <c r="R224" i="4"/>
  <c r="S224" i="4"/>
  <c r="R225" i="4"/>
  <c r="S225" i="4"/>
  <c r="R226" i="4"/>
  <c r="S226" i="4"/>
  <c r="R227" i="4"/>
  <c r="S227" i="4"/>
  <c r="R228" i="4"/>
  <c r="S228" i="4"/>
  <c r="R229" i="4"/>
  <c r="S229" i="4"/>
  <c r="R230" i="4"/>
  <c r="S230" i="4"/>
  <c r="R231" i="4"/>
  <c r="S231" i="4"/>
  <c r="R232" i="4"/>
  <c r="S232" i="4"/>
  <c r="R233" i="4"/>
  <c r="S233" i="4"/>
  <c r="R234" i="4"/>
  <c r="S234" i="4"/>
  <c r="R235" i="4"/>
  <c r="S235" i="4"/>
  <c r="R236" i="4"/>
  <c r="S236" i="4"/>
  <c r="R237" i="4"/>
  <c r="S237" i="4"/>
  <c r="R238" i="4"/>
  <c r="S238" i="4"/>
  <c r="R239" i="4"/>
  <c r="S239" i="4"/>
  <c r="R240" i="4"/>
  <c r="S240" i="4"/>
  <c r="R241" i="4"/>
  <c r="S241" i="4"/>
  <c r="R242" i="4"/>
  <c r="S242" i="4"/>
  <c r="R243" i="4"/>
  <c r="S243" i="4"/>
  <c r="R244" i="4"/>
  <c r="S244" i="4"/>
  <c r="R245" i="4"/>
  <c r="S245" i="4"/>
  <c r="R246" i="4"/>
  <c r="S246" i="4"/>
  <c r="R247" i="4"/>
  <c r="S247" i="4"/>
  <c r="R248" i="4"/>
  <c r="S248" i="4"/>
  <c r="R249" i="4"/>
  <c r="S249" i="4"/>
  <c r="R250" i="4"/>
  <c r="S250" i="4"/>
  <c r="R251" i="4"/>
  <c r="S251" i="4"/>
  <c r="R252" i="4"/>
  <c r="S252" i="4"/>
  <c r="R253" i="4"/>
  <c r="S253" i="4"/>
  <c r="R254" i="4"/>
  <c r="S254" i="4"/>
  <c r="R255" i="4"/>
  <c r="S255" i="4"/>
  <c r="R256" i="4"/>
  <c r="S256" i="4"/>
  <c r="R257" i="4"/>
  <c r="S257" i="4"/>
  <c r="R258" i="4"/>
  <c r="S258" i="4"/>
  <c r="R259" i="4"/>
  <c r="S259" i="4"/>
  <c r="R260" i="4"/>
  <c r="S260" i="4"/>
  <c r="R261" i="4"/>
  <c r="S261" i="4"/>
  <c r="R262" i="4"/>
  <c r="S262" i="4"/>
  <c r="R263" i="4"/>
  <c r="S263" i="4"/>
  <c r="R264" i="4"/>
  <c r="S264" i="4"/>
  <c r="R265" i="4"/>
  <c r="S265" i="4"/>
  <c r="R266" i="4"/>
  <c r="S266" i="4"/>
  <c r="R267" i="4"/>
  <c r="S267" i="4"/>
  <c r="R268" i="4"/>
  <c r="S268" i="4"/>
  <c r="R269" i="4"/>
  <c r="S269" i="4"/>
  <c r="R270" i="4"/>
  <c r="S270" i="4"/>
  <c r="R271" i="4"/>
  <c r="S271" i="4"/>
  <c r="R272" i="4"/>
  <c r="S272" i="4"/>
  <c r="R273" i="4"/>
  <c r="S273" i="4"/>
  <c r="R274" i="4"/>
  <c r="S274" i="4"/>
  <c r="R275" i="4"/>
  <c r="S275" i="4"/>
  <c r="R276" i="4"/>
  <c r="S276" i="4"/>
  <c r="R277" i="4"/>
  <c r="S277" i="4"/>
  <c r="R278" i="4"/>
  <c r="S278" i="4"/>
  <c r="R279" i="4"/>
  <c r="S279" i="4"/>
  <c r="R280" i="4"/>
  <c r="S280" i="4"/>
  <c r="R281" i="4"/>
  <c r="S281" i="4"/>
  <c r="R282" i="4"/>
  <c r="S282" i="4"/>
  <c r="R283" i="4"/>
  <c r="S283" i="4"/>
  <c r="R284" i="4"/>
  <c r="S284" i="4"/>
  <c r="R285" i="4"/>
  <c r="S285" i="4"/>
  <c r="R286" i="4"/>
  <c r="S286" i="4"/>
  <c r="R287" i="4"/>
  <c r="S287" i="4"/>
  <c r="R288" i="4"/>
  <c r="S288" i="4"/>
  <c r="R289" i="4"/>
  <c r="S289" i="4"/>
  <c r="R290" i="4"/>
  <c r="S290" i="4"/>
  <c r="R291" i="4"/>
  <c r="S291" i="4"/>
  <c r="R292" i="4"/>
  <c r="S292" i="4"/>
  <c r="R293" i="4"/>
  <c r="S293" i="4"/>
  <c r="R294" i="4"/>
  <c r="S294" i="4"/>
  <c r="R295" i="4"/>
  <c r="S295" i="4"/>
  <c r="R296" i="4"/>
  <c r="S296" i="4"/>
  <c r="R297" i="4"/>
  <c r="S297" i="4"/>
  <c r="R298" i="4"/>
  <c r="S298" i="4"/>
  <c r="R299" i="4"/>
  <c r="S299" i="4"/>
  <c r="R300" i="4"/>
  <c r="S300" i="4"/>
  <c r="R301" i="4"/>
  <c r="S301" i="4"/>
  <c r="R302" i="4"/>
  <c r="S302" i="4"/>
  <c r="R303" i="4"/>
  <c r="S303" i="4"/>
  <c r="R304" i="4"/>
  <c r="S304" i="4"/>
  <c r="R305" i="4"/>
  <c r="S305" i="4"/>
  <c r="R306" i="4"/>
  <c r="S306" i="4"/>
  <c r="R307" i="4"/>
  <c r="S307" i="4"/>
  <c r="R308" i="4"/>
  <c r="S308" i="4"/>
  <c r="R309" i="4"/>
  <c r="S309" i="4"/>
  <c r="R310" i="4"/>
  <c r="S310" i="4"/>
  <c r="R311" i="4"/>
  <c r="S311" i="4"/>
  <c r="R312" i="4"/>
  <c r="S312" i="4"/>
  <c r="R313" i="4"/>
  <c r="S313" i="4"/>
  <c r="R314" i="4"/>
  <c r="S314" i="4"/>
  <c r="R315" i="4"/>
  <c r="S315" i="4"/>
  <c r="R316" i="4"/>
  <c r="S316" i="4"/>
  <c r="R317" i="4"/>
  <c r="S317" i="4"/>
  <c r="R318" i="4"/>
  <c r="S318" i="4"/>
  <c r="R319" i="4"/>
  <c r="S319" i="4"/>
  <c r="R320" i="4"/>
  <c r="S320" i="4"/>
  <c r="R321" i="4"/>
  <c r="S321" i="4"/>
  <c r="R322" i="4"/>
  <c r="S322" i="4"/>
  <c r="R323" i="4"/>
  <c r="S323" i="4"/>
  <c r="R324" i="4"/>
  <c r="S324" i="4"/>
  <c r="R325" i="4"/>
  <c r="S325" i="4"/>
  <c r="R326" i="4"/>
  <c r="S326" i="4"/>
  <c r="R327" i="4"/>
  <c r="S327" i="4"/>
  <c r="R328" i="4"/>
  <c r="S328" i="4"/>
  <c r="R329" i="4"/>
  <c r="S329" i="4"/>
  <c r="R330" i="4"/>
  <c r="S330" i="4"/>
  <c r="R331" i="4"/>
  <c r="S331" i="4"/>
  <c r="R332" i="4"/>
  <c r="S332" i="4"/>
  <c r="R333" i="4"/>
  <c r="S333" i="4"/>
  <c r="R334" i="4"/>
  <c r="S334" i="4"/>
  <c r="R335" i="4"/>
  <c r="S335" i="4"/>
  <c r="R336" i="4"/>
  <c r="S336" i="4"/>
  <c r="R337" i="4"/>
  <c r="S337" i="4"/>
  <c r="R338" i="4"/>
  <c r="S338" i="4"/>
  <c r="R339" i="4"/>
  <c r="S339" i="4"/>
  <c r="R340" i="4"/>
  <c r="S340" i="4"/>
  <c r="R341" i="4"/>
  <c r="S341" i="4"/>
  <c r="R342" i="4"/>
  <c r="S342" i="4"/>
  <c r="R343" i="4"/>
  <c r="S343" i="4"/>
  <c r="R344" i="4"/>
  <c r="S344" i="4"/>
  <c r="R345" i="4"/>
  <c r="S345" i="4"/>
  <c r="R346" i="4"/>
  <c r="S346" i="4"/>
  <c r="R347" i="4"/>
  <c r="S347" i="4"/>
  <c r="R348" i="4"/>
  <c r="S348" i="4"/>
  <c r="R349" i="4"/>
  <c r="S349" i="4"/>
  <c r="R350" i="4"/>
  <c r="S350" i="4"/>
  <c r="R351" i="4"/>
  <c r="S351" i="4"/>
  <c r="R352" i="4"/>
  <c r="S352" i="4"/>
  <c r="R353" i="4"/>
  <c r="S353" i="4"/>
  <c r="R354" i="4"/>
  <c r="S354" i="4"/>
  <c r="R355" i="4"/>
  <c r="S355" i="4"/>
  <c r="R356" i="4"/>
  <c r="S356" i="4"/>
  <c r="R357" i="4"/>
  <c r="S357" i="4"/>
  <c r="R358" i="4"/>
  <c r="S358" i="4"/>
  <c r="R359" i="4"/>
  <c r="S359" i="4"/>
  <c r="R360" i="4"/>
  <c r="S360" i="4"/>
  <c r="R361" i="4"/>
  <c r="S361" i="4"/>
  <c r="R362" i="4"/>
  <c r="S362" i="4"/>
  <c r="R363" i="4"/>
  <c r="S363" i="4"/>
  <c r="R364" i="4"/>
  <c r="S364" i="4"/>
  <c r="R365" i="4"/>
  <c r="S365" i="4"/>
  <c r="R366" i="4"/>
  <c r="S366" i="4"/>
  <c r="R367" i="4"/>
  <c r="S367" i="4"/>
  <c r="R368" i="4"/>
  <c r="S368" i="4"/>
  <c r="R369" i="4"/>
  <c r="S369" i="4"/>
  <c r="R370" i="4"/>
  <c r="S370" i="4"/>
  <c r="R371" i="4"/>
  <c r="S371" i="4"/>
  <c r="R372" i="4"/>
  <c r="S372" i="4"/>
  <c r="R373" i="4"/>
  <c r="S373" i="4"/>
  <c r="R374" i="4"/>
  <c r="S374" i="4"/>
  <c r="R375" i="4"/>
  <c r="S375" i="4"/>
  <c r="R376" i="4"/>
  <c r="S376" i="4"/>
  <c r="R377" i="4"/>
  <c r="S377" i="4"/>
  <c r="R378" i="4"/>
  <c r="S378" i="4"/>
  <c r="R379" i="4"/>
  <c r="S379" i="4"/>
  <c r="R380" i="4"/>
  <c r="S380" i="4"/>
  <c r="R381" i="4"/>
  <c r="S381" i="4"/>
  <c r="R382" i="4"/>
  <c r="S382" i="4"/>
  <c r="R383" i="4"/>
  <c r="S383" i="4"/>
  <c r="R384" i="4"/>
  <c r="S384" i="4"/>
  <c r="R385" i="4"/>
  <c r="S385" i="4"/>
  <c r="R386" i="4"/>
  <c r="S386" i="4"/>
  <c r="R387" i="4"/>
  <c r="S387" i="4"/>
  <c r="R388" i="4"/>
  <c r="S388" i="4"/>
  <c r="R389" i="4"/>
  <c r="S389" i="4"/>
  <c r="R390" i="4"/>
  <c r="S390" i="4"/>
  <c r="R391" i="4"/>
  <c r="S391" i="4"/>
  <c r="R392" i="4"/>
  <c r="S392" i="4"/>
  <c r="R393" i="4"/>
  <c r="S393" i="4"/>
  <c r="R394" i="4"/>
  <c r="S394" i="4"/>
  <c r="R395" i="4"/>
  <c r="S395" i="4"/>
  <c r="R396" i="4"/>
  <c r="S396" i="4"/>
  <c r="R397" i="4"/>
  <c r="S397" i="4"/>
  <c r="R398" i="4"/>
  <c r="S398" i="4"/>
  <c r="R399" i="4"/>
  <c r="S399" i="4"/>
  <c r="R400" i="4"/>
  <c r="S400" i="4"/>
  <c r="R401" i="4"/>
  <c r="S401" i="4"/>
  <c r="R402" i="4"/>
  <c r="S402" i="4"/>
  <c r="R403" i="4"/>
  <c r="S403" i="4"/>
  <c r="R404" i="4"/>
  <c r="S404" i="4"/>
  <c r="R405" i="4"/>
  <c r="S405" i="4"/>
  <c r="R406" i="4"/>
  <c r="S406" i="4"/>
  <c r="R407" i="4"/>
  <c r="S407" i="4"/>
  <c r="R408" i="4"/>
  <c r="S408" i="4"/>
  <c r="R409" i="4"/>
  <c r="S409" i="4"/>
  <c r="R410" i="4"/>
  <c r="S410" i="4"/>
  <c r="R411" i="4"/>
  <c r="S411" i="4"/>
  <c r="R412" i="4"/>
  <c r="S412" i="4"/>
  <c r="R413" i="4"/>
  <c r="S413" i="4"/>
  <c r="R414" i="4"/>
  <c r="S414" i="4"/>
  <c r="R415" i="4"/>
  <c r="S415" i="4"/>
  <c r="R416" i="4"/>
  <c r="S416" i="4"/>
  <c r="R417" i="4"/>
  <c r="S417" i="4"/>
  <c r="R418" i="4"/>
  <c r="S418" i="4"/>
  <c r="R419" i="4"/>
  <c r="S419" i="4"/>
  <c r="R420" i="4"/>
  <c r="S420" i="4"/>
  <c r="R421" i="4"/>
  <c r="S421" i="4"/>
  <c r="R422" i="4"/>
  <c r="S422" i="4"/>
  <c r="R423" i="4"/>
  <c r="S423" i="4"/>
  <c r="R424" i="4"/>
  <c r="S424" i="4"/>
  <c r="R425" i="4"/>
  <c r="S425" i="4"/>
  <c r="R426" i="4"/>
  <c r="S426" i="4"/>
  <c r="R427" i="4"/>
  <c r="S427" i="4"/>
  <c r="R428" i="4"/>
  <c r="S428" i="4"/>
  <c r="R429" i="4"/>
  <c r="S429" i="4"/>
  <c r="R430" i="4"/>
  <c r="S430" i="4"/>
  <c r="R431" i="4"/>
  <c r="S431" i="4"/>
  <c r="R432" i="4"/>
  <c r="S432" i="4"/>
  <c r="R433" i="4"/>
  <c r="S433" i="4"/>
  <c r="R434" i="4"/>
  <c r="S434" i="4"/>
  <c r="R435" i="4"/>
  <c r="S435" i="4"/>
  <c r="R436" i="4"/>
  <c r="S436" i="4"/>
  <c r="R437" i="4"/>
  <c r="S437" i="4"/>
  <c r="R438" i="4"/>
  <c r="S438" i="4"/>
  <c r="R439" i="4"/>
  <c r="S439" i="4"/>
  <c r="R440" i="4"/>
  <c r="S440" i="4"/>
  <c r="R441" i="4"/>
  <c r="S441" i="4"/>
  <c r="R442" i="4"/>
  <c r="S442" i="4"/>
  <c r="R443" i="4"/>
  <c r="S443" i="4"/>
  <c r="R444" i="4"/>
  <c r="S444" i="4"/>
  <c r="R445" i="4"/>
  <c r="S445" i="4"/>
  <c r="R446" i="4"/>
  <c r="S446" i="4"/>
  <c r="R447" i="4"/>
  <c r="S447" i="4"/>
  <c r="R448" i="4"/>
  <c r="S448" i="4"/>
  <c r="R449" i="4"/>
  <c r="S449" i="4"/>
  <c r="R450" i="4"/>
  <c r="S450" i="4"/>
  <c r="R451" i="4"/>
  <c r="S451" i="4"/>
  <c r="R452" i="4"/>
  <c r="S452" i="4"/>
  <c r="R453" i="4"/>
  <c r="S453" i="4"/>
  <c r="R454" i="4"/>
  <c r="S454" i="4"/>
  <c r="R455" i="4"/>
  <c r="S455" i="4"/>
  <c r="R456" i="4"/>
  <c r="S456" i="4"/>
  <c r="R457" i="4"/>
  <c r="S457" i="4"/>
  <c r="R458" i="4"/>
  <c r="S458" i="4"/>
  <c r="R459" i="4"/>
  <c r="S459" i="4"/>
  <c r="R460" i="4"/>
  <c r="S460" i="4"/>
  <c r="R461" i="4"/>
  <c r="S461" i="4"/>
  <c r="R462" i="4"/>
  <c r="S462" i="4"/>
  <c r="R463" i="4"/>
  <c r="S463" i="4"/>
  <c r="R464" i="4"/>
  <c r="S464" i="4"/>
  <c r="R465" i="4"/>
  <c r="S465" i="4"/>
  <c r="R466" i="4"/>
  <c r="S466" i="4"/>
  <c r="R467" i="4"/>
  <c r="S467" i="4"/>
  <c r="R468" i="4"/>
  <c r="S468" i="4"/>
  <c r="R469" i="4"/>
  <c r="S469" i="4"/>
  <c r="R470" i="4"/>
  <c r="S470" i="4"/>
  <c r="R471" i="4"/>
  <c r="S471" i="4"/>
  <c r="R472" i="4"/>
  <c r="S472" i="4"/>
  <c r="R473" i="4"/>
  <c r="S473" i="4"/>
  <c r="R474" i="4"/>
  <c r="S474" i="4"/>
  <c r="R475" i="4"/>
  <c r="S475" i="4"/>
  <c r="R476" i="4"/>
  <c r="S476" i="4"/>
  <c r="R477" i="4"/>
  <c r="S477" i="4"/>
  <c r="R478" i="4"/>
  <c r="S478" i="4"/>
  <c r="R479" i="4"/>
  <c r="S479" i="4"/>
  <c r="R480" i="4"/>
  <c r="S480" i="4"/>
  <c r="R481" i="4"/>
  <c r="S481" i="4"/>
  <c r="R482" i="4"/>
  <c r="S482" i="4"/>
  <c r="R483" i="4"/>
  <c r="S483" i="4"/>
  <c r="R484" i="4"/>
  <c r="S484" i="4"/>
  <c r="R485" i="4"/>
  <c r="S485" i="4"/>
  <c r="R486" i="4"/>
  <c r="S486" i="4"/>
  <c r="R487" i="4"/>
  <c r="S487" i="4"/>
  <c r="R488" i="4"/>
  <c r="S488" i="4"/>
  <c r="R489" i="4"/>
  <c r="S489" i="4"/>
  <c r="R490" i="4"/>
  <c r="S490" i="4"/>
  <c r="R491" i="4"/>
  <c r="S491" i="4"/>
  <c r="R492" i="4"/>
  <c r="S492" i="4"/>
  <c r="R493" i="4"/>
  <c r="S493" i="4"/>
  <c r="R494" i="4"/>
  <c r="S494" i="4"/>
  <c r="R495" i="4"/>
  <c r="S495" i="4"/>
  <c r="R496" i="4"/>
  <c r="S496" i="4"/>
  <c r="R497" i="4"/>
  <c r="S497" i="4"/>
  <c r="R498" i="4"/>
  <c r="S498" i="4"/>
  <c r="R499" i="4"/>
  <c r="S499" i="4"/>
  <c r="R500" i="4"/>
  <c r="S500" i="4"/>
  <c r="R501" i="4"/>
  <c r="S501" i="4"/>
  <c r="R502" i="4"/>
  <c r="S502" i="4"/>
  <c r="G4993" i="6"/>
  <c r="G5002" i="6"/>
  <c r="G9" i="6"/>
  <c r="G3" i="6"/>
  <c r="G4" i="6"/>
  <c r="G5" i="6"/>
  <c r="G6" i="6"/>
  <c r="G7" i="6"/>
  <c r="G8" i="6"/>
  <c r="G4" i="5"/>
  <c r="L3883" i="6" s="1"/>
  <c r="K3883" i="6" s="1"/>
  <c r="J3883" i="6" s="1"/>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H1" i="5"/>
  <c r="I3883" i="6" l="1"/>
  <c r="L5000" i="6"/>
  <c r="L4990" i="6"/>
  <c r="L4982" i="6"/>
  <c r="L4974" i="6"/>
  <c r="L4966" i="6"/>
  <c r="L4958" i="6"/>
  <c r="L4950" i="6"/>
  <c r="L4942" i="6"/>
  <c r="L4934" i="6"/>
  <c r="L4926" i="6"/>
  <c r="L4918" i="6"/>
  <c r="L4910" i="6"/>
  <c r="L4902" i="6"/>
  <c r="L4894" i="6"/>
  <c r="L4886" i="6"/>
  <c r="L4878" i="6"/>
  <c r="L4870" i="6"/>
  <c r="L4862" i="6"/>
  <c r="L4854" i="6"/>
  <c r="L4846" i="6"/>
  <c r="L4838" i="6"/>
  <c r="L4830" i="6"/>
  <c r="L4822" i="6"/>
  <c r="L4814" i="6"/>
  <c r="L4806" i="6"/>
  <c r="L4798" i="6"/>
  <c r="L4790" i="6"/>
  <c r="L4782" i="6"/>
  <c r="L4774" i="6"/>
  <c r="L4766" i="6"/>
  <c r="L4758" i="6"/>
  <c r="L4750" i="6"/>
  <c r="L4742" i="6"/>
  <c r="L4734" i="6"/>
  <c r="L4726" i="6"/>
  <c r="L4718" i="6"/>
  <c r="L4710" i="6"/>
  <c r="L4702" i="6"/>
  <c r="L4694" i="6"/>
  <c r="L4686" i="6"/>
  <c r="L4678" i="6"/>
  <c r="L4670" i="6"/>
  <c r="L4662" i="6"/>
  <c r="L4654" i="6"/>
  <c r="L4646" i="6"/>
  <c r="L4638" i="6"/>
  <c r="L4630" i="6"/>
  <c r="L4622" i="6"/>
  <c r="L4614" i="6"/>
  <c r="L4606" i="6"/>
  <c r="L4598" i="6"/>
  <c r="L4590" i="6"/>
  <c r="L4582" i="6"/>
  <c r="L4574" i="6"/>
  <c r="L4566" i="6"/>
  <c r="L4558" i="6"/>
  <c r="L4550" i="6"/>
  <c r="L4542" i="6"/>
  <c r="L4534" i="6"/>
  <c r="L4526" i="6"/>
  <c r="L4518" i="6"/>
  <c r="L4510" i="6"/>
  <c r="L4502" i="6"/>
  <c r="L4494" i="6"/>
  <c r="L4486" i="6"/>
  <c r="L4478" i="6"/>
  <c r="L4470" i="6"/>
  <c r="L4462" i="6"/>
  <c r="L4454" i="6"/>
  <c r="L4446" i="6"/>
  <c r="L4438" i="6"/>
  <c r="L4430" i="6"/>
  <c r="L4422" i="6"/>
  <c r="L4414" i="6"/>
  <c r="L4406" i="6"/>
  <c r="L4398" i="6"/>
  <c r="L4390" i="6"/>
  <c r="L4382" i="6"/>
  <c r="L4374" i="6"/>
  <c r="L4366" i="6"/>
  <c r="L4358" i="6"/>
  <c r="L4350" i="6"/>
  <c r="L4342" i="6"/>
  <c r="L4334" i="6"/>
  <c r="L4326" i="6"/>
  <c r="L4318" i="6"/>
  <c r="L4310" i="6"/>
  <c r="L4302" i="6"/>
  <c r="L4294" i="6"/>
  <c r="L4286" i="6"/>
  <c r="L4278" i="6"/>
  <c r="L4270" i="6"/>
  <c r="L4262" i="6"/>
  <c r="L4254" i="6"/>
  <c r="L4246" i="6"/>
  <c r="L4238" i="6"/>
  <c r="L4230" i="6"/>
  <c r="L4222" i="6"/>
  <c r="L4214" i="6"/>
  <c r="L4206" i="6"/>
  <c r="L4198" i="6"/>
  <c r="L4190" i="6"/>
  <c r="L4182" i="6"/>
  <c r="L4174" i="6"/>
  <c r="L4166" i="6"/>
  <c r="L4158" i="6"/>
  <c r="L4150" i="6"/>
  <c r="L4142" i="6"/>
  <c r="L4134" i="6"/>
  <c r="L4126" i="6"/>
  <c r="L4118" i="6"/>
  <c r="L4110" i="6"/>
  <c r="L4102" i="6"/>
  <c r="L4094" i="6"/>
  <c r="L4086" i="6"/>
  <c r="L4078" i="6"/>
  <c r="L4070" i="6"/>
  <c r="L4061" i="6"/>
  <c r="L4051" i="6"/>
  <c r="L4040" i="6"/>
  <c r="L4029" i="6"/>
  <c r="L4019" i="6"/>
  <c r="L4008" i="6"/>
  <c r="L3997" i="6"/>
  <c r="L3987" i="6"/>
  <c r="L3976" i="6"/>
  <c r="L3965" i="6"/>
  <c r="L3955" i="6"/>
  <c r="L3944" i="6"/>
  <c r="L3933" i="6"/>
  <c r="L3923" i="6"/>
  <c r="L3912" i="6"/>
  <c r="L3901" i="6"/>
  <c r="L3891" i="6"/>
  <c r="L3878" i="6"/>
  <c r="L4999" i="6"/>
  <c r="K4999" i="6" s="1"/>
  <c r="J4999" i="6" s="1"/>
  <c r="L4989" i="6"/>
  <c r="K4989" i="6" s="1"/>
  <c r="J4989" i="6" s="1"/>
  <c r="L4981" i="6"/>
  <c r="K4981" i="6" s="1"/>
  <c r="J4981" i="6" s="1"/>
  <c r="L4973" i="6"/>
  <c r="K4973" i="6" s="1"/>
  <c r="J4973" i="6" s="1"/>
  <c r="L4965" i="6"/>
  <c r="K4965" i="6" s="1"/>
  <c r="J4965" i="6" s="1"/>
  <c r="L4957" i="6"/>
  <c r="K4957" i="6" s="1"/>
  <c r="J4957" i="6" s="1"/>
  <c r="L4949" i="6"/>
  <c r="K4949" i="6" s="1"/>
  <c r="J4949" i="6" s="1"/>
  <c r="L4941" i="6"/>
  <c r="K4941" i="6" s="1"/>
  <c r="J4941" i="6" s="1"/>
  <c r="L4933" i="6"/>
  <c r="K4933" i="6" s="1"/>
  <c r="J4933" i="6" s="1"/>
  <c r="L4925" i="6"/>
  <c r="K4925" i="6" s="1"/>
  <c r="J4925" i="6" s="1"/>
  <c r="L4917" i="6"/>
  <c r="K4917" i="6" s="1"/>
  <c r="J4917" i="6" s="1"/>
  <c r="L4909" i="6"/>
  <c r="K4909" i="6" s="1"/>
  <c r="J4909" i="6" s="1"/>
  <c r="L4901" i="6"/>
  <c r="K4901" i="6" s="1"/>
  <c r="J4901" i="6" s="1"/>
  <c r="L4893" i="6"/>
  <c r="K4893" i="6" s="1"/>
  <c r="J4893" i="6" s="1"/>
  <c r="L4885" i="6"/>
  <c r="K4885" i="6" s="1"/>
  <c r="J4885" i="6" s="1"/>
  <c r="L4877" i="6"/>
  <c r="K4877" i="6" s="1"/>
  <c r="J4877" i="6" s="1"/>
  <c r="L4869" i="6"/>
  <c r="K4869" i="6" s="1"/>
  <c r="J4869" i="6" s="1"/>
  <c r="L4861" i="6"/>
  <c r="K4861" i="6" s="1"/>
  <c r="J4861" i="6" s="1"/>
  <c r="L4853" i="6"/>
  <c r="K4853" i="6" s="1"/>
  <c r="J4853" i="6" s="1"/>
  <c r="L4845" i="6"/>
  <c r="K4845" i="6" s="1"/>
  <c r="J4845" i="6" s="1"/>
  <c r="L4837" i="6"/>
  <c r="K4837" i="6" s="1"/>
  <c r="J4837" i="6" s="1"/>
  <c r="L4829" i="6"/>
  <c r="K4829" i="6" s="1"/>
  <c r="J4829" i="6" s="1"/>
  <c r="L4821" i="6"/>
  <c r="K4821" i="6" s="1"/>
  <c r="J4821" i="6" s="1"/>
  <c r="L4813" i="6"/>
  <c r="H4813" i="6" s="1"/>
  <c r="L4805" i="6"/>
  <c r="L4797" i="6"/>
  <c r="L4789" i="6"/>
  <c r="L4781" i="6"/>
  <c r="L4773" i="6"/>
  <c r="L4765" i="6"/>
  <c r="L4757" i="6"/>
  <c r="L4749" i="6"/>
  <c r="H4749" i="6" s="1"/>
  <c r="L4741" i="6"/>
  <c r="L4733" i="6"/>
  <c r="L4725" i="6"/>
  <c r="L4717" i="6"/>
  <c r="L4709" i="6"/>
  <c r="L4701" i="6"/>
  <c r="L4693" i="6"/>
  <c r="L4685" i="6"/>
  <c r="H4685" i="6" s="1"/>
  <c r="L4677" i="6"/>
  <c r="L4669" i="6"/>
  <c r="L4661" i="6"/>
  <c r="L4653" i="6"/>
  <c r="L4645" i="6"/>
  <c r="L4637" i="6"/>
  <c r="L4629" i="6"/>
  <c r="L4621" i="6"/>
  <c r="H4621" i="6" s="1"/>
  <c r="L4613" i="6"/>
  <c r="L4605" i="6"/>
  <c r="L4597" i="6"/>
  <c r="L4589" i="6"/>
  <c r="L4581" i="6"/>
  <c r="L4573" i="6"/>
  <c r="L4565" i="6"/>
  <c r="L4557" i="6"/>
  <c r="H4557" i="6" s="1"/>
  <c r="L4549" i="6"/>
  <c r="L4541" i="6"/>
  <c r="L4533" i="6"/>
  <c r="L4525" i="6"/>
  <c r="L4517" i="6"/>
  <c r="L4509" i="6"/>
  <c r="L4501" i="6"/>
  <c r="L4493" i="6"/>
  <c r="H4493" i="6" s="1"/>
  <c r="L4485" i="6"/>
  <c r="L4477" i="6"/>
  <c r="L4469" i="6"/>
  <c r="L4461" i="6"/>
  <c r="L4453" i="6"/>
  <c r="L4445" i="6"/>
  <c r="L4437" i="6"/>
  <c r="L4429" i="6"/>
  <c r="H4429" i="6" s="1"/>
  <c r="L4421" i="6"/>
  <c r="L4413" i="6"/>
  <c r="L4405" i="6"/>
  <c r="L4397" i="6"/>
  <c r="L4389" i="6"/>
  <c r="L4381" i="6"/>
  <c r="L4373" i="6"/>
  <c r="L4365" i="6"/>
  <c r="H4365" i="6" s="1"/>
  <c r="L4357" i="6"/>
  <c r="L4349" i="6"/>
  <c r="L4341" i="6"/>
  <c r="L4333" i="6"/>
  <c r="L4325" i="6"/>
  <c r="L4317" i="6"/>
  <c r="L4309" i="6"/>
  <c r="L4301" i="6"/>
  <c r="H4301" i="6" s="1"/>
  <c r="L4293" i="6"/>
  <c r="L4285" i="6"/>
  <c r="L4277" i="6"/>
  <c r="L4269" i="6"/>
  <c r="L4261" i="6"/>
  <c r="L4253" i="6"/>
  <c r="L4245" i="6"/>
  <c r="L4237" i="6"/>
  <c r="H4237" i="6" s="1"/>
  <c r="L4229" i="6"/>
  <c r="L4221" i="6"/>
  <c r="L4213" i="6"/>
  <c r="L4205" i="6"/>
  <c r="L4197" i="6"/>
  <c r="L4189" i="6"/>
  <c r="L4181" i="6"/>
  <c r="L4173" i="6"/>
  <c r="H4173" i="6" s="1"/>
  <c r="L4165" i="6"/>
  <c r="L4157" i="6"/>
  <c r="L4149" i="6"/>
  <c r="L4141" i="6"/>
  <c r="L4133" i="6"/>
  <c r="L4125" i="6"/>
  <c r="L4117" i="6"/>
  <c r="L4109" i="6"/>
  <c r="H4109" i="6" s="1"/>
  <c r="L4101" i="6"/>
  <c r="L4093" i="6"/>
  <c r="L4085" i="6"/>
  <c r="L4077" i="6"/>
  <c r="L4069" i="6"/>
  <c r="L4060" i="6"/>
  <c r="L4049" i="6"/>
  <c r="L4038" i="6"/>
  <c r="H4038" i="6" s="1"/>
  <c r="L4028" i="6"/>
  <c r="L4017" i="6"/>
  <c r="L4006" i="6"/>
  <c r="L3996" i="6"/>
  <c r="L3985" i="6"/>
  <c r="L3974" i="6"/>
  <c r="L3964" i="6"/>
  <c r="L3953" i="6"/>
  <c r="H3953" i="6" s="1"/>
  <c r="L3942" i="6"/>
  <c r="L3932" i="6"/>
  <c r="L3921" i="6"/>
  <c r="L3910" i="6"/>
  <c r="L3900" i="6"/>
  <c r="L3889" i="6"/>
  <c r="L3876" i="6"/>
  <c r="L4998" i="6"/>
  <c r="K4998" i="6" s="1"/>
  <c r="J4998" i="6" s="1"/>
  <c r="L4988" i="6"/>
  <c r="K4988" i="6" s="1"/>
  <c r="J4988" i="6" s="1"/>
  <c r="L4980" i="6"/>
  <c r="K4980" i="6" s="1"/>
  <c r="J4980" i="6" s="1"/>
  <c r="L4972" i="6"/>
  <c r="K4972" i="6" s="1"/>
  <c r="J4972" i="6" s="1"/>
  <c r="L4964" i="6"/>
  <c r="K4964" i="6" s="1"/>
  <c r="J4964" i="6" s="1"/>
  <c r="L4956" i="6"/>
  <c r="K4956" i="6" s="1"/>
  <c r="J4956" i="6" s="1"/>
  <c r="L4948" i="6"/>
  <c r="K4948" i="6" s="1"/>
  <c r="J4948" i="6" s="1"/>
  <c r="L4940" i="6"/>
  <c r="K4940" i="6" s="1"/>
  <c r="J4940" i="6" s="1"/>
  <c r="L4932" i="6"/>
  <c r="K4932" i="6" s="1"/>
  <c r="J4932" i="6" s="1"/>
  <c r="L4924" i="6"/>
  <c r="K4924" i="6" s="1"/>
  <c r="J4924" i="6" s="1"/>
  <c r="L4916" i="6"/>
  <c r="K4916" i="6" s="1"/>
  <c r="J4916" i="6" s="1"/>
  <c r="L4908" i="6"/>
  <c r="K4908" i="6" s="1"/>
  <c r="J4908" i="6" s="1"/>
  <c r="L4900" i="6"/>
  <c r="K4900" i="6" s="1"/>
  <c r="J4900" i="6" s="1"/>
  <c r="L4892" i="6"/>
  <c r="K4892" i="6" s="1"/>
  <c r="J4892" i="6" s="1"/>
  <c r="L4884" i="6"/>
  <c r="K4884" i="6" s="1"/>
  <c r="J4884" i="6" s="1"/>
  <c r="L4876" i="6"/>
  <c r="K4876" i="6" s="1"/>
  <c r="J4876" i="6" s="1"/>
  <c r="L4868" i="6"/>
  <c r="K4868" i="6" s="1"/>
  <c r="J4868" i="6" s="1"/>
  <c r="L4860" i="6"/>
  <c r="K4860" i="6" s="1"/>
  <c r="J4860" i="6" s="1"/>
  <c r="L4852" i="6"/>
  <c r="K4852" i="6" s="1"/>
  <c r="J4852" i="6" s="1"/>
  <c r="L4844" i="6"/>
  <c r="K4844" i="6" s="1"/>
  <c r="J4844" i="6" s="1"/>
  <c r="L4836" i="6"/>
  <c r="K4836" i="6" s="1"/>
  <c r="J4836" i="6" s="1"/>
  <c r="L4828" i="6"/>
  <c r="K4828" i="6" s="1"/>
  <c r="J4828" i="6" s="1"/>
  <c r="L4820" i="6"/>
  <c r="K4820" i="6" s="1"/>
  <c r="J4820" i="6" s="1"/>
  <c r="L4812" i="6"/>
  <c r="K4812" i="6" s="1"/>
  <c r="J4812" i="6" s="1"/>
  <c r="L4804" i="6"/>
  <c r="L4796" i="6"/>
  <c r="L4788" i="6"/>
  <c r="L4780" i="6"/>
  <c r="L4772" i="6"/>
  <c r="L4764" i="6"/>
  <c r="L4756" i="6"/>
  <c r="L4748" i="6"/>
  <c r="L4740" i="6"/>
  <c r="L4732" i="6"/>
  <c r="L4724" i="6"/>
  <c r="L4716" i="6"/>
  <c r="L4708" i="6"/>
  <c r="L4700" i="6"/>
  <c r="L4692" i="6"/>
  <c r="L4684" i="6"/>
  <c r="L4676" i="6"/>
  <c r="L4668" i="6"/>
  <c r="L4660" i="6"/>
  <c r="L4652" i="6"/>
  <c r="L4644" i="6"/>
  <c r="L4636" i="6"/>
  <c r="L4628" i="6"/>
  <c r="L4620" i="6"/>
  <c r="L4612" i="6"/>
  <c r="L4604" i="6"/>
  <c r="L4596" i="6"/>
  <c r="L4588" i="6"/>
  <c r="L4580" i="6"/>
  <c r="L4572" i="6"/>
  <c r="L4564" i="6"/>
  <c r="L4556" i="6"/>
  <c r="L4548" i="6"/>
  <c r="L4540" i="6"/>
  <c r="L4532" i="6"/>
  <c r="L4524" i="6"/>
  <c r="L4516" i="6"/>
  <c r="L4508" i="6"/>
  <c r="L4500" i="6"/>
  <c r="L4492" i="6"/>
  <c r="L4484" i="6"/>
  <c r="L4476" i="6"/>
  <c r="L4468" i="6"/>
  <c r="L4460" i="6"/>
  <c r="L4452" i="6"/>
  <c r="L4444" i="6"/>
  <c r="L4436" i="6"/>
  <c r="L4428" i="6"/>
  <c r="L4420" i="6"/>
  <c r="L4412" i="6"/>
  <c r="L4404" i="6"/>
  <c r="L4396" i="6"/>
  <c r="L4388" i="6"/>
  <c r="L4380" i="6"/>
  <c r="L4372" i="6"/>
  <c r="L4364" i="6"/>
  <c r="L4356" i="6"/>
  <c r="L4348" i="6"/>
  <c r="L4340" i="6"/>
  <c r="L4332" i="6"/>
  <c r="L4324" i="6"/>
  <c r="L4316" i="6"/>
  <c r="L4308" i="6"/>
  <c r="L4300" i="6"/>
  <c r="L4292" i="6"/>
  <c r="L4284" i="6"/>
  <c r="L4276" i="6"/>
  <c r="L4268" i="6"/>
  <c r="L4260" i="6"/>
  <c r="L4252" i="6"/>
  <c r="L4244" i="6"/>
  <c r="L4236" i="6"/>
  <c r="L4228" i="6"/>
  <c r="L4220" i="6"/>
  <c r="L4212" i="6"/>
  <c r="L4204" i="6"/>
  <c r="L4196" i="6"/>
  <c r="L4188" i="6"/>
  <c r="L4180" i="6"/>
  <c r="L4172" i="6"/>
  <c r="L4164" i="6"/>
  <c r="L4156" i="6"/>
  <c r="L4148" i="6"/>
  <c r="L4140" i="6"/>
  <c r="L4132" i="6"/>
  <c r="L4124" i="6"/>
  <c r="L4116" i="6"/>
  <c r="L4108" i="6"/>
  <c r="L4100" i="6"/>
  <c r="L4092" i="6"/>
  <c r="L4084" i="6"/>
  <c r="L4076" i="6"/>
  <c r="L4068" i="6"/>
  <c r="L4059" i="6"/>
  <c r="H4059" i="6" s="1"/>
  <c r="L4048" i="6"/>
  <c r="L4037" i="6"/>
  <c r="L4027" i="6"/>
  <c r="H4027" i="6" s="1"/>
  <c r="L4016" i="6"/>
  <c r="L4005" i="6"/>
  <c r="L3995" i="6"/>
  <c r="L3984" i="6"/>
  <c r="L3973" i="6"/>
  <c r="H3973" i="6" s="1"/>
  <c r="L3963" i="6"/>
  <c r="L3952" i="6"/>
  <c r="L3941" i="6"/>
  <c r="L3931" i="6"/>
  <c r="L3920" i="6"/>
  <c r="L3909" i="6"/>
  <c r="L3899" i="6"/>
  <c r="L3888" i="6"/>
  <c r="H3888" i="6" s="1"/>
  <c r="L3875" i="6"/>
  <c r="L4997" i="6"/>
  <c r="K4997" i="6" s="1"/>
  <c r="J4997" i="6" s="1"/>
  <c r="L4987" i="6"/>
  <c r="K4987" i="6" s="1"/>
  <c r="J4987" i="6" s="1"/>
  <c r="L4979" i="6"/>
  <c r="K4979" i="6" s="1"/>
  <c r="J4979" i="6" s="1"/>
  <c r="L4971" i="6"/>
  <c r="K4971" i="6" s="1"/>
  <c r="J4971" i="6" s="1"/>
  <c r="L4963" i="6"/>
  <c r="K4963" i="6" s="1"/>
  <c r="J4963" i="6" s="1"/>
  <c r="L4955" i="6"/>
  <c r="K4955" i="6" s="1"/>
  <c r="J4955" i="6" s="1"/>
  <c r="L4947" i="6"/>
  <c r="K4947" i="6" s="1"/>
  <c r="J4947" i="6" s="1"/>
  <c r="L4939" i="6"/>
  <c r="K4939" i="6" s="1"/>
  <c r="J4939" i="6" s="1"/>
  <c r="L4931" i="6"/>
  <c r="K4931" i="6" s="1"/>
  <c r="J4931" i="6" s="1"/>
  <c r="L4923" i="6"/>
  <c r="K4923" i="6" s="1"/>
  <c r="J4923" i="6" s="1"/>
  <c r="L4915" i="6"/>
  <c r="K4915" i="6" s="1"/>
  <c r="J4915" i="6" s="1"/>
  <c r="L4907" i="6"/>
  <c r="K4907" i="6" s="1"/>
  <c r="J4907" i="6" s="1"/>
  <c r="L4899" i="6"/>
  <c r="K4899" i="6" s="1"/>
  <c r="J4899" i="6" s="1"/>
  <c r="L4891" i="6"/>
  <c r="K4891" i="6" s="1"/>
  <c r="J4891" i="6" s="1"/>
  <c r="L4883" i="6"/>
  <c r="K4883" i="6" s="1"/>
  <c r="J4883" i="6" s="1"/>
  <c r="L4875" i="6"/>
  <c r="K4875" i="6" s="1"/>
  <c r="J4875" i="6" s="1"/>
  <c r="L4867" i="6"/>
  <c r="K4867" i="6" s="1"/>
  <c r="J4867" i="6" s="1"/>
  <c r="L4859" i="6"/>
  <c r="K4859" i="6" s="1"/>
  <c r="J4859" i="6" s="1"/>
  <c r="L4851" i="6"/>
  <c r="K4851" i="6" s="1"/>
  <c r="J4851" i="6" s="1"/>
  <c r="L4843" i="6"/>
  <c r="K4843" i="6" s="1"/>
  <c r="J4843" i="6" s="1"/>
  <c r="L4835" i="6"/>
  <c r="K4835" i="6" s="1"/>
  <c r="J4835" i="6" s="1"/>
  <c r="L4827" i="6"/>
  <c r="K4827" i="6" s="1"/>
  <c r="J4827" i="6" s="1"/>
  <c r="L4819" i="6"/>
  <c r="K4819" i="6" s="1"/>
  <c r="J4819" i="6" s="1"/>
  <c r="L4811" i="6"/>
  <c r="K4811" i="6" s="1"/>
  <c r="J4811" i="6" s="1"/>
  <c r="L4803" i="6"/>
  <c r="L4795" i="6"/>
  <c r="H4795" i="6" s="1"/>
  <c r="L4787" i="6"/>
  <c r="L4779" i="6"/>
  <c r="L4771" i="6"/>
  <c r="L4763" i="6"/>
  <c r="L4755" i="6"/>
  <c r="H4755" i="6" s="1"/>
  <c r="L4747" i="6"/>
  <c r="L4739" i="6"/>
  <c r="L4731" i="6"/>
  <c r="H4731" i="6" s="1"/>
  <c r="L4723" i="6"/>
  <c r="L4715" i="6"/>
  <c r="L4707" i="6"/>
  <c r="L4699" i="6"/>
  <c r="L4691" i="6"/>
  <c r="H4691" i="6" s="1"/>
  <c r="L4683" i="6"/>
  <c r="L4675" i="6"/>
  <c r="L4667" i="6"/>
  <c r="H4667" i="6" s="1"/>
  <c r="L4659" i="6"/>
  <c r="L4651" i="6"/>
  <c r="L4643" i="6"/>
  <c r="L4635" i="6"/>
  <c r="L4627" i="6"/>
  <c r="H4627" i="6" s="1"/>
  <c r="L4619" i="6"/>
  <c r="L4611" i="6"/>
  <c r="L4603" i="6"/>
  <c r="H4603" i="6" s="1"/>
  <c r="L4595" i="6"/>
  <c r="L4587" i="6"/>
  <c r="L4579" i="6"/>
  <c r="L4571" i="6"/>
  <c r="L4563" i="6"/>
  <c r="H4563" i="6" s="1"/>
  <c r="L4555" i="6"/>
  <c r="L4547" i="6"/>
  <c r="L4539" i="6"/>
  <c r="H4539" i="6" s="1"/>
  <c r="L4531" i="6"/>
  <c r="L4523" i="6"/>
  <c r="L4515" i="6"/>
  <c r="L4507" i="6"/>
  <c r="L4499" i="6"/>
  <c r="H4499" i="6" s="1"/>
  <c r="L4491" i="6"/>
  <c r="L4483" i="6"/>
  <c r="L4475" i="6"/>
  <c r="H4475" i="6" s="1"/>
  <c r="L4467" i="6"/>
  <c r="L4459" i="6"/>
  <c r="L4451" i="6"/>
  <c r="L4443" i="6"/>
  <c r="L4435" i="6"/>
  <c r="H4435" i="6" s="1"/>
  <c r="L4427" i="6"/>
  <c r="L4419" i="6"/>
  <c r="L4411" i="6"/>
  <c r="H4411" i="6" s="1"/>
  <c r="L4403" i="6"/>
  <c r="L4395" i="6"/>
  <c r="L4387" i="6"/>
  <c r="L4379" i="6"/>
  <c r="L4371" i="6"/>
  <c r="H4371" i="6" s="1"/>
  <c r="L4363" i="6"/>
  <c r="L4355" i="6"/>
  <c r="L4347" i="6"/>
  <c r="H4347" i="6" s="1"/>
  <c r="L4339" i="6"/>
  <c r="L4331" i="6"/>
  <c r="L4323" i="6"/>
  <c r="L4315" i="6"/>
  <c r="L4307" i="6"/>
  <c r="H4307" i="6" s="1"/>
  <c r="L4299" i="6"/>
  <c r="L4291" i="6"/>
  <c r="L4283" i="6"/>
  <c r="H4283" i="6" s="1"/>
  <c r="L4275" i="6"/>
  <c r="L4267" i="6"/>
  <c r="L4259" i="6"/>
  <c r="L4251" i="6"/>
  <c r="L4243" i="6"/>
  <c r="H4243" i="6" s="1"/>
  <c r="L4235" i="6"/>
  <c r="L4227" i="6"/>
  <c r="L4219" i="6"/>
  <c r="H4219" i="6" s="1"/>
  <c r="L4211" i="6"/>
  <c r="L4203" i="6"/>
  <c r="L4195" i="6"/>
  <c r="L4187" i="6"/>
  <c r="L4179" i="6"/>
  <c r="H4179" i="6" s="1"/>
  <c r="L4171" i="6"/>
  <c r="L4163" i="6"/>
  <c r="L4155" i="6"/>
  <c r="H4155" i="6" s="1"/>
  <c r="L4147" i="6"/>
  <c r="L4139" i="6"/>
  <c r="L4131" i="6"/>
  <c r="L4123" i="6"/>
  <c r="L4115" i="6"/>
  <c r="H4115" i="6" s="1"/>
  <c r="L4107" i="6"/>
  <c r="L4099" i="6"/>
  <c r="L4091" i="6"/>
  <c r="H4091" i="6" s="1"/>
  <c r="L4083" i="6"/>
  <c r="L4075" i="6"/>
  <c r="L4067" i="6"/>
  <c r="L4057" i="6"/>
  <c r="L4046" i="6"/>
  <c r="H4046" i="6" s="1"/>
  <c r="L4036" i="6"/>
  <c r="L4025" i="6"/>
  <c r="L4014" i="6"/>
  <c r="L4004" i="6"/>
  <c r="L3993" i="6"/>
  <c r="L3982" i="6"/>
  <c r="L3972" i="6"/>
  <c r="L3961" i="6"/>
  <c r="H3961" i="6" s="1"/>
  <c r="L3950" i="6"/>
  <c r="L3940" i="6"/>
  <c r="L3929" i="6"/>
  <c r="L3918" i="6"/>
  <c r="L3908" i="6"/>
  <c r="L3897" i="6"/>
  <c r="L3886" i="6"/>
  <c r="L3873" i="6"/>
  <c r="L4996" i="6"/>
  <c r="L4986" i="6"/>
  <c r="L4978" i="6"/>
  <c r="L4970" i="6"/>
  <c r="L4962" i="6"/>
  <c r="L4954" i="6"/>
  <c r="L4946" i="6"/>
  <c r="L4938" i="6"/>
  <c r="L4930" i="6"/>
  <c r="L4922" i="6"/>
  <c r="L4914" i="6"/>
  <c r="L4906" i="6"/>
  <c r="L4898" i="6"/>
  <c r="L4890" i="6"/>
  <c r="L4882" i="6"/>
  <c r="L4874" i="6"/>
  <c r="L4866" i="6"/>
  <c r="L4858" i="6"/>
  <c r="L4850" i="6"/>
  <c r="L4842" i="6"/>
  <c r="L4834" i="6"/>
  <c r="L4826" i="6"/>
  <c r="L4818" i="6"/>
  <c r="L4810" i="6"/>
  <c r="L4802" i="6"/>
  <c r="L4794" i="6"/>
  <c r="L4786" i="6"/>
  <c r="L4778" i="6"/>
  <c r="L4770" i="6"/>
  <c r="L4762" i="6"/>
  <c r="L4754" i="6"/>
  <c r="L4746" i="6"/>
  <c r="L4738" i="6"/>
  <c r="L4730" i="6"/>
  <c r="L4722" i="6"/>
  <c r="L4714" i="6"/>
  <c r="L4706" i="6"/>
  <c r="L4698" i="6"/>
  <c r="L4690" i="6"/>
  <c r="L4682" i="6"/>
  <c r="L4674" i="6"/>
  <c r="L4666" i="6"/>
  <c r="L4658" i="6"/>
  <c r="L4650" i="6"/>
  <c r="L4642" i="6"/>
  <c r="L4634" i="6"/>
  <c r="L4626" i="6"/>
  <c r="L4618" i="6"/>
  <c r="L4610" i="6"/>
  <c r="L4602" i="6"/>
  <c r="L4594" i="6"/>
  <c r="L4586" i="6"/>
  <c r="L4578" i="6"/>
  <c r="L4570" i="6"/>
  <c r="L4562" i="6"/>
  <c r="L4554" i="6"/>
  <c r="L4546" i="6"/>
  <c r="L4538" i="6"/>
  <c r="L4530" i="6"/>
  <c r="L4522" i="6"/>
  <c r="L4514" i="6"/>
  <c r="L4506" i="6"/>
  <c r="L4498" i="6"/>
  <c r="L4490" i="6"/>
  <c r="L4482" i="6"/>
  <c r="L4474" i="6"/>
  <c r="L4466" i="6"/>
  <c r="L4458" i="6"/>
  <c r="L4450" i="6"/>
  <c r="L4442" i="6"/>
  <c r="L4434" i="6"/>
  <c r="L4426" i="6"/>
  <c r="L4418" i="6"/>
  <c r="L4410" i="6"/>
  <c r="L4402" i="6"/>
  <c r="L4394" i="6"/>
  <c r="L4386" i="6"/>
  <c r="L4378" i="6"/>
  <c r="L4370" i="6"/>
  <c r="L4362" i="6"/>
  <c r="L4354" i="6"/>
  <c r="L4346" i="6"/>
  <c r="L4338" i="6"/>
  <c r="L4330" i="6"/>
  <c r="L4322" i="6"/>
  <c r="L4314" i="6"/>
  <c r="L4306" i="6"/>
  <c r="L4298" i="6"/>
  <c r="L4290" i="6"/>
  <c r="L4282" i="6"/>
  <c r="L4274" i="6"/>
  <c r="L4266" i="6"/>
  <c r="L4258" i="6"/>
  <c r="L4250" i="6"/>
  <c r="L4242" i="6"/>
  <c r="L4234" i="6"/>
  <c r="L4226" i="6"/>
  <c r="L4218" i="6"/>
  <c r="L4210" i="6"/>
  <c r="L4202" i="6"/>
  <c r="L4194" i="6"/>
  <c r="L4186" i="6"/>
  <c r="L4178" i="6"/>
  <c r="L4170" i="6"/>
  <c r="L4162" i="6"/>
  <c r="L4154" i="6"/>
  <c r="L4146" i="6"/>
  <c r="L4138" i="6"/>
  <c r="L4130" i="6"/>
  <c r="L4122" i="6"/>
  <c r="L4114" i="6"/>
  <c r="L4106" i="6"/>
  <c r="L4098" i="6"/>
  <c r="L4090" i="6"/>
  <c r="L4082" i="6"/>
  <c r="L4074" i="6"/>
  <c r="L4065" i="6"/>
  <c r="L4056" i="6"/>
  <c r="L4045" i="6"/>
  <c r="L4035" i="6"/>
  <c r="L4024" i="6"/>
  <c r="L4013" i="6"/>
  <c r="L4003" i="6"/>
  <c r="H4003" i="6" s="1"/>
  <c r="L3992" i="6"/>
  <c r="L3981" i="6"/>
  <c r="L3971" i="6"/>
  <c r="L3960" i="6"/>
  <c r="L3949" i="6"/>
  <c r="L3939" i="6"/>
  <c r="L3928" i="6"/>
  <c r="L3917" i="6"/>
  <c r="H3917" i="6" s="1"/>
  <c r="L3907" i="6"/>
  <c r="L3896" i="6"/>
  <c r="L3884" i="6"/>
  <c r="L3872" i="6"/>
  <c r="L9" i="6"/>
  <c r="K9" i="6" s="1"/>
  <c r="J9" i="6" s="1"/>
  <c r="L4994" i="6"/>
  <c r="K4994" i="6" s="1"/>
  <c r="J4994" i="6" s="1"/>
  <c r="L4985" i="6"/>
  <c r="K4985" i="6" s="1"/>
  <c r="J4985" i="6" s="1"/>
  <c r="L4977" i="6"/>
  <c r="K4977" i="6" s="1"/>
  <c r="J4977" i="6" s="1"/>
  <c r="L4969" i="6"/>
  <c r="K4969" i="6" s="1"/>
  <c r="J4969" i="6" s="1"/>
  <c r="L4961" i="6"/>
  <c r="K4961" i="6" s="1"/>
  <c r="J4961" i="6" s="1"/>
  <c r="L4953" i="6"/>
  <c r="K4953" i="6" s="1"/>
  <c r="J4953" i="6" s="1"/>
  <c r="L4945" i="6"/>
  <c r="K4945" i="6" s="1"/>
  <c r="J4945" i="6" s="1"/>
  <c r="L4937" i="6"/>
  <c r="K4937" i="6" s="1"/>
  <c r="J4937" i="6" s="1"/>
  <c r="L4929" i="6"/>
  <c r="K4929" i="6" s="1"/>
  <c r="J4929" i="6" s="1"/>
  <c r="L4921" i="6"/>
  <c r="K4921" i="6" s="1"/>
  <c r="J4921" i="6" s="1"/>
  <c r="L4913" i="6"/>
  <c r="K4913" i="6" s="1"/>
  <c r="J4913" i="6" s="1"/>
  <c r="L4905" i="6"/>
  <c r="K4905" i="6" s="1"/>
  <c r="J4905" i="6" s="1"/>
  <c r="L4897" i="6"/>
  <c r="K4897" i="6" s="1"/>
  <c r="J4897" i="6" s="1"/>
  <c r="L4889" i="6"/>
  <c r="K4889" i="6" s="1"/>
  <c r="J4889" i="6" s="1"/>
  <c r="L4881" i="6"/>
  <c r="K4881" i="6" s="1"/>
  <c r="J4881" i="6" s="1"/>
  <c r="L4873" i="6"/>
  <c r="K4873" i="6" s="1"/>
  <c r="J4873" i="6" s="1"/>
  <c r="L4865" i="6"/>
  <c r="K4865" i="6" s="1"/>
  <c r="J4865" i="6" s="1"/>
  <c r="L4857" i="6"/>
  <c r="K4857" i="6" s="1"/>
  <c r="J4857" i="6" s="1"/>
  <c r="L4849" i="6"/>
  <c r="K4849" i="6" s="1"/>
  <c r="J4849" i="6" s="1"/>
  <c r="L4841" i="6"/>
  <c r="K4841" i="6" s="1"/>
  <c r="J4841" i="6" s="1"/>
  <c r="L4833" i="6"/>
  <c r="K4833" i="6" s="1"/>
  <c r="J4833" i="6" s="1"/>
  <c r="L4825" i="6"/>
  <c r="K4825" i="6" s="1"/>
  <c r="J4825" i="6" s="1"/>
  <c r="L4817" i="6"/>
  <c r="L4809" i="6"/>
  <c r="H4809" i="6" s="1"/>
  <c r="L4801" i="6"/>
  <c r="L4793" i="6"/>
  <c r="L4785" i="6"/>
  <c r="L4777" i="6"/>
  <c r="L4769" i="6"/>
  <c r="L4761" i="6"/>
  <c r="L4753" i="6"/>
  <c r="L4745" i="6"/>
  <c r="H4745" i="6" s="1"/>
  <c r="L4737" i="6"/>
  <c r="L4729" i="6"/>
  <c r="L4721" i="6"/>
  <c r="L4713" i="6"/>
  <c r="L4705" i="6"/>
  <c r="L4697" i="6"/>
  <c r="L4689" i="6"/>
  <c r="L4681" i="6"/>
  <c r="H4681" i="6" s="1"/>
  <c r="L4673" i="6"/>
  <c r="L4665" i="6"/>
  <c r="L4657" i="6"/>
  <c r="L4649" i="6"/>
  <c r="L4641" i="6"/>
  <c r="L4633" i="6"/>
  <c r="L4625" i="6"/>
  <c r="L4617" i="6"/>
  <c r="H4617" i="6" s="1"/>
  <c r="L4609" i="6"/>
  <c r="L4601" i="6"/>
  <c r="L4593" i="6"/>
  <c r="L4585" i="6"/>
  <c r="L4577" i="6"/>
  <c r="L4569" i="6"/>
  <c r="L4561" i="6"/>
  <c r="L4553" i="6"/>
  <c r="H4553" i="6" s="1"/>
  <c r="L4545" i="6"/>
  <c r="L4537" i="6"/>
  <c r="L4529" i="6"/>
  <c r="L4521" i="6"/>
  <c r="L4513" i="6"/>
  <c r="L4505" i="6"/>
  <c r="L4497" i="6"/>
  <c r="L4489" i="6"/>
  <c r="H4489" i="6" s="1"/>
  <c r="L4481" i="6"/>
  <c r="L4473" i="6"/>
  <c r="L4465" i="6"/>
  <c r="L4457" i="6"/>
  <c r="L4449" i="6"/>
  <c r="L4441" i="6"/>
  <c r="L4433" i="6"/>
  <c r="L4425" i="6"/>
  <c r="H4425" i="6" s="1"/>
  <c r="L4417" i="6"/>
  <c r="L4409" i="6"/>
  <c r="L4401" i="6"/>
  <c r="L4393" i="6"/>
  <c r="L4385" i="6"/>
  <c r="L4377" i="6"/>
  <c r="L4369" i="6"/>
  <c r="L4361" i="6"/>
  <c r="H4361" i="6" s="1"/>
  <c r="L4353" i="6"/>
  <c r="L4345" i="6"/>
  <c r="L4337" i="6"/>
  <c r="L4329" i="6"/>
  <c r="L4321" i="6"/>
  <c r="L4313" i="6"/>
  <c r="L4305" i="6"/>
  <c r="L4297" i="6"/>
  <c r="H4297" i="6" s="1"/>
  <c r="L4289" i="6"/>
  <c r="L4281" i="6"/>
  <c r="L4273" i="6"/>
  <c r="L4265" i="6"/>
  <c r="L4257" i="6"/>
  <c r="L4249" i="6"/>
  <c r="L4241" i="6"/>
  <c r="L4233" i="6"/>
  <c r="H4233" i="6" s="1"/>
  <c r="L4225" i="6"/>
  <c r="L4217" i="6"/>
  <c r="L4209" i="6"/>
  <c r="L4201" i="6"/>
  <c r="L4193" i="6"/>
  <c r="L4185" i="6"/>
  <c r="L4177" i="6"/>
  <c r="L4169" i="6"/>
  <c r="H4169" i="6" s="1"/>
  <c r="L4161" i="6"/>
  <c r="L4153" i="6"/>
  <c r="L4145" i="6"/>
  <c r="L4137" i="6"/>
  <c r="L4129" i="6"/>
  <c r="L4121" i="6"/>
  <c r="L4113" i="6"/>
  <c r="L4105" i="6"/>
  <c r="H4105" i="6" s="1"/>
  <c r="L4097" i="6"/>
  <c r="L4089" i="6"/>
  <c r="L4081" i="6"/>
  <c r="L4073" i="6"/>
  <c r="L4064" i="6"/>
  <c r="L4054" i="6"/>
  <c r="L4044" i="6"/>
  <c r="L4033" i="6"/>
  <c r="H4033" i="6" s="1"/>
  <c r="L4022" i="6"/>
  <c r="L4012" i="6"/>
  <c r="L4001" i="6"/>
  <c r="H4001" i="6" s="1"/>
  <c r="L3990" i="6"/>
  <c r="L3980" i="6"/>
  <c r="L3969" i="6"/>
  <c r="L3958" i="6"/>
  <c r="L3948" i="6"/>
  <c r="L3937" i="6"/>
  <c r="L3926" i="6"/>
  <c r="L3916" i="6"/>
  <c r="H3916" i="6" s="1"/>
  <c r="L3905" i="6"/>
  <c r="L3894" i="6"/>
  <c r="L11" i="6"/>
  <c r="L20" i="6"/>
  <c r="L30" i="6"/>
  <c r="L38" i="6"/>
  <c r="L46" i="6"/>
  <c r="H46" i="6" s="1"/>
  <c r="L54" i="6"/>
  <c r="H54" i="6" s="1"/>
  <c r="L62" i="6"/>
  <c r="L70" i="6"/>
  <c r="L78" i="6"/>
  <c r="L86" i="6"/>
  <c r="L94" i="6"/>
  <c r="L102" i="6"/>
  <c r="L110" i="6"/>
  <c r="H110" i="6" s="1"/>
  <c r="L118" i="6"/>
  <c r="H118" i="6" s="1"/>
  <c r="L126" i="6"/>
  <c r="L134" i="6"/>
  <c r="L142" i="6"/>
  <c r="L150" i="6"/>
  <c r="L158" i="6"/>
  <c r="L166" i="6"/>
  <c r="L174" i="6"/>
  <c r="H174" i="6" s="1"/>
  <c r="L182" i="6"/>
  <c r="H182" i="6" s="1"/>
  <c r="L190" i="6"/>
  <c r="L198" i="6"/>
  <c r="L206" i="6"/>
  <c r="L214" i="6"/>
  <c r="L222" i="6"/>
  <c r="L230" i="6"/>
  <c r="L238" i="6"/>
  <c r="H238" i="6" s="1"/>
  <c r="L246" i="6"/>
  <c r="H246" i="6" s="1"/>
  <c r="L254" i="6"/>
  <c r="L262" i="6"/>
  <c r="L270" i="6"/>
  <c r="L278" i="6"/>
  <c r="L286" i="6"/>
  <c r="L294" i="6"/>
  <c r="L302" i="6"/>
  <c r="H302" i="6" s="1"/>
  <c r="L310" i="6"/>
  <c r="H310" i="6" s="1"/>
  <c r="L318" i="6"/>
  <c r="L326" i="6"/>
  <c r="L334" i="6"/>
  <c r="L342" i="6"/>
  <c r="L350" i="6"/>
  <c r="L358" i="6"/>
  <c r="L366" i="6"/>
  <c r="H366" i="6" s="1"/>
  <c r="L374" i="6"/>
  <c r="H374" i="6" s="1"/>
  <c r="L382" i="6"/>
  <c r="L390" i="6"/>
  <c r="L398" i="6"/>
  <c r="L406" i="6"/>
  <c r="L414" i="6"/>
  <c r="L422" i="6"/>
  <c r="L430" i="6"/>
  <c r="L438" i="6"/>
  <c r="H438" i="6" s="1"/>
  <c r="L446" i="6"/>
  <c r="L454" i="6"/>
  <c r="L462" i="6"/>
  <c r="L470" i="6"/>
  <c r="L478" i="6"/>
  <c r="L486" i="6"/>
  <c r="L494" i="6"/>
  <c r="H494" i="6" s="1"/>
  <c r="L502" i="6"/>
  <c r="H502" i="6" s="1"/>
  <c r="L510" i="6"/>
  <c r="L518" i="6"/>
  <c r="L526" i="6"/>
  <c r="L534" i="6"/>
  <c r="L542" i="6"/>
  <c r="L550" i="6"/>
  <c r="L558" i="6"/>
  <c r="H558" i="6" s="1"/>
  <c r="L566" i="6"/>
  <c r="H566" i="6" s="1"/>
  <c r="L574" i="6"/>
  <c r="L582" i="6"/>
  <c r="L590" i="6"/>
  <c r="L598" i="6"/>
  <c r="L606" i="6"/>
  <c r="L614" i="6"/>
  <c r="L622" i="6"/>
  <c r="H622" i="6" s="1"/>
  <c r="L630" i="6"/>
  <c r="L638" i="6"/>
  <c r="L646" i="6"/>
  <c r="L654" i="6"/>
  <c r="L662" i="6"/>
  <c r="L670" i="6"/>
  <c r="L678" i="6"/>
  <c r="L686" i="6"/>
  <c r="H686" i="6" s="1"/>
  <c r="L12" i="6"/>
  <c r="H12" i="6" s="1"/>
  <c r="L21" i="6"/>
  <c r="L31" i="6"/>
  <c r="L39" i="6"/>
  <c r="L47" i="6"/>
  <c r="L55" i="6"/>
  <c r="L63" i="6"/>
  <c r="L71" i="6"/>
  <c r="H71" i="6" s="1"/>
  <c r="L79" i="6"/>
  <c r="H79" i="6" s="1"/>
  <c r="L87" i="6"/>
  <c r="L95" i="6"/>
  <c r="L103" i="6"/>
  <c r="L111" i="6"/>
  <c r="L119" i="6"/>
  <c r="L127" i="6"/>
  <c r="L135" i="6"/>
  <c r="H135" i="6" s="1"/>
  <c r="L143" i="6"/>
  <c r="H143" i="6" s="1"/>
  <c r="L151" i="6"/>
  <c r="L159" i="6"/>
  <c r="L167" i="6"/>
  <c r="L175" i="6"/>
  <c r="L183" i="6"/>
  <c r="L191" i="6"/>
  <c r="L199" i="6"/>
  <c r="H199" i="6" s="1"/>
  <c r="L207" i="6"/>
  <c r="H207" i="6" s="1"/>
  <c r="L215" i="6"/>
  <c r="L223" i="6"/>
  <c r="L231" i="6"/>
  <c r="L239" i="6"/>
  <c r="L247" i="6"/>
  <c r="L255" i="6"/>
  <c r="L263" i="6"/>
  <c r="H263" i="6" s="1"/>
  <c r="L271" i="6"/>
  <c r="H271" i="6" s="1"/>
  <c r="L279" i="6"/>
  <c r="L287" i="6"/>
  <c r="L295" i="6"/>
  <c r="L303" i="6"/>
  <c r="L311" i="6"/>
  <c r="L319" i="6"/>
  <c r="L327" i="6"/>
  <c r="H327" i="6" s="1"/>
  <c r="L335" i="6"/>
  <c r="H335" i="6" s="1"/>
  <c r="L343" i="6"/>
  <c r="L351" i="6"/>
  <c r="L359" i="6"/>
  <c r="L367" i="6"/>
  <c r="L375" i="6"/>
  <c r="L383" i="6"/>
  <c r="L391" i="6"/>
  <c r="H391" i="6" s="1"/>
  <c r="L399" i="6"/>
  <c r="H399" i="6" s="1"/>
  <c r="L407" i="6"/>
  <c r="L415" i="6"/>
  <c r="L423" i="6"/>
  <c r="L431" i="6"/>
  <c r="L439" i="6"/>
  <c r="L447" i="6"/>
  <c r="L455" i="6"/>
  <c r="H455" i="6" s="1"/>
  <c r="L463" i="6"/>
  <c r="H463" i="6" s="1"/>
  <c r="L471" i="6"/>
  <c r="L479" i="6"/>
  <c r="L487" i="6"/>
  <c r="L495" i="6"/>
  <c r="L503" i="6"/>
  <c r="L511" i="6"/>
  <c r="L519" i="6"/>
  <c r="H519" i="6" s="1"/>
  <c r="L527" i="6"/>
  <c r="H527" i="6" s="1"/>
  <c r="L535" i="6"/>
  <c r="L543" i="6"/>
  <c r="L551" i="6"/>
  <c r="L559" i="6"/>
  <c r="L567" i="6"/>
  <c r="L575" i="6"/>
  <c r="L583" i="6"/>
  <c r="H583" i="6" s="1"/>
  <c r="L591" i="6"/>
  <c r="H591" i="6" s="1"/>
  <c r="L599" i="6"/>
  <c r="L607" i="6"/>
  <c r="L615" i="6"/>
  <c r="L623" i="6"/>
  <c r="L631" i="6"/>
  <c r="L639" i="6"/>
  <c r="L647" i="6"/>
  <c r="H647" i="6" s="1"/>
  <c r="L655" i="6"/>
  <c r="H655" i="6" s="1"/>
  <c r="L663" i="6"/>
  <c r="L671" i="6"/>
  <c r="L679" i="6"/>
  <c r="L687" i="6"/>
  <c r="L13" i="6"/>
  <c r="L22" i="6"/>
  <c r="L32" i="6"/>
  <c r="H32" i="6" s="1"/>
  <c r="L40" i="6"/>
  <c r="H40" i="6" s="1"/>
  <c r="L48" i="6"/>
  <c r="L56" i="6"/>
  <c r="L64" i="6"/>
  <c r="L72" i="6"/>
  <c r="L80" i="6"/>
  <c r="L88" i="6"/>
  <c r="L96" i="6"/>
  <c r="H96" i="6" s="1"/>
  <c r="L104" i="6"/>
  <c r="H104" i="6" s="1"/>
  <c r="L112" i="6"/>
  <c r="L120" i="6"/>
  <c r="L128" i="6"/>
  <c r="L136" i="6"/>
  <c r="L144" i="6"/>
  <c r="L152" i="6"/>
  <c r="L160" i="6"/>
  <c r="H160" i="6" s="1"/>
  <c r="L168" i="6"/>
  <c r="H168" i="6" s="1"/>
  <c r="L176" i="6"/>
  <c r="L184" i="6"/>
  <c r="L192" i="6"/>
  <c r="L200" i="6"/>
  <c r="L208" i="6"/>
  <c r="L216" i="6"/>
  <c r="L224" i="6"/>
  <c r="H224" i="6" s="1"/>
  <c r="L232" i="6"/>
  <c r="L240" i="6"/>
  <c r="L248" i="6"/>
  <c r="L256" i="6"/>
  <c r="L264" i="6"/>
  <c r="L272" i="6"/>
  <c r="L280" i="6"/>
  <c r="L288" i="6"/>
  <c r="H288" i="6" s="1"/>
  <c r="L296" i="6"/>
  <c r="H296" i="6" s="1"/>
  <c r="L304" i="6"/>
  <c r="L312" i="6"/>
  <c r="L320" i="6"/>
  <c r="L328" i="6"/>
  <c r="L336" i="6"/>
  <c r="L344" i="6"/>
  <c r="L352" i="6"/>
  <c r="H352" i="6" s="1"/>
  <c r="L360" i="6"/>
  <c r="H360" i="6" s="1"/>
  <c r="L368" i="6"/>
  <c r="L376" i="6"/>
  <c r="L384" i="6"/>
  <c r="L392" i="6"/>
  <c r="L400" i="6"/>
  <c r="L408" i="6"/>
  <c r="L416" i="6"/>
  <c r="H416" i="6" s="1"/>
  <c r="L424" i="6"/>
  <c r="H424" i="6" s="1"/>
  <c r="L432" i="6"/>
  <c r="L440" i="6"/>
  <c r="L448" i="6"/>
  <c r="L456" i="6"/>
  <c r="L464" i="6"/>
  <c r="L472" i="6"/>
  <c r="L480" i="6"/>
  <c r="H480" i="6" s="1"/>
  <c r="L488" i="6"/>
  <c r="H488" i="6" s="1"/>
  <c r="L496" i="6"/>
  <c r="L504" i="6"/>
  <c r="L512" i="6"/>
  <c r="L520" i="6"/>
  <c r="L528" i="6"/>
  <c r="L536" i="6"/>
  <c r="L544" i="6"/>
  <c r="H544" i="6" s="1"/>
  <c r="L552" i="6"/>
  <c r="H552" i="6" s="1"/>
  <c r="L560" i="6"/>
  <c r="L568" i="6"/>
  <c r="L576" i="6"/>
  <c r="L584" i="6"/>
  <c r="L592" i="6"/>
  <c r="L600" i="6"/>
  <c r="L608" i="6"/>
  <c r="H608" i="6" s="1"/>
  <c r="L616" i="6"/>
  <c r="H616" i="6" s="1"/>
  <c r="L624" i="6"/>
  <c r="L632" i="6"/>
  <c r="L640" i="6"/>
  <c r="L648" i="6"/>
  <c r="L656" i="6"/>
  <c r="L664" i="6"/>
  <c r="L672" i="6"/>
  <c r="H672" i="6" s="1"/>
  <c r="L680" i="6"/>
  <c r="H680" i="6" s="1"/>
  <c r="L688" i="6"/>
  <c r="L6" i="6"/>
  <c r="K6" i="6" s="1"/>
  <c r="J6" i="6" s="1"/>
  <c r="L15" i="6"/>
  <c r="L25" i="6"/>
  <c r="L34" i="6"/>
  <c r="K34" i="6" s="1"/>
  <c r="J34" i="6" s="1"/>
  <c r="L42" i="6"/>
  <c r="K42" i="6" s="1"/>
  <c r="J42" i="6" s="1"/>
  <c r="L50" i="6"/>
  <c r="K50" i="6" s="1"/>
  <c r="J50" i="6" s="1"/>
  <c r="L58" i="6"/>
  <c r="K58" i="6" s="1"/>
  <c r="J58" i="6" s="1"/>
  <c r="L66" i="6"/>
  <c r="K66" i="6" s="1"/>
  <c r="J66" i="6" s="1"/>
  <c r="L74" i="6"/>
  <c r="K74" i="6" s="1"/>
  <c r="J74" i="6" s="1"/>
  <c r="L82" i="6"/>
  <c r="K82" i="6" s="1"/>
  <c r="J82" i="6" s="1"/>
  <c r="L90" i="6"/>
  <c r="K90" i="6" s="1"/>
  <c r="J90" i="6" s="1"/>
  <c r="L98" i="6"/>
  <c r="K98" i="6" s="1"/>
  <c r="J98" i="6" s="1"/>
  <c r="L106" i="6"/>
  <c r="K106" i="6" s="1"/>
  <c r="J106" i="6" s="1"/>
  <c r="L114" i="6"/>
  <c r="K114" i="6" s="1"/>
  <c r="J114" i="6" s="1"/>
  <c r="L122" i="6"/>
  <c r="K122" i="6" s="1"/>
  <c r="J122" i="6" s="1"/>
  <c r="L130" i="6"/>
  <c r="K130" i="6" s="1"/>
  <c r="J130" i="6" s="1"/>
  <c r="L138" i="6"/>
  <c r="K138" i="6" s="1"/>
  <c r="J138" i="6" s="1"/>
  <c r="L146" i="6"/>
  <c r="K146" i="6" s="1"/>
  <c r="J146" i="6" s="1"/>
  <c r="L154" i="6"/>
  <c r="K154" i="6" s="1"/>
  <c r="J154" i="6" s="1"/>
  <c r="L162" i="6"/>
  <c r="K162" i="6" s="1"/>
  <c r="J162" i="6" s="1"/>
  <c r="L170" i="6"/>
  <c r="K170" i="6" s="1"/>
  <c r="J170" i="6" s="1"/>
  <c r="L178" i="6"/>
  <c r="K178" i="6" s="1"/>
  <c r="J178" i="6" s="1"/>
  <c r="L186" i="6"/>
  <c r="K186" i="6" s="1"/>
  <c r="J186" i="6" s="1"/>
  <c r="L194" i="6"/>
  <c r="K194" i="6" s="1"/>
  <c r="J194" i="6" s="1"/>
  <c r="L202" i="6"/>
  <c r="K202" i="6" s="1"/>
  <c r="J202" i="6" s="1"/>
  <c r="L210" i="6"/>
  <c r="K210" i="6" s="1"/>
  <c r="J210" i="6" s="1"/>
  <c r="L218" i="6"/>
  <c r="K218" i="6" s="1"/>
  <c r="J218" i="6" s="1"/>
  <c r="L226" i="6"/>
  <c r="K226" i="6" s="1"/>
  <c r="J226" i="6" s="1"/>
  <c r="L234" i="6"/>
  <c r="K234" i="6" s="1"/>
  <c r="J234" i="6" s="1"/>
  <c r="L242" i="6"/>
  <c r="K242" i="6" s="1"/>
  <c r="J242" i="6" s="1"/>
  <c r="L250" i="6"/>
  <c r="K250" i="6" s="1"/>
  <c r="J250" i="6" s="1"/>
  <c r="L258" i="6"/>
  <c r="K258" i="6" s="1"/>
  <c r="J258" i="6" s="1"/>
  <c r="L266" i="6"/>
  <c r="K266" i="6" s="1"/>
  <c r="J266" i="6" s="1"/>
  <c r="L274" i="6"/>
  <c r="K274" i="6" s="1"/>
  <c r="J274" i="6" s="1"/>
  <c r="L282" i="6"/>
  <c r="K282" i="6" s="1"/>
  <c r="J282" i="6" s="1"/>
  <c r="L290" i="6"/>
  <c r="K290" i="6" s="1"/>
  <c r="J290" i="6" s="1"/>
  <c r="L298" i="6"/>
  <c r="K298" i="6" s="1"/>
  <c r="J298" i="6" s="1"/>
  <c r="L306" i="6"/>
  <c r="K306" i="6" s="1"/>
  <c r="J306" i="6" s="1"/>
  <c r="L314" i="6"/>
  <c r="K314" i="6" s="1"/>
  <c r="J314" i="6" s="1"/>
  <c r="L322" i="6"/>
  <c r="K322" i="6" s="1"/>
  <c r="J322" i="6" s="1"/>
  <c r="L330" i="6"/>
  <c r="K330" i="6" s="1"/>
  <c r="J330" i="6" s="1"/>
  <c r="L338" i="6"/>
  <c r="K338" i="6" s="1"/>
  <c r="J338" i="6" s="1"/>
  <c r="L346" i="6"/>
  <c r="K346" i="6" s="1"/>
  <c r="J346" i="6" s="1"/>
  <c r="L354" i="6"/>
  <c r="K354" i="6" s="1"/>
  <c r="J354" i="6" s="1"/>
  <c r="L362" i="6"/>
  <c r="K362" i="6" s="1"/>
  <c r="J362" i="6" s="1"/>
  <c r="L370" i="6"/>
  <c r="K370" i="6" s="1"/>
  <c r="J370" i="6" s="1"/>
  <c r="L378" i="6"/>
  <c r="K378" i="6" s="1"/>
  <c r="J378" i="6" s="1"/>
  <c r="L386" i="6"/>
  <c r="K386" i="6" s="1"/>
  <c r="J386" i="6" s="1"/>
  <c r="L394" i="6"/>
  <c r="K394" i="6" s="1"/>
  <c r="J394" i="6" s="1"/>
  <c r="L402" i="6"/>
  <c r="K402" i="6" s="1"/>
  <c r="J402" i="6" s="1"/>
  <c r="L410" i="6"/>
  <c r="K410" i="6" s="1"/>
  <c r="J410" i="6" s="1"/>
  <c r="L418" i="6"/>
  <c r="K418" i="6" s="1"/>
  <c r="J418" i="6" s="1"/>
  <c r="L426" i="6"/>
  <c r="K426" i="6" s="1"/>
  <c r="J426" i="6" s="1"/>
  <c r="L434" i="6"/>
  <c r="K434" i="6" s="1"/>
  <c r="J434" i="6" s="1"/>
  <c r="L442" i="6"/>
  <c r="K442" i="6" s="1"/>
  <c r="J442" i="6" s="1"/>
  <c r="L450" i="6"/>
  <c r="K450" i="6" s="1"/>
  <c r="J450" i="6" s="1"/>
  <c r="L458" i="6"/>
  <c r="K458" i="6" s="1"/>
  <c r="J458" i="6" s="1"/>
  <c r="L466" i="6"/>
  <c r="K466" i="6" s="1"/>
  <c r="J466" i="6" s="1"/>
  <c r="L474" i="6"/>
  <c r="K474" i="6" s="1"/>
  <c r="J474" i="6" s="1"/>
  <c r="L482" i="6"/>
  <c r="K482" i="6" s="1"/>
  <c r="J482" i="6" s="1"/>
  <c r="L490" i="6"/>
  <c r="K490" i="6" s="1"/>
  <c r="J490" i="6" s="1"/>
  <c r="L498" i="6"/>
  <c r="K498" i="6" s="1"/>
  <c r="J498" i="6" s="1"/>
  <c r="L506" i="6"/>
  <c r="K506" i="6" s="1"/>
  <c r="J506" i="6" s="1"/>
  <c r="L514" i="6"/>
  <c r="K514" i="6" s="1"/>
  <c r="J514" i="6" s="1"/>
  <c r="L522" i="6"/>
  <c r="K522" i="6" s="1"/>
  <c r="J522" i="6" s="1"/>
  <c r="L530" i="6"/>
  <c r="K530" i="6" s="1"/>
  <c r="J530" i="6" s="1"/>
  <c r="L538" i="6"/>
  <c r="K538" i="6" s="1"/>
  <c r="J538" i="6" s="1"/>
  <c r="L546" i="6"/>
  <c r="K546" i="6" s="1"/>
  <c r="J546" i="6" s="1"/>
  <c r="L554" i="6"/>
  <c r="K554" i="6" s="1"/>
  <c r="J554" i="6" s="1"/>
  <c r="L562" i="6"/>
  <c r="K562" i="6" s="1"/>
  <c r="J562" i="6" s="1"/>
  <c r="L570" i="6"/>
  <c r="K570" i="6" s="1"/>
  <c r="J570" i="6" s="1"/>
  <c r="L578" i="6"/>
  <c r="K578" i="6" s="1"/>
  <c r="J578" i="6" s="1"/>
  <c r="L586" i="6"/>
  <c r="K586" i="6" s="1"/>
  <c r="J586" i="6" s="1"/>
  <c r="L594" i="6"/>
  <c r="K594" i="6" s="1"/>
  <c r="J594" i="6" s="1"/>
  <c r="L602" i="6"/>
  <c r="K602" i="6" s="1"/>
  <c r="J602" i="6" s="1"/>
  <c r="L7" i="6"/>
  <c r="L16" i="6"/>
  <c r="L26" i="6"/>
  <c r="H26" i="6" s="1"/>
  <c r="L35" i="6"/>
  <c r="H35" i="6" s="1"/>
  <c r="L43" i="6"/>
  <c r="L51" i="6"/>
  <c r="L59" i="6"/>
  <c r="L67" i="6"/>
  <c r="L75" i="6"/>
  <c r="L83" i="6"/>
  <c r="L91" i="6"/>
  <c r="H91" i="6" s="1"/>
  <c r="L99" i="6"/>
  <c r="H99" i="6" s="1"/>
  <c r="L107" i="6"/>
  <c r="L115" i="6"/>
  <c r="L123" i="6"/>
  <c r="L131" i="6"/>
  <c r="L139" i="6"/>
  <c r="L147" i="6"/>
  <c r="L155" i="6"/>
  <c r="H155" i="6" s="1"/>
  <c r="L163" i="6"/>
  <c r="H163" i="6" s="1"/>
  <c r="L171" i="6"/>
  <c r="L179" i="6"/>
  <c r="L187" i="6"/>
  <c r="L195" i="6"/>
  <c r="L203" i="6"/>
  <c r="L211" i="6"/>
  <c r="L219" i="6"/>
  <c r="H219" i="6" s="1"/>
  <c r="L227" i="6"/>
  <c r="L235" i="6"/>
  <c r="L243" i="6"/>
  <c r="L251" i="6"/>
  <c r="L259" i="6"/>
  <c r="L267" i="6"/>
  <c r="L275" i="6"/>
  <c r="L283" i="6"/>
  <c r="H283" i="6" s="1"/>
  <c r="L291" i="6"/>
  <c r="H291" i="6" s="1"/>
  <c r="L299" i="6"/>
  <c r="L307" i="6"/>
  <c r="L315" i="6"/>
  <c r="L323" i="6"/>
  <c r="L331" i="6"/>
  <c r="L339" i="6"/>
  <c r="L347" i="6"/>
  <c r="H347" i="6" s="1"/>
  <c r="L355" i="6"/>
  <c r="H355" i="6" s="1"/>
  <c r="L363" i="6"/>
  <c r="L371" i="6"/>
  <c r="L379" i="6"/>
  <c r="L387" i="6"/>
  <c r="L395" i="6"/>
  <c r="L403" i="6"/>
  <c r="L411" i="6"/>
  <c r="H411" i="6" s="1"/>
  <c r="L419" i="6"/>
  <c r="H419" i="6" s="1"/>
  <c r="L427" i="6"/>
  <c r="L435" i="6"/>
  <c r="L443" i="6"/>
  <c r="L451" i="6"/>
  <c r="L459" i="6"/>
  <c r="L467" i="6"/>
  <c r="L475" i="6"/>
  <c r="H475" i="6" s="1"/>
  <c r="L483" i="6"/>
  <c r="H483" i="6" s="1"/>
  <c r="L491" i="6"/>
  <c r="L499" i="6"/>
  <c r="L507" i="6"/>
  <c r="L515" i="6"/>
  <c r="L523" i="6"/>
  <c r="L531" i="6"/>
  <c r="L539" i="6"/>
  <c r="H539" i="6" s="1"/>
  <c r="L547" i="6"/>
  <c r="H547" i="6" s="1"/>
  <c r="L555" i="6"/>
  <c r="L563" i="6"/>
  <c r="L571" i="6"/>
  <c r="L579" i="6"/>
  <c r="L587" i="6"/>
  <c r="L595" i="6"/>
  <c r="L603" i="6"/>
  <c r="H603" i="6" s="1"/>
  <c r="L611" i="6"/>
  <c r="H611" i="6" s="1"/>
  <c r="L619" i="6"/>
  <c r="L627" i="6"/>
  <c r="L635" i="6"/>
  <c r="L643" i="6"/>
  <c r="L651" i="6"/>
  <c r="L659" i="6"/>
  <c r="L667" i="6"/>
  <c r="H667" i="6" s="1"/>
  <c r="L675" i="6"/>
  <c r="H675" i="6" s="1"/>
  <c r="L683" i="6"/>
  <c r="L19" i="6"/>
  <c r="L44" i="6"/>
  <c r="L65" i="6"/>
  <c r="L85" i="6"/>
  <c r="L108" i="6"/>
  <c r="L129" i="6"/>
  <c r="H129" i="6" s="1"/>
  <c r="L149" i="6"/>
  <c r="H149" i="6" s="1"/>
  <c r="L172" i="6"/>
  <c r="L193" i="6"/>
  <c r="L213" i="6"/>
  <c r="L236" i="6"/>
  <c r="L257" i="6"/>
  <c r="L277" i="6"/>
  <c r="L300" i="6"/>
  <c r="H300" i="6" s="1"/>
  <c r="L321" i="6"/>
  <c r="H321" i="6" s="1"/>
  <c r="L341" i="6"/>
  <c r="L364" i="6"/>
  <c r="L385" i="6"/>
  <c r="L405" i="6"/>
  <c r="L428" i="6"/>
  <c r="L449" i="6"/>
  <c r="L469" i="6"/>
  <c r="H469" i="6" s="1"/>
  <c r="L492" i="6"/>
  <c r="H492" i="6" s="1"/>
  <c r="L513" i="6"/>
  <c r="L533" i="6"/>
  <c r="L556" i="6"/>
  <c r="L577" i="6"/>
  <c r="L597" i="6"/>
  <c r="L617" i="6"/>
  <c r="L633" i="6"/>
  <c r="H633" i="6" s="1"/>
  <c r="L649" i="6"/>
  <c r="H649" i="6" s="1"/>
  <c r="L665" i="6"/>
  <c r="L681" i="6"/>
  <c r="L693" i="6"/>
  <c r="L701" i="6"/>
  <c r="L709" i="6"/>
  <c r="L717" i="6"/>
  <c r="L725" i="6"/>
  <c r="H725" i="6" s="1"/>
  <c r="L733" i="6"/>
  <c r="H733" i="6" s="1"/>
  <c r="L741" i="6"/>
  <c r="L749" i="6"/>
  <c r="L757" i="6"/>
  <c r="L765" i="6"/>
  <c r="L773" i="6"/>
  <c r="L781" i="6"/>
  <c r="L789" i="6"/>
  <c r="H789" i="6" s="1"/>
  <c r="L797" i="6"/>
  <c r="H797" i="6" s="1"/>
  <c r="L805" i="6"/>
  <c r="L813" i="6"/>
  <c r="L821" i="6"/>
  <c r="L829" i="6"/>
  <c r="L837" i="6"/>
  <c r="L845" i="6"/>
  <c r="L853" i="6"/>
  <c r="H853" i="6" s="1"/>
  <c r="L861" i="6"/>
  <c r="H861" i="6" s="1"/>
  <c r="L869" i="6"/>
  <c r="L877" i="6"/>
  <c r="L885" i="6"/>
  <c r="L893" i="6"/>
  <c r="L901" i="6"/>
  <c r="L909" i="6"/>
  <c r="L917" i="6"/>
  <c r="H917" i="6" s="1"/>
  <c r="L925" i="6"/>
  <c r="H925" i="6" s="1"/>
  <c r="L933" i="6"/>
  <c r="L941" i="6"/>
  <c r="L949" i="6"/>
  <c r="L957" i="6"/>
  <c r="L965" i="6"/>
  <c r="L973" i="6"/>
  <c r="L981" i="6"/>
  <c r="H981" i="6" s="1"/>
  <c r="L989" i="6"/>
  <c r="H989" i="6" s="1"/>
  <c r="L997" i="6"/>
  <c r="L1005" i="6"/>
  <c r="L1013" i="6"/>
  <c r="L1021" i="6"/>
  <c r="L1029" i="6"/>
  <c r="L1037" i="6"/>
  <c r="L1045" i="6"/>
  <c r="H1045" i="6" s="1"/>
  <c r="L1053" i="6"/>
  <c r="H1053" i="6" s="1"/>
  <c r="L1061" i="6"/>
  <c r="L1069" i="6"/>
  <c r="L1077" i="6"/>
  <c r="L1085" i="6"/>
  <c r="L1093" i="6"/>
  <c r="L1101" i="6"/>
  <c r="L1109" i="6"/>
  <c r="H1109" i="6" s="1"/>
  <c r="L1117" i="6"/>
  <c r="H1117" i="6" s="1"/>
  <c r="L1125" i="6"/>
  <c r="L1133" i="6"/>
  <c r="L1141" i="6"/>
  <c r="L1149" i="6"/>
  <c r="L23" i="6"/>
  <c r="L45" i="6"/>
  <c r="L68" i="6"/>
  <c r="H68" i="6" s="1"/>
  <c r="L89" i="6"/>
  <c r="H89" i="6" s="1"/>
  <c r="L109" i="6"/>
  <c r="L132" i="6"/>
  <c r="L153" i="6"/>
  <c r="L173" i="6"/>
  <c r="L196" i="6"/>
  <c r="L217" i="6"/>
  <c r="L237" i="6"/>
  <c r="H237" i="6" s="1"/>
  <c r="L260" i="6"/>
  <c r="H260" i="6" s="1"/>
  <c r="L281" i="6"/>
  <c r="L301" i="6"/>
  <c r="L324" i="6"/>
  <c r="L345" i="6"/>
  <c r="L365" i="6"/>
  <c r="L388" i="6"/>
  <c r="L409" i="6"/>
  <c r="H409" i="6" s="1"/>
  <c r="L429" i="6"/>
  <c r="H429" i="6" s="1"/>
  <c r="L452" i="6"/>
  <c r="L473" i="6"/>
  <c r="L493" i="6"/>
  <c r="L516" i="6"/>
  <c r="L537" i="6"/>
  <c r="L557" i="6"/>
  <c r="L580" i="6"/>
  <c r="H580" i="6" s="1"/>
  <c r="L601" i="6"/>
  <c r="H601" i="6" s="1"/>
  <c r="L618" i="6"/>
  <c r="K618" i="6" s="1"/>
  <c r="J618" i="6" s="1"/>
  <c r="L634" i="6"/>
  <c r="L650" i="6"/>
  <c r="L666" i="6"/>
  <c r="L682" i="6"/>
  <c r="L694" i="6"/>
  <c r="L702" i="6"/>
  <c r="H702" i="6" s="1"/>
  <c r="L710" i="6"/>
  <c r="H710" i="6" s="1"/>
  <c r="L718" i="6"/>
  <c r="L726" i="6"/>
  <c r="L734" i="6"/>
  <c r="L742" i="6"/>
  <c r="L750" i="6"/>
  <c r="L758" i="6"/>
  <c r="L766" i="6"/>
  <c r="H766" i="6" s="1"/>
  <c r="L774" i="6"/>
  <c r="H774" i="6" s="1"/>
  <c r="L782" i="6"/>
  <c r="L790" i="6"/>
  <c r="L798" i="6"/>
  <c r="L806" i="6"/>
  <c r="L814" i="6"/>
  <c r="L822" i="6"/>
  <c r="L830" i="6"/>
  <c r="H830" i="6" s="1"/>
  <c r="L838" i="6"/>
  <c r="H838" i="6" s="1"/>
  <c r="L846" i="6"/>
  <c r="L854" i="6"/>
  <c r="L862" i="6"/>
  <c r="L870" i="6"/>
  <c r="L878" i="6"/>
  <c r="L886" i="6"/>
  <c r="L894" i="6"/>
  <c r="H894" i="6" s="1"/>
  <c r="L902" i="6"/>
  <c r="H902" i="6" s="1"/>
  <c r="L910" i="6"/>
  <c r="L918" i="6"/>
  <c r="L926" i="6"/>
  <c r="L934" i="6"/>
  <c r="L942" i="6"/>
  <c r="L950" i="6"/>
  <c r="L958" i="6"/>
  <c r="H958" i="6" s="1"/>
  <c r="L966" i="6"/>
  <c r="H966" i="6" s="1"/>
  <c r="L974" i="6"/>
  <c r="L982" i="6"/>
  <c r="L990" i="6"/>
  <c r="L998" i="6"/>
  <c r="L1006" i="6"/>
  <c r="L1014" i="6"/>
  <c r="L1022" i="6"/>
  <c r="H1022" i="6" s="1"/>
  <c r="L1030" i="6"/>
  <c r="H1030" i="6" s="1"/>
  <c r="L1038" i="6"/>
  <c r="L1046" i="6"/>
  <c r="L1054" i="6"/>
  <c r="L1062" i="6"/>
  <c r="L1070" i="6"/>
  <c r="L1078" i="6"/>
  <c r="L1086" i="6"/>
  <c r="H1086" i="6" s="1"/>
  <c r="L1094" i="6"/>
  <c r="H1094" i="6" s="1"/>
  <c r="L1102" i="6"/>
  <c r="L1110" i="6"/>
  <c r="L1118" i="6"/>
  <c r="L1126" i="6"/>
  <c r="L1134" i="6"/>
  <c r="L1142" i="6"/>
  <c r="L1150" i="6"/>
  <c r="H1150" i="6" s="1"/>
  <c r="L1158" i="6"/>
  <c r="H1158" i="6" s="1"/>
  <c r="L27" i="6"/>
  <c r="L49" i="6"/>
  <c r="L69" i="6"/>
  <c r="L92" i="6"/>
  <c r="L113" i="6"/>
  <c r="L133" i="6"/>
  <c r="L156" i="6"/>
  <c r="H156" i="6" s="1"/>
  <c r="L177" i="6"/>
  <c r="H177" i="6" s="1"/>
  <c r="L197" i="6"/>
  <c r="L220" i="6"/>
  <c r="L241" i="6"/>
  <c r="L261" i="6"/>
  <c r="L284" i="6"/>
  <c r="L305" i="6"/>
  <c r="L325" i="6"/>
  <c r="H325" i="6" s="1"/>
  <c r="L348" i="6"/>
  <c r="H348" i="6" s="1"/>
  <c r="L369" i="6"/>
  <c r="L389" i="6"/>
  <c r="L412" i="6"/>
  <c r="L433" i="6"/>
  <c r="L453" i="6"/>
  <c r="L476" i="6"/>
  <c r="L497" i="6"/>
  <c r="H497" i="6" s="1"/>
  <c r="L517" i="6"/>
  <c r="H517" i="6" s="1"/>
  <c r="L540" i="6"/>
  <c r="L561" i="6"/>
  <c r="L581" i="6"/>
  <c r="L604" i="6"/>
  <c r="L620" i="6"/>
  <c r="L636" i="6"/>
  <c r="L652" i="6"/>
  <c r="H652" i="6" s="1"/>
  <c r="L668" i="6"/>
  <c r="H668" i="6" s="1"/>
  <c r="L684" i="6"/>
  <c r="L695" i="6"/>
  <c r="L703" i="6"/>
  <c r="L711" i="6"/>
  <c r="L719" i="6"/>
  <c r="L727" i="6"/>
  <c r="L735" i="6"/>
  <c r="H735" i="6" s="1"/>
  <c r="L743" i="6"/>
  <c r="H743" i="6" s="1"/>
  <c r="L751" i="6"/>
  <c r="L759" i="6"/>
  <c r="L767" i="6"/>
  <c r="L775" i="6"/>
  <c r="L783" i="6"/>
  <c r="L791" i="6"/>
  <c r="L799" i="6"/>
  <c r="H799" i="6" s="1"/>
  <c r="L807" i="6"/>
  <c r="H807" i="6" s="1"/>
  <c r="L815" i="6"/>
  <c r="L823" i="6"/>
  <c r="L831" i="6"/>
  <c r="L839" i="6"/>
  <c r="L847" i="6"/>
  <c r="L855" i="6"/>
  <c r="L863" i="6"/>
  <c r="H863" i="6" s="1"/>
  <c r="L871" i="6"/>
  <c r="H871" i="6" s="1"/>
  <c r="L879" i="6"/>
  <c r="L887" i="6"/>
  <c r="L895" i="6"/>
  <c r="L903" i="6"/>
  <c r="L911" i="6"/>
  <c r="L919" i="6"/>
  <c r="L927" i="6"/>
  <c r="H927" i="6" s="1"/>
  <c r="L935" i="6"/>
  <c r="H935" i="6" s="1"/>
  <c r="L943" i="6"/>
  <c r="L951" i="6"/>
  <c r="L959" i="6"/>
  <c r="L967" i="6"/>
  <c r="L975" i="6"/>
  <c r="L983" i="6"/>
  <c r="L991" i="6"/>
  <c r="H991" i="6" s="1"/>
  <c r="L999" i="6"/>
  <c r="H999" i="6" s="1"/>
  <c r="L1007" i="6"/>
  <c r="L1015" i="6"/>
  <c r="L1023" i="6"/>
  <c r="L1031" i="6"/>
  <c r="L1039" i="6"/>
  <c r="L1047" i="6"/>
  <c r="L1055" i="6"/>
  <c r="H1055" i="6" s="1"/>
  <c r="L1063" i="6"/>
  <c r="H1063" i="6" s="1"/>
  <c r="L1071" i="6"/>
  <c r="L1079" i="6"/>
  <c r="L1087" i="6"/>
  <c r="L1095" i="6"/>
  <c r="L1103" i="6"/>
  <c r="L1111" i="6"/>
  <c r="L1119" i="6"/>
  <c r="H1119" i="6" s="1"/>
  <c r="L1127" i="6"/>
  <c r="H1127" i="6" s="1"/>
  <c r="L1135" i="6"/>
  <c r="L1143" i="6"/>
  <c r="L1151" i="6"/>
  <c r="L1159" i="6"/>
  <c r="L1167" i="6"/>
  <c r="L1175" i="6"/>
  <c r="L4" i="6"/>
  <c r="K4" i="6" s="1"/>
  <c r="J4" i="6" s="1"/>
  <c r="L29" i="6"/>
  <c r="H29" i="6" s="1"/>
  <c r="L52" i="6"/>
  <c r="L73" i="6"/>
  <c r="L93" i="6"/>
  <c r="L116" i="6"/>
  <c r="L137" i="6"/>
  <c r="L157" i="6"/>
  <c r="L180" i="6"/>
  <c r="H180" i="6" s="1"/>
  <c r="L201" i="6"/>
  <c r="H201" i="6" s="1"/>
  <c r="L221" i="6"/>
  <c r="L244" i="6"/>
  <c r="L265" i="6"/>
  <c r="L285" i="6"/>
  <c r="L308" i="6"/>
  <c r="L329" i="6"/>
  <c r="L349" i="6"/>
  <c r="H349" i="6" s="1"/>
  <c r="L372" i="6"/>
  <c r="H372" i="6" s="1"/>
  <c r="L393" i="6"/>
  <c r="L413" i="6"/>
  <c r="L436" i="6"/>
  <c r="L457" i="6"/>
  <c r="L477" i="6"/>
  <c r="L500" i="6"/>
  <c r="L521" i="6"/>
  <c r="H521" i="6" s="1"/>
  <c r="L541" i="6"/>
  <c r="H541" i="6" s="1"/>
  <c r="L564" i="6"/>
  <c r="L585" i="6"/>
  <c r="L605" i="6"/>
  <c r="L621" i="6"/>
  <c r="L637" i="6"/>
  <c r="L653" i="6"/>
  <c r="L669" i="6"/>
  <c r="H669" i="6" s="1"/>
  <c r="L685" i="6"/>
  <c r="H685" i="6" s="1"/>
  <c r="L696" i="6"/>
  <c r="L704" i="6"/>
  <c r="L712" i="6"/>
  <c r="L720" i="6"/>
  <c r="L728" i="6"/>
  <c r="L736" i="6"/>
  <c r="L744" i="6"/>
  <c r="H744" i="6" s="1"/>
  <c r="L752" i="6"/>
  <c r="H752" i="6" s="1"/>
  <c r="L760" i="6"/>
  <c r="L768" i="6"/>
  <c r="L776" i="6"/>
  <c r="L784" i="6"/>
  <c r="L792" i="6"/>
  <c r="L800" i="6"/>
  <c r="L808" i="6"/>
  <c r="H808" i="6" s="1"/>
  <c r="L816" i="6"/>
  <c r="H816" i="6" s="1"/>
  <c r="L824" i="6"/>
  <c r="L832" i="6"/>
  <c r="L840" i="6"/>
  <c r="L848" i="6"/>
  <c r="L856" i="6"/>
  <c r="L864" i="6"/>
  <c r="L872" i="6"/>
  <c r="H872" i="6" s="1"/>
  <c r="L880" i="6"/>
  <c r="H880" i="6" s="1"/>
  <c r="L888" i="6"/>
  <c r="L896" i="6"/>
  <c r="L904" i="6"/>
  <c r="L912" i="6"/>
  <c r="L920" i="6"/>
  <c r="L928" i="6"/>
  <c r="L936" i="6"/>
  <c r="H936" i="6" s="1"/>
  <c r="L944" i="6"/>
  <c r="L952" i="6"/>
  <c r="L960" i="6"/>
  <c r="L968" i="6"/>
  <c r="L976" i="6"/>
  <c r="L984" i="6"/>
  <c r="L992" i="6"/>
  <c r="L1000" i="6"/>
  <c r="H1000" i="6" s="1"/>
  <c r="L1008" i="6"/>
  <c r="H1008" i="6" s="1"/>
  <c r="L1016" i="6"/>
  <c r="L1024" i="6"/>
  <c r="L1032" i="6"/>
  <c r="L1040" i="6"/>
  <c r="L1048" i="6"/>
  <c r="L1056" i="6"/>
  <c r="L1064" i="6"/>
  <c r="H1064" i="6" s="1"/>
  <c r="L1072" i="6"/>
  <c r="H1072" i="6" s="1"/>
  <c r="L1080" i="6"/>
  <c r="L1088" i="6"/>
  <c r="L8" i="6"/>
  <c r="K8" i="6" s="1"/>
  <c r="J8" i="6" s="1"/>
  <c r="L33" i="6"/>
  <c r="L53" i="6"/>
  <c r="L76" i="6"/>
  <c r="L97" i="6"/>
  <c r="H97" i="6" s="1"/>
  <c r="L117" i="6"/>
  <c r="H117" i="6" s="1"/>
  <c r="L140" i="6"/>
  <c r="L161" i="6"/>
  <c r="L181" i="6"/>
  <c r="L204" i="6"/>
  <c r="L225" i="6"/>
  <c r="L245" i="6"/>
  <c r="L268" i="6"/>
  <c r="H268" i="6" s="1"/>
  <c r="L289" i="6"/>
  <c r="H289" i="6" s="1"/>
  <c r="L309" i="6"/>
  <c r="L332" i="6"/>
  <c r="H332" i="6" s="1"/>
  <c r="L353" i="6"/>
  <c r="L373" i="6"/>
  <c r="L396" i="6"/>
  <c r="L417" i="6"/>
  <c r="L437" i="6"/>
  <c r="H437" i="6" s="1"/>
  <c r="L460" i="6"/>
  <c r="H460" i="6" s="1"/>
  <c r="L481" i="6"/>
  <c r="L501" i="6"/>
  <c r="L524" i="6"/>
  <c r="L545" i="6"/>
  <c r="L565" i="6"/>
  <c r="L588" i="6"/>
  <c r="L609" i="6"/>
  <c r="H609" i="6" s="1"/>
  <c r="L625" i="6"/>
  <c r="H625" i="6" s="1"/>
  <c r="L641" i="6"/>
  <c r="L657" i="6"/>
  <c r="L673" i="6"/>
  <c r="L689" i="6"/>
  <c r="L697" i="6"/>
  <c r="L705" i="6"/>
  <c r="L713" i="6"/>
  <c r="H713" i="6" s="1"/>
  <c r="L721" i="6"/>
  <c r="H721" i="6" s="1"/>
  <c r="L729" i="6"/>
  <c r="L737" i="6"/>
  <c r="L745" i="6"/>
  <c r="L753" i="6"/>
  <c r="L761" i="6"/>
  <c r="L769" i="6"/>
  <c r="L777" i="6"/>
  <c r="H777" i="6" s="1"/>
  <c r="L785" i="6"/>
  <c r="H785" i="6" s="1"/>
  <c r="L793" i="6"/>
  <c r="L801" i="6"/>
  <c r="L809" i="6"/>
  <c r="L817" i="6"/>
  <c r="L825" i="6"/>
  <c r="L833" i="6"/>
  <c r="L841" i="6"/>
  <c r="H841" i="6" s="1"/>
  <c r="L849" i="6"/>
  <c r="H849" i="6" s="1"/>
  <c r="L857" i="6"/>
  <c r="L865" i="6"/>
  <c r="L873" i="6"/>
  <c r="L881" i="6"/>
  <c r="L889" i="6"/>
  <c r="L897" i="6"/>
  <c r="L905" i="6"/>
  <c r="H905" i="6" s="1"/>
  <c r="L913" i="6"/>
  <c r="H913" i="6" s="1"/>
  <c r="L921" i="6"/>
  <c r="L929" i="6"/>
  <c r="L937" i="6"/>
  <c r="L945" i="6"/>
  <c r="L953" i="6"/>
  <c r="L961" i="6"/>
  <c r="L969" i="6"/>
  <c r="H969" i="6" s="1"/>
  <c r="L977" i="6"/>
  <c r="H977" i="6" s="1"/>
  <c r="L985" i="6"/>
  <c r="L993" i="6"/>
  <c r="L1001" i="6"/>
  <c r="L1009" i="6"/>
  <c r="L1017" i="6"/>
  <c r="L1025" i="6"/>
  <c r="L1033" i="6"/>
  <c r="H1033" i="6" s="1"/>
  <c r="L1041" i="6"/>
  <c r="H1041" i="6" s="1"/>
  <c r="L1049" i="6"/>
  <c r="L1057" i="6"/>
  <c r="L1065" i="6"/>
  <c r="L1073" i="6"/>
  <c r="L1081" i="6"/>
  <c r="L1089" i="6"/>
  <c r="L1097" i="6"/>
  <c r="H1097" i="6" s="1"/>
  <c r="L10" i="6"/>
  <c r="K10" i="6" s="1"/>
  <c r="J10" i="6" s="1"/>
  <c r="L36" i="6"/>
  <c r="L57" i="6"/>
  <c r="L77" i="6"/>
  <c r="L100" i="6"/>
  <c r="L121" i="6"/>
  <c r="L141" i="6"/>
  <c r="L164" i="6"/>
  <c r="H164" i="6" s="1"/>
  <c r="L185" i="6"/>
  <c r="H185" i="6" s="1"/>
  <c r="L205" i="6"/>
  <c r="L228" i="6"/>
  <c r="H228" i="6" s="1"/>
  <c r="L249" i="6"/>
  <c r="L269" i="6"/>
  <c r="L292" i="6"/>
  <c r="L313" i="6"/>
  <c r="L333" i="6"/>
  <c r="H333" i="6" s="1"/>
  <c r="L356" i="6"/>
  <c r="H356" i="6" s="1"/>
  <c r="L377" i="6"/>
  <c r="L397" i="6"/>
  <c r="H397" i="6" s="1"/>
  <c r="L420" i="6"/>
  <c r="L441" i="6"/>
  <c r="L461" i="6"/>
  <c r="L484" i="6"/>
  <c r="L505" i="6"/>
  <c r="H505" i="6" s="1"/>
  <c r="L525" i="6"/>
  <c r="H525" i="6" s="1"/>
  <c r="L548" i="6"/>
  <c r="L569" i="6"/>
  <c r="L589" i="6"/>
  <c r="L610" i="6"/>
  <c r="K610" i="6" s="1"/>
  <c r="J610" i="6" s="1"/>
  <c r="L626" i="6"/>
  <c r="K626" i="6" s="1"/>
  <c r="J626" i="6" s="1"/>
  <c r="L642" i="6"/>
  <c r="L658" i="6"/>
  <c r="H658" i="6" s="1"/>
  <c r="L674" i="6"/>
  <c r="H674" i="6" s="1"/>
  <c r="L690" i="6"/>
  <c r="L698" i="6"/>
  <c r="L706" i="6"/>
  <c r="L714" i="6"/>
  <c r="L722" i="6"/>
  <c r="L730" i="6"/>
  <c r="L738" i="6"/>
  <c r="H738" i="6" s="1"/>
  <c r="L746" i="6"/>
  <c r="H746" i="6" s="1"/>
  <c r="L754" i="6"/>
  <c r="L762" i="6"/>
  <c r="L770" i="6"/>
  <c r="L778" i="6"/>
  <c r="L786" i="6"/>
  <c r="L794" i="6"/>
  <c r="L802" i="6"/>
  <c r="H802" i="6" s="1"/>
  <c r="L810" i="6"/>
  <c r="H810" i="6" s="1"/>
  <c r="L818" i="6"/>
  <c r="L826" i="6"/>
  <c r="L834" i="6"/>
  <c r="L842" i="6"/>
  <c r="L850" i="6"/>
  <c r="L858" i="6"/>
  <c r="L866" i="6"/>
  <c r="H866" i="6" s="1"/>
  <c r="L874" i="6"/>
  <c r="H874" i="6" s="1"/>
  <c r="L882" i="6"/>
  <c r="L890" i="6"/>
  <c r="L898" i="6"/>
  <c r="L906" i="6"/>
  <c r="L914" i="6"/>
  <c r="L922" i="6"/>
  <c r="L930" i="6"/>
  <c r="H930" i="6" s="1"/>
  <c r="L938" i="6"/>
  <c r="H938" i="6" s="1"/>
  <c r="L946" i="6"/>
  <c r="L954" i="6"/>
  <c r="L962" i="6"/>
  <c r="L970" i="6"/>
  <c r="L978" i="6"/>
  <c r="L986" i="6"/>
  <c r="L994" i="6"/>
  <c r="H994" i="6" s="1"/>
  <c r="L1002" i="6"/>
  <c r="L1010" i="6"/>
  <c r="L1018" i="6"/>
  <c r="L1026" i="6"/>
  <c r="L1034" i="6"/>
  <c r="L1042" i="6"/>
  <c r="L1050" i="6"/>
  <c r="L1058" i="6"/>
  <c r="H1058" i="6" s="1"/>
  <c r="L1066" i="6"/>
  <c r="H1066" i="6" s="1"/>
  <c r="L1074" i="6"/>
  <c r="L1082" i="6"/>
  <c r="L1090" i="6"/>
  <c r="L1098" i="6"/>
  <c r="L1106" i="6"/>
  <c r="L1114" i="6"/>
  <c r="L1122" i="6"/>
  <c r="H1122" i="6" s="1"/>
  <c r="L1130" i="6"/>
  <c r="H1130" i="6" s="1"/>
  <c r="L1138" i="6"/>
  <c r="L1146" i="6"/>
  <c r="L1154" i="6"/>
  <c r="L1162" i="6"/>
  <c r="L18" i="6"/>
  <c r="K18" i="6" s="1"/>
  <c r="J18" i="6" s="1"/>
  <c r="L41" i="6"/>
  <c r="L61" i="6"/>
  <c r="H61" i="6" s="1"/>
  <c r="L84" i="6"/>
  <c r="H84" i="6" s="1"/>
  <c r="L105" i="6"/>
  <c r="L125" i="6"/>
  <c r="H125" i="6" s="1"/>
  <c r="L148" i="6"/>
  <c r="L169" i="6"/>
  <c r="L189" i="6"/>
  <c r="L212" i="6"/>
  <c r="L233" i="6"/>
  <c r="H233" i="6" s="1"/>
  <c r="L253" i="6"/>
  <c r="H253" i="6" s="1"/>
  <c r="L276" i="6"/>
  <c r="L297" i="6"/>
  <c r="L317" i="6"/>
  <c r="L340" i="6"/>
  <c r="L361" i="6"/>
  <c r="L381" i="6"/>
  <c r="L404" i="6"/>
  <c r="H404" i="6" s="1"/>
  <c r="L425" i="6"/>
  <c r="H425" i="6" s="1"/>
  <c r="L445" i="6"/>
  <c r="L468" i="6"/>
  <c r="L489" i="6"/>
  <c r="L509" i="6"/>
  <c r="L532" i="6"/>
  <c r="L553" i="6"/>
  <c r="L573" i="6"/>
  <c r="H573" i="6" s="1"/>
  <c r="L596" i="6"/>
  <c r="H596" i="6" s="1"/>
  <c r="L613" i="6"/>
  <c r="L629" i="6"/>
  <c r="H629" i="6" s="1"/>
  <c r="L645" i="6"/>
  <c r="L661" i="6"/>
  <c r="L677" i="6"/>
  <c r="L692" i="6"/>
  <c r="L700" i="6"/>
  <c r="H700" i="6" s="1"/>
  <c r="L708" i="6"/>
  <c r="H708" i="6" s="1"/>
  <c r="L716" i="6"/>
  <c r="L724" i="6"/>
  <c r="L732" i="6"/>
  <c r="L740" i="6"/>
  <c r="L748" i="6"/>
  <c r="L756" i="6"/>
  <c r="L764" i="6"/>
  <c r="H764" i="6" s="1"/>
  <c r="L772" i="6"/>
  <c r="H772" i="6" s="1"/>
  <c r="L780" i="6"/>
  <c r="L788" i="6"/>
  <c r="L124" i="6"/>
  <c r="L293" i="6"/>
  <c r="L465" i="6"/>
  <c r="L628" i="6"/>
  <c r="L723" i="6"/>
  <c r="H723" i="6" s="1"/>
  <c r="L787" i="6"/>
  <c r="H787" i="6" s="1"/>
  <c r="L820" i="6"/>
  <c r="L852" i="6"/>
  <c r="L884" i="6"/>
  <c r="L916" i="6"/>
  <c r="L948" i="6"/>
  <c r="L980" i="6"/>
  <c r="L1012" i="6"/>
  <c r="H1012" i="6" s="1"/>
  <c r="L1044" i="6"/>
  <c r="H1044" i="6" s="1"/>
  <c r="L1076" i="6"/>
  <c r="L1104" i="6"/>
  <c r="L1120" i="6"/>
  <c r="L1136" i="6"/>
  <c r="L1152" i="6"/>
  <c r="L1164" i="6"/>
  <c r="L1173" i="6"/>
  <c r="H1173" i="6" s="1"/>
  <c r="L1182" i="6"/>
  <c r="H1182" i="6" s="1"/>
  <c r="L1190" i="6"/>
  <c r="L1198" i="6"/>
  <c r="L1206" i="6"/>
  <c r="L1214" i="6"/>
  <c r="L1222" i="6"/>
  <c r="L1230" i="6"/>
  <c r="L1238" i="6"/>
  <c r="H1238" i="6" s="1"/>
  <c r="L1246" i="6"/>
  <c r="H1246" i="6" s="1"/>
  <c r="L1254" i="6"/>
  <c r="L1262" i="6"/>
  <c r="L1270" i="6"/>
  <c r="L1278" i="6"/>
  <c r="L1286" i="6"/>
  <c r="L1294" i="6"/>
  <c r="L1302" i="6"/>
  <c r="H1302" i="6" s="1"/>
  <c r="L1310" i="6"/>
  <c r="H1310" i="6" s="1"/>
  <c r="L1318" i="6"/>
  <c r="L1326" i="6"/>
  <c r="L1334" i="6"/>
  <c r="L1342" i="6"/>
  <c r="L1350" i="6"/>
  <c r="L1358" i="6"/>
  <c r="L1366" i="6"/>
  <c r="H1366" i="6" s="1"/>
  <c r="L1374" i="6"/>
  <c r="H1374" i="6" s="1"/>
  <c r="L1382" i="6"/>
  <c r="L1390" i="6"/>
  <c r="L1398" i="6"/>
  <c r="L1406" i="6"/>
  <c r="L1414" i="6"/>
  <c r="L1422" i="6"/>
  <c r="L1430" i="6"/>
  <c r="H1430" i="6" s="1"/>
  <c r="L1438" i="6"/>
  <c r="H1438" i="6" s="1"/>
  <c r="L1446" i="6"/>
  <c r="L1454" i="6"/>
  <c r="L1462" i="6"/>
  <c r="L1470" i="6"/>
  <c r="L1478" i="6"/>
  <c r="L145" i="6"/>
  <c r="L316" i="6"/>
  <c r="H316" i="6" s="1"/>
  <c r="L485" i="6"/>
  <c r="H485" i="6" s="1"/>
  <c r="L644" i="6"/>
  <c r="L731" i="6"/>
  <c r="L795" i="6"/>
  <c r="L827" i="6"/>
  <c r="L859" i="6"/>
  <c r="L891" i="6"/>
  <c r="L923" i="6"/>
  <c r="H923" i="6" s="1"/>
  <c r="L955" i="6"/>
  <c r="H955" i="6" s="1"/>
  <c r="L987" i="6"/>
  <c r="L1019" i="6"/>
  <c r="L1051" i="6"/>
  <c r="L1083" i="6"/>
  <c r="L1105" i="6"/>
  <c r="L1121" i="6"/>
  <c r="L1137" i="6"/>
  <c r="H1137" i="6" s="1"/>
  <c r="L1153" i="6"/>
  <c r="H1153" i="6" s="1"/>
  <c r="L1165" i="6"/>
  <c r="L1174" i="6"/>
  <c r="L1183" i="6"/>
  <c r="L1191" i="6"/>
  <c r="L1199" i="6"/>
  <c r="L1207" i="6"/>
  <c r="L1215" i="6"/>
  <c r="H1215" i="6" s="1"/>
  <c r="L1223" i="6"/>
  <c r="H1223" i="6" s="1"/>
  <c r="L1231" i="6"/>
  <c r="L1239" i="6"/>
  <c r="L1247" i="6"/>
  <c r="L1255" i="6"/>
  <c r="L1263" i="6"/>
  <c r="L1271" i="6"/>
  <c r="L1279" i="6"/>
  <c r="H1279" i="6" s="1"/>
  <c r="L1287" i="6"/>
  <c r="H1287" i="6" s="1"/>
  <c r="L1295" i="6"/>
  <c r="L1303" i="6"/>
  <c r="L1311" i="6"/>
  <c r="L1319" i="6"/>
  <c r="L1327" i="6"/>
  <c r="L1335" i="6"/>
  <c r="L1343" i="6"/>
  <c r="H1343" i="6" s="1"/>
  <c r="L1351" i="6"/>
  <c r="H1351" i="6" s="1"/>
  <c r="L1359" i="6"/>
  <c r="L1367" i="6"/>
  <c r="L1375" i="6"/>
  <c r="L1383" i="6"/>
  <c r="L1391" i="6"/>
  <c r="L1399" i="6"/>
  <c r="L1407" i="6"/>
  <c r="H1407" i="6" s="1"/>
  <c r="L1415" i="6"/>
  <c r="H1415" i="6" s="1"/>
  <c r="L1423" i="6"/>
  <c r="L1431" i="6"/>
  <c r="L1439" i="6"/>
  <c r="L1447" i="6"/>
  <c r="L1455" i="6"/>
  <c r="L165" i="6"/>
  <c r="L337" i="6"/>
  <c r="H337" i="6" s="1"/>
  <c r="L508" i="6"/>
  <c r="H508" i="6" s="1"/>
  <c r="L660" i="6"/>
  <c r="L739" i="6"/>
  <c r="L796" i="6"/>
  <c r="L828" i="6"/>
  <c r="L860" i="6"/>
  <c r="L892" i="6"/>
  <c r="L924" i="6"/>
  <c r="H924" i="6" s="1"/>
  <c r="L956" i="6"/>
  <c r="H956" i="6" s="1"/>
  <c r="L988" i="6"/>
  <c r="L1020" i="6"/>
  <c r="L1052" i="6"/>
  <c r="L1084" i="6"/>
  <c r="L1107" i="6"/>
  <c r="L1123" i="6"/>
  <c r="L1139" i="6"/>
  <c r="H1139" i="6" s="1"/>
  <c r="L1155" i="6"/>
  <c r="H1155" i="6" s="1"/>
  <c r="L1166" i="6"/>
  <c r="L1176" i="6"/>
  <c r="L1184" i="6"/>
  <c r="L1192" i="6"/>
  <c r="L1200" i="6"/>
  <c r="L1208" i="6"/>
  <c r="L1216" i="6"/>
  <c r="H1216" i="6" s="1"/>
  <c r="L1224" i="6"/>
  <c r="H1224" i="6" s="1"/>
  <c r="L1232" i="6"/>
  <c r="L1240" i="6"/>
  <c r="L1248" i="6"/>
  <c r="L1256" i="6"/>
  <c r="L1264" i="6"/>
  <c r="L1272" i="6"/>
  <c r="L1280" i="6"/>
  <c r="H1280" i="6" s="1"/>
  <c r="L1288" i="6"/>
  <c r="H1288" i="6" s="1"/>
  <c r="L1296" i="6"/>
  <c r="L1304" i="6"/>
  <c r="L1312" i="6"/>
  <c r="L1320" i="6"/>
  <c r="L1328" i="6"/>
  <c r="L1336" i="6"/>
  <c r="L1344" i="6"/>
  <c r="H1344" i="6" s="1"/>
  <c r="L1352" i="6"/>
  <c r="H1352" i="6" s="1"/>
  <c r="L1360" i="6"/>
  <c r="L1368" i="6"/>
  <c r="L1376" i="6"/>
  <c r="L1384" i="6"/>
  <c r="L1392" i="6"/>
  <c r="L1400" i="6"/>
  <c r="L1408" i="6"/>
  <c r="H1408" i="6" s="1"/>
  <c r="L1416" i="6"/>
  <c r="H1416" i="6" s="1"/>
  <c r="L1424" i="6"/>
  <c r="L1432" i="6"/>
  <c r="L1440" i="6"/>
  <c r="L1448" i="6"/>
  <c r="L1456" i="6"/>
  <c r="L1464" i="6"/>
  <c r="L1472" i="6"/>
  <c r="H1472" i="6" s="1"/>
  <c r="L1480" i="6"/>
  <c r="H1480" i="6" s="1"/>
  <c r="L1488" i="6"/>
  <c r="L1496" i="6"/>
  <c r="L1504" i="6"/>
  <c r="L14" i="6"/>
  <c r="H14" i="6" s="1"/>
  <c r="L188" i="6"/>
  <c r="L357" i="6"/>
  <c r="L529" i="6"/>
  <c r="H529" i="6" s="1"/>
  <c r="L676" i="6"/>
  <c r="H676" i="6" s="1"/>
  <c r="L747" i="6"/>
  <c r="L803" i="6"/>
  <c r="L835" i="6"/>
  <c r="L867" i="6"/>
  <c r="L899" i="6"/>
  <c r="L931" i="6"/>
  <c r="L963" i="6"/>
  <c r="H963" i="6" s="1"/>
  <c r="L995" i="6"/>
  <c r="H995" i="6" s="1"/>
  <c r="L1027" i="6"/>
  <c r="L1059" i="6"/>
  <c r="L1091" i="6"/>
  <c r="L1108" i="6"/>
  <c r="L1124" i="6"/>
  <c r="L1140" i="6"/>
  <c r="L1156" i="6"/>
  <c r="H1156" i="6" s="1"/>
  <c r="L1168" i="6"/>
  <c r="H1168" i="6" s="1"/>
  <c r="L1177" i="6"/>
  <c r="L1185" i="6"/>
  <c r="L1193" i="6"/>
  <c r="L1201" i="6"/>
  <c r="L1209" i="6"/>
  <c r="L1217" i="6"/>
  <c r="L1225" i="6"/>
  <c r="H1225" i="6" s="1"/>
  <c r="L1233" i="6"/>
  <c r="H1233" i="6" s="1"/>
  <c r="L1241" i="6"/>
  <c r="L1249" i="6"/>
  <c r="L1257" i="6"/>
  <c r="L1265" i="6"/>
  <c r="L1273" i="6"/>
  <c r="L1281" i="6"/>
  <c r="L1289" i="6"/>
  <c r="H1289" i="6" s="1"/>
  <c r="L1297" i="6"/>
  <c r="H1297" i="6" s="1"/>
  <c r="L1305" i="6"/>
  <c r="L1313" i="6"/>
  <c r="L1321" i="6"/>
  <c r="L1329" i="6"/>
  <c r="L1337" i="6"/>
  <c r="L1345" i="6"/>
  <c r="L1353" i="6"/>
  <c r="H1353" i="6" s="1"/>
  <c r="L1361" i="6"/>
  <c r="H1361" i="6" s="1"/>
  <c r="L1369" i="6"/>
  <c r="L1377" i="6"/>
  <c r="L1385" i="6"/>
  <c r="L1393" i="6"/>
  <c r="L1401" i="6"/>
  <c r="L1409" i="6"/>
  <c r="L1417" i="6"/>
  <c r="H1417" i="6" s="1"/>
  <c r="L1425" i="6"/>
  <c r="H1425" i="6" s="1"/>
  <c r="L1433" i="6"/>
  <c r="L1441" i="6"/>
  <c r="L1449" i="6"/>
  <c r="L1457" i="6"/>
  <c r="L1465" i="6"/>
  <c r="L1473" i="6"/>
  <c r="L1481" i="6"/>
  <c r="H1481" i="6" s="1"/>
  <c r="L1489" i="6"/>
  <c r="L1497" i="6"/>
  <c r="L37" i="6"/>
  <c r="L209" i="6"/>
  <c r="L380" i="6"/>
  <c r="L549" i="6"/>
  <c r="L691" i="6"/>
  <c r="L755" i="6"/>
  <c r="H755" i="6" s="1"/>
  <c r="L804" i="6"/>
  <c r="H804" i="6" s="1"/>
  <c r="L836" i="6"/>
  <c r="L868" i="6"/>
  <c r="L900" i="6"/>
  <c r="L932" i="6"/>
  <c r="L964" i="6"/>
  <c r="L996" i="6"/>
  <c r="L1028" i="6"/>
  <c r="H1028" i="6" s="1"/>
  <c r="L1060" i="6"/>
  <c r="H1060" i="6" s="1"/>
  <c r="L1092" i="6"/>
  <c r="L1112" i="6"/>
  <c r="L1128" i="6"/>
  <c r="L1144" i="6"/>
  <c r="L1157" i="6"/>
  <c r="L1169" i="6"/>
  <c r="L1178" i="6"/>
  <c r="H1178" i="6" s="1"/>
  <c r="L1186" i="6"/>
  <c r="H1186" i="6" s="1"/>
  <c r="L1194" i="6"/>
  <c r="L1202" i="6"/>
  <c r="L1210" i="6"/>
  <c r="L1218" i="6"/>
  <c r="L1226" i="6"/>
  <c r="L1234" i="6"/>
  <c r="L1242" i="6"/>
  <c r="H1242" i="6" s="1"/>
  <c r="L1250" i="6"/>
  <c r="H1250" i="6" s="1"/>
  <c r="L1258" i="6"/>
  <c r="L1266" i="6"/>
  <c r="L1274" i="6"/>
  <c r="L1282" i="6"/>
  <c r="L1290" i="6"/>
  <c r="L1298" i="6"/>
  <c r="L1306" i="6"/>
  <c r="H1306" i="6" s="1"/>
  <c r="L1314" i="6"/>
  <c r="H1314" i="6" s="1"/>
  <c r="L1322" i="6"/>
  <c r="L1330" i="6"/>
  <c r="L1338" i="6"/>
  <c r="L1346" i="6"/>
  <c r="L1354" i="6"/>
  <c r="L1362" i="6"/>
  <c r="L1370" i="6"/>
  <c r="H1370" i="6" s="1"/>
  <c r="L1378" i="6"/>
  <c r="H1378" i="6" s="1"/>
  <c r="L1386" i="6"/>
  <c r="L1394" i="6"/>
  <c r="L1402" i="6"/>
  <c r="L1410" i="6"/>
  <c r="L1418" i="6"/>
  <c r="L1426" i="6"/>
  <c r="L1434" i="6"/>
  <c r="H1434" i="6" s="1"/>
  <c r="L1442" i="6"/>
  <c r="H1442" i="6" s="1"/>
  <c r="L1450" i="6"/>
  <c r="L1458" i="6"/>
  <c r="L1466" i="6"/>
  <c r="L1474" i="6"/>
  <c r="L1482" i="6"/>
  <c r="L1490" i="6"/>
  <c r="L1498" i="6"/>
  <c r="H1498" i="6" s="1"/>
  <c r="L1506" i="6"/>
  <c r="H1506" i="6" s="1"/>
  <c r="L1514" i="6"/>
  <c r="L1522" i="6"/>
  <c r="L1530" i="6"/>
  <c r="L1538" i="6"/>
  <c r="L1546" i="6"/>
  <c r="L1554" i="6"/>
  <c r="L1562" i="6"/>
  <c r="H1562" i="6" s="1"/>
  <c r="L1570" i="6"/>
  <c r="H1570" i="6" s="1"/>
  <c r="L1578" i="6"/>
  <c r="L1586" i="6"/>
  <c r="L1594" i="6"/>
  <c r="L1602" i="6"/>
  <c r="L1610" i="6"/>
  <c r="L1618" i="6"/>
  <c r="L1626" i="6"/>
  <c r="H1626" i="6" s="1"/>
  <c r="L1634" i="6"/>
  <c r="H1634" i="6" s="1"/>
  <c r="L1642" i="6"/>
  <c r="L1650" i="6"/>
  <c r="L1658" i="6"/>
  <c r="L1666" i="6"/>
  <c r="L1674" i="6"/>
  <c r="L1682" i="6"/>
  <c r="L1690" i="6"/>
  <c r="H1690" i="6" s="1"/>
  <c r="L60" i="6"/>
  <c r="H60" i="6" s="1"/>
  <c r="L229" i="6"/>
  <c r="L401" i="6"/>
  <c r="L572" i="6"/>
  <c r="L699" i="6"/>
  <c r="L763" i="6"/>
  <c r="L811" i="6"/>
  <c r="L843" i="6"/>
  <c r="H843" i="6" s="1"/>
  <c r="L875" i="6"/>
  <c r="H875" i="6" s="1"/>
  <c r="L907" i="6"/>
  <c r="L939" i="6"/>
  <c r="H939" i="6" s="1"/>
  <c r="L971" i="6"/>
  <c r="L1003" i="6"/>
  <c r="L1035" i="6"/>
  <c r="L1067" i="6"/>
  <c r="L1096" i="6"/>
  <c r="H1096" i="6" s="1"/>
  <c r="L1113" i="6"/>
  <c r="H1113" i="6" s="1"/>
  <c r="L1129" i="6"/>
  <c r="L1145" i="6"/>
  <c r="L1160" i="6"/>
  <c r="L1170" i="6"/>
  <c r="L1179" i="6"/>
  <c r="L1187" i="6"/>
  <c r="L1195" i="6"/>
  <c r="H1195" i="6" s="1"/>
  <c r="L1203" i="6"/>
  <c r="H1203" i="6" s="1"/>
  <c r="L1211" i="6"/>
  <c r="L1219" i="6"/>
  <c r="L1227" i="6"/>
  <c r="L1235" i="6"/>
  <c r="L1243" i="6"/>
  <c r="L1251" i="6"/>
  <c r="L1259" i="6"/>
  <c r="H1259" i="6" s="1"/>
  <c r="L1267" i="6"/>
  <c r="H1267" i="6" s="1"/>
  <c r="L1275" i="6"/>
  <c r="L1283" i="6"/>
  <c r="L1291" i="6"/>
  <c r="L1299" i="6"/>
  <c r="L1307" i="6"/>
  <c r="L1315" i="6"/>
  <c r="L1323" i="6"/>
  <c r="H1323" i="6" s="1"/>
  <c r="L1331" i="6"/>
  <c r="L1339" i="6"/>
  <c r="L1347" i="6"/>
  <c r="L1355" i="6"/>
  <c r="L1363" i="6"/>
  <c r="L1371" i="6"/>
  <c r="L1379" i="6"/>
  <c r="L1387" i="6"/>
  <c r="H1387" i="6" s="1"/>
  <c r="L1395" i="6"/>
  <c r="H1395" i="6" s="1"/>
  <c r="L1403" i="6"/>
  <c r="L1411" i="6"/>
  <c r="L1419" i="6"/>
  <c r="L1427" i="6"/>
  <c r="L1435" i="6"/>
  <c r="L1443" i="6"/>
  <c r="L1451" i="6"/>
  <c r="H1451" i="6" s="1"/>
  <c r="L1459" i="6"/>
  <c r="H1459" i="6" s="1"/>
  <c r="L1467" i="6"/>
  <c r="L1475" i="6"/>
  <c r="L101" i="6"/>
  <c r="L273" i="6"/>
  <c r="L444" i="6"/>
  <c r="L612" i="6"/>
  <c r="L715" i="6"/>
  <c r="H715" i="6" s="1"/>
  <c r="L779" i="6"/>
  <c r="H779" i="6" s="1"/>
  <c r="L819" i="6"/>
  <c r="L851" i="6"/>
  <c r="H851" i="6" s="1"/>
  <c r="L883" i="6"/>
  <c r="L915" i="6"/>
  <c r="L947" i="6"/>
  <c r="L979" i="6"/>
  <c r="L1011" i="6"/>
  <c r="H1011" i="6" s="1"/>
  <c r="L1043" i="6"/>
  <c r="H1043" i="6" s="1"/>
  <c r="L1075" i="6"/>
  <c r="L1100" i="6"/>
  <c r="L1116" i="6"/>
  <c r="L1132" i="6"/>
  <c r="L1148" i="6"/>
  <c r="L1163" i="6"/>
  <c r="L1172" i="6"/>
  <c r="H1172" i="6" s="1"/>
  <c r="L1181" i="6"/>
  <c r="L1189" i="6"/>
  <c r="L1197" i="6"/>
  <c r="L1205" i="6"/>
  <c r="L1213" i="6"/>
  <c r="L1221" i="6"/>
  <c r="L1229" i="6"/>
  <c r="L1237" i="6"/>
  <c r="H1237" i="6" s="1"/>
  <c r="L1245" i="6"/>
  <c r="L1253" i="6"/>
  <c r="L1261" i="6"/>
  <c r="L1269" i="6"/>
  <c r="L1277" i="6"/>
  <c r="L1285" i="6"/>
  <c r="L1293" i="6"/>
  <c r="L1301" i="6"/>
  <c r="H1301" i="6" s="1"/>
  <c r="L1309" i="6"/>
  <c r="H1309" i="6" s="1"/>
  <c r="L1317" i="6"/>
  <c r="L1325" i="6"/>
  <c r="L1333" i="6"/>
  <c r="L1341" i="6"/>
  <c r="L1349" i="6"/>
  <c r="L1357" i="6"/>
  <c r="L1365" i="6"/>
  <c r="H1365" i="6" s="1"/>
  <c r="L1373" i="6"/>
  <c r="H1373" i="6" s="1"/>
  <c r="L1381" i="6"/>
  <c r="L1389" i="6"/>
  <c r="L1397" i="6"/>
  <c r="L1405" i="6"/>
  <c r="L1413" i="6"/>
  <c r="L1421" i="6"/>
  <c r="L1429" i="6"/>
  <c r="H1429" i="6" s="1"/>
  <c r="L1437" i="6"/>
  <c r="H1437" i="6" s="1"/>
  <c r="L1445" i="6"/>
  <c r="L1453" i="6"/>
  <c r="L1461" i="6"/>
  <c r="L1469" i="6"/>
  <c r="L1477" i="6"/>
  <c r="L1485" i="6"/>
  <c r="L1493" i="6"/>
  <c r="H1493" i="6" s="1"/>
  <c r="L1501" i="6"/>
  <c r="H1501" i="6" s="1"/>
  <c r="L1509" i="6"/>
  <c r="L1517" i="6"/>
  <c r="L1525" i="6"/>
  <c r="L1533" i="6"/>
  <c r="L1541" i="6"/>
  <c r="L1549" i="6"/>
  <c r="L1557" i="6"/>
  <c r="H1557" i="6" s="1"/>
  <c r="L1565" i="6"/>
  <c r="H1565" i="6" s="1"/>
  <c r="L1573" i="6"/>
  <c r="L1581" i="6"/>
  <c r="L1589" i="6"/>
  <c r="L1597" i="6"/>
  <c r="L1605" i="6"/>
  <c r="L1613" i="6"/>
  <c r="L1621" i="6"/>
  <c r="H1621" i="6" s="1"/>
  <c r="L1629" i="6"/>
  <c r="H1629" i="6" s="1"/>
  <c r="L1637" i="6"/>
  <c r="L1645" i="6"/>
  <c r="L1653" i="6"/>
  <c r="L1661" i="6"/>
  <c r="L1669" i="6"/>
  <c r="L1677" i="6"/>
  <c r="L1685" i="6"/>
  <c r="H1685" i="6" s="1"/>
  <c r="L771" i="6"/>
  <c r="H771" i="6" s="1"/>
  <c r="L1036" i="6"/>
  <c r="L1180" i="6"/>
  <c r="L1244" i="6"/>
  <c r="L1308" i="6"/>
  <c r="L1372" i="6"/>
  <c r="L1436" i="6"/>
  <c r="L1479" i="6"/>
  <c r="H1479" i="6" s="1"/>
  <c r="L1495" i="6"/>
  <c r="L1510" i="6"/>
  <c r="L1520" i="6"/>
  <c r="L1531" i="6"/>
  <c r="L1542" i="6"/>
  <c r="L1552" i="6"/>
  <c r="L1563" i="6"/>
  <c r="L1574" i="6"/>
  <c r="H1574" i="6" s="1"/>
  <c r="L1584" i="6"/>
  <c r="H1584" i="6" s="1"/>
  <c r="L1595" i="6"/>
  <c r="L1606" i="6"/>
  <c r="L1616" i="6"/>
  <c r="L1627" i="6"/>
  <c r="L1638" i="6"/>
  <c r="L1648" i="6"/>
  <c r="L1659" i="6"/>
  <c r="H1659" i="6" s="1"/>
  <c r="L1670" i="6"/>
  <c r="H1670" i="6" s="1"/>
  <c r="L1680" i="6"/>
  <c r="L1691" i="6"/>
  <c r="L1699" i="6"/>
  <c r="L1707" i="6"/>
  <c r="L1715" i="6"/>
  <c r="L1723" i="6"/>
  <c r="L1731" i="6"/>
  <c r="H1731" i="6" s="1"/>
  <c r="L1739" i="6"/>
  <c r="H1739" i="6" s="1"/>
  <c r="L1747" i="6"/>
  <c r="L1755" i="6"/>
  <c r="L1763" i="6"/>
  <c r="L1771" i="6"/>
  <c r="L1779" i="6"/>
  <c r="L1787" i="6"/>
  <c r="L1795" i="6"/>
  <c r="H1795" i="6" s="1"/>
  <c r="L1803" i="6"/>
  <c r="H1803" i="6" s="1"/>
  <c r="L1811" i="6"/>
  <c r="L1819" i="6"/>
  <c r="L1827" i="6"/>
  <c r="L1835" i="6"/>
  <c r="L1843" i="6"/>
  <c r="L1851" i="6"/>
  <c r="L1859" i="6"/>
  <c r="H1859" i="6" s="1"/>
  <c r="L1867" i="6"/>
  <c r="H1867" i="6" s="1"/>
  <c r="L1875" i="6"/>
  <c r="L1883" i="6"/>
  <c r="L1891" i="6"/>
  <c r="L1899" i="6"/>
  <c r="L1907" i="6"/>
  <c r="L1915" i="6"/>
  <c r="L1923" i="6"/>
  <c r="H1923" i="6" s="1"/>
  <c r="L1931" i="6"/>
  <c r="H1931" i="6" s="1"/>
  <c r="L1939" i="6"/>
  <c r="L1947" i="6"/>
  <c r="L1955" i="6"/>
  <c r="L1963" i="6"/>
  <c r="L1971" i="6"/>
  <c r="L1979" i="6"/>
  <c r="L1987" i="6"/>
  <c r="H1987" i="6" s="1"/>
  <c r="L1995" i="6"/>
  <c r="H1995" i="6" s="1"/>
  <c r="L2003" i="6"/>
  <c r="L2011" i="6"/>
  <c r="L2019" i="6"/>
  <c r="L2027" i="6"/>
  <c r="L2035" i="6"/>
  <c r="L2043" i="6"/>
  <c r="L2051" i="6"/>
  <c r="H2051" i="6" s="1"/>
  <c r="L2059" i="6"/>
  <c r="H2059" i="6" s="1"/>
  <c r="L2067" i="6"/>
  <c r="L2075" i="6"/>
  <c r="L2083" i="6"/>
  <c r="L2091" i="6"/>
  <c r="L2099" i="6"/>
  <c r="L2107" i="6"/>
  <c r="L2115" i="6"/>
  <c r="H2115" i="6" s="1"/>
  <c r="L2123" i="6"/>
  <c r="H2123" i="6" s="1"/>
  <c r="L2131" i="6"/>
  <c r="L2139" i="6"/>
  <c r="L2147" i="6"/>
  <c r="L2155" i="6"/>
  <c r="L812" i="6"/>
  <c r="L1068" i="6"/>
  <c r="L1188" i="6"/>
  <c r="H1188" i="6" s="1"/>
  <c r="L1252" i="6"/>
  <c r="H1252" i="6" s="1"/>
  <c r="L1316" i="6"/>
  <c r="L1380" i="6"/>
  <c r="L1444" i="6"/>
  <c r="L1483" i="6"/>
  <c r="L1499" i="6"/>
  <c r="L1511" i="6"/>
  <c r="L1521" i="6"/>
  <c r="H1521" i="6" s="1"/>
  <c r="L1532" i="6"/>
  <c r="H1532" i="6" s="1"/>
  <c r="L1543" i="6"/>
  <c r="L1553" i="6"/>
  <c r="L1564" i="6"/>
  <c r="L1575" i="6"/>
  <c r="L1585" i="6"/>
  <c r="L1596" i="6"/>
  <c r="L1607" i="6"/>
  <c r="H1607" i="6" s="1"/>
  <c r="L1617" i="6"/>
  <c r="H1617" i="6" s="1"/>
  <c r="L1628" i="6"/>
  <c r="L1639" i="6"/>
  <c r="L1649" i="6"/>
  <c r="L1660" i="6"/>
  <c r="L1671" i="6"/>
  <c r="L1681" i="6"/>
  <c r="L1692" i="6"/>
  <c r="H1692" i="6" s="1"/>
  <c r="L1700" i="6"/>
  <c r="H1700" i="6" s="1"/>
  <c r="L1708" i="6"/>
  <c r="L1716" i="6"/>
  <c r="L1724" i="6"/>
  <c r="L1732" i="6"/>
  <c r="L1740" i="6"/>
  <c r="L1748" i="6"/>
  <c r="L1756" i="6"/>
  <c r="H1756" i="6" s="1"/>
  <c r="L1764" i="6"/>
  <c r="H1764" i="6" s="1"/>
  <c r="L1772" i="6"/>
  <c r="L1780" i="6"/>
  <c r="L1788" i="6"/>
  <c r="L1796" i="6"/>
  <c r="L1804" i="6"/>
  <c r="L1812" i="6"/>
  <c r="L1820" i="6"/>
  <c r="H1820" i="6" s="1"/>
  <c r="L1828" i="6"/>
  <c r="H1828" i="6" s="1"/>
  <c r="L1836" i="6"/>
  <c r="L1844" i="6"/>
  <c r="L1852" i="6"/>
  <c r="L1860" i="6"/>
  <c r="L1868" i="6"/>
  <c r="L1876" i="6"/>
  <c r="L1884" i="6"/>
  <c r="H1884" i="6" s="1"/>
  <c r="L1892" i="6"/>
  <c r="H1892" i="6" s="1"/>
  <c r="L1900" i="6"/>
  <c r="L1908" i="6"/>
  <c r="L1916" i="6"/>
  <c r="L1924" i="6"/>
  <c r="L1932" i="6"/>
  <c r="L1940" i="6"/>
  <c r="L1948" i="6"/>
  <c r="H1948" i="6" s="1"/>
  <c r="L1956" i="6"/>
  <c r="H1956" i="6" s="1"/>
  <c r="L1964" i="6"/>
  <c r="L1972" i="6"/>
  <c r="L1980" i="6"/>
  <c r="L1988" i="6"/>
  <c r="L1996" i="6"/>
  <c r="L2004" i="6"/>
  <c r="L2012" i="6"/>
  <c r="H2012" i="6" s="1"/>
  <c r="L2020" i="6"/>
  <c r="H2020" i="6" s="1"/>
  <c r="L2028" i="6"/>
  <c r="L2036" i="6"/>
  <c r="L2044" i="6"/>
  <c r="L2052" i="6"/>
  <c r="L2060" i="6"/>
  <c r="L2068" i="6"/>
  <c r="L2076" i="6"/>
  <c r="H2076" i="6" s="1"/>
  <c r="L2084" i="6"/>
  <c r="H2084" i="6" s="1"/>
  <c r="L2092" i="6"/>
  <c r="L2100" i="6"/>
  <c r="L2108" i="6"/>
  <c r="L2116" i="6"/>
  <c r="L2124" i="6"/>
  <c r="L2132" i="6"/>
  <c r="L2140" i="6"/>
  <c r="H2140" i="6" s="1"/>
  <c r="L2148" i="6"/>
  <c r="H2148" i="6" s="1"/>
  <c r="L2156" i="6"/>
  <c r="L844" i="6"/>
  <c r="L1099" i="6"/>
  <c r="L1196" i="6"/>
  <c r="L1260" i="6"/>
  <c r="L1324" i="6"/>
  <c r="L1388" i="6"/>
  <c r="H1388" i="6" s="1"/>
  <c r="L1452" i="6"/>
  <c r="H1452" i="6" s="1"/>
  <c r="L1484" i="6"/>
  <c r="L1500" i="6"/>
  <c r="H1500" i="6" s="1"/>
  <c r="L1512" i="6"/>
  <c r="L1523" i="6"/>
  <c r="L1534" i="6"/>
  <c r="L1544" i="6"/>
  <c r="L1555" i="6"/>
  <c r="H1555" i="6" s="1"/>
  <c r="L1566" i="6"/>
  <c r="H1566" i="6" s="1"/>
  <c r="L1576" i="6"/>
  <c r="L1587" i="6"/>
  <c r="L1598" i="6"/>
  <c r="L1608" i="6"/>
  <c r="L1619" i="6"/>
  <c r="L1630" i="6"/>
  <c r="L1640" i="6"/>
  <c r="H1640" i="6" s="1"/>
  <c r="L1651" i="6"/>
  <c r="H1651" i="6" s="1"/>
  <c r="L1662" i="6"/>
  <c r="L1672" i="6"/>
  <c r="L1683" i="6"/>
  <c r="L1693" i="6"/>
  <c r="L1701" i="6"/>
  <c r="L1709" i="6"/>
  <c r="L1717" i="6"/>
  <c r="H1717" i="6" s="1"/>
  <c r="L1725" i="6"/>
  <c r="H1725" i="6" s="1"/>
  <c r="L1733" i="6"/>
  <c r="L1741" i="6"/>
  <c r="L1749" i="6"/>
  <c r="L1757" i="6"/>
  <c r="L1765" i="6"/>
  <c r="L1773" i="6"/>
  <c r="L1781" i="6"/>
  <c r="H1781" i="6" s="1"/>
  <c r="L1789" i="6"/>
  <c r="H1789" i="6" s="1"/>
  <c r="L1797" i="6"/>
  <c r="L1805" i="6"/>
  <c r="L1813" i="6"/>
  <c r="L1821" i="6"/>
  <c r="L1829" i="6"/>
  <c r="L1837" i="6"/>
  <c r="L1845" i="6"/>
  <c r="H1845" i="6" s="1"/>
  <c r="L1853" i="6"/>
  <c r="H1853" i="6" s="1"/>
  <c r="L1861" i="6"/>
  <c r="L1869" i="6"/>
  <c r="L1877" i="6"/>
  <c r="L1885" i="6"/>
  <c r="L1893" i="6"/>
  <c r="L1901" i="6"/>
  <c r="L1909" i="6"/>
  <c r="H1909" i="6" s="1"/>
  <c r="L1917" i="6"/>
  <c r="H1917" i="6" s="1"/>
  <c r="L1925" i="6"/>
  <c r="L1933" i="6"/>
  <c r="L1941" i="6"/>
  <c r="L1949" i="6"/>
  <c r="L1957" i="6"/>
  <c r="L1965" i="6"/>
  <c r="L1973" i="6"/>
  <c r="H1973" i="6" s="1"/>
  <c r="L1981" i="6"/>
  <c r="H1981" i="6" s="1"/>
  <c r="L1989" i="6"/>
  <c r="L1997" i="6"/>
  <c r="L2005" i="6"/>
  <c r="L2013" i="6"/>
  <c r="L2021" i="6"/>
  <c r="L2029" i="6"/>
  <c r="L2037" i="6"/>
  <c r="H2037" i="6" s="1"/>
  <c r="L2045" i="6"/>
  <c r="H2045" i="6" s="1"/>
  <c r="L2053" i="6"/>
  <c r="L2061" i="6"/>
  <c r="L2069" i="6"/>
  <c r="L2077" i="6"/>
  <c r="L2085" i="6"/>
  <c r="L2093" i="6"/>
  <c r="L2101" i="6"/>
  <c r="H2101" i="6" s="1"/>
  <c r="L2109" i="6"/>
  <c r="H2109" i="6" s="1"/>
  <c r="L2117" i="6"/>
  <c r="L2125" i="6"/>
  <c r="L2133" i="6"/>
  <c r="L2141" i="6"/>
  <c r="L2149" i="6"/>
  <c r="L2157" i="6"/>
  <c r="L81" i="6"/>
  <c r="H81" i="6" s="1"/>
  <c r="L876" i="6"/>
  <c r="H876" i="6" s="1"/>
  <c r="L1115" i="6"/>
  <c r="L1204" i="6"/>
  <c r="L1268" i="6"/>
  <c r="L1332" i="6"/>
  <c r="L1396" i="6"/>
  <c r="L1460" i="6"/>
  <c r="L1486" i="6"/>
  <c r="H1486" i="6" s="1"/>
  <c r="L1502" i="6"/>
  <c r="H1502" i="6" s="1"/>
  <c r="L1513" i="6"/>
  <c r="L1524" i="6"/>
  <c r="H1524" i="6" s="1"/>
  <c r="L1535" i="6"/>
  <c r="L1545" i="6"/>
  <c r="L1556" i="6"/>
  <c r="L1567" i="6"/>
  <c r="L1577" i="6"/>
  <c r="H1577" i="6" s="1"/>
  <c r="L1588" i="6"/>
  <c r="H1588" i="6" s="1"/>
  <c r="L1599" i="6"/>
  <c r="L1609" i="6"/>
  <c r="L1620" i="6"/>
  <c r="L1631" i="6"/>
  <c r="L1641" i="6"/>
  <c r="L1652" i="6"/>
  <c r="L1663" i="6"/>
  <c r="H1663" i="6" s="1"/>
  <c r="L1673" i="6"/>
  <c r="H1673" i="6" s="1"/>
  <c r="L1684" i="6"/>
  <c r="L1694" i="6"/>
  <c r="L1702" i="6"/>
  <c r="L1710" i="6"/>
  <c r="L1718" i="6"/>
  <c r="L1726" i="6"/>
  <c r="L1734" i="6"/>
  <c r="H1734" i="6" s="1"/>
  <c r="L1742" i="6"/>
  <c r="H1742" i="6" s="1"/>
  <c r="L1750" i="6"/>
  <c r="L1758" i="6"/>
  <c r="L1766" i="6"/>
  <c r="L1774" i="6"/>
  <c r="L1782" i="6"/>
  <c r="L1790" i="6"/>
  <c r="L1798" i="6"/>
  <c r="H1798" i="6" s="1"/>
  <c r="L1806" i="6"/>
  <c r="H1806" i="6" s="1"/>
  <c r="L1814" i="6"/>
  <c r="L1822" i="6"/>
  <c r="L1830" i="6"/>
  <c r="L1838" i="6"/>
  <c r="L1846" i="6"/>
  <c r="L1854" i="6"/>
  <c r="L1862" i="6"/>
  <c r="H1862" i="6" s="1"/>
  <c r="L1870" i="6"/>
  <c r="H1870" i="6" s="1"/>
  <c r="L1878" i="6"/>
  <c r="L1886" i="6"/>
  <c r="L1894" i="6"/>
  <c r="L1902" i="6"/>
  <c r="L1910" i="6"/>
  <c r="L1918" i="6"/>
  <c r="L1926" i="6"/>
  <c r="H1926" i="6" s="1"/>
  <c r="L1934" i="6"/>
  <c r="H1934" i="6" s="1"/>
  <c r="L1942" i="6"/>
  <c r="L1950" i="6"/>
  <c r="L1958" i="6"/>
  <c r="L1966" i="6"/>
  <c r="L1974" i="6"/>
  <c r="L1982" i="6"/>
  <c r="L1990" i="6"/>
  <c r="H1990" i="6" s="1"/>
  <c r="L1998" i="6"/>
  <c r="H1998" i="6" s="1"/>
  <c r="L2006" i="6"/>
  <c r="L2014" i="6"/>
  <c r="L2022" i="6"/>
  <c r="L2030" i="6"/>
  <c r="L2038" i="6"/>
  <c r="L2046" i="6"/>
  <c r="L2054" i="6"/>
  <c r="H2054" i="6" s="1"/>
  <c r="L2062" i="6"/>
  <c r="H2062" i="6" s="1"/>
  <c r="L2070" i="6"/>
  <c r="L2078" i="6"/>
  <c r="L2086" i="6"/>
  <c r="L2094" i="6"/>
  <c r="L2102" i="6"/>
  <c r="L2110" i="6"/>
  <c r="L2118" i="6"/>
  <c r="H2118" i="6" s="1"/>
  <c r="L2126" i="6"/>
  <c r="H2126" i="6" s="1"/>
  <c r="L2134" i="6"/>
  <c r="L2142" i="6"/>
  <c r="L2150" i="6"/>
  <c r="L252" i="6"/>
  <c r="H252" i="6" s="1"/>
  <c r="L908" i="6"/>
  <c r="L1131" i="6"/>
  <c r="L1212" i="6"/>
  <c r="H1212" i="6" s="1"/>
  <c r="L1276" i="6"/>
  <c r="H1276" i="6" s="1"/>
  <c r="L1340" i="6"/>
  <c r="L1404" i="6"/>
  <c r="H1404" i="6" s="1"/>
  <c r="L1463" i="6"/>
  <c r="L1487" i="6"/>
  <c r="H1487" i="6" s="1"/>
  <c r="L1503" i="6"/>
  <c r="L1515" i="6"/>
  <c r="L1526" i="6"/>
  <c r="H1526" i="6" s="1"/>
  <c r="L1536" i="6"/>
  <c r="H1536" i="6" s="1"/>
  <c r="L1547" i="6"/>
  <c r="L1558" i="6"/>
  <c r="L1568" i="6"/>
  <c r="L1579" i="6"/>
  <c r="H1579" i="6" s="1"/>
  <c r="L1590" i="6"/>
  <c r="L1600" i="6"/>
  <c r="L1611" i="6"/>
  <c r="H1611" i="6" s="1"/>
  <c r="L1622" i="6"/>
  <c r="H1622" i="6" s="1"/>
  <c r="L1632" i="6"/>
  <c r="L1643" i="6"/>
  <c r="L1654" i="6"/>
  <c r="L1664" i="6"/>
  <c r="L1675" i="6"/>
  <c r="L1686" i="6"/>
  <c r="L1695" i="6"/>
  <c r="H1695" i="6" s="1"/>
  <c r="L1703" i="6"/>
  <c r="H1703" i="6" s="1"/>
  <c r="L1711" i="6"/>
  <c r="L1719" i="6"/>
  <c r="L1727" i="6"/>
  <c r="L1735" i="6"/>
  <c r="H1735" i="6" s="1"/>
  <c r="L1743" i="6"/>
  <c r="L1751" i="6"/>
  <c r="L1759" i="6"/>
  <c r="H1759" i="6" s="1"/>
  <c r="L1767" i="6"/>
  <c r="H1767" i="6" s="1"/>
  <c r="L1775" i="6"/>
  <c r="L1783" i="6"/>
  <c r="L1791" i="6"/>
  <c r="L1799" i="6"/>
  <c r="H1799" i="6" s="1"/>
  <c r="L1807" i="6"/>
  <c r="L1815" i="6"/>
  <c r="L1823" i="6"/>
  <c r="H1823" i="6" s="1"/>
  <c r="L1831" i="6"/>
  <c r="H1831" i="6" s="1"/>
  <c r="L1839" i="6"/>
  <c r="L1847" i="6"/>
  <c r="L1855" i="6"/>
  <c r="L1863" i="6"/>
  <c r="L1871" i="6"/>
  <c r="L1879" i="6"/>
  <c r="L1887" i="6"/>
  <c r="H1887" i="6" s="1"/>
  <c r="L1895" i="6"/>
  <c r="H1895" i="6" s="1"/>
  <c r="L1903" i="6"/>
  <c r="L1911" i="6"/>
  <c r="L1919" i="6"/>
  <c r="L1927" i="6"/>
  <c r="H1927" i="6" s="1"/>
  <c r="L1935" i="6"/>
  <c r="L1943" i="6"/>
  <c r="L1951" i="6"/>
  <c r="H1951" i="6" s="1"/>
  <c r="L1959" i="6"/>
  <c r="H1959" i="6" s="1"/>
  <c r="L1967" i="6"/>
  <c r="L1975" i="6"/>
  <c r="L1983" i="6"/>
  <c r="L1991" i="6"/>
  <c r="L1999" i="6"/>
  <c r="L2007" i="6"/>
  <c r="L2015" i="6"/>
  <c r="H2015" i="6" s="1"/>
  <c r="L2023" i="6"/>
  <c r="H2023" i="6" s="1"/>
  <c r="L2031" i="6"/>
  <c r="L2039" i="6"/>
  <c r="L2047" i="6"/>
  <c r="L2055" i="6"/>
  <c r="H2055" i="6" s="1"/>
  <c r="L2063" i="6"/>
  <c r="L2071" i="6"/>
  <c r="L2079" i="6"/>
  <c r="H2079" i="6" s="1"/>
  <c r="L2087" i="6"/>
  <c r="H2087" i="6" s="1"/>
  <c r="L2095" i="6"/>
  <c r="L2103" i="6"/>
  <c r="L2111" i="6"/>
  <c r="L2119" i="6"/>
  <c r="H2119" i="6" s="1"/>
  <c r="L2127" i="6"/>
  <c r="L2135" i="6"/>
  <c r="L2143" i="6"/>
  <c r="H2143" i="6" s="1"/>
  <c r="L2151" i="6"/>
  <c r="H2151" i="6" s="1"/>
  <c r="L2159" i="6"/>
  <c r="L2167" i="6"/>
  <c r="L2175" i="6"/>
  <c r="L2183" i="6"/>
  <c r="L2191" i="6"/>
  <c r="H2191" i="6" s="1"/>
  <c r="L2199" i="6"/>
  <c r="L2207" i="6"/>
  <c r="H2207" i="6" s="1"/>
  <c r="L2215" i="6"/>
  <c r="H2215" i="6" s="1"/>
  <c r="L2223" i="6"/>
  <c r="L2231" i="6"/>
  <c r="L2239" i="6"/>
  <c r="L2247" i="6"/>
  <c r="H2247" i="6" s="1"/>
  <c r="L2255" i="6"/>
  <c r="L2263" i="6"/>
  <c r="L2271" i="6"/>
  <c r="H2271" i="6" s="1"/>
  <c r="L2279" i="6"/>
  <c r="H2279" i="6" s="1"/>
  <c r="L2287" i="6"/>
  <c r="L2295" i="6"/>
  <c r="L2303" i="6"/>
  <c r="L2311" i="6"/>
  <c r="H2311" i="6" s="1"/>
  <c r="L2319" i="6"/>
  <c r="L2327" i="6"/>
  <c r="L2335" i="6"/>
  <c r="H2335" i="6" s="1"/>
  <c r="L2343" i="6"/>
  <c r="H2343" i="6" s="1"/>
  <c r="L2351" i="6"/>
  <c r="L2359" i="6"/>
  <c r="L2367" i="6"/>
  <c r="L2375" i="6"/>
  <c r="H2375" i="6" s="1"/>
  <c r="L2383" i="6"/>
  <c r="H2383" i="6" s="1"/>
  <c r="L2391" i="6"/>
  <c r="L2399" i="6"/>
  <c r="H2399" i="6" s="1"/>
  <c r="L2407" i="6"/>
  <c r="H2407" i="6" s="1"/>
  <c r="L2415" i="6"/>
  <c r="L2423" i="6"/>
  <c r="L2431" i="6"/>
  <c r="L2439" i="6"/>
  <c r="H2439" i="6" s="1"/>
  <c r="L2447" i="6"/>
  <c r="L2455" i="6"/>
  <c r="L2463" i="6"/>
  <c r="H2463" i="6" s="1"/>
  <c r="L2471" i="6"/>
  <c r="H2471" i="6" s="1"/>
  <c r="L2479" i="6"/>
  <c r="L2487" i="6"/>
  <c r="L2495" i="6"/>
  <c r="L421" i="6"/>
  <c r="L940" i="6"/>
  <c r="L1147" i="6"/>
  <c r="L1220" i="6"/>
  <c r="H1220" i="6" s="1"/>
  <c r="L1284" i="6"/>
  <c r="H1284" i="6" s="1"/>
  <c r="L1348" i="6"/>
  <c r="L1412" i="6"/>
  <c r="H1412" i="6" s="1"/>
  <c r="L1468" i="6"/>
  <c r="L1491" i="6"/>
  <c r="H1491" i="6" s="1"/>
  <c r="L1505" i="6"/>
  <c r="L1516" i="6"/>
  <c r="L1527" i="6"/>
  <c r="H1527" i="6" s="1"/>
  <c r="L1537" i="6"/>
  <c r="H1537" i="6" s="1"/>
  <c r="L1548" i="6"/>
  <c r="L1559" i="6"/>
  <c r="H1559" i="6" s="1"/>
  <c r="L1569" i="6"/>
  <c r="L1580" i="6"/>
  <c r="H1580" i="6" s="1"/>
  <c r="L1591" i="6"/>
  <c r="L1601" i="6"/>
  <c r="L1612" i="6"/>
  <c r="H1612" i="6" s="1"/>
  <c r="L1623" i="6"/>
  <c r="H1623" i="6" s="1"/>
  <c r="L1633" i="6"/>
  <c r="L1644" i="6"/>
  <c r="H1644" i="6" s="1"/>
  <c r="L1655" i="6"/>
  <c r="L1665" i="6"/>
  <c r="H1665" i="6" s="1"/>
  <c r="L1676" i="6"/>
  <c r="L1687" i="6"/>
  <c r="L1696" i="6"/>
  <c r="H1696" i="6" s="1"/>
  <c r="L1704" i="6"/>
  <c r="H1704" i="6" s="1"/>
  <c r="L1712" i="6"/>
  <c r="L1720" i="6"/>
  <c r="L1728" i="6"/>
  <c r="L1736" i="6"/>
  <c r="H1736" i="6" s="1"/>
  <c r="L1744" i="6"/>
  <c r="L1752" i="6"/>
  <c r="L1760" i="6"/>
  <c r="H1760" i="6" s="1"/>
  <c r="L1768" i="6"/>
  <c r="H1768" i="6" s="1"/>
  <c r="L1776" i="6"/>
  <c r="L1784" i="6"/>
  <c r="L1792" i="6"/>
  <c r="L1800" i="6"/>
  <c r="H1800" i="6" s="1"/>
  <c r="L1808" i="6"/>
  <c r="L1816" i="6"/>
  <c r="L1824" i="6"/>
  <c r="H1824" i="6" s="1"/>
  <c r="L1832" i="6"/>
  <c r="H1832" i="6" s="1"/>
  <c r="L1840" i="6"/>
  <c r="L1848" i="6"/>
  <c r="L1856" i="6"/>
  <c r="L1864" i="6"/>
  <c r="H1864" i="6" s="1"/>
  <c r="L1872" i="6"/>
  <c r="L1880" i="6"/>
  <c r="L1888" i="6"/>
  <c r="H1888" i="6" s="1"/>
  <c r="L1896" i="6"/>
  <c r="H1896" i="6" s="1"/>
  <c r="L1904" i="6"/>
  <c r="L1912" i="6"/>
  <c r="L1920" i="6"/>
  <c r="L1928" i="6"/>
  <c r="H1928" i="6" s="1"/>
  <c r="L1936" i="6"/>
  <c r="L1944" i="6"/>
  <c r="L1952" i="6"/>
  <c r="H1952" i="6" s="1"/>
  <c r="L1960" i="6"/>
  <c r="H1960" i="6" s="1"/>
  <c r="L1968" i="6"/>
  <c r="L1976" i="6"/>
  <c r="L1984" i="6"/>
  <c r="L1992" i="6"/>
  <c r="H1992" i="6" s="1"/>
  <c r="L2000" i="6"/>
  <c r="L2008" i="6"/>
  <c r="L2016" i="6"/>
  <c r="H2016" i="6" s="1"/>
  <c r="L2024" i="6"/>
  <c r="H2024" i="6" s="1"/>
  <c r="L2032" i="6"/>
  <c r="L2040" i="6"/>
  <c r="L2048" i="6"/>
  <c r="L2056" i="6"/>
  <c r="L2064" i="6"/>
  <c r="L2072" i="6"/>
  <c r="L2080" i="6"/>
  <c r="H2080" i="6" s="1"/>
  <c r="L2088" i="6"/>
  <c r="H2088" i="6" s="1"/>
  <c r="L2096" i="6"/>
  <c r="L2104" i="6"/>
  <c r="L2112" i="6"/>
  <c r="L2120" i="6"/>
  <c r="H2120" i="6" s="1"/>
  <c r="L2128" i="6"/>
  <c r="L2136" i="6"/>
  <c r="L2144" i="6"/>
  <c r="H2144" i="6" s="1"/>
  <c r="L2152" i="6"/>
  <c r="H2152" i="6" s="1"/>
  <c r="L707" i="6"/>
  <c r="L1004" i="6"/>
  <c r="L1171" i="6"/>
  <c r="L1236" i="6"/>
  <c r="H1236" i="6" s="1"/>
  <c r="L1300" i="6"/>
  <c r="L1364" i="6"/>
  <c r="L1428" i="6"/>
  <c r="H1428" i="6" s="1"/>
  <c r="L1476" i="6"/>
  <c r="H1476" i="6" s="1"/>
  <c r="L1494" i="6"/>
  <c r="L1508" i="6"/>
  <c r="H1508" i="6" s="1"/>
  <c r="L1519" i="6"/>
  <c r="L1529" i="6"/>
  <c r="H1529" i="6" s="1"/>
  <c r="L1540" i="6"/>
  <c r="L1551" i="6"/>
  <c r="L1561" i="6"/>
  <c r="H1561" i="6" s="1"/>
  <c r="L1572" i="6"/>
  <c r="H1572" i="6" s="1"/>
  <c r="L1583" i="6"/>
  <c r="L1593" i="6"/>
  <c r="L1604" i="6"/>
  <c r="L1615" i="6"/>
  <c r="H1615" i="6" s="1"/>
  <c r="L1625" i="6"/>
  <c r="L1636" i="6"/>
  <c r="L1647" i="6"/>
  <c r="H1647" i="6" s="1"/>
  <c r="L1657" i="6"/>
  <c r="H1657" i="6" s="1"/>
  <c r="L1668" i="6"/>
  <c r="L1679" i="6"/>
  <c r="L1689" i="6"/>
  <c r="L1698" i="6"/>
  <c r="H1698" i="6" s="1"/>
  <c r="L1706" i="6"/>
  <c r="L1714" i="6"/>
  <c r="L1722" i="6"/>
  <c r="H1722" i="6" s="1"/>
  <c r="L1730" i="6"/>
  <c r="H1730" i="6" s="1"/>
  <c r="L1738" i="6"/>
  <c r="L1746" i="6"/>
  <c r="L1754" i="6"/>
  <c r="L1762" i="6"/>
  <c r="H1762" i="6" s="1"/>
  <c r="L1770" i="6"/>
  <c r="L1778" i="6"/>
  <c r="L1786" i="6"/>
  <c r="H1786" i="6" s="1"/>
  <c r="L1794" i="6"/>
  <c r="H1794" i="6" s="1"/>
  <c r="L1802" i="6"/>
  <c r="L1810" i="6"/>
  <c r="L1818" i="6"/>
  <c r="L1826" i="6"/>
  <c r="L1834" i="6"/>
  <c r="L1842" i="6"/>
  <c r="L1850" i="6"/>
  <c r="H1850" i="6" s="1"/>
  <c r="L1858" i="6"/>
  <c r="H1858" i="6" s="1"/>
  <c r="L1866" i="6"/>
  <c r="L1874" i="6"/>
  <c r="L1882" i="6"/>
  <c r="L1890" i="6"/>
  <c r="H1890" i="6" s="1"/>
  <c r="L1898" i="6"/>
  <c r="L1906" i="6"/>
  <c r="L1914" i="6"/>
  <c r="H1914" i="6" s="1"/>
  <c r="L1922" i="6"/>
  <c r="H1922" i="6" s="1"/>
  <c r="L1930" i="6"/>
  <c r="L1938" i="6"/>
  <c r="L1946" i="6"/>
  <c r="L1954" i="6"/>
  <c r="H1954" i="6" s="1"/>
  <c r="L1962" i="6"/>
  <c r="L1970" i="6"/>
  <c r="L1978" i="6"/>
  <c r="H1978" i="6" s="1"/>
  <c r="L1986" i="6"/>
  <c r="H1986" i="6" s="1"/>
  <c r="L1994" i="6"/>
  <c r="L2002" i="6"/>
  <c r="L2010" i="6"/>
  <c r="L2018" i="6"/>
  <c r="H2018" i="6" s="1"/>
  <c r="L2026" i="6"/>
  <c r="L2034" i="6"/>
  <c r="L2042" i="6"/>
  <c r="H2042" i="6" s="1"/>
  <c r="L2050" i="6"/>
  <c r="H2050" i="6" s="1"/>
  <c r="L2058" i="6"/>
  <c r="L2066" i="6"/>
  <c r="L2074" i="6"/>
  <c r="L2082" i="6"/>
  <c r="H2082" i="6" s="1"/>
  <c r="L2090" i="6"/>
  <c r="L2098" i="6"/>
  <c r="L2106" i="6"/>
  <c r="H2106" i="6" s="1"/>
  <c r="L2114" i="6"/>
  <c r="H2114" i="6" s="1"/>
  <c r="L2122" i="6"/>
  <c r="L2130" i="6"/>
  <c r="L2138" i="6"/>
  <c r="L2146" i="6"/>
  <c r="H2146" i="6" s="1"/>
  <c r="L2154" i="6"/>
  <c r="L2162" i="6"/>
  <c r="L2170" i="6"/>
  <c r="H2170" i="6" s="1"/>
  <c r="L2178" i="6"/>
  <c r="H2178" i="6" s="1"/>
  <c r="L2186" i="6"/>
  <c r="L2194" i="6"/>
  <c r="L2202" i="6"/>
  <c r="L2210" i="6"/>
  <c r="H2210" i="6" s="1"/>
  <c r="L2218" i="6"/>
  <c r="H2218" i="6" s="1"/>
  <c r="L2226" i="6"/>
  <c r="L2234" i="6"/>
  <c r="H2234" i="6" s="1"/>
  <c r="L2242" i="6"/>
  <c r="H2242" i="6" s="1"/>
  <c r="L2250" i="6"/>
  <c r="L2258" i="6"/>
  <c r="L2266" i="6"/>
  <c r="L2274" i="6"/>
  <c r="H2274" i="6" s="1"/>
  <c r="L2282" i="6"/>
  <c r="H2282" i="6" s="1"/>
  <c r="L2290" i="6"/>
  <c r="L2298" i="6"/>
  <c r="H2298" i="6" s="1"/>
  <c r="L2306" i="6"/>
  <c r="H2306" i="6" s="1"/>
  <c r="L2314" i="6"/>
  <c r="L2322" i="6"/>
  <c r="L2330" i="6"/>
  <c r="L2338" i="6"/>
  <c r="L2346" i="6"/>
  <c r="L2354" i="6"/>
  <c r="L2362" i="6"/>
  <c r="H2362" i="6" s="1"/>
  <c r="L2370" i="6"/>
  <c r="L2378" i="6"/>
  <c r="L2386" i="6"/>
  <c r="L2394" i="6"/>
  <c r="L2402" i="6"/>
  <c r="H2402" i="6" s="1"/>
  <c r="L2410" i="6"/>
  <c r="H2410" i="6" s="1"/>
  <c r="L2418" i="6"/>
  <c r="L2426" i="6"/>
  <c r="H2426" i="6" s="1"/>
  <c r="L2434" i="6"/>
  <c r="H2434" i="6" s="1"/>
  <c r="L2442" i="6"/>
  <c r="L2450" i="6"/>
  <c r="L2458" i="6"/>
  <c r="L2466" i="6"/>
  <c r="H2466" i="6" s="1"/>
  <c r="L2474" i="6"/>
  <c r="H2474" i="6" s="1"/>
  <c r="L2482" i="6"/>
  <c r="L2490" i="6"/>
  <c r="H2490" i="6" s="1"/>
  <c r="L2498" i="6"/>
  <c r="H2498" i="6" s="1"/>
  <c r="L1356" i="6"/>
  <c r="L1550" i="6"/>
  <c r="L1635" i="6"/>
  <c r="L1713" i="6"/>
  <c r="H1713" i="6" s="1"/>
  <c r="L1777" i="6"/>
  <c r="L1841" i="6"/>
  <c r="L1905" i="6"/>
  <c r="H1905" i="6" s="1"/>
  <c r="L1969" i="6"/>
  <c r="H1969" i="6" s="1"/>
  <c r="L2033" i="6"/>
  <c r="L2097" i="6"/>
  <c r="L2158" i="6"/>
  <c r="L2169" i="6"/>
  <c r="L2180" i="6"/>
  <c r="L2190" i="6"/>
  <c r="L2201" i="6"/>
  <c r="H2201" i="6" s="1"/>
  <c r="L2212" i="6"/>
  <c r="H2212" i="6" s="1"/>
  <c r="L2222" i="6"/>
  <c r="L2233" i="6"/>
  <c r="L2244" i="6"/>
  <c r="L2254" i="6"/>
  <c r="H2254" i="6" s="1"/>
  <c r="L2265" i="6"/>
  <c r="H2265" i="6" s="1"/>
  <c r="L2276" i="6"/>
  <c r="L2286" i="6"/>
  <c r="H2286" i="6" s="1"/>
  <c r="L2297" i="6"/>
  <c r="H2297" i="6" s="1"/>
  <c r="L2308" i="6"/>
  <c r="L2318" i="6"/>
  <c r="L2329" i="6"/>
  <c r="L2340" i="6"/>
  <c r="H2340" i="6" s="1"/>
  <c r="L2350" i="6"/>
  <c r="H2350" i="6" s="1"/>
  <c r="L2361" i="6"/>
  <c r="L2372" i="6"/>
  <c r="H2372" i="6" s="1"/>
  <c r="L2382" i="6"/>
  <c r="H2382" i="6" s="1"/>
  <c r="L2393" i="6"/>
  <c r="L2404" i="6"/>
  <c r="L2414" i="6"/>
  <c r="L2425" i="6"/>
  <c r="H2425" i="6" s="1"/>
  <c r="L2436" i="6"/>
  <c r="H2436" i="6" s="1"/>
  <c r="L2446" i="6"/>
  <c r="L2457" i="6"/>
  <c r="H2457" i="6" s="1"/>
  <c r="L2468" i="6"/>
  <c r="H2468" i="6" s="1"/>
  <c r="L2478" i="6"/>
  <c r="L2489" i="6"/>
  <c r="L2500" i="6"/>
  <c r="L2508" i="6"/>
  <c r="H2508" i="6" s="1"/>
  <c r="L2516" i="6"/>
  <c r="H2516" i="6" s="1"/>
  <c r="L2524" i="6"/>
  <c r="L2532" i="6"/>
  <c r="H2532" i="6" s="1"/>
  <c r="L2540" i="6"/>
  <c r="H2540" i="6" s="1"/>
  <c r="L2548" i="6"/>
  <c r="L2556" i="6"/>
  <c r="L2564" i="6"/>
  <c r="L2572" i="6"/>
  <c r="H2572" i="6" s="1"/>
  <c r="L2580" i="6"/>
  <c r="L2588" i="6"/>
  <c r="L2596" i="6"/>
  <c r="H2596" i="6" s="1"/>
  <c r="L2604" i="6"/>
  <c r="H2604" i="6" s="1"/>
  <c r="L2612" i="6"/>
  <c r="L2620" i="6"/>
  <c r="L2628" i="6"/>
  <c r="L2636" i="6"/>
  <c r="H2636" i="6" s="1"/>
  <c r="L2644" i="6"/>
  <c r="H2644" i="6" s="1"/>
  <c r="L2652" i="6"/>
  <c r="L2660" i="6"/>
  <c r="H2660" i="6" s="1"/>
  <c r="L2668" i="6"/>
  <c r="H2668" i="6" s="1"/>
  <c r="L2676" i="6"/>
  <c r="L2684" i="6"/>
  <c r="L2692" i="6"/>
  <c r="L2700" i="6"/>
  <c r="L2708" i="6"/>
  <c r="H2708" i="6" s="1"/>
  <c r="L2716" i="6"/>
  <c r="L2724" i="6"/>
  <c r="H2724" i="6" s="1"/>
  <c r="L2732" i="6"/>
  <c r="H2732" i="6" s="1"/>
  <c r="L2740" i="6"/>
  <c r="L2748" i="6"/>
  <c r="L2756" i="6"/>
  <c r="L2764" i="6"/>
  <c r="H2764" i="6" s="1"/>
  <c r="L2772" i="6"/>
  <c r="H2772" i="6" s="1"/>
  <c r="L2780" i="6"/>
  <c r="L2788" i="6"/>
  <c r="H2788" i="6" s="1"/>
  <c r="L2796" i="6"/>
  <c r="H2796" i="6" s="1"/>
  <c r="L2804" i="6"/>
  <c r="L2812" i="6"/>
  <c r="L2820" i="6"/>
  <c r="L2828" i="6"/>
  <c r="H2828" i="6" s="1"/>
  <c r="L2836" i="6"/>
  <c r="H2836" i="6" s="1"/>
  <c r="L2844" i="6"/>
  <c r="L2852" i="6"/>
  <c r="H2852" i="6" s="1"/>
  <c r="L2860" i="6"/>
  <c r="H2860" i="6" s="1"/>
  <c r="L2868" i="6"/>
  <c r="L2876" i="6"/>
  <c r="L2884" i="6"/>
  <c r="L2892" i="6"/>
  <c r="H2892" i="6" s="1"/>
  <c r="L2900" i="6"/>
  <c r="H2900" i="6" s="1"/>
  <c r="L2908" i="6"/>
  <c r="L2916" i="6"/>
  <c r="H2916" i="6" s="1"/>
  <c r="L2924" i="6"/>
  <c r="H2924" i="6" s="1"/>
  <c r="L2932" i="6"/>
  <c r="L2940" i="6"/>
  <c r="L2948" i="6"/>
  <c r="L2956" i="6"/>
  <c r="H2956" i="6" s="1"/>
  <c r="L2964" i="6"/>
  <c r="L2972" i="6"/>
  <c r="L2980" i="6"/>
  <c r="H2980" i="6" s="1"/>
  <c r="L2988" i="6"/>
  <c r="H2988" i="6" s="1"/>
  <c r="L2996" i="6"/>
  <c r="L3004" i="6"/>
  <c r="L3012" i="6"/>
  <c r="L3020" i="6"/>
  <c r="L3028" i="6"/>
  <c r="H3028" i="6" s="1"/>
  <c r="L3036" i="6"/>
  <c r="L3044" i="6"/>
  <c r="H3044" i="6" s="1"/>
  <c r="L3052" i="6"/>
  <c r="H3052" i="6" s="1"/>
  <c r="L3060" i="6"/>
  <c r="L3068" i="6"/>
  <c r="L3076" i="6"/>
  <c r="L3084" i="6"/>
  <c r="H3084" i="6" s="1"/>
  <c r="L3092" i="6"/>
  <c r="H3092" i="6" s="1"/>
  <c r="L3100" i="6"/>
  <c r="L3108" i="6"/>
  <c r="H3108" i="6" s="1"/>
  <c r="L3116" i="6"/>
  <c r="H3116" i="6" s="1"/>
  <c r="L3124" i="6"/>
  <c r="L3132" i="6"/>
  <c r="L3140" i="6"/>
  <c r="L3148" i="6"/>
  <c r="H3148" i="6" s="1"/>
  <c r="L3156" i="6"/>
  <c r="L3164" i="6"/>
  <c r="L1420" i="6"/>
  <c r="H1420" i="6" s="1"/>
  <c r="L1560" i="6"/>
  <c r="H1560" i="6" s="1"/>
  <c r="L1646" i="6"/>
  <c r="L1721" i="6"/>
  <c r="L1785" i="6"/>
  <c r="L1849" i="6"/>
  <c r="H1849" i="6" s="1"/>
  <c r="L1913" i="6"/>
  <c r="L1977" i="6"/>
  <c r="L2041" i="6"/>
  <c r="H2041" i="6" s="1"/>
  <c r="L2105" i="6"/>
  <c r="L2160" i="6"/>
  <c r="L2171" i="6"/>
  <c r="L2181" i="6"/>
  <c r="L2192" i="6"/>
  <c r="H2192" i="6" s="1"/>
  <c r="L2203" i="6"/>
  <c r="H2203" i="6" s="1"/>
  <c r="L2213" i="6"/>
  <c r="L2224" i="6"/>
  <c r="H2224" i="6" s="1"/>
  <c r="L2235" i="6"/>
  <c r="H2235" i="6" s="1"/>
  <c r="L2245" i="6"/>
  <c r="L2256" i="6"/>
  <c r="L2267" i="6"/>
  <c r="L2277" i="6"/>
  <c r="H2277" i="6" s="1"/>
  <c r="L2288" i="6"/>
  <c r="L2299" i="6"/>
  <c r="L2309" i="6"/>
  <c r="H2309" i="6" s="1"/>
  <c r="L2320" i="6"/>
  <c r="H2320" i="6" s="1"/>
  <c r="L2331" i="6"/>
  <c r="L2341" i="6"/>
  <c r="L2352" i="6"/>
  <c r="L2363" i="6"/>
  <c r="H2363" i="6" s="1"/>
  <c r="L2373" i="6"/>
  <c r="H2373" i="6" s="1"/>
  <c r="L2384" i="6"/>
  <c r="L2395" i="6"/>
  <c r="H2395" i="6" s="1"/>
  <c r="L2405" i="6"/>
  <c r="H2405" i="6" s="1"/>
  <c r="L2416" i="6"/>
  <c r="L2427" i="6"/>
  <c r="L2437" i="6"/>
  <c r="L2448" i="6"/>
  <c r="L2459" i="6"/>
  <c r="H2459" i="6" s="1"/>
  <c r="L2469" i="6"/>
  <c r="L2480" i="6"/>
  <c r="H2480" i="6" s="1"/>
  <c r="L2491" i="6"/>
  <c r="H2491" i="6" s="1"/>
  <c r="L2501" i="6"/>
  <c r="L2509" i="6"/>
  <c r="L2517" i="6"/>
  <c r="L2525" i="6"/>
  <c r="H2525" i="6" s="1"/>
  <c r="L2533" i="6"/>
  <c r="L2541" i="6"/>
  <c r="L2549" i="6"/>
  <c r="H2549" i="6" s="1"/>
  <c r="L2557" i="6"/>
  <c r="H2557" i="6" s="1"/>
  <c r="L2565" i="6"/>
  <c r="L2573" i="6"/>
  <c r="L2581" i="6"/>
  <c r="L2589" i="6"/>
  <c r="H2589" i="6" s="1"/>
  <c r="L2597" i="6"/>
  <c r="H2597" i="6" s="1"/>
  <c r="L2605" i="6"/>
  <c r="L2613" i="6"/>
  <c r="H2613" i="6" s="1"/>
  <c r="L2621" i="6"/>
  <c r="H2621" i="6" s="1"/>
  <c r="L2629" i="6"/>
  <c r="L2637" i="6"/>
  <c r="L2645" i="6"/>
  <c r="L2653" i="6"/>
  <c r="H2653" i="6" s="1"/>
  <c r="L2661" i="6"/>
  <c r="L2669" i="6"/>
  <c r="L2677" i="6"/>
  <c r="H2677" i="6" s="1"/>
  <c r="L2685" i="6"/>
  <c r="H2685" i="6" s="1"/>
  <c r="L2693" i="6"/>
  <c r="L2701" i="6"/>
  <c r="L2709" i="6"/>
  <c r="L2717" i="6"/>
  <c r="H2717" i="6" s="1"/>
  <c r="L2725" i="6"/>
  <c r="H2725" i="6" s="1"/>
  <c r="L2733" i="6"/>
  <c r="L2741" i="6"/>
  <c r="H2741" i="6" s="1"/>
  <c r="L2749" i="6"/>
  <c r="H2749" i="6" s="1"/>
  <c r="L2757" i="6"/>
  <c r="L2765" i="6"/>
  <c r="L2773" i="6"/>
  <c r="L2781" i="6"/>
  <c r="H2781" i="6" s="1"/>
  <c r="L2789" i="6"/>
  <c r="H2789" i="6" s="1"/>
  <c r="L2797" i="6"/>
  <c r="L2805" i="6"/>
  <c r="H2805" i="6" s="1"/>
  <c r="L2813" i="6"/>
  <c r="H2813" i="6" s="1"/>
  <c r="L2821" i="6"/>
  <c r="L2829" i="6"/>
  <c r="L2837" i="6"/>
  <c r="L2845" i="6"/>
  <c r="H2845" i="6" s="1"/>
  <c r="L2853" i="6"/>
  <c r="H2853" i="6" s="1"/>
  <c r="L2861" i="6"/>
  <c r="L2869" i="6"/>
  <c r="H2869" i="6" s="1"/>
  <c r="L2877" i="6"/>
  <c r="H2877" i="6" s="1"/>
  <c r="L2885" i="6"/>
  <c r="L2893" i="6"/>
  <c r="L2901" i="6"/>
  <c r="L2909" i="6"/>
  <c r="H2909" i="6" s="1"/>
  <c r="L2917" i="6"/>
  <c r="H2917" i="6" s="1"/>
  <c r="L2925" i="6"/>
  <c r="L2933" i="6"/>
  <c r="H2933" i="6" s="1"/>
  <c r="L2941" i="6"/>
  <c r="H2941" i="6" s="1"/>
  <c r="L2949" i="6"/>
  <c r="L2957" i="6"/>
  <c r="L2965" i="6"/>
  <c r="L2973" i="6"/>
  <c r="H2973" i="6" s="1"/>
  <c r="L2981" i="6"/>
  <c r="L2989" i="6"/>
  <c r="L2997" i="6"/>
  <c r="H2997" i="6" s="1"/>
  <c r="L3005" i="6"/>
  <c r="H3005" i="6" s="1"/>
  <c r="L3013" i="6"/>
  <c r="L3021" i="6"/>
  <c r="L3029" i="6"/>
  <c r="L3037" i="6"/>
  <c r="H3037" i="6" s="1"/>
  <c r="L3045" i="6"/>
  <c r="L3053" i="6"/>
  <c r="L3061" i="6"/>
  <c r="H3061" i="6" s="1"/>
  <c r="L3069" i="6"/>
  <c r="H3069" i="6" s="1"/>
  <c r="L3077" i="6"/>
  <c r="L3085" i="6"/>
  <c r="L3093" i="6"/>
  <c r="L3101" i="6"/>
  <c r="H3101" i="6" s="1"/>
  <c r="L3109" i="6"/>
  <c r="H3109" i="6" s="1"/>
  <c r="L3117" i="6"/>
  <c r="L3125" i="6"/>
  <c r="H3125" i="6" s="1"/>
  <c r="L3133" i="6"/>
  <c r="H3133" i="6" s="1"/>
  <c r="L3141" i="6"/>
  <c r="L3149" i="6"/>
  <c r="L3157" i="6"/>
  <c r="L3165" i="6"/>
  <c r="H3165" i="6" s="1"/>
  <c r="L3173" i="6"/>
  <c r="L3181" i="6"/>
  <c r="L1471" i="6"/>
  <c r="H1471" i="6" s="1"/>
  <c r="L1571" i="6"/>
  <c r="H1571" i="6" s="1"/>
  <c r="L1656" i="6"/>
  <c r="L1729" i="6"/>
  <c r="H1729" i="6" s="1"/>
  <c r="L1793" i="6"/>
  <c r="L1857" i="6"/>
  <c r="H1857" i="6" s="1"/>
  <c r="L1921" i="6"/>
  <c r="L1985" i="6"/>
  <c r="L2049" i="6"/>
  <c r="H2049" i="6" s="1"/>
  <c r="L2113" i="6"/>
  <c r="H2113" i="6" s="1"/>
  <c r="L2161" i="6"/>
  <c r="L2172" i="6"/>
  <c r="L2182" i="6"/>
  <c r="L2193" i="6"/>
  <c r="H2193" i="6" s="1"/>
  <c r="L2204" i="6"/>
  <c r="H2204" i="6" s="1"/>
  <c r="L2214" i="6"/>
  <c r="L2225" i="6"/>
  <c r="H2225" i="6" s="1"/>
  <c r="L2236" i="6"/>
  <c r="H2236" i="6" s="1"/>
  <c r="L2246" i="6"/>
  <c r="L2257" i="6"/>
  <c r="L2268" i="6"/>
  <c r="L2278" i="6"/>
  <c r="H2278" i="6" s="1"/>
  <c r="L2289" i="6"/>
  <c r="L2300" i="6"/>
  <c r="L2310" i="6"/>
  <c r="H2310" i="6" s="1"/>
  <c r="L2321" i="6"/>
  <c r="H2321" i="6" s="1"/>
  <c r="L2332" i="6"/>
  <c r="L2342" i="6"/>
  <c r="L2353" i="6"/>
  <c r="L2364" i="6"/>
  <c r="H2364" i="6" s="1"/>
  <c r="L2374" i="6"/>
  <c r="H2374" i="6" s="1"/>
  <c r="L2385" i="6"/>
  <c r="L2396" i="6"/>
  <c r="H2396" i="6" s="1"/>
  <c r="L2406" i="6"/>
  <c r="H2406" i="6" s="1"/>
  <c r="L2417" i="6"/>
  <c r="L2428" i="6"/>
  <c r="L2438" i="6"/>
  <c r="L2449" i="6"/>
  <c r="L2460" i="6"/>
  <c r="L2470" i="6"/>
  <c r="L2481" i="6"/>
  <c r="H2481" i="6" s="1"/>
  <c r="L2492" i="6"/>
  <c r="H2492" i="6" s="1"/>
  <c r="L2502" i="6"/>
  <c r="L2510" i="6"/>
  <c r="L2518" i="6"/>
  <c r="L2526" i="6"/>
  <c r="H2526" i="6" s="1"/>
  <c r="L2534" i="6"/>
  <c r="L2542" i="6"/>
  <c r="L2550" i="6"/>
  <c r="H2550" i="6" s="1"/>
  <c r="L2558" i="6"/>
  <c r="H2558" i="6" s="1"/>
  <c r="L2566" i="6"/>
  <c r="L2574" i="6"/>
  <c r="L2582" i="6"/>
  <c r="L2590" i="6"/>
  <c r="H2590" i="6" s="1"/>
  <c r="L2598" i="6"/>
  <c r="H2598" i="6" s="1"/>
  <c r="L2606" i="6"/>
  <c r="L2614" i="6"/>
  <c r="H2614" i="6" s="1"/>
  <c r="L2622" i="6"/>
  <c r="H2622" i="6" s="1"/>
  <c r="L2630" i="6"/>
  <c r="L2638" i="6"/>
  <c r="L2646" i="6"/>
  <c r="L2654" i="6"/>
  <c r="H2654" i="6" s="1"/>
  <c r="L2662" i="6"/>
  <c r="L2670" i="6"/>
  <c r="L2678" i="6"/>
  <c r="H2678" i="6" s="1"/>
  <c r="L2686" i="6"/>
  <c r="H2686" i="6" s="1"/>
  <c r="L2694" i="6"/>
  <c r="L2702" i="6"/>
  <c r="L2710" i="6"/>
  <c r="L2718" i="6"/>
  <c r="L2726" i="6"/>
  <c r="L2734" i="6"/>
  <c r="L2742" i="6"/>
  <c r="H2742" i="6" s="1"/>
  <c r="L2750" i="6"/>
  <c r="H2750" i="6" s="1"/>
  <c r="L2758" i="6"/>
  <c r="L2766" i="6"/>
  <c r="L2774" i="6"/>
  <c r="L2782" i="6"/>
  <c r="H2782" i="6" s="1"/>
  <c r="L2790" i="6"/>
  <c r="H2790" i="6" s="1"/>
  <c r="L2798" i="6"/>
  <c r="L2806" i="6"/>
  <c r="H2806" i="6" s="1"/>
  <c r="L2814" i="6"/>
  <c r="H2814" i="6" s="1"/>
  <c r="L2822" i="6"/>
  <c r="L2830" i="6"/>
  <c r="L2838" i="6"/>
  <c r="L2846" i="6"/>
  <c r="L2854" i="6"/>
  <c r="L2862" i="6"/>
  <c r="L2870" i="6"/>
  <c r="H2870" i="6" s="1"/>
  <c r="L2878" i="6"/>
  <c r="H2878" i="6" s="1"/>
  <c r="L2886" i="6"/>
  <c r="L2894" i="6"/>
  <c r="L2902" i="6"/>
  <c r="L2910" i="6"/>
  <c r="H2910" i="6" s="1"/>
  <c r="L2918" i="6"/>
  <c r="L2926" i="6"/>
  <c r="L2934" i="6"/>
  <c r="H2934" i="6" s="1"/>
  <c r="L2942" i="6"/>
  <c r="H2942" i="6" s="1"/>
  <c r="L2950" i="6"/>
  <c r="L2958" i="6"/>
  <c r="L2966" i="6"/>
  <c r="L2974" i="6"/>
  <c r="H2974" i="6" s="1"/>
  <c r="L2982" i="6"/>
  <c r="H2982" i="6" s="1"/>
  <c r="L2990" i="6"/>
  <c r="L2998" i="6"/>
  <c r="H2998" i="6" s="1"/>
  <c r="L3006" i="6"/>
  <c r="H3006" i="6" s="1"/>
  <c r="L3014" i="6"/>
  <c r="L3022" i="6"/>
  <c r="L3030" i="6"/>
  <c r="L3038" i="6"/>
  <c r="H3038" i="6" s="1"/>
  <c r="L3046" i="6"/>
  <c r="L3054" i="6"/>
  <c r="L3062" i="6"/>
  <c r="H3062" i="6" s="1"/>
  <c r="L3070" i="6"/>
  <c r="H3070" i="6" s="1"/>
  <c r="L3078" i="6"/>
  <c r="L3086" i="6"/>
  <c r="L3094" i="6"/>
  <c r="L3102" i="6"/>
  <c r="H3102" i="6" s="1"/>
  <c r="L3110" i="6"/>
  <c r="H3110" i="6" s="1"/>
  <c r="L3118" i="6"/>
  <c r="L3126" i="6"/>
  <c r="H3126" i="6" s="1"/>
  <c r="L3134" i="6"/>
  <c r="H3134" i="6" s="1"/>
  <c r="L3142" i="6"/>
  <c r="L3150" i="6"/>
  <c r="L3158" i="6"/>
  <c r="L3166" i="6"/>
  <c r="H3166" i="6" s="1"/>
  <c r="L3174" i="6"/>
  <c r="H3174" i="6" s="1"/>
  <c r="L3182" i="6"/>
  <c r="L3190" i="6"/>
  <c r="H3190" i="6" s="1"/>
  <c r="L3198" i="6"/>
  <c r="H3198" i="6" s="1"/>
  <c r="L3206" i="6"/>
  <c r="L3214" i="6"/>
  <c r="L3222" i="6"/>
  <c r="L3230" i="6"/>
  <c r="L593" i="6"/>
  <c r="L1492" i="6"/>
  <c r="L1582" i="6"/>
  <c r="H1582" i="6" s="1"/>
  <c r="L1667" i="6"/>
  <c r="H1667" i="6" s="1"/>
  <c r="L1737" i="6"/>
  <c r="L1801" i="6"/>
  <c r="L1865" i="6"/>
  <c r="L1929" i="6"/>
  <c r="H1929" i="6" s="1"/>
  <c r="L1993" i="6"/>
  <c r="L2057" i="6"/>
  <c r="L2121" i="6"/>
  <c r="H2121" i="6" s="1"/>
  <c r="L2163" i="6"/>
  <c r="H2163" i="6" s="1"/>
  <c r="L2173" i="6"/>
  <c r="L2184" i="6"/>
  <c r="L2195" i="6"/>
  <c r="L2205" i="6"/>
  <c r="H2205" i="6" s="1"/>
  <c r="L2216" i="6"/>
  <c r="H2216" i="6" s="1"/>
  <c r="L2227" i="6"/>
  <c r="L2237" i="6"/>
  <c r="H2237" i="6" s="1"/>
  <c r="L2248" i="6"/>
  <c r="H2248" i="6" s="1"/>
  <c r="L2259" i="6"/>
  <c r="L2269" i="6"/>
  <c r="H2269" i="6" s="1"/>
  <c r="L2280" i="6"/>
  <c r="L2291" i="6"/>
  <c r="H2291" i="6" s="1"/>
  <c r="L2301" i="6"/>
  <c r="L2312" i="6"/>
  <c r="L2323" i="6"/>
  <c r="H2323" i="6" s="1"/>
  <c r="L2333" i="6"/>
  <c r="H2333" i="6" s="1"/>
  <c r="L2344" i="6"/>
  <c r="L2355" i="6"/>
  <c r="L2365" i="6"/>
  <c r="L2376" i="6"/>
  <c r="H2376" i="6" s="1"/>
  <c r="L2387" i="6"/>
  <c r="H2387" i="6" s="1"/>
  <c r="L2397" i="6"/>
  <c r="L2408" i="6"/>
  <c r="H2408" i="6" s="1"/>
  <c r="L2419" i="6"/>
  <c r="H2419" i="6" s="1"/>
  <c r="L2429" i="6"/>
  <c r="L2440" i="6"/>
  <c r="L2451" i="6"/>
  <c r="L2461" i="6"/>
  <c r="H2461" i="6" s="1"/>
  <c r="L2472" i="6"/>
  <c r="H2472" i="6" s="1"/>
  <c r="L2483" i="6"/>
  <c r="L2493" i="6"/>
  <c r="H2493" i="6" s="1"/>
  <c r="L2503" i="6"/>
  <c r="H2503" i="6" s="1"/>
  <c r="L2511" i="6"/>
  <c r="L2519" i="6"/>
  <c r="L2527" i="6"/>
  <c r="L2535" i="6"/>
  <c r="H2535" i="6" s="1"/>
  <c r="L2543" i="6"/>
  <c r="L2551" i="6"/>
  <c r="L2559" i="6"/>
  <c r="H2559" i="6" s="1"/>
  <c r="L2567" i="6"/>
  <c r="H2567" i="6" s="1"/>
  <c r="L2575" i="6"/>
  <c r="L2583" i="6"/>
  <c r="L2591" i="6"/>
  <c r="L2599" i="6"/>
  <c r="H2599" i="6" s="1"/>
  <c r="L2607" i="6"/>
  <c r="H2607" i="6" s="1"/>
  <c r="L2615" i="6"/>
  <c r="L2623" i="6"/>
  <c r="H2623" i="6" s="1"/>
  <c r="L2631" i="6"/>
  <c r="H2631" i="6" s="1"/>
  <c r="L2639" i="6"/>
  <c r="L2647" i="6"/>
  <c r="L2655" i="6"/>
  <c r="L2663" i="6"/>
  <c r="H2663" i="6" s="1"/>
  <c r="L2671" i="6"/>
  <c r="H2671" i="6" s="1"/>
  <c r="L2679" i="6"/>
  <c r="L2687" i="6"/>
  <c r="H2687" i="6" s="1"/>
  <c r="L2695" i="6"/>
  <c r="H2695" i="6" s="1"/>
  <c r="L2703" i="6"/>
  <c r="L2711" i="6"/>
  <c r="L2719" i="6"/>
  <c r="L2727" i="6"/>
  <c r="H2727" i="6" s="1"/>
  <c r="L2735" i="6"/>
  <c r="H2735" i="6" s="1"/>
  <c r="L2743" i="6"/>
  <c r="L2751" i="6"/>
  <c r="H2751" i="6" s="1"/>
  <c r="L2759" i="6"/>
  <c r="H2759" i="6" s="1"/>
  <c r="L2767" i="6"/>
  <c r="L2775" i="6"/>
  <c r="L2783" i="6"/>
  <c r="L2791" i="6"/>
  <c r="H2791" i="6" s="1"/>
  <c r="L2799" i="6"/>
  <c r="H2799" i="6" s="1"/>
  <c r="L2807" i="6"/>
  <c r="L2815" i="6"/>
  <c r="H2815" i="6" s="1"/>
  <c r="L2823" i="6"/>
  <c r="H2823" i="6" s="1"/>
  <c r="L2831" i="6"/>
  <c r="L2839" i="6"/>
  <c r="L2847" i="6"/>
  <c r="L2855" i="6"/>
  <c r="H2855" i="6" s="1"/>
  <c r="L2863" i="6"/>
  <c r="L2871" i="6"/>
  <c r="L2879" i="6"/>
  <c r="H2879" i="6" s="1"/>
  <c r="L2887" i="6"/>
  <c r="H2887" i="6" s="1"/>
  <c r="L2895" i="6"/>
  <c r="L2903" i="6"/>
  <c r="L2911" i="6"/>
  <c r="L2919" i="6"/>
  <c r="H2919" i="6" s="1"/>
  <c r="L2927" i="6"/>
  <c r="L2935" i="6"/>
  <c r="L2943" i="6"/>
  <c r="H2943" i="6" s="1"/>
  <c r="L2951" i="6"/>
  <c r="H2951" i="6" s="1"/>
  <c r="L2959" i="6"/>
  <c r="L2967" i="6"/>
  <c r="L2975" i="6"/>
  <c r="L2983" i="6"/>
  <c r="H2983" i="6" s="1"/>
  <c r="L2991" i="6"/>
  <c r="H2991" i="6" s="1"/>
  <c r="L2999" i="6"/>
  <c r="L3007" i="6"/>
  <c r="H3007" i="6" s="1"/>
  <c r="L3015" i="6"/>
  <c r="H3015" i="6" s="1"/>
  <c r="L3023" i="6"/>
  <c r="L3031" i="6"/>
  <c r="L3039" i="6"/>
  <c r="L3047" i="6"/>
  <c r="H3047" i="6" s="1"/>
  <c r="L3055" i="6"/>
  <c r="L3063" i="6"/>
  <c r="L3071" i="6"/>
  <c r="H3071" i="6" s="1"/>
  <c r="L3079" i="6"/>
  <c r="H3079" i="6" s="1"/>
  <c r="L3087" i="6"/>
  <c r="L3095" i="6"/>
  <c r="L3103" i="6"/>
  <c r="L3111" i="6"/>
  <c r="H3111" i="6" s="1"/>
  <c r="L3119" i="6"/>
  <c r="H3119" i="6" s="1"/>
  <c r="L3127" i="6"/>
  <c r="L3135" i="6"/>
  <c r="H3135" i="6" s="1"/>
  <c r="L3143" i="6"/>
  <c r="H3143" i="6" s="1"/>
  <c r="L3151" i="6"/>
  <c r="L3159" i="6"/>
  <c r="L3167" i="6"/>
  <c r="L3175" i="6"/>
  <c r="H3175" i="6" s="1"/>
  <c r="L3183" i="6"/>
  <c r="H3183" i="6" s="1"/>
  <c r="L3191" i="6"/>
  <c r="L3199" i="6"/>
  <c r="H3199" i="6" s="1"/>
  <c r="L3207" i="6"/>
  <c r="H3207" i="6" s="1"/>
  <c r="L3215" i="6"/>
  <c r="L3223" i="6"/>
  <c r="L972" i="6"/>
  <c r="L1507" i="6"/>
  <c r="H1507" i="6" s="1"/>
  <c r="L1592" i="6"/>
  <c r="L1678" i="6"/>
  <c r="L1745" i="6"/>
  <c r="H1745" i="6" s="1"/>
  <c r="L1809" i="6"/>
  <c r="H1809" i="6" s="1"/>
  <c r="L1873" i="6"/>
  <c r="L1937" i="6"/>
  <c r="L2001" i="6"/>
  <c r="L2065" i="6"/>
  <c r="H2065" i="6" s="1"/>
  <c r="L2129" i="6"/>
  <c r="L2164" i="6"/>
  <c r="L2174" i="6"/>
  <c r="H2174" i="6" s="1"/>
  <c r="L2185" i="6"/>
  <c r="H2185" i="6" s="1"/>
  <c r="L2196" i="6"/>
  <c r="L2206" i="6"/>
  <c r="L2217" i="6"/>
  <c r="L2228" i="6"/>
  <c r="H2228" i="6" s="1"/>
  <c r="L2238" i="6"/>
  <c r="H2238" i="6" s="1"/>
  <c r="L2249" i="6"/>
  <c r="L2260" i="6"/>
  <c r="H2260" i="6" s="1"/>
  <c r="L2270" i="6"/>
  <c r="H2270" i="6" s="1"/>
  <c r="L2281" i="6"/>
  <c r="L2292" i="6"/>
  <c r="L2302" i="6"/>
  <c r="L2313" i="6"/>
  <c r="L2324" i="6"/>
  <c r="H2324" i="6" s="1"/>
  <c r="L2334" i="6"/>
  <c r="L2345" i="6"/>
  <c r="H2345" i="6" s="1"/>
  <c r="L2356" i="6"/>
  <c r="H2356" i="6" s="1"/>
  <c r="L2366" i="6"/>
  <c r="L2377" i="6"/>
  <c r="L2388" i="6"/>
  <c r="L2398" i="6"/>
  <c r="H2398" i="6" s="1"/>
  <c r="L2409" i="6"/>
  <c r="H2409" i="6" s="1"/>
  <c r="L2420" i="6"/>
  <c r="L2430" i="6"/>
  <c r="H2430" i="6" s="1"/>
  <c r="L2441" i="6"/>
  <c r="H2441" i="6" s="1"/>
  <c r="L2452" i="6"/>
  <c r="L2462" i="6"/>
  <c r="L2473" i="6"/>
  <c r="L2484" i="6"/>
  <c r="H2484" i="6" s="1"/>
  <c r="L2494" i="6"/>
  <c r="H2494" i="6" s="1"/>
  <c r="L2504" i="6"/>
  <c r="L2512" i="6"/>
  <c r="H2512" i="6" s="1"/>
  <c r="L2520" i="6"/>
  <c r="H2520" i="6" s="1"/>
  <c r="L2528" i="6"/>
  <c r="L2536" i="6"/>
  <c r="L2544" i="6"/>
  <c r="L2552" i="6"/>
  <c r="L2560" i="6"/>
  <c r="L2568" i="6"/>
  <c r="L2576" i="6"/>
  <c r="H2576" i="6" s="1"/>
  <c r="L2584" i="6"/>
  <c r="H2584" i="6" s="1"/>
  <c r="L2592" i="6"/>
  <c r="L2600" i="6"/>
  <c r="L2608" i="6"/>
  <c r="L2616" i="6"/>
  <c r="H2616" i="6" s="1"/>
  <c r="L2624" i="6"/>
  <c r="H2624" i="6" s="1"/>
  <c r="L2632" i="6"/>
  <c r="L2640" i="6"/>
  <c r="H2640" i="6" s="1"/>
  <c r="L2648" i="6"/>
  <c r="H2648" i="6" s="1"/>
  <c r="L2656" i="6"/>
  <c r="L2664" i="6"/>
  <c r="L2672" i="6"/>
  <c r="L2680" i="6"/>
  <c r="H2680" i="6" s="1"/>
  <c r="L2688" i="6"/>
  <c r="H2688" i="6" s="1"/>
  <c r="L2696" i="6"/>
  <c r="L2704" i="6"/>
  <c r="H2704" i="6" s="1"/>
  <c r="L2712" i="6"/>
  <c r="H2712" i="6" s="1"/>
  <c r="L2720" i="6"/>
  <c r="L2728" i="6"/>
  <c r="L2736" i="6"/>
  <c r="L2744" i="6"/>
  <c r="H2744" i="6" s="1"/>
  <c r="L2752" i="6"/>
  <c r="H2752" i="6" s="1"/>
  <c r="L2760" i="6"/>
  <c r="L2768" i="6"/>
  <c r="H2768" i="6" s="1"/>
  <c r="L2776" i="6"/>
  <c r="H2776" i="6" s="1"/>
  <c r="L2784" i="6"/>
  <c r="L2792" i="6"/>
  <c r="L2800" i="6"/>
  <c r="L2808" i="6"/>
  <c r="H2808" i="6" s="1"/>
  <c r="L2816" i="6"/>
  <c r="H2816" i="6" s="1"/>
  <c r="L2824" i="6"/>
  <c r="L2832" i="6"/>
  <c r="H2832" i="6" s="1"/>
  <c r="L2840" i="6"/>
  <c r="H2840" i="6" s="1"/>
  <c r="L2848" i="6"/>
  <c r="L2856" i="6"/>
  <c r="L2864" i="6"/>
  <c r="L2872" i="6"/>
  <c r="H2872" i="6" s="1"/>
  <c r="L2880" i="6"/>
  <c r="H2880" i="6" s="1"/>
  <c r="L2888" i="6"/>
  <c r="L2896" i="6"/>
  <c r="H2896" i="6" s="1"/>
  <c r="L2904" i="6"/>
  <c r="H2904" i="6" s="1"/>
  <c r="L2912" i="6"/>
  <c r="L2920" i="6"/>
  <c r="L2928" i="6"/>
  <c r="L2936" i="6"/>
  <c r="L2944" i="6"/>
  <c r="L2952" i="6"/>
  <c r="L2960" i="6"/>
  <c r="H2960" i="6" s="1"/>
  <c r="L2968" i="6"/>
  <c r="H2968" i="6" s="1"/>
  <c r="L2976" i="6"/>
  <c r="L2984" i="6"/>
  <c r="L2992" i="6"/>
  <c r="L3000" i="6"/>
  <c r="H3000" i="6" s="1"/>
  <c r="L3008" i="6"/>
  <c r="H3008" i="6" s="1"/>
  <c r="L3016" i="6"/>
  <c r="L3024" i="6"/>
  <c r="H3024" i="6" s="1"/>
  <c r="L3032" i="6"/>
  <c r="H3032" i="6" s="1"/>
  <c r="L3040" i="6"/>
  <c r="L3048" i="6"/>
  <c r="L3056" i="6"/>
  <c r="L3064" i="6"/>
  <c r="H3064" i="6" s="1"/>
  <c r="L3072" i="6"/>
  <c r="H3072" i="6" s="1"/>
  <c r="L3080" i="6"/>
  <c r="L3088" i="6"/>
  <c r="H3088" i="6" s="1"/>
  <c r="L3096" i="6"/>
  <c r="H3096" i="6" s="1"/>
  <c r="L3104" i="6"/>
  <c r="L3112" i="6"/>
  <c r="L3120" i="6"/>
  <c r="L3128" i="6"/>
  <c r="H3128" i="6" s="1"/>
  <c r="L3136" i="6"/>
  <c r="H3136" i="6" s="1"/>
  <c r="L3144" i="6"/>
  <c r="L3152" i="6"/>
  <c r="H3152" i="6" s="1"/>
  <c r="L3160" i="6"/>
  <c r="H3160" i="6" s="1"/>
  <c r="L3168" i="6"/>
  <c r="L3176" i="6"/>
  <c r="L3184" i="6"/>
  <c r="L3192" i="6"/>
  <c r="H3192" i="6" s="1"/>
  <c r="L3200" i="6"/>
  <c r="H3200" i="6" s="1"/>
  <c r="L3208" i="6"/>
  <c r="L3216" i="6"/>
  <c r="H3216" i="6" s="1"/>
  <c r="L3224" i="6"/>
  <c r="H3224" i="6" s="1"/>
  <c r="L3232" i="6"/>
  <c r="L3240" i="6"/>
  <c r="L3248" i="6"/>
  <c r="L3256" i="6"/>
  <c r="H3256" i="6" s="1"/>
  <c r="L3264" i="6"/>
  <c r="L3272" i="6"/>
  <c r="L3280" i="6"/>
  <c r="H3280" i="6" s="1"/>
  <c r="L3288" i="6"/>
  <c r="H3288" i="6" s="1"/>
  <c r="L3296" i="6"/>
  <c r="L3304" i="6"/>
  <c r="L3312" i="6"/>
  <c r="L3320" i="6"/>
  <c r="H3320" i="6" s="1"/>
  <c r="L3328" i="6"/>
  <c r="L3336" i="6"/>
  <c r="L3344" i="6"/>
  <c r="H3344" i="6" s="1"/>
  <c r="L3352" i="6"/>
  <c r="H3352" i="6" s="1"/>
  <c r="L3360" i="6"/>
  <c r="L3368" i="6"/>
  <c r="L3376" i="6"/>
  <c r="L3384" i="6"/>
  <c r="H3384" i="6" s="1"/>
  <c r="L3392" i="6"/>
  <c r="H3392" i="6" s="1"/>
  <c r="L3400" i="6"/>
  <c r="L3408" i="6"/>
  <c r="H3408" i="6" s="1"/>
  <c r="L3416" i="6"/>
  <c r="H3416" i="6" s="1"/>
  <c r="L3424" i="6"/>
  <c r="L3432" i="6"/>
  <c r="L3440" i="6"/>
  <c r="L3448" i="6"/>
  <c r="H3448" i="6" s="1"/>
  <c r="L3456" i="6"/>
  <c r="L3464" i="6"/>
  <c r="L3472" i="6"/>
  <c r="H3472" i="6" s="1"/>
  <c r="L3480" i="6"/>
  <c r="H3480" i="6" s="1"/>
  <c r="L3488" i="6"/>
  <c r="L3496" i="6"/>
  <c r="L3504" i="6"/>
  <c r="L3512" i="6"/>
  <c r="L1161" i="6"/>
  <c r="L1518" i="6"/>
  <c r="L1603" i="6"/>
  <c r="H1603" i="6" s="1"/>
  <c r="L1688" i="6"/>
  <c r="H1688" i="6" s="1"/>
  <c r="L1753" i="6"/>
  <c r="L1817" i="6"/>
  <c r="H1817" i="6" s="1"/>
  <c r="L1881" i="6"/>
  <c r="L1945" i="6"/>
  <c r="H1945" i="6" s="1"/>
  <c r="L2009" i="6"/>
  <c r="L2073" i="6"/>
  <c r="L2137" i="6"/>
  <c r="H2137" i="6" s="1"/>
  <c r="L2165" i="6"/>
  <c r="H2165" i="6" s="1"/>
  <c r="L2176" i="6"/>
  <c r="L2187" i="6"/>
  <c r="H2187" i="6" s="1"/>
  <c r="L2197" i="6"/>
  <c r="L2208" i="6"/>
  <c r="H2208" i="6" s="1"/>
  <c r="L2219" i="6"/>
  <c r="H2219" i="6" s="1"/>
  <c r="L2229" i="6"/>
  <c r="H2229" i="6" s="1"/>
  <c r="L2240" i="6"/>
  <c r="H2240" i="6" s="1"/>
  <c r="L2251" i="6"/>
  <c r="H2251" i="6" s="1"/>
  <c r="L2261" i="6"/>
  <c r="L2272" i="6"/>
  <c r="L2283" i="6"/>
  <c r="L2293" i="6"/>
  <c r="H2293" i="6" s="1"/>
  <c r="L2304" i="6"/>
  <c r="H2304" i="6" s="1"/>
  <c r="L2315" i="6"/>
  <c r="H2315" i="6" s="1"/>
  <c r="L2325" i="6"/>
  <c r="H2325" i="6" s="1"/>
  <c r="L2336" i="6"/>
  <c r="H2336" i="6" s="1"/>
  <c r="L2347" i="6"/>
  <c r="L2357" i="6"/>
  <c r="L2368" i="6"/>
  <c r="L2379" i="6"/>
  <c r="H2379" i="6" s="1"/>
  <c r="L2389" i="6"/>
  <c r="H2389" i="6" s="1"/>
  <c r="L2400" i="6"/>
  <c r="L2411" i="6"/>
  <c r="H2411" i="6" s="1"/>
  <c r="L2421" i="6"/>
  <c r="H2421" i="6" s="1"/>
  <c r="L2432" i="6"/>
  <c r="L2443" i="6"/>
  <c r="H2443" i="6" s="1"/>
  <c r="L2453" i="6"/>
  <c r="L2464" i="6"/>
  <c r="H2464" i="6" s="1"/>
  <c r="L2475" i="6"/>
  <c r="L2485" i="6"/>
  <c r="L2496" i="6"/>
  <c r="H2496" i="6" s="1"/>
  <c r="L2505" i="6"/>
  <c r="H2505" i="6" s="1"/>
  <c r="L2513" i="6"/>
  <c r="L2521" i="6"/>
  <c r="L2529" i="6"/>
  <c r="L2537" i="6"/>
  <c r="L2545" i="6"/>
  <c r="L2553" i="6"/>
  <c r="L2561" i="6"/>
  <c r="H2561" i="6" s="1"/>
  <c r="L2569" i="6"/>
  <c r="H2569" i="6" s="1"/>
  <c r="L2577" i="6"/>
  <c r="L2585" i="6"/>
  <c r="L2593" i="6"/>
  <c r="L2601" i="6"/>
  <c r="H2601" i="6" s="1"/>
  <c r="L2609" i="6"/>
  <c r="L2617" i="6"/>
  <c r="L2625" i="6"/>
  <c r="H2625" i="6" s="1"/>
  <c r="L2633" i="6"/>
  <c r="H2633" i="6" s="1"/>
  <c r="L2641" i="6"/>
  <c r="L2649" i="6"/>
  <c r="L2657" i="6"/>
  <c r="L2665" i="6"/>
  <c r="H2665" i="6" s="1"/>
  <c r="L2673" i="6"/>
  <c r="H2673" i="6" s="1"/>
  <c r="L2681" i="6"/>
  <c r="L2689" i="6"/>
  <c r="H2689" i="6" s="1"/>
  <c r="L2697" i="6"/>
  <c r="H2697" i="6" s="1"/>
  <c r="L2705" i="6"/>
  <c r="L2713" i="6"/>
  <c r="L2721" i="6"/>
  <c r="L2729" i="6"/>
  <c r="H2729" i="6" s="1"/>
  <c r="L2737" i="6"/>
  <c r="L2745" i="6"/>
  <c r="L2753" i="6"/>
  <c r="H2753" i="6" s="1"/>
  <c r="L2761" i="6"/>
  <c r="H2761" i="6" s="1"/>
  <c r="L2769" i="6"/>
  <c r="L2777" i="6"/>
  <c r="L2785" i="6"/>
  <c r="L2793" i="6"/>
  <c r="L2801" i="6"/>
  <c r="L2809" i="6"/>
  <c r="L2817" i="6"/>
  <c r="H2817" i="6" s="1"/>
  <c r="L2825" i="6"/>
  <c r="H2825" i="6" s="1"/>
  <c r="L2833" i="6"/>
  <c r="L2841" i="6"/>
  <c r="L2849" i="6"/>
  <c r="L2857" i="6"/>
  <c r="H2857" i="6" s="1"/>
  <c r="L2865" i="6"/>
  <c r="H2865" i="6" s="1"/>
  <c r="L2873" i="6"/>
  <c r="L2881" i="6"/>
  <c r="H2881" i="6" s="1"/>
  <c r="L2889" i="6"/>
  <c r="H2889" i="6" s="1"/>
  <c r="L2897" i="6"/>
  <c r="L2905" i="6"/>
  <c r="L2913" i="6"/>
  <c r="L2921" i="6"/>
  <c r="H2921" i="6" s="1"/>
  <c r="L2929" i="6"/>
  <c r="L2937" i="6"/>
  <c r="L2945" i="6"/>
  <c r="H2945" i="6" s="1"/>
  <c r="L2953" i="6"/>
  <c r="H2953" i="6" s="1"/>
  <c r="L2961" i="6"/>
  <c r="L2969" i="6"/>
  <c r="L2977" i="6"/>
  <c r="L2985" i="6"/>
  <c r="H2985" i="6" s="1"/>
  <c r="L2993" i="6"/>
  <c r="H2993" i="6" s="1"/>
  <c r="L3001" i="6"/>
  <c r="L3009" i="6"/>
  <c r="H3009" i="6" s="1"/>
  <c r="L3017" i="6"/>
  <c r="H3017" i="6" s="1"/>
  <c r="L3025" i="6"/>
  <c r="L3033" i="6"/>
  <c r="L3041" i="6"/>
  <c r="L3049" i="6"/>
  <c r="H3049" i="6" s="1"/>
  <c r="L3057" i="6"/>
  <c r="H3057" i="6" s="1"/>
  <c r="L3065" i="6"/>
  <c r="L3073" i="6"/>
  <c r="H3073" i="6" s="1"/>
  <c r="L3081" i="6"/>
  <c r="H3081" i="6" s="1"/>
  <c r="L3089" i="6"/>
  <c r="L3097" i="6"/>
  <c r="L3105" i="6"/>
  <c r="L3113" i="6"/>
  <c r="H3113" i="6" s="1"/>
  <c r="L3121" i="6"/>
  <c r="H3121" i="6" s="1"/>
  <c r="L3129" i="6"/>
  <c r="L3137" i="6"/>
  <c r="H3137" i="6" s="1"/>
  <c r="L3145" i="6"/>
  <c r="H3145" i="6" s="1"/>
  <c r="L3153" i="6"/>
  <c r="L3161" i="6"/>
  <c r="L1228" i="6"/>
  <c r="L1528" i="6"/>
  <c r="H1528" i="6" s="1"/>
  <c r="L1614" i="6"/>
  <c r="L1697" i="6"/>
  <c r="L1761" i="6"/>
  <c r="H1761" i="6" s="1"/>
  <c r="L1825" i="6"/>
  <c r="H1825" i="6" s="1"/>
  <c r="L1889" i="6"/>
  <c r="L1953" i="6"/>
  <c r="H1953" i="6" s="1"/>
  <c r="L2017" i="6"/>
  <c r="L2081" i="6"/>
  <c r="H2081" i="6" s="1"/>
  <c r="L2145" i="6"/>
  <c r="L2166" i="6"/>
  <c r="L2177" i="6"/>
  <c r="H2177" i="6" s="1"/>
  <c r="L2188" i="6"/>
  <c r="H2188" i="6" s="1"/>
  <c r="L2198" i="6"/>
  <c r="L2209" i="6"/>
  <c r="H2209" i="6" s="1"/>
  <c r="L2220" i="6"/>
  <c r="L2230" i="6"/>
  <c r="H2230" i="6" s="1"/>
  <c r="L2241" i="6"/>
  <c r="H2241" i="6" s="1"/>
  <c r="L2252" i="6"/>
  <c r="L2262" i="6"/>
  <c r="H2262" i="6" s="1"/>
  <c r="L2273" i="6"/>
  <c r="H2273" i="6" s="1"/>
  <c r="L2284" i="6"/>
  <c r="L2294" i="6"/>
  <c r="L2305" i="6"/>
  <c r="L2316" i="6"/>
  <c r="H2316" i="6" s="1"/>
  <c r="L2326" i="6"/>
  <c r="L2337" i="6"/>
  <c r="L2348" i="6"/>
  <c r="H2348" i="6" s="1"/>
  <c r="L2358" i="6"/>
  <c r="H2358" i="6" s="1"/>
  <c r="L2369" i="6"/>
  <c r="L2380" i="6"/>
  <c r="L2390" i="6"/>
  <c r="L2401" i="6"/>
  <c r="H2401" i="6" s="1"/>
  <c r="L2412" i="6"/>
  <c r="H2412" i="6" s="1"/>
  <c r="L2422" i="6"/>
  <c r="L2433" i="6"/>
  <c r="H2433" i="6" s="1"/>
  <c r="L2444" i="6"/>
  <c r="H2444" i="6" s="1"/>
  <c r="L2454" i="6"/>
  <c r="L2465" i="6"/>
  <c r="L2476" i="6"/>
  <c r="L2486" i="6"/>
  <c r="H2486" i="6" s="1"/>
  <c r="L2497" i="6"/>
  <c r="H2497" i="6" s="1"/>
  <c r="L1292" i="6"/>
  <c r="L1539" i="6"/>
  <c r="H1539" i="6" s="1"/>
  <c r="L1624" i="6"/>
  <c r="H1624" i="6" s="1"/>
  <c r="L1705" i="6"/>
  <c r="L1769" i="6"/>
  <c r="H1769" i="6" s="1"/>
  <c r="L1833" i="6"/>
  <c r="L1897" i="6"/>
  <c r="H1897" i="6" s="1"/>
  <c r="L1961" i="6"/>
  <c r="L2025" i="6"/>
  <c r="L2089" i="6"/>
  <c r="H2089" i="6" s="1"/>
  <c r="L2153" i="6"/>
  <c r="H2153" i="6" s="1"/>
  <c r="L2168" i="6"/>
  <c r="L2179" i="6"/>
  <c r="H2179" i="6" s="1"/>
  <c r="L2189" i="6"/>
  <c r="L2200" i="6"/>
  <c r="H2200" i="6" s="1"/>
  <c r="L2211" i="6"/>
  <c r="H2211" i="6" s="1"/>
  <c r="L2221" i="6"/>
  <c r="H2221" i="6" s="1"/>
  <c r="L2232" i="6"/>
  <c r="H2232" i="6" s="1"/>
  <c r="L2243" i="6"/>
  <c r="H2243" i="6" s="1"/>
  <c r="L2253" i="6"/>
  <c r="L2264" i="6"/>
  <c r="L2275" i="6"/>
  <c r="L2285" i="6"/>
  <c r="H2285" i="6" s="1"/>
  <c r="L2296" i="6"/>
  <c r="H2296" i="6" s="1"/>
  <c r="L2307" i="6"/>
  <c r="H2307" i="6" s="1"/>
  <c r="L2317" i="6"/>
  <c r="H2317" i="6" s="1"/>
  <c r="L2328" i="6"/>
  <c r="H2328" i="6" s="1"/>
  <c r="L2339" i="6"/>
  <c r="L2349" i="6"/>
  <c r="L2360" i="6"/>
  <c r="L2371" i="6"/>
  <c r="L2381" i="6"/>
  <c r="H2381" i="6" s="1"/>
  <c r="L2392" i="6"/>
  <c r="H2392" i="6" s="1"/>
  <c r="L2403" i="6"/>
  <c r="H2403" i="6" s="1"/>
  <c r="L2413" i="6"/>
  <c r="H2413" i="6" s="1"/>
  <c r="L2424" i="6"/>
  <c r="L2435" i="6"/>
  <c r="H2435" i="6" s="1"/>
  <c r="L2445" i="6"/>
  <c r="L2456" i="6"/>
  <c r="H2456" i="6" s="1"/>
  <c r="L2467" i="6"/>
  <c r="L2477" i="6"/>
  <c r="L2488" i="6"/>
  <c r="H2488" i="6" s="1"/>
  <c r="L2499" i="6"/>
  <c r="H2499" i="6" s="1"/>
  <c r="L2507" i="6"/>
  <c r="L2515" i="6"/>
  <c r="L2523" i="6"/>
  <c r="L2531" i="6"/>
  <c r="L2539" i="6"/>
  <c r="H2539" i="6" s="1"/>
  <c r="L2547" i="6"/>
  <c r="L2555" i="6"/>
  <c r="H2555" i="6" s="1"/>
  <c r="L2563" i="6"/>
  <c r="H2563" i="6" s="1"/>
  <c r="L2571" i="6"/>
  <c r="L2579" i="6"/>
  <c r="L2587" i="6"/>
  <c r="L2595" i="6"/>
  <c r="H2595" i="6" s="1"/>
  <c r="L2603" i="6"/>
  <c r="H2603" i="6" s="1"/>
  <c r="L2611" i="6"/>
  <c r="L2619" i="6"/>
  <c r="H2619" i="6" s="1"/>
  <c r="L2627" i="6"/>
  <c r="H2627" i="6" s="1"/>
  <c r="L2635" i="6"/>
  <c r="L2643" i="6"/>
  <c r="L2651" i="6"/>
  <c r="L2659" i="6"/>
  <c r="H2659" i="6" s="1"/>
  <c r="L2667" i="6"/>
  <c r="L2675" i="6"/>
  <c r="L2683" i="6"/>
  <c r="H2683" i="6" s="1"/>
  <c r="L2691" i="6"/>
  <c r="H2691" i="6" s="1"/>
  <c r="L2699" i="6"/>
  <c r="L2707" i="6"/>
  <c r="L2715" i="6"/>
  <c r="L2723" i="6"/>
  <c r="H2723" i="6" s="1"/>
  <c r="L2731" i="6"/>
  <c r="L2739" i="6"/>
  <c r="L2747" i="6"/>
  <c r="H2747" i="6" s="1"/>
  <c r="L2755" i="6"/>
  <c r="H2755" i="6" s="1"/>
  <c r="L2763" i="6"/>
  <c r="L2771" i="6"/>
  <c r="L2779" i="6"/>
  <c r="L2787" i="6"/>
  <c r="H2787" i="6" s="1"/>
  <c r="L2795" i="6"/>
  <c r="H2795" i="6" s="1"/>
  <c r="L2803" i="6"/>
  <c r="L2811" i="6"/>
  <c r="H2811" i="6" s="1"/>
  <c r="L2819" i="6"/>
  <c r="H2819" i="6" s="1"/>
  <c r="L2827" i="6"/>
  <c r="L2835" i="6"/>
  <c r="L2843" i="6"/>
  <c r="L2851" i="6"/>
  <c r="H2851" i="6" s="1"/>
  <c r="L2859" i="6"/>
  <c r="L2867" i="6"/>
  <c r="L2875" i="6"/>
  <c r="H2875" i="6" s="1"/>
  <c r="L2883" i="6"/>
  <c r="H2883" i="6" s="1"/>
  <c r="L2891" i="6"/>
  <c r="L2899" i="6"/>
  <c r="L2907" i="6"/>
  <c r="L2915" i="6"/>
  <c r="H2915" i="6" s="1"/>
  <c r="L2923" i="6"/>
  <c r="H2923" i="6" s="1"/>
  <c r="L2931" i="6"/>
  <c r="L2939" i="6"/>
  <c r="H2939" i="6" s="1"/>
  <c r="L2947" i="6"/>
  <c r="H2947" i="6" s="1"/>
  <c r="L2955" i="6"/>
  <c r="L2963" i="6"/>
  <c r="L2971" i="6"/>
  <c r="L2979" i="6"/>
  <c r="H2979" i="6" s="1"/>
  <c r="L2987" i="6"/>
  <c r="H2987" i="6" s="1"/>
  <c r="L2995" i="6"/>
  <c r="L3003" i="6"/>
  <c r="H3003" i="6" s="1"/>
  <c r="L3011" i="6"/>
  <c r="H3011" i="6" s="1"/>
  <c r="L3019" i="6"/>
  <c r="L3027" i="6"/>
  <c r="L3035" i="6"/>
  <c r="L3043" i="6"/>
  <c r="H3043" i="6" s="1"/>
  <c r="L3051" i="6"/>
  <c r="L3059" i="6"/>
  <c r="L3067" i="6"/>
  <c r="H3067" i="6" s="1"/>
  <c r="L3075" i="6"/>
  <c r="H3075" i="6" s="1"/>
  <c r="L3083" i="6"/>
  <c r="L3091" i="6"/>
  <c r="L3099" i="6"/>
  <c r="L3107" i="6"/>
  <c r="H3107" i="6" s="1"/>
  <c r="L3115" i="6"/>
  <c r="H3115" i="6" s="1"/>
  <c r="L3123" i="6"/>
  <c r="L3131" i="6"/>
  <c r="H3131" i="6" s="1"/>
  <c r="L3139" i="6"/>
  <c r="H3139" i="6" s="1"/>
  <c r="L3147" i="6"/>
  <c r="L3155" i="6"/>
  <c r="L3163" i="6"/>
  <c r="L3171" i="6"/>
  <c r="H3171" i="6" s="1"/>
  <c r="L3179" i="6"/>
  <c r="H3179" i="6" s="1"/>
  <c r="L3187" i="6"/>
  <c r="L3195" i="6"/>
  <c r="H3195" i="6" s="1"/>
  <c r="L3203" i="6"/>
  <c r="H3203" i="6" s="1"/>
  <c r="L3211" i="6"/>
  <c r="L3219" i="6"/>
  <c r="L3227" i="6"/>
  <c r="L3235" i="6"/>
  <c r="H3235" i="6" s="1"/>
  <c r="L3243" i="6"/>
  <c r="H3243" i="6" s="1"/>
  <c r="L3251" i="6"/>
  <c r="L3259" i="6"/>
  <c r="H3259" i="6" s="1"/>
  <c r="L3267" i="6"/>
  <c r="H3267" i="6" s="1"/>
  <c r="L3275" i="6"/>
  <c r="L3283" i="6"/>
  <c r="L3291" i="6"/>
  <c r="L3299" i="6"/>
  <c r="H3299" i="6" s="1"/>
  <c r="L3307" i="6"/>
  <c r="H3307" i="6" s="1"/>
  <c r="L3315" i="6"/>
  <c r="L3323" i="6"/>
  <c r="H3323" i="6" s="1"/>
  <c r="L3331" i="6"/>
  <c r="H3331" i="6" s="1"/>
  <c r="L3339" i="6"/>
  <c r="L3347" i="6"/>
  <c r="L3355" i="6"/>
  <c r="L3363" i="6"/>
  <c r="H3363" i="6" s="1"/>
  <c r="L3371" i="6"/>
  <c r="L3379" i="6"/>
  <c r="L3387" i="6"/>
  <c r="H3387" i="6" s="1"/>
  <c r="L3395" i="6"/>
  <c r="H3395" i="6" s="1"/>
  <c r="L3403" i="6"/>
  <c r="L3411" i="6"/>
  <c r="L3419" i="6"/>
  <c r="L3427" i="6"/>
  <c r="H3427" i="6" s="1"/>
  <c r="L3435" i="6"/>
  <c r="L3443" i="6"/>
  <c r="L3451" i="6"/>
  <c r="H3451" i="6" s="1"/>
  <c r="L3459" i="6"/>
  <c r="H3459" i="6" s="1"/>
  <c r="L3467" i="6"/>
  <c r="L3475" i="6"/>
  <c r="L3483" i="6"/>
  <c r="L3491" i="6"/>
  <c r="H3491" i="6" s="1"/>
  <c r="L3499" i="6"/>
  <c r="H3499" i="6" s="1"/>
  <c r="L3507" i="6"/>
  <c r="L3515" i="6"/>
  <c r="H3515" i="6" s="1"/>
  <c r="L2546" i="6"/>
  <c r="H2546" i="6" s="1"/>
  <c r="L2610" i="6"/>
  <c r="L2674" i="6"/>
  <c r="L2738" i="6"/>
  <c r="L2802" i="6"/>
  <c r="H2802" i="6" s="1"/>
  <c r="L2866" i="6"/>
  <c r="H2866" i="6" s="1"/>
  <c r="L2930" i="6"/>
  <c r="L2994" i="6"/>
  <c r="H2994" i="6" s="1"/>
  <c r="L3058" i="6"/>
  <c r="H3058" i="6" s="1"/>
  <c r="L3122" i="6"/>
  <c r="L3172" i="6"/>
  <c r="L3193" i="6"/>
  <c r="L3209" i="6"/>
  <c r="H3209" i="6" s="1"/>
  <c r="L3225" i="6"/>
  <c r="H3225" i="6" s="1"/>
  <c r="L3237" i="6"/>
  <c r="L3247" i="6"/>
  <c r="H3247" i="6" s="1"/>
  <c r="L3258" i="6"/>
  <c r="H3258" i="6" s="1"/>
  <c r="L3269" i="6"/>
  <c r="L3279" i="6"/>
  <c r="H3279" i="6" s="1"/>
  <c r="L3290" i="6"/>
  <c r="L3301" i="6"/>
  <c r="H3301" i="6" s="1"/>
  <c r="L3311" i="6"/>
  <c r="H3311" i="6" s="1"/>
  <c r="L3322" i="6"/>
  <c r="H3322" i="6" s="1"/>
  <c r="L3333" i="6"/>
  <c r="H3333" i="6" s="1"/>
  <c r="L3343" i="6"/>
  <c r="H3343" i="6" s="1"/>
  <c r="L3354" i="6"/>
  <c r="L3365" i="6"/>
  <c r="L3375" i="6"/>
  <c r="L3386" i="6"/>
  <c r="H3386" i="6" s="1"/>
  <c r="L3397" i="6"/>
  <c r="H3397" i="6" s="1"/>
  <c r="L3407" i="6"/>
  <c r="L3418" i="6"/>
  <c r="H3418" i="6" s="1"/>
  <c r="L3429" i="6"/>
  <c r="H3429" i="6" s="1"/>
  <c r="L3439" i="6"/>
  <c r="L3450" i="6"/>
  <c r="L3461" i="6"/>
  <c r="L3471" i="6"/>
  <c r="H3471" i="6" s="1"/>
  <c r="L3482" i="6"/>
  <c r="H3482" i="6" s="1"/>
  <c r="L3493" i="6"/>
  <c r="L3503" i="6"/>
  <c r="H3503" i="6" s="1"/>
  <c r="L3514" i="6"/>
  <c r="H3514" i="6" s="1"/>
  <c r="L3523" i="6"/>
  <c r="L3531" i="6"/>
  <c r="L3539" i="6"/>
  <c r="L3547" i="6"/>
  <c r="H3547" i="6" s="1"/>
  <c r="L3555" i="6"/>
  <c r="L3563" i="6"/>
  <c r="L3571" i="6"/>
  <c r="H3571" i="6" s="1"/>
  <c r="L3579" i="6"/>
  <c r="H3579" i="6" s="1"/>
  <c r="L3587" i="6"/>
  <c r="L3595" i="6"/>
  <c r="L3603" i="6"/>
  <c r="L3611" i="6"/>
  <c r="H3611" i="6" s="1"/>
  <c r="L3619" i="6"/>
  <c r="L3627" i="6"/>
  <c r="L3635" i="6"/>
  <c r="H3635" i="6" s="1"/>
  <c r="L3643" i="6"/>
  <c r="H3643" i="6" s="1"/>
  <c r="L3651" i="6"/>
  <c r="L3659" i="6"/>
  <c r="L3667" i="6"/>
  <c r="L3675" i="6"/>
  <c r="H3675" i="6" s="1"/>
  <c r="L3683" i="6"/>
  <c r="L3691" i="6"/>
  <c r="L3699" i="6"/>
  <c r="H3699" i="6" s="1"/>
  <c r="L3707" i="6"/>
  <c r="H3707" i="6" s="1"/>
  <c r="L3715" i="6"/>
  <c r="L3723" i="6"/>
  <c r="L3731" i="6"/>
  <c r="L3739" i="6"/>
  <c r="H3739" i="6" s="1"/>
  <c r="L3747" i="6"/>
  <c r="H3747" i="6" s="1"/>
  <c r="L3755" i="6"/>
  <c r="L3763" i="6"/>
  <c r="H3763" i="6" s="1"/>
  <c r="L3771" i="6"/>
  <c r="H3771" i="6" s="1"/>
  <c r="L3779" i="6"/>
  <c r="L3787" i="6"/>
  <c r="L3795" i="6"/>
  <c r="L3803" i="6"/>
  <c r="H3803" i="6" s="1"/>
  <c r="L3811" i="6"/>
  <c r="L3819" i="6"/>
  <c r="L3827" i="6"/>
  <c r="H3827" i="6" s="1"/>
  <c r="L3835" i="6"/>
  <c r="H3835" i="6" s="1"/>
  <c r="L3843" i="6"/>
  <c r="L3851" i="6"/>
  <c r="L3859" i="6"/>
  <c r="L3867" i="6"/>
  <c r="H3867" i="6" s="1"/>
  <c r="L2554" i="6"/>
  <c r="H2554" i="6" s="1"/>
  <c r="L2618" i="6"/>
  <c r="L2682" i="6"/>
  <c r="H2682" i="6" s="1"/>
  <c r="L2746" i="6"/>
  <c r="H2746" i="6" s="1"/>
  <c r="L2810" i="6"/>
  <c r="L2874" i="6"/>
  <c r="L2938" i="6"/>
  <c r="L3002" i="6"/>
  <c r="H3002" i="6" s="1"/>
  <c r="L3066" i="6"/>
  <c r="H3066" i="6" s="1"/>
  <c r="L3130" i="6"/>
  <c r="H3130" i="6" s="1"/>
  <c r="L3177" i="6"/>
  <c r="H3177" i="6" s="1"/>
  <c r="L3194" i="6"/>
  <c r="H3194" i="6" s="1"/>
  <c r="L3210" i="6"/>
  <c r="L3226" i="6"/>
  <c r="L3238" i="6"/>
  <c r="L3249" i="6"/>
  <c r="H3249" i="6" s="1"/>
  <c r="L3260" i="6"/>
  <c r="H3260" i="6" s="1"/>
  <c r="L3270" i="6"/>
  <c r="H3270" i="6" s="1"/>
  <c r="L3281" i="6"/>
  <c r="H3281" i="6" s="1"/>
  <c r="L3292" i="6"/>
  <c r="H3292" i="6" s="1"/>
  <c r="L3302" i="6"/>
  <c r="L3313" i="6"/>
  <c r="L3324" i="6"/>
  <c r="L3334" i="6"/>
  <c r="L3345" i="6"/>
  <c r="L3356" i="6"/>
  <c r="L3366" i="6"/>
  <c r="H3366" i="6" s="1"/>
  <c r="L3377" i="6"/>
  <c r="H3377" i="6" s="1"/>
  <c r="L3388" i="6"/>
  <c r="L3398" i="6"/>
  <c r="L3409" i="6"/>
  <c r="L3420" i="6"/>
  <c r="L3430" i="6"/>
  <c r="L3441" i="6"/>
  <c r="L3452" i="6"/>
  <c r="H3452" i="6" s="1"/>
  <c r="L3462" i="6"/>
  <c r="H3462" i="6" s="1"/>
  <c r="L3473" i="6"/>
  <c r="L3484" i="6"/>
  <c r="L3494" i="6"/>
  <c r="L3505" i="6"/>
  <c r="H3505" i="6" s="1"/>
  <c r="L3516" i="6"/>
  <c r="H3516" i="6" s="1"/>
  <c r="L3524" i="6"/>
  <c r="L3532" i="6"/>
  <c r="H3532" i="6" s="1"/>
  <c r="L3540" i="6"/>
  <c r="H3540" i="6" s="1"/>
  <c r="L3548" i="6"/>
  <c r="L3556" i="6"/>
  <c r="L3564" i="6"/>
  <c r="L3572" i="6"/>
  <c r="H3572" i="6" s="1"/>
  <c r="L3580" i="6"/>
  <c r="H3580" i="6" s="1"/>
  <c r="L3588" i="6"/>
  <c r="L3596" i="6"/>
  <c r="H3596" i="6" s="1"/>
  <c r="L3604" i="6"/>
  <c r="H3604" i="6" s="1"/>
  <c r="L3612" i="6"/>
  <c r="L3620" i="6"/>
  <c r="L3628" i="6"/>
  <c r="L3636" i="6"/>
  <c r="H3636" i="6" s="1"/>
  <c r="L3644" i="6"/>
  <c r="H3644" i="6" s="1"/>
  <c r="L3652" i="6"/>
  <c r="L3660" i="6"/>
  <c r="H3660" i="6" s="1"/>
  <c r="L3668" i="6"/>
  <c r="H3668" i="6" s="1"/>
  <c r="L3676" i="6"/>
  <c r="L3684" i="6"/>
  <c r="L3692" i="6"/>
  <c r="L3700" i="6"/>
  <c r="H3700" i="6" s="1"/>
  <c r="L3708" i="6"/>
  <c r="H3708" i="6" s="1"/>
  <c r="L3716" i="6"/>
  <c r="L3724" i="6"/>
  <c r="H3724" i="6" s="1"/>
  <c r="L3732" i="6"/>
  <c r="H3732" i="6" s="1"/>
  <c r="L3740" i="6"/>
  <c r="L3748" i="6"/>
  <c r="L3756" i="6"/>
  <c r="L3764" i="6"/>
  <c r="H3764" i="6" s="1"/>
  <c r="L3772" i="6"/>
  <c r="H3772" i="6" s="1"/>
  <c r="L3780" i="6"/>
  <c r="L3788" i="6"/>
  <c r="H3788" i="6" s="1"/>
  <c r="L3796" i="6"/>
  <c r="H3796" i="6" s="1"/>
  <c r="L3804" i="6"/>
  <c r="L3812" i="6"/>
  <c r="L3820" i="6"/>
  <c r="L3828" i="6"/>
  <c r="H3828" i="6" s="1"/>
  <c r="L3836" i="6"/>
  <c r="H3836" i="6" s="1"/>
  <c r="L3844" i="6"/>
  <c r="L3852" i="6"/>
  <c r="H3852" i="6" s="1"/>
  <c r="L3860" i="6"/>
  <c r="H3860" i="6" s="1"/>
  <c r="L3868" i="6"/>
  <c r="L2562" i="6"/>
  <c r="L2626" i="6"/>
  <c r="L2690" i="6"/>
  <c r="H2690" i="6" s="1"/>
  <c r="L2754" i="6"/>
  <c r="L2818" i="6"/>
  <c r="L2882" i="6"/>
  <c r="H2882" i="6" s="1"/>
  <c r="L2946" i="6"/>
  <c r="H2946" i="6" s="1"/>
  <c r="L3010" i="6"/>
  <c r="L3074" i="6"/>
  <c r="L3138" i="6"/>
  <c r="L3178" i="6"/>
  <c r="H3178" i="6" s="1"/>
  <c r="L3196" i="6"/>
  <c r="H3196" i="6" s="1"/>
  <c r="L3212" i="6"/>
  <c r="L3228" i="6"/>
  <c r="H3228" i="6" s="1"/>
  <c r="L3239" i="6"/>
  <c r="H3239" i="6" s="1"/>
  <c r="L3250" i="6"/>
  <c r="L3261" i="6"/>
  <c r="L3271" i="6"/>
  <c r="L3282" i="6"/>
  <c r="H3282" i="6" s="1"/>
  <c r="L3293" i="6"/>
  <c r="H3293" i="6" s="1"/>
  <c r="L3303" i="6"/>
  <c r="H3303" i="6" s="1"/>
  <c r="L3314" i="6"/>
  <c r="H3314" i="6" s="1"/>
  <c r="L3325" i="6"/>
  <c r="H3325" i="6" s="1"/>
  <c r="L3335" i="6"/>
  <c r="L3346" i="6"/>
  <c r="L3357" i="6"/>
  <c r="L3367" i="6"/>
  <c r="H3367" i="6" s="1"/>
  <c r="L3378" i="6"/>
  <c r="H3378" i="6" s="1"/>
  <c r="L3389" i="6"/>
  <c r="L3399" i="6"/>
  <c r="H3399" i="6" s="1"/>
  <c r="L3410" i="6"/>
  <c r="H3410" i="6" s="1"/>
  <c r="L3421" i="6"/>
  <c r="L3431" i="6"/>
  <c r="L3442" i="6"/>
  <c r="L3453" i="6"/>
  <c r="H3453" i="6" s="1"/>
  <c r="L3463" i="6"/>
  <c r="H3463" i="6" s="1"/>
  <c r="L3474" i="6"/>
  <c r="L3485" i="6"/>
  <c r="H3485" i="6" s="1"/>
  <c r="L3495" i="6"/>
  <c r="H3495" i="6" s="1"/>
  <c r="L3506" i="6"/>
  <c r="L3517" i="6"/>
  <c r="L3525" i="6"/>
  <c r="L3533" i="6"/>
  <c r="H3533" i="6" s="1"/>
  <c r="L3541" i="6"/>
  <c r="L3549" i="6"/>
  <c r="L3557" i="6"/>
  <c r="H3557" i="6" s="1"/>
  <c r="L3565" i="6"/>
  <c r="H3565" i="6" s="1"/>
  <c r="L3573" i="6"/>
  <c r="L3581" i="6"/>
  <c r="L3589" i="6"/>
  <c r="L3597" i="6"/>
  <c r="H3597" i="6" s="1"/>
  <c r="L3605" i="6"/>
  <c r="H3605" i="6" s="1"/>
  <c r="L3613" i="6"/>
  <c r="H3613" i="6" s="1"/>
  <c r="L3621" i="6"/>
  <c r="H3621" i="6" s="1"/>
  <c r="L3629" i="6"/>
  <c r="H3629" i="6" s="1"/>
  <c r="L3637" i="6"/>
  <c r="L3645" i="6"/>
  <c r="L3653" i="6"/>
  <c r="L3661" i="6"/>
  <c r="H3661" i="6" s="1"/>
  <c r="L3669" i="6"/>
  <c r="L3677" i="6"/>
  <c r="L3685" i="6"/>
  <c r="H3685" i="6" s="1"/>
  <c r="L3693" i="6"/>
  <c r="H3693" i="6" s="1"/>
  <c r="L3701" i="6"/>
  <c r="L3709" i="6"/>
  <c r="L3717" i="6"/>
  <c r="L3725" i="6"/>
  <c r="H3725" i="6" s="1"/>
  <c r="L3733" i="6"/>
  <c r="L3741" i="6"/>
  <c r="L3749" i="6"/>
  <c r="H3749" i="6" s="1"/>
  <c r="L3757" i="6"/>
  <c r="H3757" i="6" s="1"/>
  <c r="L3765" i="6"/>
  <c r="L3773" i="6"/>
  <c r="L3781" i="6"/>
  <c r="L3789" i="6"/>
  <c r="H3789" i="6" s="1"/>
  <c r="L3797" i="6"/>
  <c r="H3797" i="6" s="1"/>
  <c r="L3805" i="6"/>
  <c r="L3813" i="6"/>
  <c r="H3813" i="6" s="1"/>
  <c r="L3821" i="6"/>
  <c r="H3821" i="6" s="1"/>
  <c r="L3829" i="6"/>
  <c r="L3837" i="6"/>
  <c r="L3845" i="6"/>
  <c r="L3853" i="6"/>
  <c r="H3853" i="6" s="1"/>
  <c r="L3861" i="6"/>
  <c r="H3861" i="6" s="1"/>
  <c r="L3869" i="6"/>
  <c r="L3877" i="6"/>
  <c r="H3877" i="6" s="1"/>
  <c r="L3885" i="6"/>
  <c r="H3885" i="6" s="1"/>
  <c r="L2506" i="6"/>
  <c r="L2570" i="6"/>
  <c r="H2570" i="6" s="1"/>
  <c r="L2634" i="6"/>
  <c r="L2698" i="6"/>
  <c r="H2698" i="6" s="1"/>
  <c r="L2762" i="6"/>
  <c r="L2826" i="6"/>
  <c r="L2890" i="6"/>
  <c r="H2890" i="6" s="1"/>
  <c r="L2954" i="6"/>
  <c r="H2954" i="6" s="1"/>
  <c r="L3018" i="6"/>
  <c r="L3082" i="6"/>
  <c r="L3146" i="6"/>
  <c r="L3180" i="6"/>
  <c r="H3180" i="6" s="1"/>
  <c r="L3197" i="6"/>
  <c r="H3197" i="6" s="1"/>
  <c r="L3213" i="6"/>
  <c r="L3229" i="6"/>
  <c r="H3229" i="6" s="1"/>
  <c r="L3241" i="6"/>
  <c r="H3241" i="6" s="1"/>
  <c r="L3252" i="6"/>
  <c r="L3262" i="6"/>
  <c r="H3262" i="6" s="1"/>
  <c r="L3273" i="6"/>
  <c r="L3284" i="6"/>
  <c r="H3284" i="6" s="1"/>
  <c r="L3294" i="6"/>
  <c r="H3294" i="6" s="1"/>
  <c r="L3305" i="6"/>
  <c r="L3316" i="6"/>
  <c r="H3316" i="6" s="1"/>
  <c r="L3326" i="6"/>
  <c r="H3326" i="6" s="1"/>
  <c r="L3337" i="6"/>
  <c r="L3348" i="6"/>
  <c r="L3358" i="6"/>
  <c r="L3369" i="6"/>
  <c r="H3369" i="6" s="1"/>
  <c r="L3380" i="6"/>
  <c r="H3380" i="6" s="1"/>
  <c r="L3390" i="6"/>
  <c r="H3390" i="6" s="1"/>
  <c r="L3401" i="6"/>
  <c r="H3401" i="6" s="1"/>
  <c r="L3412" i="6"/>
  <c r="H3412" i="6" s="1"/>
  <c r="L3422" i="6"/>
  <c r="L3433" i="6"/>
  <c r="H3433" i="6" s="1"/>
  <c r="L3444" i="6"/>
  <c r="L3454" i="6"/>
  <c r="H3454" i="6" s="1"/>
  <c r="L3465" i="6"/>
  <c r="L3476" i="6"/>
  <c r="L3486" i="6"/>
  <c r="H3486" i="6" s="1"/>
  <c r="L3497" i="6"/>
  <c r="H3497" i="6" s="1"/>
  <c r="L3508" i="6"/>
  <c r="L3518" i="6"/>
  <c r="L3526" i="6"/>
  <c r="L3534" i="6"/>
  <c r="H3534" i="6" s="1"/>
  <c r="L3542" i="6"/>
  <c r="L3550" i="6"/>
  <c r="L3558" i="6"/>
  <c r="H3558" i="6" s="1"/>
  <c r="L3566" i="6"/>
  <c r="H3566" i="6" s="1"/>
  <c r="L3574" i="6"/>
  <c r="L3582" i="6"/>
  <c r="L3590" i="6"/>
  <c r="L3598" i="6"/>
  <c r="H3598" i="6" s="1"/>
  <c r="L3606" i="6"/>
  <c r="L3614" i="6"/>
  <c r="L3622" i="6"/>
  <c r="H3622" i="6" s="1"/>
  <c r="L3630" i="6"/>
  <c r="H3630" i="6" s="1"/>
  <c r="L3638" i="6"/>
  <c r="L3646" i="6"/>
  <c r="L3654" i="6"/>
  <c r="L3662" i="6"/>
  <c r="H3662" i="6" s="1"/>
  <c r="L3670" i="6"/>
  <c r="L3678" i="6"/>
  <c r="L3686" i="6"/>
  <c r="H3686" i="6" s="1"/>
  <c r="L3694" i="6"/>
  <c r="H3694" i="6" s="1"/>
  <c r="L3702" i="6"/>
  <c r="L3710" i="6"/>
  <c r="L3718" i="6"/>
  <c r="L3726" i="6"/>
  <c r="H3726" i="6" s="1"/>
  <c r="L3734" i="6"/>
  <c r="H3734" i="6" s="1"/>
  <c r="L3742" i="6"/>
  <c r="L3750" i="6"/>
  <c r="H3750" i="6" s="1"/>
  <c r="L3758" i="6"/>
  <c r="H3758" i="6" s="1"/>
  <c r="L3766" i="6"/>
  <c r="L3774" i="6"/>
  <c r="L3782" i="6"/>
  <c r="L3790" i="6"/>
  <c r="L3798" i="6"/>
  <c r="L3806" i="6"/>
  <c r="L3814" i="6"/>
  <c r="H3814" i="6" s="1"/>
  <c r="L3822" i="6"/>
  <c r="H3822" i="6" s="1"/>
  <c r="L3830" i="6"/>
  <c r="L3838" i="6"/>
  <c r="L3846" i="6"/>
  <c r="L3854" i="6"/>
  <c r="H3854" i="6" s="1"/>
  <c r="L3862" i="6"/>
  <c r="L3870" i="6"/>
  <c r="L2514" i="6"/>
  <c r="H2514" i="6" s="1"/>
  <c r="L2578" i="6"/>
  <c r="H2578" i="6" s="1"/>
  <c r="L2642" i="6"/>
  <c r="L2706" i="6"/>
  <c r="L2770" i="6"/>
  <c r="L2834" i="6"/>
  <c r="H2834" i="6" s="1"/>
  <c r="L2898" i="6"/>
  <c r="H2898" i="6" s="1"/>
  <c r="L2962" i="6"/>
  <c r="L3026" i="6"/>
  <c r="H3026" i="6" s="1"/>
  <c r="L3090" i="6"/>
  <c r="H3090" i="6" s="1"/>
  <c r="L3154" i="6"/>
  <c r="L3185" i="6"/>
  <c r="H3185" i="6" s="1"/>
  <c r="L3201" i="6"/>
  <c r="L3217" i="6"/>
  <c r="L3231" i="6"/>
  <c r="L3242" i="6"/>
  <c r="H3242" i="6" s="1"/>
  <c r="L3253" i="6"/>
  <c r="H3253" i="6" s="1"/>
  <c r="L3263" i="6"/>
  <c r="H3263" i="6" s="1"/>
  <c r="L3274" i="6"/>
  <c r="L3285" i="6"/>
  <c r="L3295" i="6"/>
  <c r="L3306" i="6"/>
  <c r="H3306" i="6" s="1"/>
  <c r="L3317" i="6"/>
  <c r="L3327" i="6"/>
  <c r="H3327" i="6" s="1"/>
  <c r="L3338" i="6"/>
  <c r="H3338" i="6" s="1"/>
  <c r="L3349" i="6"/>
  <c r="H3349" i="6" s="1"/>
  <c r="L3359" i="6"/>
  <c r="L3370" i="6"/>
  <c r="L3381" i="6"/>
  <c r="L3391" i="6"/>
  <c r="H3391" i="6" s="1"/>
  <c r="L3402" i="6"/>
  <c r="L3413" i="6"/>
  <c r="L3423" i="6"/>
  <c r="H3423" i="6" s="1"/>
  <c r="L3434" i="6"/>
  <c r="H3434" i="6" s="1"/>
  <c r="L3445" i="6"/>
  <c r="L3455" i="6"/>
  <c r="L3466" i="6"/>
  <c r="L3477" i="6"/>
  <c r="H3477" i="6" s="1"/>
  <c r="L3487" i="6"/>
  <c r="H3487" i="6" s="1"/>
  <c r="L3498" i="6"/>
  <c r="L3509" i="6"/>
  <c r="H3509" i="6" s="1"/>
  <c r="L3519" i="6"/>
  <c r="H3519" i="6" s="1"/>
  <c r="L3527" i="6"/>
  <c r="L3535" i="6"/>
  <c r="L3543" i="6"/>
  <c r="L3551" i="6"/>
  <c r="H3551" i="6" s="1"/>
  <c r="L3559" i="6"/>
  <c r="H3559" i="6" s="1"/>
  <c r="L3567" i="6"/>
  <c r="L3575" i="6"/>
  <c r="H3575" i="6" s="1"/>
  <c r="L3583" i="6"/>
  <c r="H3583" i="6" s="1"/>
  <c r="L3591" i="6"/>
  <c r="L3599" i="6"/>
  <c r="L3607" i="6"/>
  <c r="L3615" i="6"/>
  <c r="H3615" i="6" s="1"/>
  <c r="L3623" i="6"/>
  <c r="L3631" i="6"/>
  <c r="L3639" i="6"/>
  <c r="H3639" i="6" s="1"/>
  <c r="L3647" i="6"/>
  <c r="H3647" i="6" s="1"/>
  <c r="L3655" i="6"/>
  <c r="L3663" i="6"/>
  <c r="L3671" i="6"/>
  <c r="L3679" i="6"/>
  <c r="H3679" i="6" s="1"/>
  <c r="L3687" i="6"/>
  <c r="H3687" i="6" s="1"/>
  <c r="L3695" i="6"/>
  <c r="L3703" i="6"/>
  <c r="H3703" i="6" s="1"/>
  <c r="L3711" i="6"/>
  <c r="H3711" i="6" s="1"/>
  <c r="L3719" i="6"/>
  <c r="L3727" i="6"/>
  <c r="L3735" i="6"/>
  <c r="L3743" i="6"/>
  <c r="H3743" i="6" s="1"/>
  <c r="L3751" i="6"/>
  <c r="H3751" i="6" s="1"/>
  <c r="L3759" i="6"/>
  <c r="L3767" i="6"/>
  <c r="H3767" i="6" s="1"/>
  <c r="L3775" i="6"/>
  <c r="H3775" i="6" s="1"/>
  <c r="L3783" i="6"/>
  <c r="L3791" i="6"/>
  <c r="L3799" i="6"/>
  <c r="L3807" i="6"/>
  <c r="H3807" i="6" s="1"/>
  <c r="L3815" i="6"/>
  <c r="H3815" i="6" s="1"/>
  <c r="L3823" i="6"/>
  <c r="L3831" i="6"/>
  <c r="H3831" i="6" s="1"/>
  <c r="L3839" i="6"/>
  <c r="H3839" i="6" s="1"/>
  <c r="L3847" i="6"/>
  <c r="L3855" i="6"/>
  <c r="L3863" i="6"/>
  <c r="L3871" i="6"/>
  <c r="H3871" i="6" s="1"/>
  <c r="L3879" i="6"/>
  <c r="H3879" i="6" s="1"/>
  <c r="L3887" i="6"/>
  <c r="L3895" i="6"/>
  <c r="H3895" i="6" s="1"/>
  <c r="L3903" i="6"/>
  <c r="H3903" i="6" s="1"/>
  <c r="L3911" i="6"/>
  <c r="L3919" i="6"/>
  <c r="L3927" i="6"/>
  <c r="L3935" i="6"/>
  <c r="H3935" i="6" s="1"/>
  <c r="L3943" i="6"/>
  <c r="L3951" i="6"/>
  <c r="L3959" i="6"/>
  <c r="H3959" i="6" s="1"/>
  <c r="L3967" i="6"/>
  <c r="H3967" i="6" s="1"/>
  <c r="L3975" i="6"/>
  <c r="L3983" i="6"/>
  <c r="L3991" i="6"/>
  <c r="L3999" i="6"/>
  <c r="L4007" i="6"/>
  <c r="H4007" i="6" s="1"/>
  <c r="L4015" i="6"/>
  <c r="L4023" i="6"/>
  <c r="H4023" i="6" s="1"/>
  <c r="L4031" i="6"/>
  <c r="H4031" i="6" s="1"/>
  <c r="L4039" i="6"/>
  <c r="L4047" i="6"/>
  <c r="L4055" i="6"/>
  <c r="L2522" i="6"/>
  <c r="H2522" i="6" s="1"/>
  <c r="L2586" i="6"/>
  <c r="H2586" i="6" s="1"/>
  <c r="L2650" i="6"/>
  <c r="H2650" i="6" s="1"/>
  <c r="L2714" i="6"/>
  <c r="H2714" i="6" s="1"/>
  <c r="L2778" i="6"/>
  <c r="H2778" i="6" s="1"/>
  <c r="L2842" i="6"/>
  <c r="L2906" i="6"/>
  <c r="H2906" i="6" s="1"/>
  <c r="L2970" i="6"/>
  <c r="L3034" i="6"/>
  <c r="H3034" i="6" s="1"/>
  <c r="L3098" i="6"/>
  <c r="H3098" i="6" s="1"/>
  <c r="L3162" i="6"/>
  <c r="L3186" i="6"/>
  <c r="H3186" i="6" s="1"/>
  <c r="L3202" i="6"/>
  <c r="H3202" i="6" s="1"/>
  <c r="L3218" i="6"/>
  <c r="L3233" i="6"/>
  <c r="L3244" i="6"/>
  <c r="L3254" i="6"/>
  <c r="H3254" i="6" s="1"/>
  <c r="L3265" i="6"/>
  <c r="H3265" i="6" s="1"/>
  <c r="L3276" i="6"/>
  <c r="H3276" i="6" s="1"/>
  <c r="L3286" i="6"/>
  <c r="H3286" i="6" s="1"/>
  <c r="L3297" i="6"/>
  <c r="H3297" i="6" s="1"/>
  <c r="L3308" i="6"/>
  <c r="L3318" i="6"/>
  <c r="H3318" i="6" s="1"/>
  <c r="L3329" i="6"/>
  <c r="L3340" i="6"/>
  <c r="H3340" i="6" s="1"/>
  <c r="L3350" i="6"/>
  <c r="L3361" i="6"/>
  <c r="H3361" i="6" s="1"/>
  <c r="L3372" i="6"/>
  <c r="H3372" i="6" s="1"/>
  <c r="L3382" i="6"/>
  <c r="H3382" i="6" s="1"/>
  <c r="L3393" i="6"/>
  <c r="L3404" i="6"/>
  <c r="L3414" i="6"/>
  <c r="L3425" i="6"/>
  <c r="H3425" i="6" s="1"/>
  <c r="L3436" i="6"/>
  <c r="L3446" i="6"/>
  <c r="L3457" i="6"/>
  <c r="H3457" i="6" s="1"/>
  <c r="L3468" i="6"/>
  <c r="H3468" i="6" s="1"/>
  <c r="L3478" i="6"/>
  <c r="L3489" i="6"/>
  <c r="L3500" i="6"/>
  <c r="L3510" i="6"/>
  <c r="L3520" i="6"/>
  <c r="L3528" i="6"/>
  <c r="L3536" i="6"/>
  <c r="H3536" i="6" s="1"/>
  <c r="L3544" i="6"/>
  <c r="H3544" i="6" s="1"/>
  <c r="L3552" i="6"/>
  <c r="L3560" i="6"/>
  <c r="L3568" i="6"/>
  <c r="L3576" i="6"/>
  <c r="H3576" i="6" s="1"/>
  <c r="L3584" i="6"/>
  <c r="H3584" i="6" s="1"/>
  <c r="L3592" i="6"/>
  <c r="L3600" i="6"/>
  <c r="H3600" i="6" s="1"/>
  <c r="L3608" i="6"/>
  <c r="H3608" i="6" s="1"/>
  <c r="L3616" i="6"/>
  <c r="L3624" i="6"/>
  <c r="L3632" i="6"/>
  <c r="L3640" i="6"/>
  <c r="H3640" i="6" s="1"/>
  <c r="L3648" i="6"/>
  <c r="L3656" i="6"/>
  <c r="L3664" i="6"/>
  <c r="H3664" i="6" s="1"/>
  <c r="L3672" i="6"/>
  <c r="H3672" i="6" s="1"/>
  <c r="L3680" i="6"/>
  <c r="L3688" i="6"/>
  <c r="L3696" i="6"/>
  <c r="L3704" i="6"/>
  <c r="H3704" i="6" s="1"/>
  <c r="L3712" i="6"/>
  <c r="L3720" i="6"/>
  <c r="L3728" i="6"/>
  <c r="H3728" i="6" s="1"/>
  <c r="L3736" i="6"/>
  <c r="H3736" i="6" s="1"/>
  <c r="L3744" i="6"/>
  <c r="L3752" i="6"/>
  <c r="L3760" i="6"/>
  <c r="L3768" i="6"/>
  <c r="H3768" i="6" s="1"/>
  <c r="L3776" i="6"/>
  <c r="H3776" i="6" s="1"/>
  <c r="L3784" i="6"/>
  <c r="L3792" i="6"/>
  <c r="H3792" i="6" s="1"/>
  <c r="L3800" i="6"/>
  <c r="H3800" i="6" s="1"/>
  <c r="L3808" i="6"/>
  <c r="L3816" i="6"/>
  <c r="L3824" i="6"/>
  <c r="L3832" i="6"/>
  <c r="H3832" i="6" s="1"/>
  <c r="L3840" i="6"/>
  <c r="H3840" i="6" s="1"/>
  <c r="L3848" i="6"/>
  <c r="L3856" i="6"/>
  <c r="H3856" i="6" s="1"/>
  <c r="L3864" i="6"/>
  <c r="H3864" i="6" s="1"/>
  <c r="L2530" i="6"/>
  <c r="L2594" i="6"/>
  <c r="H2594" i="6" s="1"/>
  <c r="L2658" i="6"/>
  <c r="L2722" i="6"/>
  <c r="H2722" i="6" s="1"/>
  <c r="L2786" i="6"/>
  <c r="H2786" i="6" s="1"/>
  <c r="L2850" i="6"/>
  <c r="L2914" i="6"/>
  <c r="H2914" i="6" s="1"/>
  <c r="L2978" i="6"/>
  <c r="H2978" i="6" s="1"/>
  <c r="L3042" i="6"/>
  <c r="L3106" i="6"/>
  <c r="H3106" i="6" s="1"/>
  <c r="L3169" i="6"/>
  <c r="L3188" i="6"/>
  <c r="H3188" i="6" s="1"/>
  <c r="L3204" i="6"/>
  <c r="L3220" i="6"/>
  <c r="L3234" i="6"/>
  <c r="H3234" i="6" s="1"/>
  <c r="L3245" i="6"/>
  <c r="H3245" i="6" s="1"/>
  <c r="L3255" i="6"/>
  <c r="L3266" i="6"/>
  <c r="L3277" i="6"/>
  <c r="L3287" i="6"/>
  <c r="H3287" i="6" s="1"/>
  <c r="L3298" i="6"/>
  <c r="L3309" i="6"/>
  <c r="L3319" i="6"/>
  <c r="H3319" i="6" s="1"/>
  <c r="L3330" i="6"/>
  <c r="H3330" i="6" s="1"/>
  <c r="L3341" i="6"/>
  <c r="L3351" i="6"/>
  <c r="H3351" i="6" s="1"/>
  <c r="L3362" i="6"/>
  <c r="L3373" i="6"/>
  <c r="H3373" i="6" s="1"/>
  <c r="L3383" i="6"/>
  <c r="L3394" i="6"/>
  <c r="L3405" i="6"/>
  <c r="H3405" i="6" s="1"/>
  <c r="L3415" i="6"/>
  <c r="H3415" i="6" s="1"/>
  <c r="L3426" i="6"/>
  <c r="L3437" i="6"/>
  <c r="L3447" i="6"/>
  <c r="L3458" i="6"/>
  <c r="H3458" i="6" s="1"/>
  <c r="L3469" i="6"/>
  <c r="H3469" i="6" s="1"/>
  <c r="L3479" i="6"/>
  <c r="L3490" i="6"/>
  <c r="H3490" i="6" s="1"/>
  <c r="L3501" i="6"/>
  <c r="H3501" i="6" s="1"/>
  <c r="L3511" i="6"/>
  <c r="L3521" i="6"/>
  <c r="H3521" i="6" s="1"/>
  <c r="L3529" i="6"/>
  <c r="L3537" i="6"/>
  <c r="L3545" i="6"/>
  <c r="H3545" i="6" s="1"/>
  <c r="L3553" i="6"/>
  <c r="L3561" i="6"/>
  <c r="H3561" i="6" s="1"/>
  <c r="L3569" i="6"/>
  <c r="H3569" i="6" s="1"/>
  <c r="L3577" i="6"/>
  <c r="L3585" i="6"/>
  <c r="H3585" i="6" s="1"/>
  <c r="L3593" i="6"/>
  <c r="L3601" i="6"/>
  <c r="H3601" i="6" s="1"/>
  <c r="L3609" i="6"/>
  <c r="H3609" i="6" s="1"/>
  <c r="L3617" i="6"/>
  <c r="H3617" i="6" s="1"/>
  <c r="L3625" i="6"/>
  <c r="H3625" i="6" s="1"/>
  <c r="L3633" i="6"/>
  <c r="H3633" i="6" s="1"/>
  <c r="L3641" i="6"/>
  <c r="L3649" i="6"/>
  <c r="L3657" i="6"/>
  <c r="L3665" i="6"/>
  <c r="H3665" i="6" s="1"/>
  <c r="L3673" i="6"/>
  <c r="H3673" i="6" s="1"/>
  <c r="L3681" i="6"/>
  <c r="L3689" i="6"/>
  <c r="H3689" i="6" s="1"/>
  <c r="L3697" i="6"/>
  <c r="H3697" i="6" s="1"/>
  <c r="L3705" i="6"/>
  <c r="L3713" i="6"/>
  <c r="L3721" i="6"/>
  <c r="L3729" i="6"/>
  <c r="H3729" i="6" s="1"/>
  <c r="L3737" i="6"/>
  <c r="H3737" i="6" s="1"/>
  <c r="L3745" i="6"/>
  <c r="L3753" i="6"/>
  <c r="H3753" i="6" s="1"/>
  <c r="L3761" i="6"/>
  <c r="H3761" i="6" s="1"/>
  <c r="L3769" i="6"/>
  <c r="L3777" i="6"/>
  <c r="L3785" i="6"/>
  <c r="L3793" i="6"/>
  <c r="H3793" i="6" s="1"/>
  <c r="L3801" i="6"/>
  <c r="H3801" i="6" s="1"/>
  <c r="L3809" i="6"/>
  <c r="L3817" i="6"/>
  <c r="H3817" i="6" s="1"/>
  <c r="L3825" i="6"/>
  <c r="H3825" i="6" s="1"/>
  <c r="L3833" i="6"/>
  <c r="L3841" i="6"/>
  <c r="L3849" i="6"/>
  <c r="L3857" i="6"/>
  <c r="L3865" i="6"/>
  <c r="H3865" i="6" s="1"/>
  <c r="L2538" i="6"/>
  <c r="L2602" i="6"/>
  <c r="H2602" i="6" s="1"/>
  <c r="L2666" i="6"/>
  <c r="H2666" i="6" s="1"/>
  <c r="L2730" i="6"/>
  <c r="L2794" i="6"/>
  <c r="L2858" i="6"/>
  <c r="L2922" i="6"/>
  <c r="H2922" i="6" s="1"/>
  <c r="L2986" i="6"/>
  <c r="H2986" i="6" s="1"/>
  <c r="L3050" i="6"/>
  <c r="L3114" i="6"/>
  <c r="H3114" i="6" s="1"/>
  <c r="L3170" i="6"/>
  <c r="H3170" i="6" s="1"/>
  <c r="L3189" i="6"/>
  <c r="L3205" i="6"/>
  <c r="L3221" i="6"/>
  <c r="L3236" i="6"/>
  <c r="H3236" i="6" s="1"/>
  <c r="L3246" i="6"/>
  <c r="L3257" i="6"/>
  <c r="L3268" i="6"/>
  <c r="H3268" i="6" s="1"/>
  <c r="L3278" i="6"/>
  <c r="H3278" i="6" s="1"/>
  <c r="L3289" i="6"/>
  <c r="L3300" i="6"/>
  <c r="H3300" i="6" s="1"/>
  <c r="L3310" i="6"/>
  <c r="L3321" i="6"/>
  <c r="H3321" i="6" s="1"/>
  <c r="L3332" i="6"/>
  <c r="H3332" i="6" s="1"/>
  <c r="L3342" i="6"/>
  <c r="L3353" i="6"/>
  <c r="H3353" i="6" s="1"/>
  <c r="L3364" i="6"/>
  <c r="H3364" i="6" s="1"/>
  <c r="L3374" i="6"/>
  <c r="L3385" i="6"/>
  <c r="L3396" i="6"/>
  <c r="L3406" i="6"/>
  <c r="H3406" i="6" s="1"/>
  <c r="L3417" i="6"/>
  <c r="L3428" i="6"/>
  <c r="H3428" i="6" s="1"/>
  <c r="L3438" i="6"/>
  <c r="H3438" i="6" s="1"/>
  <c r="L3449" i="6"/>
  <c r="H3449" i="6" s="1"/>
  <c r="L3460" i="6"/>
  <c r="L3470" i="6"/>
  <c r="L3481" i="6"/>
  <c r="L3492" i="6"/>
  <c r="H3492" i="6" s="1"/>
  <c r="L3502" i="6"/>
  <c r="H3502" i="6" s="1"/>
  <c r="L3513" i="6"/>
  <c r="H3513" i="6" s="1"/>
  <c r="L3522" i="6"/>
  <c r="H3522" i="6" s="1"/>
  <c r="L3530" i="6"/>
  <c r="H3530" i="6" s="1"/>
  <c r="L3538" i="6"/>
  <c r="L3546" i="6"/>
  <c r="L3554" i="6"/>
  <c r="L3562" i="6"/>
  <c r="H3562" i="6" s="1"/>
  <c r="L3570" i="6"/>
  <c r="L3578" i="6"/>
  <c r="L3586" i="6"/>
  <c r="H3586" i="6" s="1"/>
  <c r="L3594" i="6"/>
  <c r="H3594" i="6" s="1"/>
  <c r="L3602" i="6"/>
  <c r="L3610" i="6"/>
  <c r="L3618" i="6"/>
  <c r="L3626" i="6"/>
  <c r="H3626" i="6" s="1"/>
  <c r="L3634" i="6"/>
  <c r="L3642" i="6"/>
  <c r="L3650" i="6"/>
  <c r="H3650" i="6" s="1"/>
  <c r="L3658" i="6"/>
  <c r="H3658" i="6" s="1"/>
  <c r="L3666" i="6"/>
  <c r="L3674" i="6"/>
  <c r="L3682" i="6"/>
  <c r="L3690" i="6"/>
  <c r="H3690" i="6" s="1"/>
  <c r="L3698" i="6"/>
  <c r="L3706" i="6"/>
  <c r="L3714" i="6"/>
  <c r="H3714" i="6" s="1"/>
  <c r="L3722" i="6"/>
  <c r="H3722" i="6" s="1"/>
  <c r="L3730" i="6"/>
  <c r="L3738" i="6"/>
  <c r="L3746" i="6"/>
  <c r="L3754" i="6"/>
  <c r="H3754" i="6" s="1"/>
  <c r="L3762" i="6"/>
  <c r="H3762" i="6" s="1"/>
  <c r="L3770" i="6"/>
  <c r="L3778" i="6"/>
  <c r="H3778" i="6" s="1"/>
  <c r="L3786" i="6"/>
  <c r="H3786" i="6" s="1"/>
  <c r="L3794" i="6"/>
  <c r="L3802" i="6"/>
  <c r="L3810" i="6"/>
  <c r="L3818" i="6"/>
  <c r="H3818" i="6" s="1"/>
  <c r="L3826" i="6"/>
  <c r="H3826" i="6" s="1"/>
  <c r="L3834" i="6"/>
  <c r="L3842" i="6"/>
  <c r="H3842" i="6" s="1"/>
  <c r="L3850" i="6"/>
  <c r="H3850" i="6" s="1"/>
  <c r="L3858" i="6"/>
  <c r="L3866" i="6"/>
  <c r="L3874" i="6"/>
  <c r="L3882" i="6"/>
  <c r="H3882" i="6" s="1"/>
  <c r="L3890" i="6"/>
  <c r="H3890" i="6" s="1"/>
  <c r="L3898" i="6"/>
  <c r="L3906" i="6"/>
  <c r="H3906" i="6" s="1"/>
  <c r="L3914" i="6"/>
  <c r="H3914" i="6" s="1"/>
  <c r="L3922" i="6"/>
  <c r="L3930" i="6"/>
  <c r="L3938" i="6"/>
  <c r="L3946" i="6"/>
  <c r="H3946" i="6" s="1"/>
  <c r="L3954" i="6"/>
  <c r="H3954" i="6" s="1"/>
  <c r="L3962" i="6"/>
  <c r="L3970" i="6"/>
  <c r="H3970" i="6" s="1"/>
  <c r="L3978" i="6"/>
  <c r="H3978" i="6" s="1"/>
  <c r="L3986" i="6"/>
  <c r="L3994" i="6"/>
  <c r="L4002" i="6"/>
  <c r="L4010" i="6"/>
  <c r="L4018" i="6"/>
  <c r="H4018" i="6" s="1"/>
  <c r="L4026" i="6"/>
  <c r="L4034" i="6"/>
  <c r="H4034" i="6" s="1"/>
  <c r="L4042" i="6"/>
  <c r="H4042" i="6" s="1"/>
  <c r="L4050" i="6"/>
  <c r="L4058" i="6"/>
  <c r="L4066" i="6"/>
  <c r="L4992" i="6"/>
  <c r="K4992" i="6" s="1"/>
  <c r="J4992" i="6" s="1"/>
  <c r="L4984" i="6"/>
  <c r="K4984" i="6" s="1"/>
  <c r="J4984" i="6" s="1"/>
  <c r="L4976" i="6"/>
  <c r="K4976" i="6" s="1"/>
  <c r="J4976" i="6" s="1"/>
  <c r="L4968" i="6"/>
  <c r="K4968" i="6" s="1"/>
  <c r="J4968" i="6" s="1"/>
  <c r="L4960" i="6"/>
  <c r="K4960" i="6" s="1"/>
  <c r="J4960" i="6" s="1"/>
  <c r="L4952" i="6"/>
  <c r="K4952" i="6" s="1"/>
  <c r="J4952" i="6" s="1"/>
  <c r="L4944" i="6"/>
  <c r="K4944" i="6" s="1"/>
  <c r="J4944" i="6" s="1"/>
  <c r="L4936" i="6"/>
  <c r="K4936" i="6" s="1"/>
  <c r="J4936" i="6" s="1"/>
  <c r="L4928" i="6"/>
  <c r="K4928" i="6" s="1"/>
  <c r="J4928" i="6" s="1"/>
  <c r="L4920" i="6"/>
  <c r="K4920" i="6" s="1"/>
  <c r="J4920" i="6" s="1"/>
  <c r="L4912" i="6"/>
  <c r="K4912" i="6" s="1"/>
  <c r="J4912" i="6" s="1"/>
  <c r="L4904" i="6"/>
  <c r="K4904" i="6" s="1"/>
  <c r="J4904" i="6" s="1"/>
  <c r="L4896" i="6"/>
  <c r="K4896" i="6" s="1"/>
  <c r="J4896" i="6" s="1"/>
  <c r="L4888" i="6"/>
  <c r="K4888" i="6" s="1"/>
  <c r="J4888" i="6" s="1"/>
  <c r="L4880" i="6"/>
  <c r="K4880" i="6" s="1"/>
  <c r="J4880" i="6" s="1"/>
  <c r="L4872" i="6"/>
  <c r="K4872" i="6" s="1"/>
  <c r="J4872" i="6" s="1"/>
  <c r="L4864" i="6"/>
  <c r="K4864" i="6" s="1"/>
  <c r="J4864" i="6" s="1"/>
  <c r="L4856" i="6"/>
  <c r="K4856" i="6" s="1"/>
  <c r="J4856" i="6" s="1"/>
  <c r="L4848" i="6"/>
  <c r="K4848" i="6" s="1"/>
  <c r="J4848" i="6" s="1"/>
  <c r="L4840" i="6"/>
  <c r="K4840" i="6" s="1"/>
  <c r="J4840" i="6" s="1"/>
  <c r="L4832" i="6"/>
  <c r="K4832" i="6" s="1"/>
  <c r="J4832" i="6" s="1"/>
  <c r="L4824" i="6"/>
  <c r="K4824" i="6" s="1"/>
  <c r="J4824" i="6" s="1"/>
  <c r="L4816" i="6"/>
  <c r="K4816" i="6" s="1"/>
  <c r="J4816" i="6" s="1"/>
  <c r="L4808" i="6"/>
  <c r="L4800" i="6"/>
  <c r="H4800" i="6" s="1"/>
  <c r="L4792" i="6"/>
  <c r="L4784" i="6"/>
  <c r="L4776" i="6"/>
  <c r="H4776" i="6" s="1"/>
  <c r="L4768" i="6"/>
  <c r="H4768" i="6" s="1"/>
  <c r="L4760" i="6"/>
  <c r="L4752" i="6"/>
  <c r="L4744" i="6"/>
  <c r="L4736" i="6"/>
  <c r="H4736" i="6" s="1"/>
  <c r="L4728" i="6"/>
  <c r="H4728" i="6" s="1"/>
  <c r="L4720" i="6"/>
  <c r="L4712" i="6"/>
  <c r="H4712" i="6" s="1"/>
  <c r="L4704" i="6"/>
  <c r="H4704" i="6" s="1"/>
  <c r="L4696" i="6"/>
  <c r="L4688" i="6"/>
  <c r="L4680" i="6"/>
  <c r="L4672" i="6"/>
  <c r="H4672" i="6" s="1"/>
  <c r="L4664" i="6"/>
  <c r="L4656" i="6"/>
  <c r="L4648" i="6"/>
  <c r="H4648" i="6" s="1"/>
  <c r="L4640" i="6"/>
  <c r="H4640" i="6" s="1"/>
  <c r="L4632" i="6"/>
  <c r="L4624" i="6"/>
  <c r="L4616" i="6"/>
  <c r="L4608" i="6"/>
  <c r="H4608" i="6" s="1"/>
  <c r="L4600" i="6"/>
  <c r="L4592" i="6"/>
  <c r="L4584" i="6"/>
  <c r="H4584" i="6" s="1"/>
  <c r="L4576" i="6"/>
  <c r="H4576" i="6" s="1"/>
  <c r="L4568" i="6"/>
  <c r="L4560" i="6"/>
  <c r="L4552" i="6"/>
  <c r="L4544" i="6"/>
  <c r="H4544" i="6" s="1"/>
  <c r="L4536" i="6"/>
  <c r="H4536" i="6" s="1"/>
  <c r="L4528" i="6"/>
  <c r="L4520" i="6"/>
  <c r="H4520" i="6" s="1"/>
  <c r="L4512" i="6"/>
  <c r="H4512" i="6" s="1"/>
  <c r="L4504" i="6"/>
  <c r="L4496" i="6"/>
  <c r="L4488" i="6"/>
  <c r="L4480" i="6"/>
  <c r="H4480" i="6" s="1"/>
  <c r="L4472" i="6"/>
  <c r="L4464" i="6"/>
  <c r="L4456" i="6"/>
  <c r="H4456" i="6" s="1"/>
  <c r="L4448" i="6"/>
  <c r="H4448" i="6" s="1"/>
  <c r="L4440" i="6"/>
  <c r="L4432" i="6"/>
  <c r="L4424" i="6"/>
  <c r="L4416" i="6"/>
  <c r="H4416" i="6" s="1"/>
  <c r="L4408" i="6"/>
  <c r="H4408" i="6" s="1"/>
  <c r="L4400" i="6"/>
  <c r="L4392" i="6"/>
  <c r="H4392" i="6" s="1"/>
  <c r="L4384" i="6"/>
  <c r="H4384" i="6" s="1"/>
  <c r="L4376" i="6"/>
  <c r="L4368" i="6"/>
  <c r="L4360" i="6"/>
  <c r="L4352" i="6"/>
  <c r="H4352" i="6" s="1"/>
  <c r="L4344" i="6"/>
  <c r="H4344" i="6" s="1"/>
  <c r="L4336" i="6"/>
  <c r="L4328" i="6"/>
  <c r="H4328" i="6" s="1"/>
  <c r="L4320" i="6"/>
  <c r="H4320" i="6" s="1"/>
  <c r="L4312" i="6"/>
  <c r="L4304" i="6"/>
  <c r="L4296" i="6"/>
  <c r="L4288" i="6"/>
  <c r="H4288" i="6" s="1"/>
  <c r="L4280" i="6"/>
  <c r="H4280" i="6" s="1"/>
  <c r="L4272" i="6"/>
  <c r="L4264" i="6"/>
  <c r="H4264" i="6" s="1"/>
  <c r="L4256" i="6"/>
  <c r="H4256" i="6" s="1"/>
  <c r="L4248" i="6"/>
  <c r="L4240" i="6"/>
  <c r="L4232" i="6"/>
  <c r="L4224" i="6"/>
  <c r="H4224" i="6" s="1"/>
  <c r="L4216" i="6"/>
  <c r="H4216" i="6" s="1"/>
  <c r="L4208" i="6"/>
  <c r="L4200" i="6"/>
  <c r="H4200" i="6" s="1"/>
  <c r="L4192" i="6"/>
  <c r="H4192" i="6" s="1"/>
  <c r="L4184" i="6"/>
  <c r="L4176" i="6"/>
  <c r="L4168" i="6"/>
  <c r="L4160" i="6"/>
  <c r="H4160" i="6" s="1"/>
  <c r="L4152" i="6"/>
  <c r="L4144" i="6"/>
  <c r="L4136" i="6"/>
  <c r="H4136" i="6" s="1"/>
  <c r="L4128" i="6"/>
  <c r="H4128" i="6" s="1"/>
  <c r="L4120" i="6"/>
  <c r="L4112" i="6"/>
  <c r="L4104" i="6"/>
  <c r="L4096" i="6"/>
  <c r="H4096" i="6" s="1"/>
  <c r="L4088" i="6"/>
  <c r="L4080" i="6"/>
  <c r="L4072" i="6"/>
  <c r="H4072" i="6" s="1"/>
  <c r="L4063" i="6"/>
  <c r="H4063" i="6" s="1"/>
  <c r="L4053" i="6"/>
  <c r="L4043" i="6"/>
  <c r="L4032" i="6"/>
  <c r="L4021" i="6"/>
  <c r="H4021" i="6" s="1"/>
  <c r="L4011" i="6"/>
  <c r="L4000" i="6"/>
  <c r="L3989" i="6"/>
  <c r="H3989" i="6" s="1"/>
  <c r="L3979" i="6"/>
  <c r="H3979" i="6" s="1"/>
  <c r="L3968" i="6"/>
  <c r="L3957" i="6"/>
  <c r="L3947" i="6"/>
  <c r="L3936" i="6"/>
  <c r="H3936" i="6" s="1"/>
  <c r="L3925" i="6"/>
  <c r="H3925" i="6" s="1"/>
  <c r="L3915" i="6"/>
  <c r="H3915" i="6" s="1"/>
  <c r="L3904" i="6"/>
  <c r="H3904" i="6" s="1"/>
  <c r="L3893" i="6"/>
  <c r="H3893" i="6" s="1"/>
  <c r="L3881" i="6"/>
  <c r="L4991" i="6"/>
  <c r="K4991" i="6" s="1"/>
  <c r="J4991" i="6" s="1"/>
  <c r="L4983" i="6"/>
  <c r="K4983" i="6" s="1"/>
  <c r="J4983" i="6" s="1"/>
  <c r="L4975" i="6"/>
  <c r="K4975" i="6" s="1"/>
  <c r="J4975" i="6" s="1"/>
  <c r="L4967" i="6"/>
  <c r="K4967" i="6" s="1"/>
  <c r="J4967" i="6" s="1"/>
  <c r="L4959" i="6"/>
  <c r="K4959" i="6" s="1"/>
  <c r="J4959" i="6" s="1"/>
  <c r="L4951" i="6"/>
  <c r="K4951" i="6" s="1"/>
  <c r="J4951" i="6" s="1"/>
  <c r="L4943" i="6"/>
  <c r="K4943" i="6" s="1"/>
  <c r="J4943" i="6" s="1"/>
  <c r="L4935" i="6"/>
  <c r="K4935" i="6" s="1"/>
  <c r="J4935" i="6" s="1"/>
  <c r="L4927" i="6"/>
  <c r="K4927" i="6" s="1"/>
  <c r="J4927" i="6" s="1"/>
  <c r="L4919" i="6"/>
  <c r="K4919" i="6" s="1"/>
  <c r="J4919" i="6" s="1"/>
  <c r="L4911" i="6"/>
  <c r="K4911" i="6" s="1"/>
  <c r="J4911" i="6" s="1"/>
  <c r="L4903" i="6"/>
  <c r="K4903" i="6" s="1"/>
  <c r="J4903" i="6" s="1"/>
  <c r="L4895" i="6"/>
  <c r="K4895" i="6" s="1"/>
  <c r="J4895" i="6" s="1"/>
  <c r="L4887" i="6"/>
  <c r="K4887" i="6" s="1"/>
  <c r="J4887" i="6" s="1"/>
  <c r="L4879" i="6"/>
  <c r="K4879" i="6" s="1"/>
  <c r="J4879" i="6" s="1"/>
  <c r="L4871" i="6"/>
  <c r="K4871" i="6" s="1"/>
  <c r="J4871" i="6" s="1"/>
  <c r="L4863" i="6"/>
  <c r="K4863" i="6" s="1"/>
  <c r="J4863" i="6" s="1"/>
  <c r="L4855" i="6"/>
  <c r="K4855" i="6" s="1"/>
  <c r="J4855" i="6" s="1"/>
  <c r="L4847" i="6"/>
  <c r="K4847" i="6" s="1"/>
  <c r="J4847" i="6" s="1"/>
  <c r="L4839" i="6"/>
  <c r="K4839" i="6" s="1"/>
  <c r="J4839" i="6" s="1"/>
  <c r="L4831" i="6"/>
  <c r="K4831" i="6" s="1"/>
  <c r="J4831" i="6" s="1"/>
  <c r="L4823" i="6"/>
  <c r="K4823" i="6" s="1"/>
  <c r="J4823" i="6" s="1"/>
  <c r="L4815" i="6"/>
  <c r="H4815" i="6" s="1"/>
  <c r="L4807" i="6"/>
  <c r="L4799" i="6"/>
  <c r="L4791" i="6"/>
  <c r="L4783" i="6"/>
  <c r="H4783" i="6" s="1"/>
  <c r="L4775" i="6"/>
  <c r="H4775" i="6" s="1"/>
  <c r="L4767" i="6"/>
  <c r="L4759" i="6"/>
  <c r="H4759" i="6" s="1"/>
  <c r="L4751" i="6"/>
  <c r="H4751" i="6" s="1"/>
  <c r="L4743" i="6"/>
  <c r="L4735" i="6"/>
  <c r="L4727" i="6"/>
  <c r="L4719" i="6"/>
  <c r="H4719" i="6" s="1"/>
  <c r="L4711" i="6"/>
  <c r="L4703" i="6"/>
  <c r="L4695" i="6"/>
  <c r="H4695" i="6" s="1"/>
  <c r="L4687" i="6"/>
  <c r="H4687" i="6" s="1"/>
  <c r="L4679" i="6"/>
  <c r="L4671" i="6"/>
  <c r="L4663" i="6"/>
  <c r="L4655" i="6"/>
  <c r="H4655" i="6" s="1"/>
  <c r="L4647" i="6"/>
  <c r="L4639" i="6"/>
  <c r="L4631" i="6"/>
  <c r="H4631" i="6" s="1"/>
  <c r="L4623" i="6"/>
  <c r="H4623" i="6" s="1"/>
  <c r="L4615" i="6"/>
  <c r="L4607" i="6"/>
  <c r="L4599" i="6"/>
  <c r="L4591" i="6"/>
  <c r="H4591" i="6" s="1"/>
  <c r="L4583" i="6"/>
  <c r="H4583" i="6" s="1"/>
  <c r="L4575" i="6"/>
  <c r="L4567" i="6"/>
  <c r="H4567" i="6" s="1"/>
  <c r="L4559" i="6"/>
  <c r="H4559" i="6" s="1"/>
  <c r="L4551" i="6"/>
  <c r="L4543" i="6"/>
  <c r="L4535" i="6"/>
  <c r="L4527" i="6"/>
  <c r="H4527" i="6" s="1"/>
  <c r="L4519" i="6"/>
  <c r="L4511" i="6"/>
  <c r="L4503" i="6"/>
  <c r="H4503" i="6" s="1"/>
  <c r="L4495" i="6"/>
  <c r="H4495" i="6" s="1"/>
  <c r="L4487" i="6"/>
  <c r="L4479" i="6"/>
  <c r="L4471" i="6"/>
  <c r="L4463" i="6"/>
  <c r="H4463" i="6" s="1"/>
  <c r="L4455" i="6"/>
  <c r="H4455" i="6" s="1"/>
  <c r="L4447" i="6"/>
  <c r="L4439" i="6"/>
  <c r="H4439" i="6" s="1"/>
  <c r="L4431" i="6"/>
  <c r="H4431" i="6" s="1"/>
  <c r="L4423" i="6"/>
  <c r="L4415" i="6"/>
  <c r="L4407" i="6"/>
  <c r="L4399" i="6"/>
  <c r="H4399" i="6" s="1"/>
  <c r="L4391" i="6"/>
  <c r="H4391" i="6" s="1"/>
  <c r="L4383" i="6"/>
  <c r="L4375" i="6"/>
  <c r="H4375" i="6" s="1"/>
  <c r="L4367" i="6"/>
  <c r="H4367" i="6" s="1"/>
  <c r="L4359" i="6"/>
  <c r="L4351" i="6"/>
  <c r="L4343" i="6"/>
  <c r="L4335" i="6"/>
  <c r="H4335" i="6" s="1"/>
  <c r="L4327" i="6"/>
  <c r="L4319" i="6"/>
  <c r="L4311" i="6"/>
  <c r="H4311" i="6" s="1"/>
  <c r="L4303" i="6"/>
  <c r="H4303" i="6" s="1"/>
  <c r="L4295" i="6"/>
  <c r="L4287" i="6"/>
  <c r="L4279" i="6"/>
  <c r="L4271" i="6"/>
  <c r="H4271" i="6" s="1"/>
  <c r="L4263" i="6"/>
  <c r="H4263" i="6" s="1"/>
  <c r="L4255" i="6"/>
  <c r="L4247" i="6"/>
  <c r="H4247" i="6" s="1"/>
  <c r="L4239" i="6"/>
  <c r="H4239" i="6" s="1"/>
  <c r="L4231" i="6"/>
  <c r="L4223" i="6"/>
  <c r="L4215" i="6"/>
  <c r="L4207" i="6"/>
  <c r="H4207" i="6" s="1"/>
  <c r="L4199" i="6"/>
  <c r="H4199" i="6" s="1"/>
  <c r="L4191" i="6"/>
  <c r="L4183" i="6"/>
  <c r="H4183" i="6" s="1"/>
  <c r="L4175" i="6"/>
  <c r="H4175" i="6" s="1"/>
  <c r="L4167" i="6"/>
  <c r="L4159" i="6"/>
  <c r="L4151" i="6"/>
  <c r="L4143" i="6"/>
  <c r="H4143" i="6" s="1"/>
  <c r="L4135" i="6"/>
  <c r="H4135" i="6" s="1"/>
  <c r="L4127" i="6"/>
  <c r="L4119" i="6"/>
  <c r="H4119" i="6" s="1"/>
  <c r="L4111" i="6"/>
  <c r="H4111" i="6" s="1"/>
  <c r="L4103" i="6"/>
  <c r="L4095" i="6"/>
  <c r="L4087" i="6"/>
  <c r="L4079" i="6"/>
  <c r="H4079" i="6" s="1"/>
  <c r="L4071" i="6"/>
  <c r="H4071" i="6" s="1"/>
  <c r="L4062" i="6"/>
  <c r="H4062" i="6" s="1"/>
  <c r="L4052" i="6"/>
  <c r="H4052" i="6" s="1"/>
  <c r="L4041" i="6"/>
  <c r="H4041" i="6" s="1"/>
  <c r="L4030" i="6"/>
  <c r="L4020" i="6"/>
  <c r="L4009" i="6"/>
  <c r="L3998" i="6"/>
  <c r="H3998" i="6" s="1"/>
  <c r="L3988" i="6"/>
  <c r="H3988" i="6" s="1"/>
  <c r="L3977" i="6"/>
  <c r="L3966" i="6"/>
  <c r="H3966" i="6" s="1"/>
  <c r="L3956" i="6"/>
  <c r="H3956" i="6" s="1"/>
  <c r="L3945" i="6"/>
  <c r="L3934" i="6"/>
  <c r="L3924" i="6"/>
  <c r="L3913" i="6"/>
  <c r="H3913" i="6" s="1"/>
  <c r="L3902" i="6"/>
  <c r="H3902" i="6" s="1"/>
  <c r="L3892" i="6"/>
  <c r="L3880" i="6"/>
  <c r="H3880" i="6" s="1"/>
  <c r="L28" i="6"/>
  <c r="H28" i="6" s="1"/>
  <c r="H25" i="6"/>
  <c r="H34" i="6"/>
  <c r="H42" i="6"/>
  <c r="H66" i="6"/>
  <c r="H74" i="6"/>
  <c r="H82" i="6"/>
  <c r="H90" i="6"/>
  <c r="H98" i="6"/>
  <c r="H106" i="6"/>
  <c r="H130" i="6"/>
  <c r="H138" i="6"/>
  <c r="H146" i="6"/>
  <c r="H154" i="6"/>
  <c r="H162" i="6"/>
  <c r="H170" i="6"/>
  <c r="H194" i="6"/>
  <c r="H202" i="6"/>
  <c r="H210" i="6"/>
  <c r="H218" i="6"/>
  <c r="H226" i="6"/>
  <c r="H234" i="6"/>
  <c r="H258" i="6"/>
  <c r="H266" i="6"/>
  <c r="H274" i="6"/>
  <c r="H282" i="6"/>
  <c r="H290" i="6"/>
  <c r="H298" i="6"/>
  <c r="H322" i="6"/>
  <c r="H330" i="6"/>
  <c r="H338" i="6"/>
  <c r="H346" i="6"/>
  <c r="H354" i="6"/>
  <c r="H362" i="6"/>
  <c r="H386" i="6"/>
  <c r="H394" i="6"/>
  <c r="H402" i="6"/>
  <c r="H410" i="6"/>
  <c r="H418" i="6"/>
  <c r="H426" i="6"/>
  <c r="H450" i="6"/>
  <c r="H458" i="6"/>
  <c r="H466" i="6"/>
  <c r="H474" i="6"/>
  <c r="H482" i="6"/>
  <c r="H490" i="6"/>
  <c r="H514" i="6"/>
  <c r="H522" i="6"/>
  <c r="H530" i="6"/>
  <c r="H538" i="6"/>
  <c r="H546" i="6"/>
  <c r="H554" i="6"/>
  <c r="H578" i="6"/>
  <c r="H586" i="6"/>
  <c r="H594" i="6"/>
  <c r="H602" i="6"/>
  <c r="H610" i="6"/>
  <c r="H618" i="6"/>
  <c r="H626" i="6"/>
  <c r="H634" i="6"/>
  <c r="H642" i="6"/>
  <c r="H650" i="6"/>
  <c r="H666" i="6"/>
  <c r="H15" i="6"/>
  <c r="H43" i="6"/>
  <c r="H51" i="6"/>
  <c r="H59" i="6"/>
  <c r="H67" i="6"/>
  <c r="H75" i="6"/>
  <c r="H83" i="6"/>
  <c r="H107" i="6"/>
  <c r="H115" i="6"/>
  <c r="H123" i="6"/>
  <c r="H131" i="6"/>
  <c r="H139" i="6"/>
  <c r="H147" i="6"/>
  <c r="H171" i="6"/>
  <c r="H179" i="6"/>
  <c r="H187" i="6"/>
  <c r="H195" i="6"/>
  <c r="H203" i="6"/>
  <c r="H211" i="6"/>
  <c r="H227" i="6"/>
  <c r="H235" i="6"/>
  <c r="H243" i="6"/>
  <c r="H251" i="6"/>
  <c r="H259" i="6"/>
  <c r="H267" i="6"/>
  <c r="H275" i="6"/>
  <c r="H299" i="6"/>
  <c r="H307" i="6"/>
  <c r="H315" i="6"/>
  <c r="H323" i="6"/>
  <c r="H331" i="6"/>
  <c r="H339" i="6"/>
  <c r="H18" i="6"/>
  <c r="H27" i="6"/>
  <c r="H36" i="6"/>
  <c r="H44" i="6"/>
  <c r="H52" i="6"/>
  <c r="H76" i="6"/>
  <c r="H92" i="6"/>
  <c r="H100" i="6"/>
  <c r="H108" i="6"/>
  <c r="H116" i="6"/>
  <c r="H124" i="6"/>
  <c r="H132" i="6"/>
  <c r="H140" i="6"/>
  <c r="H148" i="6"/>
  <c r="H172" i="6"/>
  <c r="H188" i="6"/>
  <c r="H196" i="6"/>
  <c r="H204" i="6"/>
  <c r="H212" i="6"/>
  <c r="H220" i="6"/>
  <c r="H236" i="6"/>
  <c r="H244" i="6"/>
  <c r="H276" i="6"/>
  <c r="H284" i="6"/>
  <c r="H292" i="6"/>
  <c r="H308" i="6"/>
  <c r="H324" i="6"/>
  <c r="H340" i="6"/>
  <c r="H364" i="6"/>
  <c r="H380" i="6"/>
  <c r="H388" i="6"/>
  <c r="H396" i="6"/>
  <c r="H412" i="6"/>
  <c r="H420" i="6"/>
  <c r="H428" i="6"/>
  <c r="H436" i="6"/>
  <c r="H444" i="6"/>
  <c r="H452" i="6"/>
  <c r="H468" i="6"/>
  <c r="H476" i="6"/>
  <c r="H484" i="6"/>
  <c r="H500" i="6"/>
  <c r="H516" i="6"/>
  <c r="H524" i="6"/>
  <c r="H532" i="6"/>
  <c r="H540" i="6"/>
  <c r="H548" i="6"/>
  <c r="H556" i="6"/>
  <c r="H564" i="6"/>
  <c r="H572" i="6"/>
  <c r="H588" i="6"/>
  <c r="H604" i="6"/>
  <c r="H612" i="6"/>
  <c r="H620" i="6"/>
  <c r="H628" i="6"/>
  <c r="H636" i="6"/>
  <c r="H644" i="6"/>
  <c r="H660" i="6"/>
  <c r="H19" i="6"/>
  <c r="H37" i="6"/>
  <c r="H45" i="6"/>
  <c r="H53" i="6"/>
  <c r="H69" i="6"/>
  <c r="H77" i="6"/>
  <c r="H85" i="6"/>
  <c r="H93" i="6"/>
  <c r="H101" i="6"/>
  <c r="H109" i="6"/>
  <c r="H133" i="6"/>
  <c r="H141" i="6"/>
  <c r="H157" i="6"/>
  <c r="H165" i="6"/>
  <c r="H173" i="6"/>
  <c r="H181" i="6"/>
  <c r="H189" i="6"/>
  <c r="H197" i="6"/>
  <c r="H205" i="6"/>
  <c r="H213" i="6"/>
  <c r="H221" i="6"/>
  <c r="H229" i="6"/>
  <c r="H245" i="6"/>
  <c r="H261" i="6"/>
  <c r="H269" i="6"/>
  <c r="H277" i="6"/>
  <c r="H285" i="6"/>
  <c r="H293" i="6"/>
  <c r="H301" i="6"/>
  <c r="H309" i="6"/>
  <c r="H317" i="6"/>
  <c r="H341" i="6"/>
  <c r="H357" i="6"/>
  <c r="H365" i="6"/>
  <c r="H373" i="6"/>
  <c r="H381" i="6"/>
  <c r="H389" i="6"/>
  <c r="H405" i="6"/>
  <c r="H413" i="6"/>
  <c r="H421" i="6"/>
  <c r="H445" i="6"/>
  <c r="H453" i="6"/>
  <c r="H461" i="6"/>
  <c r="H477" i="6"/>
  <c r="H493" i="6"/>
  <c r="H501" i="6"/>
  <c r="H509" i="6"/>
  <c r="H533" i="6"/>
  <c r="H549" i="6"/>
  <c r="H557" i="6"/>
  <c r="H565" i="6"/>
  <c r="H581" i="6"/>
  <c r="H589" i="6"/>
  <c r="H597" i="6"/>
  <c r="H605" i="6"/>
  <c r="H613" i="6"/>
  <c r="H621" i="6"/>
  <c r="H637" i="6"/>
  <c r="H645" i="6"/>
  <c r="H653" i="6"/>
  <c r="H661" i="6"/>
  <c r="H20" i="6"/>
  <c r="H30" i="6"/>
  <c r="H38" i="6"/>
  <c r="H62" i="6"/>
  <c r="H70" i="6"/>
  <c r="H78" i="6"/>
  <c r="H86" i="6"/>
  <c r="H94" i="6"/>
  <c r="H102" i="6"/>
  <c r="H126" i="6"/>
  <c r="H134" i="6"/>
  <c r="H142" i="6"/>
  <c r="H150" i="6"/>
  <c r="H158" i="6"/>
  <c r="H166" i="6"/>
  <c r="H190" i="6"/>
  <c r="H198" i="6"/>
  <c r="H206" i="6"/>
  <c r="H214" i="6"/>
  <c r="H222" i="6"/>
  <c r="H230" i="6"/>
  <c r="H254" i="6"/>
  <c r="H262" i="6"/>
  <c r="H270" i="6"/>
  <c r="H278" i="6"/>
  <c r="H286" i="6"/>
  <c r="H294" i="6"/>
  <c r="H318" i="6"/>
  <c r="H326" i="6"/>
  <c r="H334" i="6"/>
  <c r="H21" i="6"/>
  <c r="H31" i="6"/>
  <c r="H39" i="6"/>
  <c r="H47" i="6"/>
  <c r="H55" i="6"/>
  <c r="H63" i="6"/>
  <c r="H87" i="6"/>
  <c r="H95" i="6"/>
  <c r="H103" i="6"/>
  <c r="H111" i="6"/>
  <c r="H119" i="6"/>
  <c r="H127" i="6"/>
  <c r="H151" i="6"/>
  <c r="H159" i="6"/>
  <c r="H167" i="6"/>
  <c r="H175" i="6"/>
  <c r="H183" i="6"/>
  <c r="H191" i="6"/>
  <c r="H215" i="6"/>
  <c r="H223" i="6"/>
  <c r="H231" i="6"/>
  <c r="H239" i="6"/>
  <c r="H247" i="6"/>
  <c r="H255" i="6"/>
  <c r="H279" i="6"/>
  <c r="H287" i="6"/>
  <c r="H295" i="6"/>
  <c r="H303" i="6"/>
  <c r="H311" i="6"/>
  <c r="H319" i="6"/>
  <c r="H343" i="6"/>
  <c r="H351" i="6"/>
  <c r="H359" i="6"/>
  <c r="H367" i="6"/>
  <c r="H375" i="6"/>
  <c r="H383" i="6"/>
  <c r="H407" i="6"/>
  <c r="H415" i="6"/>
  <c r="H423" i="6"/>
  <c r="H431" i="6"/>
  <c r="H439" i="6"/>
  <c r="H447" i="6"/>
  <c r="H471" i="6"/>
  <c r="H479" i="6"/>
  <c r="H487" i="6"/>
  <c r="H495" i="6"/>
  <c r="H503" i="6"/>
  <c r="H511" i="6"/>
  <c r="H535" i="6"/>
  <c r="H543" i="6"/>
  <c r="H551" i="6"/>
  <c r="H559" i="6"/>
  <c r="H567" i="6"/>
  <c r="H575" i="6"/>
  <c r="H599" i="6"/>
  <c r="H607" i="6"/>
  <c r="H615" i="6"/>
  <c r="H623" i="6"/>
  <c r="H631" i="6"/>
  <c r="H639" i="6"/>
  <c r="H663" i="6"/>
  <c r="H13" i="6"/>
  <c r="H23" i="6"/>
  <c r="H33" i="6"/>
  <c r="H41" i="6"/>
  <c r="H49" i="6"/>
  <c r="H57" i="6"/>
  <c r="H65" i="6"/>
  <c r="H73" i="6"/>
  <c r="H105" i="6"/>
  <c r="H113" i="6"/>
  <c r="H121" i="6"/>
  <c r="H137" i="6"/>
  <c r="H145" i="6"/>
  <c r="H153" i="6"/>
  <c r="H161" i="6"/>
  <c r="H169" i="6"/>
  <c r="H193" i="6"/>
  <c r="H209" i="6"/>
  <c r="H217" i="6"/>
  <c r="H225" i="6"/>
  <c r="H241" i="6"/>
  <c r="H249" i="6"/>
  <c r="H257" i="6"/>
  <c r="H265" i="6"/>
  <c r="H273" i="6"/>
  <c r="H281" i="6"/>
  <c r="H297" i="6"/>
  <c r="H305" i="6"/>
  <c r="H313" i="6"/>
  <c r="H329" i="6"/>
  <c r="H345" i="6"/>
  <c r="H353" i="6"/>
  <c r="H361" i="6"/>
  <c r="H369" i="6"/>
  <c r="H377" i="6"/>
  <c r="H385" i="6"/>
  <c r="H393" i="6"/>
  <c r="H401" i="6"/>
  <c r="H417" i="6"/>
  <c r="H433" i="6"/>
  <c r="H441" i="6"/>
  <c r="H449" i="6"/>
  <c r="H457" i="6"/>
  <c r="H465" i="6"/>
  <c r="H473" i="6"/>
  <c r="H481" i="6"/>
  <c r="H489" i="6"/>
  <c r="H513" i="6"/>
  <c r="H537" i="6"/>
  <c r="H545" i="6"/>
  <c r="H553" i="6"/>
  <c r="H561" i="6"/>
  <c r="H569" i="6"/>
  <c r="H577" i="6"/>
  <c r="H585" i="6"/>
  <c r="H593" i="6"/>
  <c r="H617" i="6"/>
  <c r="H641" i="6"/>
  <c r="H657" i="6"/>
  <c r="H665" i="6"/>
  <c r="H673" i="6"/>
  <c r="H72" i="6"/>
  <c r="H136" i="6"/>
  <c r="H200" i="6"/>
  <c r="H264" i="6"/>
  <c r="H328" i="6"/>
  <c r="H358" i="6"/>
  <c r="H379" i="6"/>
  <c r="H400" i="6"/>
  <c r="H422" i="6"/>
  <c r="H443" i="6"/>
  <c r="H464" i="6"/>
  <c r="H486" i="6"/>
  <c r="H507" i="6"/>
  <c r="H528" i="6"/>
  <c r="H550" i="6"/>
  <c r="H571" i="6"/>
  <c r="H592" i="6"/>
  <c r="H614" i="6"/>
  <c r="H635" i="6"/>
  <c r="H656" i="6"/>
  <c r="H682" i="6"/>
  <c r="H690" i="6"/>
  <c r="H698" i="6"/>
  <c r="H706" i="6"/>
  <c r="H714" i="6"/>
  <c r="H722" i="6"/>
  <c r="H730" i="6"/>
  <c r="H754" i="6"/>
  <c r="H762" i="6"/>
  <c r="H770" i="6"/>
  <c r="H778" i="6"/>
  <c r="H786" i="6"/>
  <c r="H794" i="6"/>
  <c r="H818" i="6"/>
  <c r="H826" i="6"/>
  <c r="H834" i="6"/>
  <c r="H842" i="6"/>
  <c r="H850" i="6"/>
  <c r="H858" i="6"/>
  <c r="H882" i="6"/>
  <c r="H890" i="6"/>
  <c r="H898" i="6"/>
  <c r="H906" i="6"/>
  <c r="H914" i="6"/>
  <c r="H922" i="6"/>
  <c r="H946" i="6"/>
  <c r="H954" i="6"/>
  <c r="H962" i="6"/>
  <c r="H970" i="6"/>
  <c r="H978" i="6"/>
  <c r="H986" i="6"/>
  <c r="H1002" i="6"/>
  <c r="H1010" i="6"/>
  <c r="H1018" i="6"/>
  <c r="H1026" i="6"/>
  <c r="H1034" i="6"/>
  <c r="H1042" i="6"/>
  <c r="H1050" i="6"/>
  <c r="H1074" i="6"/>
  <c r="H80" i="6"/>
  <c r="H144" i="6"/>
  <c r="H208" i="6"/>
  <c r="H272" i="6"/>
  <c r="H336" i="6"/>
  <c r="H382" i="6"/>
  <c r="H403" i="6"/>
  <c r="H446" i="6"/>
  <c r="H467" i="6"/>
  <c r="H510" i="6"/>
  <c r="H531" i="6"/>
  <c r="H574" i="6"/>
  <c r="H595" i="6"/>
  <c r="H638" i="6"/>
  <c r="H659" i="6"/>
  <c r="H683" i="6"/>
  <c r="H691" i="6"/>
  <c r="H699" i="6"/>
  <c r="H707" i="6"/>
  <c r="H731" i="6"/>
  <c r="H739" i="6"/>
  <c r="H747" i="6"/>
  <c r="H763" i="6"/>
  <c r="H795" i="6"/>
  <c r="H803" i="6"/>
  <c r="H811" i="6"/>
  <c r="H819" i="6"/>
  <c r="H827" i="6"/>
  <c r="H835" i="6"/>
  <c r="H859" i="6"/>
  <c r="H867" i="6"/>
  <c r="H883" i="6"/>
  <c r="H891" i="6"/>
  <c r="H899" i="6"/>
  <c r="H907" i="6"/>
  <c r="H915" i="6"/>
  <c r="H931" i="6"/>
  <c r="H947" i="6"/>
  <c r="H971" i="6"/>
  <c r="H979" i="6"/>
  <c r="H987" i="6"/>
  <c r="H1003" i="6"/>
  <c r="H1019" i="6"/>
  <c r="H1027" i="6"/>
  <c r="H1035" i="6"/>
  <c r="H1051" i="6"/>
  <c r="H1059" i="6"/>
  <c r="H1067" i="6"/>
  <c r="H1075" i="6"/>
  <c r="H1083" i="6"/>
  <c r="H1091" i="6"/>
  <c r="H1099" i="6"/>
  <c r="H1107" i="6"/>
  <c r="H344" i="6"/>
  <c r="H387" i="6"/>
  <c r="H408" i="6"/>
  <c r="H430" i="6"/>
  <c r="H451" i="6"/>
  <c r="H472" i="6"/>
  <c r="H515" i="6"/>
  <c r="H536" i="6"/>
  <c r="H579" i="6"/>
  <c r="H600" i="6"/>
  <c r="H643" i="6"/>
  <c r="H664" i="6"/>
  <c r="H677" i="6"/>
  <c r="H693" i="6"/>
  <c r="H701" i="6"/>
  <c r="H709" i="6"/>
  <c r="H717" i="6"/>
  <c r="H741" i="6"/>
  <c r="H749" i="6"/>
  <c r="H757" i="6"/>
  <c r="H765" i="6"/>
  <c r="H773" i="6"/>
  <c r="H781" i="6"/>
  <c r="H805" i="6"/>
  <c r="H813" i="6"/>
  <c r="H821" i="6"/>
  <c r="H829" i="6"/>
  <c r="H837" i="6"/>
  <c r="H845" i="6"/>
  <c r="H869" i="6"/>
  <c r="H877" i="6"/>
  <c r="H885" i="6"/>
  <c r="H893" i="6"/>
  <c r="H901" i="6"/>
  <c r="H909" i="6"/>
  <c r="H933" i="6"/>
  <c r="H941" i="6"/>
  <c r="H232" i="6"/>
  <c r="H368" i="6"/>
  <c r="H390" i="6"/>
  <c r="H432" i="6"/>
  <c r="H454" i="6"/>
  <c r="H496" i="6"/>
  <c r="H518" i="6"/>
  <c r="H560" i="6"/>
  <c r="H582" i="6"/>
  <c r="H624" i="6"/>
  <c r="H646" i="6"/>
  <c r="H678" i="6"/>
  <c r="H694" i="6"/>
  <c r="H718" i="6"/>
  <c r="H726" i="6"/>
  <c r="H734" i="6"/>
  <c r="H742" i="6"/>
  <c r="H750" i="6"/>
  <c r="H758" i="6"/>
  <c r="H782" i="6"/>
  <c r="H790" i="6"/>
  <c r="H798" i="6"/>
  <c r="H806" i="6"/>
  <c r="H814" i="6"/>
  <c r="H822" i="6"/>
  <c r="H846" i="6"/>
  <c r="H854" i="6"/>
  <c r="H862" i="6"/>
  <c r="H870" i="6"/>
  <c r="H878" i="6"/>
  <c r="H886" i="6"/>
  <c r="H910" i="6"/>
  <c r="H918" i="6"/>
  <c r="H926" i="6"/>
  <c r="H934" i="6"/>
  <c r="H942" i="6"/>
  <c r="H950" i="6"/>
  <c r="H48" i="6"/>
  <c r="H112" i="6"/>
  <c r="H176" i="6"/>
  <c r="H240" i="6"/>
  <c r="H304" i="6"/>
  <c r="H350" i="6"/>
  <c r="H371" i="6"/>
  <c r="H392" i="6"/>
  <c r="H414" i="6"/>
  <c r="H435" i="6"/>
  <c r="H456" i="6"/>
  <c r="H478" i="6"/>
  <c r="H499" i="6"/>
  <c r="H520" i="6"/>
  <c r="H542" i="6"/>
  <c r="H563" i="6"/>
  <c r="H584" i="6"/>
  <c r="H606" i="6"/>
  <c r="H627" i="6"/>
  <c r="H648" i="6"/>
  <c r="H670" i="6"/>
  <c r="H679" i="6"/>
  <c r="H687" i="6"/>
  <c r="H695" i="6"/>
  <c r="H703" i="6"/>
  <c r="H711" i="6"/>
  <c r="H719" i="6"/>
  <c r="H727" i="6"/>
  <c r="H751" i="6"/>
  <c r="H759" i="6"/>
  <c r="H767" i="6"/>
  <c r="H775" i="6"/>
  <c r="H783" i="6"/>
  <c r="H791" i="6"/>
  <c r="H815" i="6"/>
  <c r="H823" i="6"/>
  <c r="H831" i="6"/>
  <c r="H839" i="6"/>
  <c r="H847" i="6"/>
  <c r="H855" i="6"/>
  <c r="H879" i="6"/>
  <c r="H887" i="6"/>
  <c r="H895" i="6"/>
  <c r="H903" i="6"/>
  <c r="H911" i="6"/>
  <c r="H919" i="6"/>
  <c r="H943" i="6"/>
  <c r="H951" i="6"/>
  <c r="H959" i="6"/>
  <c r="H967" i="6"/>
  <c r="H975" i="6"/>
  <c r="H983" i="6"/>
  <c r="H1007" i="6"/>
  <c r="H1015" i="6"/>
  <c r="H1023" i="6"/>
  <c r="H1031" i="6"/>
  <c r="H1039" i="6"/>
  <c r="H1047" i="6"/>
  <c r="H1071" i="6"/>
  <c r="H56" i="6"/>
  <c r="H120" i="6"/>
  <c r="H184" i="6"/>
  <c r="H248" i="6"/>
  <c r="H312" i="6"/>
  <c r="H395" i="6"/>
  <c r="H459" i="6"/>
  <c r="H523" i="6"/>
  <c r="H587" i="6"/>
  <c r="H630" i="6"/>
  <c r="H651" i="6"/>
  <c r="H671" i="6"/>
  <c r="H688" i="6"/>
  <c r="H696" i="6"/>
  <c r="H704" i="6"/>
  <c r="H712" i="6"/>
  <c r="H720" i="6"/>
  <c r="H728" i="6"/>
  <c r="H736" i="6"/>
  <c r="H760" i="6"/>
  <c r="H768" i="6"/>
  <c r="H776" i="6"/>
  <c r="H784" i="6"/>
  <c r="H792" i="6"/>
  <c r="H800" i="6"/>
  <c r="H824" i="6"/>
  <c r="H832" i="6"/>
  <c r="H840" i="6"/>
  <c r="H848" i="6"/>
  <c r="H856" i="6"/>
  <c r="H864" i="6"/>
  <c r="H888" i="6"/>
  <c r="H896" i="6"/>
  <c r="H904" i="6"/>
  <c r="H912" i="6"/>
  <c r="H920" i="6"/>
  <c r="H928" i="6"/>
  <c r="H944" i="6"/>
  <c r="H952" i="6"/>
  <c r="H960" i="6"/>
  <c r="H968" i="6"/>
  <c r="H976" i="6"/>
  <c r="H984" i="6"/>
  <c r="H992" i="6"/>
  <c r="H1016" i="6"/>
  <c r="H1024" i="6"/>
  <c r="H1032" i="6"/>
  <c r="H1040" i="6"/>
  <c r="H1048" i="6"/>
  <c r="H1056" i="6"/>
  <c r="H1080" i="6"/>
  <c r="H1088" i="6"/>
  <c r="H1104" i="6"/>
  <c r="H1112" i="6"/>
  <c r="H1120" i="6"/>
  <c r="H1128" i="6"/>
  <c r="H1136" i="6"/>
  <c r="H1144" i="6"/>
  <c r="H1152" i="6"/>
  <c r="H1160" i="6"/>
  <c r="H1176" i="6"/>
  <c r="H1184" i="6"/>
  <c r="H64" i="6"/>
  <c r="H128" i="6"/>
  <c r="H192" i="6"/>
  <c r="H256" i="6"/>
  <c r="H320" i="6"/>
  <c r="H376" i="6"/>
  <c r="H398" i="6"/>
  <c r="H440" i="6"/>
  <c r="H462" i="6"/>
  <c r="H504" i="6"/>
  <c r="H526" i="6"/>
  <c r="H568" i="6"/>
  <c r="H590" i="6"/>
  <c r="H632" i="6"/>
  <c r="H654" i="6"/>
  <c r="H681" i="6"/>
  <c r="H689" i="6"/>
  <c r="H697" i="6"/>
  <c r="H705" i="6"/>
  <c r="H729" i="6"/>
  <c r="H737" i="6"/>
  <c r="H745" i="6"/>
  <c r="H753" i="6"/>
  <c r="H761" i="6"/>
  <c r="H769" i="6"/>
  <c r="H793" i="6"/>
  <c r="H801" i="6"/>
  <c r="H809" i="6"/>
  <c r="H817" i="6"/>
  <c r="H825" i="6"/>
  <c r="H833" i="6"/>
  <c r="H857" i="6"/>
  <c r="H865" i="6"/>
  <c r="H873" i="6"/>
  <c r="H881" i="6"/>
  <c r="H889" i="6"/>
  <c r="H897" i="6"/>
  <c r="H921" i="6"/>
  <c r="H929" i="6"/>
  <c r="H937" i="6"/>
  <c r="H945" i="6"/>
  <c r="H953" i="6"/>
  <c r="H961" i="6"/>
  <c r="H985" i="6"/>
  <c r="H993" i="6"/>
  <c r="H1001" i="6"/>
  <c r="H1009" i="6"/>
  <c r="H1017" i="6"/>
  <c r="H1025" i="6"/>
  <c r="H1049" i="6"/>
  <c r="H1057" i="6"/>
  <c r="H1065" i="6"/>
  <c r="H1073" i="6"/>
  <c r="H1081" i="6"/>
  <c r="H1089" i="6"/>
  <c r="H384" i="6"/>
  <c r="H555" i="6"/>
  <c r="H692" i="6"/>
  <c r="H756" i="6"/>
  <c r="H820" i="6"/>
  <c r="H884" i="6"/>
  <c r="H948" i="6"/>
  <c r="H974" i="6"/>
  <c r="H997" i="6"/>
  <c r="H1020" i="6"/>
  <c r="H1038" i="6"/>
  <c r="H1061" i="6"/>
  <c r="H1079" i="6"/>
  <c r="H1093" i="6"/>
  <c r="H1105" i="6"/>
  <c r="H1115" i="6"/>
  <c r="H1124" i="6"/>
  <c r="H1133" i="6"/>
  <c r="H1142" i="6"/>
  <c r="H1151" i="6"/>
  <c r="H1161" i="6"/>
  <c r="H1170" i="6"/>
  <c r="H1179" i="6"/>
  <c r="H1196" i="6"/>
  <c r="H1204" i="6"/>
  <c r="H1228" i="6"/>
  <c r="H1244" i="6"/>
  <c r="H1260" i="6"/>
  <c r="H1268" i="6"/>
  <c r="H1292" i="6"/>
  <c r="H1300" i="6"/>
  <c r="H1308" i="6"/>
  <c r="H1316" i="6"/>
  <c r="H1324" i="6"/>
  <c r="H1332" i="6"/>
  <c r="H1340" i="6"/>
  <c r="H1348" i="6"/>
  <c r="H1356" i="6"/>
  <c r="H1364" i="6"/>
  <c r="H1372" i="6"/>
  <c r="H1380" i="6"/>
  <c r="H1396" i="6"/>
  <c r="H1436" i="6"/>
  <c r="H1444" i="6"/>
  <c r="H1460" i="6"/>
  <c r="H1468" i="6"/>
  <c r="H1484" i="6"/>
  <c r="H1492" i="6"/>
  <c r="H1516" i="6"/>
  <c r="H1540" i="6"/>
  <c r="H1548" i="6"/>
  <c r="H1556" i="6"/>
  <c r="H1564" i="6"/>
  <c r="H1596" i="6"/>
  <c r="H1604" i="6"/>
  <c r="H1620" i="6"/>
  <c r="H1628" i="6"/>
  <c r="H1636" i="6"/>
  <c r="H1652" i="6"/>
  <c r="H1660" i="6"/>
  <c r="H1668" i="6"/>
  <c r="H1676" i="6"/>
  <c r="H22" i="6"/>
  <c r="H406" i="6"/>
  <c r="H576" i="6"/>
  <c r="H828" i="6"/>
  <c r="H892" i="6"/>
  <c r="H949" i="6"/>
  <c r="H980" i="6"/>
  <c r="H998" i="6"/>
  <c r="H1021" i="6"/>
  <c r="H1062" i="6"/>
  <c r="H1082" i="6"/>
  <c r="H1106" i="6"/>
  <c r="H1116" i="6"/>
  <c r="H1125" i="6"/>
  <c r="H1134" i="6"/>
  <c r="H1143" i="6"/>
  <c r="H1162" i="6"/>
  <c r="H1171" i="6"/>
  <c r="H1180" i="6"/>
  <c r="H1189" i="6"/>
  <c r="H1197" i="6"/>
  <c r="H1205" i="6"/>
  <c r="H1213" i="6"/>
  <c r="H1221" i="6"/>
  <c r="H1229" i="6"/>
  <c r="H1245" i="6"/>
  <c r="H1253" i="6"/>
  <c r="H1261" i="6"/>
  <c r="H1269" i="6"/>
  <c r="H1277" i="6"/>
  <c r="H1285" i="6"/>
  <c r="H1293" i="6"/>
  <c r="H1317" i="6"/>
  <c r="H1325" i="6"/>
  <c r="H1333" i="6"/>
  <c r="H1341" i="6"/>
  <c r="H1349" i="6"/>
  <c r="H1357" i="6"/>
  <c r="H1381" i="6"/>
  <c r="H1389" i="6"/>
  <c r="H1397" i="6"/>
  <c r="H1405" i="6"/>
  <c r="H1413" i="6"/>
  <c r="H1421" i="6"/>
  <c r="H1445" i="6"/>
  <c r="H1453" i="6"/>
  <c r="H1461" i="6"/>
  <c r="H1469" i="6"/>
  <c r="H1477" i="6"/>
  <c r="H1485" i="6"/>
  <c r="H1509" i="6"/>
  <c r="H1517" i="6"/>
  <c r="H1525" i="6"/>
  <c r="H1533" i="6"/>
  <c r="H1541" i="6"/>
  <c r="H1549" i="6"/>
  <c r="H152" i="6"/>
  <c r="H448" i="6"/>
  <c r="H619" i="6"/>
  <c r="H716" i="6"/>
  <c r="H780" i="6"/>
  <c r="H844" i="6"/>
  <c r="H908" i="6"/>
  <c r="H957" i="6"/>
  <c r="H982" i="6"/>
  <c r="H1005" i="6"/>
  <c r="H1046" i="6"/>
  <c r="H1069" i="6"/>
  <c r="H1085" i="6"/>
  <c r="H1098" i="6"/>
  <c r="H1118" i="6"/>
  <c r="H1146" i="6"/>
  <c r="H1164" i="6"/>
  <c r="H1191" i="6"/>
  <c r="H1199" i="6"/>
  <c r="H1207" i="6"/>
  <c r="H1231" i="6"/>
  <c r="H1239" i="6"/>
  <c r="H1247" i="6"/>
  <c r="H1255" i="6"/>
  <c r="H1263" i="6"/>
  <c r="H1271" i="6"/>
  <c r="H1295" i="6"/>
  <c r="H1303" i="6"/>
  <c r="H1311" i="6"/>
  <c r="H1319" i="6"/>
  <c r="H1327" i="6"/>
  <c r="H1335" i="6"/>
  <c r="H1359" i="6"/>
  <c r="H1367" i="6"/>
  <c r="H1375" i="6"/>
  <c r="H1383" i="6"/>
  <c r="H1391" i="6"/>
  <c r="H1399" i="6"/>
  <c r="H1423" i="6"/>
  <c r="H1431" i="6"/>
  <c r="H1439" i="6"/>
  <c r="H1447" i="6"/>
  <c r="H1455" i="6"/>
  <c r="H1463" i="6"/>
  <c r="H1495" i="6"/>
  <c r="H1503" i="6"/>
  <c r="H1511" i="6"/>
  <c r="H1519" i="6"/>
  <c r="H1535" i="6"/>
  <c r="H1543" i="6"/>
  <c r="H1551" i="6"/>
  <c r="H1567" i="6"/>
  <c r="H1575" i="6"/>
  <c r="H1583" i="6"/>
  <c r="H1591" i="6"/>
  <c r="H1599" i="6"/>
  <c r="H1631" i="6"/>
  <c r="H1639" i="6"/>
  <c r="H1655" i="6"/>
  <c r="H1671" i="6"/>
  <c r="H1679" i="6"/>
  <c r="H1687" i="6"/>
  <c r="H1711" i="6"/>
  <c r="H1719" i="6"/>
  <c r="H1727" i="6"/>
  <c r="H1743" i="6"/>
  <c r="H1751" i="6"/>
  <c r="H1775" i="6"/>
  <c r="H1783" i="6"/>
  <c r="H1791" i="6"/>
  <c r="H1807" i="6"/>
  <c r="H1815" i="6"/>
  <c r="H216" i="6"/>
  <c r="H470" i="6"/>
  <c r="H640" i="6"/>
  <c r="H724" i="6"/>
  <c r="H788" i="6"/>
  <c r="H852" i="6"/>
  <c r="H916" i="6"/>
  <c r="H964" i="6"/>
  <c r="H988" i="6"/>
  <c r="H1006" i="6"/>
  <c r="H1029" i="6"/>
  <c r="H1052" i="6"/>
  <c r="H1070" i="6"/>
  <c r="H1100" i="6"/>
  <c r="H1110" i="6"/>
  <c r="H1129" i="6"/>
  <c r="H1138" i="6"/>
  <c r="H1147" i="6"/>
  <c r="H1165" i="6"/>
  <c r="H1174" i="6"/>
  <c r="H1183" i="6"/>
  <c r="H1192" i="6"/>
  <c r="H1200" i="6"/>
  <c r="H1208" i="6"/>
  <c r="H1232" i="6"/>
  <c r="H1240" i="6"/>
  <c r="H1248" i="6"/>
  <c r="H1256" i="6"/>
  <c r="H1264" i="6"/>
  <c r="H1272" i="6"/>
  <c r="H1296" i="6"/>
  <c r="H1304" i="6"/>
  <c r="H1312" i="6"/>
  <c r="H1320" i="6"/>
  <c r="H1328" i="6"/>
  <c r="H1336" i="6"/>
  <c r="H1360" i="6"/>
  <c r="H1368" i="6"/>
  <c r="H1376" i="6"/>
  <c r="H1384" i="6"/>
  <c r="H1392" i="6"/>
  <c r="H1400" i="6"/>
  <c r="H1424" i="6"/>
  <c r="H1432" i="6"/>
  <c r="H1440" i="6"/>
  <c r="H1448" i="6"/>
  <c r="H1456" i="6"/>
  <c r="H1464" i="6"/>
  <c r="H1488" i="6"/>
  <c r="H1496" i="6"/>
  <c r="H1504" i="6"/>
  <c r="H1512" i="6"/>
  <c r="H1520" i="6"/>
  <c r="H1544" i="6"/>
  <c r="H1552" i="6"/>
  <c r="H1568" i="6"/>
  <c r="H1576" i="6"/>
  <c r="H1592" i="6"/>
  <c r="H1600" i="6"/>
  <c r="H1608" i="6"/>
  <c r="H1616" i="6"/>
  <c r="H1632" i="6"/>
  <c r="H1648" i="6"/>
  <c r="H1656" i="6"/>
  <c r="H1664" i="6"/>
  <c r="H1672" i="6"/>
  <c r="H280" i="6"/>
  <c r="H491" i="6"/>
  <c r="H662" i="6"/>
  <c r="H732" i="6"/>
  <c r="H796" i="6"/>
  <c r="H860" i="6"/>
  <c r="H965" i="6"/>
  <c r="H1076" i="6"/>
  <c r="H1087" i="6"/>
  <c r="H1101" i="6"/>
  <c r="H1111" i="6"/>
  <c r="H1121" i="6"/>
  <c r="H1148" i="6"/>
  <c r="H1157" i="6"/>
  <c r="H1166" i="6"/>
  <c r="H1175" i="6"/>
  <c r="H1185" i="6"/>
  <c r="H1193" i="6"/>
  <c r="H1201" i="6"/>
  <c r="H1209" i="6"/>
  <c r="H1217" i="6"/>
  <c r="H1241" i="6"/>
  <c r="H1249" i="6"/>
  <c r="H1257" i="6"/>
  <c r="H1265" i="6"/>
  <c r="H1273" i="6"/>
  <c r="H1281" i="6"/>
  <c r="H1305" i="6"/>
  <c r="H1313" i="6"/>
  <c r="H1321" i="6"/>
  <c r="H1329" i="6"/>
  <c r="H1337" i="6"/>
  <c r="H1345" i="6"/>
  <c r="H1369" i="6"/>
  <c r="H1377" i="6"/>
  <c r="H1385" i="6"/>
  <c r="H1393" i="6"/>
  <c r="H1401" i="6"/>
  <c r="H1409" i="6"/>
  <c r="H1433" i="6"/>
  <c r="H1441" i="6"/>
  <c r="H1449" i="6"/>
  <c r="H1457" i="6"/>
  <c r="H1465" i="6"/>
  <c r="H1473" i="6"/>
  <c r="H1489" i="6"/>
  <c r="H1497" i="6"/>
  <c r="H1505" i="6"/>
  <c r="H1513" i="6"/>
  <c r="H1545" i="6"/>
  <c r="H1553" i="6"/>
  <c r="H1569" i="6"/>
  <c r="H342" i="6"/>
  <c r="H512" i="6"/>
  <c r="H740" i="6"/>
  <c r="H868" i="6"/>
  <c r="H932" i="6"/>
  <c r="H972" i="6"/>
  <c r="H990" i="6"/>
  <c r="H1013" i="6"/>
  <c r="H1036" i="6"/>
  <c r="H1054" i="6"/>
  <c r="H1077" i="6"/>
  <c r="H1090" i="6"/>
  <c r="H1102" i="6"/>
  <c r="H1131" i="6"/>
  <c r="H1140" i="6"/>
  <c r="H1149" i="6"/>
  <c r="H1167" i="6"/>
  <c r="H1177" i="6"/>
  <c r="H1194" i="6"/>
  <c r="H1202" i="6"/>
  <c r="H1210" i="6"/>
  <c r="H1218" i="6"/>
  <c r="H1226" i="6"/>
  <c r="H1234" i="6"/>
  <c r="H1258" i="6"/>
  <c r="H1266" i="6"/>
  <c r="H1274" i="6"/>
  <c r="H1282" i="6"/>
  <c r="H1290" i="6"/>
  <c r="H1298" i="6"/>
  <c r="H1322" i="6"/>
  <c r="H1330" i="6"/>
  <c r="H1338" i="6"/>
  <c r="H1346" i="6"/>
  <c r="H1354" i="6"/>
  <c r="H1362" i="6"/>
  <c r="H1386" i="6"/>
  <c r="H1394" i="6"/>
  <c r="H1402" i="6"/>
  <c r="H1410" i="6"/>
  <c r="H1418" i="6"/>
  <c r="H1426" i="6"/>
  <c r="H1450" i="6"/>
  <c r="H1458" i="6"/>
  <c r="H1466" i="6"/>
  <c r="H1474" i="6"/>
  <c r="H1482" i="6"/>
  <c r="H1490" i="6"/>
  <c r="H1514" i="6"/>
  <c r="H1522" i="6"/>
  <c r="H1530" i="6"/>
  <c r="H1538" i="6"/>
  <c r="H1546" i="6"/>
  <c r="H1554" i="6"/>
  <c r="H1578" i="6"/>
  <c r="H1586" i="6"/>
  <c r="H1594" i="6"/>
  <c r="H1602" i="6"/>
  <c r="H1610" i="6"/>
  <c r="H1618" i="6"/>
  <c r="H1642" i="6"/>
  <c r="H1650" i="6"/>
  <c r="H1658" i="6"/>
  <c r="H1666" i="6"/>
  <c r="H1674" i="6"/>
  <c r="H1682" i="6"/>
  <c r="H1706" i="6"/>
  <c r="H1714" i="6"/>
  <c r="H1738" i="6"/>
  <c r="H1746" i="6"/>
  <c r="H1754" i="6"/>
  <c r="H363" i="6"/>
  <c r="H534" i="6"/>
  <c r="H684" i="6"/>
  <c r="H748" i="6"/>
  <c r="H812" i="6"/>
  <c r="H940" i="6"/>
  <c r="H973" i="6"/>
  <c r="H996" i="6"/>
  <c r="H1014" i="6"/>
  <c r="H1037" i="6"/>
  <c r="H1078" i="6"/>
  <c r="H1092" i="6"/>
  <c r="H1103" i="6"/>
  <c r="H1114" i="6"/>
  <c r="H1123" i="6"/>
  <c r="H1132" i="6"/>
  <c r="H1141" i="6"/>
  <c r="H1159" i="6"/>
  <c r="H1169" i="6"/>
  <c r="H1187" i="6"/>
  <c r="H1211" i="6"/>
  <c r="H1219" i="6"/>
  <c r="H1227" i="6"/>
  <c r="H1235" i="6"/>
  <c r="H1243" i="6"/>
  <c r="H1251" i="6"/>
  <c r="H1275" i="6"/>
  <c r="H1283" i="6"/>
  <c r="H1291" i="6"/>
  <c r="H1299" i="6"/>
  <c r="H1307" i="6"/>
  <c r="H1315" i="6"/>
  <c r="H1331" i="6"/>
  <c r="H1339" i="6"/>
  <c r="H1347" i="6"/>
  <c r="H1355" i="6"/>
  <c r="H1363" i="6"/>
  <c r="H1371" i="6"/>
  <c r="H1379" i="6"/>
  <c r="H1403" i="6"/>
  <c r="H1411" i="6"/>
  <c r="H1419" i="6"/>
  <c r="H1427" i="6"/>
  <c r="H1435" i="6"/>
  <c r="H1443" i="6"/>
  <c r="H1467" i="6"/>
  <c r="H1475" i="6"/>
  <c r="H1483" i="6"/>
  <c r="H1499" i="6"/>
  <c r="H1515" i="6"/>
  <c r="H1523" i="6"/>
  <c r="H1531" i="6"/>
  <c r="H1547" i="6"/>
  <c r="H1563" i="6"/>
  <c r="H1587" i="6"/>
  <c r="H1595" i="6"/>
  <c r="H1619" i="6"/>
  <c r="H1627" i="6"/>
  <c r="H1635" i="6"/>
  <c r="H1643" i="6"/>
  <c r="H1675" i="6"/>
  <c r="H1683" i="6"/>
  <c r="H1691" i="6"/>
  <c r="H1699" i="6"/>
  <c r="H1707" i="6"/>
  <c r="H1715" i="6"/>
  <c r="H1723" i="6"/>
  <c r="H1747" i="6"/>
  <c r="H1755" i="6"/>
  <c r="H1763" i="6"/>
  <c r="H1771" i="6"/>
  <c r="H1779" i="6"/>
  <c r="H1787" i="6"/>
  <c r="H1811" i="6"/>
  <c r="H1819" i="6"/>
  <c r="H1108" i="6"/>
  <c r="H1181" i="6"/>
  <c r="H1590" i="6"/>
  <c r="H1613" i="6"/>
  <c r="H1633" i="6"/>
  <c r="H1654" i="6"/>
  <c r="H1677" i="6"/>
  <c r="H1689" i="6"/>
  <c r="H1702" i="6"/>
  <c r="H1716" i="6"/>
  <c r="H1728" i="6"/>
  <c r="H1741" i="6"/>
  <c r="H1753" i="6"/>
  <c r="H1766" i="6"/>
  <c r="H1777" i="6"/>
  <c r="H1788" i="6"/>
  <c r="H1836" i="6"/>
  <c r="H1844" i="6"/>
  <c r="H1852" i="6"/>
  <c r="H1860" i="6"/>
  <c r="H1868" i="6"/>
  <c r="H1876" i="6"/>
  <c r="H1900" i="6"/>
  <c r="H1908" i="6"/>
  <c r="H1916" i="6"/>
  <c r="H1924" i="6"/>
  <c r="H1932" i="6"/>
  <c r="H1940" i="6"/>
  <c r="H1964" i="6"/>
  <c r="H1972" i="6"/>
  <c r="H1980" i="6"/>
  <c r="H1988" i="6"/>
  <c r="H1996" i="6"/>
  <c r="H2004" i="6"/>
  <c r="H2028" i="6"/>
  <c r="H2036" i="6"/>
  <c r="H2044" i="6"/>
  <c r="H2052" i="6"/>
  <c r="H2060" i="6"/>
  <c r="H2068" i="6"/>
  <c r="H2092" i="6"/>
  <c r="H2100" i="6"/>
  <c r="H2108" i="6"/>
  <c r="H2116" i="6"/>
  <c r="H2124" i="6"/>
  <c r="H2132" i="6"/>
  <c r="H2156" i="6"/>
  <c r="H2164" i="6"/>
  <c r="H2172" i="6"/>
  <c r="H2180" i="6"/>
  <c r="H2196" i="6"/>
  <c r="H2220" i="6"/>
  <c r="H2244" i="6"/>
  <c r="H2252" i="6"/>
  <c r="H88" i="6"/>
  <c r="H1190" i="6"/>
  <c r="H1254" i="6"/>
  <c r="H1318" i="6"/>
  <c r="H1382" i="6"/>
  <c r="H1446" i="6"/>
  <c r="H1510" i="6"/>
  <c r="H1573" i="6"/>
  <c r="H1593" i="6"/>
  <c r="H1614" i="6"/>
  <c r="H1637" i="6"/>
  <c r="H1678" i="6"/>
  <c r="H1778" i="6"/>
  <c r="H1810" i="6"/>
  <c r="H1821" i="6"/>
  <c r="H1829" i="6"/>
  <c r="H1837" i="6"/>
  <c r="H1861" i="6"/>
  <c r="H1869" i="6"/>
  <c r="H1877" i="6"/>
  <c r="H1885" i="6"/>
  <c r="H1893" i="6"/>
  <c r="H1901" i="6"/>
  <c r="H1925" i="6"/>
  <c r="H1933" i="6"/>
  <c r="H1941" i="6"/>
  <c r="H1949" i="6"/>
  <c r="H1957" i="6"/>
  <c r="H1965" i="6"/>
  <c r="H1989" i="6"/>
  <c r="H1997" i="6"/>
  <c r="H2005" i="6"/>
  <c r="H2013" i="6"/>
  <c r="H2021" i="6"/>
  <c r="H2029" i="6"/>
  <c r="H2053" i="6"/>
  <c r="H2061" i="6"/>
  <c r="H2069" i="6"/>
  <c r="H2077" i="6"/>
  <c r="H2085" i="6"/>
  <c r="H2093" i="6"/>
  <c r="H2117" i="6"/>
  <c r="H2125" i="6"/>
  <c r="H2133" i="6"/>
  <c r="H2141" i="6"/>
  <c r="H2149" i="6"/>
  <c r="H2157" i="6"/>
  <c r="H2173" i="6"/>
  <c r="H2181" i="6"/>
  <c r="H2189" i="6"/>
  <c r="H2197" i="6"/>
  <c r="H2213" i="6"/>
  <c r="H2245" i="6"/>
  <c r="H2253" i="6"/>
  <c r="H2261" i="6"/>
  <c r="H427" i="6"/>
  <c r="H1004" i="6"/>
  <c r="H1126" i="6"/>
  <c r="H1198" i="6"/>
  <c r="H1262" i="6"/>
  <c r="H1326" i="6"/>
  <c r="H1390" i="6"/>
  <c r="H1454" i="6"/>
  <c r="H1518" i="6"/>
  <c r="H1597" i="6"/>
  <c r="H1638" i="6"/>
  <c r="H1661" i="6"/>
  <c r="H1680" i="6"/>
  <c r="H1693" i="6"/>
  <c r="H1705" i="6"/>
  <c r="H1718" i="6"/>
  <c r="H1732" i="6"/>
  <c r="H1744" i="6"/>
  <c r="H1757" i="6"/>
  <c r="H1780" i="6"/>
  <c r="H1790" i="6"/>
  <c r="H1801" i="6"/>
  <c r="H1812" i="6"/>
  <c r="H1822" i="6"/>
  <c r="H1830" i="6"/>
  <c r="H598" i="6"/>
  <c r="H1135" i="6"/>
  <c r="H1206" i="6"/>
  <c r="H1270" i="6"/>
  <c r="H1334" i="6"/>
  <c r="H1398" i="6"/>
  <c r="H1462" i="6"/>
  <c r="H1598" i="6"/>
  <c r="H1641" i="6"/>
  <c r="H1662" i="6"/>
  <c r="H1681" i="6"/>
  <c r="H1694" i="6"/>
  <c r="H1708" i="6"/>
  <c r="H1720" i="6"/>
  <c r="H1733" i="6"/>
  <c r="H1758" i="6"/>
  <c r="H1770" i="6"/>
  <c r="H1792" i="6"/>
  <c r="H1802" i="6"/>
  <c r="H1813" i="6"/>
  <c r="H1839" i="6"/>
  <c r="H1847" i="6"/>
  <c r="H1855" i="6"/>
  <c r="H1863" i="6"/>
  <c r="H1871" i="6"/>
  <c r="H1879" i="6"/>
  <c r="H1903" i="6"/>
  <c r="H1911" i="6"/>
  <c r="H1919" i="6"/>
  <c r="H1935" i="6"/>
  <c r="H1943" i="6"/>
  <c r="H1967" i="6"/>
  <c r="H1975" i="6"/>
  <c r="H1983" i="6"/>
  <c r="H1991" i="6"/>
  <c r="H1999" i="6"/>
  <c r="H2007" i="6"/>
  <c r="H2031" i="6"/>
  <c r="H2039" i="6"/>
  <c r="H2047" i="6"/>
  <c r="H2063" i="6"/>
  <c r="H2071" i="6"/>
  <c r="H2095" i="6"/>
  <c r="H2103" i="6"/>
  <c r="H2111" i="6"/>
  <c r="H2127" i="6"/>
  <c r="H2135" i="6"/>
  <c r="H2159" i="6"/>
  <c r="H2167" i="6"/>
  <c r="H2175" i="6"/>
  <c r="H2183" i="6"/>
  <c r="H2199" i="6"/>
  <c r="H2223" i="6"/>
  <c r="H2231" i="6"/>
  <c r="H2239" i="6"/>
  <c r="H2255" i="6"/>
  <c r="H2263" i="6"/>
  <c r="H2287" i="6"/>
  <c r="H2295" i="6"/>
  <c r="H2303" i="6"/>
  <c r="H2319" i="6"/>
  <c r="H2327" i="6"/>
  <c r="H2351" i="6"/>
  <c r="H2359" i="6"/>
  <c r="H2367" i="6"/>
  <c r="H2391" i="6"/>
  <c r="H2415" i="6"/>
  <c r="H2423" i="6"/>
  <c r="H2431" i="6"/>
  <c r="H2447" i="6"/>
  <c r="H1145" i="6"/>
  <c r="H1214" i="6"/>
  <c r="H1278" i="6"/>
  <c r="H1342" i="6"/>
  <c r="H1406" i="6"/>
  <c r="H1470" i="6"/>
  <c r="H1534" i="6"/>
  <c r="H1581" i="6"/>
  <c r="H1601" i="6"/>
  <c r="H1645" i="6"/>
  <c r="H1684" i="6"/>
  <c r="H1709" i="6"/>
  <c r="H1721" i="6"/>
  <c r="H1748" i="6"/>
  <c r="H1772" i="6"/>
  <c r="H1782" i="6"/>
  <c r="H1793" i="6"/>
  <c r="H1804" i="6"/>
  <c r="H1814" i="6"/>
  <c r="H1840" i="6"/>
  <c r="H1848" i="6"/>
  <c r="H1856" i="6"/>
  <c r="H1872" i="6"/>
  <c r="H1880" i="6"/>
  <c r="H1904" i="6"/>
  <c r="H1912" i="6"/>
  <c r="H1920" i="6"/>
  <c r="H1936" i="6"/>
  <c r="H1944" i="6"/>
  <c r="H1968" i="6"/>
  <c r="H1976" i="6"/>
  <c r="H1984" i="6"/>
  <c r="H2000" i="6"/>
  <c r="H2008" i="6"/>
  <c r="H2032" i="6"/>
  <c r="H2040" i="6"/>
  <c r="H2048" i="6"/>
  <c r="H2056" i="6"/>
  <c r="H2064" i="6"/>
  <c r="H2072" i="6"/>
  <c r="H2096" i="6"/>
  <c r="H2104" i="6"/>
  <c r="H2112" i="6"/>
  <c r="H2128" i="6"/>
  <c r="H2136" i="6"/>
  <c r="H2160" i="6"/>
  <c r="H2168" i="6"/>
  <c r="H2176" i="6"/>
  <c r="H2184" i="6"/>
  <c r="H2256" i="6"/>
  <c r="H1068" i="6"/>
  <c r="H1154" i="6"/>
  <c r="H1222" i="6"/>
  <c r="H1286" i="6"/>
  <c r="H1350" i="6"/>
  <c r="H1414" i="6"/>
  <c r="H1478" i="6"/>
  <c r="H1542" i="6"/>
  <c r="H1605" i="6"/>
  <c r="H1625" i="6"/>
  <c r="H1646" i="6"/>
  <c r="H1669" i="6"/>
  <c r="H1697" i="6"/>
  <c r="H1710" i="6"/>
  <c r="H1724" i="6"/>
  <c r="H1749" i="6"/>
  <c r="H1773" i="6"/>
  <c r="H1784" i="6"/>
  <c r="H1805" i="6"/>
  <c r="H1816" i="6"/>
  <c r="H1833" i="6"/>
  <c r="H1841" i="6"/>
  <c r="H1865" i="6"/>
  <c r="H1873" i="6"/>
  <c r="H1881" i="6"/>
  <c r="H1889" i="6"/>
  <c r="H1913" i="6"/>
  <c r="H1921" i="6"/>
  <c r="H1937" i="6"/>
  <c r="H1961" i="6"/>
  <c r="H1977" i="6"/>
  <c r="H1985" i="6"/>
  <c r="H1993" i="6"/>
  <c r="H2001" i="6"/>
  <c r="H2009" i="6"/>
  <c r="H2017" i="6"/>
  <c r="H2025" i="6"/>
  <c r="H2033" i="6"/>
  <c r="H2057" i="6"/>
  <c r="H2073" i="6"/>
  <c r="H2097" i="6"/>
  <c r="H2105" i="6"/>
  <c r="H2129" i="6"/>
  <c r="H2145" i="6"/>
  <c r="H2161" i="6"/>
  <c r="H2169" i="6"/>
  <c r="H2217" i="6"/>
  <c r="H2233" i="6"/>
  <c r="H2249" i="6"/>
  <c r="H2257" i="6"/>
  <c r="H2281" i="6"/>
  <c r="H2289" i="6"/>
  <c r="H836" i="6"/>
  <c r="H1084" i="6"/>
  <c r="H1163" i="6"/>
  <c r="H1230" i="6"/>
  <c r="H1294" i="6"/>
  <c r="H1358" i="6"/>
  <c r="H1422" i="6"/>
  <c r="H1550" i="6"/>
  <c r="H1585" i="6"/>
  <c r="H1606" i="6"/>
  <c r="H1649" i="6"/>
  <c r="H1686" i="6"/>
  <c r="H1712" i="6"/>
  <c r="H1737" i="6"/>
  <c r="H1750" i="6"/>
  <c r="H1774" i="6"/>
  <c r="H1785" i="6"/>
  <c r="H1796" i="6"/>
  <c r="H1826" i="6"/>
  <c r="H1834" i="6"/>
  <c r="H1842" i="6"/>
  <c r="H1866" i="6"/>
  <c r="H1874" i="6"/>
  <c r="H1882" i="6"/>
  <c r="H1898" i="6"/>
  <c r="H1906" i="6"/>
  <c r="H1930" i="6"/>
  <c r="H1938" i="6"/>
  <c r="H1946" i="6"/>
  <c r="H1962" i="6"/>
  <c r="H1970" i="6"/>
  <c r="H1994" i="6"/>
  <c r="H2002" i="6"/>
  <c r="H2010" i="6"/>
  <c r="H2026" i="6"/>
  <c r="H2034" i="6"/>
  <c r="H2058" i="6"/>
  <c r="H2066" i="6"/>
  <c r="H2074" i="6"/>
  <c r="H2090" i="6"/>
  <c r="H2098" i="6"/>
  <c r="H2122" i="6"/>
  <c r="H2130" i="6"/>
  <c r="H2138" i="6"/>
  <c r="H2154" i="6"/>
  <c r="H2162" i="6"/>
  <c r="H2186" i="6"/>
  <c r="H2194" i="6"/>
  <c r="H2202" i="6"/>
  <c r="H2226" i="6"/>
  <c r="H2250" i="6"/>
  <c r="H2258" i="6"/>
  <c r="H900" i="6"/>
  <c r="H1095" i="6"/>
  <c r="H1494" i="6"/>
  <c r="H1558" i="6"/>
  <c r="H1589" i="6"/>
  <c r="H1609" i="6"/>
  <c r="H1630" i="6"/>
  <c r="H1653" i="6"/>
  <c r="H1701" i="6"/>
  <c r="H1726" i="6"/>
  <c r="H1740" i="6"/>
  <c r="H1752" i="6"/>
  <c r="H1765" i="6"/>
  <c r="H1776" i="6"/>
  <c r="H1797" i="6"/>
  <c r="H1808" i="6"/>
  <c r="H1818" i="6"/>
  <c r="H1827" i="6"/>
  <c r="H1835" i="6"/>
  <c r="H1843" i="6"/>
  <c r="H1851" i="6"/>
  <c r="H1875" i="6"/>
  <c r="H1883" i="6"/>
  <c r="H1891" i="6"/>
  <c r="H1899" i="6"/>
  <c r="H1907" i="6"/>
  <c r="H1915" i="6"/>
  <c r="H1939" i="6"/>
  <c r="H1947" i="6"/>
  <c r="H1955" i="6"/>
  <c r="H1963" i="6"/>
  <c r="H1971" i="6"/>
  <c r="H1979" i="6"/>
  <c r="H2003" i="6"/>
  <c r="H2011" i="6"/>
  <c r="H2019" i="6"/>
  <c r="H2027" i="6"/>
  <c r="H2035" i="6"/>
  <c r="H2043" i="6"/>
  <c r="H2067" i="6"/>
  <c r="H2075" i="6"/>
  <c r="H2083" i="6"/>
  <c r="H2091" i="6"/>
  <c r="H2099" i="6"/>
  <c r="H2107" i="6"/>
  <c r="H2131" i="6"/>
  <c r="H2139" i="6"/>
  <c r="H2147" i="6"/>
  <c r="H2155" i="6"/>
  <c r="H2171" i="6"/>
  <c r="H2195" i="6"/>
  <c r="H2227" i="6"/>
  <c r="H2259" i="6"/>
  <c r="H2267" i="6"/>
  <c r="H2275" i="6"/>
  <c r="H2283" i="6"/>
  <c r="H2299" i="6"/>
  <c r="H2331" i="6"/>
  <c r="H2339" i="6"/>
  <c r="H2347" i="6"/>
  <c r="H2355" i="6"/>
  <c r="H2371" i="6"/>
  <c r="H2427" i="6"/>
  <c r="H1894" i="6"/>
  <c r="H1958" i="6"/>
  <c r="H2022" i="6"/>
  <c r="H2086" i="6"/>
  <c r="H2150" i="6"/>
  <c r="H2214" i="6"/>
  <c r="H2266" i="6"/>
  <c r="H2338" i="6"/>
  <c r="H2349" i="6"/>
  <c r="H2360" i="6"/>
  <c r="H2370" i="6"/>
  <c r="H2424" i="6"/>
  <c r="H2445" i="6"/>
  <c r="H2454" i="6"/>
  <c r="H2462" i="6"/>
  <c r="H2470" i="6"/>
  <c r="H2478" i="6"/>
  <c r="H2502" i="6"/>
  <c r="H2510" i="6"/>
  <c r="H2518" i="6"/>
  <c r="H2534" i="6"/>
  <c r="H2542" i="6"/>
  <c r="H2566" i="6"/>
  <c r="H2574" i="6"/>
  <c r="H2582" i="6"/>
  <c r="H2606" i="6"/>
  <c r="H2630" i="6"/>
  <c r="H2638" i="6"/>
  <c r="H2646" i="6"/>
  <c r="H2662" i="6"/>
  <c r="H2670" i="6"/>
  <c r="H2694" i="6"/>
  <c r="H2702" i="6"/>
  <c r="H2710" i="6"/>
  <c r="H2718" i="6"/>
  <c r="H2726" i="6"/>
  <c r="H2734" i="6"/>
  <c r="H2758" i="6"/>
  <c r="H2766" i="6"/>
  <c r="H2774" i="6"/>
  <c r="H2798" i="6"/>
  <c r="H2822" i="6"/>
  <c r="H2830" i="6"/>
  <c r="H2838" i="6"/>
  <c r="H2846" i="6"/>
  <c r="H2854" i="6"/>
  <c r="H2862" i="6"/>
  <c r="H2886" i="6"/>
  <c r="H2894" i="6"/>
  <c r="H2902" i="6"/>
  <c r="H2918" i="6"/>
  <c r="H2926" i="6"/>
  <c r="H2950" i="6"/>
  <c r="H2958" i="6"/>
  <c r="H2966" i="6"/>
  <c r="H2990" i="6"/>
  <c r="H3014" i="6"/>
  <c r="H3022" i="6"/>
  <c r="H3030" i="6"/>
  <c r="H3046" i="6"/>
  <c r="H3054" i="6"/>
  <c r="H3078" i="6"/>
  <c r="H3086" i="6"/>
  <c r="H3094" i="6"/>
  <c r="H3118" i="6"/>
  <c r="H3142" i="6"/>
  <c r="H3150" i="6"/>
  <c r="H3158" i="6"/>
  <c r="H3182" i="6"/>
  <c r="H3206" i="6"/>
  <c r="H3214" i="6"/>
  <c r="H3222" i="6"/>
  <c r="H3230" i="6"/>
  <c r="H3238" i="6"/>
  <c r="H3246" i="6"/>
  <c r="H3302" i="6"/>
  <c r="H3310" i="6"/>
  <c r="H3334" i="6"/>
  <c r="H3342" i="6"/>
  <c r="H3350" i="6"/>
  <c r="H3358" i="6"/>
  <c r="H3374" i="6"/>
  <c r="H3398" i="6"/>
  <c r="H3414" i="6"/>
  <c r="H1838" i="6"/>
  <c r="H1902" i="6"/>
  <c r="H1966" i="6"/>
  <c r="H2030" i="6"/>
  <c r="H2094" i="6"/>
  <c r="H2158" i="6"/>
  <c r="H2222" i="6"/>
  <c r="H2268" i="6"/>
  <c r="H2284" i="6"/>
  <c r="H2308" i="6"/>
  <c r="H2318" i="6"/>
  <c r="H2329" i="6"/>
  <c r="H2361" i="6"/>
  <c r="H2393" i="6"/>
  <c r="H2404" i="6"/>
  <c r="H2414" i="6"/>
  <c r="H2446" i="6"/>
  <c r="H2455" i="6"/>
  <c r="H2479" i="6"/>
  <c r="H2487" i="6"/>
  <c r="H2495" i="6"/>
  <c r="H2511" i="6"/>
  <c r="H2519" i="6"/>
  <c r="H2527" i="6"/>
  <c r="H2543" i="6"/>
  <c r="H2551" i="6"/>
  <c r="H2575" i="6"/>
  <c r="H2583" i="6"/>
  <c r="H2591" i="6"/>
  <c r="H2615" i="6"/>
  <c r="H2639" i="6"/>
  <c r="H2647" i="6"/>
  <c r="H2655" i="6"/>
  <c r="H2679" i="6"/>
  <c r="H2703" i="6"/>
  <c r="H2711" i="6"/>
  <c r="H2719" i="6"/>
  <c r="H2743" i="6"/>
  <c r="H2767" i="6"/>
  <c r="H2775" i="6"/>
  <c r="H2783" i="6"/>
  <c r="H2807" i="6"/>
  <c r="H2831" i="6"/>
  <c r="H2839" i="6"/>
  <c r="H2847" i="6"/>
  <c r="H2863" i="6"/>
  <c r="H2871" i="6"/>
  <c r="H2895" i="6"/>
  <c r="H2903" i="6"/>
  <c r="H2911" i="6"/>
  <c r="H2927" i="6"/>
  <c r="H2935" i="6"/>
  <c r="H2959" i="6"/>
  <c r="H2967" i="6"/>
  <c r="H2975" i="6"/>
  <c r="H2999" i="6"/>
  <c r="H3023" i="6"/>
  <c r="H3031" i="6"/>
  <c r="H3039" i="6"/>
  <c r="H3055" i="6"/>
  <c r="H3063" i="6"/>
  <c r="H3087" i="6"/>
  <c r="H3095" i="6"/>
  <c r="H3103" i="6"/>
  <c r="H3127" i="6"/>
  <c r="H3151" i="6"/>
  <c r="H3159" i="6"/>
  <c r="H3167" i="6"/>
  <c r="H3191" i="6"/>
  <c r="H3215" i="6"/>
  <c r="H3223" i="6"/>
  <c r="H3231" i="6"/>
  <c r="H3255" i="6"/>
  <c r="H3271" i="6"/>
  <c r="H3295" i="6"/>
  <c r="H3335" i="6"/>
  <c r="H3359" i="6"/>
  <c r="H3375" i="6"/>
  <c r="H3383" i="6"/>
  <c r="H3407" i="6"/>
  <c r="H1846" i="6"/>
  <c r="H1910" i="6"/>
  <c r="H1974" i="6"/>
  <c r="H2038" i="6"/>
  <c r="H2102" i="6"/>
  <c r="H2166" i="6"/>
  <c r="H2330" i="6"/>
  <c r="H2341" i="6"/>
  <c r="H2352" i="6"/>
  <c r="H2384" i="6"/>
  <c r="H2394" i="6"/>
  <c r="H2416" i="6"/>
  <c r="H2437" i="6"/>
  <c r="H2448" i="6"/>
  <c r="H2504" i="6"/>
  <c r="H2528" i="6"/>
  <c r="H2536" i="6"/>
  <c r="H2544" i="6"/>
  <c r="H2552" i="6"/>
  <c r="H2560" i="6"/>
  <c r="H2568" i="6"/>
  <c r="H2592" i="6"/>
  <c r="H2600" i="6"/>
  <c r="H2608" i="6"/>
  <c r="H2632" i="6"/>
  <c r="H2656" i="6"/>
  <c r="H2664" i="6"/>
  <c r="H2672" i="6"/>
  <c r="H2696" i="6"/>
  <c r="H2720" i="6"/>
  <c r="H2728" i="6"/>
  <c r="H2736" i="6"/>
  <c r="H2760" i="6"/>
  <c r="H2784" i="6"/>
  <c r="H2792" i="6"/>
  <c r="H2800" i="6"/>
  <c r="H2824" i="6"/>
  <c r="H2848" i="6"/>
  <c r="H2856" i="6"/>
  <c r="H2864" i="6"/>
  <c r="H2888" i="6"/>
  <c r="H2912" i="6"/>
  <c r="H2920" i="6"/>
  <c r="H2928" i="6"/>
  <c r="H2936" i="6"/>
  <c r="H2944" i="6"/>
  <c r="H2952" i="6"/>
  <c r="H2976" i="6"/>
  <c r="H2984" i="6"/>
  <c r="H2992" i="6"/>
  <c r="H3016" i="6"/>
  <c r="H3040" i="6"/>
  <c r="H3048" i="6"/>
  <c r="H3056" i="6"/>
  <c r="H3080" i="6"/>
  <c r="H3104" i="6"/>
  <c r="H3112" i="6"/>
  <c r="H3120" i="6"/>
  <c r="H3144" i="6"/>
  <c r="H3168" i="6"/>
  <c r="H3176" i="6"/>
  <c r="H3184" i="6"/>
  <c r="H3208" i="6"/>
  <c r="H3232" i="6"/>
  <c r="H3240" i="6"/>
  <c r="H3248" i="6"/>
  <c r="H3264" i="6"/>
  <c r="H3272" i="6"/>
  <c r="H3296" i="6"/>
  <c r="H3304" i="6"/>
  <c r="H3312" i="6"/>
  <c r="H3328" i="6"/>
  <c r="H3336" i="6"/>
  <c r="H3360" i="6"/>
  <c r="H3368" i="6"/>
  <c r="H3376" i="6"/>
  <c r="H3400" i="6"/>
  <c r="H3424" i="6"/>
  <c r="H3432" i="6"/>
  <c r="H1854" i="6"/>
  <c r="H1918" i="6"/>
  <c r="H1982" i="6"/>
  <c r="H2046" i="6"/>
  <c r="H2110" i="6"/>
  <c r="H2272" i="6"/>
  <c r="H2288" i="6"/>
  <c r="H2300" i="6"/>
  <c r="H2332" i="6"/>
  <c r="H2342" i="6"/>
  <c r="H2353" i="6"/>
  <c r="H2385" i="6"/>
  <c r="H2417" i="6"/>
  <c r="H2428" i="6"/>
  <c r="H2438" i="6"/>
  <c r="H2449" i="6"/>
  <c r="H2465" i="6"/>
  <c r="H2473" i="6"/>
  <c r="H2489" i="6"/>
  <c r="H2513" i="6"/>
  <c r="H2521" i="6"/>
  <c r="H2529" i="6"/>
  <c r="H2537" i="6"/>
  <c r="H2545" i="6"/>
  <c r="H2553" i="6"/>
  <c r="H2577" i="6"/>
  <c r="H2585" i="6"/>
  <c r="H2593" i="6"/>
  <c r="H2609" i="6"/>
  <c r="H2617" i="6"/>
  <c r="H2641" i="6"/>
  <c r="H2649" i="6"/>
  <c r="H2657" i="6"/>
  <c r="H2681" i="6"/>
  <c r="H2705" i="6"/>
  <c r="H2713" i="6"/>
  <c r="H2721" i="6"/>
  <c r="H2737" i="6"/>
  <c r="H2745" i="6"/>
  <c r="H2769" i="6"/>
  <c r="H2777" i="6"/>
  <c r="H2785" i="6"/>
  <c r="H2793" i="6"/>
  <c r="H2801" i="6"/>
  <c r="H2809" i="6"/>
  <c r="H2833" i="6"/>
  <c r="H2841" i="6"/>
  <c r="H2849" i="6"/>
  <c r="H2873" i="6"/>
  <c r="H2897" i="6"/>
  <c r="H2905" i="6"/>
  <c r="H2913" i="6"/>
  <c r="H2929" i="6"/>
  <c r="H2937" i="6"/>
  <c r="H2961" i="6"/>
  <c r="H2969" i="6"/>
  <c r="H2977" i="6"/>
  <c r="H3001" i="6"/>
  <c r="H3025" i="6"/>
  <c r="H3033" i="6"/>
  <c r="H3041" i="6"/>
  <c r="H3065" i="6"/>
  <c r="H3089" i="6"/>
  <c r="H3097" i="6"/>
  <c r="H3105" i="6"/>
  <c r="H3129" i="6"/>
  <c r="H3153" i="6"/>
  <c r="H3161" i="6"/>
  <c r="H3169" i="6"/>
  <c r="H3193" i="6"/>
  <c r="H3201" i="6"/>
  <c r="H3217" i="6"/>
  <c r="H3233" i="6"/>
  <c r="H3257" i="6"/>
  <c r="H3273" i="6"/>
  <c r="H3289" i="6"/>
  <c r="H3305" i="6"/>
  <c r="H3313" i="6"/>
  <c r="H3329" i="6"/>
  <c r="H3337" i="6"/>
  <c r="H3345" i="6"/>
  <c r="H3385" i="6"/>
  <c r="H3393" i="6"/>
  <c r="H3409" i="6"/>
  <c r="H3417" i="6"/>
  <c r="H3441" i="6"/>
  <c r="H3465" i="6"/>
  <c r="H3473" i="6"/>
  <c r="H3481" i="6"/>
  <c r="H3489" i="6"/>
  <c r="H3529" i="6"/>
  <c r="H3537" i="6"/>
  <c r="H3553" i="6"/>
  <c r="H3577" i="6"/>
  <c r="H3593" i="6"/>
  <c r="H2182" i="6"/>
  <c r="H2246" i="6"/>
  <c r="H2290" i="6"/>
  <c r="H2301" i="6"/>
  <c r="H2312" i="6"/>
  <c r="H2322" i="6"/>
  <c r="H2344" i="6"/>
  <c r="H2354" i="6"/>
  <c r="H2365" i="6"/>
  <c r="H2386" i="6"/>
  <c r="H2397" i="6"/>
  <c r="H2418" i="6"/>
  <c r="H2429" i="6"/>
  <c r="H2440" i="6"/>
  <c r="H2450" i="6"/>
  <c r="H2458" i="6"/>
  <c r="H2482" i="6"/>
  <c r="H2506" i="6"/>
  <c r="H2530" i="6"/>
  <c r="H2538" i="6"/>
  <c r="H2562" i="6"/>
  <c r="H2610" i="6"/>
  <c r="H2618" i="6"/>
  <c r="H2626" i="6"/>
  <c r="H2634" i="6"/>
  <c r="H2642" i="6"/>
  <c r="H2658" i="6"/>
  <c r="H2674" i="6"/>
  <c r="H2706" i="6"/>
  <c r="H2730" i="6"/>
  <c r="H2738" i="6"/>
  <c r="H2754" i="6"/>
  <c r="H2762" i="6"/>
  <c r="H2770" i="6"/>
  <c r="H2794" i="6"/>
  <c r="H2810" i="6"/>
  <c r="H2818" i="6"/>
  <c r="H2826" i="6"/>
  <c r="H2842" i="6"/>
  <c r="H2850" i="6"/>
  <c r="H2858" i="6"/>
  <c r="H2874" i="6"/>
  <c r="H2930" i="6"/>
  <c r="H2938" i="6"/>
  <c r="H2962" i="6"/>
  <c r="H2970" i="6"/>
  <c r="H3010" i="6"/>
  <c r="H3018" i="6"/>
  <c r="H3042" i="6"/>
  <c r="H3050" i="6"/>
  <c r="H3074" i="6"/>
  <c r="H3082" i="6"/>
  <c r="H3122" i="6"/>
  <c r="H3138" i="6"/>
  <c r="H3146" i="6"/>
  <c r="H3154" i="6"/>
  <c r="H3162" i="6"/>
  <c r="H3210" i="6"/>
  <c r="H3218" i="6"/>
  <c r="H3226" i="6"/>
  <c r="H3250" i="6"/>
  <c r="H3266" i="6"/>
  <c r="H3274" i="6"/>
  <c r="H3290" i="6"/>
  <c r="H3298" i="6"/>
  <c r="H3346" i="6"/>
  <c r="H3354" i="6"/>
  <c r="H3362" i="6"/>
  <c r="H3370" i="6"/>
  <c r="H3394" i="6"/>
  <c r="H3402" i="6"/>
  <c r="H2190" i="6"/>
  <c r="H2276" i="6"/>
  <c r="H2292" i="6"/>
  <c r="H2302" i="6"/>
  <c r="H2313" i="6"/>
  <c r="H2334" i="6"/>
  <c r="H2366" i="6"/>
  <c r="H2377" i="6"/>
  <c r="H2388" i="6"/>
  <c r="H2420" i="6"/>
  <c r="H2451" i="6"/>
  <c r="H2467" i="6"/>
  <c r="H2475" i="6"/>
  <c r="H2483" i="6"/>
  <c r="H2507" i="6"/>
  <c r="H2515" i="6"/>
  <c r="H2523" i="6"/>
  <c r="H2531" i="6"/>
  <c r="H2547" i="6"/>
  <c r="H2571" i="6"/>
  <c r="H2579" i="6"/>
  <c r="H2587" i="6"/>
  <c r="H2611" i="6"/>
  <c r="H2635" i="6"/>
  <c r="H2643" i="6"/>
  <c r="H2651" i="6"/>
  <c r="H2667" i="6"/>
  <c r="H2675" i="6"/>
  <c r="H2699" i="6"/>
  <c r="H2707" i="6"/>
  <c r="H2715" i="6"/>
  <c r="H2731" i="6"/>
  <c r="H2739" i="6"/>
  <c r="H2763" i="6"/>
  <c r="H2771" i="6"/>
  <c r="H2779" i="6"/>
  <c r="H2803" i="6"/>
  <c r="H2827" i="6"/>
  <c r="H2835" i="6"/>
  <c r="H2843" i="6"/>
  <c r="H2859" i="6"/>
  <c r="H2867" i="6"/>
  <c r="H2891" i="6"/>
  <c r="H2899" i="6"/>
  <c r="H2907" i="6"/>
  <c r="H2931" i="6"/>
  <c r="H2955" i="6"/>
  <c r="H2963" i="6"/>
  <c r="H2971" i="6"/>
  <c r="H2995" i="6"/>
  <c r="H3019" i="6"/>
  <c r="H3027" i="6"/>
  <c r="H3035" i="6"/>
  <c r="H3051" i="6"/>
  <c r="H3059" i="6"/>
  <c r="H3083" i="6"/>
  <c r="H3091" i="6"/>
  <c r="H3099" i="6"/>
  <c r="H3123" i="6"/>
  <c r="H3147" i="6"/>
  <c r="H3155" i="6"/>
  <c r="H3163" i="6"/>
  <c r="H3187" i="6"/>
  <c r="H3211" i="6"/>
  <c r="H3219" i="6"/>
  <c r="H3227" i="6"/>
  <c r="H3251" i="6"/>
  <c r="H3275" i="6"/>
  <c r="H3283" i="6"/>
  <c r="H3291" i="6"/>
  <c r="H3315" i="6"/>
  <c r="H3339" i="6"/>
  <c r="H3347" i="6"/>
  <c r="H3355" i="6"/>
  <c r="H3371" i="6"/>
  <c r="H3379" i="6"/>
  <c r="H3403" i="6"/>
  <c r="H3411" i="6"/>
  <c r="H1878" i="6"/>
  <c r="H1942" i="6"/>
  <c r="H2006" i="6"/>
  <c r="H2070" i="6"/>
  <c r="H2134" i="6"/>
  <c r="H2198" i="6"/>
  <c r="H2314" i="6"/>
  <c r="H2346" i="6"/>
  <c r="H2357" i="6"/>
  <c r="H2368" i="6"/>
  <c r="H2378" i="6"/>
  <c r="H2400" i="6"/>
  <c r="H2432" i="6"/>
  <c r="H2442" i="6"/>
  <c r="H2452" i="6"/>
  <c r="H2460" i="6"/>
  <c r="H2476" i="6"/>
  <c r="H2500" i="6"/>
  <c r="H2524" i="6"/>
  <c r="H2548" i="6"/>
  <c r="H2556" i="6"/>
  <c r="H2564" i="6"/>
  <c r="H2580" i="6"/>
  <c r="H2588" i="6"/>
  <c r="H2612" i="6"/>
  <c r="H2620" i="6"/>
  <c r="H2628" i="6"/>
  <c r="H2652" i="6"/>
  <c r="H2676" i="6"/>
  <c r="H2684" i="6"/>
  <c r="H2692" i="6"/>
  <c r="H2700" i="6"/>
  <c r="H2716" i="6"/>
  <c r="H2740" i="6"/>
  <c r="H2748" i="6"/>
  <c r="H2756" i="6"/>
  <c r="H2780" i="6"/>
  <c r="H2804" i="6"/>
  <c r="H2812" i="6"/>
  <c r="H2820" i="6"/>
  <c r="H2844" i="6"/>
  <c r="H2868" i="6"/>
  <c r="H2876" i="6"/>
  <c r="H2884" i="6"/>
  <c r="H2908" i="6"/>
  <c r="H2932" i="6"/>
  <c r="H2940" i="6"/>
  <c r="H2948" i="6"/>
  <c r="H2964" i="6"/>
  <c r="H2972" i="6"/>
  <c r="H2996" i="6"/>
  <c r="H3004" i="6"/>
  <c r="H3012" i="6"/>
  <c r="H3020" i="6"/>
  <c r="H3036" i="6"/>
  <c r="H3060" i="6"/>
  <c r="H3068" i="6"/>
  <c r="H3076" i="6"/>
  <c r="H3100" i="6"/>
  <c r="H3124" i="6"/>
  <c r="H3132" i="6"/>
  <c r="H3140" i="6"/>
  <c r="H3156" i="6"/>
  <c r="H3164" i="6"/>
  <c r="H3172" i="6"/>
  <c r="H3204" i="6"/>
  <c r="H3212" i="6"/>
  <c r="H3220" i="6"/>
  <c r="H3244" i="6"/>
  <c r="H3252" i="6"/>
  <c r="H3308" i="6"/>
  <c r="H3324" i="6"/>
  <c r="H3348" i="6"/>
  <c r="H3356" i="6"/>
  <c r="H3388" i="6"/>
  <c r="H3396" i="6"/>
  <c r="H3404" i="6"/>
  <c r="H1886" i="6"/>
  <c r="H1950" i="6"/>
  <c r="H2014" i="6"/>
  <c r="H2078" i="6"/>
  <c r="H2142" i="6"/>
  <c r="H2206" i="6"/>
  <c r="H2264" i="6"/>
  <c r="H2280" i="6"/>
  <c r="H2294" i="6"/>
  <c r="H2305" i="6"/>
  <c r="H2326" i="6"/>
  <c r="H2337" i="6"/>
  <c r="H2369" i="6"/>
  <c r="H2380" i="6"/>
  <c r="H2390" i="6"/>
  <c r="H2422" i="6"/>
  <c r="H2453" i="6"/>
  <c r="H2469" i="6"/>
  <c r="H2477" i="6"/>
  <c r="H2485" i="6"/>
  <c r="H2501" i="6"/>
  <c r="H2509" i="6"/>
  <c r="H2517" i="6"/>
  <c r="H2533" i="6"/>
  <c r="H2541" i="6"/>
  <c r="H2565" i="6"/>
  <c r="H2573" i="6"/>
  <c r="H2581" i="6"/>
  <c r="H2605" i="6"/>
  <c r="H2629" i="6"/>
  <c r="H2637" i="6"/>
  <c r="H2645" i="6"/>
  <c r="H2661" i="6"/>
  <c r="H2669" i="6"/>
  <c r="H2693" i="6"/>
  <c r="H2701" i="6"/>
  <c r="H2709" i="6"/>
  <c r="H2733" i="6"/>
  <c r="H2757" i="6"/>
  <c r="H2765" i="6"/>
  <c r="H2773" i="6"/>
  <c r="H2797" i="6"/>
  <c r="H2821" i="6"/>
  <c r="H2829" i="6"/>
  <c r="H2837" i="6"/>
  <c r="H2861" i="6"/>
  <c r="H2885" i="6"/>
  <c r="H2893" i="6"/>
  <c r="H2901" i="6"/>
  <c r="H2925" i="6"/>
  <c r="H2949" i="6"/>
  <c r="H2957" i="6"/>
  <c r="H2965" i="6"/>
  <c r="H2981" i="6"/>
  <c r="H2989" i="6"/>
  <c r="H3013" i="6"/>
  <c r="H3021" i="6"/>
  <c r="H3029" i="6"/>
  <c r="H3045" i="6"/>
  <c r="H3053" i="6"/>
  <c r="H3077" i="6"/>
  <c r="H3085" i="6"/>
  <c r="H3093" i="6"/>
  <c r="H3117" i="6"/>
  <c r="H3141" i="6"/>
  <c r="H3149" i="6"/>
  <c r="H3157" i="6"/>
  <c r="H3173" i="6"/>
  <c r="H3181" i="6"/>
  <c r="H3189" i="6"/>
  <c r="H3205" i="6"/>
  <c r="H3213" i="6"/>
  <c r="H3221" i="6"/>
  <c r="H3237" i="6"/>
  <c r="H3261" i="6"/>
  <c r="H3269" i="6"/>
  <c r="H3277" i="6"/>
  <c r="H3285" i="6"/>
  <c r="H3309" i="6"/>
  <c r="H3317" i="6"/>
  <c r="H3341" i="6"/>
  <c r="H3357" i="6"/>
  <c r="H3365" i="6"/>
  <c r="H3381" i="6"/>
  <c r="H3389" i="6"/>
  <c r="H3413" i="6"/>
  <c r="H3421" i="6"/>
  <c r="H3437" i="6"/>
  <c r="H3445" i="6"/>
  <c r="H3461" i="6"/>
  <c r="H3493" i="6"/>
  <c r="H3517" i="6"/>
  <c r="H3525" i="6"/>
  <c r="H3541" i="6"/>
  <c r="H3549" i="6"/>
  <c r="H3573" i="6"/>
  <c r="H3581" i="6"/>
  <c r="H3589" i="6"/>
  <c r="H5000" i="6"/>
  <c r="H4990" i="6"/>
  <c r="H4982" i="6"/>
  <c r="H4974" i="6"/>
  <c r="H4966" i="6"/>
  <c r="H4958" i="6"/>
  <c r="H4950" i="6"/>
  <c r="H4942" i="6"/>
  <c r="H4934" i="6"/>
  <c r="H4926" i="6"/>
  <c r="H4918" i="6"/>
  <c r="H4910" i="6"/>
  <c r="H4902" i="6"/>
  <c r="H4894" i="6"/>
  <c r="H4886" i="6"/>
  <c r="H4878" i="6"/>
  <c r="H4870" i="6"/>
  <c r="H4862" i="6"/>
  <c r="H4854" i="6"/>
  <c r="H4846" i="6"/>
  <c r="H4838" i="6"/>
  <c r="H4830" i="6"/>
  <c r="H4822" i="6"/>
  <c r="H4814" i="6"/>
  <c r="H4806" i="6"/>
  <c r="H4798" i="6"/>
  <c r="H4790" i="6"/>
  <c r="H4782" i="6"/>
  <c r="H4774" i="6"/>
  <c r="H4766" i="6"/>
  <c r="H4758" i="6"/>
  <c r="H4750" i="6"/>
  <c r="H4742" i="6"/>
  <c r="H4734" i="6"/>
  <c r="H4726" i="6"/>
  <c r="H4718" i="6"/>
  <c r="H4710" i="6"/>
  <c r="H4702" i="6"/>
  <c r="H4694" i="6"/>
  <c r="H4686" i="6"/>
  <c r="H4678" i="6"/>
  <c r="H4670" i="6"/>
  <c r="H4662" i="6"/>
  <c r="H4654" i="6"/>
  <c r="H4646" i="6"/>
  <c r="H4638" i="6"/>
  <c r="H4630" i="6"/>
  <c r="H4622" i="6"/>
  <c r="H4614" i="6"/>
  <c r="H4606" i="6"/>
  <c r="H4598" i="6"/>
  <c r="H4590" i="6"/>
  <c r="H4582" i="6"/>
  <c r="H4574" i="6"/>
  <c r="H4566" i="6"/>
  <c r="H4558" i="6"/>
  <c r="H4550" i="6"/>
  <c r="H4542" i="6"/>
  <c r="H4534" i="6"/>
  <c r="H4526" i="6"/>
  <c r="H4518" i="6"/>
  <c r="H4510" i="6"/>
  <c r="H4502" i="6"/>
  <c r="H4494" i="6"/>
  <c r="H4486" i="6"/>
  <c r="H4478" i="6"/>
  <c r="H4470" i="6"/>
  <c r="H4462" i="6"/>
  <c r="H4454" i="6"/>
  <c r="H4446" i="6"/>
  <c r="H4438" i="6"/>
  <c r="H4430" i="6"/>
  <c r="H4422" i="6"/>
  <c r="H4414" i="6"/>
  <c r="H4406" i="6"/>
  <c r="H4398" i="6"/>
  <c r="H4390" i="6"/>
  <c r="H4382" i="6"/>
  <c r="H4374" i="6"/>
  <c r="H4366" i="6"/>
  <c r="H4358" i="6"/>
  <c r="H4350" i="6"/>
  <c r="H4342" i="6"/>
  <c r="H4334" i="6"/>
  <c r="H4326" i="6"/>
  <c r="H4318" i="6"/>
  <c r="H4310" i="6"/>
  <c r="H4302" i="6"/>
  <c r="H4294" i="6"/>
  <c r="H4286" i="6"/>
  <c r="H4278" i="6"/>
  <c r="H4270" i="6"/>
  <c r="H4262" i="6"/>
  <c r="H4254" i="6"/>
  <c r="H4246" i="6"/>
  <c r="H4238" i="6"/>
  <c r="H4230" i="6"/>
  <c r="H4222" i="6"/>
  <c r="H4214" i="6"/>
  <c r="H4206" i="6"/>
  <c r="H4198" i="6"/>
  <c r="H4190" i="6"/>
  <c r="H4182" i="6"/>
  <c r="H4174" i="6"/>
  <c r="H4166" i="6"/>
  <c r="H4158" i="6"/>
  <c r="H4150" i="6"/>
  <c r="H4142" i="6"/>
  <c r="H4134" i="6"/>
  <c r="H4126" i="6"/>
  <c r="H4118" i="6"/>
  <c r="H4110" i="6"/>
  <c r="H4102" i="6"/>
  <c r="H4094" i="6"/>
  <c r="H4086" i="6"/>
  <c r="H4078" i="6"/>
  <c r="H4070" i="6"/>
  <c r="H4054" i="6"/>
  <c r="H4030" i="6"/>
  <c r="H4022" i="6"/>
  <c r="H4014" i="6"/>
  <c r="H4006" i="6"/>
  <c r="H3990" i="6"/>
  <c r="H3982" i="6"/>
  <c r="H3974" i="6"/>
  <c r="H3958" i="6"/>
  <c r="H3950" i="6"/>
  <c r="H3942" i="6"/>
  <c r="H3934" i="6"/>
  <c r="H3926" i="6"/>
  <c r="H3918" i="6"/>
  <c r="H3910" i="6"/>
  <c r="H3894" i="6"/>
  <c r="H3886" i="6"/>
  <c r="H3878" i="6"/>
  <c r="H3870" i="6"/>
  <c r="H3862" i="6"/>
  <c r="H3846" i="6"/>
  <c r="H3838" i="6"/>
  <c r="H3830" i="6"/>
  <c r="H3806" i="6"/>
  <c r="H3798" i="6"/>
  <c r="H3790" i="6"/>
  <c r="H3782" i="6"/>
  <c r="H3774" i="6"/>
  <c r="H3766" i="6"/>
  <c r="H3742" i="6"/>
  <c r="H3718" i="6"/>
  <c r="H3710" i="6"/>
  <c r="H3702" i="6"/>
  <c r="H3678" i="6"/>
  <c r="H3670" i="6"/>
  <c r="H3654" i="6"/>
  <c r="H3646" i="6"/>
  <c r="H3638" i="6"/>
  <c r="H3590" i="6"/>
  <c r="H3568" i="6"/>
  <c r="H3526" i="6"/>
  <c r="H3504" i="6"/>
  <c r="H3494" i="6"/>
  <c r="H3483" i="6"/>
  <c r="H3440" i="6"/>
  <c r="H4805" i="6"/>
  <c r="H4797" i="6"/>
  <c r="H4789" i="6"/>
  <c r="H4781" i="6"/>
  <c r="H4773" i="6"/>
  <c r="H4765" i="6"/>
  <c r="H4757" i="6"/>
  <c r="H4741" i="6"/>
  <c r="H4733" i="6"/>
  <c r="H4725" i="6"/>
  <c r="H4717" i="6"/>
  <c r="H4709" i="6"/>
  <c r="H4701" i="6"/>
  <c r="H4693" i="6"/>
  <c r="H4677" i="6"/>
  <c r="H4669" i="6"/>
  <c r="H4661" i="6"/>
  <c r="H4653" i="6"/>
  <c r="H4645" i="6"/>
  <c r="H4637" i="6"/>
  <c r="H4629" i="6"/>
  <c r="H4613" i="6"/>
  <c r="H4605" i="6"/>
  <c r="H4597" i="6"/>
  <c r="H4589" i="6"/>
  <c r="H4581" i="6"/>
  <c r="H4573" i="6"/>
  <c r="H4565" i="6"/>
  <c r="H4549" i="6"/>
  <c r="H4541" i="6"/>
  <c r="H4533" i="6"/>
  <c r="H4525" i="6"/>
  <c r="H4517" i="6"/>
  <c r="H4509" i="6"/>
  <c r="H4501" i="6"/>
  <c r="H4485" i="6"/>
  <c r="H4477" i="6"/>
  <c r="H4469" i="6"/>
  <c r="H4461" i="6"/>
  <c r="H4453" i="6"/>
  <c r="H4445" i="6"/>
  <c r="H4437" i="6"/>
  <c r="H4421" i="6"/>
  <c r="H4413" i="6"/>
  <c r="H4405" i="6"/>
  <c r="H4397" i="6"/>
  <c r="H4389" i="6"/>
  <c r="H4381" i="6"/>
  <c r="H4373" i="6"/>
  <c r="H4357" i="6"/>
  <c r="H4349" i="6"/>
  <c r="H4341" i="6"/>
  <c r="H4333" i="6"/>
  <c r="H4325" i="6"/>
  <c r="H4317" i="6"/>
  <c r="H4309" i="6"/>
  <c r="H4293" i="6"/>
  <c r="H4285" i="6"/>
  <c r="H4277" i="6"/>
  <c r="H4269" i="6"/>
  <c r="H4261" i="6"/>
  <c r="H4253" i="6"/>
  <c r="H4245" i="6"/>
  <c r="H4229" i="6"/>
  <c r="H4221" i="6"/>
  <c r="H4213" i="6"/>
  <c r="H4205" i="6"/>
  <c r="H4197" i="6"/>
  <c r="H4189" i="6"/>
  <c r="H4181" i="6"/>
  <c r="H4165" i="6"/>
  <c r="H4157" i="6"/>
  <c r="H4149" i="6"/>
  <c r="H4141" i="6"/>
  <c r="H4133" i="6"/>
  <c r="H4125" i="6"/>
  <c r="H4117" i="6"/>
  <c r="H4101" i="6"/>
  <c r="H4093" i="6"/>
  <c r="H4085" i="6"/>
  <c r="H4077" i="6"/>
  <c r="H4069" i="6"/>
  <c r="H4061" i="6"/>
  <c r="H4053" i="6"/>
  <c r="H4045" i="6"/>
  <c r="H4037" i="6"/>
  <c r="H4029" i="6"/>
  <c r="H4013" i="6"/>
  <c r="H4005" i="6"/>
  <c r="H3997" i="6"/>
  <c r="H3981" i="6"/>
  <c r="H3965" i="6"/>
  <c r="H3957" i="6"/>
  <c r="H3949" i="6"/>
  <c r="H3941" i="6"/>
  <c r="H3933" i="6"/>
  <c r="H3909" i="6"/>
  <c r="H3901" i="6"/>
  <c r="H3869" i="6"/>
  <c r="H3845" i="6"/>
  <c r="H3837" i="6"/>
  <c r="H3829" i="6"/>
  <c r="H3805" i="6"/>
  <c r="H3781" i="6"/>
  <c r="H3773" i="6"/>
  <c r="H3765" i="6"/>
  <c r="H3741" i="6"/>
  <c r="H3733" i="6"/>
  <c r="H3717" i="6"/>
  <c r="H3709" i="6"/>
  <c r="H3701" i="6"/>
  <c r="H3677" i="6"/>
  <c r="H3669" i="6"/>
  <c r="H3653" i="6"/>
  <c r="H3645" i="6"/>
  <c r="H3637" i="6"/>
  <c r="H3620" i="6"/>
  <c r="H3610" i="6"/>
  <c r="H3599" i="6"/>
  <c r="H3588" i="6"/>
  <c r="H3578" i="6"/>
  <c r="H3567" i="6"/>
  <c r="H3556" i="6"/>
  <c r="H3546" i="6"/>
  <c r="H3535" i="6"/>
  <c r="H3524" i="6"/>
  <c r="H3460" i="6"/>
  <c r="H3450" i="6"/>
  <c r="H3439" i="6"/>
  <c r="H4804" i="6"/>
  <c r="H4796" i="6"/>
  <c r="H4788" i="6"/>
  <c r="H4780" i="6"/>
  <c r="H4772" i="6"/>
  <c r="H4764" i="6"/>
  <c r="H4756" i="6"/>
  <c r="H4748" i="6"/>
  <c r="H4740" i="6"/>
  <c r="H4732" i="6"/>
  <c r="H4724" i="6"/>
  <c r="H4716" i="6"/>
  <c r="H4708" i="6"/>
  <c r="H4700" i="6"/>
  <c r="H4692" i="6"/>
  <c r="H4684" i="6"/>
  <c r="H4676" i="6"/>
  <c r="H4668" i="6"/>
  <c r="H4660" i="6"/>
  <c r="H4652" i="6"/>
  <c r="H4644" i="6"/>
  <c r="H4636" i="6"/>
  <c r="H4628" i="6"/>
  <c r="H4620" i="6"/>
  <c r="H4612" i="6"/>
  <c r="H4604" i="6"/>
  <c r="H4596" i="6"/>
  <c r="H4588" i="6"/>
  <c r="H4580" i="6"/>
  <c r="H4572" i="6"/>
  <c r="H4564" i="6"/>
  <c r="H4556" i="6"/>
  <c r="H4548" i="6"/>
  <c r="H4540" i="6"/>
  <c r="H4532" i="6"/>
  <c r="H4524" i="6"/>
  <c r="H4516" i="6"/>
  <c r="H4508" i="6"/>
  <c r="H4500" i="6"/>
  <c r="H4492" i="6"/>
  <c r="H4484" i="6"/>
  <c r="H4476" i="6"/>
  <c r="H4468" i="6"/>
  <c r="H4460" i="6"/>
  <c r="H4452" i="6"/>
  <c r="H4444" i="6"/>
  <c r="H4436" i="6"/>
  <c r="H4428" i="6"/>
  <c r="H4420" i="6"/>
  <c r="H4412" i="6"/>
  <c r="H4404" i="6"/>
  <c r="H4396" i="6"/>
  <c r="H4388" i="6"/>
  <c r="H4380" i="6"/>
  <c r="H4372" i="6"/>
  <c r="H4364" i="6"/>
  <c r="H4356" i="6"/>
  <c r="H4348" i="6"/>
  <c r="H4340" i="6"/>
  <c r="H4332" i="6"/>
  <c r="H4324" i="6"/>
  <c r="H4316" i="6"/>
  <c r="H4308" i="6"/>
  <c r="H4300" i="6"/>
  <c r="H4292" i="6"/>
  <c r="H4284" i="6"/>
  <c r="H4276" i="6"/>
  <c r="H4268" i="6"/>
  <c r="H4260" i="6"/>
  <c r="H4252" i="6"/>
  <c r="H4244" i="6"/>
  <c r="H4236" i="6"/>
  <c r="H4228" i="6"/>
  <c r="H4220" i="6"/>
  <c r="H4212" i="6"/>
  <c r="H4204" i="6"/>
  <c r="H4196" i="6"/>
  <c r="H4188" i="6"/>
  <c r="H4180" i="6"/>
  <c r="H4172" i="6"/>
  <c r="H4164" i="6"/>
  <c r="H4156" i="6"/>
  <c r="H4148" i="6"/>
  <c r="H4140" i="6"/>
  <c r="H4132" i="6"/>
  <c r="H4124" i="6"/>
  <c r="H4116" i="6"/>
  <c r="H4108" i="6"/>
  <c r="H4100" i="6"/>
  <c r="H4092" i="6"/>
  <c r="H4084" i="6"/>
  <c r="H4076" i="6"/>
  <c r="H4068" i="6"/>
  <c r="H4060" i="6"/>
  <c r="H4044" i="6"/>
  <c r="H4036" i="6"/>
  <c r="H4028" i="6"/>
  <c r="H4020" i="6"/>
  <c r="H4012" i="6"/>
  <c r="H4004" i="6"/>
  <c r="H3996" i="6"/>
  <c r="H3980" i="6"/>
  <c r="H3972" i="6"/>
  <c r="H3964" i="6"/>
  <c r="H3948" i="6"/>
  <c r="H3940" i="6"/>
  <c r="H3932" i="6"/>
  <c r="H3924" i="6"/>
  <c r="H3908" i="6"/>
  <c r="H3900" i="6"/>
  <c r="H3892" i="6"/>
  <c r="H3884" i="6"/>
  <c r="H3876" i="6"/>
  <c r="H3868" i="6"/>
  <c r="H3844" i="6"/>
  <c r="H3820" i="6"/>
  <c r="H3812" i="6"/>
  <c r="H3804" i="6"/>
  <c r="H3780" i="6"/>
  <c r="H3756" i="6"/>
  <c r="H3748" i="6"/>
  <c r="H3740" i="6"/>
  <c r="H3716" i="6"/>
  <c r="H3692" i="6"/>
  <c r="H3684" i="6"/>
  <c r="H3676" i="6"/>
  <c r="H3652" i="6"/>
  <c r="H3628" i="6"/>
  <c r="H3619" i="6"/>
  <c r="H3587" i="6"/>
  <c r="H3555" i="6"/>
  <c r="H3523" i="6"/>
  <c r="H3512" i="6"/>
  <c r="H3470" i="6"/>
  <c r="H3426" i="6"/>
  <c r="H4803" i="6"/>
  <c r="H4787" i="6"/>
  <c r="H4779" i="6"/>
  <c r="H4771" i="6"/>
  <c r="H4763" i="6"/>
  <c r="H4747" i="6"/>
  <c r="H4739" i="6"/>
  <c r="H4723" i="6"/>
  <c r="H4715" i="6"/>
  <c r="H4707" i="6"/>
  <c r="H4699" i="6"/>
  <c r="H4683" i="6"/>
  <c r="H4675" i="6"/>
  <c r="H4659" i="6"/>
  <c r="H4651" i="6"/>
  <c r="H4643" i="6"/>
  <c r="H4635" i="6"/>
  <c r="H4619" i="6"/>
  <c r="H4611" i="6"/>
  <c r="H4595" i="6"/>
  <c r="H4587" i="6"/>
  <c r="H4579" i="6"/>
  <c r="H4571" i="6"/>
  <c r="H4555" i="6"/>
  <c r="H4547" i="6"/>
  <c r="H4531" i="6"/>
  <c r="H4523" i="6"/>
  <c r="H4515" i="6"/>
  <c r="H4507" i="6"/>
  <c r="H4491" i="6"/>
  <c r="H4483" i="6"/>
  <c r="H4467" i="6"/>
  <c r="H4459" i="6"/>
  <c r="H4451" i="6"/>
  <c r="H4443" i="6"/>
  <c r="H4427" i="6"/>
  <c r="H4419" i="6"/>
  <c r="H4403" i="6"/>
  <c r="H4395" i="6"/>
  <c r="H4387" i="6"/>
  <c r="H4379" i="6"/>
  <c r="H4363" i="6"/>
  <c r="H4355" i="6"/>
  <c r="H4339" i="6"/>
  <c r="H4331" i="6"/>
  <c r="H4323" i="6"/>
  <c r="H4315" i="6"/>
  <c r="H4299" i="6"/>
  <c r="H4291" i="6"/>
  <c r="H4275" i="6"/>
  <c r="H4267" i="6"/>
  <c r="H4259" i="6"/>
  <c r="H4251" i="6"/>
  <c r="H4235" i="6"/>
  <c r="H4227" i="6"/>
  <c r="H4211" i="6"/>
  <c r="H4203" i="6"/>
  <c r="H4195" i="6"/>
  <c r="H4187" i="6"/>
  <c r="H4171" i="6"/>
  <c r="H4163" i="6"/>
  <c r="H4147" i="6"/>
  <c r="H4139" i="6"/>
  <c r="H4131" i="6"/>
  <c r="H4123" i="6"/>
  <c r="H4107" i="6"/>
  <c r="H4099" i="6"/>
  <c r="H4083" i="6"/>
  <c r="H4075" i="6"/>
  <c r="H4067" i="6"/>
  <c r="H4051" i="6"/>
  <c r="H4043" i="6"/>
  <c r="H4035" i="6"/>
  <c r="H4019" i="6"/>
  <c r="H4011" i="6"/>
  <c r="H3995" i="6"/>
  <c r="H3987" i="6"/>
  <c r="H3971" i="6"/>
  <c r="H3963" i="6"/>
  <c r="H3955" i="6"/>
  <c r="H3947" i="6"/>
  <c r="H3939" i="6"/>
  <c r="H3931" i="6"/>
  <c r="H3923" i="6"/>
  <c r="H3907" i="6"/>
  <c r="H3899" i="6"/>
  <c r="H3891" i="6"/>
  <c r="H3883" i="6"/>
  <c r="H3875" i="6"/>
  <c r="H3859" i="6"/>
  <c r="H3851" i="6"/>
  <c r="H3843" i="6"/>
  <c r="H3819" i="6"/>
  <c r="H3811" i="6"/>
  <c r="H3795" i="6"/>
  <c r="H3787" i="6"/>
  <c r="H3779" i="6"/>
  <c r="H3755" i="6"/>
  <c r="H3731" i="6"/>
  <c r="H3723" i="6"/>
  <c r="H3715" i="6"/>
  <c r="H3691" i="6"/>
  <c r="H3683" i="6"/>
  <c r="H3667" i="6"/>
  <c r="H3659" i="6"/>
  <c r="H3651" i="6"/>
  <c r="H3627" i="6"/>
  <c r="H3618" i="6"/>
  <c r="H3607" i="6"/>
  <c r="H3564" i="6"/>
  <c r="H3554" i="6"/>
  <c r="H3543" i="6"/>
  <c r="H3511" i="6"/>
  <c r="H3500" i="6"/>
  <c r="H3479" i="6"/>
  <c r="H3447" i="6"/>
  <c r="H3436" i="6"/>
  <c r="H4996" i="6"/>
  <c r="H4986" i="6"/>
  <c r="H4978" i="6"/>
  <c r="H4970" i="6"/>
  <c r="H4962" i="6"/>
  <c r="H4954" i="6"/>
  <c r="H4946" i="6"/>
  <c r="H4938" i="6"/>
  <c r="H4930" i="6"/>
  <c r="H4922" i="6"/>
  <c r="H4914" i="6"/>
  <c r="H4906" i="6"/>
  <c r="H4898" i="6"/>
  <c r="H4890" i="6"/>
  <c r="H4882" i="6"/>
  <c r="H4874" i="6"/>
  <c r="H4866" i="6"/>
  <c r="H4858" i="6"/>
  <c r="H4850" i="6"/>
  <c r="H4842" i="6"/>
  <c r="H4834" i="6"/>
  <c r="H4826" i="6"/>
  <c r="H4818" i="6"/>
  <c r="H4810" i="6"/>
  <c r="H4802" i="6"/>
  <c r="H4794" i="6"/>
  <c r="H4786" i="6"/>
  <c r="H4778" i="6"/>
  <c r="H4770" i="6"/>
  <c r="H4762" i="6"/>
  <c r="H4754" i="6"/>
  <c r="H4746" i="6"/>
  <c r="H4738" i="6"/>
  <c r="H4730" i="6"/>
  <c r="H4722" i="6"/>
  <c r="H4714" i="6"/>
  <c r="H4706" i="6"/>
  <c r="H4698" i="6"/>
  <c r="H4690" i="6"/>
  <c r="H4682" i="6"/>
  <c r="H4674" i="6"/>
  <c r="H4666" i="6"/>
  <c r="H4658" i="6"/>
  <c r="H4650" i="6"/>
  <c r="H4642" i="6"/>
  <c r="H4634" i="6"/>
  <c r="H4626" i="6"/>
  <c r="H4618" i="6"/>
  <c r="H4610" i="6"/>
  <c r="H4602" i="6"/>
  <c r="H4594" i="6"/>
  <c r="H4586" i="6"/>
  <c r="H4578" i="6"/>
  <c r="H4570" i="6"/>
  <c r="H4562" i="6"/>
  <c r="H4554" i="6"/>
  <c r="H4546" i="6"/>
  <c r="H4538" i="6"/>
  <c r="H4530" i="6"/>
  <c r="H4522" i="6"/>
  <c r="H4514" i="6"/>
  <c r="H4506" i="6"/>
  <c r="H4498" i="6"/>
  <c r="H4490" i="6"/>
  <c r="H4482" i="6"/>
  <c r="H4474" i="6"/>
  <c r="H4466" i="6"/>
  <c r="H4458" i="6"/>
  <c r="H4450" i="6"/>
  <c r="H4442" i="6"/>
  <c r="H4434" i="6"/>
  <c r="H4426" i="6"/>
  <c r="H4418" i="6"/>
  <c r="H4410" i="6"/>
  <c r="H4402" i="6"/>
  <c r="H4394" i="6"/>
  <c r="H4386" i="6"/>
  <c r="H4378" i="6"/>
  <c r="H4370" i="6"/>
  <c r="H4362" i="6"/>
  <c r="H4354" i="6"/>
  <c r="H4346" i="6"/>
  <c r="H4338" i="6"/>
  <c r="H4330" i="6"/>
  <c r="H4322" i="6"/>
  <c r="H4314" i="6"/>
  <c r="H4306" i="6"/>
  <c r="H4298" i="6"/>
  <c r="H4290" i="6"/>
  <c r="H4282" i="6"/>
  <c r="H4274" i="6"/>
  <c r="H4266" i="6"/>
  <c r="H4258" i="6"/>
  <c r="H4250" i="6"/>
  <c r="H4242" i="6"/>
  <c r="H4234" i="6"/>
  <c r="H4226" i="6"/>
  <c r="H4218" i="6"/>
  <c r="H4210" i="6"/>
  <c r="H4202" i="6"/>
  <c r="H4194" i="6"/>
  <c r="H4186" i="6"/>
  <c r="H4178" i="6"/>
  <c r="H4170" i="6"/>
  <c r="H4162" i="6"/>
  <c r="H4154" i="6"/>
  <c r="H4146" i="6"/>
  <c r="H4138" i="6"/>
  <c r="H4130" i="6"/>
  <c r="H4122" i="6"/>
  <c r="H4114" i="6"/>
  <c r="H4106" i="6"/>
  <c r="H4098" i="6"/>
  <c r="H4090" i="6"/>
  <c r="H4082" i="6"/>
  <c r="H4074" i="6"/>
  <c r="H4066" i="6"/>
  <c r="H4058" i="6"/>
  <c r="H4050" i="6"/>
  <c r="H4026" i="6"/>
  <c r="H4010" i="6"/>
  <c r="H4002" i="6"/>
  <c r="H3994" i="6"/>
  <c r="H3986" i="6"/>
  <c r="H3962" i="6"/>
  <c r="H3938" i="6"/>
  <c r="H3930" i="6"/>
  <c r="H3922" i="6"/>
  <c r="H3898" i="6"/>
  <c r="H3874" i="6"/>
  <c r="H3866" i="6"/>
  <c r="H3858" i="6"/>
  <c r="H3834" i="6"/>
  <c r="H3810" i="6"/>
  <c r="H3802" i="6"/>
  <c r="H3794" i="6"/>
  <c r="H3770" i="6"/>
  <c r="H3746" i="6"/>
  <c r="H3738" i="6"/>
  <c r="H3730" i="6"/>
  <c r="H3706" i="6"/>
  <c r="H3698" i="6"/>
  <c r="H3682" i="6"/>
  <c r="H3674" i="6"/>
  <c r="H3666" i="6"/>
  <c r="H3642" i="6"/>
  <c r="H3634" i="6"/>
  <c r="H3616" i="6"/>
  <c r="H3606" i="6"/>
  <c r="H3595" i="6"/>
  <c r="H3574" i="6"/>
  <c r="H3563" i="6"/>
  <c r="H3552" i="6"/>
  <c r="H3542" i="6"/>
  <c r="H3531" i="6"/>
  <c r="H3520" i="6"/>
  <c r="H3510" i="6"/>
  <c r="H3488" i="6"/>
  <c r="H3478" i="6"/>
  <c r="H3467" i="6"/>
  <c r="H3456" i="6"/>
  <c r="H3446" i="6"/>
  <c r="H3435" i="6"/>
  <c r="H3422" i="6"/>
  <c r="H4817" i="6"/>
  <c r="H4801" i="6"/>
  <c r="H4793" i="6"/>
  <c r="H4785" i="6"/>
  <c r="H4777" i="6"/>
  <c r="H4769" i="6"/>
  <c r="H4761" i="6"/>
  <c r="H4753" i="6"/>
  <c r="H4737" i="6"/>
  <c r="H4729" i="6"/>
  <c r="H4721" i="6"/>
  <c r="H4713" i="6"/>
  <c r="H4705" i="6"/>
  <c r="H4697" i="6"/>
  <c r="H4689" i="6"/>
  <c r="H4673" i="6"/>
  <c r="H4665" i="6"/>
  <c r="H4657" i="6"/>
  <c r="H4649" i="6"/>
  <c r="H4641" i="6"/>
  <c r="H4633" i="6"/>
  <c r="H4625" i="6"/>
  <c r="H4609" i="6"/>
  <c r="H4601" i="6"/>
  <c r="H4593" i="6"/>
  <c r="H4585" i="6"/>
  <c r="H4577" i="6"/>
  <c r="H4569" i="6"/>
  <c r="H4561" i="6"/>
  <c r="H4545" i="6"/>
  <c r="H4537" i="6"/>
  <c r="H4529" i="6"/>
  <c r="H4521" i="6"/>
  <c r="H4513" i="6"/>
  <c r="H4505" i="6"/>
  <c r="H4497" i="6"/>
  <c r="H4481" i="6"/>
  <c r="H4473" i="6"/>
  <c r="H4465" i="6"/>
  <c r="H4457" i="6"/>
  <c r="H4449" i="6"/>
  <c r="H4441" i="6"/>
  <c r="H4433" i="6"/>
  <c r="H4417" i="6"/>
  <c r="H4409" i="6"/>
  <c r="H4401" i="6"/>
  <c r="H4393" i="6"/>
  <c r="H4385" i="6"/>
  <c r="H4377" i="6"/>
  <c r="H4369" i="6"/>
  <c r="H4353" i="6"/>
  <c r="H4345" i="6"/>
  <c r="H4337" i="6"/>
  <c r="H4329" i="6"/>
  <c r="H4321" i="6"/>
  <c r="H4313" i="6"/>
  <c r="H4305" i="6"/>
  <c r="H4289" i="6"/>
  <c r="H4281" i="6"/>
  <c r="H4273" i="6"/>
  <c r="H4265" i="6"/>
  <c r="H4257" i="6"/>
  <c r="H4249" i="6"/>
  <c r="H4241" i="6"/>
  <c r="H4225" i="6"/>
  <c r="H4217" i="6"/>
  <c r="H4209" i="6"/>
  <c r="H4201" i="6"/>
  <c r="H4193" i="6"/>
  <c r="H4185" i="6"/>
  <c r="H4177" i="6"/>
  <c r="H4161" i="6"/>
  <c r="H4153" i="6"/>
  <c r="H4145" i="6"/>
  <c r="H4137" i="6"/>
  <c r="H4129" i="6"/>
  <c r="H4121" i="6"/>
  <c r="H4113" i="6"/>
  <c r="H4097" i="6"/>
  <c r="H4089" i="6"/>
  <c r="H4081" i="6"/>
  <c r="H4073" i="6"/>
  <c r="H4065" i="6"/>
  <c r="H4057" i="6"/>
  <c r="H4049" i="6"/>
  <c r="H4025" i="6"/>
  <c r="H4017" i="6"/>
  <c r="H4009" i="6"/>
  <c r="H3993" i="6"/>
  <c r="H3985" i="6"/>
  <c r="H3977" i="6"/>
  <c r="H3969" i="6"/>
  <c r="H3945" i="6"/>
  <c r="H3937" i="6"/>
  <c r="H3929" i="6"/>
  <c r="H3921" i="6"/>
  <c r="H3905" i="6"/>
  <c r="H3897" i="6"/>
  <c r="H3889" i="6"/>
  <c r="H3881" i="6"/>
  <c r="H3873" i="6"/>
  <c r="H3857" i="6"/>
  <c r="H3849" i="6"/>
  <c r="H3841" i="6"/>
  <c r="H3833" i="6"/>
  <c r="H3809" i="6"/>
  <c r="H3785" i="6"/>
  <c r="H3777" i="6"/>
  <c r="H3769" i="6"/>
  <c r="H3745" i="6"/>
  <c r="H3721" i="6"/>
  <c r="H3713" i="6"/>
  <c r="H3705" i="6"/>
  <c r="H3681" i="6"/>
  <c r="H3657" i="6"/>
  <c r="H3649" i="6"/>
  <c r="H3641" i="6"/>
  <c r="H3508" i="6"/>
  <c r="H3498" i="6"/>
  <c r="H3476" i="6"/>
  <c r="H3466" i="6"/>
  <c r="H3455" i="6"/>
  <c r="H3444" i="6"/>
  <c r="H3420" i="6"/>
  <c r="H4808" i="6"/>
  <c r="H4792" i="6"/>
  <c r="H4784" i="6"/>
  <c r="H4760" i="6"/>
  <c r="H4752" i="6"/>
  <c r="H4744" i="6"/>
  <c r="H4720" i="6"/>
  <c r="H4696" i="6"/>
  <c r="H4688" i="6"/>
  <c r="H4680" i="6"/>
  <c r="H4664" i="6"/>
  <c r="H4656" i="6"/>
  <c r="H4632" i="6"/>
  <c r="H4624" i="6"/>
  <c r="H4616" i="6"/>
  <c r="H4600" i="6"/>
  <c r="H4592" i="6"/>
  <c r="H4568" i="6"/>
  <c r="H4560" i="6"/>
  <c r="H4552" i="6"/>
  <c r="H4528" i="6"/>
  <c r="H4504" i="6"/>
  <c r="H4496" i="6"/>
  <c r="H4488" i="6"/>
  <c r="H4472" i="6"/>
  <c r="H4464" i="6"/>
  <c r="H4440" i="6"/>
  <c r="H4432" i="6"/>
  <c r="H4424" i="6"/>
  <c r="H4400" i="6"/>
  <c r="H4376" i="6"/>
  <c r="H4368" i="6"/>
  <c r="H4360" i="6"/>
  <c r="H4336" i="6"/>
  <c r="H4312" i="6"/>
  <c r="H4304" i="6"/>
  <c r="H4296" i="6"/>
  <c r="H4272" i="6"/>
  <c r="H4248" i="6"/>
  <c r="H4240" i="6"/>
  <c r="H4232" i="6"/>
  <c r="H4208" i="6"/>
  <c r="H4184" i="6"/>
  <c r="H4176" i="6"/>
  <c r="H4168" i="6"/>
  <c r="H4152" i="6"/>
  <c r="H4144" i="6"/>
  <c r="H4120" i="6"/>
  <c r="H4112" i="6"/>
  <c r="H4104" i="6"/>
  <c r="H4088" i="6"/>
  <c r="H4080" i="6"/>
  <c r="H4064" i="6"/>
  <c r="H4056" i="6"/>
  <c r="H4048" i="6"/>
  <c r="H4040" i="6"/>
  <c r="H4032" i="6"/>
  <c r="H4024" i="6"/>
  <c r="H4016" i="6"/>
  <c r="H4008" i="6"/>
  <c r="H4000" i="6"/>
  <c r="H3992" i="6"/>
  <c r="H3984" i="6"/>
  <c r="H3976" i="6"/>
  <c r="H3968" i="6"/>
  <c r="H3960" i="6"/>
  <c r="H3952" i="6"/>
  <c r="H3944" i="6"/>
  <c r="H3928" i="6"/>
  <c r="H3920" i="6"/>
  <c r="H3912" i="6"/>
  <c r="H3896" i="6"/>
  <c r="H3872" i="6"/>
  <c r="H3848" i="6"/>
  <c r="H3824" i="6"/>
  <c r="H3816" i="6"/>
  <c r="H3808" i="6"/>
  <c r="H3784" i="6"/>
  <c r="H3760" i="6"/>
  <c r="H3752" i="6"/>
  <c r="H3744" i="6"/>
  <c r="H3720" i="6"/>
  <c r="H3712" i="6"/>
  <c r="H3696" i="6"/>
  <c r="H3688" i="6"/>
  <c r="H3680" i="6"/>
  <c r="H3656" i="6"/>
  <c r="H3648" i="6"/>
  <c r="H3632" i="6"/>
  <c r="H3624" i="6"/>
  <c r="H3614" i="6"/>
  <c r="H3603" i="6"/>
  <c r="H3592" i="6"/>
  <c r="H3582" i="6"/>
  <c r="H3560" i="6"/>
  <c r="H3550" i="6"/>
  <c r="H3539" i="6"/>
  <c r="H3528" i="6"/>
  <c r="H3518" i="6"/>
  <c r="H3507" i="6"/>
  <c r="H3496" i="6"/>
  <c r="H3475" i="6"/>
  <c r="H3464" i="6"/>
  <c r="H3443" i="6"/>
  <c r="H3431" i="6"/>
  <c r="H3419" i="6"/>
  <c r="H4807" i="6"/>
  <c r="H4799" i="6"/>
  <c r="H4791" i="6"/>
  <c r="H4767" i="6"/>
  <c r="H4743" i="6"/>
  <c r="H4735" i="6"/>
  <c r="H4727" i="6"/>
  <c r="H4711" i="6"/>
  <c r="H4703" i="6"/>
  <c r="H4679" i="6"/>
  <c r="H4671" i="6"/>
  <c r="H4663" i="6"/>
  <c r="H4647" i="6"/>
  <c r="H4639" i="6"/>
  <c r="H4615" i="6"/>
  <c r="H4607" i="6"/>
  <c r="H4599" i="6"/>
  <c r="H4575" i="6"/>
  <c r="H4551" i="6"/>
  <c r="H4543" i="6"/>
  <c r="H4535" i="6"/>
  <c r="H4519" i="6"/>
  <c r="H4511" i="6"/>
  <c r="H4487" i="6"/>
  <c r="H4479" i="6"/>
  <c r="H4471" i="6"/>
  <c r="H4447" i="6"/>
  <c r="H4423" i="6"/>
  <c r="H4415" i="6"/>
  <c r="H4407" i="6"/>
  <c r="H4383" i="6"/>
  <c r="H4359" i="6"/>
  <c r="H4351" i="6"/>
  <c r="H4343" i="6"/>
  <c r="H4327" i="6"/>
  <c r="H4319" i="6"/>
  <c r="H4295" i="6"/>
  <c r="H4287" i="6"/>
  <c r="H4279" i="6"/>
  <c r="H4255" i="6"/>
  <c r="H4231" i="6"/>
  <c r="H4223" i="6"/>
  <c r="H4215" i="6"/>
  <c r="H4191" i="6"/>
  <c r="H4167" i="6"/>
  <c r="H4159" i="6"/>
  <c r="H4151" i="6"/>
  <c r="H4127" i="6"/>
  <c r="H4103" i="6"/>
  <c r="H4095" i="6"/>
  <c r="H4087" i="6"/>
  <c r="H4055" i="6"/>
  <c r="H4047" i="6"/>
  <c r="H4039" i="6"/>
  <c r="H4015" i="6"/>
  <c r="H3999" i="6"/>
  <c r="H3991" i="6"/>
  <c r="H3983" i="6"/>
  <c r="H3975" i="6"/>
  <c r="H3951" i="6"/>
  <c r="H3943" i="6"/>
  <c r="H3927" i="6"/>
  <c r="H3919" i="6"/>
  <c r="H3911" i="6"/>
  <c r="H3887" i="6"/>
  <c r="H3863" i="6"/>
  <c r="H3855" i="6"/>
  <c r="H3847" i="6"/>
  <c r="H3823" i="6"/>
  <c r="H3799" i="6"/>
  <c r="H3791" i="6"/>
  <c r="H3783" i="6"/>
  <c r="H3759" i="6"/>
  <c r="H3735" i="6"/>
  <c r="H3727" i="6"/>
  <c r="H3719" i="6"/>
  <c r="H3695" i="6"/>
  <c r="H3671" i="6"/>
  <c r="H3663" i="6"/>
  <c r="H3655" i="6"/>
  <c r="H3631" i="6"/>
  <c r="H3623" i="6"/>
  <c r="H3612" i="6"/>
  <c r="H3602" i="6"/>
  <c r="H3591" i="6"/>
  <c r="H3570" i="6"/>
  <c r="H3548" i="6"/>
  <c r="H3538" i="6"/>
  <c r="H3527" i="6"/>
  <c r="H3506" i="6"/>
  <c r="H3484" i="6"/>
  <c r="H3474" i="6"/>
  <c r="H3442" i="6"/>
  <c r="H3430" i="6"/>
  <c r="I18" i="6"/>
  <c r="I626" i="6"/>
  <c r="I618" i="6"/>
  <c r="I610" i="6"/>
  <c r="I602" i="6"/>
  <c r="I594" i="6"/>
  <c r="I586" i="6"/>
  <c r="I578" i="6"/>
  <c r="I562" i="6"/>
  <c r="I554" i="6"/>
  <c r="I546" i="6"/>
  <c r="I538" i="6"/>
  <c r="I530" i="6"/>
  <c r="I522" i="6"/>
  <c r="I514" i="6"/>
  <c r="I498" i="6"/>
  <c r="I490" i="6"/>
  <c r="I482" i="6"/>
  <c r="I474" i="6"/>
  <c r="I466" i="6"/>
  <c r="I458" i="6"/>
  <c r="I450" i="6"/>
  <c r="I434" i="6"/>
  <c r="I426" i="6"/>
  <c r="I418" i="6"/>
  <c r="I410" i="6"/>
  <c r="I402" i="6"/>
  <c r="I394" i="6"/>
  <c r="I386" i="6"/>
  <c r="I370" i="6"/>
  <c r="I362" i="6"/>
  <c r="I354" i="6"/>
  <c r="I346" i="6"/>
  <c r="I338" i="6"/>
  <c r="I330" i="6"/>
  <c r="I322" i="6"/>
  <c r="I306" i="6"/>
  <c r="I298" i="6"/>
  <c r="I290" i="6"/>
  <c r="I282" i="6"/>
  <c r="I274" i="6"/>
  <c r="I266" i="6"/>
  <c r="I258" i="6"/>
  <c r="I242" i="6"/>
  <c r="I234" i="6"/>
  <c r="I226" i="6"/>
  <c r="I218" i="6"/>
  <c r="I210" i="6"/>
  <c r="I202" i="6"/>
  <c r="I194" i="6"/>
  <c r="I178" i="6"/>
  <c r="I170" i="6"/>
  <c r="I162" i="6"/>
  <c r="I154" i="6"/>
  <c r="I146" i="6"/>
  <c r="I138" i="6"/>
  <c r="I130" i="6"/>
  <c r="I114" i="6"/>
  <c r="I106" i="6"/>
  <c r="I98" i="6"/>
  <c r="I90" i="6"/>
  <c r="I82" i="6"/>
  <c r="I74" i="6"/>
  <c r="I66" i="6"/>
  <c r="I50" i="6"/>
  <c r="I42" i="6"/>
  <c r="I34" i="6"/>
  <c r="H4" i="6"/>
  <c r="H8" i="6"/>
  <c r="I8" i="6"/>
  <c r="H6" i="6"/>
  <c r="I6" i="6"/>
  <c r="H9" i="6"/>
  <c r="I9" i="6"/>
  <c r="H11" i="6"/>
  <c r="H7" i="6"/>
  <c r="L5" i="6"/>
  <c r="L4995" i="6"/>
  <c r="K4995" i="6" s="1"/>
  <c r="L4993" i="6"/>
  <c r="L24" i="6"/>
  <c r="K24" i="6" s="1"/>
  <c r="L5001" i="6"/>
  <c r="K5001" i="6" s="1"/>
  <c r="L5002" i="6"/>
  <c r="I4" i="6"/>
  <c r="L17" i="6"/>
  <c r="H16" i="6"/>
  <c r="L3" i="6"/>
  <c r="K3" i="6" s="1"/>
  <c r="J3" i="6" s="1"/>
  <c r="B4" i="11"/>
  <c r="B5" i="11"/>
  <c r="E502" i="4"/>
  <c r="I15" i="2"/>
  <c r="H378" i="6" l="1"/>
  <c r="H442" i="6"/>
  <c r="H122" i="6"/>
  <c r="H506" i="6"/>
  <c r="H570" i="6"/>
  <c r="H58" i="6"/>
  <c r="H186" i="6"/>
  <c r="H250" i="6"/>
  <c r="H10" i="6"/>
  <c r="H314" i="6"/>
  <c r="I58" i="6"/>
  <c r="I122" i="6"/>
  <c r="I186" i="6"/>
  <c r="I250" i="6"/>
  <c r="I314" i="6"/>
  <c r="I378" i="6"/>
  <c r="I442" i="6"/>
  <c r="I506" i="6"/>
  <c r="I570" i="6"/>
  <c r="I10" i="6"/>
  <c r="H562" i="6"/>
  <c r="H498" i="6"/>
  <c r="H434" i="6"/>
  <c r="H370" i="6"/>
  <c r="H306" i="6"/>
  <c r="H242" i="6"/>
  <c r="H178" i="6"/>
  <c r="H114" i="6"/>
  <c r="H50" i="6"/>
  <c r="H4993" i="6"/>
  <c r="K4993" i="6"/>
  <c r="K28" i="6"/>
  <c r="J28" i="6" s="1"/>
  <c r="K3956" i="6"/>
  <c r="J3956" i="6" s="1"/>
  <c r="K4041" i="6"/>
  <c r="J4041" i="6" s="1"/>
  <c r="K4111" i="6"/>
  <c r="J4111" i="6" s="1"/>
  <c r="K4175" i="6"/>
  <c r="J4175" i="6" s="1"/>
  <c r="K4239" i="6"/>
  <c r="J4239" i="6" s="1"/>
  <c r="K4303" i="6"/>
  <c r="J4303" i="6" s="1"/>
  <c r="K4367" i="6"/>
  <c r="J4367" i="6" s="1"/>
  <c r="K4431" i="6"/>
  <c r="J4431" i="6" s="1"/>
  <c r="K4495" i="6"/>
  <c r="J4495" i="6" s="1"/>
  <c r="K4559" i="6"/>
  <c r="J4559" i="6" s="1"/>
  <c r="K4623" i="6"/>
  <c r="J4623" i="6" s="1"/>
  <c r="K4687" i="6"/>
  <c r="J4687" i="6" s="1"/>
  <c r="K4751" i="6"/>
  <c r="J4751" i="6" s="1"/>
  <c r="K4815" i="6"/>
  <c r="J4815" i="6" s="1"/>
  <c r="K3893" i="6"/>
  <c r="J3893" i="6" s="1"/>
  <c r="K3979" i="6"/>
  <c r="J3979" i="6" s="1"/>
  <c r="K4063" i="6"/>
  <c r="J4063" i="6" s="1"/>
  <c r="K4128" i="6"/>
  <c r="J4128" i="6" s="1"/>
  <c r="K4192" i="6"/>
  <c r="J4192" i="6" s="1"/>
  <c r="K4256" i="6"/>
  <c r="J4256" i="6" s="1"/>
  <c r="K4320" i="6"/>
  <c r="J4320" i="6" s="1"/>
  <c r="K4384" i="6"/>
  <c r="J4384" i="6" s="1"/>
  <c r="K4448" i="6"/>
  <c r="J4448" i="6" s="1"/>
  <c r="K4512" i="6"/>
  <c r="J4512" i="6" s="1"/>
  <c r="K4576" i="6"/>
  <c r="J4576" i="6" s="1"/>
  <c r="K4640" i="6"/>
  <c r="J4640" i="6" s="1"/>
  <c r="K4704" i="6"/>
  <c r="J4704" i="6" s="1"/>
  <c r="K4768" i="6"/>
  <c r="J4768" i="6" s="1"/>
  <c r="K4042" i="6"/>
  <c r="J4042" i="6" s="1"/>
  <c r="K3978" i="6"/>
  <c r="J3978" i="6" s="1"/>
  <c r="K3914" i="6"/>
  <c r="J3914" i="6" s="1"/>
  <c r="K3850" i="6"/>
  <c r="J3850" i="6" s="1"/>
  <c r="K3786" i="6"/>
  <c r="J3786" i="6" s="1"/>
  <c r="K3722" i="6"/>
  <c r="J3722" i="6" s="1"/>
  <c r="K3658" i="6"/>
  <c r="J3658" i="6" s="1"/>
  <c r="K3594" i="6"/>
  <c r="J3594" i="6" s="1"/>
  <c r="K3530" i="6"/>
  <c r="J3530" i="6" s="1"/>
  <c r="K3449" i="6"/>
  <c r="J3449" i="6" s="1"/>
  <c r="K3364" i="6"/>
  <c r="J3364" i="6" s="1"/>
  <c r="K3278" i="6"/>
  <c r="J3278" i="6" s="1"/>
  <c r="K3170" i="6"/>
  <c r="J3170" i="6" s="1"/>
  <c r="K2666" i="6"/>
  <c r="J2666" i="6" s="1"/>
  <c r="K3825" i="6"/>
  <c r="J3825" i="6" s="1"/>
  <c r="K3761" i="6"/>
  <c r="J3761" i="6" s="1"/>
  <c r="K3697" i="6"/>
  <c r="J3697" i="6" s="1"/>
  <c r="K3633" i="6"/>
  <c r="J3633" i="6" s="1"/>
  <c r="K3569" i="6"/>
  <c r="J3569" i="6" s="1"/>
  <c r="K3501" i="6"/>
  <c r="J3501" i="6" s="1"/>
  <c r="K3415" i="6"/>
  <c r="J3415" i="6" s="1"/>
  <c r="K3330" i="6"/>
  <c r="J3330" i="6" s="1"/>
  <c r="K3245" i="6"/>
  <c r="J3245" i="6" s="1"/>
  <c r="K2978" i="6"/>
  <c r="J2978" i="6" s="1"/>
  <c r="K3864" i="6"/>
  <c r="J3864" i="6" s="1"/>
  <c r="K3800" i="6"/>
  <c r="J3800" i="6" s="1"/>
  <c r="K3736" i="6"/>
  <c r="J3736" i="6" s="1"/>
  <c r="K3672" i="6"/>
  <c r="J3672" i="6" s="1"/>
  <c r="K3608" i="6"/>
  <c r="J3608" i="6" s="1"/>
  <c r="K3544" i="6"/>
  <c r="J3544" i="6" s="1"/>
  <c r="K3468" i="6"/>
  <c r="J3468" i="6" s="1"/>
  <c r="K3382" i="6"/>
  <c r="J3382" i="6" s="1"/>
  <c r="K3297" i="6"/>
  <c r="J3297" i="6" s="1"/>
  <c r="K3202" i="6"/>
  <c r="J3202" i="6" s="1"/>
  <c r="K2778" i="6"/>
  <c r="J2778" i="6" s="1"/>
  <c r="K4031" i="6"/>
  <c r="J4031" i="6" s="1"/>
  <c r="K3967" i="6"/>
  <c r="J3967" i="6" s="1"/>
  <c r="K3903" i="6"/>
  <c r="J3903" i="6" s="1"/>
  <c r="K3839" i="6"/>
  <c r="J3839" i="6" s="1"/>
  <c r="K3775" i="6"/>
  <c r="J3775" i="6" s="1"/>
  <c r="K3711" i="6"/>
  <c r="J3711" i="6" s="1"/>
  <c r="K3647" i="6"/>
  <c r="J3647" i="6" s="1"/>
  <c r="K3583" i="6"/>
  <c r="J3583" i="6" s="1"/>
  <c r="K3519" i="6"/>
  <c r="J3519" i="6" s="1"/>
  <c r="K3434" i="6"/>
  <c r="J3434" i="6" s="1"/>
  <c r="K3349" i="6"/>
  <c r="J3349" i="6" s="1"/>
  <c r="K3263" i="6"/>
  <c r="J3263" i="6" s="1"/>
  <c r="K3090" i="6"/>
  <c r="J3090" i="6" s="1"/>
  <c r="K2578" i="6"/>
  <c r="J2578" i="6" s="1"/>
  <c r="K3822" i="6"/>
  <c r="J3822" i="6" s="1"/>
  <c r="K3758" i="6"/>
  <c r="J3758" i="6" s="1"/>
  <c r="K3694" i="6"/>
  <c r="J3694" i="6" s="1"/>
  <c r="K3630" i="6"/>
  <c r="J3630" i="6" s="1"/>
  <c r="K3566" i="6"/>
  <c r="J3566" i="6" s="1"/>
  <c r="K3497" i="6"/>
  <c r="J3497" i="6" s="1"/>
  <c r="K3412" i="6"/>
  <c r="J3412" i="6" s="1"/>
  <c r="K3326" i="6"/>
  <c r="J3326" i="6" s="1"/>
  <c r="K3241" i="6"/>
  <c r="J3241" i="6" s="1"/>
  <c r="K2954" i="6"/>
  <c r="J2954" i="6" s="1"/>
  <c r="K3885" i="6"/>
  <c r="J3885" i="6" s="1"/>
  <c r="K3821" i="6"/>
  <c r="J3821" i="6" s="1"/>
  <c r="K3757" i="6"/>
  <c r="J3757" i="6" s="1"/>
  <c r="K3693" i="6"/>
  <c r="J3693" i="6" s="1"/>
  <c r="K3629" i="6"/>
  <c r="J3629" i="6" s="1"/>
  <c r="K3565" i="6"/>
  <c r="J3565" i="6" s="1"/>
  <c r="K3495" i="6"/>
  <c r="J3495" i="6" s="1"/>
  <c r="K3410" i="6"/>
  <c r="J3410" i="6" s="1"/>
  <c r="K3325" i="6"/>
  <c r="J3325" i="6" s="1"/>
  <c r="K3239" i="6"/>
  <c r="J3239" i="6" s="1"/>
  <c r="K2946" i="6"/>
  <c r="J2946" i="6" s="1"/>
  <c r="K3860" i="6"/>
  <c r="J3860" i="6" s="1"/>
  <c r="K3796" i="6"/>
  <c r="J3796" i="6" s="1"/>
  <c r="K3732" i="6"/>
  <c r="J3732" i="6" s="1"/>
  <c r="K3668" i="6"/>
  <c r="J3668" i="6" s="1"/>
  <c r="K3604" i="6"/>
  <c r="J3604" i="6" s="1"/>
  <c r="K3540" i="6"/>
  <c r="J3540" i="6" s="1"/>
  <c r="K3462" i="6"/>
  <c r="J3462" i="6" s="1"/>
  <c r="K3377" i="6"/>
  <c r="J3377" i="6" s="1"/>
  <c r="K3292" i="6"/>
  <c r="J3292" i="6" s="1"/>
  <c r="K3194" i="6"/>
  <c r="J3194" i="6" s="1"/>
  <c r="K2746" i="6"/>
  <c r="J2746" i="6" s="1"/>
  <c r="K3835" i="6"/>
  <c r="J3835" i="6" s="1"/>
  <c r="K3771" i="6"/>
  <c r="J3771" i="6" s="1"/>
  <c r="K3707" i="6"/>
  <c r="J3707" i="6" s="1"/>
  <c r="K3643" i="6"/>
  <c r="J3643" i="6" s="1"/>
  <c r="K3579" i="6"/>
  <c r="J3579" i="6" s="1"/>
  <c r="K3514" i="6"/>
  <c r="J3514" i="6" s="1"/>
  <c r="K3429" i="6"/>
  <c r="J3429" i="6" s="1"/>
  <c r="K3343" i="6"/>
  <c r="J3343" i="6" s="1"/>
  <c r="K3258" i="6"/>
  <c r="J3258" i="6" s="1"/>
  <c r="K3058" i="6"/>
  <c r="J3058" i="6" s="1"/>
  <c r="K2546" i="6"/>
  <c r="J2546" i="6" s="1"/>
  <c r="K3459" i="6"/>
  <c r="J3459" i="6" s="1"/>
  <c r="K3395" i="6"/>
  <c r="J3395" i="6" s="1"/>
  <c r="K3331" i="6"/>
  <c r="J3331" i="6" s="1"/>
  <c r="K3267" i="6"/>
  <c r="J3267" i="6" s="1"/>
  <c r="K3203" i="6"/>
  <c r="J3203" i="6" s="1"/>
  <c r="K3139" i="6"/>
  <c r="J3139" i="6" s="1"/>
  <c r="K3075" i="6"/>
  <c r="J3075" i="6" s="1"/>
  <c r="K3011" i="6"/>
  <c r="J3011" i="6" s="1"/>
  <c r="K2947" i="6"/>
  <c r="J2947" i="6" s="1"/>
  <c r="K2883" i="6"/>
  <c r="J2883" i="6" s="1"/>
  <c r="K2819" i="6"/>
  <c r="J2819" i="6" s="1"/>
  <c r="K2755" i="6"/>
  <c r="J2755" i="6" s="1"/>
  <c r="K2691" i="6"/>
  <c r="J2691" i="6" s="1"/>
  <c r="K2627" i="6"/>
  <c r="J2627" i="6" s="1"/>
  <c r="K2563" i="6"/>
  <c r="J2563" i="6" s="1"/>
  <c r="K2499" i="6"/>
  <c r="J2499" i="6" s="1"/>
  <c r="K2413" i="6"/>
  <c r="J2413" i="6" s="1"/>
  <c r="K2328" i="6"/>
  <c r="J2328" i="6" s="1"/>
  <c r="K2243" i="6"/>
  <c r="J2243" i="6" s="1"/>
  <c r="K2153" i="6"/>
  <c r="J2153" i="6" s="1"/>
  <c r="K1624" i="6"/>
  <c r="J1624" i="6" s="1"/>
  <c r="K2444" i="6"/>
  <c r="J2444" i="6" s="1"/>
  <c r="K2358" i="6"/>
  <c r="J2358" i="6" s="1"/>
  <c r="K2273" i="6"/>
  <c r="J2273" i="6" s="1"/>
  <c r="K2188" i="6"/>
  <c r="J2188" i="6" s="1"/>
  <c r="K1825" i="6"/>
  <c r="J1825" i="6" s="1"/>
  <c r="K3145" i="6"/>
  <c r="J3145" i="6" s="1"/>
  <c r="K3081" i="6"/>
  <c r="J3081" i="6" s="1"/>
  <c r="K3017" i="6"/>
  <c r="J3017" i="6" s="1"/>
  <c r="K2953" i="6"/>
  <c r="J2953" i="6" s="1"/>
  <c r="K2889" i="6"/>
  <c r="J2889" i="6" s="1"/>
  <c r="K2825" i="6"/>
  <c r="J2825" i="6" s="1"/>
  <c r="K2761" i="6"/>
  <c r="J2761" i="6" s="1"/>
  <c r="K2697" i="6"/>
  <c r="J2697" i="6" s="1"/>
  <c r="K2633" i="6"/>
  <c r="J2633" i="6" s="1"/>
  <c r="K2569" i="6"/>
  <c r="J2569" i="6" s="1"/>
  <c r="K2505" i="6"/>
  <c r="J2505" i="6" s="1"/>
  <c r="K2421" i="6"/>
  <c r="J2421" i="6" s="1"/>
  <c r="K2336" i="6"/>
  <c r="J2336" i="6" s="1"/>
  <c r="K2251" i="6"/>
  <c r="J2251" i="6" s="1"/>
  <c r="K2165" i="6"/>
  <c r="J2165" i="6" s="1"/>
  <c r="K1688" i="6"/>
  <c r="J1688" i="6" s="1"/>
  <c r="K3480" i="6"/>
  <c r="J3480" i="6" s="1"/>
  <c r="K3416" i="6"/>
  <c r="J3416" i="6" s="1"/>
  <c r="K3352" i="6"/>
  <c r="J3352" i="6" s="1"/>
  <c r="K3288" i="6"/>
  <c r="J3288" i="6" s="1"/>
  <c r="K3224" i="6"/>
  <c r="J3224" i="6" s="1"/>
  <c r="K3160" i="6"/>
  <c r="J3160" i="6" s="1"/>
  <c r="K3096" i="6"/>
  <c r="J3096" i="6" s="1"/>
  <c r="K3032" i="6"/>
  <c r="J3032" i="6" s="1"/>
  <c r="K2968" i="6"/>
  <c r="J2968" i="6" s="1"/>
  <c r="K2904" i="6"/>
  <c r="J2904" i="6" s="1"/>
  <c r="K2840" i="6"/>
  <c r="J2840" i="6" s="1"/>
  <c r="K2776" i="6"/>
  <c r="J2776" i="6" s="1"/>
  <c r="K2712" i="6"/>
  <c r="J2712" i="6" s="1"/>
  <c r="K2648" i="6"/>
  <c r="J2648" i="6" s="1"/>
  <c r="K2584" i="6"/>
  <c r="J2584" i="6" s="1"/>
  <c r="K2520" i="6"/>
  <c r="J2520" i="6" s="1"/>
  <c r="K2441" i="6"/>
  <c r="J2441" i="6" s="1"/>
  <c r="K2356" i="6"/>
  <c r="J2356" i="6" s="1"/>
  <c r="K2270" i="6"/>
  <c r="J2270" i="6" s="1"/>
  <c r="K2185" i="6"/>
  <c r="J2185" i="6" s="1"/>
  <c r="K1809" i="6"/>
  <c r="J1809" i="6" s="1"/>
  <c r="K3207" i="6"/>
  <c r="J3207" i="6" s="1"/>
  <c r="K3143" i="6"/>
  <c r="J3143" i="6" s="1"/>
  <c r="K3079" i="6"/>
  <c r="J3079" i="6" s="1"/>
  <c r="K3015" i="6"/>
  <c r="J3015" i="6" s="1"/>
  <c r="K2951" i="6"/>
  <c r="J2951" i="6" s="1"/>
  <c r="K2887" i="6"/>
  <c r="J2887" i="6" s="1"/>
  <c r="K2823" i="6"/>
  <c r="J2823" i="6" s="1"/>
  <c r="K2759" i="6"/>
  <c r="J2759" i="6" s="1"/>
  <c r="K2695" i="6"/>
  <c r="J2695" i="6" s="1"/>
  <c r="K2631" i="6"/>
  <c r="J2631" i="6" s="1"/>
  <c r="K2567" i="6"/>
  <c r="J2567" i="6" s="1"/>
  <c r="K2503" i="6"/>
  <c r="J2503" i="6" s="1"/>
  <c r="K2419" i="6"/>
  <c r="J2419" i="6" s="1"/>
  <c r="K2333" i="6"/>
  <c r="J2333" i="6" s="1"/>
  <c r="K2248" i="6"/>
  <c r="J2248" i="6" s="1"/>
  <c r="K2163" i="6"/>
  <c r="J2163" i="6" s="1"/>
  <c r="K1667" i="6"/>
  <c r="J1667" i="6" s="1"/>
  <c r="K3198" i="6"/>
  <c r="J3198" i="6" s="1"/>
  <c r="K3134" i="6"/>
  <c r="J3134" i="6" s="1"/>
  <c r="K3070" i="6"/>
  <c r="J3070" i="6" s="1"/>
  <c r="K3006" i="6"/>
  <c r="J3006" i="6" s="1"/>
  <c r="K2942" i="6"/>
  <c r="J2942" i="6" s="1"/>
  <c r="K2878" i="6"/>
  <c r="J2878" i="6" s="1"/>
  <c r="K2814" i="6"/>
  <c r="J2814" i="6" s="1"/>
  <c r="K2750" i="6"/>
  <c r="J2750" i="6" s="1"/>
  <c r="K2686" i="6"/>
  <c r="J2686" i="6" s="1"/>
  <c r="K2622" i="6"/>
  <c r="J2622" i="6" s="1"/>
  <c r="K2558" i="6"/>
  <c r="J2558" i="6" s="1"/>
  <c r="K2492" i="6"/>
  <c r="J2492" i="6" s="1"/>
  <c r="K2406" i="6"/>
  <c r="J2406" i="6" s="1"/>
  <c r="K2321" i="6"/>
  <c r="J2321" i="6" s="1"/>
  <c r="K2236" i="6"/>
  <c r="J2236" i="6" s="1"/>
  <c r="K2113" i="6"/>
  <c r="J2113" i="6" s="1"/>
  <c r="K1571" i="6"/>
  <c r="J1571" i="6" s="1"/>
  <c r="K3133" i="6"/>
  <c r="J3133" i="6" s="1"/>
  <c r="K3069" i="6"/>
  <c r="J3069" i="6" s="1"/>
  <c r="K3005" i="6"/>
  <c r="J3005" i="6" s="1"/>
  <c r="K2941" i="6"/>
  <c r="J2941" i="6" s="1"/>
  <c r="K2877" i="6"/>
  <c r="J2877" i="6" s="1"/>
  <c r="K2813" i="6"/>
  <c r="J2813" i="6" s="1"/>
  <c r="K2749" i="6"/>
  <c r="J2749" i="6" s="1"/>
  <c r="K2685" i="6"/>
  <c r="J2685" i="6" s="1"/>
  <c r="K2621" i="6"/>
  <c r="J2621" i="6" s="1"/>
  <c r="K2557" i="6"/>
  <c r="J2557" i="6" s="1"/>
  <c r="K2491" i="6"/>
  <c r="J2491" i="6" s="1"/>
  <c r="K2405" i="6"/>
  <c r="J2405" i="6" s="1"/>
  <c r="K2320" i="6"/>
  <c r="J2320" i="6" s="1"/>
  <c r="K2235" i="6"/>
  <c r="J2235" i="6" s="1"/>
  <c r="K2105" i="6"/>
  <c r="J2105" i="6" s="1"/>
  <c r="K1560" i="6"/>
  <c r="J1560" i="6" s="1"/>
  <c r="K3116" i="6"/>
  <c r="J3116" i="6" s="1"/>
  <c r="K3052" i="6"/>
  <c r="J3052" i="6" s="1"/>
  <c r="K2988" i="6"/>
  <c r="J2988" i="6" s="1"/>
  <c r="K2924" i="6"/>
  <c r="J2924" i="6" s="1"/>
  <c r="K2860" i="6"/>
  <c r="J2860" i="6" s="1"/>
  <c r="K2796" i="6"/>
  <c r="J2796" i="6" s="1"/>
  <c r="K2732" i="6"/>
  <c r="J2732" i="6" s="1"/>
  <c r="K2668" i="6"/>
  <c r="J2668" i="6" s="1"/>
  <c r="K2604" i="6"/>
  <c r="J2604" i="6" s="1"/>
  <c r="K2540" i="6"/>
  <c r="J2540" i="6" s="1"/>
  <c r="K2468" i="6"/>
  <c r="J2468" i="6" s="1"/>
  <c r="K2382" i="6"/>
  <c r="J2382" i="6" s="1"/>
  <c r="K2297" i="6"/>
  <c r="J2297" i="6" s="1"/>
  <c r="K2212" i="6"/>
  <c r="J2212" i="6" s="1"/>
  <c r="K1969" i="6"/>
  <c r="J1969" i="6" s="1"/>
  <c r="K2498" i="6"/>
  <c r="J2498" i="6" s="1"/>
  <c r="K2434" i="6"/>
  <c r="J2434" i="6" s="1"/>
  <c r="K2370" i="6"/>
  <c r="J2370" i="6" s="1"/>
  <c r="K2306" i="6"/>
  <c r="J2306" i="6" s="1"/>
  <c r="K2242" i="6"/>
  <c r="J2242" i="6" s="1"/>
  <c r="K2178" i="6"/>
  <c r="J2178" i="6" s="1"/>
  <c r="K2114" i="6"/>
  <c r="J2114" i="6" s="1"/>
  <c r="K2050" i="6"/>
  <c r="J2050" i="6" s="1"/>
  <c r="K1986" i="6"/>
  <c r="J1986" i="6" s="1"/>
  <c r="K1922" i="6"/>
  <c r="J1922" i="6" s="1"/>
  <c r="K1858" i="6"/>
  <c r="J1858" i="6" s="1"/>
  <c r="K1794" i="6"/>
  <c r="J1794" i="6" s="1"/>
  <c r="K1730" i="6"/>
  <c r="J1730" i="6" s="1"/>
  <c r="K1657" i="6"/>
  <c r="J1657" i="6" s="1"/>
  <c r="K1572" i="6"/>
  <c r="J1572" i="6" s="1"/>
  <c r="K1476" i="6"/>
  <c r="J1476" i="6" s="1"/>
  <c r="K2152" i="6"/>
  <c r="J2152" i="6" s="1"/>
  <c r="K2088" i="6"/>
  <c r="J2088" i="6" s="1"/>
  <c r="K2024" i="6"/>
  <c r="J2024" i="6" s="1"/>
  <c r="K1960" i="6"/>
  <c r="J1960" i="6" s="1"/>
  <c r="K1896" i="6"/>
  <c r="J1896" i="6" s="1"/>
  <c r="K1832" i="6"/>
  <c r="J1832" i="6" s="1"/>
  <c r="K1768" i="6"/>
  <c r="J1768" i="6" s="1"/>
  <c r="K1704" i="6"/>
  <c r="J1704" i="6" s="1"/>
  <c r="K1623" i="6"/>
  <c r="J1623" i="6" s="1"/>
  <c r="K1537" i="6"/>
  <c r="J1537" i="6" s="1"/>
  <c r="K1284" i="6"/>
  <c r="J1284" i="6" s="1"/>
  <c r="K2471" i="6"/>
  <c r="J2471" i="6" s="1"/>
  <c r="K2407" i="6"/>
  <c r="J2407" i="6" s="1"/>
  <c r="K2343" i="6"/>
  <c r="J2343" i="6" s="1"/>
  <c r="K2279" i="6"/>
  <c r="J2279" i="6" s="1"/>
  <c r="K2215" i="6"/>
  <c r="J2215" i="6" s="1"/>
  <c r="K2151" i="6"/>
  <c r="J2151" i="6" s="1"/>
  <c r="K2087" i="6"/>
  <c r="J2087" i="6" s="1"/>
  <c r="K2023" i="6"/>
  <c r="J2023" i="6" s="1"/>
  <c r="K1959" i="6"/>
  <c r="J1959" i="6" s="1"/>
  <c r="K1895" i="6"/>
  <c r="J1895" i="6" s="1"/>
  <c r="K1831" i="6"/>
  <c r="J1831" i="6" s="1"/>
  <c r="K1767" i="6"/>
  <c r="J1767" i="6" s="1"/>
  <c r="K1703" i="6"/>
  <c r="J1703" i="6" s="1"/>
  <c r="K1622" i="6"/>
  <c r="J1622" i="6" s="1"/>
  <c r="K1536" i="6"/>
  <c r="J1536" i="6" s="1"/>
  <c r="K1276" i="6"/>
  <c r="J1276" i="6" s="1"/>
  <c r="K2126" i="6"/>
  <c r="J2126" i="6" s="1"/>
  <c r="K2062" i="6"/>
  <c r="J2062" i="6" s="1"/>
  <c r="K1998" i="6"/>
  <c r="J1998" i="6" s="1"/>
  <c r="K1934" i="6"/>
  <c r="J1934" i="6" s="1"/>
  <c r="K1870" i="6"/>
  <c r="J1870" i="6" s="1"/>
  <c r="K1806" i="6"/>
  <c r="J1806" i="6" s="1"/>
  <c r="K1742" i="6"/>
  <c r="J1742" i="6" s="1"/>
  <c r="K1673" i="6"/>
  <c r="J1673" i="6" s="1"/>
  <c r="K1588" i="6"/>
  <c r="J1588" i="6" s="1"/>
  <c r="K1502" i="6"/>
  <c r="J1502" i="6" s="1"/>
  <c r="K876" i="6"/>
  <c r="J876" i="6" s="1"/>
  <c r="K2109" i="6"/>
  <c r="J2109" i="6" s="1"/>
  <c r="K2045" i="6"/>
  <c r="J2045" i="6" s="1"/>
  <c r="K1981" i="6"/>
  <c r="J1981" i="6" s="1"/>
  <c r="K1917" i="6"/>
  <c r="J1917" i="6" s="1"/>
  <c r="K1853" i="6"/>
  <c r="J1853" i="6" s="1"/>
  <c r="K1789" i="6"/>
  <c r="J1789" i="6" s="1"/>
  <c r="K1725" i="6"/>
  <c r="J1725" i="6" s="1"/>
  <c r="K1651" i="6"/>
  <c r="J1651" i="6" s="1"/>
  <c r="K1566" i="6"/>
  <c r="J1566" i="6" s="1"/>
  <c r="K1452" i="6"/>
  <c r="J1452" i="6" s="1"/>
  <c r="K2148" i="6"/>
  <c r="J2148" i="6" s="1"/>
  <c r="K2084" i="6"/>
  <c r="J2084" i="6" s="1"/>
  <c r="K2020" i="6"/>
  <c r="J2020" i="6" s="1"/>
  <c r="K1956" i="6"/>
  <c r="J1956" i="6" s="1"/>
  <c r="K1892" i="6"/>
  <c r="J1892" i="6" s="1"/>
  <c r="K1828" i="6"/>
  <c r="J1828" i="6" s="1"/>
  <c r="K1764" i="6"/>
  <c r="J1764" i="6" s="1"/>
  <c r="K1700" i="6"/>
  <c r="J1700" i="6" s="1"/>
  <c r="K1617" i="6"/>
  <c r="J1617" i="6" s="1"/>
  <c r="K1532" i="6"/>
  <c r="J1532" i="6" s="1"/>
  <c r="K1252" i="6"/>
  <c r="J1252" i="6" s="1"/>
  <c r="K2123" i="6"/>
  <c r="J2123" i="6" s="1"/>
  <c r="K2059" i="6"/>
  <c r="J2059" i="6" s="1"/>
  <c r="K1995" i="6"/>
  <c r="J1995" i="6" s="1"/>
  <c r="K1931" i="6"/>
  <c r="J1931" i="6" s="1"/>
  <c r="K1867" i="6"/>
  <c r="J1867" i="6" s="1"/>
  <c r="K1803" i="6"/>
  <c r="J1803" i="6" s="1"/>
  <c r="K1739" i="6"/>
  <c r="J1739" i="6" s="1"/>
  <c r="K1670" i="6"/>
  <c r="J1670" i="6" s="1"/>
  <c r="K1584" i="6"/>
  <c r="J1584" i="6" s="1"/>
  <c r="K1495" i="6"/>
  <c r="J1495" i="6" s="1"/>
  <c r="K771" i="6"/>
  <c r="J771" i="6" s="1"/>
  <c r="K1629" i="6"/>
  <c r="J1629" i="6" s="1"/>
  <c r="K1565" i="6"/>
  <c r="J1565" i="6" s="1"/>
  <c r="K1501" i="6"/>
  <c r="J1501" i="6" s="1"/>
  <c r="K1437" i="6"/>
  <c r="J1437" i="6" s="1"/>
  <c r="K1373" i="6"/>
  <c r="J1373" i="6" s="1"/>
  <c r="K1309" i="6"/>
  <c r="J1309" i="6" s="1"/>
  <c r="K1245" i="6"/>
  <c r="J1245" i="6" s="1"/>
  <c r="K1181" i="6"/>
  <c r="J1181" i="6" s="1"/>
  <c r="K1043" i="6"/>
  <c r="J1043" i="6" s="1"/>
  <c r="K779" i="6"/>
  <c r="J779" i="6" s="1"/>
  <c r="K1459" i="6"/>
  <c r="J1459" i="6" s="1"/>
  <c r="K1395" i="6"/>
  <c r="J1395" i="6" s="1"/>
  <c r="K1331" i="6"/>
  <c r="J1331" i="6" s="1"/>
  <c r="K1267" i="6"/>
  <c r="J1267" i="6" s="1"/>
  <c r="K1203" i="6"/>
  <c r="J1203" i="6" s="1"/>
  <c r="K1113" i="6"/>
  <c r="J1113" i="6" s="1"/>
  <c r="K875" i="6"/>
  <c r="J875" i="6" s="1"/>
  <c r="K60" i="6"/>
  <c r="J60" i="6" s="1"/>
  <c r="K1634" i="6"/>
  <c r="J1634" i="6" s="1"/>
  <c r="K1570" i="6"/>
  <c r="J1570" i="6" s="1"/>
  <c r="K1506" i="6"/>
  <c r="J1506" i="6" s="1"/>
  <c r="K1442" i="6"/>
  <c r="J1442" i="6" s="1"/>
  <c r="K1378" i="6"/>
  <c r="J1378" i="6" s="1"/>
  <c r="K1314" i="6"/>
  <c r="J1314" i="6" s="1"/>
  <c r="K1250" i="6"/>
  <c r="J1250" i="6" s="1"/>
  <c r="K1186" i="6"/>
  <c r="J1186" i="6" s="1"/>
  <c r="K1060" i="6"/>
  <c r="J1060" i="6" s="1"/>
  <c r="K804" i="6"/>
  <c r="J804" i="6" s="1"/>
  <c r="K1489" i="6"/>
  <c r="J1489" i="6" s="1"/>
  <c r="K1425" i="6"/>
  <c r="J1425" i="6" s="1"/>
  <c r="K1361" i="6"/>
  <c r="J1361" i="6" s="1"/>
  <c r="K1297" i="6"/>
  <c r="J1297" i="6" s="1"/>
  <c r="K1233" i="6"/>
  <c r="J1233" i="6" s="1"/>
  <c r="K1168" i="6"/>
  <c r="J1168" i="6" s="1"/>
  <c r="K995" i="6"/>
  <c r="J995" i="6" s="1"/>
  <c r="K676" i="6"/>
  <c r="J676" i="6" s="1"/>
  <c r="K1480" i="6"/>
  <c r="J1480" i="6" s="1"/>
  <c r="K1416" i="6"/>
  <c r="J1416" i="6" s="1"/>
  <c r="K1352" i="6"/>
  <c r="J1352" i="6" s="1"/>
  <c r="K1288" i="6"/>
  <c r="J1288" i="6" s="1"/>
  <c r="K1224" i="6"/>
  <c r="J1224" i="6" s="1"/>
  <c r="K1155" i="6"/>
  <c r="J1155" i="6" s="1"/>
  <c r="K956" i="6"/>
  <c r="J956" i="6" s="1"/>
  <c r="K508" i="6"/>
  <c r="J508" i="6" s="1"/>
  <c r="K1415" i="6"/>
  <c r="J1415" i="6" s="1"/>
  <c r="K1351" i="6"/>
  <c r="J1351" i="6" s="1"/>
  <c r="K1287" i="6"/>
  <c r="J1287" i="6" s="1"/>
  <c r="K1223" i="6"/>
  <c r="J1223" i="6" s="1"/>
  <c r="K1153" i="6"/>
  <c r="J1153" i="6" s="1"/>
  <c r="K955" i="6"/>
  <c r="J955" i="6" s="1"/>
  <c r="K485" i="6"/>
  <c r="J485" i="6" s="1"/>
  <c r="K1438" i="6"/>
  <c r="J1438" i="6" s="1"/>
  <c r="K1374" i="6"/>
  <c r="J1374" i="6" s="1"/>
  <c r="K1310" i="6"/>
  <c r="J1310" i="6" s="1"/>
  <c r="K1246" i="6"/>
  <c r="J1246" i="6" s="1"/>
  <c r="K1182" i="6"/>
  <c r="J1182" i="6" s="1"/>
  <c r="K1044" i="6"/>
  <c r="J1044" i="6" s="1"/>
  <c r="K787" i="6"/>
  <c r="J787" i="6" s="1"/>
  <c r="K772" i="6"/>
  <c r="J772" i="6" s="1"/>
  <c r="K708" i="6"/>
  <c r="J708" i="6" s="1"/>
  <c r="K596" i="6"/>
  <c r="J596" i="6" s="1"/>
  <c r="K425" i="6"/>
  <c r="J425" i="6" s="1"/>
  <c r="K253" i="6"/>
  <c r="J253" i="6" s="1"/>
  <c r="K84" i="6"/>
  <c r="J84" i="6" s="1"/>
  <c r="K1130" i="6"/>
  <c r="J1130" i="6" s="1"/>
  <c r="K1066" i="6"/>
  <c r="J1066" i="6" s="1"/>
  <c r="K1002" i="6"/>
  <c r="J1002" i="6" s="1"/>
  <c r="K938" i="6"/>
  <c r="J938" i="6" s="1"/>
  <c r="K874" i="6"/>
  <c r="J874" i="6" s="1"/>
  <c r="K810" i="6"/>
  <c r="J810" i="6" s="1"/>
  <c r="K746" i="6"/>
  <c r="J746" i="6" s="1"/>
  <c r="K674" i="6"/>
  <c r="J674" i="6" s="1"/>
  <c r="K525" i="6"/>
  <c r="J525" i="6" s="1"/>
  <c r="K356" i="6"/>
  <c r="J356" i="6" s="1"/>
  <c r="K185" i="6"/>
  <c r="J185" i="6" s="1"/>
  <c r="K1041" i="6"/>
  <c r="J1041" i="6" s="1"/>
  <c r="K977" i="6"/>
  <c r="J977" i="6" s="1"/>
  <c r="K913" i="6"/>
  <c r="J913" i="6" s="1"/>
  <c r="K849" i="6"/>
  <c r="J849" i="6" s="1"/>
  <c r="K785" i="6"/>
  <c r="J785" i="6" s="1"/>
  <c r="K721" i="6"/>
  <c r="J721" i="6" s="1"/>
  <c r="K625" i="6"/>
  <c r="J625" i="6" s="1"/>
  <c r="K460" i="6"/>
  <c r="J460" i="6" s="1"/>
  <c r="K289" i="6"/>
  <c r="J289" i="6" s="1"/>
  <c r="K117" i="6"/>
  <c r="J117" i="6" s="1"/>
  <c r="K1072" i="6"/>
  <c r="J1072" i="6" s="1"/>
  <c r="K1008" i="6"/>
  <c r="J1008" i="6" s="1"/>
  <c r="K944" i="6"/>
  <c r="J944" i="6" s="1"/>
  <c r="K880" i="6"/>
  <c r="J880" i="6" s="1"/>
  <c r="K816" i="6"/>
  <c r="J816" i="6" s="1"/>
  <c r="K752" i="6"/>
  <c r="J752" i="6" s="1"/>
  <c r="K685" i="6"/>
  <c r="J685" i="6" s="1"/>
  <c r="K541" i="6"/>
  <c r="J541" i="6" s="1"/>
  <c r="K372" i="6"/>
  <c r="J372" i="6" s="1"/>
  <c r="K201" i="6"/>
  <c r="J201" i="6" s="1"/>
  <c r="K29" i="6"/>
  <c r="J29" i="6" s="1"/>
  <c r="K1127" i="6"/>
  <c r="J1127" i="6" s="1"/>
  <c r="K1063" i="6"/>
  <c r="J1063" i="6" s="1"/>
  <c r="K999" i="6"/>
  <c r="J999" i="6" s="1"/>
  <c r="K935" i="6"/>
  <c r="J935" i="6" s="1"/>
  <c r="K871" i="6"/>
  <c r="J871" i="6" s="1"/>
  <c r="K807" i="6"/>
  <c r="J807" i="6" s="1"/>
  <c r="K743" i="6"/>
  <c r="J743" i="6" s="1"/>
  <c r="K668" i="6"/>
  <c r="J668" i="6" s="1"/>
  <c r="K517" i="6"/>
  <c r="J517" i="6" s="1"/>
  <c r="K348" i="6"/>
  <c r="J348" i="6" s="1"/>
  <c r="K177" i="6"/>
  <c r="J177" i="6" s="1"/>
  <c r="K1158" i="6"/>
  <c r="J1158" i="6" s="1"/>
  <c r="K1094" i="6"/>
  <c r="J1094" i="6" s="1"/>
  <c r="K1030" i="6"/>
  <c r="J1030" i="6" s="1"/>
  <c r="K966" i="6"/>
  <c r="J966" i="6" s="1"/>
  <c r="K902" i="6"/>
  <c r="J902" i="6" s="1"/>
  <c r="K838" i="6"/>
  <c r="J838" i="6" s="1"/>
  <c r="K774" i="6"/>
  <c r="J774" i="6" s="1"/>
  <c r="K710" i="6"/>
  <c r="J710" i="6" s="1"/>
  <c r="K601" i="6"/>
  <c r="J601" i="6" s="1"/>
  <c r="K429" i="6"/>
  <c r="J429" i="6" s="1"/>
  <c r="K260" i="6"/>
  <c r="J260" i="6" s="1"/>
  <c r="K89" i="6"/>
  <c r="J89" i="6" s="1"/>
  <c r="K1117" i="6"/>
  <c r="J1117" i="6" s="1"/>
  <c r="K1053" i="6"/>
  <c r="J1053" i="6" s="1"/>
  <c r="K989" i="6"/>
  <c r="J989" i="6" s="1"/>
  <c r="K925" i="6"/>
  <c r="J925" i="6" s="1"/>
  <c r="K861" i="6"/>
  <c r="J861" i="6" s="1"/>
  <c r="K797" i="6"/>
  <c r="J797" i="6" s="1"/>
  <c r="K733" i="6"/>
  <c r="J733" i="6" s="1"/>
  <c r="K649" i="6"/>
  <c r="J649" i="6" s="1"/>
  <c r="K492" i="6"/>
  <c r="J492" i="6" s="1"/>
  <c r="K321" i="6"/>
  <c r="J321" i="6" s="1"/>
  <c r="K149" i="6"/>
  <c r="J149" i="6" s="1"/>
  <c r="K675" i="6"/>
  <c r="J675" i="6" s="1"/>
  <c r="K611" i="6"/>
  <c r="J611" i="6" s="1"/>
  <c r="K547" i="6"/>
  <c r="J547" i="6" s="1"/>
  <c r="K483" i="6"/>
  <c r="J483" i="6" s="1"/>
  <c r="K419" i="6"/>
  <c r="J419" i="6" s="1"/>
  <c r="K355" i="6"/>
  <c r="J355" i="6" s="1"/>
  <c r="K291" i="6"/>
  <c r="J291" i="6" s="1"/>
  <c r="K227" i="6"/>
  <c r="J227" i="6" s="1"/>
  <c r="K163" i="6"/>
  <c r="J163" i="6" s="1"/>
  <c r="K99" i="6"/>
  <c r="J99" i="6" s="1"/>
  <c r="K35" i="6"/>
  <c r="J35" i="6" s="1"/>
  <c r="K680" i="6"/>
  <c r="J680" i="6" s="1"/>
  <c r="K616" i="6"/>
  <c r="J616" i="6" s="1"/>
  <c r="K552" i="6"/>
  <c r="J552" i="6" s="1"/>
  <c r="K488" i="6"/>
  <c r="J488" i="6" s="1"/>
  <c r="K424" i="6"/>
  <c r="J424" i="6" s="1"/>
  <c r="K360" i="6"/>
  <c r="J360" i="6" s="1"/>
  <c r="K296" i="6"/>
  <c r="J296" i="6" s="1"/>
  <c r="K232" i="6"/>
  <c r="J232" i="6" s="1"/>
  <c r="K168" i="6"/>
  <c r="J168" i="6" s="1"/>
  <c r="K104" i="6"/>
  <c r="J104" i="6" s="1"/>
  <c r="K40" i="6"/>
  <c r="J40" i="6" s="1"/>
  <c r="K655" i="6"/>
  <c r="J655" i="6" s="1"/>
  <c r="K591" i="6"/>
  <c r="J591" i="6" s="1"/>
  <c r="K527" i="6"/>
  <c r="J527" i="6" s="1"/>
  <c r="K463" i="6"/>
  <c r="J463" i="6" s="1"/>
  <c r="K399" i="6"/>
  <c r="J399" i="6" s="1"/>
  <c r="K335" i="6"/>
  <c r="J335" i="6" s="1"/>
  <c r="K271" i="6"/>
  <c r="J271" i="6" s="1"/>
  <c r="K207" i="6"/>
  <c r="J207" i="6" s="1"/>
  <c r="K143" i="6"/>
  <c r="J143" i="6" s="1"/>
  <c r="K79" i="6"/>
  <c r="J79" i="6" s="1"/>
  <c r="K12" i="6"/>
  <c r="J12" i="6" s="1"/>
  <c r="K630" i="6"/>
  <c r="K566" i="6"/>
  <c r="J566" i="6" s="1"/>
  <c r="K502" i="6"/>
  <c r="J502" i="6" s="1"/>
  <c r="K438" i="6"/>
  <c r="J438" i="6" s="1"/>
  <c r="K374" i="6"/>
  <c r="J374" i="6" s="1"/>
  <c r="K310" i="6"/>
  <c r="J310" i="6" s="1"/>
  <c r="K246" i="6"/>
  <c r="J246" i="6" s="1"/>
  <c r="K182" i="6"/>
  <c r="J182" i="6" s="1"/>
  <c r="K118" i="6"/>
  <c r="J118" i="6" s="1"/>
  <c r="K54" i="6"/>
  <c r="K3916" i="6"/>
  <c r="J3916" i="6" s="1"/>
  <c r="K4001" i="6"/>
  <c r="J4001" i="6" s="1"/>
  <c r="K4081" i="6"/>
  <c r="J4081" i="6" s="1"/>
  <c r="K4145" i="6"/>
  <c r="J4145" i="6" s="1"/>
  <c r="K4209" i="6"/>
  <c r="J4209" i="6" s="1"/>
  <c r="K4273" i="6"/>
  <c r="J4273" i="6" s="1"/>
  <c r="K4337" i="6"/>
  <c r="J4337" i="6" s="1"/>
  <c r="K4401" i="6"/>
  <c r="J4401" i="6" s="1"/>
  <c r="K4465" i="6"/>
  <c r="K4529" i="6"/>
  <c r="J4529" i="6" s="1"/>
  <c r="K4593" i="6"/>
  <c r="K4657" i="6"/>
  <c r="J4657" i="6" s="1"/>
  <c r="K4721" i="6"/>
  <c r="J4721" i="6" s="1"/>
  <c r="K4785" i="6"/>
  <c r="J4785" i="6" s="1"/>
  <c r="K3917" i="6"/>
  <c r="J3917" i="6" s="1"/>
  <c r="K4003" i="6"/>
  <c r="J4003" i="6" s="1"/>
  <c r="K4082" i="6"/>
  <c r="J4082" i="6" s="1"/>
  <c r="K4146" i="6"/>
  <c r="J4146" i="6" s="1"/>
  <c r="K4210" i="6"/>
  <c r="J4210" i="6" s="1"/>
  <c r="K4274" i="6"/>
  <c r="K4338" i="6"/>
  <c r="J4338" i="6" s="1"/>
  <c r="K4402" i="6"/>
  <c r="J4402" i="6" s="1"/>
  <c r="K4466" i="6"/>
  <c r="K4530" i="6"/>
  <c r="J4530" i="6" s="1"/>
  <c r="K4594" i="6"/>
  <c r="J4594" i="6" s="1"/>
  <c r="K4658" i="6"/>
  <c r="J4658" i="6" s="1"/>
  <c r="K4722" i="6"/>
  <c r="J4722" i="6" s="1"/>
  <c r="K4786" i="6"/>
  <c r="J4786" i="6" s="1"/>
  <c r="K4850" i="6"/>
  <c r="K4914" i="6"/>
  <c r="J4914" i="6" s="1"/>
  <c r="K4978" i="6"/>
  <c r="J4978" i="6" s="1"/>
  <c r="K3929" i="6"/>
  <c r="K4014" i="6"/>
  <c r="J4014" i="6" s="1"/>
  <c r="K4091" i="6"/>
  <c r="J4091" i="6" s="1"/>
  <c r="K4155" i="6"/>
  <c r="J4155" i="6" s="1"/>
  <c r="K4219" i="6"/>
  <c r="J4219" i="6" s="1"/>
  <c r="K4283" i="6"/>
  <c r="J4283" i="6" s="1"/>
  <c r="K4347" i="6"/>
  <c r="J4347" i="6" s="1"/>
  <c r="K4411" i="6"/>
  <c r="J4411" i="6" s="1"/>
  <c r="K4475" i="6"/>
  <c r="J4475" i="6" s="1"/>
  <c r="K4539" i="6"/>
  <c r="K4603" i="6"/>
  <c r="J4603" i="6" s="1"/>
  <c r="K4667" i="6"/>
  <c r="K4731" i="6"/>
  <c r="J4731" i="6" s="1"/>
  <c r="K4795" i="6"/>
  <c r="J4795" i="6" s="1"/>
  <c r="K3941" i="6"/>
  <c r="J3941" i="6" s="1"/>
  <c r="K4027" i="6"/>
  <c r="J4027" i="6" s="1"/>
  <c r="K4100" i="6"/>
  <c r="J4100" i="6" s="1"/>
  <c r="K4164" i="6"/>
  <c r="J4164" i="6" s="1"/>
  <c r="K4228" i="6"/>
  <c r="J4228" i="6" s="1"/>
  <c r="K4292" i="6"/>
  <c r="J4292" i="6" s="1"/>
  <c r="K4356" i="6"/>
  <c r="K4420" i="6"/>
  <c r="J4420" i="6" s="1"/>
  <c r="K4484" i="6"/>
  <c r="J4484" i="6" s="1"/>
  <c r="K4548" i="6"/>
  <c r="K4612" i="6"/>
  <c r="J4612" i="6" s="1"/>
  <c r="K4676" i="6"/>
  <c r="J4676" i="6" s="1"/>
  <c r="K4740" i="6"/>
  <c r="J4740" i="6" s="1"/>
  <c r="K4804" i="6"/>
  <c r="J4804" i="6" s="1"/>
  <c r="K3953" i="6"/>
  <c r="J3953" i="6" s="1"/>
  <c r="K4038" i="6"/>
  <c r="K4109" i="6"/>
  <c r="J4109" i="6" s="1"/>
  <c r="K4173" i="6"/>
  <c r="J4173" i="6" s="1"/>
  <c r="K4237" i="6"/>
  <c r="K4301" i="6"/>
  <c r="J4301" i="6" s="1"/>
  <c r="K4365" i="6"/>
  <c r="J4365" i="6" s="1"/>
  <c r="K4429" i="6"/>
  <c r="J4429" i="6" s="1"/>
  <c r="K4493" i="6"/>
  <c r="J4493" i="6" s="1"/>
  <c r="K4557" i="6"/>
  <c r="J4557" i="6" s="1"/>
  <c r="K4621" i="6"/>
  <c r="J4621" i="6" s="1"/>
  <c r="K4685" i="6"/>
  <c r="J4685" i="6" s="1"/>
  <c r="K4749" i="6"/>
  <c r="J4749" i="6" s="1"/>
  <c r="K4813" i="6"/>
  <c r="K3878" i="6"/>
  <c r="J3878" i="6" s="1"/>
  <c r="K3965" i="6"/>
  <c r="K4051" i="6"/>
  <c r="J4051" i="6" s="1"/>
  <c r="K4118" i="6"/>
  <c r="J4118" i="6" s="1"/>
  <c r="K4182" i="6"/>
  <c r="J4182" i="6" s="1"/>
  <c r="K4246" i="6"/>
  <c r="J4246" i="6" s="1"/>
  <c r="K4310" i="6"/>
  <c r="J4310" i="6" s="1"/>
  <c r="K4374" i="6"/>
  <c r="J4374" i="6" s="1"/>
  <c r="K4438" i="6"/>
  <c r="J4438" i="6" s="1"/>
  <c r="K4502" i="6"/>
  <c r="J4502" i="6" s="1"/>
  <c r="K4566" i="6"/>
  <c r="K4630" i="6"/>
  <c r="J4630" i="6" s="1"/>
  <c r="K4694" i="6"/>
  <c r="J4694" i="6" s="1"/>
  <c r="K4758" i="6"/>
  <c r="K4822" i="6"/>
  <c r="J4822" i="6" s="1"/>
  <c r="K4886" i="6"/>
  <c r="J4886" i="6" s="1"/>
  <c r="K4950" i="6"/>
  <c r="J4950" i="6" s="1"/>
  <c r="K3880" i="6"/>
  <c r="J3880" i="6" s="1"/>
  <c r="K3966" i="6"/>
  <c r="J3966" i="6" s="1"/>
  <c r="K4052" i="6"/>
  <c r="K4119" i="6"/>
  <c r="J4119" i="6" s="1"/>
  <c r="K4183" i="6"/>
  <c r="J4183" i="6" s="1"/>
  <c r="K4247" i="6"/>
  <c r="K4311" i="6"/>
  <c r="J4311" i="6" s="1"/>
  <c r="K4375" i="6"/>
  <c r="J4375" i="6" s="1"/>
  <c r="K4439" i="6"/>
  <c r="J4439" i="6" s="1"/>
  <c r="K4503" i="6"/>
  <c r="J4503" i="6" s="1"/>
  <c r="K4567" i="6"/>
  <c r="J4567" i="6" s="1"/>
  <c r="K4631" i="6"/>
  <c r="J4631" i="6" s="1"/>
  <c r="K4695" i="6"/>
  <c r="J4695" i="6" s="1"/>
  <c r="K4759" i="6"/>
  <c r="J4759" i="6" s="1"/>
  <c r="K3904" i="6"/>
  <c r="K3989" i="6"/>
  <c r="J3989" i="6" s="1"/>
  <c r="K4072" i="6"/>
  <c r="K4136" i="6"/>
  <c r="J4136" i="6" s="1"/>
  <c r="K4200" i="6"/>
  <c r="J4200" i="6" s="1"/>
  <c r="K4264" i="6"/>
  <c r="J4264" i="6" s="1"/>
  <c r="K4328" i="6"/>
  <c r="J4328" i="6" s="1"/>
  <c r="K4392" i="6"/>
  <c r="J4392" i="6" s="1"/>
  <c r="K4456" i="6"/>
  <c r="J4456" i="6" s="1"/>
  <c r="K4520" i="6"/>
  <c r="J4520" i="6" s="1"/>
  <c r="K4584" i="6"/>
  <c r="J4584" i="6" s="1"/>
  <c r="K4648" i="6"/>
  <c r="K4712" i="6"/>
  <c r="J4712" i="6" s="1"/>
  <c r="K4776" i="6"/>
  <c r="J4776" i="6" s="1"/>
  <c r="K4034" i="6"/>
  <c r="K3970" i="6"/>
  <c r="J3970" i="6" s="1"/>
  <c r="K3906" i="6"/>
  <c r="J3906" i="6" s="1"/>
  <c r="K3842" i="6"/>
  <c r="J3842" i="6" s="1"/>
  <c r="K3778" i="6"/>
  <c r="J3778" i="6" s="1"/>
  <c r="K3714" i="6"/>
  <c r="J3714" i="6" s="1"/>
  <c r="K3650" i="6"/>
  <c r="K3586" i="6"/>
  <c r="J3586" i="6" s="1"/>
  <c r="K3522" i="6"/>
  <c r="J3522" i="6" s="1"/>
  <c r="K3438" i="6"/>
  <c r="K3353" i="6"/>
  <c r="J3353" i="6" s="1"/>
  <c r="K3268" i="6"/>
  <c r="J3268" i="6" s="1"/>
  <c r="K3114" i="6"/>
  <c r="J3114" i="6" s="1"/>
  <c r="K2602" i="6"/>
  <c r="J2602" i="6" s="1"/>
  <c r="K3817" i="6"/>
  <c r="J3817" i="6" s="1"/>
  <c r="K3753" i="6"/>
  <c r="J3753" i="6" s="1"/>
  <c r="K3689" i="6"/>
  <c r="J3689" i="6" s="1"/>
  <c r="K3625" i="6"/>
  <c r="J3625" i="6" s="1"/>
  <c r="K3561" i="6"/>
  <c r="K3490" i="6"/>
  <c r="J3490" i="6" s="1"/>
  <c r="K3405" i="6"/>
  <c r="K3319" i="6"/>
  <c r="J3319" i="6" s="1"/>
  <c r="K3234" i="6"/>
  <c r="J3234" i="6" s="1"/>
  <c r="K2914" i="6"/>
  <c r="J2914" i="6" s="1"/>
  <c r="K3856" i="6"/>
  <c r="J3856" i="6" s="1"/>
  <c r="K3792" i="6"/>
  <c r="J3792" i="6" s="1"/>
  <c r="K3728" i="6"/>
  <c r="J3728" i="6" s="1"/>
  <c r="K3664" i="6"/>
  <c r="J3664" i="6" s="1"/>
  <c r="K3600" i="6"/>
  <c r="J3600" i="6" s="1"/>
  <c r="K3536" i="6"/>
  <c r="K3457" i="6"/>
  <c r="J3457" i="6" s="1"/>
  <c r="K3372" i="6"/>
  <c r="J3372" i="6" s="1"/>
  <c r="K3286" i="6"/>
  <c r="K3186" i="6"/>
  <c r="J3186" i="6" s="1"/>
  <c r="K2714" i="6"/>
  <c r="J2714" i="6" s="1"/>
  <c r="K4023" i="6"/>
  <c r="J4023" i="6" s="1"/>
  <c r="K3959" i="6"/>
  <c r="J3959" i="6" s="1"/>
  <c r="K3895" i="6"/>
  <c r="J3895" i="6" s="1"/>
  <c r="K3831" i="6"/>
  <c r="K3767" i="6"/>
  <c r="J3767" i="6" s="1"/>
  <c r="K3703" i="6"/>
  <c r="J3703" i="6" s="1"/>
  <c r="K3639" i="6"/>
  <c r="K3575" i="6"/>
  <c r="J3575" i="6" s="1"/>
  <c r="K3509" i="6"/>
  <c r="J3509" i="6" s="1"/>
  <c r="K3423" i="6"/>
  <c r="J3423" i="6" s="1"/>
  <c r="K3338" i="6"/>
  <c r="J3338" i="6" s="1"/>
  <c r="K3253" i="6"/>
  <c r="J3253" i="6" s="1"/>
  <c r="K3026" i="6"/>
  <c r="J3026" i="6" s="1"/>
  <c r="K2514" i="6"/>
  <c r="J2514" i="6" s="1"/>
  <c r="K3814" i="6"/>
  <c r="J3814" i="6" s="1"/>
  <c r="K3750" i="6"/>
  <c r="K3686" i="6"/>
  <c r="J3686" i="6" s="1"/>
  <c r="K3622" i="6"/>
  <c r="K3558" i="6"/>
  <c r="J3558" i="6" s="1"/>
  <c r="K3486" i="6"/>
  <c r="J3486" i="6" s="1"/>
  <c r="K3401" i="6"/>
  <c r="J3401" i="6" s="1"/>
  <c r="K3316" i="6"/>
  <c r="J3316" i="6" s="1"/>
  <c r="K3229" i="6"/>
  <c r="J3229" i="6" s="1"/>
  <c r="K2890" i="6"/>
  <c r="J2890" i="6" s="1"/>
  <c r="K3877" i="6"/>
  <c r="J3877" i="6" s="1"/>
  <c r="K3813" i="6"/>
  <c r="J3813" i="6" s="1"/>
  <c r="K3749" i="6"/>
  <c r="K3685" i="6"/>
  <c r="J3685" i="6" s="1"/>
  <c r="K3621" i="6"/>
  <c r="J3621" i="6" s="1"/>
  <c r="K3557" i="6"/>
  <c r="K3485" i="6"/>
  <c r="J3485" i="6" s="1"/>
  <c r="K3399" i="6"/>
  <c r="J3399" i="6" s="1"/>
  <c r="K3314" i="6"/>
  <c r="J3314" i="6" s="1"/>
  <c r="K3228" i="6"/>
  <c r="J3228" i="6" s="1"/>
  <c r="K2882" i="6"/>
  <c r="J2882" i="6" s="1"/>
  <c r="K3852" i="6"/>
  <c r="K3788" i="6"/>
  <c r="J3788" i="6" s="1"/>
  <c r="K3724" i="6"/>
  <c r="J3724" i="6" s="1"/>
  <c r="K3660" i="6"/>
  <c r="K3596" i="6"/>
  <c r="J3596" i="6" s="1"/>
  <c r="K3532" i="6"/>
  <c r="J3532" i="6" s="1"/>
  <c r="K3452" i="6"/>
  <c r="J3452" i="6" s="1"/>
  <c r="K3366" i="6"/>
  <c r="J3366" i="6" s="1"/>
  <c r="K3281" i="6"/>
  <c r="J3281" i="6" s="1"/>
  <c r="K3177" i="6"/>
  <c r="J3177" i="6" s="1"/>
  <c r="K2682" i="6"/>
  <c r="J2682" i="6" s="1"/>
  <c r="K3827" i="6"/>
  <c r="J3827" i="6" s="1"/>
  <c r="K3763" i="6"/>
  <c r="K3699" i="6"/>
  <c r="J3699" i="6" s="1"/>
  <c r="K3635" i="6"/>
  <c r="K3571" i="6"/>
  <c r="J3571" i="6" s="1"/>
  <c r="K3503" i="6"/>
  <c r="J3503" i="6" s="1"/>
  <c r="K3418" i="6"/>
  <c r="J3418" i="6" s="1"/>
  <c r="K3333" i="6"/>
  <c r="J3333" i="6" s="1"/>
  <c r="K3247" i="6"/>
  <c r="J3247" i="6" s="1"/>
  <c r="K2994" i="6"/>
  <c r="J2994" i="6" s="1"/>
  <c r="K3515" i="6"/>
  <c r="J3515" i="6" s="1"/>
  <c r="K3451" i="6"/>
  <c r="J3451" i="6" s="1"/>
  <c r="K3387" i="6"/>
  <c r="K3323" i="6"/>
  <c r="J3323" i="6" s="1"/>
  <c r="K3259" i="6"/>
  <c r="J3259" i="6" s="1"/>
  <c r="K3195" i="6"/>
  <c r="J3195" i="6" s="1"/>
  <c r="K3131" i="6"/>
  <c r="J3131" i="6" s="1"/>
  <c r="K3067" i="6"/>
  <c r="J3067" i="6" s="1"/>
  <c r="K3003" i="6"/>
  <c r="J3003" i="6" s="1"/>
  <c r="K2939" i="6"/>
  <c r="K2875" i="6"/>
  <c r="J2875" i="6" s="1"/>
  <c r="K2811" i="6"/>
  <c r="K2747" i="6"/>
  <c r="J2747" i="6" s="1"/>
  <c r="K2683" i="6"/>
  <c r="J2683" i="6" s="1"/>
  <c r="K2619" i="6"/>
  <c r="J2619" i="6" s="1"/>
  <c r="K2555" i="6"/>
  <c r="J2555" i="6" s="1"/>
  <c r="K2488" i="6"/>
  <c r="J2488" i="6" s="1"/>
  <c r="K2403" i="6"/>
  <c r="J2403" i="6" s="1"/>
  <c r="K2317" i="6"/>
  <c r="K2232" i="6"/>
  <c r="J2232" i="6" s="1"/>
  <c r="K2089" i="6"/>
  <c r="J2089" i="6" s="1"/>
  <c r="K1539" i="6"/>
  <c r="J1539" i="6" s="1"/>
  <c r="K2433" i="6"/>
  <c r="J2433" i="6" s="1"/>
  <c r="K2348" i="6"/>
  <c r="J2348" i="6" s="1"/>
  <c r="K2262" i="6"/>
  <c r="J2262" i="6" s="1"/>
  <c r="K2177" i="6"/>
  <c r="K1761" i="6"/>
  <c r="J1761" i="6" s="1"/>
  <c r="K3137" i="6"/>
  <c r="K3073" i="6"/>
  <c r="J3073" i="6" s="1"/>
  <c r="K3009" i="6"/>
  <c r="J3009" i="6" s="1"/>
  <c r="K2945" i="6"/>
  <c r="J2945" i="6" s="1"/>
  <c r="K2881" i="6"/>
  <c r="J2881" i="6" s="1"/>
  <c r="K2817" i="6"/>
  <c r="J2817" i="6" s="1"/>
  <c r="K2753" i="6"/>
  <c r="J2753" i="6" s="1"/>
  <c r="K2689" i="6"/>
  <c r="K2625" i="6"/>
  <c r="J2625" i="6" s="1"/>
  <c r="K2561" i="6"/>
  <c r="J2561" i="6" s="1"/>
  <c r="K2496" i="6"/>
  <c r="J2496" i="6" s="1"/>
  <c r="K2411" i="6"/>
  <c r="J2411" i="6" s="1"/>
  <c r="K2325" i="6"/>
  <c r="J2325" i="6" s="1"/>
  <c r="K2240" i="6"/>
  <c r="J2240" i="6" s="1"/>
  <c r="K2137" i="6"/>
  <c r="J2137" i="6" s="1"/>
  <c r="K1603" i="6"/>
  <c r="J1603" i="6" s="1"/>
  <c r="K3472" i="6"/>
  <c r="K3408" i="6"/>
  <c r="J3408" i="6" s="1"/>
  <c r="K3344" i="6"/>
  <c r="K3280" i="6"/>
  <c r="J3280" i="6" s="1"/>
  <c r="K3216" i="6"/>
  <c r="J3216" i="6" s="1"/>
  <c r="K3152" i="6"/>
  <c r="J3152" i="6" s="1"/>
  <c r="K3088" i="6"/>
  <c r="J3088" i="6" s="1"/>
  <c r="K3024" i="6"/>
  <c r="J3024" i="6" s="1"/>
  <c r="K2960" i="6"/>
  <c r="J2960" i="6" s="1"/>
  <c r="K2896" i="6"/>
  <c r="J2896" i="6" s="1"/>
  <c r="K2832" i="6"/>
  <c r="J2832" i="6" s="1"/>
  <c r="K2768" i="6"/>
  <c r="K2704" i="6"/>
  <c r="J2704" i="6" s="1"/>
  <c r="K2640" i="6"/>
  <c r="J2640" i="6" s="1"/>
  <c r="K2576" i="6"/>
  <c r="K2512" i="6"/>
  <c r="J2512" i="6" s="1"/>
  <c r="K2430" i="6"/>
  <c r="J2430" i="6" s="1"/>
  <c r="K2345" i="6"/>
  <c r="J2345" i="6" s="1"/>
  <c r="K2260" i="6"/>
  <c r="J2260" i="6" s="1"/>
  <c r="K2174" i="6"/>
  <c r="J2174" i="6" s="1"/>
  <c r="K1745" i="6"/>
  <c r="K3199" i="6"/>
  <c r="J3199" i="6" s="1"/>
  <c r="K3135" i="6"/>
  <c r="J3135" i="6" s="1"/>
  <c r="K3071" i="6"/>
  <c r="K3007" i="6"/>
  <c r="J3007" i="6" s="1"/>
  <c r="K2943" i="6"/>
  <c r="J2943" i="6" s="1"/>
  <c r="K2879" i="6"/>
  <c r="J2879" i="6" s="1"/>
  <c r="K2815" i="6"/>
  <c r="J2815" i="6" s="1"/>
  <c r="K2751" i="6"/>
  <c r="J2751" i="6" s="1"/>
  <c r="K2687" i="6"/>
  <c r="J2687" i="6" s="1"/>
  <c r="K2623" i="6"/>
  <c r="J2623" i="6" s="1"/>
  <c r="K2559" i="6"/>
  <c r="J2559" i="6" s="1"/>
  <c r="K2493" i="6"/>
  <c r="K2408" i="6"/>
  <c r="J2408" i="6" s="1"/>
  <c r="K2323" i="6"/>
  <c r="K2237" i="6"/>
  <c r="J2237" i="6" s="1"/>
  <c r="K2121" i="6"/>
  <c r="J2121" i="6" s="1"/>
  <c r="K1582" i="6"/>
  <c r="J1582" i="6" s="1"/>
  <c r="K3190" i="6"/>
  <c r="J3190" i="6" s="1"/>
  <c r="K3126" i="6"/>
  <c r="J3126" i="6" s="1"/>
  <c r="K3062" i="6"/>
  <c r="J3062" i="6" s="1"/>
  <c r="K2998" i="6"/>
  <c r="J2998" i="6" s="1"/>
  <c r="K2934" i="6"/>
  <c r="J2934" i="6" s="1"/>
  <c r="K2870" i="6"/>
  <c r="K2806" i="6"/>
  <c r="J2806" i="6" s="1"/>
  <c r="K2742" i="6"/>
  <c r="J2742" i="6" s="1"/>
  <c r="K2678" i="6"/>
  <c r="K2614" i="6"/>
  <c r="J2614" i="6" s="1"/>
  <c r="K2550" i="6"/>
  <c r="J2550" i="6" s="1"/>
  <c r="K2481" i="6"/>
  <c r="J2481" i="6" s="1"/>
  <c r="K2396" i="6"/>
  <c r="J2396" i="6" s="1"/>
  <c r="K2310" i="6"/>
  <c r="J2310" i="6" s="1"/>
  <c r="K2225" i="6"/>
  <c r="K2049" i="6"/>
  <c r="J2049" i="6" s="1"/>
  <c r="K1471" i="6"/>
  <c r="J1471" i="6" s="1"/>
  <c r="K3125" i="6"/>
  <c r="K3061" i="6"/>
  <c r="J3061" i="6" s="1"/>
  <c r="K2997" i="6"/>
  <c r="J2997" i="6" s="1"/>
  <c r="K2933" i="6"/>
  <c r="J2933" i="6" s="1"/>
  <c r="K2869" i="6"/>
  <c r="J2869" i="6" s="1"/>
  <c r="K2805" i="6"/>
  <c r="J2805" i="6" s="1"/>
  <c r="K2741" i="6"/>
  <c r="J2741" i="6" s="1"/>
  <c r="K2677" i="6"/>
  <c r="J2677" i="6" s="1"/>
  <c r="K2613" i="6"/>
  <c r="J2613" i="6" s="1"/>
  <c r="K2549" i="6"/>
  <c r="K2480" i="6"/>
  <c r="J2480" i="6" s="1"/>
  <c r="K2395" i="6"/>
  <c r="K2309" i="6"/>
  <c r="J2309" i="6" s="1"/>
  <c r="K2224" i="6"/>
  <c r="J2224" i="6" s="1"/>
  <c r="K2041" i="6"/>
  <c r="J2041" i="6" s="1"/>
  <c r="K1420" i="6"/>
  <c r="J1420" i="6" s="1"/>
  <c r="K3108" i="6"/>
  <c r="J3108" i="6" s="1"/>
  <c r="K3044" i="6"/>
  <c r="J3044" i="6" s="1"/>
  <c r="K2980" i="6"/>
  <c r="J2980" i="6" s="1"/>
  <c r="K2916" i="6"/>
  <c r="J2916" i="6" s="1"/>
  <c r="K2852" i="6"/>
  <c r="K2788" i="6"/>
  <c r="J2788" i="6" s="1"/>
  <c r="K2724" i="6"/>
  <c r="J2724" i="6" s="1"/>
  <c r="K2660" i="6"/>
  <c r="K2596" i="6"/>
  <c r="J2596" i="6" s="1"/>
  <c r="K2532" i="6"/>
  <c r="J2532" i="6" s="1"/>
  <c r="K2457" i="6"/>
  <c r="J2457" i="6" s="1"/>
  <c r="K2372" i="6"/>
  <c r="J2372" i="6" s="1"/>
  <c r="K2286" i="6"/>
  <c r="J2286" i="6" s="1"/>
  <c r="K2201" i="6"/>
  <c r="K1905" i="6"/>
  <c r="J1905" i="6" s="1"/>
  <c r="K2490" i="6"/>
  <c r="J2490" i="6" s="1"/>
  <c r="K2426" i="6"/>
  <c r="K2362" i="6"/>
  <c r="J2362" i="6" s="1"/>
  <c r="K2298" i="6"/>
  <c r="J2298" i="6" s="1"/>
  <c r="K2234" i="6"/>
  <c r="J2234" i="6" s="1"/>
  <c r="K2170" i="6"/>
  <c r="J2170" i="6" s="1"/>
  <c r="K2106" i="6"/>
  <c r="J2106" i="6" s="1"/>
  <c r="K2042" i="6"/>
  <c r="J2042" i="6" s="1"/>
  <c r="K1978" i="6"/>
  <c r="J1978" i="6" s="1"/>
  <c r="K1914" i="6"/>
  <c r="J1914" i="6" s="1"/>
  <c r="K1850" i="6"/>
  <c r="K1786" i="6"/>
  <c r="J1786" i="6" s="1"/>
  <c r="K1722" i="6"/>
  <c r="K1647" i="6"/>
  <c r="J1647" i="6" s="1"/>
  <c r="K1561" i="6"/>
  <c r="J1561" i="6" s="1"/>
  <c r="K1428" i="6"/>
  <c r="J1428" i="6" s="1"/>
  <c r="K2144" i="6"/>
  <c r="J2144" i="6" s="1"/>
  <c r="K2080" i="6"/>
  <c r="J2080" i="6" s="1"/>
  <c r="K2016" i="6"/>
  <c r="J2016" i="6" s="1"/>
  <c r="K1952" i="6"/>
  <c r="J1952" i="6" s="1"/>
  <c r="K1888" i="6"/>
  <c r="J1888" i="6" s="1"/>
  <c r="K1824" i="6"/>
  <c r="K1760" i="6"/>
  <c r="J1760" i="6" s="1"/>
  <c r="K1696" i="6"/>
  <c r="J1696" i="6" s="1"/>
  <c r="K1612" i="6"/>
  <c r="K1527" i="6"/>
  <c r="J1527" i="6" s="1"/>
  <c r="K1220" i="6"/>
  <c r="J1220" i="6" s="1"/>
  <c r="K2463" i="6"/>
  <c r="J2463" i="6" s="1"/>
  <c r="K2399" i="6"/>
  <c r="J2399" i="6" s="1"/>
  <c r="K2335" i="6"/>
  <c r="J2335" i="6" s="1"/>
  <c r="K2271" i="6"/>
  <c r="K2207" i="6"/>
  <c r="J2207" i="6" s="1"/>
  <c r="K2143" i="6"/>
  <c r="J2143" i="6" s="1"/>
  <c r="K2079" i="6"/>
  <c r="K2015" i="6"/>
  <c r="J2015" i="6" s="1"/>
  <c r="K1951" i="6"/>
  <c r="J1951" i="6" s="1"/>
  <c r="K1887" i="6"/>
  <c r="J1887" i="6" s="1"/>
  <c r="K1823" i="6"/>
  <c r="J1823" i="6" s="1"/>
  <c r="I1823" i="6" s="1"/>
  <c r="K1759" i="6"/>
  <c r="K1695" i="6"/>
  <c r="K1611" i="6"/>
  <c r="K1526" i="6"/>
  <c r="J1526" i="6" s="1"/>
  <c r="K1212" i="6"/>
  <c r="J1212" i="6" s="1"/>
  <c r="K2118" i="6"/>
  <c r="K2054" i="6"/>
  <c r="J2054" i="6" s="1"/>
  <c r="K1990" i="6"/>
  <c r="J1990" i="6" s="1"/>
  <c r="I1990" i="6" s="1"/>
  <c r="K1926" i="6"/>
  <c r="J1926" i="6" s="1"/>
  <c r="K1862" i="6"/>
  <c r="K1798" i="6"/>
  <c r="J1798" i="6" s="1"/>
  <c r="K1734" i="6"/>
  <c r="J1734" i="6" s="1"/>
  <c r="I1734" i="6" s="1"/>
  <c r="K1663" i="6"/>
  <c r="J1663" i="6" s="1"/>
  <c r="K1577" i="6"/>
  <c r="K1486" i="6"/>
  <c r="J1486" i="6" s="1"/>
  <c r="K81" i="6"/>
  <c r="J81" i="6" s="1"/>
  <c r="K2101" i="6"/>
  <c r="J2101" i="6" s="1"/>
  <c r="K2037" i="6"/>
  <c r="K1973" i="6"/>
  <c r="J1973" i="6" s="1"/>
  <c r="K1909" i="6"/>
  <c r="J1909" i="6" s="1"/>
  <c r="K1845" i="6"/>
  <c r="J1845" i="6" s="1"/>
  <c r="K1781" i="6"/>
  <c r="K1717" i="6"/>
  <c r="J1717" i="6" s="1"/>
  <c r="K1640" i="6"/>
  <c r="J1640" i="6" s="1"/>
  <c r="K1555" i="6"/>
  <c r="J1555" i="6" s="1"/>
  <c r="K1388" i="6"/>
  <c r="K2140" i="6"/>
  <c r="J2140" i="6" s="1"/>
  <c r="K2076" i="6"/>
  <c r="J2076" i="6" s="1"/>
  <c r="K2012" i="6"/>
  <c r="J2012" i="6" s="1"/>
  <c r="K1948" i="6"/>
  <c r="K1884" i="6"/>
  <c r="J1884" i="6" s="1"/>
  <c r="K1820" i="6"/>
  <c r="J1820" i="6" s="1"/>
  <c r="K1756" i="6"/>
  <c r="J1756" i="6" s="1"/>
  <c r="K1692" i="6"/>
  <c r="K1607" i="6"/>
  <c r="J1607" i="6" s="1"/>
  <c r="K1521" i="6"/>
  <c r="K1188" i="6"/>
  <c r="J1188" i="6" s="1"/>
  <c r="K2115" i="6"/>
  <c r="K2051" i="6"/>
  <c r="J2051" i="6" s="1"/>
  <c r="K1987" i="6"/>
  <c r="J1987" i="6" s="1"/>
  <c r="K1923" i="6"/>
  <c r="J1923" i="6" s="1"/>
  <c r="K1859" i="6"/>
  <c r="K1795" i="6"/>
  <c r="J1795" i="6" s="1"/>
  <c r="K1731" i="6"/>
  <c r="J1731" i="6" s="1"/>
  <c r="K1659" i="6"/>
  <c r="J1659" i="6" s="1"/>
  <c r="K1574" i="6"/>
  <c r="K1479" i="6"/>
  <c r="J1479" i="6" s="1"/>
  <c r="K1685" i="6"/>
  <c r="J1685" i="6" s="1"/>
  <c r="K1621" i="6"/>
  <c r="K1557" i="6"/>
  <c r="K1493" i="6"/>
  <c r="J1493" i="6" s="1"/>
  <c r="K1429" i="6"/>
  <c r="J1429" i="6" s="1"/>
  <c r="K1365" i="6"/>
  <c r="J1365" i="6" s="1"/>
  <c r="K1301" i="6"/>
  <c r="K1237" i="6"/>
  <c r="J1237" i="6" s="1"/>
  <c r="K1172" i="6"/>
  <c r="J1172" i="6" s="1"/>
  <c r="K1011" i="6"/>
  <c r="J1011" i="6" s="1"/>
  <c r="K715" i="6"/>
  <c r="K1451" i="6"/>
  <c r="J1451" i="6" s="1"/>
  <c r="K1387" i="6"/>
  <c r="J1387" i="6" s="1"/>
  <c r="K1323" i="6"/>
  <c r="J1323" i="6" s="1"/>
  <c r="K1259" i="6"/>
  <c r="K1195" i="6"/>
  <c r="J1195" i="6" s="1"/>
  <c r="K1096" i="6"/>
  <c r="J1096" i="6" s="1"/>
  <c r="K843" i="6"/>
  <c r="J843" i="6" s="1"/>
  <c r="K1690" i="6"/>
  <c r="K1626" i="6"/>
  <c r="J1626" i="6" s="1"/>
  <c r="K1562" i="6"/>
  <c r="J1562" i="6" s="1"/>
  <c r="K1498" i="6"/>
  <c r="J1498" i="6" s="1"/>
  <c r="K1434" i="6"/>
  <c r="K1370" i="6"/>
  <c r="J1370" i="6" s="1"/>
  <c r="K1306" i="6"/>
  <c r="J1306" i="6" s="1"/>
  <c r="K1242" i="6"/>
  <c r="J1242" i="6" s="1"/>
  <c r="K1178" i="6"/>
  <c r="K1028" i="6"/>
  <c r="J1028" i="6" s="1"/>
  <c r="K755" i="6"/>
  <c r="J755" i="6" s="1"/>
  <c r="K1481" i="6"/>
  <c r="J1481" i="6" s="1"/>
  <c r="K1417" i="6"/>
  <c r="K1353" i="6"/>
  <c r="J1353" i="6" s="1"/>
  <c r="K1289" i="6"/>
  <c r="J1289" i="6" s="1"/>
  <c r="K1225" i="6"/>
  <c r="J1225" i="6" s="1"/>
  <c r="K1156" i="6"/>
  <c r="K963" i="6"/>
  <c r="J963" i="6" s="1"/>
  <c r="K529" i="6"/>
  <c r="J529" i="6" s="1"/>
  <c r="K1472" i="6"/>
  <c r="J1472" i="6" s="1"/>
  <c r="K1408" i="6"/>
  <c r="K1344" i="6"/>
  <c r="J1344" i="6" s="1"/>
  <c r="K1280" i="6"/>
  <c r="J1280" i="6" s="1"/>
  <c r="K1216" i="6"/>
  <c r="J1216" i="6" s="1"/>
  <c r="K1139" i="6"/>
  <c r="K924" i="6"/>
  <c r="J924" i="6" s="1"/>
  <c r="K337" i="6"/>
  <c r="J337" i="6" s="1"/>
  <c r="K1407" i="6"/>
  <c r="J1407" i="6" s="1"/>
  <c r="K1343" i="6"/>
  <c r="K1279" i="6"/>
  <c r="J1279" i="6" s="1"/>
  <c r="K1215" i="6"/>
  <c r="J1215" i="6" s="1"/>
  <c r="K1137" i="6"/>
  <c r="J1137" i="6" s="1"/>
  <c r="K923" i="6"/>
  <c r="K316" i="6"/>
  <c r="J316" i="6" s="1"/>
  <c r="K1430" i="6"/>
  <c r="J1430" i="6" s="1"/>
  <c r="K1366" i="6"/>
  <c r="J1366" i="6" s="1"/>
  <c r="K1302" i="6"/>
  <c r="K1238" i="6"/>
  <c r="J1238" i="6" s="1"/>
  <c r="K1173" i="6"/>
  <c r="J1173" i="6" s="1"/>
  <c r="K1012" i="6"/>
  <c r="J1012" i="6" s="1"/>
  <c r="K723" i="6"/>
  <c r="K764" i="6"/>
  <c r="J764" i="6" s="1"/>
  <c r="K700" i="6"/>
  <c r="J700" i="6" s="1"/>
  <c r="K573" i="6"/>
  <c r="J573" i="6" s="1"/>
  <c r="K404" i="6"/>
  <c r="K233" i="6"/>
  <c r="J233" i="6" s="1"/>
  <c r="K61" i="6"/>
  <c r="J61" i="6" s="1"/>
  <c r="K1122" i="6"/>
  <c r="J1122" i="6" s="1"/>
  <c r="K1058" i="6"/>
  <c r="K994" i="6"/>
  <c r="J994" i="6" s="1"/>
  <c r="K930" i="6"/>
  <c r="J930" i="6" s="1"/>
  <c r="K866" i="6"/>
  <c r="J866" i="6" s="1"/>
  <c r="K802" i="6"/>
  <c r="K738" i="6"/>
  <c r="J738" i="6" s="1"/>
  <c r="K658" i="6"/>
  <c r="J658" i="6" s="1"/>
  <c r="K505" i="6"/>
  <c r="J505" i="6" s="1"/>
  <c r="K333" i="6"/>
  <c r="K164" i="6"/>
  <c r="J164" i="6" s="1"/>
  <c r="K1097" i="6"/>
  <c r="J1097" i="6" s="1"/>
  <c r="K1033" i="6"/>
  <c r="J1033" i="6" s="1"/>
  <c r="K969" i="6"/>
  <c r="K905" i="6"/>
  <c r="J905" i="6" s="1"/>
  <c r="K841" i="6"/>
  <c r="J841" i="6" s="1"/>
  <c r="K777" i="6"/>
  <c r="J777" i="6" s="1"/>
  <c r="K713" i="6"/>
  <c r="K609" i="6"/>
  <c r="J609" i="6" s="1"/>
  <c r="K437" i="6"/>
  <c r="J437" i="6" s="1"/>
  <c r="K268" i="6"/>
  <c r="J268" i="6" s="1"/>
  <c r="K97" i="6"/>
  <c r="K1064" i="6"/>
  <c r="J1064" i="6" s="1"/>
  <c r="K1000" i="6"/>
  <c r="J1000" i="6" s="1"/>
  <c r="K936" i="6"/>
  <c r="J936" i="6" s="1"/>
  <c r="K872" i="6"/>
  <c r="K808" i="6"/>
  <c r="J808" i="6" s="1"/>
  <c r="K744" i="6"/>
  <c r="J744" i="6" s="1"/>
  <c r="K669" i="6"/>
  <c r="J669" i="6" s="1"/>
  <c r="K521" i="6"/>
  <c r="K349" i="6"/>
  <c r="J349" i="6" s="1"/>
  <c r="K180" i="6"/>
  <c r="J180" i="6" s="1"/>
  <c r="K1119" i="6"/>
  <c r="J1119" i="6" s="1"/>
  <c r="K1055" i="6"/>
  <c r="K991" i="6"/>
  <c r="J991" i="6" s="1"/>
  <c r="K927" i="6"/>
  <c r="J927" i="6" s="1"/>
  <c r="K863" i="6"/>
  <c r="J863" i="6" s="1"/>
  <c r="K799" i="6"/>
  <c r="K735" i="6"/>
  <c r="J735" i="6" s="1"/>
  <c r="K652" i="6"/>
  <c r="J652" i="6" s="1"/>
  <c r="K497" i="6"/>
  <c r="J497" i="6" s="1"/>
  <c r="K325" i="6"/>
  <c r="K156" i="6"/>
  <c r="J156" i="6" s="1"/>
  <c r="K1150" i="6"/>
  <c r="J1150" i="6" s="1"/>
  <c r="K1086" i="6"/>
  <c r="J1086" i="6" s="1"/>
  <c r="K1022" i="6"/>
  <c r="K958" i="6"/>
  <c r="J958" i="6" s="1"/>
  <c r="K894" i="6"/>
  <c r="J894" i="6" s="1"/>
  <c r="K830" i="6"/>
  <c r="J830" i="6" s="1"/>
  <c r="K766" i="6"/>
  <c r="K702" i="6"/>
  <c r="J702" i="6" s="1"/>
  <c r="K580" i="6"/>
  <c r="J580" i="6" s="1"/>
  <c r="K409" i="6"/>
  <c r="J409" i="6" s="1"/>
  <c r="K237" i="6"/>
  <c r="K68" i="6"/>
  <c r="J68" i="6" s="1"/>
  <c r="K1109" i="6"/>
  <c r="J1109" i="6" s="1"/>
  <c r="K1045" i="6"/>
  <c r="J1045" i="6" s="1"/>
  <c r="K981" i="6"/>
  <c r="K917" i="6"/>
  <c r="J917" i="6" s="1"/>
  <c r="K853" i="6"/>
  <c r="J853" i="6" s="1"/>
  <c r="K789" i="6"/>
  <c r="J789" i="6" s="1"/>
  <c r="K725" i="6"/>
  <c r="K633" i="6"/>
  <c r="J633" i="6" s="1"/>
  <c r="K469" i="6"/>
  <c r="J469" i="6" s="1"/>
  <c r="K300" i="6"/>
  <c r="J300" i="6" s="1"/>
  <c r="K129" i="6"/>
  <c r="K667" i="6"/>
  <c r="J667" i="6" s="1"/>
  <c r="K603" i="6"/>
  <c r="J603" i="6" s="1"/>
  <c r="K539" i="6"/>
  <c r="J539" i="6" s="1"/>
  <c r="K475" i="6"/>
  <c r="K411" i="6"/>
  <c r="J411" i="6" s="1"/>
  <c r="K347" i="6"/>
  <c r="J347" i="6" s="1"/>
  <c r="K283" i="6"/>
  <c r="J283" i="6" s="1"/>
  <c r="K219" i="6"/>
  <c r="K155" i="6"/>
  <c r="J155" i="6" s="1"/>
  <c r="K91" i="6"/>
  <c r="J91" i="6" s="1"/>
  <c r="K26" i="6"/>
  <c r="J26" i="6" s="1"/>
  <c r="K672" i="6"/>
  <c r="K608" i="6"/>
  <c r="J608" i="6" s="1"/>
  <c r="K544" i="6"/>
  <c r="J544" i="6" s="1"/>
  <c r="K480" i="6"/>
  <c r="J480" i="6" s="1"/>
  <c r="K416" i="6"/>
  <c r="K352" i="6"/>
  <c r="J352" i="6" s="1"/>
  <c r="K288" i="6"/>
  <c r="J288" i="6" s="1"/>
  <c r="K224" i="6"/>
  <c r="J224" i="6" s="1"/>
  <c r="K160" i="6"/>
  <c r="K96" i="6"/>
  <c r="J96" i="6" s="1"/>
  <c r="K32" i="6"/>
  <c r="J32" i="6" s="1"/>
  <c r="K647" i="6"/>
  <c r="J647" i="6" s="1"/>
  <c r="K583" i="6"/>
  <c r="K519" i="6"/>
  <c r="J519" i="6" s="1"/>
  <c r="K455" i="6"/>
  <c r="J455" i="6" s="1"/>
  <c r="K391" i="6"/>
  <c r="J391" i="6" s="1"/>
  <c r="K327" i="6"/>
  <c r="K263" i="6"/>
  <c r="J263" i="6" s="1"/>
  <c r="K199" i="6"/>
  <c r="J199" i="6" s="1"/>
  <c r="K135" i="6"/>
  <c r="J135" i="6" s="1"/>
  <c r="K71" i="6"/>
  <c r="K686" i="6"/>
  <c r="J686" i="6" s="1"/>
  <c r="K622" i="6"/>
  <c r="J622" i="6" s="1"/>
  <c r="K558" i="6"/>
  <c r="J558" i="6" s="1"/>
  <c r="K494" i="6"/>
  <c r="K430" i="6"/>
  <c r="J430" i="6" s="1"/>
  <c r="K366" i="6"/>
  <c r="J366" i="6" s="1"/>
  <c r="K302" i="6"/>
  <c r="J302" i="6" s="1"/>
  <c r="K238" i="6"/>
  <c r="K174" i="6"/>
  <c r="J174" i="6" s="1"/>
  <c r="K110" i="6"/>
  <c r="J110" i="6" s="1"/>
  <c r="K46" i="6"/>
  <c r="J46" i="6" s="1"/>
  <c r="K3926" i="6"/>
  <c r="K4012" i="6"/>
  <c r="J4012" i="6" s="1"/>
  <c r="K4089" i="6"/>
  <c r="J4089" i="6" s="1"/>
  <c r="K4153" i="6"/>
  <c r="J4153" i="6" s="1"/>
  <c r="K4217" i="6"/>
  <c r="K4281" i="6"/>
  <c r="J4281" i="6" s="1"/>
  <c r="K4345" i="6"/>
  <c r="J4345" i="6" s="1"/>
  <c r="K4409" i="6"/>
  <c r="J4409" i="6" s="1"/>
  <c r="K4473" i="6"/>
  <c r="K4537" i="6"/>
  <c r="J4537" i="6" s="1"/>
  <c r="K4601" i="6"/>
  <c r="J4601" i="6" s="1"/>
  <c r="K4665" i="6"/>
  <c r="J4665" i="6" s="1"/>
  <c r="K4729" i="6"/>
  <c r="K4793" i="6"/>
  <c r="J4793" i="6" s="1"/>
  <c r="K3928" i="6"/>
  <c r="J3928" i="6" s="1"/>
  <c r="K4013" i="6"/>
  <c r="J4013" i="6" s="1"/>
  <c r="K4090" i="6"/>
  <c r="K4154" i="6"/>
  <c r="J4154" i="6" s="1"/>
  <c r="K4218" i="6"/>
  <c r="J4218" i="6" s="1"/>
  <c r="K4282" i="6"/>
  <c r="J4282" i="6" s="1"/>
  <c r="K4346" i="6"/>
  <c r="K4410" i="6"/>
  <c r="J4410" i="6" s="1"/>
  <c r="K4474" i="6"/>
  <c r="J4474" i="6" s="1"/>
  <c r="K4538" i="6"/>
  <c r="J4538" i="6" s="1"/>
  <c r="K4602" i="6"/>
  <c r="K4666" i="6"/>
  <c r="J4666" i="6" s="1"/>
  <c r="K4730" i="6"/>
  <c r="J4730" i="6" s="1"/>
  <c r="K4794" i="6"/>
  <c r="J4794" i="6" s="1"/>
  <c r="K4858" i="6"/>
  <c r="K4922" i="6"/>
  <c r="J4922" i="6" s="1"/>
  <c r="K4986" i="6"/>
  <c r="J4986" i="6" s="1"/>
  <c r="K3940" i="6"/>
  <c r="J3940" i="6" s="1"/>
  <c r="K4025" i="6"/>
  <c r="K4099" i="6"/>
  <c r="J4099" i="6" s="1"/>
  <c r="K4163" i="6"/>
  <c r="J4163" i="6" s="1"/>
  <c r="K4227" i="6"/>
  <c r="J4227" i="6" s="1"/>
  <c r="K4291" i="6"/>
  <c r="K4355" i="6"/>
  <c r="J4355" i="6" s="1"/>
  <c r="K4419" i="6"/>
  <c r="J4419" i="6" s="1"/>
  <c r="K4483" i="6"/>
  <c r="J4483" i="6" s="1"/>
  <c r="K4547" i="6"/>
  <c r="K4611" i="6"/>
  <c r="J4611" i="6" s="1"/>
  <c r="K4675" i="6"/>
  <c r="J4675" i="6" s="1"/>
  <c r="K4739" i="6"/>
  <c r="J4739" i="6" s="1"/>
  <c r="K4803" i="6"/>
  <c r="K3952" i="6"/>
  <c r="J3952" i="6" s="1"/>
  <c r="K4037" i="6"/>
  <c r="J4037" i="6" s="1"/>
  <c r="K4108" i="6"/>
  <c r="J4108" i="6" s="1"/>
  <c r="K4172" i="6"/>
  <c r="K4236" i="6"/>
  <c r="J4236" i="6" s="1"/>
  <c r="K4300" i="6"/>
  <c r="J4300" i="6" s="1"/>
  <c r="K4364" i="6"/>
  <c r="J4364" i="6" s="1"/>
  <c r="K4428" i="6"/>
  <c r="K4492" i="6"/>
  <c r="J4492" i="6" s="1"/>
  <c r="K4556" i="6"/>
  <c r="J4556" i="6" s="1"/>
  <c r="K4620" i="6"/>
  <c r="J4620" i="6" s="1"/>
  <c r="K4684" i="6"/>
  <c r="K4748" i="6"/>
  <c r="J4748" i="6" s="1"/>
  <c r="K3876" i="6"/>
  <c r="J3876" i="6" s="1"/>
  <c r="K3964" i="6"/>
  <c r="J3964" i="6" s="1"/>
  <c r="K4049" i="6"/>
  <c r="K4117" i="6"/>
  <c r="J4117" i="6" s="1"/>
  <c r="K4181" i="6"/>
  <c r="J4181" i="6" s="1"/>
  <c r="K4245" i="6"/>
  <c r="J4245" i="6" s="1"/>
  <c r="K4309" i="6"/>
  <c r="K4373" i="6"/>
  <c r="J4373" i="6" s="1"/>
  <c r="K4437" i="6"/>
  <c r="J4437" i="6" s="1"/>
  <c r="K4501" i="6"/>
  <c r="J4501" i="6" s="1"/>
  <c r="K4565" i="6"/>
  <c r="K4629" i="6"/>
  <c r="J4629" i="6" s="1"/>
  <c r="K4693" i="6"/>
  <c r="J4693" i="6" s="1"/>
  <c r="K4757" i="6"/>
  <c r="J4757" i="6" s="1"/>
  <c r="K3891" i="6"/>
  <c r="K3976" i="6"/>
  <c r="J3976" i="6" s="1"/>
  <c r="K4061" i="6"/>
  <c r="J4061" i="6" s="1"/>
  <c r="K4126" i="6"/>
  <c r="J4126" i="6" s="1"/>
  <c r="K4190" i="6"/>
  <c r="K4254" i="6"/>
  <c r="J4254" i="6" s="1"/>
  <c r="K4318" i="6"/>
  <c r="J4318" i="6" s="1"/>
  <c r="K4382" i="6"/>
  <c r="J4382" i="6" s="1"/>
  <c r="K4446" i="6"/>
  <c r="K4510" i="6"/>
  <c r="J4510" i="6" s="1"/>
  <c r="K4574" i="6"/>
  <c r="J4574" i="6" s="1"/>
  <c r="K4638" i="6"/>
  <c r="J4638" i="6" s="1"/>
  <c r="K4702" i="6"/>
  <c r="K4766" i="6"/>
  <c r="J4766" i="6" s="1"/>
  <c r="K4830" i="6"/>
  <c r="J4830" i="6" s="1"/>
  <c r="K4894" i="6"/>
  <c r="J4894" i="6" s="1"/>
  <c r="K4958" i="6"/>
  <c r="K3892" i="6"/>
  <c r="J3892" i="6" s="1"/>
  <c r="K3977" i="6"/>
  <c r="J3977" i="6" s="1"/>
  <c r="K4062" i="6"/>
  <c r="J4062" i="6" s="1"/>
  <c r="K4127" i="6"/>
  <c r="K4191" i="6"/>
  <c r="J4191" i="6" s="1"/>
  <c r="K4255" i="6"/>
  <c r="J4255" i="6" s="1"/>
  <c r="K4319" i="6"/>
  <c r="J4319" i="6" s="1"/>
  <c r="K4383" i="6"/>
  <c r="K4447" i="6"/>
  <c r="J4447" i="6" s="1"/>
  <c r="K4511" i="6"/>
  <c r="J4511" i="6" s="1"/>
  <c r="K4575" i="6"/>
  <c r="J4575" i="6" s="1"/>
  <c r="K4639" i="6"/>
  <c r="K4703" i="6"/>
  <c r="J4703" i="6" s="1"/>
  <c r="K4767" i="6"/>
  <c r="J4767" i="6" s="1"/>
  <c r="K3915" i="6"/>
  <c r="J3915" i="6" s="1"/>
  <c r="K4000" i="6"/>
  <c r="K4080" i="6"/>
  <c r="J4080" i="6" s="1"/>
  <c r="K4144" i="6"/>
  <c r="J4144" i="6" s="1"/>
  <c r="K4208" i="6"/>
  <c r="J4208" i="6" s="1"/>
  <c r="K4272" i="6"/>
  <c r="K4336" i="6"/>
  <c r="J4336" i="6" s="1"/>
  <c r="K4400" i="6"/>
  <c r="J4400" i="6" s="1"/>
  <c r="K4464" i="6"/>
  <c r="J4464" i="6" s="1"/>
  <c r="K4528" i="6"/>
  <c r="K4592" i="6"/>
  <c r="J4592" i="6" s="1"/>
  <c r="K4656" i="6"/>
  <c r="J4656" i="6" s="1"/>
  <c r="K4720" i="6"/>
  <c r="J4720" i="6" s="1"/>
  <c r="K4784" i="6"/>
  <c r="K4026" i="6"/>
  <c r="J4026" i="6" s="1"/>
  <c r="K3962" i="6"/>
  <c r="J3962" i="6" s="1"/>
  <c r="K3898" i="6"/>
  <c r="J3898" i="6" s="1"/>
  <c r="K3834" i="6"/>
  <c r="K3770" i="6"/>
  <c r="J3770" i="6" s="1"/>
  <c r="K3706" i="6"/>
  <c r="J3706" i="6" s="1"/>
  <c r="K3642" i="6"/>
  <c r="J3642" i="6" s="1"/>
  <c r="K3578" i="6"/>
  <c r="K3513" i="6"/>
  <c r="J3513" i="6" s="1"/>
  <c r="K3428" i="6"/>
  <c r="J3428" i="6" s="1"/>
  <c r="K3342" i="6"/>
  <c r="J3342" i="6" s="1"/>
  <c r="K3257" i="6"/>
  <c r="K3050" i="6"/>
  <c r="J3050" i="6" s="1"/>
  <c r="K2538" i="6"/>
  <c r="J2538" i="6" s="1"/>
  <c r="K3809" i="6"/>
  <c r="J3809" i="6" s="1"/>
  <c r="K3745" i="6"/>
  <c r="K3681" i="6"/>
  <c r="J3681" i="6" s="1"/>
  <c r="K3617" i="6"/>
  <c r="J3617" i="6" s="1"/>
  <c r="K3553" i="6"/>
  <c r="J3553" i="6" s="1"/>
  <c r="K3479" i="6"/>
  <c r="K3394" i="6"/>
  <c r="J3394" i="6" s="1"/>
  <c r="K3309" i="6"/>
  <c r="J3309" i="6" s="1"/>
  <c r="K3220" i="6"/>
  <c r="J3220" i="6" s="1"/>
  <c r="K2850" i="6"/>
  <c r="K3848" i="6"/>
  <c r="J3848" i="6" s="1"/>
  <c r="K3784" i="6"/>
  <c r="J3784" i="6" s="1"/>
  <c r="K3720" i="6"/>
  <c r="J3720" i="6" s="1"/>
  <c r="K3656" i="6"/>
  <c r="K3592" i="6"/>
  <c r="J3592" i="6" s="1"/>
  <c r="K3528" i="6"/>
  <c r="J3528" i="6" s="1"/>
  <c r="K3446" i="6"/>
  <c r="J3446" i="6" s="1"/>
  <c r="K3361" i="6"/>
  <c r="K3276" i="6"/>
  <c r="J3276" i="6" s="1"/>
  <c r="K3162" i="6"/>
  <c r="J3162" i="6" s="1"/>
  <c r="K2650" i="6"/>
  <c r="J2650" i="6" s="1"/>
  <c r="K4015" i="6"/>
  <c r="K3951" i="6"/>
  <c r="J3951" i="6" s="1"/>
  <c r="K3887" i="6"/>
  <c r="J3887" i="6" s="1"/>
  <c r="K3823" i="6"/>
  <c r="J3823" i="6" s="1"/>
  <c r="K3759" i="6"/>
  <c r="K3695" i="6"/>
  <c r="J3695" i="6" s="1"/>
  <c r="K3631" i="6"/>
  <c r="J3631" i="6" s="1"/>
  <c r="K3567" i="6"/>
  <c r="J3567" i="6" s="1"/>
  <c r="K3498" i="6"/>
  <c r="K3413" i="6"/>
  <c r="J3413" i="6" s="1"/>
  <c r="K3327" i="6"/>
  <c r="J3327" i="6" s="1"/>
  <c r="K3242" i="6"/>
  <c r="J3242" i="6" s="1"/>
  <c r="K2962" i="6"/>
  <c r="K3870" i="6"/>
  <c r="J3870" i="6" s="1"/>
  <c r="K3806" i="6"/>
  <c r="J3806" i="6" s="1"/>
  <c r="K3742" i="6"/>
  <c r="J3742" i="6" s="1"/>
  <c r="K3678" i="6"/>
  <c r="K3614" i="6"/>
  <c r="J3614" i="6" s="1"/>
  <c r="K3550" i="6"/>
  <c r="J3550" i="6" s="1"/>
  <c r="K3476" i="6"/>
  <c r="J3476" i="6" s="1"/>
  <c r="K3390" i="6"/>
  <c r="K3305" i="6"/>
  <c r="J3305" i="6" s="1"/>
  <c r="K3213" i="6"/>
  <c r="J3213" i="6" s="1"/>
  <c r="K2826" i="6"/>
  <c r="J2826" i="6" s="1"/>
  <c r="K3869" i="6"/>
  <c r="K3805" i="6"/>
  <c r="J3805" i="6" s="1"/>
  <c r="K3741" i="6"/>
  <c r="J3741" i="6" s="1"/>
  <c r="K3677" i="6"/>
  <c r="J3677" i="6" s="1"/>
  <c r="K3613" i="6"/>
  <c r="K3549" i="6"/>
  <c r="J3549" i="6" s="1"/>
  <c r="K3474" i="6"/>
  <c r="J3474" i="6" s="1"/>
  <c r="K3389" i="6"/>
  <c r="J3389" i="6" s="1"/>
  <c r="K3303" i="6"/>
  <c r="K3212" i="6"/>
  <c r="J3212" i="6" s="1"/>
  <c r="K2818" i="6"/>
  <c r="J2818" i="6" s="1"/>
  <c r="K3844" i="6"/>
  <c r="J3844" i="6" s="1"/>
  <c r="K3780" i="6"/>
  <c r="K3716" i="6"/>
  <c r="J3716" i="6" s="1"/>
  <c r="K3652" i="6"/>
  <c r="J3652" i="6" s="1"/>
  <c r="K3588" i="6"/>
  <c r="J3588" i="6" s="1"/>
  <c r="K3524" i="6"/>
  <c r="K3441" i="6"/>
  <c r="J3441" i="6" s="1"/>
  <c r="K3356" i="6"/>
  <c r="J3356" i="6" s="1"/>
  <c r="K3270" i="6"/>
  <c r="J3270" i="6" s="1"/>
  <c r="K3130" i="6"/>
  <c r="K2618" i="6"/>
  <c r="J2618" i="6" s="1"/>
  <c r="K3819" i="6"/>
  <c r="J3819" i="6" s="1"/>
  <c r="K3755" i="6"/>
  <c r="J3755" i="6" s="1"/>
  <c r="K3691" i="6"/>
  <c r="K3627" i="6"/>
  <c r="J3627" i="6" s="1"/>
  <c r="K3563" i="6"/>
  <c r="J3563" i="6" s="1"/>
  <c r="K3493" i="6"/>
  <c r="J3493" i="6" s="1"/>
  <c r="K3407" i="6"/>
  <c r="K3322" i="6"/>
  <c r="J3322" i="6" s="1"/>
  <c r="K3237" i="6"/>
  <c r="J3237" i="6" s="1"/>
  <c r="K2930" i="6"/>
  <c r="J2930" i="6" s="1"/>
  <c r="K3507" i="6"/>
  <c r="K3443" i="6"/>
  <c r="J3443" i="6" s="1"/>
  <c r="K3379" i="6"/>
  <c r="J3379" i="6" s="1"/>
  <c r="K3315" i="6"/>
  <c r="J3315" i="6" s="1"/>
  <c r="K3251" i="6"/>
  <c r="K3187" i="6"/>
  <c r="J3187" i="6" s="1"/>
  <c r="K3123" i="6"/>
  <c r="J3123" i="6" s="1"/>
  <c r="K3059" i="6"/>
  <c r="J3059" i="6" s="1"/>
  <c r="K2995" i="6"/>
  <c r="K2931" i="6"/>
  <c r="J2931" i="6" s="1"/>
  <c r="K2867" i="6"/>
  <c r="J2867" i="6" s="1"/>
  <c r="K2803" i="6"/>
  <c r="J2803" i="6" s="1"/>
  <c r="K2739" i="6"/>
  <c r="K2675" i="6"/>
  <c r="J2675" i="6" s="1"/>
  <c r="K2611" i="6"/>
  <c r="J2611" i="6" s="1"/>
  <c r="K2547" i="6"/>
  <c r="J2547" i="6" s="1"/>
  <c r="K2477" i="6"/>
  <c r="K2392" i="6"/>
  <c r="J2392" i="6" s="1"/>
  <c r="K2307" i="6"/>
  <c r="J2307" i="6" s="1"/>
  <c r="K2221" i="6"/>
  <c r="J2221" i="6" s="1"/>
  <c r="K2025" i="6"/>
  <c r="K1292" i="6"/>
  <c r="J1292" i="6" s="1"/>
  <c r="K2422" i="6"/>
  <c r="J2422" i="6" s="1"/>
  <c r="K2337" i="6"/>
  <c r="J2337" i="6" s="1"/>
  <c r="K2252" i="6"/>
  <c r="K2166" i="6"/>
  <c r="J2166" i="6" s="1"/>
  <c r="K1697" i="6"/>
  <c r="J1697" i="6" s="1"/>
  <c r="K3129" i="6"/>
  <c r="J3129" i="6" s="1"/>
  <c r="K3065" i="6"/>
  <c r="K3001" i="6"/>
  <c r="J3001" i="6" s="1"/>
  <c r="K2937" i="6"/>
  <c r="J2937" i="6" s="1"/>
  <c r="K2873" i="6"/>
  <c r="J2873" i="6" s="1"/>
  <c r="K2809" i="6"/>
  <c r="K2745" i="6"/>
  <c r="J2745" i="6" s="1"/>
  <c r="K2681" i="6"/>
  <c r="J2681" i="6" s="1"/>
  <c r="K2617" i="6"/>
  <c r="J2617" i="6" s="1"/>
  <c r="K2553" i="6"/>
  <c r="K2485" i="6"/>
  <c r="J2485" i="6" s="1"/>
  <c r="K2400" i="6"/>
  <c r="J2400" i="6" s="1"/>
  <c r="K2315" i="6"/>
  <c r="J2315" i="6" s="1"/>
  <c r="K2229" i="6"/>
  <c r="K2073" i="6"/>
  <c r="J2073" i="6" s="1"/>
  <c r="K1518" i="6"/>
  <c r="J1518" i="6" s="1"/>
  <c r="K3464" i="6"/>
  <c r="J3464" i="6" s="1"/>
  <c r="K3400" i="6"/>
  <c r="K3336" i="6"/>
  <c r="J3336" i="6" s="1"/>
  <c r="K3272" i="6"/>
  <c r="J3272" i="6" s="1"/>
  <c r="K3208" i="6"/>
  <c r="J3208" i="6" s="1"/>
  <c r="K3144" i="6"/>
  <c r="K3080" i="6"/>
  <c r="J3080" i="6" s="1"/>
  <c r="K3016" i="6"/>
  <c r="J3016" i="6" s="1"/>
  <c r="K2952" i="6"/>
  <c r="J2952" i="6" s="1"/>
  <c r="K2888" i="6"/>
  <c r="K2824" i="6"/>
  <c r="J2824" i="6" s="1"/>
  <c r="K2760" i="6"/>
  <c r="J2760" i="6" s="1"/>
  <c r="K2696" i="6"/>
  <c r="J2696" i="6" s="1"/>
  <c r="K2632" i="6"/>
  <c r="K2568" i="6"/>
  <c r="J2568" i="6" s="1"/>
  <c r="K2504" i="6"/>
  <c r="J2504" i="6" s="1"/>
  <c r="K2420" i="6"/>
  <c r="J2420" i="6" s="1"/>
  <c r="K2334" i="6"/>
  <c r="K2249" i="6"/>
  <c r="J2249" i="6" s="1"/>
  <c r="K2164" i="6"/>
  <c r="J2164" i="6" s="1"/>
  <c r="K1678" i="6"/>
  <c r="J1678" i="6" s="1"/>
  <c r="K3191" i="6"/>
  <c r="K3127" i="6"/>
  <c r="J3127" i="6" s="1"/>
  <c r="K3063" i="6"/>
  <c r="J3063" i="6" s="1"/>
  <c r="K2999" i="6"/>
  <c r="J2999" i="6" s="1"/>
  <c r="K2935" i="6"/>
  <c r="K2871" i="6"/>
  <c r="J2871" i="6" s="1"/>
  <c r="K2807" i="6"/>
  <c r="J2807" i="6" s="1"/>
  <c r="K2743" i="6"/>
  <c r="J2743" i="6" s="1"/>
  <c r="K2679" i="6"/>
  <c r="K2615" i="6"/>
  <c r="J2615" i="6" s="1"/>
  <c r="K2551" i="6"/>
  <c r="J2551" i="6" s="1"/>
  <c r="K2483" i="6"/>
  <c r="J2483" i="6" s="1"/>
  <c r="K2397" i="6"/>
  <c r="K2312" i="6"/>
  <c r="J2312" i="6" s="1"/>
  <c r="K2227" i="6"/>
  <c r="J2227" i="6" s="1"/>
  <c r="K2057" i="6"/>
  <c r="J2057" i="6" s="1"/>
  <c r="K1492" i="6"/>
  <c r="K3182" i="6"/>
  <c r="J3182" i="6" s="1"/>
  <c r="K3118" i="6"/>
  <c r="J3118" i="6" s="1"/>
  <c r="K3054" i="6"/>
  <c r="J3054" i="6" s="1"/>
  <c r="K2990" i="6"/>
  <c r="K2926" i="6"/>
  <c r="J2926" i="6" s="1"/>
  <c r="K2862" i="6"/>
  <c r="J2862" i="6" s="1"/>
  <c r="K2798" i="6"/>
  <c r="J2798" i="6" s="1"/>
  <c r="K2734" i="6"/>
  <c r="K2670" i="6"/>
  <c r="J2670" i="6" s="1"/>
  <c r="K2606" i="6"/>
  <c r="J2606" i="6" s="1"/>
  <c r="K2542" i="6"/>
  <c r="J2542" i="6" s="1"/>
  <c r="K2470" i="6"/>
  <c r="K2385" i="6"/>
  <c r="J2385" i="6" s="1"/>
  <c r="K2300" i="6"/>
  <c r="J2300" i="6" s="1"/>
  <c r="K2214" i="6"/>
  <c r="J2214" i="6" s="1"/>
  <c r="K1985" i="6"/>
  <c r="K3181" i="6"/>
  <c r="J3181" i="6" s="1"/>
  <c r="K3117" i="6"/>
  <c r="J3117" i="6" s="1"/>
  <c r="K3053" i="6"/>
  <c r="J3053" i="6" s="1"/>
  <c r="K2989" i="6"/>
  <c r="K2925" i="6"/>
  <c r="J2925" i="6" s="1"/>
  <c r="K2861" i="6"/>
  <c r="J2861" i="6" s="1"/>
  <c r="K2797" i="6"/>
  <c r="J2797" i="6" s="1"/>
  <c r="K2733" i="6"/>
  <c r="K2669" i="6"/>
  <c r="J2669" i="6" s="1"/>
  <c r="K2605" i="6"/>
  <c r="J2605" i="6" s="1"/>
  <c r="K2541" i="6"/>
  <c r="J2541" i="6" s="1"/>
  <c r="K2469" i="6"/>
  <c r="K2384" i="6"/>
  <c r="J2384" i="6" s="1"/>
  <c r="K2299" i="6"/>
  <c r="J2299" i="6" s="1"/>
  <c r="K2213" i="6"/>
  <c r="J2213" i="6" s="1"/>
  <c r="K1977" i="6"/>
  <c r="K3164" i="6"/>
  <c r="J3164" i="6" s="1"/>
  <c r="K3100" i="6"/>
  <c r="J3100" i="6" s="1"/>
  <c r="K3036" i="6"/>
  <c r="J3036" i="6" s="1"/>
  <c r="K2972" i="6"/>
  <c r="K2908" i="6"/>
  <c r="J2908" i="6" s="1"/>
  <c r="K2844" i="6"/>
  <c r="J2844" i="6" s="1"/>
  <c r="K2780" i="6"/>
  <c r="J2780" i="6" s="1"/>
  <c r="K2716" i="6"/>
  <c r="K2652" i="6"/>
  <c r="J2652" i="6" s="1"/>
  <c r="K2588" i="6"/>
  <c r="J2588" i="6" s="1"/>
  <c r="K2524" i="6"/>
  <c r="J2524" i="6" s="1"/>
  <c r="K2446" i="6"/>
  <c r="K2361" i="6"/>
  <c r="J2361" i="6" s="1"/>
  <c r="K2276" i="6"/>
  <c r="J2276" i="6" s="1"/>
  <c r="K2190" i="6"/>
  <c r="J2190" i="6" s="1"/>
  <c r="K1841" i="6"/>
  <c r="K2482" i="6"/>
  <c r="J2482" i="6" s="1"/>
  <c r="K2418" i="6"/>
  <c r="J2418" i="6" s="1"/>
  <c r="K2354" i="6"/>
  <c r="J2354" i="6" s="1"/>
  <c r="K2290" i="6"/>
  <c r="K2226" i="6"/>
  <c r="J2226" i="6" s="1"/>
  <c r="K2162" i="6"/>
  <c r="J2162" i="6" s="1"/>
  <c r="K2098" i="6"/>
  <c r="J2098" i="6" s="1"/>
  <c r="K2034" i="6"/>
  <c r="K1970" i="6"/>
  <c r="J1970" i="6" s="1"/>
  <c r="K1906" i="6"/>
  <c r="J1906" i="6" s="1"/>
  <c r="K1842" i="6"/>
  <c r="J1842" i="6" s="1"/>
  <c r="K1778" i="6"/>
  <c r="K1714" i="6"/>
  <c r="J1714" i="6" s="1"/>
  <c r="K1636" i="6"/>
  <c r="J1636" i="6" s="1"/>
  <c r="K1551" i="6"/>
  <c r="J1551" i="6" s="1"/>
  <c r="K1364" i="6"/>
  <c r="K2136" i="6"/>
  <c r="J2136" i="6" s="1"/>
  <c r="K2072" i="6"/>
  <c r="J2072" i="6" s="1"/>
  <c r="K2008" i="6"/>
  <c r="J2008" i="6" s="1"/>
  <c r="K1944" i="6"/>
  <c r="K1880" i="6"/>
  <c r="J1880" i="6" s="1"/>
  <c r="K1816" i="6"/>
  <c r="J1816" i="6" s="1"/>
  <c r="K1752" i="6"/>
  <c r="J1752" i="6" s="1"/>
  <c r="K1687" i="6"/>
  <c r="K1601" i="6"/>
  <c r="J1601" i="6" s="1"/>
  <c r="K1516" i="6"/>
  <c r="J1516" i="6" s="1"/>
  <c r="K1147" i="6"/>
  <c r="J1147" i="6" s="1"/>
  <c r="K2455" i="6"/>
  <c r="K2391" i="6"/>
  <c r="J2391" i="6" s="1"/>
  <c r="K2327" i="6"/>
  <c r="J2327" i="6" s="1"/>
  <c r="K2263" i="6"/>
  <c r="J2263" i="6" s="1"/>
  <c r="K2199" i="6"/>
  <c r="K2135" i="6"/>
  <c r="J2135" i="6" s="1"/>
  <c r="K2071" i="6"/>
  <c r="J2071" i="6" s="1"/>
  <c r="K2007" i="6"/>
  <c r="J2007" i="6" s="1"/>
  <c r="K1943" i="6"/>
  <c r="K1879" i="6"/>
  <c r="J1879" i="6" s="1"/>
  <c r="K1815" i="6"/>
  <c r="J1815" i="6" s="1"/>
  <c r="K1751" i="6"/>
  <c r="J1751" i="6" s="1"/>
  <c r="K1686" i="6"/>
  <c r="K1600" i="6"/>
  <c r="J1600" i="6" s="1"/>
  <c r="K1515" i="6"/>
  <c r="J1515" i="6" s="1"/>
  <c r="K1131" i="6"/>
  <c r="J1131" i="6" s="1"/>
  <c r="K2110" i="6"/>
  <c r="K2046" i="6"/>
  <c r="J2046" i="6" s="1"/>
  <c r="K1982" i="6"/>
  <c r="J1982" i="6" s="1"/>
  <c r="K1918" i="6"/>
  <c r="J1918" i="6" s="1"/>
  <c r="K1854" i="6"/>
  <c r="K1790" i="6"/>
  <c r="J1790" i="6" s="1"/>
  <c r="K1726" i="6"/>
  <c r="J1726" i="6" s="1"/>
  <c r="K1652" i="6"/>
  <c r="J1652" i="6" s="1"/>
  <c r="K1567" i="6"/>
  <c r="K1460" i="6"/>
  <c r="J1460" i="6" s="1"/>
  <c r="K2157" i="6"/>
  <c r="J2157" i="6" s="1"/>
  <c r="K2093" i="6"/>
  <c r="J2093" i="6" s="1"/>
  <c r="K2029" i="6"/>
  <c r="K1965" i="6"/>
  <c r="J1965" i="6" s="1"/>
  <c r="K1901" i="6"/>
  <c r="J1901" i="6" s="1"/>
  <c r="K1837" i="6"/>
  <c r="J1837" i="6" s="1"/>
  <c r="K1773" i="6"/>
  <c r="K1709" i="6"/>
  <c r="J1709" i="6" s="1"/>
  <c r="K1630" i="6"/>
  <c r="J1630" i="6" s="1"/>
  <c r="K1544" i="6"/>
  <c r="J1544" i="6" s="1"/>
  <c r="K1324" i="6"/>
  <c r="K2132" i="6"/>
  <c r="J2132" i="6" s="1"/>
  <c r="K2068" i="6"/>
  <c r="J2068" i="6" s="1"/>
  <c r="K2004" i="6"/>
  <c r="J2004" i="6" s="1"/>
  <c r="K1940" i="6"/>
  <c r="K1876" i="6"/>
  <c r="J1876" i="6" s="1"/>
  <c r="K1812" i="6"/>
  <c r="J1812" i="6" s="1"/>
  <c r="K1748" i="6"/>
  <c r="J1748" i="6" s="1"/>
  <c r="K1681" i="6"/>
  <c r="K1596" i="6"/>
  <c r="J1596" i="6" s="1"/>
  <c r="K1511" i="6"/>
  <c r="J1511" i="6" s="1"/>
  <c r="K1068" i="6"/>
  <c r="J1068" i="6" s="1"/>
  <c r="K2107" i="6"/>
  <c r="K2043" i="6"/>
  <c r="J2043" i="6" s="1"/>
  <c r="K1979" i="6"/>
  <c r="J1979" i="6" s="1"/>
  <c r="K1915" i="6"/>
  <c r="J1915" i="6" s="1"/>
  <c r="K1851" i="6"/>
  <c r="K1787" i="6"/>
  <c r="J1787" i="6" s="1"/>
  <c r="K1723" i="6"/>
  <c r="J1723" i="6" s="1"/>
  <c r="K1648" i="6"/>
  <c r="J1648" i="6" s="1"/>
  <c r="K1563" i="6"/>
  <c r="K1436" i="6"/>
  <c r="J1436" i="6" s="1"/>
  <c r="K1677" i="6"/>
  <c r="J1677" i="6" s="1"/>
  <c r="K1613" i="6"/>
  <c r="J1613" i="6" s="1"/>
  <c r="K1549" i="6"/>
  <c r="K1485" i="6"/>
  <c r="J1485" i="6" s="1"/>
  <c r="K1421" i="6"/>
  <c r="J1421" i="6" s="1"/>
  <c r="K1357" i="6"/>
  <c r="J1357" i="6" s="1"/>
  <c r="K1293" i="6"/>
  <c r="K1229" i="6"/>
  <c r="J1229" i="6" s="1"/>
  <c r="K1163" i="6"/>
  <c r="J1163" i="6" s="1"/>
  <c r="K979" i="6"/>
  <c r="J979" i="6" s="1"/>
  <c r="K612" i="6"/>
  <c r="K1443" i="6"/>
  <c r="J1443" i="6" s="1"/>
  <c r="K1379" i="6"/>
  <c r="J1379" i="6" s="1"/>
  <c r="K1315" i="6"/>
  <c r="J1315" i="6" s="1"/>
  <c r="K1251" i="6"/>
  <c r="K1187" i="6"/>
  <c r="J1187" i="6" s="1"/>
  <c r="K1067" i="6"/>
  <c r="J1067" i="6" s="1"/>
  <c r="K811" i="6"/>
  <c r="J811" i="6" s="1"/>
  <c r="K1682" i="6"/>
  <c r="K1618" i="6"/>
  <c r="J1618" i="6" s="1"/>
  <c r="K1554" i="6"/>
  <c r="J1554" i="6" s="1"/>
  <c r="K1490" i="6"/>
  <c r="J1490" i="6" s="1"/>
  <c r="K1426" i="6"/>
  <c r="K1362" i="6"/>
  <c r="J1362" i="6" s="1"/>
  <c r="K1298" i="6"/>
  <c r="J1298" i="6" s="1"/>
  <c r="K1234" i="6"/>
  <c r="J1234" i="6" s="1"/>
  <c r="K1169" i="6"/>
  <c r="K996" i="6"/>
  <c r="J996" i="6" s="1"/>
  <c r="K691" i="6"/>
  <c r="J691" i="6" s="1"/>
  <c r="K1473" i="6"/>
  <c r="J1473" i="6" s="1"/>
  <c r="K1409" i="6"/>
  <c r="K1345" i="6"/>
  <c r="J1345" i="6" s="1"/>
  <c r="K1281" i="6"/>
  <c r="J1281" i="6" s="1"/>
  <c r="K1217" i="6"/>
  <c r="J1217" i="6" s="1"/>
  <c r="K1140" i="6"/>
  <c r="K931" i="6"/>
  <c r="J931" i="6" s="1"/>
  <c r="K357" i="6"/>
  <c r="J357" i="6" s="1"/>
  <c r="K1464" i="6"/>
  <c r="J1464" i="6" s="1"/>
  <c r="K1400" i="6"/>
  <c r="K1336" i="6"/>
  <c r="J1336" i="6" s="1"/>
  <c r="K1272" i="6"/>
  <c r="J1272" i="6" s="1"/>
  <c r="K1208" i="6"/>
  <c r="J1208" i="6" s="1"/>
  <c r="K1123" i="6"/>
  <c r="K892" i="6"/>
  <c r="J892" i="6" s="1"/>
  <c r="K165" i="6"/>
  <c r="J165" i="6" s="1"/>
  <c r="K1399" i="6"/>
  <c r="J1399" i="6" s="1"/>
  <c r="K1335" i="6"/>
  <c r="K1271" i="6"/>
  <c r="J1271" i="6" s="1"/>
  <c r="K1207" i="6"/>
  <c r="J1207" i="6" s="1"/>
  <c r="K1121" i="6"/>
  <c r="J1121" i="6" s="1"/>
  <c r="K891" i="6"/>
  <c r="K145" i="6"/>
  <c r="J145" i="6" s="1"/>
  <c r="K1422" i="6"/>
  <c r="J1422" i="6" s="1"/>
  <c r="K1358" i="6"/>
  <c r="J1358" i="6" s="1"/>
  <c r="K1294" i="6"/>
  <c r="K1230" i="6"/>
  <c r="J1230" i="6" s="1"/>
  <c r="K1164" i="6"/>
  <c r="J1164" i="6" s="1"/>
  <c r="K980" i="6"/>
  <c r="J980" i="6" s="1"/>
  <c r="K628" i="6"/>
  <c r="K756" i="6"/>
  <c r="J756" i="6" s="1"/>
  <c r="K692" i="6"/>
  <c r="J692" i="6" s="1"/>
  <c r="K553" i="6"/>
  <c r="J553" i="6" s="1"/>
  <c r="K381" i="6"/>
  <c r="K212" i="6"/>
  <c r="J212" i="6" s="1"/>
  <c r="K41" i="6"/>
  <c r="J41" i="6" s="1"/>
  <c r="K1114" i="6"/>
  <c r="J1114" i="6" s="1"/>
  <c r="K1050" i="6"/>
  <c r="K986" i="6"/>
  <c r="J986" i="6" s="1"/>
  <c r="K922" i="6"/>
  <c r="J922" i="6" s="1"/>
  <c r="K858" i="6"/>
  <c r="J858" i="6" s="1"/>
  <c r="K794" i="6"/>
  <c r="K730" i="6"/>
  <c r="J730" i="6" s="1"/>
  <c r="K642" i="6"/>
  <c r="J642" i="6" s="1"/>
  <c r="K484" i="6"/>
  <c r="J484" i="6" s="1"/>
  <c r="K313" i="6"/>
  <c r="K141" i="6"/>
  <c r="J141" i="6" s="1"/>
  <c r="K1089" i="6"/>
  <c r="J1089" i="6" s="1"/>
  <c r="K1025" i="6"/>
  <c r="J1025" i="6" s="1"/>
  <c r="K961" i="6"/>
  <c r="K897" i="6"/>
  <c r="J897" i="6" s="1"/>
  <c r="K833" i="6"/>
  <c r="J833" i="6" s="1"/>
  <c r="K769" i="6"/>
  <c r="J769" i="6" s="1"/>
  <c r="K705" i="6"/>
  <c r="K588" i="6"/>
  <c r="J588" i="6" s="1"/>
  <c r="K417" i="6"/>
  <c r="J417" i="6" s="1"/>
  <c r="K245" i="6"/>
  <c r="J245" i="6" s="1"/>
  <c r="K76" i="6"/>
  <c r="K1056" i="6"/>
  <c r="J1056" i="6" s="1"/>
  <c r="K992" i="6"/>
  <c r="J992" i="6" s="1"/>
  <c r="I928" i="6"/>
  <c r="K928" i="6"/>
  <c r="J928" i="6" s="1"/>
  <c r="K864" i="6"/>
  <c r="K800" i="6"/>
  <c r="J800" i="6" s="1"/>
  <c r="K736" i="6"/>
  <c r="J736" i="6" s="1"/>
  <c r="K653" i="6"/>
  <c r="J653" i="6" s="1"/>
  <c r="K500" i="6"/>
  <c r="K329" i="6"/>
  <c r="J329" i="6" s="1"/>
  <c r="K157" i="6"/>
  <c r="J157" i="6" s="1"/>
  <c r="K1175" i="6"/>
  <c r="J1175" i="6" s="1"/>
  <c r="K1111" i="6"/>
  <c r="K1047" i="6"/>
  <c r="J1047" i="6" s="1"/>
  <c r="K983" i="6"/>
  <c r="J983" i="6" s="1"/>
  <c r="K919" i="6"/>
  <c r="J919" i="6" s="1"/>
  <c r="K855" i="6"/>
  <c r="K791" i="6"/>
  <c r="J791" i="6" s="1"/>
  <c r="K727" i="6"/>
  <c r="J727" i="6" s="1"/>
  <c r="K636" i="6"/>
  <c r="J636" i="6" s="1"/>
  <c r="K476" i="6"/>
  <c r="K305" i="6"/>
  <c r="J305" i="6" s="1"/>
  <c r="K133" i="6"/>
  <c r="J133" i="6" s="1"/>
  <c r="K1142" i="6"/>
  <c r="J1142" i="6" s="1"/>
  <c r="K1078" i="6"/>
  <c r="K1014" i="6"/>
  <c r="J1014" i="6" s="1"/>
  <c r="K950" i="6"/>
  <c r="J950" i="6" s="1"/>
  <c r="K886" i="6"/>
  <c r="J886" i="6" s="1"/>
  <c r="K822" i="6"/>
  <c r="K758" i="6"/>
  <c r="J758" i="6" s="1"/>
  <c r="K694" i="6"/>
  <c r="J694" i="6" s="1"/>
  <c r="K557" i="6"/>
  <c r="J557" i="6" s="1"/>
  <c r="K388" i="6"/>
  <c r="K217" i="6"/>
  <c r="J217" i="6" s="1"/>
  <c r="K45" i="6"/>
  <c r="J45" i="6" s="1"/>
  <c r="K1101" i="6"/>
  <c r="J1101" i="6" s="1"/>
  <c r="K1037" i="6"/>
  <c r="K973" i="6"/>
  <c r="J973" i="6" s="1"/>
  <c r="K909" i="6"/>
  <c r="J909" i="6" s="1"/>
  <c r="K845" i="6"/>
  <c r="J845" i="6" s="1"/>
  <c r="K781" i="6"/>
  <c r="K717" i="6"/>
  <c r="J717" i="6" s="1"/>
  <c r="K617" i="6"/>
  <c r="J617" i="6" s="1"/>
  <c r="K449" i="6"/>
  <c r="J449" i="6" s="1"/>
  <c r="K277" i="6"/>
  <c r="K108" i="6"/>
  <c r="J108" i="6" s="1"/>
  <c r="K659" i="6"/>
  <c r="J659" i="6" s="1"/>
  <c r="K595" i="6"/>
  <c r="J595" i="6" s="1"/>
  <c r="K531" i="6"/>
  <c r="K467" i="6"/>
  <c r="J467" i="6" s="1"/>
  <c r="K403" i="6"/>
  <c r="J403" i="6" s="1"/>
  <c r="K339" i="6"/>
  <c r="J339" i="6" s="1"/>
  <c r="K275" i="6"/>
  <c r="K211" i="6"/>
  <c r="J211" i="6" s="1"/>
  <c r="K147" i="6"/>
  <c r="J147" i="6" s="1"/>
  <c r="K83" i="6"/>
  <c r="J83" i="6" s="1"/>
  <c r="K16" i="6"/>
  <c r="K664" i="6"/>
  <c r="J664" i="6" s="1"/>
  <c r="K600" i="6"/>
  <c r="J600" i="6" s="1"/>
  <c r="K536" i="6"/>
  <c r="J536" i="6" s="1"/>
  <c r="K472" i="6"/>
  <c r="K408" i="6"/>
  <c r="J408" i="6" s="1"/>
  <c r="K344" i="6"/>
  <c r="J344" i="6" s="1"/>
  <c r="K280" i="6"/>
  <c r="J280" i="6" s="1"/>
  <c r="K216" i="6"/>
  <c r="K152" i="6"/>
  <c r="J152" i="6" s="1"/>
  <c r="K88" i="6"/>
  <c r="J88" i="6" s="1"/>
  <c r="K22" i="6"/>
  <c r="J22" i="6" s="1"/>
  <c r="K639" i="6"/>
  <c r="K575" i="6"/>
  <c r="J575" i="6" s="1"/>
  <c r="K511" i="6"/>
  <c r="J511" i="6" s="1"/>
  <c r="K447" i="6"/>
  <c r="J447" i="6" s="1"/>
  <c r="K383" i="6"/>
  <c r="K319" i="6"/>
  <c r="J319" i="6" s="1"/>
  <c r="K255" i="6"/>
  <c r="J255" i="6" s="1"/>
  <c r="K191" i="6"/>
  <c r="J191" i="6" s="1"/>
  <c r="K127" i="6"/>
  <c r="K63" i="6"/>
  <c r="J63" i="6" s="1"/>
  <c r="K678" i="6"/>
  <c r="J678" i="6" s="1"/>
  <c r="K614" i="6"/>
  <c r="J614" i="6" s="1"/>
  <c r="K550" i="6"/>
  <c r="K486" i="6"/>
  <c r="J486" i="6" s="1"/>
  <c r="K422" i="6"/>
  <c r="J422" i="6" s="1"/>
  <c r="K358" i="6"/>
  <c r="J358" i="6" s="1"/>
  <c r="K294" i="6"/>
  <c r="K230" i="6"/>
  <c r="J230" i="6" s="1"/>
  <c r="K166" i="6"/>
  <c r="J166" i="6" s="1"/>
  <c r="K102" i="6"/>
  <c r="J102" i="6" s="1"/>
  <c r="K38" i="6"/>
  <c r="K3937" i="6"/>
  <c r="J3937" i="6" s="1"/>
  <c r="K4022" i="6"/>
  <c r="J4022" i="6" s="1"/>
  <c r="K4097" i="6"/>
  <c r="J4097" i="6" s="1"/>
  <c r="K4161" i="6"/>
  <c r="K4225" i="6"/>
  <c r="J4225" i="6" s="1"/>
  <c r="K4289" i="6"/>
  <c r="J4289" i="6" s="1"/>
  <c r="K4353" i="6"/>
  <c r="J4353" i="6" s="1"/>
  <c r="K4417" i="6"/>
  <c r="K4481" i="6"/>
  <c r="J4481" i="6" s="1"/>
  <c r="K4545" i="6"/>
  <c r="J4545" i="6" s="1"/>
  <c r="K4609" i="6"/>
  <c r="J4609" i="6" s="1"/>
  <c r="K4673" i="6"/>
  <c r="K4737" i="6"/>
  <c r="J4737" i="6" s="1"/>
  <c r="K4801" i="6"/>
  <c r="J4801" i="6" s="1"/>
  <c r="K3939" i="6"/>
  <c r="J3939" i="6" s="1"/>
  <c r="K4024" i="6"/>
  <c r="K4098" i="6"/>
  <c r="J4098" i="6" s="1"/>
  <c r="K4162" i="6"/>
  <c r="J4162" i="6" s="1"/>
  <c r="K4226" i="6"/>
  <c r="J4226" i="6" s="1"/>
  <c r="K4290" i="6"/>
  <c r="K4354" i="6"/>
  <c r="J4354" i="6" s="1"/>
  <c r="K4418" i="6"/>
  <c r="J4418" i="6" s="1"/>
  <c r="K4482" i="6"/>
  <c r="J4482" i="6" s="1"/>
  <c r="K4546" i="6"/>
  <c r="K4610" i="6"/>
  <c r="J4610" i="6" s="1"/>
  <c r="K4674" i="6"/>
  <c r="J4674" i="6" s="1"/>
  <c r="K4738" i="6"/>
  <c r="J4738" i="6" s="1"/>
  <c r="K4802" i="6"/>
  <c r="K4866" i="6"/>
  <c r="J4866" i="6" s="1"/>
  <c r="K4930" i="6"/>
  <c r="J4930" i="6" s="1"/>
  <c r="K4996" i="6"/>
  <c r="J4996" i="6" s="1"/>
  <c r="K3950" i="6"/>
  <c r="K4036" i="6"/>
  <c r="J4036" i="6" s="1"/>
  <c r="K4107" i="6"/>
  <c r="J4107" i="6" s="1"/>
  <c r="K4171" i="6"/>
  <c r="J4171" i="6" s="1"/>
  <c r="K4235" i="6"/>
  <c r="K4299" i="6"/>
  <c r="J4299" i="6" s="1"/>
  <c r="K4363" i="6"/>
  <c r="J4363" i="6" s="1"/>
  <c r="K4427" i="6"/>
  <c r="J4427" i="6" s="1"/>
  <c r="K4491" i="6"/>
  <c r="K4555" i="6"/>
  <c r="J4555" i="6" s="1"/>
  <c r="K4619" i="6"/>
  <c r="J4619" i="6" s="1"/>
  <c r="K4683" i="6"/>
  <c r="J4683" i="6" s="1"/>
  <c r="K4747" i="6"/>
  <c r="K3875" i="6"/>
  <c r="J3875" i="6" s="1"/>
  <c r="K3963" i="6"/>
  <c r="J3963" i="6" s="1"/>
  <c r="K4048" i="6"/>
  <c r="J4048" i="6" s="1"/>
  <c r="K4116" i="6"/>
  <c r="K4180" i="6"/>
  <c r="J4180" i="6" s="1"/>
  <c r="K4244" i="6"/>
  <c r="J4244" i="6" s="1"/>
  <c r="K4308" i="6"/>
  <c r="J4308" i="6" s="1"/>
  <c r="K4372" i="6"/>
  <c r="K4436" i="6"/>
  <c r="J4436" i="6" s="1"/>
  <c r="K4500" i="6"/>
  <c r="J4500" i="6" s="1"/>
  <c r="K4564" i="6"/>
  <c r="J4564" i="6" s="1"/>
  <c r="K4628" i="6"/>
  <c r="K4692" i="6"/>
  <c r="J4692" i="6" s="1"/>
  <c r="K4756" i="6"/>
  <c r="J4756" i="6" s="1"/>
  <c r="K3889" i="6"/>
  <c r="J3889" i="6" s="1"/>
  <c r="K3974" i="6"/>
  <c r="K4060" i="6"/>
  <c r="J4060" i="6" s="1"/>
  <c r="K4125" i="6"/>
  <c r="J4125" i="6" s="1"/>
  <c r="K4189" i="6"/>
  <c r="J4189" i="6" s="1"/>
  <c r="K4253" i="6"/>
  <c r="K4317" i="6"/>
  <c r="J4317" i="6" s="1"/>
  <c r="K4381" i="6"/>
  <c r="J4381" i="6" s="1"/>
  <c r="K4445" i="6"/>
  <c r="J4445" i="6" s="1"/>
  <c r="K4509" i="6"/>
  <c r="K4573" i="6"/>
  <c r="J4573" i="6" s="1"/>
  <c r="K4637" i="6"/>
  <c r="J4637" i="6" s="1"/>
  <c r="K4701" i="6"/>
  <c r="J4701" i="6" s="1"/>
  <c r="K4765" i="6"/>
  <c r="K3901" i="6"/>
  <c r="J3901" i="6" s="1"/>
  <c r="K3987" i="6"/>
  <c r="J3987" i="6" s="1"/>
  <c r="K4070" i="6"/>
  <c r="J4070" i="6" s="1"/>
  <c r="K4134" i="6"/>
  <c r="K4198" i="6"/>
  <c r="J4198" i="6" s="1"/>
  <c r="K4262" i="6"/>
  <c r="J4262" i="6" s="1"/>
  <c r="K4326" i="6"/>
  <c r="J4326" i="6" s="1"/>
  <c r="K4390" i="6"/>
  <c r="K4454" i="6"/>
  <c r="J4454" i="6" s="1"/>
  <c r="K4518" i="6"/>
  <c r="J4518" i="6" s="1"/>
  <c r="K4582" i="6"/>
  <c r="J4582" i="6" s="1"/>
  <c r="K4646" i="6"/>
  <c r="K4710" i="6"/>
  <c r="J4710" i="6" s="1"/>
  <c r="K4774" i="6"/>
  <c r="J4774" i="6" s="1"/>
  <c r="K4838" i="6"/>
  <c r="J4838" i="6" s="1"/>
  <c r="K4902" i="6"/>
  <c r="K4966" i="6"/>
  <c r="J4966" i="6" s="1"/>
  <c r="K17" i="6"/>
  <c r="J17" i="6" s="1"/>
  <c r="K3902" i="6"/>
  <c r="J3902" i="6" s="1"/>
  <c r="K3988" i="6"/>
  <c r="K4071" i="6"/>
  <c r="J4071" i="6" s="1"/>
  <c r="K4135" i="6"/>
  <c r="J4135" i="6" s="1"/>
  <c r="K4199" i="6"/>
  <c r="J4199" i="6" s="1"/>
  <c r="K4263" i="6"/>
  <c r="K4327" i="6"/>
  <c r="J4327" i="6" s="1"/>
  <c r="K4391" i="6"/>
  <c r="J4391" i="6" s="1"/>
  <c r="K4455" i="6"/>
  <c r="J4455" i="6" s="1"/>
  <c r="K4519" i="6"/>
  <c r="K4583" i="6"/>
  <c r="J4583" i="6" s="1"/>
  <c r="K4647" i="6"/>
  <c r="J4647" i="6" s="1"/>
  <c r="K4711" i="6"/>
  <c r="J4711" i="6" s="1"/>
  <c r="K4775" i="6"/>
  <c r="K3925" i="6"/>
  <c r="J3925" i="6" s="1"/>
  <c r="K4011" i="6"/>
  <c r="J4011" i="6" s="1"/>
  <c r="K4088" i="6"/>
  <c r="J4088" i="6" s="1"/>
  <c r="K4152" i="6"/>
  <c r="K4216" i="6"/>
  <c r="J4216" i="6" s="1"/>
  <c r="K4280" i="6"/>
  <c r="J4280" i="6" s="1"/>
  <c r="K4344" i="6"/>
  <c r="J4344" i="6" s="1"/>
  <c r="K4408" i="6"/>
  <c r="K4472" i="6"/>
  <c r="J4472" i="6" s="1"/>
  <c r="K4536" i="6"/>
  <c r="J4536" i="6" s="1"/>
  <c r="K4600" i="6"/>
  <c r="J4600" i="6" s="1"/>
  <c r="K4664" i="6"/>
  <c r="K4728" i="6"/>
  <c r="J4728" i="6" s="1"/>
  <c r="K4792" i="6"/>
  <c r="J4792" i="6" s="1"/>
  <c r="K4018" i="6"/>
  <c r="J4018" i="6" s="1"/>
  <c r="K3954" i="6"/>
  <c r="K3890" i="6"/>
  <c r="J3890" i="6" s="1"/>
  <c r="K3826" i="6"/>
  <c r="J3826" i="6" s="1"/>
  <c r="K3762" i="6"/>
  <c r="J3762" i="6" s="1"/>
  <c r="K3698" i="6"/>
  <c r="K3634" i="6"/>
  <c r="J3634" i="6" s="1"/>
  <c r="K3570" i="6"/>
  <c r="J3570" i="6" s="1"/>
  <c r="K3502" i="6"/>
  <c r="J3502" i="6" s="1"/>
  <c r="K3417" i="6"/>
  <c r="K3332" i="6"/>
  <c r="J3332" i="6" s="1"/>
  <c r="K3246" i="6"/>
  <c r="J3246" i="6" s="1"/>
  <c r="K2986" i="6"/>
  <c r="J2986" i="6" s="1"/>
  <c r="K3865" i="6"/>
  <c r="K3801" i="6"/>
  <c r="J3801" i="6" s="1"/>
  <c r="K3737" i="6"/>
  <c r="J3737" i="6" s="1"/>
  <c r="K3673" i="6"/>
  <c r="J3673" i="6" s="1"/>
  <c r="K3609" i="6"/>
  <c r="K3545" i="6"/>
  <c r="J3545" i="6" s="1"/>
  <c r="K3469" i="6"/>
  <c r="J3469" i="6" s="1"/>
  <c r="K3383" i="6"/>
  <c r="J3383" i="6" s="1"/>
  <c r="K3298" i="6"/>
  <c r="K3204" i="6"/>
  <c r="J3204" i="6" s="1"/>
  <c r="K2786" i="6"/>
  <c r="J2786" i="6" s="1"/>
  <c r="K3840" i="6"/>
  <c r="J3840" i="6" s="1"/>
  <c r="K3776" i="6"/>
  <c r="K3712" i="6"/>
  <c r="J3712" i="6" s="1"/>
  <c r="K3648" i="6"/>
  <c r="J3648" i="6" s="1"/>
  <c r="K3584" i="6"/>
  <c r="J3584" i="6" s="1"/>
  <c r="K3520" i="6"/>
  <c r="K3436" i="6"/>
  <c r="J3436" i="6" s="1"/>
  <c r="K3350" i="6"/>
  <c r="J3350" i="6" s="1"/>
  <c r="K3265" i="6"/>
  <c r="J3265" i="6" s="1"/>
  <c r="K3098" i="6"/>
  <c r="K2586" i="6"/>
  <c r="J2586" i="6" s="1"/>
  <c r="K4007" i="6"/>
  <c r="J4007" i="6" s="1"/>
  <c r="K3943" i="6"/>
  <c r="J3943" i="6" s="1"/>
  <c r="K3879" i="6"/>
  <c r="K3815" i="6"/>
  <c r="J3815" i="6" s="1"/>
  <c r="K3751" i="6"/>
  <c r="J3751" i="6" s="1"/>
  <c r="K3687" i="6"/>
  <c r="J3687" i="6" s="1"/>
  <c r="K3623" i="6"/>
  <c r="K3559" i="6"/>
  <c r="J3559" i="6" s="1"/>
  <c r="K3487" i="6"/>
  <c r="J3487" i="6" s="1"/>
  <c r="K3402" i="6"/>
  <c r="J3402" i="6" s="1"/>
  <c r="K3317" i="6"/>
  <c r="K3231" i="6"/>
  <c r="J3231" i="6" s="1"/>
  <c r="K2898" i="6"/>
  <c r="J2898" i="6" s="1"/>
  <c r="K3862" i="6"/>
  <c r="J3862" i="6" s="1"/>
  <c r="K3798" i="6"/>
  <c r="K3734" i="6"/>
  <c r="J3734" i="6" s="1"/>
  <c r="K3670" i="6"/>
  <c r="J3670" i="6" s="1"/>
  <c r="K3606" i="6"/>
  <c r="J3606" i="6" s="1"/>
  <c r="K3542" i="6"/>
  <c r="K3465" i="6"/>
  <c r="J3465" i="6" s="1"/>
  <c r="K3380" i="6"/>
  <c r="J3380" i="6" s="1"/>
  <c r="K3294" i="6"/>
  <c r="J3294" i="6" s="1"/>
  <c r="K3197" i="6"/>
  <c r="K2762" i="6"/>
  <c r="J2762" i="6" s="1"/>
  <c r="K3861" i="6"/>
  <c r="J3861" i="6" s="1"/>
  <c r="K3797" i="6"/>
  <c r="J3797" i="6" s="1"/>
  <c r="K3733" i="6"/>
  <c r="K3669" i="6"/>
  <c r="J3669" i="6" s="1"/>
  <c r="K3605" i="6"/>
  <c r="J3605" i="6" s="1"/>
  <c r="K3541" i="6"/>
  <c r="J3541" i="6" s="1"/>
  <c r="K3463" i="6"/>
  <c r="K3378" i="6"/>
  <c r="J3378" i="6" s="1"/>
  <c r="K3293" i="6"/>
  <c r="J3293" i="6" s="1"/>
  <c r="K3196" i="6"/>
  <c r="J3196" i="6" s="1"/>
  <c r="K2754" i="6"/>
  <c r="K3836" i="6"/>
  <c r="J3836" i="6" s="1"/>
  <c r="K3772" i="6"/>
  <c r="J3772" i="6" s="1"/>
  <c r="K3708" i="6"/>
  <c r="J3708" i="6" s="1"/>
  <c r="K3644" i="6"/>
  <c r="K3580" i="6"/>
  <c r="J3580" i="6" s="1"/>
  <c r="K3516" i="6"/>
  <c r="J3516" i="6" s="1"/>
  <c r="K3430" i="6"/>
  <c r="J3430" i="6" s="1"/>
  <c r="K3345" i="6"/>
  <c r="K3260" i="6"/>
  <c r="J3260" i="6" s="1"/>
  <c r="K3066" i="6"/>
  <c r="J3066" i="6" s="1"/>
  <c r="K2554" i="6"/>
  <c r="J2554" i="6" s="1"/>
  <c r="K3811" i="6"/>
  <c r="K3747" i="6"/>
  <c r="J3747" i="6" s="1"/>
  <c r="K3683" i="6"/>
  <c r="J3683" i="6" s="1"/>
  <c r="K3619" i="6"/>
  <c r="J3619" i="6" s="1"/>
  <c r="K3555" i="6"/>
  <c r="K3482" i="6"/>
  <c r="J3482" i="6" s="1"/>
  <c r="K3397" i="6"/>
  <c r="J3397" i="6" s="1"/>
  <c r="K3311" i="6"/>
  <c r="J3311" i="6" s="1"/>
  <c r="K3225" i="6"/>
  <c r="K2866" i="6"/>
  <c r="J2866" i="6" s="1"/>
  <c r="K3499" i="6"/>
  <c r="J3499" i="6" s="1"/>
  <c r="K3435" i="6"/>
  <c r="J3435" i="6" s="1"/>
  <c r="K3371" i="6"/>
  <c r="K3307" i="6"/>
  <c r="J3307" i="6" s="1"/>
  <c r="K3243" i="6"/>
  <c r="J3243" i="6" s="1"/>
  <c r="K3179" i="6"/>
  <c r="J3179" i="6" s="1"/>
  <c r="K3115" i="6"/>
  <c r="K3051" i="6"/>
  <c r="K2987" i="6"/>
  <c r="J2987" i="6" s="1"/>
  <c r="K2923" i="6"/>
  <c r="J2923" i="6" s="1"/>
  <c r="K2859" i="6"/>
  <c r="K2795" i="6"/>
  <c r="J2795" i="6" s="1"/>
  <c r="K2731" i="6"/>
  <c r="J2731" i="6" s="1"/>
  <c r="K2667" i="6"/>
  <c r="J2667" i="6" s="1"/>
  <c r="K2603" i="6"/>
  <c r="K2539" i="6"/>
  <c r="J2539" i="6" s="1"/>
  <c r="K2467" i="6"/>
  <c r="J2467" i="6" s="1"/>
  <c r="K2381" i="6"/>
  <c r="J2381" i="6" s="1"/>
  <c r="K2296" i="6"/>
  <c r="K2211" i="6"/>
  <c r="J2211" i="6" s="1"/>
  <c r="K1961" i="6"/>
  <c r="J1961" i="6" s="1"/>
  <c r="K2497" i="6"/>
  <c r="J2497" i="6" s="1"/>
  <c r="K2412" i="6"/>
  <c r="K2326" i="6"/>
  <c r="J2326" i="6" s="1"/>
  <c r="K2241" i="6"/>
  <c r="K2145" i="6"/>
  <c r="J2145" i="6" s="1"/>
  <c r="K1614" i="6"/>
  <c r="K3121" i="6"/>
  <c r="J3121" i="6" s="1"/>
  <c r="K3057" i="6"/>
  <c r="J3057" i="6" s="1"/>
  <c r="K2993" i="6"/>
  <c r="J2993" i="6" s="1"/>
  <c r="K2929" i="6"/>
  <c r="K2865" i="6"/>
  <c r="J2865" i="6" s="1"/>
  <c r="K2801" i="6"/>
  <c r="J2801" i="6" s="1"/>
  <c r="K2737" i="6"/>
  <c r="J2737" i="6" s="1"/>
  <c r="K2673" i="6"/>
  <c r="K2609" i="6"/>
  <c r="J2609" i="6" s="1"/>
  <c r="K2545" i="6"/>
  <c r="J2545" i="6" s="1"/>
  <c r="K2475" i="6"/>
  <c r="J2475" i="6" s="1"/>
  <c r="K2389" i="6"/>
  <c r="K2304" i="6"/>
  <c r="J2304" i="6" s="1"/>
  <c r="K2219" i="6"/>
  <c r="J2219" i="6" s="1"/>
  <c r="K2009" i="6"/>
  <c r="K1161" i="6"/>
  <c r="K3456" i="6"/>
  <c r="J3456" i="6" s="1"/>
  <c r="K3392" i="6"/>
  <c r="J3392" i="6" s="1"/>
  <c r="K3328" i="6"/>
  <c r="J3328" i="6" s="1"/>
  <c r="K3264" i="6"/>
  <c r="K3200" i="6"/>
  <c r="J3200" i="6" s="1"/>
  <c r="K3136" i="6"/>
  <c r="J3136" i="6" s="1"/>
  <c r="K3072" i="6"/>
  <c r="J3072" i="6" s="1"/>
  <c r="K3008" i="6"/>
  <c r="K2944" i="6"/>
  <c r="J2944" i="6" s="1"/>
  <c r="K2880" i="6"/>
  <c r="J2880" i="6" s="1"/>
  <c r="K2816" i="6"/>
  <c r="J2816" i="6" s="1"/>
  <c r="K2752" i="6"/>
  <c r="K2688" i="6"/>
  <c r="J2688" i="6" s="1"/>
  <c r="K2624" i="6"/>
  <c r="K2560" i="6"/>
  <c r="J2560" i="6" s="1"/>
  <c r="K2494" i="6"/>
  <c r="K2409" i="6"/>
  <c r="J2409" i="6" s="1"/>
  <c r="K2324" i="6"/>
  <c r="J2324" i="6" s="1"/>
  <c r="K2238" i="6"/>
  <c r="J2238" i="6" s="1"/>
  <c r="K2129" i="6"/>
  <c r="K1592" i="6"/>
  <c r="J1592" i="6" s="1"/>
  <c r="K3183" i="6"/>
  <c r="J3183" i="6" s="1"/>
  <c r="K3119" i="6"/>
  <c r="J3119" i="6" s="1"/>
  <c r="K3055" i="6"/>
  <c r="K2991" i="6"/>
  <c r="J2991" i="6" s="1"/>
  <c r="K2927" i="6"/>
  <c r="J2927" i="6" s="1"/>
  <c r="K2863" i="6"/>
  <c r="J2863" i="6" s="1"/>
  <c r="K2799" i="6"/>
  <c r="K2735" i="6"/>
  <c r="K2671" i="6"/>
  <c r="J2671" i="6" s="1"/>
  <c r="K2607" i="6"/>
  <c r="K2543" i="6"/>
  <c r="K2472" i="6"/>
  <c r="J2472" i="6" s="1"/>
  <c r="K2387" i="6"/>
  <c r="J2387" i="6" s="1"/>
  <c r="K2301" i="6"/>
  <c r="J2301" i="6" s="1"/>
  <c r="K2216" i="6"/>
  <c r="K1993" i="6"/>
  <c r="J1993" i="6" s="1"/>
  <c r="K593" i="6"/>
  <c r="J593" i="6" s="1"/>
  <c r="K3174" i="6"/>
  <c r="J3174" i="6" s="1"/>
  <c r="K3110" i="6"/>
  <c r="K3046" i="6"/>
  <c r="J3046" i="6" s="1"/>
  <c r="K2982" i="6"/>
  <c r="J2982" i="6" s="1"/>
  <c r="K2918" i="6"/>
  <c r="J2918" i="6" s="1"/>
  <c r="K2854" i="6"/>
  <c r="K2790" i="6"/>
  <c r="J2790" i="6" s="1"/>
  <c r="K2726" i="6"/>
  <c r="K2662" i="6"/>
  <c r="J2662" i="6" s="1"/>
  <c r="K2598" i="6"/>
  <c r="K2534" i="6"/>
  <c r="J2534" i="6" s="1"/>
  <c r="K2460" i="6"/>
  <c r="J2460" i="6" s="1"/>
  <c r="K2374" i="6"/>
  <c r="J2374" i="6" s="1"/>
  <c r="K2289" i="6"/>
  <c r="K2204" i="6"/>
  <c r="J2204" i="6" s="1"/>
  <c r="K1921" i="6"/>
  <c r="J1921" i="6" s="1"/>
  <c r="K3173" i="6"/>
  <c r="J3173" i="6" s="1"/>
  <c r="K3109" i="6"/>
  <c r="K3045" i="6"/>
  <c r="J3045" i="6" s="1"/>
  <c r="K2981" i="6"/>
  <c r="J2981" i="6" s="1"/>
  <c r="K2917" i="6"/>
  <c r="J2917" i="6" s="1"/>
  <c r="K2853" i="6"/>
  <c r="K2789" i="6"/>
  <c r="K2725" i="6"/>
  <c r="J2725" i="6" s="1"/>
  <c r="K2661" i="6"/>
  <c r="K2597" i="6"/>
  <c r="K2533" i="6"/>
  <c r="J2533" i="6" s="1"/>
  <c r="K2459" i="6"/>
  <c r="J2459" i="6" s="1"/>
  <c r="K2373" i="6"/>
  <c r="J2373" i="6" s="1"/>
  <c r="K2288" i="6"/>
  <c r="K2203" i="6"/>
  <c r="J2203" i="6" s="1"/>
  <c r="K1913" i="6"/>
  <c r="J1913" i="6" s="1"/>
  <c r="K3156" i="6"/>
  <c r="J3156" i="6" s="1"/>
  <c r="K3092" i="6"/>
  <c r="K3028" i="6"/>
  <c r="J3028" i="6" s="1"/>
  <c r="K2964" i="6"/>
  <c r="J2964" i="6" s="1"/>
  <c r="K2900" i="6"/>
  <c r="J2900" i="6" s="1"/>
  <c r="K2836" i="6"/>
  <c r="K2772" i="6"/>
  <c r="J2772" i="6" s="1"/>
  <c r="K2708" i="6"/>
  <c r="K2644" i="6"/>
  <c r="K2580" i="6"/>
  <c r="K2516" i="6"/>
  <c r="J2516" i="6" s="1"/>
  <c r="K2436" i="6"/>
  <c r="J2436" i="6" s="1"/>
  <c r="K2350" i="6"/>
  <c r="J2350" i="6" s="1"/>
  <c r="K2265" i="6"/>
  <c r="K2180" i="6"/>
  <c r="J2180" i="6" s="1"/>
  <c r="K1777" i="6"/>
  <c r="J1777" i="6" s="1"/>
  <c r="K2474" i="6"/>
  <c r="J2474" i="6" s="1"/>
  <c r="K2410" i="6"/>
  <c r="K2346" i="6"/>
  <c r="J2346" i="6" s="1"/>
  <c r="K2282" i="6"/>
  <c r="J2282" i="6" s="1"/>
  <c r="K2218" i="6"/>
  <c r="J2218" i="6" s="1"/>
  <c r="K2154" i="6"/>
  <c r="K2090" i="6"/>
  <c r="K2026" i="6"/>
  <c r="J2026" i="6" s="1"/>
  <c r="K1962" i="6"/>
  <c r="K1898" i="6"/>
  <c r="K1834" i="6"/>
  <c r="J1834" i="6" s="1"/>
  <c r="K1770" i="6"/>
  <c r="J1770" i="6" s="1"/>
  <c r="K1706" i="6"/>
  <c r="J1706" i="6" s="1"/>
  <c r="K1625" i="6"/>
  <c r="K1540" i="6"/>
  <c r="J1540" i="6" s="1"/>
  <c r="K1300" i="6"/>
  <c r="J1300" i="6" s="1"/>
  <c r="K2128" i="6"/>
  <c r="J2128" i="6" s="1"/>
  <c r="K2064" i="6"/>
  <c r="K2000" i="6"/>
  <c r="J2000" i="6" s="1"/>
  <c r="K1936" i="6"/>
  <c r="J1936" i="6" s="1"/>
  <c r="K1872" i="6"/>
  <c r="J1872" i="6" s="1"/>
  <c r="K1808" i="6"/>
  <c r="K1744" i="6"/>
  <c r="K1676" i="6"/>
  <c r="K1591" i="6"/>
  <c r="J1591" i="6" s="1"/>
  <c r="K1505" i="6"/>
  <c r="K940" i="6"/>
  <c r="J940" i="6" s="1"/>
  <c r="K2447" i="6"/>
  <c r="J2447" i="6" s="1"/>
  <c r="K2383" i="6"/>
  <c r="J2383" i="6" s="1"/>
  <c r="K2319" i="6"/>
  <c r="K2255" i="6"/>
  <c r="J2255" i="6" s="1"/>
  <c r="K2191" i="6"/>
  <c r="J2191" i="6" s="1"/>
  <c r="K2127" i="6"/>
  <c r="J2127" i="6" s="1"/>
  <c r="K2063" i="6"/>
  <c r="K1999" i="6"/>
  <c r="J1999" i="6" s="1"/>
  <c r="K1935" i="6"/>
  <c r="J1935" i="6" s="1"/>
  <c r="K1871" i="6"/>
  <c r="J1871" i="6" s="1"/>
  <c r="K1807" i="6"/>
  <c r="K1743" i="6"/>
  <c r="K1675" i="6"/>
  <c r="K1590" i="6"/>
  <c r="K1503" i="6"/>
  <c r="K908" i="6"/>
  <c r="J908" i="6" s="1"/>
  <c r="K2102" i="6"/>
  <c r="J2102" i="6" s="1"/>
  <c r="K2038" i="6"/>
  <c r="J2038" i="6" s="1"/>
  <c r="K1974" i="6"/>
  <c r="K1910" i="6"/>
  <c r="J1910" i="6" s="1"/>
  <c r="K1846" i="6"/>
  <c r="J1846" i="6" s="1"/>
  <c r="K1782" i="6"/>
  <c r="J1782" i="6" s="1"/>
  <c r="K1718" i="6"/>
  <c r="K1641" i="6"/>
  <c r="J1641" i="6" s="1"/>
  <c r="K1556" i="6"/>
  <c r="J1556" i="6" s="1"/>
  <c r="K1396" i="6"/>
  <c r="J1396" i="6" s="1"/>
  <c r="K2149" i="6"/>
  <c r="K2085" i="6"/>
  <c r="J2085" i="6" s="1"/>
  <c r="K2021" i="6"/>
  <c r="K1957" i="6"/>
  <c r="K1893" i="6"/>
  <c r="K1829" i="6"/>
  <c r="J1829" i="6" s="1"/>
  <c r="K1765" i="6"/>
  <c r="J1765" i="6" s="1"/>
  <c r="K1701" i="6"/>
  <c r="J1701" i="6" s="1"/>
  <c r="K1619" i="6"/>
  <c r="K1534" i="6"/>
  <c r="J1534" i="6" s="1"/>
  <c r="K1260" i="6"/>
  <c r="J1260" i="6" s="1"/>
  <c r="K2124" i="6"/>
  <c r="J2124" i="6" s="1"/>
  <c r="K2060" i="6"/>
  <c r="K1996" i="6"/>
  <c r="J1996" i="6" s="1"/>
  <c r="K1932" i="6"/>
  <c r="J1932" i="6" s="1"/>
  <c r="K1868" i="6"/>
  <c r="J1868" i="6" s="1"/>
  <c r="K1804" i="6"/>
  <c r="K1740" i="6"/>
  <c r="K1671" i="6"/>
  <c r="J1671" i="6" s="1"/>
  <c r="K1585" i="6"/>
  <c r="K1499" i="6"/>
  <c r="K812" i="6"/>
  <c r="J812" i="6" s="1"/>
  <c r="K2099" i="6"/>
  <c r="J2099" i="6" s="1"/>
  <c r="K2035" i="6"/>
  <c r="J2035" i="6" s="1"/>
  <c r="K1971" i="6"/>
  <c r="K1907" i="6"/>
  <c r="J1907" i="6" s="1"/>
  <c r="K1843" i="6"/>
  <c r="J1843" i="6" s="1"/>
  <c r="K1779" i="6"/>
  <c r="J1779" i="6" s="1"/>
  <c r="K1715" i="6"/>
  <c r="K1638" i="6"/>
  <c r="J1638" i="6" s="1"/>
  <c r="K1552" i="6"/>
  <c r="J1552" i="6" s="1"/>
  <c r="K1372" i="6"/>
  <c r="J1372" i="6" s="1"/>
  <c r="K1669" i="6"/>
  <c r="K1605" i="6"/>
  <c r="K1541" i="6"/>
  <c r="K1477" i="6"/>
  <c r="J1477" i="6" s="1"/>
  <c r="K1413" i="6"/>
  <c r="K1349" i="6"/>
  <c r="J1349" i="6" s="1"/>
  <c r="K1285" i="6"/>
  <c r="J1285" i="6" s="1"/>
  <c r="K1221" i="6"/>
  <c r="J1221" i="6" s="1"/>
  <c r="K1148" i="6"/>
  <c r="K947" i="6"/>
  <c r="J947" i="6" s="1"/>
  <c r="K444" i="6"/>
  <c r="J444" i="6" s="1"/>
  <c r="K1435" i="6"/>
  <c r="J1435" i="6" s="1"/>
  <c r="K1371" i="6"/>
  <c r="K1307" i="6"/>
  <c r="J1307" i="6" s="1"/>
  <c r="K1243" i="6"/>
  <c r="J1243" i="6" s="1"/>
  <c r="K1179" i="6"/>
  <c r="J1179" i="6" s="1"/>
  <c r="K1035" i="6"/>
  <c r="K763" i="6"/>
  <c r="K1674" i="6"/>
  <c r="K1610" i="6"/>
  <c r="K1546" i="6"/>
  <c r="K1482" i="6"/>
  <c r="J1482" i="6" s="1"/>
  <c r="K1418" i="6"/>
  <c r="J1418" i="6" s="1"/>
  <c r="K1354" i="6"/>
  <c r="J1354" i="6" s="1"/>
  <c r="K1290" i="6"/>
  <c r="K1226" i="6"/>
  <c r="J1226" i="6" s="1"/>
  <c r="K1157" i="6"/>
  <c r="J1157" i="6" s="1"/>
  <c r="K964" i="6"/>
  <c r="J964" i="6" s="1"/>
  <c r="K549" i="6"/>
  <c r="K1465" i="6"/>
  <c r="J1465" i="6" s="1"/>
  <c r="K1401" i="6"/>
  <c r="J1401" i="6" s="1"/>
  <c r="K1337" i="6"/>
  <c r="J1337" i="6" s="1"/>
  <c r="K1273" i="6"/>
  <c r="K1209" i="6"/>
  <c r="J1209" i="6" s="1"/>
  <c r="K1124" i="6"/>
  <c r="K899" i="6"/>
  <c r="K188" i="6"/>
  <c r="K1456" i="6"/>
  <c r="J1456" i="6" s="1"/>
  <c r="K1392" i="6"/>
  <c r="J1392" i="6" s="1"/>
  <c r="K1328" i="6"/>
  <c r="J1328" i="6" s="1"/>
  <c r="K1264" i="6"/>
  <c r="K1200" i="6"/>
  <c r="J1200" i="6" s="1"/>
  <c r="K1107" i="6"/>
  <c r="J1107" i="6" s="1"/>
  <c r="K860" i="6"/>
  <c r="J860" i="6" s="1"/>
  <c r="K1455" i="6"/>
  <c r="K1391" i="6"/>
  <c r="J1391" i="6" s="1"/>
  <c r="K1327" i="6"/>
  <c r="J1327" i="6" s="1"/>
  <c r="K1263" i="6"/>
  <c r="J1263" i="6" s="1"/>
  <c r="K1199" i="6"/>
  <c r="K1105" i="6"/>
  <c r="K859" i="6"/>
  <c r="J859" i="6" s="1"/>
  <c r="K1478" i="6"/>
  <c r="K1414" i="6"/>
  <c r="K1350" i="6"/>
  <c r="J1350" i="6" s="1"/>
  <c r="K1286" i="6"/>
  <c r="J1286" i="6" s="1"/>
  <c r="K1222" i="6"/>
  <c r="J1222" i="6" s="1"/>
  <c r="K1152" i="6"/>
  <c r="K948" i="6"/>
  <c r="J948" i="6" s="1"/>
  <c r="K465" i="6"/>
  <c r="J465" i="6" s="1"/>
  <c r="K748" i="6"/>
  <c r="J748" i="6" s="1"/>
  <c r="K677" i="6"/>
  <c r="K532" i="6"/>
  <c r="J532" i="6" s="1"/>
  <c r="K361" i="6"/>
  <c r="J361" i="6" s="1"/>
  <c r="K189" i="6"/>
  <c r="J189" i="6" s="1"/>
  <c r="K1106" i="6"/>
  <c r="K1042" i="6"/>
  <c r="J1042" i="6" s="1"/>
  <c r="K978" i="6"/>
  <c r="K914" i="6"/>
  <c r="J914" i="6" s="1"/>
  <c r="K850" i="6"/>
  <c r="K786" i="6"/>
  <c r="J786" i="6" s="1"/>
  <c r="K722" i="6"/>
  <c r="J722" i="6" s="1"/>
  <c r="K461" i="6"/>
  <c r="J461" i="6" s="1"/>
  <c r="K292" i="6"/>
  <c r="K121" i="6"/>
  <c r="J121" i="6" s="1"/>
  <c r="K1081" i="6"/>
  <c r="J1081" i="6" s="1"/>
  <c r="K1017" i="6"/>
  <c r="J1017" i="6" s="1"/>
  <c r="K953" i="6"/>
  <c r="K889" i="6"/>
  <c r="J889" i="6" s="1"/>
  <c r="K825" i="6"/>
  <c r="J825" i="6" s="1"/>
  <c r="K761" i="6"/>
  <c r="J761" i="6" s="1"/>
  <c r="K697" i="6"/>
  <c r="K565" i="6"/>
  <c r="K396" i="6"/>
  <c r="J396" i="6" s="1"/>
  <c r="K225" i="6"/>
  <c r="K53" i="6"/>
  <c r="K1048" i="6"/>
  <c r="J1048" i="6" s="1"/>
  <c r="K984" i="6"/>
  <c r="J984" i="6" s="1"/>
  <c r="K920" i="6"/>
  <c r="J920" i="6" s="1"/>
  <c r="K856" i="6"/>
  <c r="K792" i="6"/>
  <c r="J792" i="6" s="1"/>
  <c r="K728" i="6"/>
  <c r="J728" i="6" s="1"/>
  <c r="K637" i="6"/>
  <c r="J637" i="6" s="1"/>
  <c r="K477" i="6"/>
  <c r="K308" i="6"/>
  <c r="J308" i="6" s="1"/>
  <c r="K137" i="6"/>
  <c r="J137" i="6" s="1"/>
  <c r="K1167" i="6"/>
  <c r="J1167" i="6" s="1"/>
  <c r="K1103" i="6"/>
  <c r="K1039" i="6"/>
  <c r="J1039" i="6" s="1"/>
  <c r="K975" i="6"/>
  <c r="K911" i="6"/>
  <c r="J911" i="6" s="1"/>
  <c r="K847" i="6"/>
  <c r="K783" i="6"/>
  <c r="J783" i="6" s="1"/>
  <c r="K719" i="6"/>
  <c r="J719" i="6" s="1"/>
  <c r="K620" i="6"/>
  <c r="J620" i="6" s="1"/>
  <c r="K453" i="6"/>
  <c r="K284" i="6"/>
  <c r="J284" i="6" s="1"/>
  <c r="K113" i="6"/>
  <c r="J113" i="6" s="1"/>
  <c r="K1134" i="6"/>
  <c r="J1134" i="6" s="1"/>
  <c r="K1070" i="6"/>
  <c r="K1006" i="6"/>
  <c r="J1006" i="6" s="1"/>
  <c r="K942" i="6"/>
  <c r="J942" i="6" s="1"/>
  <c r="K878" i="6"/>
  <c r="J878" i="6" s="1"/>
  <c r="K814" i="6"/>
  <c r="K750" i="6"/>
  <c r="K682" i="6"/>
  <c r="J682" i="6" s="1"/>
  <c r="K537" i="6"/>
  <c r="K365" i="6"/>
  <c r="K196" i="6"/>
  <c r="J196" i="6" s="1"/>
  <c r="K23" i="6"/>
  <c r="J23" i="6" s="1"/>
  <c r="K1093" i="6"/>
  <c r="J1093" i="6" s="1"/>
  <c r="K1029" i="6"/>
  <c r="K965" i="6"/>
  <c r="J965" i="6" s="1"/>
  <c r="K901" i="6"/>
  <c r="J901" i="6" s="1"/>
  <c r="K837" i="6"/>
  <c r="J837" i="6" s="1"/>
  <c r="K773" i="6"/>
  <c r="K709" i="6"/>
  <c r="J709" i="6" s="1"/>
  <c r="K597" i="6"/>
  <c r="J597" i="6" s="1"/>
  <c r="K428" i="6"/>
  <c r="J428" i="6" s="1"/>
  <c r="K257" i="6"/>
  <c r="K85" i="6"/>
  <c r="J85" i="6" s="1"/>
  <c r="K651" i="6"/>
  <c r="K587" i="6"/>
  <c r="J587" i="6" s="1"/>
  <c r="K523" i="6"/>
  <c r="K459" i="6"/>
  <c r="J459" i="6" s="1"/>
  <c r="K395" i="6"/>
  <c r="J395" i="6" s="1"/>
  <c r="K331" i="6"/>
  <c r="J331" i="6" s="1"/>
  <c r="K267" i="6"/>
  <c r="K203" i="6"/>
  <c r="J203" i="6" s="1"/>
  <c r="K139" i="6"/>
  <c r="J139" i="6" s="1"/>
  <c r="K75" i="6"/>
  <c r="J75" i="6" s="1"/>
  <c r="K7" i="6"/>
  <c r="K656" i="6"/>
  <c r="J656" i="6" s="1"/>
  <c r="K592" i="6"/>
  <c r="J592" i="6" s="1"/>
  <c r="K528" i="6"/>
  <c r="J528" i="6" s="1"/>
  <c r="K464" i="6"/>
  <c r="K400" i="6"/>
  <c r="K336" i="6"/>
  <c r="J336" i="6" s="1"/>
  <c r="K272" i="6"/>
  <c r="K208" i="6"/>
  <c r="K144" i="6"/>
  <c r="J144" i="6" s="1"/>
  <c r="K80" i="6"/>
  <c r="J80" i="6" s="1"/>
  <c r="K13" i="6"/>
  <c r="J13" i="6" s="1"/>
  <c r="K631" i="6"/>
  <c r="K567" i="6"/>
  <c r="J567" i="6" s="1"/>
  <c r="K503" i="6"/>
  <c r="J503" i="6" s="1"/>
  <c r="K439" i="6"/>
  <c r="J439" i="6" s="1"/>
  <c r="K375" i="6"/>
  <c r="K311" i="6"/>
  <c r="J311" i="6" s="1"/>
  <c r="K247" i="6"/>
  <c r="J247" i="6" s="1"/>
  <c r="K183" i="6"/>
  <c r="J183" i="6" s="1"/>
  <c r="K119" i="6"/>
  <c r="K55" i="6"/>
  <c r="J55" i="6" s="1"/>
  <c r="K670" i="6"/>
  <c r="J670" i="6" s="1"/>
  <c r="K606" i="6"/>
  <c r="J606" i="6" s="1"/>
  <c r="K542" i="6"/>
  <c r="K478" i="6"/>
  <c r="J478" i="6" s="1"/>
  <c r="K414" i="6"/>
  <c r="J414" i="6" s="1"/>
  <c r="K350" i="6"/>
  <c r="J350" i="6" s="1"/>
  <c r="K286" i="6"/>
  <c r="K222" i="6"/>
  <c r="J222" i="6" s="1"/>
  <c r="K158" i="6"/>
  <c r="J158" i="6" s="1"/>
  <c r="K94" i="6"/>
  <c r="J94" i="6" s="1"/>
  <c r="K30" i="6"/>
  <c r="K3948" i="6"/>
  <c r="J3948" i="6" s="1"/>
  <c r="K4033" i="6"/>
  <c r="J4033" i="6" s="1"/>
  <c r="K4105" i="6"/>
  <c r="J4105" i="6" s="1"/>
  <c r="K4169" i="6"/>
  <c r="K4233" i="6"/>
  <c r="K4297" i="6"/>
  <c r="J4297" i="6" s="1"/>
  <c r="K4361" i="6"/>
  <c r="J4361" i="6" s="1"/>
  <c r="K4425" i="6"/>
  <c r="K4489" i="6"/>
  <c r="J4489" i="6" s="1"/>
  <c r="K4553" i="6"/>
  <c r="J4553" i="6" s="1"/>
  <c r="K4617" i="6"/>
  <c r="J4617" i="6" s="1"/>
  <c r="K4681" i="6"/>
  <c r="K4745" i="6"/>
  <c r="K4809" i="6"/>
  <c r="J4809" i="6" s="1"/>
  <c r="K3949" i="6"/>
  <c r="J3949" i="6" s="1"/>
  <c r="K4035" i="6"/>
  <c r="K4106" i="6"/>
  <c r="J4106" i="6" s="1"/>
  <c r="K4170" i="6"/>
  <c r="J4170" i="6" s="1"/>
  <c r="K4234" i="6"/>
  <c r="J4234" i="6" s="1"/>
  <c r="K4298" i="6"/>
  <c r="K4362" i="6"/>
  <c r="J4362" i="6" s="1"/>
  <c r="K4426" i="6"/>
  <c r="K4490" i="6"/>
  <c r="J4490" i="6" s="1"/>
  <c r="K4554" i="6"/>
  <c r="K4618" i="6"/>
  <c r="J4618" i="6" s="1"/>
  <c r="K4682" i="6"/>
  <c r="J4682" i="6" s="1"/>
  <c r="K4746" i="6"/>
  <c r="J4746" i="6" s="1"/>
  <c r="K4810" i="6"/>
  <c r="K4874" i="6"/>
  <c r="J4874" i="6" s="1"/>
  <c r="K4938" i="6"/>
  <c r="K3873" i="6"/>
  <c r="J3873" i="6" s="1"/>
  <c r="K3961" i="6"/>
  <c r="K4046" i="6"/>
  <c r="J4046" i="6" s="1"/>
  <c r="K4115" i="6"/>
  <c r="J4115" i="6" s="1"/>
  <c r="K4179" i="6"/>
  <c r="J4179" i="6" s="1"/>
  <c r="K4243" i="6"/>
  <c r="K4307" i="6"/>
  <c r="J4307" i="6" s="1"/>
  <c r="K4371" i="6"/>
  <c r="J4371" i="6" s="1"/>
  <c r="K4435" i="6"/>
  <c r="K4499" i="6"/>
  <c r="K4563" i="6"/>
  <c r="J4563" i="6" s="1"/>
  <c r="K4627" i="6"/>
  <c r="J4627" i="6" s="1"/>
  <c r="K4691" i="6"/>
  <c r="J4691" i="6" s="1"/>
  <c r="K4755" i="6"/>
  <c r="K3888" i="6"/>
  <c r="J3888" i="6" s="1"/>
  <c r="K3973" i="6"/>
  <c r="J3973" i="6" s="1"/>
  <c r="K4059" i="6"/>
  <c r="K4124" i="6"/>
  <c r="K4188" i="6"/>
  <c r="J4188" i="6" s="1"/>
  <c r="K4252" i="6"/>
  <c r="J4252" i="6" s="1"/>
  <c r="K4316" i="6"/>
  <c r="J4316" i="6" s="1"/>
  <c r="K4380" i="6"/>
  <c r="K4444" i="6"/>
  <c r="J4444" i="6" s="1"/>
  <c r="K4508" i="6"/>
  <c r="J4508" i="6" s="1"/>
  <c r="K4572" i="6"/>
  <c r="J4572" i="6" s="1"/>
  <c r="K4636" i="6"/>
  <c r="K4700" i="6"/>
  <c r="J4700" i="6" s="1"/>
  <c r="K4764" i="6"/>
  <c r="J4764" i="6" s="1"/>
  <c r="K3900" i="6"/>
  <c r="J3900" i="6" s="1"/>
  <c r="K3985" i="6"/>
  <c r="K4069" i="6"/>
  <c r="J4069" i="6" s="1"/>
  <c r="K4133" i="6"/>
  <c r="J4133" i="6" s="1"/>
  <c r="K4197" i="6"/>
  <c r="J4197" i="6" s="1"/>
  <c r="K4261" i="6"/>
  <c r="K4325" i="6"/>
  <c r="J4325" i="6" s="1"/>
  <c r="K4389" i="6"/>
  <c r="J4389" i="6" s="1"/>
  <c r="K4453" i="6"/>
  <c r="J4453" i="6" s="1"/>
  <c r="K4517" i="6"/>
  <c r="K4581" i="6"/>
  <c r="K4645" i="6"/>
  <c r="J4645" i="6" s="1"/>
  <c r="K4709" i="6"/>
  <c r="J4709" i="6" s="1"/>
  <c r="K4773" i="6"/>
  <c r="K3912" i="6"/>
  <c r="J3912" i="6" s="1"/>
  <c r="K3997" i="6"/>
  <c r="J3997" i="6" s="1"/>
  <c r="K4078" i="6"/>
  <c r="J4078" i="6" s="1"/>
  <c r="K4142" i="6"/>
  <c r="K4206" i="6"/>
  <c r="K4270" i="6"/>
  <c r="J4270" i="6" s="1"/>
  <c r="K4334" i="6"/>
  <c r="J4334" i="6" s="1"/>
  <c r="K4398" i="6"/>
  <c r="K4462" i="6"/>
  <c r="J4462" i="6" s="1"/>
  <c r="K4526" i="6"/>
  <c r="J4526" i="6" s="1"/>
  <c r="K4590" i="6"/>
  <c r="J4590" i="6" s="1"/>
  <c r="K4654" i="6"/>
  <c r="K4718" i="6"/>
  <c r="J4718" i="6" s="1"/>
  <c r="K4782" i="6"/>
  <c r="K4846" i="6"/>
  <c r="J4846" i="6" s="1"/>
  <c r="K4910" i="6"/>
  <c r="K4974" i="6"/>
  <c r="J4974" i="6" s="1"/>
  <c r="H5" i="6"/>
  <c r="K5" i="6"/>
  <c r="J5" i="6" s="1"/>
  <c r="K3913" i="6"/>
  <c r="J3913" i="6" s="1"/>
  <c r="K3998" i="6"/>
  <c r="K4079" i="6"/>
  <c r="J4079" i="6" s="1"/>
  <c r="K4143" i="6"/>
  <c r="J4143" i="6" s="1"/>
  <c r="K4207" i="6"/>
  <c r="J4207" i="6" s="1"/>
  <c r="K4271" i="6"/>
  <c r="K4335" i="6"/>
  <c r="J4335" i="6" s="1"/>
  <c r="K4399" i="6"/>
  <c r="J4399" i="6" s="1"/>
  <c r="K4463" i="6"/>
  <c r="J4463" i="6" s="1"/>
  <c r="K4527" i="6"/>
  <c r="K4591" i="6"/>
  <c r="J4591" i="6" s="1"/>
  <c r="K4655" i="6"/>
  <c r="J4655" i="6" s="1"/>
  <c r="K4719" i="6"/>
  <c r="J4719" i="6" s="1"/>
  <c r="K4783" i="6"/>
  <c r="K3936" i="6"/>
  <c r="J3936" i="6" s="1"/>
  <c r="K4021" i="6"/>
  <c r="J4021" i="6" s="1"/>
  <c r="K4096" i="6"/>
  <c r="J4096" i="6" s="1"/>
  <c r="K4160" i="6"/>
  <c r="K4224" i="6"/>
  <c r="K4288" i="6"/>
  <c r="J4288" i="6" s="1"/>
  <c r="K4352" i="6"/>
  <c r="J4352" i="6" s="1"/>
  <c r="K4416" i="6"/>
  <c r="K4480" i="6"/>
  <c r="J4480" i="6" s="1"/>
  <c r="K4544" i="6"/>
  <c r="J4544" i="6" s="1"/>
  <c r="K4608" i="6"/>
  <c r="J4608" i="6" s="1"/>
  <c r="K4672" i="6"/>
  <c r="K4736" i="6"/>
  <c r="K4800" i="6"/>
  <c r="J4800" i="6" s="1"/>
  <c r="K4010" i="6"/>
  <c r="J4010" i="6" s="1"/>
  <c r="K3946" i="6"/>
  <c r="K3882" i="6"/>
  <c r="J3882" i="6" s="1"/>
  <c r="K3818" i="6"/>
  <c r="J3818" i="6" s="1"/>
  <c r="K3754" i="6"/>
  <c r="J3754" i="6" s="1"/>
  <c r="K3690" i="6"/>
  <c r="K3626" i="6"/>
  <c r="J3626" i="6" s="1"/>
  <c r="K3562" i="6"/>
  <c r="K3492" i="6"/>
  <c r="J3492" i="6" s="1"/>
  <c r="K3406" i="6"/>
  <c r="K3321" i="6"/>
  <c r="J3321" i="6" s="1"/>
  <c r="K3236" i="6"/>
  <c r="J3236" i="6" s="1"/>
  <c r="K2922" i="6"/>
  <c r="J2922" i="6" s="1"/>
  <c r="K3857" i="6"/>
  <c r="K3793" i="6"/>
  <c r="J3793" i="6" s="1"/>
  <c r="K3729" i="6"/>
  <c r="K3665" i="6"/>
  <c r="J3665" i="6" s="1"/>
  <c r="K3601" i="6"/>
  <c r="K3537" i="6"/>
  <c r="J3537" i="6" s="1"/>
  <c r="K3458" i="6"/>
  <c r="J3458" i="6" s="1"/>
  <c r="K3373" i="6"/>
  <c r="J3373" i="6" s="1"/>
  <c r="K3287" i="6"/>
  <c r="K3188" i="6"/>
  <c r="J3188" i="6" s="1"/>
  <c r="K2722" i="6"/>
  <c r="J2722" i="6" s="1"/>
  <c r="K3832" i="6"/>
  <c r="K3768" i="6"/>
  <c r="K3704" i="6"/>
  <c r="J3704" i="6" s="1"/>
  <c r="K3640" i="6"/>
  <c r="J3640" i="6" s="1"/>
  <c r="K3576" i="6"/>
  <c r="J3576" i="6" s="1"/>
  <c r="K3510" i="6"/>
  <c r="K3425" i="6"/>
  <c r="J3425" i="6" s="1"/>
  <c r="K3340" i="6"/>
  <c r="J3340" i="6" s="1"/>
  <c r="K3254" i="6"/>
  <c r="K3034" i="6"/>
  <c r="K2522" i="6"/>
  <c r="J2522" i="6" s="1"/>
  <c r="K3999" i="6"/>
  <c r="J3999" i="6" s="1"/>
  <c r="K3935" i="6"/>
  <c r="J3935" i="6" s="1"/>
  <c r="K3871" i="6"/>
  <c r="K3807" i="6"/>
  <c r="J3807" i="6" s="1"/>
  <c r="K3743" i="6"/>
  <c r="J3743" i="6" s="1"/>
  <c r="K3679" i="6"/>
  <c r="J3679" i="6" s="1"/>
  <c r="K3615" i="6"/>
  <c r="K3551" i="6"/>
  <c r="J3551" i="6" s="1"/>
  <c r="K3477" i="6"/>
  <c r="J3477" i="6" s="1"/>
  <c r="K3391" i="6"/>
  <c r="J3391" i="6" s="1"/>
  <c r="K3306" i="6"/>
  <c r="K3217" i="6"/>
  <c r="J3217" i="6" s="1"/>
  <c r="K2834" i="6"/>
  <c r="J2834" i="6" s="1"/>
  <c r="K3854" i="6"/>
  <c r="J3854" i="6" s="1"/>
  <c r="K3790" i="6"/>
  <c r="K3726" i="6"/>
  <c r="J3726" i="6" s="1"/>
  <c r="K3662" i="6"/>
  <c r="J3662" i="6" s="1"/>
  <c r="K3598" i="6"/>
  <c r="J3598" i="6" s="1"/>
  <c r="K3534" i="6"/>
  <c r="K3454" i="6"/>
  <c r="K3369" i="6"/>
  <c r="J3369" i="6" s="1"/>
  <c r="K3284" i="6"/>
  <c r="J3284" i="6" s="1"/>
  <c r="K3180" i="6"/>
  <c r="K2698" i="6"/>
  <c r="J2698" i="6" s="1"/>
  <c r="K3853" i="6"/>
  <c r="J3853" i="6" s="1"/>
  <c r="K3789" i="6"/>
  <c r="J3789" i="6" s="1"/>
  <c r="K3725" i="6"/>
  <c r="K3661" i="6"/>
  <c r="K3597" i="6"/>
  <c r="J3597" i="6" s="1"/>
  <c r="K3533" i="6"/>
  <c r="J3533" i="6" s="1"/>
  <c r="K3453" i="6"/>
  <c r="K3367" i="6"/>
  <c r="J3367" i="6" s="1"/>
  <c r="K3282" i="6"/>
  <c r="J3282" i="6" s="1"/>
  <c r="K3178" i="6"/>
  <c r="J3178" i="6" s="1"/>
  <c r="K2690" i="6"/>
  <c r="K3828" i="6"/>
  <c r="J3828" i="6" s="1"/>
  <c r="K3764" i="6"/>
  <c r="K3700" i="6"/>
  <c r="J3700" i="6" s="1"/>
  <c r="K3636" i="6"/>
  <c r="K3572" i="6"/>
  <c r="J3572" i="6" s="1"/>
  <c r="K3505" i="6"/>
  <c r="J3505" i="6" s="1"/>
  <c r="K3420" i="6"/>
  <c r="J3420" i="6" s="1"/>
  <c r="K3334" i="6"/>
  <c r="K3249" i="6"/>
  <c r="J3249" i="6" s="1"/>
  <c r="K3002" i="6"/>
  <c r="K3867" i="6"/>
  <c r="J3867" i="6" s="1"/>
  <c r="K3803" i="6"/>
  <c r="K3739" i="6"/>
  <c r="J3739" i="6" s="1"/>
  <c r="K3675" i="6"/>
  <c r="J3675" i="6" s="1"/>
  <c r="K3611" i="6"/>
  <c r="J3611" i="6" s="1"/>
  <c r="K3547" i="6"/>
  <c r="K3471" i="6"/>
  <c r="J3471" i="6" s="1"/>
  <c r="K3386" i="6"/>
  <c r="J3386" i="6" s="1"/>
  <c r="K3301" i="6"/>
  <c r="K3209" i="6"/>
  <c r="K2802" i="6"/>
  <c r="J2802" i="6" s="1"/>
  <c r="K3491" i="6"/>
  <c r="J3491" i="6" s="1"/>
  <c r="K3427" i="6"/>
  <c r="J3427" i="6" s="1"/>
  <c r="K3363" i="6"/>
  <c r="K3299" i="6"/>
  <c r="J3299" i="6" s="1"/>
  <c r="K3235" i="6"/>
  <c r="J3235" i="6" s="1"/>
  <c r="K3171" i="6"/>
  <c r="K3107" i="6"/>
  <c r="K3043" i="6"/>
  <c r="J3043" i="6" s="1"/>
  <c r="K2979" i="6"/>
  <c r="J2979" i="6" s="1"/>
  <c r="K2915" i="6"/>
  <c r="J2915" i="6" s="1"/>
  <c r="K2851" i="6"/>
  <c r="K2787" i="6"/>
  <c r="J2787" i="6" s="1"/>
  <c r="K2723" i="6"/>
  <c r="J2723" i="6" s="1"/>
  <c r="K2659" i="6"/>
  <c r="J2659" i="6" s="1"/>
  <c r="K2595" i="6"/>
  <c r="K2531" i="6"/>
  <c r="J2531" i="6" s="1"/>
  <c r="K2456" i="6"/>
  <c r="J2456" i="6" s="1"/>
  <c r="K2371" i="6"/>
  <c r="J2371" i="6" s="1"/>
  <c r="K2285" i="6"/>
  <c r="K2200" i="6"/>
  <c r="J2200" i="6" s="1"/>
  <c r="K1897" i="6"/>
  <c r="J1897" i="6" s="1"/>
  <c r="K2486" i="6"/>
  <c r="J2486" i="6" s="1"/>
  <c r="K2401" i="6"/>
  <c r="K2316" i="6"/>
  <c r="J2316" i="6" s="1"/>
  <c r="K2230" i="6"/>
  <c r="J2230" i="6" s="1"/>
  <c r="K2081" i="6"/>
  <c r="J2081" i="6" s="1"/>
  <c r="K1528" i="6"/>
  <c r="K3113" i="6"/>
  <c r="K3049" i="6"/>
  <c r="J3049" i="6" s="1"/>
  <c r="K2985" i="6"/>
  <c r="J2985" i="6" s="1"/>
  <c r="K2921" i="6"/>
  <c r="K2857" i="6"/>
  <c r="J2857" i="6" s="1"/>
  <c r="K2793" i="6"/>
  <c r="J2793" i="6" s="1"/>
  <c r="K2729" i="6"/>
  <c r="J2729" i="6" s="1"/>
  <c r="K2665" i="6"/>
  <c r="K2601" i="6"/>
  <c r="K2537" i="6"/>
  <c r="J2537" i="6" s="1"/>
  <c r="K2464" i="6"/>
  <c r="J2464" i="6" s="1"/>
  <c r="K2379" i="6"/>
  <c r="K2293" i="6"/>
  <c r="J2293" i="6" s="1"/>
  <c r="K2208" i="6"/>
  <c r="J2208" i="6" s="1"/>
  <c r="K1945" i="6"/>
  <c r="J1945" i="6" s="1"/>
  <c r="K3512" i="6"/>
  <c r="K3448" i="6"/>
  <c r="J3448" i="6" s="1"/>
  <c r="K3384" i="6"/>
  <c r="K3320" i="6"/>
  <c r="J3320" i="6" s="1"/>
  <c r="K3256" i="6"/>
  <c r="K3192" i="6"/>
  <c r="J3192" i="6" s="1"/>
  <c r="K3128" i="6"/>
  <c r="J3128" i="6" s="1"/>
  <c r="K3064" i="6"/>
  <c r="J3064" i="6" s="1"/>
  <c r="K3000" i="6"/>
  <c r="K2936" i="6"/>
  <c r="J2936" i="6" s="1"/>
  <c r="K2872" i="6"/>
  <c r="K2808" i="6"/>
  <c r="J2808" i="6" s="1"/>
  <c r="K2744" i="6"/>
  <c r="K2680" i="6"/>
  <c r="J2680" i="6" s="1"/>
  <c r="K2616" i="6"/>
  <c r="J2616" i="6" s="1"/>
  <c r="K2552" i="6"/>
  <c r="J2552" i="6" s="1"/>
  <c r="K2484" i="6"/>
  <c r="K2398" i="6"/>
  <c r="J2398" i="6" s="1"/>
  <c r="K2313" i="6"/>
  <c r="K2228" i="6"/>
  <c r="K2065" i="6"/>
  <c r="K1507" i="6"/>
  <c r="J1507" i="6" s="1"/>
  <c r="K3175" i="6"/>
  <c r="J3175" i="6" s="1"/>
  <c r="K3111" i="6"/>
  <c r="J3111" i="6" s="1"/>
  <c r="K3047" i="6"/>
  <c r="K2983" i="6"/>
  <c r="K2919" i="6"/>
  <c r="J2919" i="6" s="1"/>
  <c r="K2855" i="6"/>
  <c r="J2855" i="6" s="1"/>
  <c r="K2791" i="6"/>
  <c r="K2727" i="6"/>
  <c r="J2727" i="6" s="1"/>
  <c r="K2663" i="6"/>
  <c r="J2663" i="6" s="1"/>
  <c r="K2599" i="6"/>
  <c r="J2599" i="6" s="1"/>
  <c r="K2535" i="6"/>
  <c r="K2461" i="6"/>
  <c r="J2461" i="6" s="1"/>
  <c r="K2376" i="6"/>
  <c r="K2291" i="6"/>
  <c r="J2291" i="6" s="1"/>
  <c r="K2205" i="6"/>
  <c r="K1929" i="6"/>
  <c r="J1929" i="6" s="1"/>
  <c r="K3230" i="6"/>
  <c r="J3230" i="6" s="1"/>
  <c r="K3166" i="6"/>
  <c r="J3166" i="6" s="1"/>
  <c r="K3102" i="6"/>
  <c r="K3038" i="6"/>
  <c r="K2974" i="6"/>
  <c r="J2974" i="6" s="1"/>
  <c r="K2910" i="6"/>
  <c r="J2910" i="6" s="1"/>
  <c r="K2846" i="6"/>
  <c r="K2782" i="6"/>
  <c r="J2782" i="6" s="1"/>
  <c r="K2718" i="6"/>
  <c r="J2718" i="6" s="1"/>
  <c r="K2654" i="6"/>
  <c r="J2654" i="6" s="1"/>
  <c r="K2590" i="6"/>
  <c r="K2526" i="6"/>
  <c r="J2526" i="6" s="1"/>
  <c r="K2449" i="6"/>
  <c r="J2449" i="6" s="1"/>
  <c r="K2364" i="6"/>
  <c r="J2364" i="6" s="1"/>
  <c r="K2278" i="6"/>
  <c r="K2193" i="6"/>
  <c r="J2193" i="6" s="1"/>
  <c r="K1857" i="6"/>
  <c r="J1857" i="6" s="1"/>
  <c r="K3165" i="6"/>
  <c r="J3165" i="6" s="1"/>
  <c r="K3101" i="6"/>
  <c r="K3037" i="6"/>
  <c r="J3037" i="6" s="1"/>
  <c r="K2973" i="6"/>
  <c r="J2973" i="6" s="1"/>
  <c r="K2909" i="6"/>
  <c r="K2845" i="6"/>
  <c r="K2781" i="6"/>
  <c r="J2781" i="6" s="1"/>
  <c r="K2717" i="6"/>
  <c r="J2717" i="6" s="1"/>
  <c r="K2653" i="6"/>
  <c r="J2653" i="6" s="1"/>
  <c r="K2589" i="6"/>
  <c r="K2525" i="6"/>
  <c r="J2525" i="6" s="1"/>
  <c r="K2448" i="6"/>
  <c r="K2363" i="6"/>
  <c r="J2363" i="6" s="1"/>
  <c r="K2277" i="6"/>
  <c r="K2192" i="6"/>
  <c r="J2192" i="6" s="1"/>
  <c r="K1849" i="6"/>
  <c r="J1849" i="6" s="1"/>
  <c r="K3148" i="6"/>
  <c r="J3148" i="6" s="1"/>
  <c r="K3084" i="6"/>
  <c r="K3020" i="6"/>
  <c r="J3020" i="6" s="1"/>
  <c r="K2956" i="6"/>
  <c r="J2956" i="6" s="1"/>
  <c r="K2892" i="6"/>
  <c r="K2828" i="6"/>
  <c r="K2764" i="6"/>
  <c r="J2764" i="6" s="1"/>
  <c r="K2700" i="6"/>
  <c r="J2700" i="6" s="1"/>
  <c r="K2636" i="6"/>
  <c r="J2636" i="6" s="1"/>
  <c r="K2572" i="6"/>
  <c r="K2508" i="6"/>
  <c r="J2508" i="6" s="1"/>
  <c r="K2425" i="6"/>
  <c r="J2425" i="6" s="1"/>
  <c r="K2340" i="6"/>
  <c r="K2254" i="6"/>
  <c r="K2169" i="6"/>
  <c r="J2169" i="6" s="1"/>
  <c r="K1713" i="6"/>
  <c r="J1713" i="6" s="1"/>
  <c r="K2466" i="6"/>
  <c r="J2466" i="6" s="1"/>
  <c r="K2402" i="6"/>
  <c r="K2338" i="6"/>
  <c r="J2338" i="6" s="1"/>
  <c r="K2274" i="6"/>
  <c r="J2274" i="6" s="1"/>
  <c r="K2210" i="6"/>
  <c r="J2210" i="6" s="1"/>
  <c r="K2146" i="6"/>
  <c r="K2082" i="6"/>
  <c r="J2082" i="6" s="1"/>
  <c r="K2018" i="6"/>
  <c r="J2018" i="6" s="1"/>
  <c r="K1954" i="6"/>
  <c r="J1954" i="6" s="1"/>
  <c r="K1890" i="6"/>
  <c r="K1826" i="6"/>
  <c r="K1762" i="6"/>
  <c r="J1762" i="6" s="1"/>
  <c r="K1698" i="6"/>
  <c r="J1698" i="6" s="1"/>
  <c r="K1615" i="6"/>
  <c r="K1529" i="6"/>
  <c r="J1529" i="6" s="1"/>
  <c r="K1236" i="6"/>
  <c r="J1236" i="6" s="1"/>
  <c r="K2120" i="6"/>
  <c r="J2120" i="6" s="1"/>
  <c r="K2056" i="6"/>
  <c r="K1992" i="6"/>
  <c r="J1992" i="6" s="1"/>
  <c r="K1928" i="6"/>
  <c r="J1928" i="6" s="1"/>
  <c r="K1864" i="6"/>
  <c r="J1864" i="6" s="1"/>
  <c r="K1800" i="6"/>
  <c r="K1736" i="6"/>
  <c r="J1736" i="6" s="1"/>
  <c r="K1665" i="6"/>
  <c r="J1665" i="6" s="1"/>
  <c r="K1580" i="6"/>
  <c r="J1580" i="6" s="1"/>
  <c r="K1491" i="6"/>
  <c r="K421" i="6"/>
  <c r="J421" i="6" s="1"/>
  <c r="K2439" i="6"/>
  <c r="K2375" i="6"/>
  <c r="K2311" i="6"/>
  <c r="K2247" i="6"/>
  <c r="J2247" i="6" s="1"/>
  <c r="K2183" i="6"/>
  <c r="J2183" i="6" s="1"/>
  <c r="K2119" i="6"/>
  <c r="J2119" i="6" s="1"/>
  <c r="K2055" i="6"/>
  <c r="K1991" i="6"/>
  <c r="J1991" i="6" s="1"/>
  <c r="K1927" i="6"/>
  <c r="K1863" i="6"/>
  <c r="J1863" i="6" s="1"/>
  <c r="K1799" i="6"/>
  <c r="K1735" i="6"/>
  <c r="J1735" i="6" s="1"/>
  <c r="K1664" i="6"/>
  <c r="J1664" i="6" s="1"/>
  <c r="K1579" i="6"/>
  <c r="J1579" i="6" s="1"/>
  <c r="K1487" i="6"/>
  <c r="K252" i="6"/>
  <c r="J252" i="6" s="1"/>
  <c r="K2094" i="6"/>
  <c r="J2094" i="6" s="1"/>
  <c r="K2030" i="6"/>
  <c r="J2030" i="6" s="1"/>
  <c r="I2030" i="6" s="1"/>
  <c r="K1966" i="6"/>
  <c r="K1902" i="6"/>
  <c r="J1902" i="6" s="1"/>
  <c r="K1838" i="6"/>
  <c r="J1838" i="6" s="1"/>
  <c r="K1774" i="6"/>
  <c r="J1774" i="6" s="1"/>
  <c r="K1710" i="6"/>
  <c r="K1631" i="6"/>
  <c r="J1631" i="6" s="1"/>
  <c r="K1545" i="6"/>
  <c r="J1545" i="6" s="1"/>
  <c r="K1332" i="6"/>
  <c r="J1332" i="6" s="1"/>
  <c r="K2141" i="6"/>
  <c r="K2077" i="6"/>
  <c r="J2077" i="6" s="1"/>
  <c r="K2013" i="6"/>
  <c r="J2013" i="6" s="1"/>
  <c r="K1949" i="6"/>
  <c r="J1949" i="6" s="1"/>
  <c r="K1885" i="6"/>
  <c r="K1821" i="6"/>
  <c r="J1821" i="6" s="1"/>
  <c r="K1757" i="6"/>
  <c r="J1757" i="6" s="1"/>
  <c r="K1693" i="6"/>
  <c r="J1693" i="6" s="1"/>
  <c r="K1608" i="6"/>
  <c r="K1523" i="6"/>
  <c r="J1523" i="6" s="1"/>
  <c r="K1196" i="6"/>
  <c r="J1196" i="6" s="1"/>
  <c r="K2116" i="6"/>
  <c r="J2116" i="6" s="1"/>
  <c r="K2052" i="6"/>
  <c r="K1988" i="6"/>
  <c r="K1924" i="6"/>
  <c r="J1924" i="6" s="1"/>
  <c r="K1860" i="6"/>
  <c r="J1860" i="6" s="1"/>
  <c r="K1796" i="6"/>
  <c r="K1732" i="6"/>
  <c r="J1732" i="6" s="1"/>
  <c r="K1660" i="6"/>
  <c r="J1660" i="6" s="1"/>
  <c r="K1575" i="6"/>
  <c r="J1575" i="6" s="1"/>
  <c r="K1483" i="6"/>
  <c r="K2155" i="6"/>
  <c r="J2155" i="6" s="1"/>
  <c r="K2091" i="6"/>
  <c r="J2091" i="6" s="1"/>
  <c r="K2027" i="6"/>
  <c r="J2027" i="6" s="1"/>
  <c r="K1963" i="6"/>
  <c r="K1899" i="6"/>
  <c r="J1899" i="6" s="1"/>
  <c r="K1835" i="6"/>
  <c r="J1835" i="6" s="1"/>
  <c r="K1771" i="6"/>
  <c r="J1771" i="6" s="1"/>
  <c r="K1707" i="6"/>
  <c r="K1627" i="6"/>
  <c r="J1627" i="6" s="1"/>
  <c r="K1542" i="6"/>
  <c r="K1308" i="6"/>
  <c r="J1308" i="6" s="1"/>
  <c r="K1661" i="6"/>
  <c r="K1597" i="6"/>
  <c r="J1597" i="6" s="1"/>
  <c r="K1533" i="6"/>
  <c r="J1533" i="6" s="1"/>
  <c r="K1469" i="6"/>
  <c r="J1469" i="6" s="1"/>
  <c r="K1405" i="6"/>
  <c r="K1341" i="6"/>
  <c r="K1277" i="6"/>
  <c r="J1277" i="6" s="1"/>
  <c r="K1213" i="6"/>
  <c r="J1213" i="6" s="1"/>
  <c r="K1132" i="6"/>
  <c r="J1132" i="6" s="1"/>
  <c r="K915" i="6"/>
  <c r="J915" i="6" s="1"/>
  <c r="K273" i="6"/>
  <c r="J273" i="6" s="1"/>
  <c r="K1427" i="6"/>
  <c r="K1363" i="6"/>
  <c r="J1363" i="6" s="1"/>
  <c r="K1299" i="6"/>
  <c r="J1299" i="6" s="1"/>
  <c r="K1235" i="6"/>
  <c r="K1170" i="6"/>
  <c r="J1170" i="6" s="1"/>
  <c r="K1003" i="6"/>
  <c r="J1003" i="6" s="1"/>
  <c r="K699" i="6"/>
  <c r="K1666" i="6"/>
  <c r="J1666" i="6" s="1"/>
  <c r="K1602" i="6"/>
  <c r="J1602" i="6" s="1"/>
  <c r="K1538" i="6"/>
  <c r="J1538" i="6" s="1"/>
  <c r="K1474" i="6"/>
  <c r="J1474" i="6" s="1"/>
  <c r="K1410" i="6"/>
  <c r="J1410" i="6" s="1"/>
  <c r="K1346" i="6"/>
  <c r="K1282" i="6"/>
  <c r="J1282" i="6" s="1"/>
  <c r="K1218" i="6"/>
  <c r="K1144" i="6"/>
  <c r="K932" i="6"/>
  <c r="J932" i="6" s="1"/>
  <c r="K380" i="6"/>
  <c r="J380" i="6" s="1"/>
  <c r="K1457" i="6"/>
  <c r="J1457" i="6" s="1"/>
  <c r="K1393" i="6"/>
  <c r="J1393" i="6" s="1"/>
  <c r="K1329" i="6"/>
  <c r="J1329" i="6" s="1"/>
  <c r="K1265" i="6"/>
  <c r="J1265" i="6" s="1"/>
  <c r="K1201" i="6"/>
  <c r="J1201" i="6" s="1"/>
  <c r="K1108" i="6"/>
  <c r="K867" i="6"/>
  <c r="K14" i="6"/>
  <c r="K1448" i="6"/>
  <c r="K1384" i="6"/>
  <c r="J1384" i="6" s="1"/>
  <c r="K1320" i="6"/>
  <c r="J1320" i="6" s="1"/>
  <c r="K1256" i="6"/>
  <c r="K1192" i="6"/>
  <c r="J1192" i="6" s="1"/>
  <c r="K1084" i="6"/>
  <c r="J1084" i="6" s="1"/>
  <c r="K828" i="6"/>
  <c r="K1447" i="6"/>
  <c r="K1383" i="6"/>
  <c r="J1383" i="6" s="1"/>
  <c r="K1319" i="6"/>
  <c r="K1255" i="6"/>
  <c r="J1255" i="6" s="1"/>
  <c r="K1191" i="6"/>
  <c r="K1083" i="6"/>
  <c r="K827" i="6"/>
  <c r="J827" i="6" s="1"/>
  <c r="K1470" i="6"/>
  <c r="J1470" i="6" s="1"/>
  <c r="K1406" i="6"/>
  <c r="K1342" i="6"/>
  <c r="J1342" i="6" s="1"/>
  <c r="K1278" i="6"/>
  <c r="J1278" i="6" s="1"/>
  <c r="K1214" i="6"/>
  <c r="K1136" i="6"/>
  <c r="K916" i="6"/>
  <c r="K293" i="6"/>
  <c r="K740" i="6"/>
  <c r="J740" i="6" s="1"/>
  <c r="K661" i="6"/>
  <c r="K509" i="6"/>
  <c r="J509" i="6" s="1"/>
  <c r="K340" i="6"/>
  <c r="J340" i="6" s="1"/>
  <c r="K169" i="6"/>
  <c r="J169" i="6" s="1"/>
  <c r="K1162" i="6"/>
  <c r="K1098" i="6"/>
  <c r="J1098" i="6" s="1"/>
  <c r="K1034" i="6"/>
  <c r="K970" i="6"/>
  <c r="K906" i="6"/>
  <c r="K842" i="6"/>
  <c r="K778" i="6"/>
  <c r="J778" i="6" s="1"/>
  <c r="K714" i="6"/>
  <c r="J714" i="6" s="1"/>
  <c r="K441" i="6"/>
  <c r="K269" i="6"/>
  <c r="J269" i="6" s="1"/>
  <c r="K100" i="6"/>
  <c r="J100" i="6" s="1"/>
  <c r="K1073" i="6"/>
  <c r="J1073" i="6" s="1"/>
  <c r="K1009" i="6"/>
  <c r="K945" i="6"/>
  <c r="K881" i="6"/>
  <c r="J881" i="6" s="1"/>
  <c r="K817" i="6"/>
  <c r="J817" i="6" s="1"/>
  <c r="K753" i="6"/>
  <c r="K689" i="6"/>
  <c r="J689" i="6" s="1"/>
  <c r="K545" i="6"/>
  <c r="J545" i="6" s="1"/>
  <c r="K373" i="6"/>
  <c r="J373" i="6" s="1"/>
  <c r="K204" i="6"/>
  <c r="K33" i="6"/>
  <c r="J33" i="6" s="1"/>
  <c r="K1040" i="6"/>
  <c r="J1040" i="6" s="1"/>
  <c r="K976" i="6"/>
  <c r="J976" i="6" s="1"/>
  <c r="K912" i="6"/>
  <c r="K848" i="6"/>
  <c r="J848" i="6" s="1"/>
  <c r="K784" i="6"/>
  <c r="K720" i="6"/>
  <c r="J720" i="6" s="1"/>
  <c r="K621" i="6"/>
  <c r="K457" i="6"/>
  <c r="J457" i="6" s="1"/>
  <c r="K285" i="6"/>
  <c r="J285" i="6" s="1"/>
  <c r="K116" i="6"/>
  <c r="J116" i="6" s="1"/>
  <c r="K1159" i="6"/>
  <c r="K1095" i="6"/>
  <c r="K1031" i="6"/>
  <c r="J1031" i="6" s="1"/>
  <c r="K967" i="6"/>
  <c r="J967" i="6" s="1"/>
  <c r="K903" i="6"/>
  <c r="K839" i="6"/>
  <c r="J839" i="6" s="1"/>
  <c r="K775" i="6"/>
  <c r="J775" i="6" s="1"/>
  <c r="K711" i="6"/>
  <c r="J711" i="6" s="1"/>
  <c r="K604" i="6"/>
  <c r="K433" i="6"/>
  <c r="J433" i="6" s="1"/>
  <c r="K261" i="6"/>
  <c r="J261" i="6" s="1"/>
  <c r="K92" i="6"/>
  <c r="J92" i="6" s="1"/>
  <c r="K1126" i="6"/>
  <c r="K1062" i="6"/>
  <c r="J1062" i="6" s="1"/>
  <c r="K998" i="6"/>
  <c r="J998" i="6" s="1"/>
  <c r="K934" i="6"/>
  <c r="J934" i="6" s="1"/>
  <c r="K870" i="6"/>
  <c r="K806" i="6"/>
  <c r="J806" i="6" s="1"/>
  <c r="K742" i="6"/>
  <c r="J742" i="6" s="1"/>
  <c r="K666" i="6"/>
  <c r="J666" i="6" s="1"/>
  <c r="K516" i="6"/>
  <c r="K345" i="6"/>
  <c r="J345" i="6" s="1"/>
  <c r="K173" i="6"/>
  <c r="J173" i="6" s="1"/>
  <c r="K1149" i="6"/>
  <c r="J1149" i="6" s="1"/>
  <c r="K1085" i="6"/>
  <c r="K1021" i="6"/>
  <c r="J1021" i="6" s="1"/>
  <c r="K957" i="6"/>
  <c r="J957" i="6" s="1"/>
  <c r="K893" i="6"/>
  <c r="J893" i="6" s="1"/>
  <c r="K829" i="6"/>
  <c r="K765" i="6"/>
  <c r="J765" i="6" s="1"/>
  <c r="K701" i="6"/>
  <c r="J701" i="6" s="1"/>
  <c r="K577" i="6"/>
  <c r="J577" i="6" s="1"/>
  <c r="K405" i="6"/>
  <c r="K236" i="6"/>
  <c r="J236" i="6" s="1"/>
  <c r="K65" i="6"/>
  <c r="J65" i="6" s="1"/>
  <c r="K643" i="6"/>
  <c r="J643" i="6" s="1"/>
  <c r="K579" i="6"/>
  <c r="K515" i="6"/>
  <c r="J515" i="6" s="1"/>
  <c r="K451" i="6"/>
  <c r="J451" i="6" s="1"/>
  <c r="K387" i="6"/>
  <c r="J387" i="6" s="1"/>
  <c r="K323" i="6"/>
  <c r="K259" i="6"/>
  <c r="J259" i="6" s="1"/>
  <c r="K195" i="6"/>
  <c r="J195" i="6" s="1"/>
  <c r="K131" i="6"/>
  <c r="J131" i="6" s="1"/>
  <c r="K67" i="6"/>
  <c r="K25" i="6"/>
  <c r="J25" i="6" s="1"/>
  <c r="K648" i="6"/>
  <c r="J648" i="6" s="1"/>
  <c r="K584" i="6"/>
  <c r="J584" i="6" s="1"/>
  <c r="K520" i="6"/>
  <c r="K456" i="6"/>
  <c r="J456" i="6" s="1"/>
  <c r="K392" i="6"/>
  <c r="J392" i="6" s="1"/>
  <c r="K328" i="6"/>
  <c r="J328" i="6" s="1"/>
  <c r="K264" i="6"/>
  <c r="K200" i="6"/>
  <c r="J200" i="6" s="1"/>
  <c r="K136" i="6"/>
  <c r="J136" i="6" s="1"/>
  <c r="K72" i="6"/>
  <c r="J72" i="6" s="1"/>
  <c r="K687" i="6"/>
  <c r="K623" i="6"/>
  <c r="J623" i="6" s="1"/>
  <c r="K559" i="6"/>
  <c r="J559" i="6" s="1"/>
  <c r="K495" i="6"/>
  <c r="J495" i="6" s="1"/>
  <c r="K431" i="6"/>
  <c r="K367" i="6"/>
  <c r="J367" i="6" s="1"/>
  <c r="K303" i="6"/>
  <c r="J303" i="6" s="1"/>
  <c r="K239" i="6"/>
  <c r="J239" i="6" s="1"/>
  <c r="K175" i="6"/>
  <c r="K111" i="6"/>
  <c r="J111" i="6" s="1"/>
  <c r="K47" i="6"/>
  <c r="J47" i="6" s="1"/>
  <c r="K662" i="6"/>
  <c r="J662" i="6" s="1"/>
  <c r="K598" i="6"/>
  <c r="K534" i="6"/>
  <c r="J534" i="6" s="1"/>
  <c r="K470" i="6"/>
  <c r="J470" i="6" s="1"/>
  <c r="K406" i="6"/>
  <c r="J406" i="6" s="1"/>
  <c r="K342" i="6"/>
  <c r="K278" i="6"/>
  <c r="J278" i="6" s="1"/>
  <c r="K214" i="6"/>
  <c r="J214" i="6" s="1"/>
  <c r="K150" i="6"/>
  <c r="J150" i="6" s="1"/>
  <c r="K86" i="6"/>
  <c r="K20" i="6"/>
  <c r="J20" i="6" s="1"/>
  <c r="K3958" i="6"/>
  <c r="J3958" i="6" s="1"/>
  <c r="K4044" i="6"/>
  <c r="J4044" i="6" s="1"/>
  <c r="K4113" i="6"/>
  <c r="K4177" i="6"/>
  <c r="J4177" i="6" s="1"/>
  <c r="K4241" i="6"/>
  <c r="J4241" i="6" s="1"/>
  <c r="K4305" i="6"/>
  <c r="J4305" i="6" s="1"/>
  <c r="K4369" i="6"/>
  <c r="K4433" i="6"/>
  <c r="J4433" i="6" s="1"/>
  <c r="K4497" i="6"/>
  <c r="J4497" i="6" s="1"/>
  <c r="K4561" i="6"/>
  <c r="J4561" i="6" s="1"/>
  <c r="K4625" i="6"/>
  <c r="K4689" i="6"/>
  <c r="J4689" i="6" s="1"/>
  <c r="K4753" i="6"/>
  <c r="J4753" i="6" s="1"/>
  <c r="K4817" i="6"/>
  <c r="J4817" i="6" s="1"/>
  <c r="K3872" i="6"/>
  <c r="K3960" i="6"/>
  <c r="J3960" i="6" s="1"/>
  <c r="K4045" i="6"/>
  <c r="J4045" i="6" s="1"/>
  <c r="K4114" i="6"/>
  <c r="J4114" i="6" s="1"/>
  <c r="K4178" i="6"/>
  <c r="K4242" i="6"/>
  <c r="J4242" i="6" s="1"/>
  <c r="K4306" i="6"/>
  <c r="J4306" i="6" s="1"/>
  <c r="K4370" i="6"/>
  <c r="J4370" i="6" s="1"/>
  <c r="K4434" i="6"/>
  <c r="K4498" i="6"/>
  <c r="J4498" i="6" s="1"/>
  <c r="K4562" i="6"/>
  <c r="J4562" i="6" s="1"/>
  <c r="K4626" i="6"/>
  <c r="J4626" i="6" s="1"/>
  <c r="K4690" i="6"/>
  <c r="K4754" i="6"/>
  <c r="J4754" i="6" s="1"/>
  <c r="K4818" i="6"/>
  <c r="J4818" i="6" s="1"/>
  <c r="K4882" i="6"/>
  <c r="J4882" i="6" s="1"/>
  <c r="K4946" i="6"/>
  <c r="K3886" i="6"/>
  <c r="J3886" i="6" s="1"/>
  <c r="K3972" i="6"/>
  <c r="J3972" i="6" s="1"/>
  <c r="K4057" i="6"/>
  <c r="J4057" i="6" s="1"/>
  <c r="K4123" i="6"/>
  <c r="K4187" i="6"/>
  <c r="J4187" i="6" s="1"/>
  <c r="K4251" i="6"/>
  <c r="J4251" i="6" s="1"/>
  <c r="K4315" i="6"/>
  <c r="J4315" i="6" s="1"/>
  <c r="K4379" i="6"/>
  <c r="K4443" i="6"/>
  <c r="J4443" i="6" s="1"/>
  <c r="K4507" i="6"/>
  <c r="J4507" i="6" s="1"/>
  <c r="K4571" i="6"/>
  <c r="J4571" i="6" s="1"/>
  <c r="K4635" i="6"/>
  <c r="K4699" i="6"/>
  <c r="J4699" i="6" s="1"/>
  <c r="K4763" i="6"/>
  <c r="J4763" i="6" s="1"/>
  <c r="K3899" i="6"/>
  <c r="J3899" i="6" s="1"/>
  <c r="K3984" i="6"/>
  <c r="K4068" i="6"/>
  <c r="J4068" i="6" s="1"/>
  <c r="K4132" i="6"/>
  <c r="J4132" i="6" s="1"/>
  <c r="K4196" i="6"/>
  <c r="J4196" i="6" s="1"/>
  <c r="K4260" i="6"/>
  <c r="K4324" i="6"/>
  <c r="J4324" i="6" s="1"/>
  <c r="K4388" i="6"/>
  <c r="J4388" i="6" s="1"/>
  <c r="K4452" i="6"/>
  <c r="J4452" i="6" s="1"/>
  <c r="K4516" i="6"/>
  <c r="K4580" i="6"/>
  <c r="J4580" i="6" s="1"/>
  <c r="K4644" i="6"/>
  <c r="J4644" i="6" s="1"/>
  <c r="K4708" i="6"/>
  <c r="J4708" i="6" s="1"/>
  <c r="K4772" i="6"/>
  <c r="K3910" i="6"/>
  <c r="J3910" i="6" s="1"/>
  <c r="K3996" i="6"/>
  <c r="J3996" i="6" s="1"/>
  <c r="K4077" i="6"/>
  <c r="J4077" i="6" s="1"/>
  <c r="K4141" i="6"/>
  <c r="K4205" i="6"/>
  <c r="J4205" i="6" s="1"/>
  <c r="K4269" i="6"/>
  <c r="J4269" i="6" s="1"/>
  <c r="K4333" i="6"/>
  <c r="J4333" i="6" s="1"/>
  <c r="K4397" i="6"/>
  <c r="K4461" i="6"/>
  <c r="J4461" i="6" s="1"/>
  <c r="K4525" i="6"/>
  <c r="J4525" i="6" s="1"/>
  <c r="K4589" i="6"/>
  <c r="J4589" i="6" s="1"/>
  <c r="K4653" i="6"/>
  <c r="K4717" i="6"/>
  <c r="J4717" i="6" s="1"/>
  <c r="K4781" i="6"/>
  <c r="J4781" i="6" s="1"/>
  <c r="K3923" i="6"/>
  <c r="J3923" i="6" s="1"/>
  <c r="K4008" i="6"/>
  <c r="K4086" i="6"/>
  <c r="J4086" i="6" s="1"/>
  <c r="K4150" i="6"/>
  <c r="J4150" i="6" s="1"/>
  <c r="K4214" i="6"/>
  <c r="J4214" i="6" s="1"/>
  <c r="K4278" i="6"/>
  <c r="K4342" i="6"/>
  <c r="J4342" i="6" s="1"/>
  <c r="K4406" i="6"/>
  <c r="J4406" i="6" s="1"/>
  <c r="K4470" i="6"/>
  <c r="J4470" i="6" s="1"/>
  <c r="K4534" i="6"/>
  <c r="K4598" i="6"/>
  <c r="J4598" i="6" s="1"/>
  <c r="K4662" i="6"/>
  <c r="J4662" i="6" s="1"/>
  <c r="K4726" i="6"/>
  <c r="J4726" i="6" s="1"/>
  <c r="K4790" i="6"/>
  <c r="K4854" i="6"/>
  <c r="J4854" i="6" s="1"/>
  <c r="K4918" i="6"/>
  <c r="J4918" i="6" s="1"/>
  <c r="K4982" i="6"/>
  <c r="J4982" i="6" s="1"/>
  <c r="H5002" i="6"/>
  <c r="K5002" i="6"/>
  <c r="J5002" i="6" s="1"/>
  <c r="K3924" i="6"/>
  <c r="J3924" i="6" s="1"/>
  <c r="K4009" i="6"/>
  <c r="J4009" i="6" s="1"/>
  <c r="K4087" i="6"/>
  <c r="J4087" i="6" s="1"/>
  <c r="K4151" i="6"/>
  <c r="K4215" i="6"/>
  <c r="J4215" i="6" s="1"/>
  <c r="K4279" i="6"/>
  <c r="J4279" i="6" s="1"/>
  <c r="K4343" i="6"/>
  <c r="J4343" i="6" s="1"/>
  <c r="K4407" i="6"/>
  <c r="K4471" i="6"/>
  <c r="J4471" i="6" s="1"/>
  <c r="K4535" i="6"/>
  <c r="J4535" i="6" s="1"/>
  <c r="K4599" i="6"/>
  <c r="J4599" i="6" s="1"/>
  <c r="K4663" i="6"/>
  <c r="K4727" i="6"/>
  <c r="J4727" i="6" s="1"/>
  <c r="K4791" i="6"/>
  <c r="J4791" i="6" s="1"/>
  <c r="K3947" i="6"/>
  <c r="J3947" i="6" s="1"/>
  <c r="K4032" i="6"/>
  <c r="K4104" i="6"/>
  <c r="J4104" i="6" s="1"/>
  <c r="K4168" i="6"/>
  <c r="J4168" i="6" s="1"/>
  <c r="K4232" i="6"/>
  <c r="J4232" i="6" s="1"/>
  <c r="K4296" i="6"/>
  <c r="K4360" i="6"/>
  <c r="J4360" i="6" s="1"/>
  <c r="K4424" i="6"/>
  <c r="J4424" i="6" s="1"/>
  <c r="K4488" i="6"/>
  <c r="J4488" i="6" s="1"/>
  <c r="K4552" i="6"/>
  <c r="K4616" i="6"/>
  <c r="J4616" i="6" s="1"/>
  <c r="K4680" i="6"/>
  <c r="J4680" i="6" s="1"/>
  <c r="K4744" i="6"/>
  <c r="J4744" i="6" s="1"/>
  <c r="K4808" i="6"/>
  <c r="K4066" i="6"/>
  <c r="J4066" i="6" s="1"/>
  <c r="K4002" i="6"/>
  <c r="J4002" i="6" s="1"/>
  <c r="K3938" i="6"/>
  <c r="J3938" i="6" s="1"/>
  <c r="K3874" i="6"/>
  <c r="K3810" i="6"/>
  <c r="J3810" i="6" s="1"/>
  <c r="K3746" i="6"/>
  <c r="J3746" i="6" s="1"/>
  <c r="K3682" i="6"/>
  <c r="J3682" i="6" s="1"/>
  <c r="K3618" i="6"/>
  <c r="K3554" i="6"/>
  <c r="J3554" i="6" s="1"/>
  <c r="K3481" i="6"/>
  <c r="J3481" i="6" s="1"/>
  <c r="K3396" i="6"/>
  <c r="J3396" i="6" s="1"/>
  <c r="K3310" i="6"/>
  <c r="K3221" i="6"/>
  <c r="J3221" i="6" s="1"/>
  <c r="K2858" i="6"/>
  <c r="J2858" i="6" s="1"/>
  <c r="K3849" i="6"/>
  <c r="J3849" i="6" s="1"/>
  <c r="K3785" i="6"/>
  <c r="K3721" i="6"/>
  <c r="J3721" i="6" s="1"/>
  <c r="K3657" i="6"/>
  <c r="J3657" i="6" s="1"/>
  <c r="K3593" i="6"/>
  <c r="J3593" i="6" s="1"/>
  <c r="K3529" i="6"/>
  <c r="K3447" i="6"/>
  <c r="J3447" i="6" s="1"/>
  <c r="K3362" i="6"/>
  <c r="J3362" i="6" s="1"/>
  <c r="K3277" i="6"/>
  <c r="J3277" i="6" s="1"/>
  <c r="K3169" i="6"/>
  <c r="K2658" i="6"/>
  <c r="J2658" i="6" s="1"/>
  <c r="K3824" i="6"/>
  <c r="J3824" i="6" s="1"/>
  <c r="K3760" i="6"/>
  <c r="J3760" i="6" s="1"/>
  <c r="K3696" i="6"/>
  <c r="K3632" i="6"/>
  <c r="J3632" i="6" s="1"/>
  <c r="K3568" i="6"/>
  <c r="J3568" i="6" s="1"/>
  <c r="K3500" i="6"/>
  <c r="J3500" i="6" s="1"/>
  <c r="K3414" i="6"/>
  <c r="K3329" i="6"/>
  <c r="J3329" i="6" s="1"/>
  <c r="K3244" i="6"/>
  <c r="J3244" i="6" s="1"/>
  <c r="K2970" i="6"/>
  <c r="J2970" i="6" s="1"/>
  <c r="K4055" i="6"/>
  <c r="K3991" i="6"/>
  <c r="J3991" i="6" s="1"/>
  <c r="K3927" i="6"/>
  <c r="J3927" i="6" s="1"/>
  <c r="K3863" i="6"/>
  <c r="J3863" i="6" s="1"/>
  <c r="K3799" i="6"/>
  <c r="K3735" i="6"/>
  <c r="J3735" i="6" s="1"/>
  <c r="K3671" i="6"/>
  <c r="J3671" i="6" s="1"/>
  <c r="K3607" i="6"/>
  <c r="J3607" i="6" s="1"/>
  <c r="K3543" i="6"/>
  <c r="K3466" i="6"/>
  <c r="J3466" i="6" s="1"/>
  <c r="K3381" i="6"/>
  <c r="J3381" i="6" s="1"/>
  <c r="K3295" i="6"/>
  <c r="J3295" i="6" s="1"/>
  <c r="K3201" i="6"/>
  <c r="K2770" i="6"/>
  <c r="J2770" i="6" s="1"/>
  <c r="K3846" i="6"/>
  <c r="J3846" i="6" s="1"/>
  <c r="K3782" i="6"/>
  <c r="J3782" i="6" s="1"/>
  <c r="K3718" i="6"/>
  <c r="K3654" i="6"/>
  <c r="J3654" i="6" s="1"/>
  <c r="K3590" i="6"/>
  <c r="J3590" i="6" s="1"/>
  <c r="K3526" i="6"/>
  <c r="J3526" i="6" s="1"/>
  <c r="K3444" i="6"/>
  <c r="K3358" i="6"/>
  <c r="J3358" i="6" s="1"/>
  <c r="K3273" i="6"/>
  <c r="J3273" i="6" s="1"/>
  <c r="K3146" i="6"/>
  <c r="J3146" i="6" s="1"/>
  <c r="K2634" i="6"/>
  <c r="K3845" i="6"/>
  <c r="J3845" i="6" s="1"/>
  <c r="K3781" i="6"/>
  <c r="J3781" i="6" s="1"/>
  <c r="K3717" i="6"/>
  <c r="J3717" i="6" s="1"/>
  <c r="K3653" i="6"/>
  <c r="K3589" i="6"/>
  <c r="J3589" i="6" s="1"/>
  <c r="K3525" i="6"/>
  <c r="J3525" i="6" s="1"/>
  <c r="K3442" i="6"/>
  <c r="J3442" i="6" s="1"/>
  <c r="K3357" i="6"/>
  <c r="K3271" i="6"/>
  <c r="J3271" i="6" s="1"/>
  <c r="K3138" i="6"/>
  <c r="J3138" i="6" s="1"/>
  <c r="K2626" i="6"/>
  <c r="J2626" i="6" s="1"/>
  <c r="K3820" i="6"/>
  <c r="K3756" i="6"/>
  <c r="J3756" i="6" s="1"/>
  <c r="K3692" i="6"/>
  <c r="J3692" i="6" s="1"/>
  <c r="K3628" i="6"/>
  <c r="J3628" i="6" s="1"/>
  <c r="K3564" i="6"/>
  <c r="K3494" i="6"/>
  <c r="J3494" i="6" s="1"/>
  <c r="K3409" i="6"/>
  <c r="J3409" i="6" s="1"/>
  <c r="K3324" i="6"/>
  <c r="J3324" i="6" s="1"/>
  <c r="K3238" i="6"/>
  <c r="K2938" i="6"/>
  <c r="J2938" i="6" s="1"/>
  <c r="K3859" i="6"/>
  <c r="J3859" i="6" s="1"/>
  <c r="K3795" i="6"/>
  <c r="J3795" i="6" s="1"/>
  <c r="K3731" i="6"/>
  <c r="K3667" i="6"/>
  <c r="J3667" i="6" s="1"/>
  <c r="K3603" i="6"/>
  <c r="J3603" i="6" s="1"/>
  <c r="K3539" i="6"/>
  <c r="J3539" i="6" s="1"/>
  <c r="K3461" i="6"/>
  <c r="K3375" i="6"/>
  <c r="J3375" i="6" s="1"/>
  <c r="K3290" i="6"/>
  <c r="J3290" i="6" s="1"/>
  <c r="K3193" i="6"/>
  <c r="J3193" i="6" s="1"/>
  <c r="K2738" i="6"/>
  <c r="K3483" i="6"/>
  <c r="J3483" i="6" s="1"/>
  <c r="K3419" i="6"/>
  <c r="J3419" i="6" s="1"/>
  <c r="K3355" i="6"/>
  <c r="J3355" i="6" s="1"/>
  <c r="K3291" i="6"/>
  <c r="K3227" i="6"/>
  <c r="J3227" i="6" s="1"/>
  <c r="K3163" i="6"/>
  <c r="J3163" i="6" s="1"/>
  <c r="K3099" i="6"/>
  <c r="J3099" i="6" s="1"/>
  <c r="K3035" i="6"/>
  <c r="K2971" i="6"/>
  <c r="J2971" i="6" s="1"/>
  <c r="K2907" i="6"/>
  <c r="J2907" i="6" s="1"/>
  <c r="K2843" i="6"/>
  <c r="J2843" i="6" s="1"/>
  <c r="K2779" i="6"/>
  <c r="K2715" i="6"/>
  <c r="J2715" i="6" s="1"/>
  <c r="K2651" i="6"/>
  <c r="J2651" i="6" s="1"/>
  <c r="K2587" i="6"/>
  <c r="J2587" i="6" s="1"/>
  <c r="K2523" i="6"/>
  <c r="K2445" i="6"/>
  <c r="J2445" i="6" s="1"/>
  <c r="K2360" i="6"/>
  <c r="J2360" i="6" s="1"/>
  <c r="K2275" i="6"/>
  <c r="J2275" i="6" s="1"/>
  <c r="K2189" i="6"/>
  <c r="K1833" i="6"/>
  <c r="J1833" i="6" s="1"/>
  <c r="K2476" i="6"/>
  <c r="J2476" i="6" s="1"/>
  <c r="K2390" i="6"/>
  <c r="J2390" i="6" s="1"/>
  <c r="K2305" i="6"/>
  <c r="K2220" i="6"/>
  <c r="J2220" i="6" s="1"/>
  <c r="K2017" i="6"/>
  <c r="J2017" i="6" s="1"/>
  <c r="K1228" i="6"/>
  <c r="J1228" i="6" s="1"/>
  <c r="K3105" i="6"/>
  <c r="K3041" i="6"/>
  <c r="J3041" i="6" s="1"/>
  <c r="K2977" i="6"/>
  <c r="J2977" i="6" s="1"/>
  <c r="K2913" i="6"/>
  <c r="J2913" i="6" s="1"/>
  <c r="K2849" i="6"/>
  <c r="K2785" i="6"/>
  <c r="J2785" i="6" s="1"/>
  <c r="K2721" i="6"/>
  <c r="J2721" i="6" s="1"/>
  <c r="K2657" i="6"/>
  <c r="J2657" i="6" s="1"/>
  <c r="K2593" i="6"/>
  <c r="K2529" i="6"/>
  <c r="J2529" i="6" s="1"/>
  <c r="K2453" i="6"/>
  <c r="J2453" i="6" s="1"/>
  <c r="K2368" i="6"/>
  <c r="J2368" i="6" s="1"/>
  <c r="K2283" i="6"/>
  <c r="K2197" i="6"/>
  <c r="J2197" i="6" s="1"/>
  <c r="K1881" i="6"/>
  <c r="J1881" i="6" s="1"/>
  <c r="K3504" i="6"/>
  <c r="J3504" i="6" s="1"/>
  <c r="K3440" i="6"/>
  <c r="K3376" i="6"/>
  <c r="J3376" i="6" s="1"/>
  <c r="K3312" i="6"/>
  <c r="J3312" i="6" s="1"/>
  <c r="K3248" i="6"/>
  <c r="J3248" i="6" s="1"/>
  <c r="K3184" i="6"/>
  <c r="K3120" i="6"/>
  <c r="J3120" i="6" s="1"/>
  <c r="K3056" i="6"/>
  <c r="J3056" i="6" s="1"/>
  <c r="K2992" i="6"/>
  <c r="J2992" i="6" s="1"/>
  <c r="K2928" i="6"/>
  <c r="K2864" i="6"/>
  <c r="J2864" i="6" s="1"/>
  <c r="K2800" i="6"/>
  <c r="J2800" i="6" s="1"/>
  <c r="K2736" i="6"/>
  <c r="J2736" i="6" s="1"/>
  <c r="K2672" i="6"/>
  <c r="K2608" i="6"/>
  <c r="J2608" i="6" s="1"/>
  <c r="K2544" i="6"/>
  <c r="J2544" i="6" s="1"/>
  <c r="K2473" i="6"/>
  <c r="J2473" i="6" s="1"/>
  <c r="K2388" i="6"/>
  <c r="K2302" i="6"/>
  <c r="J2302" i="6" s="1"/>
  <c r="K2217" i="6"/>
  <c r="J2217" i="6" s="1"/>
  <c r="K2001" i="6"/>
  <c r="J2001" i="6" s="1"/>
  <c r="K972" i="6"/>
  <c r="K3167" i="6"/>
  <c r="J3167" i="6" s="1"/>
  <c r="K3103" i="6"/>
  <c r="J3103" i="6" s="1"/>
  <c r="K3039" i="6"/>
  <c r="J3039" i="6" s="1"/>
  <c r="K2975" i="6"/>
  <c r="K2911" i="6"/>
  <c r="J2911" i="6" s="1"/>
  <c r="K2847" i="6"/>
  <c r="J2847" i="6" s="1"/>
  <c r="K2783" i="6"/>
  <c r="J2783" i="6" s="1"/>
  <c r="K2719" i="6"/>
  <c r="K2655" i="6"/>
  <c r="J2655" i="6" s="1"/>
  <c r="K2591" i="6"/>
  <c r="J2591" i="6" s="1"/>
  <c r="K2527" i="6"/>
  <c r="J2527" i="6" s="1"/>
  <c r="K2451" i="6"/>
  <c r="K2365" i="6"/>
  <c r="J2365" i="6" s="1"/>
  <c r="K2280" i="6"/>
  <c r="J2280" i="6" s="1"/>
  <c r="K2195" i="6"/>
  <c r="J2195" i="6" s="1"/>
  <c r="K1865" i="6"/>
  <c r="K3222" i="6"/>
  <c r="J3222" i="6" s="1"/>
  <c r="K3158" i="6"/>
  <c r="J3158" i="6" s="1"/>
  <c r="K3094" i="6"/>
  <c r="J3094" i="6" s="1"/>
  <c r="K3030" i="6"/>
  <c r="K2966" i="6"/>
  <c r="J2966" i="6" s="1"/>
  <c r="K2902" i="6"/>
  <c r="J2902" i="6" s="1"/>
  <c r="K2838" i="6"/>
  <c r="J2838" i="6" s="1"/>
  <c r="K2774" i="6"/>
  <c r="K2710" i="6"/>
  <c r="J2710" i="6" s="1"/>
  <c r="K2646" i="6"/>
  <c r="J2646" i="6" s="1"/>
  <c r="K2582" i="6"/>
  <c r="J2582" i="6" s="1"/>
  <c r="K2518" i="6"/>
  <c r="K2438" i="6"/>
  <c r="J2438" i="6" s="1"/>
  <c r="K2353" i="6"/>
  <c r="J2353" i="6" s="1"/>
  <c r="K2268" i="6"/>
  <c r="J2268" i="6" s="1"/>
  <c r="K2182" i="6"/>
  <c r="K1793" i="6"/>
  <c r="J1793" i="6" s="1"/>
  <c r="K3157" i="6"/>
  <c r="J3157" i="6" s="1"/>
  <c r="K3093" i="6"/>
  <c r="J3093" i="6" s="1"/>
  <c r="K3029" i="6"/>
  <c r="K2965" i="6"/>
  <c r="J2965" i="6" s="1"/>
  <c r="K2901" i="6"/>
  <c r="J2901" i="6" s="1"/>
  <c r="K2837" i="6"/>
  <c r="J2837" i="6" s="1"/>
  <c r="K2773" i="6"/>
  <c r="K2709" i="6"/>
  <c r="J2709" i="6" s="1"/>
  <c r="K2645" i="6"/>
  <c r="J2645" i="6" s="1"/>
  <c r="K2581" i="6"/>
  <c r="J2581" i="6" s="1"/>
  <c r="K2517" i="6"/>
  <c r="K2437" i="6"/>
  <c r="J2437" i="6" s="1"/>
  <c r="K2352" i="6"/>
  <c r="J2352" i="6" s="1"/>
  <c r="K2267" i="6"/>
  <c r="J2267" i="6" s="1"/>
  <c r="K2181" i="6"/>
  <c r="K1785" i="6"/>
  <c r="J1785" i="6" s="1"/>
  <c r="K3140" i="6"/>
  <c r="J3140" i="6" s="1"/>
  <c r="K3076" i="6"/>
  <c r="J3076" i="6" s="1"/>
  <c r="K3012" i="6"/>
  <c r="K2948" i="6"/>
  <c r="J2948" i="6" s="1"/>
  <c r="K2884" i="6"/>
  <c r="J2884" i="6" s="1"/>
  <c r="K2820" i="6"/>
  <c r="J2820" i="6" s="1"/>
  <c r="K2756" i="6"/>
  <c r="K2692" i="6"/>
  <c r="J2692" i="6" s="1"/>
  <c r="K2628" i="6"/>
  <c r="J2628" i="6" s="1"/>
  <c r="K2564" i="6"/>
  <c r="J2564" i="6" s="1"/>
  <c r="K2500" i="6"/>
  <c r="K2414" i="6"/>
  <c r="J2414" i="6" s="1"/>
  <c r="K2329" i="6"/>
  <c r="J2329" i="6" s="1"/>
  <c r="K2244" i="6"/>
  <c r="J2244" i="6" s="1"/>
  <c r="K2158" i="6"/>
  <c r="K1635" i="6"/>
  <c r="J1635" i="6" s="1"/>
  <c r="K2458" i="6"/>
  <c r="J2458" i="6" s="1"/>
  <c r="K2394" i="6"/>
  <c r="J2394" i="6" s="1"/>
  <c r="K2330" i="6"/>
  <c r="K2266" i="6"/>
  <c r="J2266" i="6" s="1"/>
  <c r="K2202" i="6"/>
  <c r="J2202" i="6" s="1"/>
  <c r="K2138" i="6"/>
  <c r="J2138" i="6" s="1"/>
  <c r="K2074" i="6"/>
  <c r="K2010" i="6"/>
  <c r="J2010" i="6" s="1"/>
  <c r="K1946" i="6"/>
  <c r="J1946" i="6" s="1"/>
  <c r="K1882" i="6"/>
  <c r="J1882" i="6" s="1"/>
  <c r="K1818" i="6"/>
  <c r="K1754" i="6"/>
  <c r="J1754" i="6" s="1"/>
  <c r="K1689" i="6"/>
  <c r="J1689" i="6" s="1"/>
  <c r="K1604" i="6"/>
  <c r="J1604" i="6" s="1"/>
  <c r="K1519" i="6"/>
  <c r="K1171" i="6"/>
  <c r="J1171" i="6" s="1"/>
  <c r="K2112" i="6"/>
  <c r="J2112" i="6" s="1"/>
  <c r="K2048" i="6"/>
  <c r="J2048" i="6" s="1"/>
  <c r="K1984" i="6"/>
  <c r="K1920" i="6"/>
  <c r="J1920" i="6" s="1"/>
  <c r="K1856" i="6"/>
  <c r="J1856" i="6" s="1"/>
  <c r="K1792" i="6"/>
  <c r="J1792" i="6" s="1"/>
  <c r="K1728" i="6"/>
  <c r="K1655" i="6"/>
  <c r="J1655" i="6" s="1"/>
  <c r="K1569" i="6"/>
  <c r="J1569" i="6" s="1"/>
  <c r="K1468" i="6"/>
  <c r="J1468" i="6" s="1"/>
  <c r="K2495" i="6"/>
  <c r="K2431" i="6"/>
  <c r="J2431" i="6" s="1"/>
  <c r="K2367" i="6"/>
  <c r="J2367" i="6" s="1"/>
  <c r="K2303" i="6"/>
  <c r="J2303" i="6" s="1"/>
  <c r="K2239" i="6"/>
  <c r="K2175" i="6"/>
  <c r="J2175" i="6" s="1"/>
  <c r="K2111" i="6"/>
  <c r="K2047" i="6"/>
  <c r="J2047" i="6" s="1"/>
  <c r="K1983" i="6"/>
  <c r="K1919" i="6"/>
  <c r="J1919" i="6" s="1"/>
  <c r="K1855" i="6"/>
  <c r="J1855" i="6" s="1"/>
  <c r="K1791" i="6"/>
  <c r="J1791" i="6" s="1"/>
  <c r="K1727" i="6"/>
  <c r="K1654" i="6"/>
  <c r="J1654" i="6" s="1"/>
  <c r="K1568" i="6"/>
  <c r="J1568" i="6" s="1"/>
  <c r="K1463" i="6"/>
  <c r="J1463" i="6" s="1"/>
  <c r="K2150" i="6"/>
  <c r="K2086" i="6"/>
  <c r="J2086" i="6" s="1"/>
  <c r="K2022" i="6"/>
  <c r="J2022" i="6" s="1"/>
  <c r="K1958" i="6"/>
  <c r="J1958" i="6" s="1"/>
  <c r="K1894" i="6"/>
  <c r="K1830" i="6"/>
  <c r="J1830" i="6" s="1"/>
  <c r="K1766" i="6"/>
  <c r="J1766" i="6" s="1"/>
  <c r="K1702" i="6"/>
  <c r="J1702" i="6" s="1"/>
  <c r="K1620" i="6"/>
  <c r="K1535" i="6"/>
  <c r="J1535" i="6" s="1"/>
  <c r="K1268" i="6"/>
  <c r="J1268" i="6" s="1"/>
  <c r="K2133" i="6"/>
  <c r="J2133" i="6" s="1"/>
  <c r="K2069" i="6"/>
  <c r="K2005" i="6"/>
  <c r="J2005" i="6" s="1"/>
  <c r="K1941" i="6"/>
  <c r="J1941" i="6" s="1"/>
  <c r="K1877" i="6"/>
  <c r="J1877" i="6" s="1"/>
  <c r="K1813" i="6"/>
  <c r="K1749" i="6"/>
  <c r="J1749" i="6" s="1"/>
  <c r="K1683" i="6"/>
  <c r="J1683" i="6" s="1"/>
  <c r="K1598" i="6"/>
  <c r="J1598" i="6" s="1"/>
  <c r="K1512" i="6"/>
  <c r="K1099" i="6"/>
  <c r="K2108" i="6"/>
  <c r="K2044" i="6"/>
  <c r="J2044" i="6" s="1"/>
  <c r="K1980" i="6"/>
  <c r="K1916" i="6"/>
  <c r="J1916" i="6" s="1"/>
  <c r="K1852" i="6"/>
  <c r="J1852" i="6" s="1"/>
  <c r="K1788" i="6"/>
  <c r="J1788" i="6" s="1"/>
  <c r="K1724" i="6"/>
  <c r="K1649" i="6"/>
  <c r="K1564" i="6"/>
  <c r="J1564" i="6" s="1"/>
  <c r="I1564" i="6" s="1"/>
  <c r="K1444" i="6"/>
  <c r="J1444" i="6" s="1"/>
  <c r="K2147" i="6"/>
  <c r="K2083" i="6"/>
  <c r="J2083" i="6" s="1"/>
  <c r="K2019" i="6"/>
  <c r="J2019" i="6" s="1"/>
  <c r="K1955" i="6"/>
  <c r="J1955" i="6" s="1"/>
  <c r="K1891" i="6"/>
  <c r="K1827" i="6"/>
  <c r="J1827" i="6" s="1"/>
  <c r="K1763" i="6"/>
  <c r="K1699" i="6"/>
  <c r="K1616" i="6"/>
  <c r="K1531" i="6"/>
  <c r="J1531" i="6" s="1"/>
  <c r="K1244" i="6"/>
  <c r="J1244" i="6" s="1"/>
  <c r="K1653" i="6"/>
  <c r="J1653" i="6" s="1"/>
  <c r="K1589" i="6"/>
  <c r="K1525" i="6"/>
  <c r="J1525" i="6" s="1"/>
  <c r="K1461" i="6"/>
  <c r="J1461" i="6" s="1"/>
  <c r="K1397" i="6"/>
  <c r="J1397" i="6" s="1"/>
  <c r="K1333" i="6"/>
  <c r="K1269" i="6"/>
  <c r="J1269" i="6" s="1"/>
  <c r="K1205" i="6"/>
  <c r="J1205" i="6" s="1"/>
  <c r="K1116" i="6"/>
  <c r="J1116" i="6" s="1"/>
  <c r="K883" i="6"/>
  <c r="K101" i="6"/>
  <c r="K1419" i="6"/>
  <c r="J1419" i="6" s="1"/>
  <c r="K1355" i="6"/>
  <c r="K1291" i="6"/>
  <c r="K1227" i="6"/>
  <c r="J1227" i="6" s="1"/>
  <c r="K1160" i="6"/>
  <c r="J1160" i="6" s="1"/>
  <c r="K971" i="6"/>
  <c r="J971" i="6" s="1"/>
  <c r="K572" i="6"/>
  <c r="K1658" i="6"/>
  <c r="J1658" i="6" s="1"/>
  <c r="K1594" i="6"/>
  <c r="J1594" i="6" s="1"/>
  <c r="K1530" i="6"/>
  <c r="K1466" i="6"/>
  <c r="J1466" i="6" s="1"/>
  <c r="K1402" i="6"/>
  <c r="J1402" i="6" s="1"/>
  <c r="K1338" i="6"/>
  <c r="J1338" i="6" s="1"/>
  <c r="I1338" i="6" s="1"/>
  <c r="K1274" i="6"/>
  <c r="J1274" i="6" s="1"/>
  <c r="K1210" i="6"/>
  <c r="K1128" i="6"/>
  <c r="J1128" i="6" s="1"/>
  <c r="K900" i="6"/>
  <c r="K209" i="6"/>
  <c r="J209" i="6" s="1"/>
  <c r="I209" i="6" s="1"/>
  <c r="K1449" i="6"/>
  <c r="J1449" i="6" s="1"/>
  <c r="K1385" i="6"/>
  <c r="J1385" i="6" s="1"/>
  <c r="K1321" i="6"/>
  <c r="J1321" i="6" s="1"/>
  <c r="K1257" i="6"/>
  <c r="K1193" i="6"/>
  <c r="J1193" i="6" s="1"/>
  <c r="K1091" i="6"/>
  <c r="J1091" i="6" s="1"/>
  <c r="K835" i="6"/>
  <c r="K1504" i="6"/>
  <c r="J1504" i="6" s="1"/>
  <c r="K1440" i="6"/>
  <c r="J1440" i="6" s="1"/>
  <c r="K1376" i="6"/>
  <c r="J1376" i="6" s="1"/>
  <c r="K1312" i="6"/>
  <c r="J1312" i="6" s="1"/>
  <c r="K1248" i="6"/>
  <c r="J1248" i="6" s="1"/>
  <c r="K1184" i="6"/>
  <c r="J1184" i="6" s="1"/>
  <c r="K1052" i="6"/>
  <c r="J1052" i="6" s="1"/>
  <c r="K796" i="6"/>
  <c r="J796" i="6" s="1"/>
  <c r="K1439" i="6"/>
  <c r="K1375" i="6"/>
  <c r="J1375" i="6" s="1"/>
  <c r="K1311" i="6"/>
  <c r="J1311" i="6" s="1"/>
  <c r="K1247" i="6"/>
  <c r="J1247" i="6" s="1"/>
  <c r="I1183" i="6"/>
  <c r="K1183" i="6"/>
  <c r="J1183" i="6" s="1"/>
  <c r="K1051" i="6"/>
  <c r="J1051" i="6" s="1"/>
  <c r="K795" i="6"/>
  <c r="J795" i="6" s="1"/>
  <c r="K1462" i="6"/>
  <c r="K1398" i="6"/>
  <c r="J1398" i="6" s="1"/>
  <c r="K1334" i="6"/>
  <c r="J1334" i="6" s="1"/>
  <c r="K1270" i="6"/>
  <c r="J1270" i="6" s="1"/>
  <c r="I1206" i="6"/>
  <c r="K1206" i="6"/>
  <c r="J1206" i="6" s="1"/>
  <c r="K1120" i="6"/>
  <c r="K884" i="6"/>
  <c r="J884" i="6" s="1"/>
  <c r="K124" i="6"/>
  <c r="J124" i="6" s="1"/>
  <c r="K732" i="6"/>
  <c r="J732" i="6" s="1"/>
  <c r="K645" i="6"/>
  <c r="J645" i="6" s="1"/>
  <c r="K489" i="6"/>
  <c r="J489" i="6" s="1"/>
  <c r="K317" i="6"/>
  <c r="J317" i="6" s="1"/>
  <c r="K148" i="6"/>
  <c r="J148" i="6" s="1"/>
  <c r="K1154" i="6"/>
  <c r="J1154" i="6" s="1"/>
  <c r="K1090" i="6"/>
  <c r="J1090" i="6" s="1"/>
  <c r="K1026" i="6"/>
  <c r="K962" i="6"/>
  <c r="J962" i="6" s="1"/>
  <c r="K898" i="6"/>
  <c r="K834" i="6"/>
  <c r="J834" i="6" s="1"/>
  <c r="K770" i="6"/>
  <c r="K706" i="6"/>
  <c r="J706" i="6" s="1"/>
  <c r="K589" i="6"/>
  <c r="J589" i="6" s="1"/>
  <c r="K420" i="6"/>
  <c r="J420" i="6" s="1"/>
  <c r="K249" i="6"/>
  <c r="K77" i="6"/>
  <c r="J77" i="6" s="1"/>
  <c r="K1065" i="6"/>
  <c r="J1065" i="6" s="1"/>
  <c r="K1001" i="6"/>
  <c r="J1001" i="6" s="1"/>
  <c r="K937" i="6"/>
  <c r="K873" i="6"/>
  <c r="J873" i="6" s="1"/>
  <c r="K809" i="6"/>
  <c r="K745" i="6"/>
  <c r="J745" i="6" s="1"/>
  <c r="K673" i="6"/>
  <c r="K524" i="6"/>
  <c r="J524" i="6" s="1"/>
  <c r="K353" i="6"/>
  <c r="J353" i="6" s="1"/>
  <c r="K181" i="6"/>
  <c r="J181" i="6" s="1"/>
  <c r="K1032" i="6"/>
  <c r="K968" i="6"/>
  <c r="J968" i="6" s="1"/>
  <c r="K904" i="6"/>
  <c r="J904" i="6" s="1"/>
  <c r="K840" i="6"/>
  <c r="J840" i="6" s="1"/>
  <c r="K776" i="6"/>
  <c r="K712" i="6"/>
  <c r="J712" i="6" s="1"/>
  <c r="K605" i="6"/>
  <c r="K436" i="6"/>
  <c r="J436" i="6" s="1"/>
  <c r="K265" i="6"/>
  <c r="K93" i="6"/>
  <c r="K1151" i="6"/>
  <c r="J1151" i="6" s="1"/>
  <c r="K1087" i="6"/>
  <c r="K1023" i="6"/>
  <c r="K959" i="6"/>
  <c r="J959" i="6" s="1"/>
  <c r="I959" i="6" s="1"/>
  <c r="K895" i="6"/>
  <c r="K831" i="6"/>
  <c r="J831" i="6" s="1"/>
  <c r="K767" i="6"/>
  <c r="K703" i="6"/>
  <c r="J703" i="6" s="1"/>
  <c r="K581" i="6"/>
  <c r="J581" i="6" s="1"/>
  <c r="K412" i="6"/>
  <c r="J412" i="6" s="1"/>
  <c r="K241" i="6"/>
  <c r="K69" i="6"/>
  <c r="J69" i="6" s="1"/>
  <c r="K1118" i="6"/>
  <c r="J1118" i="6" s="1"/>
  <c r="K1054" i="6"/>
  <c r="J1054" i="6" s="1"/>
  <c r="K990" i="6"/>
  <c r="K926" i="6"/>
  <c r="K862" i="6"/>
  <c r="J862" i="6" s="1"/>
  <c r="K798" i="6"/>
  <c r="K734" i="6"/>
  <c r="K650" i="6"/>
  <c r="J650" i="6" s="1"/>
  <c r="K493" i="6"/>
  <c r="J493" i="6" s="1"/>
  <c r="K324" i="6"/>
  <c r="J324" i="6" s="1"/>
  <c r="K153" i="6"/>
  <c r="K1141" i="6"/>
  <c r="J1141" i="6" s="1"/>
  <c r="K1077" i="6"/>
  <c r="J1077" i="6" s="1"/>
  <c r="K1013" i="6"/>
  <c r="J1013" i="6" s="1"/>
  <c r="K949" i="6"/>
  <c r="K885" i="6"/>
  <c r="J885" i="6" s="1"/>
  <c r="K821" i="6"/>
  <c r="K757" i="6"/>
  <c r="J757" i="6" s="1"/>
  <c r="K693" i="6"/>
  <c r="K556" i="6"/>
  <c r="K385" i="6"/>
  <c r="J385" i="6" s="1"/>
  <c r="K213" i="6"/>
  <c r="J213" i="6" s="1"/>
  <c r="K44" i="6"/>
  <c r="K635" i="6"/>
  <c r="J635" i="6" s="1"/>
  <c r="K571" i="6"/>
  <c r="J571" i="6" s="1"/>
  <c r="K507" i="6"/>
  <c r="J507" i="6" s="1"/>
  <c r="K443" i="6"/>
  <c r="K379" i="6"/>
  <c r="K315" i="6"/>
  <c r="J315" i="6" s="1"/>
  <c r="K251" i="6"/>
  <c r="J251" i="6" s="1"/>
  <c r="K187" i="6"/>
  <c r="K123" i="6"/>
  <c r="J123" i="6" s="1"/>
  <c r="K59" i="6"/>
  <c r="J59" i="6" s="1"/>
  <c r="K15" i="6"/>
  <c r="K640" i="6"/>
  <c r="K576" i="6"/>
  <c r="J576" i="6" s="1"/>
  <c r="K512" i="6"/>
  <c r="J512" i="6" s="1"/>
  <c r="K448" i="6"/>
  <c r="J448" i="6" s="1"/>
  <c r="K384" i="6"/>
  <c r="K320" i="6"/>
  <c r="J320" i="6" s="1"/>
  <c r="K256" i="6"/>
  <c r="J256" i="6" s="1"/>
  <c r="K192" i="6"/>
  <c r="J192" i="6" s="1"/>
  <c r="K128" i="6"/>
  <c r="K64" i="6"/>
  <c r="J64" i="6" s="1"/>
  <c r="K679" i="6"/>
  <c r="K615" i="6"/>
  <c r="J615" i="6" s="1"/>
  <c r="K551" i="6"/>
  <c r="K487" i="6"/>
  <c r="J487" i="6" s="1"/>
  <c r="K423" i="6"/>
  <c r="J423" i="6" s="1"/>
  <c r="K359" i="6"/>
  <c r="J359" i="6" s="1"/>
  <c r="K295" i="6"/>
  <c r="K231" i="6"/>
  <c r="J231" i="6" s="1"/>
  <c r="K167" i="6"/>
  <c r="J167" i="6" s="1"/>
  <c r="K103" i="6"/>
  <c r="J103" i="6" s="1"/>
  <c r="K39" i="6"/>
  <c r="K654" i="6"/>
  <c r="J654" i="6" s="1"/>
  <c r="K590" i="6"/>
  <c r="J590" i="6" s="1"/>
  <c r="K526" i="6"/>
  <c r="K462" i="6"/>
  <c r="K398" i="6"/>
  <c r="J398" i="6" s="1"/>
  <c r="K334" i="6"/>
  <c r="J334" i="6" s="1"/>
  <c r="K270" i="6"/>
  <c r="J270" i="6" s="1"/>
  <c r="K206" i="6"/>
  <c r="K142" i="6"/>
  <c r="J142" i="6" s="1"/>
  <c r="K78" i="6"/>
  <c r="J78" i="6" s="1"/>
  <c r="K11" i="6"/>
  <c r="J11" i="6" s="1"/>
  <c r="K3969" i="6"/>
  <c r="K4054" i="6"/>
  <c r="J4054" i="6" s="1"/>
  <c r="K4121" i="6"/>
  <c r="K4185" i="6"/>
  <c r="J4185" i="6" s="1"/>
  <c r="K4249" i="6"/>
  <c r="K4313" i="6"/>
  <c r="J4313" i="6" s="1"/>
  <c r="K4377" i="6"/>
  <c r="J4377" i="6" s="1"/>
  <c r="K4441" i="6"/>
  <c r="J4441" i="6" s="1"/>
  <c r="K4505" i="6"/>
  <c r="K4569" i="6"/>
  <c r="J4569" i="6" s="1"/>
  <c r="K4633" i="6"/>
  <c r="J4633" i="6" s="1"/>
  <c r="K4697" i="6"/>
  <c r="J4697" i="6" s="1"/>
  <c r="K4761" i="6"/>
  <c r="K3884" i="6"/>
  <c r="K3971" i="6"/>
  <c r="J3971" i="6" s="1"/>
  <c r="K4056" i="6"/>
  <c r="J4056" i="6" s="1"/>
  <c r="K4122" i="6"/>
  <c r="K4186" i="6"/>
  <c r="J4186" i="6" s="1"/>
  <c r="K4250" i="6"/>
  <c r="J4250" i="6" s="1"/>
  <c r="K4314" i="6"/>
  <c r="J4314" i="6" s="1"/>
  <c r="K4378" i="6"/>
  <c r="K4442" i="6"/>
  <c r="J4442" i="6" s="1"/>
  <c r="K4506" i="6"/>
  <c r="J4506" i="6" s="1"/>
  <c r="K4570" i="6"/>
  <c r="J4570" i="6" s="1"/>
  <c r="K4634" i="6"/>
  <c r="K4698" i="6"/>
  <c r="J4698" i="6" s="1"/>
  <c r="K4762" i="6"/>
  <c r="K4826" i="6"/>
  <c r="J4826" i="6" s="1"/>
  <c r="K4890" i="6"/>
  <c r="K4954" i="6"/>
  <c r="J4954" i="6" s="1"/>
  <c r="K3897" i="6"/>
  <c r="J3897" i="6" s="1"/>
  <c r="K3982" i="6"/>
  <c r="J3982" i="6" s="1"/>
  <c r="K4067" i="6"/>
  <c r="K4131" i="6"/>
  <c r="J4131" i="6" s="1"/>
  <c r="K4195" i="6"/>
  <c r="J4195" i="6" s="1"/>
  <c r="K4259" i="6"/>
  <c r="J4259" i="6" s="1"/>
  <c r="K4323" i="6"/>
  <c r="K4387" i="6"/>
  <c r="K4451" i="6"/>
  <c r="J4451" i="6" s="1"/>
  <c r="K4515" i="6"/>
  <c r="J4515" i="6" s="1"/>
  <c r="K4579" i="6"/>
  <c r="K4643" i="6"/>
  <c r="J4643" i="6" s="1"/>
  <c r="K4707" i="6"/>
  <c r="J4707" i="6" s="1"/>
  <c r="K4771" i="6"/>
  <c r="K3909" i="6"/>
  <c r="K3995" i="6"/>
  <c r="J3995" i="6" s="1"/>
  <c r="K4076" i="6"/>
  <c r="J4076" i="6" s="1"/>
  <c r="K4140" i="6"/>
  <c r="K4204" i="6"/>
  <c r="K4268" i="6"/>
  <c r="J4268" i="6" s="1"/>
  <c r="I4268" i="6" s="1"/>
  <c r="K4332" i="6"/>
  <c r="K4396" i="6"/>
  <c r="J4396" i="6" s="1"/>
  <c r="K4460" i="6"/>
  <c r="K4524" i="6"/>
  <c r="K4588" i="6"/>
  <c r="J4588" i="6" s="1"/>
  <c r="K4652" i="6"/>
  <c r="J4652" i="6" s="1"/>
  <c r="K4716" i="6"/>
  <c r="K4780" i="6"/>
  <c r="J4780" i="6" s="1"/>
  <c r="K3921" i="6"/>
  <c r="J3921" i="6" s="1"/>
  <c r="K4006" i="6"/>
  <c r="K4085" i="6"/>
  <c r="K4149" i="6"/>
  <c r="K4213" i="6"/>
  <c r="K4277" i="6"/>
  <c r="J4277" i="6" s="1"/>
  <c r="K4341" i="6"/>
  <c r="K4405" i="6"/>
  <c r="J4405" i="6" s="1"/>
  <c r="K4469" i="6"/>
  <c r="K4533" i="6"/>
  <c r="J4533" i="6" s="1"/>
  <c r="K4597" i="6"/>
  <c r="K4661" i="6"/>
  <c r="J4661" i="6" s="1"/>
  <c r="K4725" i="6"/>
  <c r="K4789" i="6"/>
  <c r="K3933" i="6"/>
  <c r="K4019" i="6"/>
  <c r="K4094" i="6"/>
  <c r="J4094" i="6" s="1"/>
  <c r="K4158" i="6"/>
  <c r="J4158" i="6" s="1"/>
  <c r="K4222" i="6"/>
  <c r="K4286" i="6"/>
  <c r="K4350" i="6"/>
  <c r="J4350" i="6" s="1"/>
  <c r="K4414" i="6"/>
  <c r="K4478" i="6"/>
  <c r="K4542" i="6"/>
  <c r="J4542" i="6" s="1"/>
  <c r="K4606" i="6"/>
  <c r="K4670" i="6"/>
  <c r="J4670" i="6" s="1"/>
  <c r="K4734" i="6"/>
  <c r="K4798" i="6"/>
  <c r="K4862" i="6"/>
  <c r="J4862" i="6" s="1"/>
  <c r="K4926" i="6"/>
  <c r="J4926" i="6" s="1"/>
  <c r="K4990" i="6"/>
  <c r="K3934" i="6"/>
  <c r="J3934" i="6" s="1"/>
  <c r="K4020" i="6"/>
  <c r="J4020" i="6" s="1"/>
  <c r="K4095" i="6"/>
  <c r="K4159" i="6"/>
  <c r="K4223" i="6"/>
  <c r="K4287" i="6"/>
  <c r="K4351" i="6"/>
  <c r="J4351" i="6" s="1"/>
  <c r="K4415" i="6"/>
  <c r="J4415" i="6" s="1"/>
  <c r="K4479" i="6"/>
  <c r="K4543" i="6"/>
  <c r="K4607" i="6"/>
  <c r="J4607" i="6" s="1"/>
  <c r="K4671" i="6"/>
  <c r="J4671" i="6" s="1"/>
  <c r="K4735" i="6"/>
  <c r="K4799" i="6"/>
  <c r="K3957" i="6"/>
  <c r="J3957" i="6" s="1"/>
  <c r="K4043" i="6"/>
  <c r="J4043" i="6" s="1"/>
  <c r="K4112" i="6"/>
  <c r="J4112" i="6" s="1"/>
  <c r="K4176" i="6"/>
  <c r="K4240" i="6"/>
  <c r="J4240" i="6" s="1"/>
  <c r="K4304" i="6"/>
  <c r="J4304" i="6" s="1"/>
  <c r="K4368" i="6"/>
  <c r="J4368" i="6" s="1"/>
  <c r="K4432" i="6"/>
  <c r="K4496" i="6"/>
  <c r="J4496" i="6" s="1"/>
  <c r="K4560" i="6"/>
  <c r="J4560" i="6" s="1"/>
  <c r="K4624" i="6"/>
  <c r="J4624" i="6" s="1"/>
  <c r="K4688" i="6"/>
  <c r="K4752" i="6"/>
  <c r="J4752" i="6" s="1"/>
  <c r="K4058" i="6"/>
  <c r="J4058" i="6" s="1"/>
  <c r="K3994" i="6"/>
  <c r="J3994" i="6" s="1"/>
  <c r="K3930" i="6"/>
  <c r="K3866" i="6"/>
  <c r="J3866" i="6" s="1"/>
  <c r="K3802" i="6"/>
  <c r="J3802" i="6" s="1"/>
  <c r="K3738" i="6"/>
  <c r="J3738" i="6" s="1"/>
  <c r="K3674" i="6"/>
  <c r="K3610" i="6"/>
  <c r="J3610" i="6" s="1"/>
  <c r="K3546" i="6"/>
  <c r="J3546" i="6" s="1"/>
  <c r="K3470" i="6"/>
  <c r="J3470" i="6" s="1"/>
  <c r="K3385" i="6"/>
  <c r="K3300" i="6"/>
  <c r="J3300" i="6" s="1"/>
  <c r="K3205" i="6"/>
  <c r="J3205" i="6" s="1"/>
  <c r="K2794" i="6"/>
  <c r="J2794" i="6" s="1"/>
  <c r="K3841" i="6"/>
  <c r="K3777" i="6"/>
  <c r="J3777" i="6" s="1"/>
  <c r="K3713" i="6"/>
  <c r="J3713" i="6" s="1"/>
  <c r="K3649" i="6"/>
  <c r="J3649" i="6" s="1"/>
  <c r="K3585" i="6"/>
  <c r="K3521" i="6"/>
  <c r="J3521" i="6" s="1"/>
  <c r="K3437" i="6"/>
  <c r="J3437" i="6" s="1"/>
  <c r="K3351" i="6"/>
  <c r="J3351" i="6" s="1"/>
  <c r="K3266" i="6"/>
  <c r="K3106" i="6"/>
  <c r="J3106" i="6" s="1"/>
  <c r="K2594" i="6"/>
  <c r="J2594" i="6" s="1"/>
  <c r="K3816" i="6"/>
  <c r="J3816" i="6" s="1"/>
  <c r="K3752" i="6"/>
  <c r="K3688" i="6"/>
  <c r="J3688" i="6" s="1"/>
  <c r="K3624" i="6"/>
  <c r="J3624" i="6" s="1"/>
  <c r="K3560" i="6"/>
  <c r="J3560" i="6" s="1"/>
  <c r="K3489" i="6"/>
  <c r="K3404" i="6"/>
  <c r="J3404" i="6" s="1"/>
  <c r="K3318" i="6"/>
  <c r="J3318" i="6" s="1"/>
  <c r="K3233" i="6"/>
  <c r="J3233" i="6" s="1"/>
  <c r="K2906" i="6"/>
  <c r="K4047" i="6"/>
  <c r="J4047" i="6" s="1"/>
  <c r="K3983" i="6"/>
  <c r="J3983" i="6" s="1"/>
  <c r="K3919" i="6"/>
  <c r="J3919" i="6" s="1"/>
  <c r="K3855" i="6"/>
  <c r="K3791" i="6"/>
  <c r="J3791" i="6" s="1"/>
  <c r="K3727" i="6"/>
  <c r="J3727" i="6" s="1"/>
  <c r="K3663" i="6"/>
  <c r="J3663" i="6" s="1"/>
  <c r="K3599" i="6"/>
  <c r="K3535" i="6"/>
  <c r="J3535" i="6" s="1"/>
  <c r="K3455" i="6"/>
  <c r="J3455" i="6" s="1"/>
  <c r="K3370" i="6"/>
  <c r="J3370" i="6" s="1"/>
  <c r="K3285" i="6"/>
  <c r="K3185" i="6"/>
  <c r="J3185" i="6" s="1"/>
  <c r="K2706" i="6"/>
  <c r="J2706" i="6" s="1"/>
  <c r="K3838" i="6"/>
  <c r="J3838" i="6" s="1"/>
  <c r="K3774" i="6"/>
  <c r="K3710" i="6"/>
  <c r="J3710" i="6" s="1"/>
  <c r="K3646" i="6"/>
  <c r="J3646" i="6" s="1"/>
  <c r="K3582" i="6"/>
  <c r="J3582" i="6" s="1"/>
  <c r="K3518" i="6"/>
  <c r="K3433" i="6"/>
  <c r="J3433" i="6" s="1"/>
  <c r="K3348" i="6"/>
  <c r="J3348" i="6" s="1"/>
  <c r="K3262" i="6"/>
  <c r="J3262" i="6" s="1"/>
  <c r="K3082" i="6"/>
  <c r="K2570" i="6"/>
  <c r="J2570" i="6" s="1"/>
  <c r="K3837" i="6"/>
  <c r="J3837" i="6" s="1"/>
  <c r="K3773" i="6"/>
  <c r="J3773" i="6" s="1"/>
  <c r="K3709" i="6"/>
  <c r="K3645" i="6"/>
  <c r="J3645" i="6" s="1"/>
  <c r="K3581" i="6"/>
  <c r="J3581" i="6" s="1"/>
  <c r="K3517" i="6"/>
  <c r="J3517" i="6" s="1"/>
  <c r="K3431" i="6"/>
  <c r="K3346" i="6"/>
  <c r="J3346" i="6" s="1"/>
  <c r="K3261" i="6"/>
  <c r="J3261" i="6" s="1"/>
  <c r="K3074" i="6"/>
  <c r="J3074" i="6" s="1"/>
  <c r="K2562" i="6"/>
  <c r="K3812" i="6"/>
  <c r="J3812" i="6" s="1"/>
  <c r="K3748" i="6"/>
  <c r="J3748" i="6" s="1"/>
  <c r="K3684" i="6"/>
  <c r="J3684" i="6" s="1"/>
  <c r="K3620" i="6"/>
  <c r="K3556" i="6"/>
  <c r="J3556" i="6" s="1"/>
  <c r="K3484" i="6"/>
  <c r="J3484" i="6" s="1"/>
  <c r="K3398" i="6"/>
  <c r="J3398" i="6" s="1"/>
  <c r="K3313" i="6"/>
  <c r="K3226" i="6"/>
  <c r="J3226" i="6" s="1"/>
  <c r="K2874" i="6"/>
  <c r="J2874" i="6" s="1"/>
  <c r="K3851" i="6"/>
  <c r="J3851" i="6" s="1"/>
  <c r="K3787" i="6"/>
  <c r="K3723" i="6"/>
  <c r="J3723" i="6" s="1"/>
  <c r="K3659" i="6"/>
  <c r="J3659" i="6" s="1"/>
  <c r="K3595" i="6"/>
  <c r="J3595" i="6" s="1"/>
  <c r="K3531" i="6"/>
  <c r="K3450" i="6"/>
  <c r="J3450" i="6" s="1"/>
  <c r="K3365" i="6"/>
  <c r="J3365" i="6" s="1"/>
  <c r="K3279" i="6"/>
  <c r="J3279" i="6" s="1"/>
  <c r="K3172" i="6"/>
  <c r="K2674" i="6"/>
  <c r="J2674" i="6" s="1"/>
  <c r="K3475" i="6"/>
  <c r="J3475" i="6" s="1"/>
  <c r="K3411" i="6"/>
  <c r="J3411" i="6" s="1"/>
  <c r="K3347" i="6"/>
  <c r="K3283" i="6"/>
  <c r="J3283" i="6" s="1"/>
  <c r="K3219" i="6"/>
  <c r="J3219" i="6" s="1"/>
  <c r="K3155" i="6"/>
  <c r="J3155" i="6" s="1"/>
  <c r="K3091" i="6"/>
  <c r="K3027" i="6"/>
  <c r="J3027" i="6" s="1"/>
  <c r="K2963" i="6"/>
  <c r="J2963" i="6" s="1"/>
  <c r="K2899" i="6"/>
  <c r="J2899" i="6" s="1"/>
  <c r="K2835" i="6"/>
  <c r="K2771" i="6"/>
  <c r="J2771" i="6" s="1"/>
  <c r="K2707" i="6"/>
  <c r="J2707" i="6" s="1"/>
  <c r="K2643" i="6"/>
  <c r="J2643" i="6" s="1"/>
  <c r="K2579" i="6"/>
  <c r="K2515" i="6"/>
  <c r="J2515" i="6" s="1"/>
  <c r="K2435" i="6"/>
  <c r="J2435" i="6" s="1"/>
  <c r="K2349" i="6"/>
  <c r="J2349" i="6" s="1"/>
  <c r="K2264" i="6"/>
  <c r="K2179" i="6"/>
  <c r="J2179" i="6" s="1"/>
  <c r="K1769" i="6"/>
  <c r="J1769" i="6" s="1"/>
  <c r="K2465" i="6"/>
  <c r="J2465" i="6" s="1"/>
  <c r="K2380" i="6"/>
  <c r="K2294" i="6"/>
  <c r="J2294" i="6" s="1"/>
  <c r="K2209" i="6"/>
  <c r="J2209" i="6" s="1"/>
  <c r="K1953" i="6"/>
  <c r="J1953" i="6" s="1"/>
  <c r="K3161" i="6"/>
  <c r="K3097" i="6"/>
  <c r="J3097" i="6" s="1"/>
  <c r="K3033" i="6"/>
  <c r="J3033" i="6" s="1"/>
  <c r="K2969" i="6"/>
  <c r="J2969" i="6" s="1"/>
  <c r="K2905" i="6"/>
  <c r="K2841" i="6"/>
  <c r="J2841" i="6" s="1"/>
  <c r="K2777" i="6"/>
  <c r="J2777" i="6" s="1"/>
  <c r="K2713" i="6"/>
  <c r="J2713" i="6" s="1"/>
  <c r="K2649" i="6"/>
  <c r="K2585" i="6"/>
  <c r="J2585" i="6" s="1"/>
  <c r="K2521" i="6"/>
  <c r="J2521" i="6" s="1"/>
  <c r="K2443" i="6"/>
  <c r="J2443" i="6" s="1"/>
  <c r="K2357" i="6"/>
  <c r="K2272" i="6"/>
  <c r="J2272" i="6" s="1"/>
  <c r="K2187" i="6"/>
  <c r="J2187" i="6" s="1"/>
  <c r="K1817" i="6"/>
  <c r="J1817" i="6" s="1"/>
  <c r="K3496" i="6"/>
  <c r="K3432" i="6"/>
  <c r="J3432" i="6" s="1"/>
  <c r="K3368" i="6"/>
  <c r="J3368" i="6" s="1"/>
  <c r="K3304" i="6"/>
  <c r="J3304" i="6" s="1"/>
  <c r="K3240" i="6"/>
  <c r="K3176" i="6"/>
  <c r="J3176" i="6" s="1"/>
  <c r="K3112" i="6"/>
  <c r="J3112" i="6" s="1"/>
  <c r="K3048" i="6"/>
  <c r="J3048" i="6" s="1"/>
  <c r="K2984" i="6"/>
  <c r="K2920" i="6"/>
  <c r="J2920" i="6" s="1"/>
  <c r="K2856" i="6"/>
  <c r="J2856" i="6" s="1"/>
  <c r="K2792" i="6"/>
  <c r="J2792" i="6" s="1"/>
  <c r="K2728" i="6"/>
  <c r="K2664" i="6"/>
  <c r="J2664" i="6" s="1"/>
  <c r="K2600" i="6"/>
  <c r="J2600" i="6" s="1"/>
  <c r="K2536" i="6"/>
  <c r="J2536" i="6" s="1"/>
  <c r="K2462" i="6"/>
  <c r="K2377" i="6"/>
  <c r="J2377" i="6" s="1"/>
  <c r="K2292" i="6"/>
  <c r="J2292" i="6" s="1"/>
  <c r="K2206" i="6"/>
  <c r="J2206" i="6" s="1"/>
  <c r="K1937" i="6"/>
  <c r="K3223" i="6"/>
  <c r="J3223" i="6" s="1"/>
  <c r="K3159" i="6"/>
  <c r="J3159" i="6" s="1"/>
  <c r="K3095" i="6"/>
  <c r="J3095" i="6" s="1"/>
  <c r="K3031" i="6"/>
  <c r="K2967" i="6"/>
  <c r="J2967" i="6" s="1"/>
  <c r="K2903" i="6"/>
  <c r="J2903" i="6" s="1"/>
  <c r="K2839" i="6"/>
  <c r="J2839" i="6" s="1"/>
  <c r="K2775" i="6"/>
  <c r="I2711" i="6"/>
  <c r="K2711" i="6"/>
  <c r="J2711" i="6" s="1"/>
  <c r="K2647" i="6"/>
  <c r="J2647" i="6" s="1"/>
  <c r="K2583" i="6"/>
  <c r="J2583" i="6" s="1"/>
  <c r="K2519" i="6"/>
  <c r="K2440" i="6"/>
  <c r="J2440" i="6" s="1"/>
  <c r="K2355" i="6"/>
  <c r="J2355" i="6" s="1"/>
  <c r="K2269" i="6"/>
  <c r="J2269" i="6" s="1"/>
  <c r="K2184" i="6"/>
  <c r="K1801" i="6"/>
  <c r="J1801" i="6" s="1"/>
  <c r="K3214" i="6"/>
  <c r="J3214" i="6" s="1"/>
  <c r="K3150" i="6"/>
  <c r="J3150" i="6" s="1"/>
  <c r="K3086" i="6"/>
  <c r="K3022" i="6"/>
  <c r="J3022" i="6" s="1"/>
  <c r="K2958" i="6"/>
  <c r="J2958" i="6" s="1"/>
  <c r="K2894" i="6"/>
  <c r="J2894" i="6" s="1"/>
  <c r="K2830" i="6"/>
  <c r="K2766" i="6"/>
  <c r="J2766" i="6" s="1"/>
  <c r="K2702" i="6"/>
  <c r="J2702" i="6" s="1"/>
  <c r="K2638" i="6"/>
  <c r="J2638" i="6" s="1"/>
  <c r="K2574" i="6"/>
  <c r="K2510" i="6"/>
  <c r="J2510" i="6" s="1"/>
  <c r="K2428" i="6"/>
  <c r="J2428" i="6" s="1"/>
  <c r="K2342" i="6"/>
  <c r="J2342" i="6" s="1"/>
  <c r="K2257" i="6"/>
  <c r="K2172" i="6"/>
  <c r="J2172" i="6" s="1"/>
  <c r="K1729" i="6"/>
  <c r="J1729" i="6" s="1"/>
  <c r="K3149" i="6"/>
  <c r="J3149" i="6" s="1"/>
  <c r="K3085" i="6"/>
  <c r="K3021" i="6"/>
  <c r="J3021" i="6" s="1"/>
  <c r="K2957" i="6"/>
  <c r="J2957" i="6" s="1"/>
  <c r="K2893" i="6"/>
  <c r="J2893" i="6" s="1"/>
  <c r="K2829" i="6"/>
  <c r="K2765" i="6"/>
  <c r="J2765" i="6" s="1"/>
  <c r="K2701" i="6"/>
  <c r="J2701" i="6" s="1"/>
  <c r="K2637" i="6"/>
  <c r="J2637" i="6" s="1"/>
  <c r="K2573" i="6"/>
  <c r="K2509" i="6"/>
  <c r="J2509" i="6" s="1"/>
  <c r="K2427" i="6"/>
  <c r="J2427" i="6" s="1"/>
  <c r="K2341" i="6"/>
  <c r="J2341" i="6" s="1"/>
  <c r="K2256" i="6"/>
  <c r="K2171" i="6"/>
  <c r="J2171" i="6" s="1"/>
  <c r="K1721" i="6"/>
  <c r="J1721" i="6" s="1"/>
  <c r="K3132" i="6"/>
  <c r="J3132" i="6" s="1"/>
  <c r="K3068" i="6"/>
  <c r="K3004" i="6"/>
  <c r="J3004" i="6" s="1"/>
  <c r="K2940" i="6"/>
  <c r="J2940" i="6" s="1"/>
  <c r="K2876" i="6"/>
  <c r="J2876" i="6" s="1"/>
  <c r="K2812" i="6"/>
  <c r="K2748" i="6"/>
  <c r="J2748" i="6" s="1"/>
  <c r="K2684" i="6"/>
  <c r="J2684" i="6" s="1"/>
  <c r="K2620" i="6"/>
  <c r="J2620" i="6" s="1"/>
  <c r="K2556" i="6"/>
  <c r="K2489" i="6"/>
  <c r="J2489" i="6" s="1"/>
  <c r="K2404" i="6"/>
  <c r="J2404" i="6" s="1"/>
  <c r="K2318" i="6"/>
  <c r="J2318" i="6" s="1"/>
  <c r="K2233" i="6"/>
  <c r="K2097" i="6"/>
  <c r="J2097" i="6" s="1"/>
  <c r="K1550" i="6"/>
  <c r="J1550" i="6" s="1"/>
  <c r="K2450" i="6"/>
  <c r="J2450" i="6" s="1"/>
  <c r="K2386" i="6"/>
  <c r="K2322" i="6"/>
  <c r="J2322" i="6" s="1"/>
  <c r="K2258" i="6"/>
  <c r="J2258" i="6" s="1"/>
  <c r="K2194" i="6"/>
  <c r="K2130" i="6"/>
  <c r="K2066" i="6"/>
  <c r="J2066" i="6" s="1"/>
  <c r="K2002" i="6"/>
  <c r="K1938" i="6"/>
  <c r="J1938" i="6" s="1"/>
  <c r="K1874" i="6"/>
  <c r="K1810" i="6"/>
  <c r="J1810" i="6" s="1"/>
  <c r="K1746" i="6"/>
  <c r="J1746" i="6" s="1"/>
  <c r="K1679" i="6"/>
  <c r="J1679" i="6" s="1"/>
  <c r="K1593" i="6"/>
  <c r="K1508" i="6"/>
  <c r="J1508" i="6" s="1"/>
  <c r="K1004" i="6"/>
  <c r="J1004" i="6" s="1"/>
  <c r="K2104" i="6"/>
  <c r="J2104" i="6" s="1"/>
  <c r="K2040" i="6"/>
  <c r="K1976" i="6"/>
  <c r="J1976" i="6" s="1"/>
  <c r="I1976" i="6" s="1"/>
  <c r="K1912" i="6"/>
  <c r="J1912" i="6" s="1"/>
  <c r="K1848" i="6"/>
  <c r="J1848" i="6" s="1"/>
  <c r="K1784" i="6"/>
  <c r="K1720" i="6"/>
  <c r="J1720" i="6" s="1"/>
  <c r="K1644" i="6"/>
  <c r="J1644" i="6" s="1"/>
  <c r="K1559" i="6"/>
  <c r="J1559" i="6" s="1"/>
  <c r="K1412" i="6"/>
  <c r="K2487" i="6"/>
  <c r="J2487" i="6" s="1"/>
  <c r="K2423" i="6"/>
  <c r="J2423" i="6" s="1"/>
  <c r="K2359" i="6"/>
  <c r="J2359" i="6" s="1"/>
  <c r="K2295" i="6"/>
  <c r="K2231" i="6"/>
  <c r="J2231" i="6" s="1"/>
  <c r="K2167" i="6"/>
  <c r="J2167" i="6" s="1"/>
  <c r="K2103" i="6"/>
  <c r="J2103" i="6" s="1"/>
  <c r="K2039" i="6"/>
  <c r="K1975" i="6"/>
  <c r="J1975" i="6" s="1"/>
  <c r="K1911" i="6"/>
  <c r="J1911" i="6" s="1"/>
  <c r="K1847" i="6"/>
  <c r="J1847" i="6" s="1"/>
  <c r="K1783" i="6"/>
  <c r="K1719" i="6"/>
  <c r="J1719" i="6" s="1"/>
  <c r="K1643" i="6"/>
  <c r="J1643" i="6" s="1"/>
  <c r="K1558" i="6"/>
  <c r="J1558" i="6" s="1"/>
  <c r="K1404" i="6"/>
  <c r="K2142" i="6"/>
  <c r="J2142" i="6" s="1"/>
  <c r="K2078" i="6"/>
  <c r="J2078" i="6" s="1"/>
  <c r="K2014" i="6"/>
  <c r="J2014" i="6" s="1"/>
  <c r="K1950" i="6"/>
  <c r="K1886" i="6"/>
  <c r="J1886" i="6" s="1"/>
  <c r="K1822" i="6"/>
  <c r="J1822" i="6" s="1"/>
  <c r="K1758" i="6"/>
  <c r="J1758" i="6" s="1"/>
  <c r="K1694" i="6"/>
  <c r="K1609" i="6"/>
  <c r="J1609" i="6" s="1"/>
  <c r="K1524" i="6"/>
  <c r="J1524" i="6" s="1"/>
  <c r="K1204" i="6"/>
  <c r="J1204" i="6" s="1"/>
  <c r="K2125" i="6"/>
  <c r="K2061" i="6"/>
  <c r="J2061" i="6" s="1"/>
  <c r="K1997" i="6"/>
  <c r="J1997" i="6" s="1"/>
  <c r="K1933" i="6"/>
  <c r="J1933" i="6" s="1"/>
  <c r="K1869" i="6"/>
  <c r="K1805" i="6"/>
  <c r="J1805" i="6" s="1"/>
  <c r="K1741" i="6"/>
  <c r="K1672" i="6"/>
  <c r="J1672" i="6" s="1"/>
  <c r="K1587" i="6"/>
  <c r="K1500" i="6"/>
  <c r="J1500" i="6" s="1"/>
  <c r="K844" i="6"/>
  <c r="K2100" i="6"/>
  <c r="J2100" i="6" s="1"/>
  <c r="K2036" i="6"/>
  <c r="K1972" i="6"/>
  <c r="J1972" i="6" s="1"/>
  <c r="K1908" i="6"/>
  <c r="K1844" i="6"/>
  <c r="J1844" i="6" s="1"/>
  <c r="K1780" i="6"/>
  <c r="K1716" i="6"/>
  <c r="J1716" i="6" s="1"/>
  <c r="K1639" i="6"/>
  <c r="K1553" i="6"/>
  <c r="J1553" i="6" s="1"/>
  <c r="K1380" i="6"/>
  <c r="K2139" i="6"/>
  <c r="J2139" i="6" s="1"/>
  <c r="K2075" i="6"/>
  <c r="K2011" i="6"/>
  <c r="J2011" i="6" s="1"/>
  <c r="K1947" i="6"/>
  <c r="K1883" i="6"/>
  <c r="J1883" i="6" s="1"/>
  <c r="K1819" i="6"/>
  <c r="K1755" i="6"/>
  <c r="J1755" i="6" s="1"/>
  <c r="K1691" i="6"/>
  <c r="K1606" i="6"/>
  <c r="J1606" i="6" s="1"/>
  <c r="K1520" i="6"/>
  <c r="K1180" i="6"/>
  <c r="J1180" i="6" s="1"/>
  <c r="K1645" i="6"/>
  <c r="K1581" i="6"/>
  <c r="J1581" i="6" s="1"/>
  <c r="K1517" i="6"/>
  <c r="K1453" i="6"/>
  <c r="J1453" i="6" s="1"/>
  <c r="K1389" i="6"/>
  <c r="K1325" i="6"/>
  <c r="J1325" i="6" s="1"/>
  <c r="K1261" i="6"/>
  <c r="K1197" i="6"/>
  <c r="J1197" i="6" s="1"/>
  <c r="K1100" i="6"/>
  <c r="K851" i="6"/>
  <c r="J851" i="6" s="1"/>
  <c r="K1475" i="6"/>
  <c r="K1411" i="6"/>
  <c r="J1411" i="6" s="1"/>
  <c r="K1347" i="6"/>
  <c r="K1283" i="6"/>
  <c r="J1283" i="6" s="1"/>
  <c r="K1219" i="6"/>
  <c r="K1145" i="6"/>
  <c r="J1145" i="6" s="1"/>
  <c r="K939" i="6"/>
  <c r="K401" i="6"/>
  <c r="J401" i="6" s="1"/>
  <c r="K1650" i="6"/>
  <c r="K1586" i="6"/>
  <c r="J1586" i="6" s="1"/>
  <c r="K1522" i="6"/>
  <c r="K1458" i="6"/>
  <c r="J1458" i="6" s="1"/>
  <c r="K1394" i="6"/>
  <c r="K1330" i="6"/>
  <c r="J1330" i="6" s="1"/>
  <c r="K1266" i="6"/>
  <c r="K1202" i="6"/>
  <c r="J1202" i="6" s="1"/>
  <c r="K1112" i="6"/>
  <c r="K868" i="6"/>
  <c r="J868" i="6" s="1"/>
  <c r="K37" i="6"/>
  <c r="K1441" i="6"/>
  <c r="J1441" i="6" s="1"/>
  <c r="K1377" i="6"/>
  <c r="K1313" i="6"/>
  <c r="J1313" i="6" s="1"/>
  <c r="K1249" i="6"/>
  <c r="K1185" i="6"/>
  <c r="J1185" i="6" s="1"/>
  <c r="K1059" i="6"/>
  <c r="K803" i="6"/>
  <c r="J803" i="6" s="1"/>
  <c r="K1496" i="6"/>
  <c r="K1432" i="6"/>
  <c r="J1432" i="6" s="1"/>
  <c r="K1368" i="6"/>
  <c r="K1304" i="6"/>
  <c r="J1304" i="6" s="1"/>
  <c r="K1240" i="6"/>
  <c r="K1176" i="6"/>
  <c r="J1176" i="6" s="1"/>
  <c r="K1020" i="6"/>
  <c r="K739" i="6"/>
  <c r="J739" i="6" s="1"/>
  <c r="K1431" i="6"/>
  <c r="K1367" i="6"/>
  <c r="J1367" i="6" s="1"/>
  <c r="K1303" i="6"/>
  <c r="K1239" i="6"/>
  <c r="J1239" i="6" s="1"/>
  <c r="K1174" i="6"/>
  <c r="K1019" i="6"/>
  <c r="J1019" i="6" s="1"/>
  <c r="K731" i="6"/>
  <c r="K1454" i="6"/>
  <c r="J1454" i="6" s="1"/>
  <c r="K1390" i="6"/>
  <c r="K1326" i="6"/>
  <c r="J1326" i="6" s="1"/>
  <c r="K1262" i="6"/>
  <c r="K1198" i="6"/>
  <c r="J1198" i="6" s="1"/>
  <c r="K1104" i="6"/>
  <c r="K852" i="6"/>
  <c r="J852" i="6" s="1"/>
  <c r="K788" i="6"/>
  <c r="K724" i="6"/>
  <c r="J724" i="6" s="1"/>
  <c r="K629" i="6"/>
  <c r="K468" i="6"/>
  <c r="J468" i="6" s="1"/>
  <c r="K297" i="6"/>
  <c r="K125" i="6"/>
  <c r="J125" i="6" s="1"/>
  <c r="K1146" i="6"/>
  <c r="K1082" i="6"/>
  <c r="J1082" i="6" s="1"/>
  <c r="K1018" i="6"/>
  <c r="K954" i="6"/>
  <c r="J954" i="6" s="1"/>
  <c r="K890" i="6"/>
  <c r="K826" i="6"/>
  <c r="J826" i="6" s="1"/>
  <c r="K762" i="6"/>
  <c r="K698" i="6"/>
  <c r="J698" i="6" s="1"/>
  <c r="K569" i="6"/>
  <c r="K397" i="6"/>
  <c r="J397" i="6" s="1"/>
  <c r="K228" i="6"/>
  <c r="K57" i="6"/>
  <c r="J57" i="6" s="1"/>
  <c r="K1057" i="6"/>
  <c r="K993" i="6"/>
  <c r="J993" i="6" s="1"/>
  <c r="K929" i="6"/>
  <c r="K865" i="6"/>
  <c r="J865" i="6" s="1"/>
  <c r="K801" i="6"/>
  <c r="K737" i="6"/>
  <c r="J737" i="6" s="1"/>
  <c r="K657" i="6"/>
  <c r="K501" i="6"/>
  <c r="J501" i="6" s="1"/>
  <c r="K332" i="6"/>
  <c r="K161" i="6"/>
  <c r="J161" i="6" s="1"/>
  <c r="K1088" i="6"/>
  <c r="K1024" i="6"/>
  <c r="J1024" i="6" s="1"/>
  <c r="K960" i="6"/>
  <c r="K896" i="6"/>
  <c r="J896" i="6" s="1"/>
  <c r="K832" i="6"/>
  <c r="K768" i="6"/>
  <c r="J768" i="6" s="1"/>
  <c r="K704" i="6"/>
  <c r="K585" i="6"/>
  <c r="J585" i="6" s="1"/>
  <c r="K413" i="6"/>
  <c r="K244" i="6"/>
  <c r="J244" i="6" s="1"/>
  <c r="K73" i="6"/>
  <c r="K1143" i="6"/>
  <c r="J1143" i="6" s="1"/>
  <c r="K1079" i="6"/>
  <c r="K1015" i="6"/>
  <c r="J1015" i="6" s="1"/>
  <c r="K951" i="6"/>
  <c r="K887" i="6"/>
  <c r="J887" i="6" s="1"/>
  <c r="K823" i="6"/>
  <c r="K759" i="6"/>
  <c r="J759" i="6" s="1"/>
  <c r="K695" i="6"/>
  <c r="K561" i="6"/>
  <c r="J561" i="6" s="1"/>
  <c r="K389" i="6"/>
  <c r="K220" i="6"/>
  <c r="J220" i="6" s="1"/>
  <c r="K49" i="6"/>
  <c r="K1110" i="6"/>
  <c r="J1110" i="6" s="1"/>
  <c r="K1046" i="6"/>
  <c r="K982" i="6"/>
  <c r="J982" i="6" s="1"/>
  <c r="K918" i="6"/>
  <c r="K854" i="6"/>
  <c r="J854" i="6" s="1"/>
  <c r="K790" i="6"/>
  <c r="K726" i="6"/>
  <c r="J726" i="6" s="1"/>
  <c r="K634" i="6"/>
  <c r="K473" i="6"/>
  <c r="J473" i="6" s="1"/>
  <c r="K301" i="6"/>
  <c r="K132" i="6"/>
  <c r="J132" i="6" s="1"/>
  <c r="K1133" i="6"/>
  <c r="K1069" i="6"/>
  <c r="J1069" i="6" s="1"/>
  <c r="K1005" i="6"/>
  <c r="K941" i="6"/>
  <c r="J941" i="6" s="1"/>
  <c r="K877" i="6"/>
  <c r="K813" i="6"/>
  <c r="J813" i="6" s="1"/>
  <c r="K749" i="6"/>
  <c r="K681" i="6"/>
  <c r="J681" i="6" s="1"/>
  <c r="K533" i="6"/>
  <c r="K364" i="6"/>
  <c r="J364" i="6" s="1"/>
  <c r="K193" i="6"/>
  <c r="K19" i="6"/>
  <c r="J19" i="6" s="1"/>
  <c r="K627" i="6"/>
  <c r="K563" i="6"/>
  <c r="J563" i="6" s="1"/>
  <c r="K499" i="6"/>
  <c r="K435" i="6"/>
  <c r="J435" i="6" s="1"/>
  <c r="K371" i="6"/>
  <c r="K307" i="6"/>
  <c r="J307" i="6" s="1"/>
  <c r="K243" i="6"/>
  <c r="K179" i="6"/>
  <c r="J179" i="6" s="1"/>
  <c r="K115" i="6"/>
  <c r="K51" i="6"/>
  <c r="J51" i="6" s="1"/>
  <c r="K632" i="6"/>
  <c r="K568" i="6"/>
  <c r="J568" i="6" s="1"/>
  <c r="K504" i="6"/>
  <c r="K440" i="6"/>
  <c r="J440" i="6" s="1"/>
  <c r="K376" i="6"/>
  <c r="K312" i="6"/>
  <c r="J312" i="6" s="1"/>
  <c r="K248" i="6"/>
  <c r="K184" i="6"/>
  <c r="J184" i="6" s="1"/>
  <c r="K120" i="6"/>
  <c r="K56" i="6"/>
  <c r="J56" i="6" s="1"/>
  <c r="K671" i="6"/>
  <c r="K607" i="6"/>
  <c r="J607" i="6" s="1"/>
  <c r="K543" i="6"/>
  <c r="K479" i="6"/>
  <c r="J479" i="6" s="1"/>
  <c r="K415" i="6"/>
  <c r="J415" i="6" s="1"/>
  <c r="K351" i="6"/>
  <c r="J351" i="6" s="1"/>
  <c r="K287" i="6"/>
  <c r="K223" i="6"/>
  <c r="J223" i="6" s="1"/>
  <c r="K159" i="6"/>
  <c r="J159" i="6" s="1"/>
  <c r="K95" i="6"/>
  <c r="J95" i="6" s="1"/>
  <c r="K31" i="6"/>
  <c r="K646" i="6"/>
  <c r="J646" i="6" s="1"/>
  <c r="K582" i="6"/>
  <c r="J582" i="6" s="1"/>
  <c r="K518" i="6"/>
  <c r="J518" i="6" s="1"/>
  <c r="K454" i="6"/>
  <c r="K390" i="6"/>
  <c r="J390" i="6" s="1"/>
  <c r="K326" i="6"/>
  <c r="J326" i="6" s="1"/>
  <c r="K262" i="6"/>
  <c r="J262" i="6" s="1"/>
  <c r="K198" i="6"/>
  <c r="K134" i="6"/>
  <c r="J134" i="6" s="1"/>
  <c r="K70" i="6"/>
  <c r="J70" i="6" s="1"/>
  <c r="K3894" i="6"/>
  <c r="J3894" i="6" s="1"/>
  <c r="K3980" i="6"/>
  <c r="K4064" i="6"/>
  <c r="J4064" i="6" s="1"/>
  <c r="K4129" i="6"/>
  <c r="J4129" i="6" s="1"/>
  <c r="K4193" i="6"/>
  <c r="J4193" i="6" s="1"/>
  <c r="K4257" i="6"/>
  <c r="K4321" i="6"/>
  <c r="J4321" i="6" s="1"/>
  <c r="K4385" i="6"/>
  <c r="J4385" i="6" s="1"/>
  <c r="K4449" i="6"/>
  <c r="J4449" i="6" s="1"/>
  <c r="K4513" i="6"/>
  <c r="K4577" i="6"/>
  <c r="J4577" i="6" s="1"/>
  <c r="K4641" i="6"/>
  <c r="J4641" i="6" s="1"/>
  <c r="K4705" i="6"/>
  <c r="J4705" i="6" s="1"/>
  <c r="K4769" i="6"/>
  <c r="K3896" i="6"/>
  <c r="J3896" i="6" s="1"/>
  <c r="K3981" i="6"/>
  <c r="J3981" i="6" s="1"/>
  <c r="K4065" i="6"/>
  <c r="J4065" i="6" s="1"/>
  <c r="K4130" i="6"/>
  <c r="K4194" i="6"/>
  <c r="J4194" i="6" s="1"/>
  <c r="K4258" i="6"/>
  <c r="J4258" i="6" s="1"/>
  <c r="K4322" i="6"/>
  <c r="J4322" i="6" s="1"/>
  <c r="K4386" i="6"/>
  <c r="K4450" i="6"/>
  <c r="J4450" i="6" s="1"/>
  <c r="K4514" i="6"/>
  <c r="J4514" i="6" s="1"/>
  <c r="K4578" i="6"/>
  <c r="J4578" i="6" s="1"/>
  <c r="K4642" i="6"/>
  <c r="K4706" i="6"/>
  <c r="J4706" i="6" s="1"/>
  <c r="K4770" i="6"/>
  <c r="J4770" i="6" s="1"/>
  <c r="K4834" i="6"/>
  <c r="J4834" i="6" s="1"/>
  <c r="K4898" i="6"/>
  <c r="K4962" i="6"/>
  <c r="J4962" i="6" s="1"/>
  <c r="K3908" i="6"/>
  <c r="J3908" i="6" s="1"/>
  <c r="K3993" i="6"/>
  <c r="J3993" i="6" s="1"/>
  <c r="K4075" i="6"/>
  <c r="K4139" i="6"/>
  <c r="J4139" i="6" s="1"/>
  <c r="K4203" i="6"/>
  <c r="J4203" i="6" s="1"/>
  <c r="K4267" i="6"/>
  <c r="J4267" i="6" s="1"/>
  <c r="K4331" i="6"/>
  <c r="K4395" i="6"/>
  <c r="J4395" i="6" s="1"/>
  <c r="K4459" i="6"/>
  <c r="J4459" i="6" s="1"/>
  <c r="K4523" i="6"/>
  <c r="J4523" i="6" s="1"/>
  <c r="K4587" i="6"/>
  <c r="K4651" i="6"/>
  <c r="K4715" i="6"/>
  <c r="K4779" i="6"/>
  <c r="K3920" i="6"/>
  <c r="K4005" i="6"/>
  <c r="J4005" i="6" s="1"/>
  <c r="K4084" i="6"/>
  <c r="J4084" i="6" s="1"/>
  <c r="K4148" i="6"/>
  <c r="J4148" i="6" s="1"/>
  <c r="K4212" i="6"/>
  <c r="K4276" i="6"/>
  <c r="K4340" i="6"/>
  <c r="K4404" i="6"/>
  <c r="K4468" i="6"/>
  <c r="K4532" i="6"/>
  <c r="J4532" i="6" s="1"/>
  <c r="K4596" i="6"/>
  <c r="J4596" i="6" s="1"/>
  <c r="K4660" i="6"/>
  <c r="J4660" i="6" s="1"/>
  <c r="K4724" i="6"/>
  <c r="K4788" i="6"/>
  <c r="K3932" i="6"/>
  <c r="K4017" i="6"/>
  <c r="K4093" i="6"/>
  <c r="K4157" i="6"/>
  <c r="J4157" i="6" s="1"/>
  <c r="K4221" i="6"/>
  <c r="J4221" i="6" s="1"/>
  <c r="K4285" i="6"/>
  <c r="J4285" i="6" s="1"/>
  <c r="K4349" i="6"/>
  <c r="K4413" i="6"/>
  <c r="K4477" i="6"/>
  <c r="K4541" i="6"/>
  <c r="K4605" i="6"/>
  <c r="K4669" i="6"/>
  <c r="J4669" i="6" s="1"/>
  <c r="K4733" i="6"/>
  <c r="J4733" i="6" s="1"/>
  <c r="K4797" i="6"/>
  <c r="J4797" i="6" s="1"/>
  <c r="K3944" i="6"/>
  <c r="K4029" i="6"/>
  <c r="K4102" i="6"/>
  <c r="K4166" i="6"/>
  <c r="K4230" i="6"/>
  <c r="K4294" i="6"/>
  <c r="J4294" i="6" s="1"/>
  <c r="K4358" i="6"/>
  <c r="J4358" i="6" s="1"/>
  <c r="K4422" i="6"/>
  <c r="J4422" i="6" s="1"/>
  <c r="K4486" i="6"/>
  <c r="K4550" i="6"/>
  <c r="K4614" i="6"/>
  <c r="K4678" i="6"/>
  <c r="K4742" i="6"/>
  <c r="K4806" i="6"/>
  <c r="J4806" i="6" s="1"/>
  <c r="K4870" i="6"/>
  <c r="J4870" i="6" s="1"/>
  <c r="K4934" i="6"/>
  <c r="J4934" i="6" s="1"/>
  <c r="K5000" i="6"/>
  <c r="K3945" i="6"/>
  <c r="K4030" i="6"/>
  <c r="K4103" i="6"/>
  <c r="K4167" i="6"/>
  <c r="K4231" i="6"/>
  <c r="J4231" i="6" s="1"/>
  <c r="K4295" i="6"/>
  <c r="J4295" i="6" s="1"/>
  <c r="K4359" i="6"/>
  <c r="J4359" i="6" s="1"/>
  <c r="K4423" i="6"/>
  <c r="K4487" i="6"/>
  <c r="K4551" i="6"/>
  <c r="K4615" i="6"/>
  <c r="K4679" i="6"/>
  <c r="K4743" i="6"/>
  <c r="J4743" i="6" s="1"/>
  <c r="K4807" i="6"/>
  <c r="J4807" i="6" s="1"/>
  <c r="K3881" i="6"/>
  <c r="J3881" i="6" s="1"/>
  <c r="K3968" i="6"/>
  <c r="K4053" i="6"/>
  <c r="K4120" i="6"/>
  <c r="K4184" i="6"/>
  <c r="K4248" i="6"/>
  <c r="K4312" i="6"/>
  <c r="J4312" i="6" s="1"/>
  <c r="K4376" i="6"/>
  <c r="J4376" i="6" s="1"/>
  <c r="K4440" i="6"/>
  <c r="J4440" i="6" s="1"/>
  <c r="K4504" i="6"/>
  <c r="K4568" i="6"/>
  <c r="K4632" i="6"/>
  <c r="K4696" i="6"/>
  <c r="K4760" i="6"/>
  <c r="K4050" i="6"/>
  <c r="J4050" i="6" s="1"/>
  <c r="K3986" i="6"/>
  <c r="J3986" i="6" s="1"/>
  <c r="K3922" i="6"/>
  <c r="J3922" i="6" s="1"/>
  <c r="K3858" i="6"/>
  <c r="K3794" i="6"/>
  <c r="K3730" i="6"/>
  <c r="K3666" i="6"/>
  <c r="K3602" i="6"/>
  <c r="K3538" i="6"/>
  <c r="J3538" i="6" s="1"/>
  <c r="K3460" i="6"/>
  <c r="J3460" i="6" s="1"/>
  <c r="K3374" i="6"/>
  <c r="J3374" i="6" s="1"/>
  <c r="K3289" i="6"/>
  <c r="K3189" i="6"/>
  <c r="K2730" i="6"/>
  <c r="K3833" i="6"/>
  <c r="K3769" i="6"/>
  <c r="K3705" i="6"/>
  <c r="J3705" i="6" s="1"/>
  <c r="K3641" i="6"/>
  <c r="J3641" i="6" s="1"/>
  <c r="K3577" i="6"/>
  <c r="J3577" i="6" s="1"/>
  <c r="K3511" i="6"/>
  <c r="K3426" i="6"/>
  <c r="K3341" i="6"/>
  <c r="K3255" i="6"/>
  <c r="K3042" i="6"/>
  <c r="K2530" i="6"/>
  <c r="J2530" i="6" s="1"/>
  <c r="K3808" i="6"/>
  <c r="J3808" i="6" s="1"/>
  <c r="K3744" i="6"/>
  <c r="J3744" i="6" s="1"/>
  <c r="K3680" i="6"/>
  <c r="K3616" i="6"/>
  <c r="K3552" i="6"/>
  <c r="K3478" i="6"/>
  <c r="K3393" i="6"/>
  <c r="K3308" i="6"/>
  <c r="J3308" i="6" s="1"/>
  <c r="K3218" i="6"/>
  <c r="J3218" i="6" s="1"/>
  <c r="K2842" i="6"/>
  <c r="J2842" i="6" s="1"/>
  <c r="K4039" i="6"/>
  <c r="K3975" i="6"/>
  <c r="K3911" i="6"/>
  <c r="K3847" i="6"/>
  <c r="K3783" i="6"/>
  <c r="K3719" i="6"/>
  <c r="J3719" i="6" s="1"/>
  <c r="K3655" i="6"/>
  <c r="J3655" i="6" s="1"/>
  <c r="K3591" i="6"/>
  <c r="J3591" i="6" s="1"/>
  <c r="K3527" i="6"/>
  <c r="K3445" i="6"/>
  <c r="K3359" i="6"/>
  <c r="J3359" i="6" s="1"/>
  <c r="K3274" i="6"/>
  <c r="K3154" i="6"/>
  <c r="K2642" i="6"/>
  <c r="J2642" i="6" s="1"/>
  <c r="K3830" i="6"/>
  <c r="J3830" i="6" s="1"/>
  <c r="K3766" i="6"/>
  <c r="J3766" i="6" s="1"/>
  <c r="K3702" i="6"/>
  <c r="K3638" i="6"/>
  <c r="J3638" i="6" s="1"/>
  <c r="I3638" i="6" s="1"/>
  <c r="K3574" i="6"/>
  <c r="K3508" i="6"/>
  <c r="J3508" i="6" s="1"/>
  <c r="K3422" i="6"/>
  <c r="K3337" i="6"/>
  <c r="J3337" i="6" s="1"/>
  <c r="K3252" i="6"/>
  <c r="J3252" i="6" s="1"/>
  <c r="K3018" i="6"/>
  <c r="J3018" i="6" s="1"/>
  <c r="K2506" i="6"/>
  <c r="K3829" i="6"/>
  <c r="K3765" i="6"/>
  <c r="J3765" i="6" s="1"/>
  <c r="K3701" i="6"/>
  <c r="K3637" i="6"/>
  <c r="K3573" i="6"/>
  <c r="J3573" i="6" s="1"/>
  <c r="K3506" i="6"/>
  <c r="J3506" i="6" s="1"/>
  <c r="K3421" i="6"/>
  <c r="J3421" i="6" s="1"/>
  <c r="K3335" i="6"/>
  <c r="K3250" i="6"/>
  <c r="J3250" i="6" s="1"/>
  <c r="K3010" i="6"/>
  <c r="K3868" i="6"/>
  <c r="J3868" i="6" s="1"/>
  <c r="K3804" i="6"/>
  <c r="K3740" i="6"/>
  <c r="J3740" i="6" s="1"/>
  <c r="K3676" i="6"/>
  <c r="J3676" i="6" s="1"/>
  <c r="K3612" i="6"/>
  <c r="J3612" i="6" s="1"/>
  <c r="K3548" i="6"/>
  <c r="K3473" i="6"/>
  <c r="K3388" i="6"/>
  <c r="J3388" i="6" s="1"/>
  <c r="K3302" i="6"/>
  <c r="K3210" i="6"/>
  <c r="K2810" i="6"/>
  <c r="J2810" i="6" s="1"/>
  <c r="K3843" i="6"/>
  <c r="J3843" i="6" s="1"/>
  <c r="K3779" i="6"/>
  <c r="J3779" i="6" s="1"/>
  <c r="K3715" i="6"/>
  <c r="K3651" i="6"/>
  <c r="J3651" i="6" s="1"/>
  <c r="K3587" i="6"/>
  <c r="K3523" i="6"/>
  <c r="J3523" i="6" s="1"/>
  <c r="K3439" i="6"/>
  <c r="K3354" i="6"/>
  <c r="J3354" i="6" s="1"/>
  <c r="K3269" i="6"/>
  <c r="J3269" i="6" s="1"/>
  <c r="K3122" i="6"/>
  <c r="J3122" i="6" s="1"/>
  <c r="K2610" i="6"/>
  <c r="K3467" i="6"/>
  <c r="K3403" i="6"/>
  <c r="J3403" i="6" s="1"/>
  <c r="K3339" i="6"/>
  <c r="K3275" i="6"/>
  <c r="K3211" i="6"/>
  <c r="J3211" i="6" s="1"/>
  <c r="K3147" i="6"/>
  <c r="J3147" i="6" s="1"/>
  <c r="K3083" i="6"/>
  <c r="J3083" i="6" s="1"/>
  <c r="K3019" i="6"/>
  <c r="K2955" i="6"/>
  <c r="J2955" i="6" s="1"/>
  <c r="K2891" i="6"/>
  <c r="K2827" i="6"/>
  <c r="J2827" i="6" s="1"/>
  <c r="K2763" i="6"/>
  <c r="K2699" i="6"/>
  <c r="J2699" i="6" s="1"/>
  <c r="K2635" i="6"/>
  <c r="K2571" i="6"/>
  <c r="J2571" i="6" s="1"/>
  <c r="K2507" i="6"/>
  <c r="K2424" i="6"/>
  <c r="J2424" i="6" s="1"/>
  <c r="K2339" i="6"/>
  <c r="K2253" i="6"/>
  <c r="J2253" i="6" s="1"/>
  <c r="K2168" i="6"/>
  <c r="K1705" i="6"/>
  <c r="J1705" i="6" s="1"/>
  <c r="K2454" i="6"/>
  <c r="K2369" i="6"/>
  <c r="J2369" i="6" s="1"/>
  <c r="K2284" i="6"/>
  <c r="K2198" i="6"/>
  <c r="J2198" i="6" s="1"/>
  <c r="K1889" i="6"/>
  <c r="K3153" i="6"/>
  <c r="J3153" i="6" s="1"/>
  <c r="K3089" i="6"/>
  <c r="K3025" i="6"/>
  <c r="J3025" i="6" s="1"/>
  <c r="K2961" i="6"/>
  <c r="K2897" i="6"/>
  <c r="J2897" i="6" s="1"/>
  <c r="K2833" i="6"/>
  <c r="K2769" i="6"/>
  <c r="J2769" i="6" s="1"/>
  <c r="K2705" i="6"/>
  <c r="K2641" i="6"/>
  <c r="J2641" i="6" s="1"/>
  <c r="K2577" i="6"/>
  <c r="K2513" i="6"/>
  <c r="J2513" i="6" s="1"/>
  <c r="K2432" i="6"/>
  <c r="K2347" i="6"/>
  <c r="J2347" i="6" s="1"/>
  <c r="K2261" i="6"/>
  <c r="K2176" i="6"/>
  <c r="J2176" i="6" s="1"/>
  <c r="K1753" i="6"/>
  <c r="K3488" i="6"/>
  <c r="J3488" i="6" s="1"/>
  <c r="K3424" i="6"/>
  <c r="K3360" i="6"/>
  <c r="J3360" i="6" s="1"/>
  <c r="K3296" i="6"/>
  <c r="K3232" i="6"/>
  <c r="J3232" i="6" s="1"/>
  <c r="K3168" i="6"/>
  <c r="K3104" i="6"/>
  <c r="J3104" i="6" s="1"/>
  <c r="K3040" i="6"/>
  <c r="K2976" i="6"/>
  <c r="J2976" i="6" s="1"/>
  <c r="K2912" i="6"/>
  <c r="K2848" i="6"/>
  <c r="J2848" i="6" s="1"/>
  <c r="K2784" i="6"/>
  <c r="K2720" i="6"/>
  <c r="J2720" i="6" s="1"/>
  <c r="K2656" i="6"/>
  <c r="K2592" i="6"/>
  <c r="J2592" i="6" s="1"/>
  <c r="K2528" i="6"/>
  <c r="K2452" i="6"/>
  <c r="J2452" i="6" s="1"/>
  <c r="K2366" i="6"/>
  <c r="K2281" i="6"/>
  <c r="J2281" i="6" s="1"/>
  <c r="K2196" i="6"/>
  <c r="K1873" i="6"/>
  <c r="J1873" i="6" s="1"/>
  <c r="K3215" i="6"/>
  <c r="K3151" i="6"/>
  <c r="J3151" i="6" s="1"/>
  <c r="K3087" i="6"/>
  <c r="K3023" i="6"/>
  <c r="J3023" i="6" s="1"/>
  <c r="K2959" i="6"/>
  <c r="K2895" i="6"/>
  <c r="J2895" i="6" s="1"/>
  <c r="K2831" i="6"/>
  <c r="K2767" i="6"/>
  <c r="J2767" i="6" s="1"/>
  <c r="K2703" i="6"/>
  <c r="K2639" i="6"/>
  <c r="J2639" i="6" s="1"/>
  <c r="K2575" i="6"/>
  <c r="K2511" i="6"/>
  <c r="J2511" i="6" s="1"/>
  <c r="K2429" i="6"/>
  <c r="K2344" i="6"/>
  <c r="J2344" i="6" s="1"/>
  <c r="K2259" i="6"/>
  <c r="K2173" i="6"/>
  <c r="J2173" i="6" s="1"/>
  <c r="K1737" i="6"/>
  <c r="K3206" i="6"/>
  <c r="J3206" i="6" s="1"/>
  <c r="K3142" i="6"/>
  <c r="K3078" i="6"/>
  <c r="J3078" i="6" s="1"/>
  <c r="K3014" i="6"/>
  <c r="K2950" i="6"/>
  <c r="J2950" i="6" s="1"/>
  <c r="K2886" i="6"/>
  <c r="K2822" i="6"/>
  <c r="J2822" i="6" s="1"/>
  <c r="K2758" i="6"/>
  <c r="K2694" i="6"/>
  <c r="J2694" i="6" s="1"/>
  <c r="K2630" i="6"/>
  <c r="K2566" i="6"/>
  <c r="J2566" i="6" s="1"/>
  <c r="K2502" i="6"/>
  <c r="K2417" i="6"/>
  <c r="J2417" i="6" s="1"/>
  <c r="K2332" i="6"/>
  <c r="K2246" i="6"/>
  <c r="J2246" i="6" s="1"/>
  <c r="K2161" i="6"/>
  <c r="K1656" i="6"/>
  <c r="J1656" i="6" s="1"/>
  <c r="K3141" i="6"/>
  <c r="K3077" i="6"/>
  <c r="J3077" i="6" s="1"/>
  <c r="K3013" i="6"/>
  <c r="K2949" i="6"/>
  <c r="J2949" i="6" s="1"/>
  <c r="K2885" i="6"/>
  <c r="K2821" i="6"/>
  <c r="J2821" i="6" s="1"/>
  <c r="K2757" i="6"/>
  <c r="K2693" i="6"/>
  <c r="J2693" i="6" s="1"/>
  <c r="K2629" i="6"/>
  <c r="K2565" i="6"/>
  <c r="J2565" i="6" s="1"/>
  <c r="K2501" i="6"/>
  <c r="K2416" i="6"/>
  <c r="J2416" i="6" s="1"/>
  <c r="K2331" i="6"/>
  <c r="K2245" i="6"/>
  <c r="J2245" i="6" s="1"/>
  <c r="K2160" i="6"/>
  <c r="K1646" i="6"/>
  <c r="J1646" i="6" s="1"/>
  <c r="K3124" i="6"/>
  <c r="K3060" i="6"/>
  <c r="J3060" i="6" s="1"/>
  <c r="K2996" i="6"/>
  <c r="K2932" i="6"/>
  <c r="J2932" i="6" s="1"/>
  <c r="K2868" i="6"/>
  <c r="K2804" i="6"/>
  <c r="J2804" i="6" s="1"/>
  <c r="K2740" i="6"/>
  <c r="K2676" i="6"/>
  <c r="J2676" i="6" s="1"/>
  <c r="K2612" i="6"/>
  <c r="K2548" i="6"/>
  <c r="J2548" i="6" s="1"/>
  <c r="K2478" i="6"/>
  <c r="K2393" i="6"/>
  <c r="J2393" i="6" s="1"/>
  <c r="K2308" i="6"/>
  <c r="K2222" i="6"/>
  <c r="J2222" i="6" s="1"/>
  <c r="K2033" i="6"/>
  <c r="K1356" i="6"/>
  <c r="J1356" i="6" s="1"/>
  <c r="K2442" i="6"/>
  <c r="K2378" i="6"/>
  <c r="J2378" i="6" s="1"/>
  <c r="K2314" i="6"/>
  <c r="K2250" i="6"/>
  <c r="J2250" i="6" s="1"/>
  <c r="K2186" i="6"/>
  <c r="K2122" i="6"/>
  <c r="J2122" i="6" s="1"/>
  <c r="K2058" i="6"/>
  <c r="K1994" i="6"/>
  <c r="J1994" i="6" s="1"/>
  <c r="K1930" i="6"/>
  <c r="K1866" i="6"/>
  <c r="J1866" i="6" s="1"/>
  <c r="K1802" i="6"/>
  <c r="K1738" i="6"/>
  <c r="J1738" i="6" s="1"/>
  <c r="K1668" i="6"/>
  <c r="K1583" i="6"/>
  <c r="J1583" i="6" s="1"/>
  <c r="K1494" i="6"/>
  <c r="K707" i="6"/>
  <c r="J707" i="6" s="1"/>
  <c r="K2096" i="6"/>
  <c r="K2032" i="6"/>
  <c r="J2032" i="6" s="1"/>
  <c r="K1968" i="6"/>
  <c r="K1904" i="6"/>
  <c r="J1904" i="6" s="1"/>
  <c r="K1840" i="6"/>
  <c r="K1776" i="6"/>
  <c r="J1776" i="6" s="1"/>
  <c r="K1712" i="6"/>
  <c r="K1633" i="6"/>
  <c r="J1633" i="6" s="1"/>
  <c r="K1548" i="6"/>
  <c r="K1348" i="6"/>
  <c r="J1348" i="6" s="1"/>
  <c r="K2479" i="6"/>
  <c r="K2415" i="6"/>
  <c r="J2415" i="6" s="1"/>
  <c r="K2351" i="6"/>
  <c r="K2287" i="6"/>
  <c r="J2287" i="6" s="1"/>
  <c r="K2223" i="6"/>
  <c r="K2159" i="6"/>
  <c r="J2159" i="6" s="1"/>
  <c r="K2095" i="6"/>
  <c r="K2031" i="6"/>
  <c r="J2031" i="6" s="1"/>
  <c r="K1967" i="6"/>
  <c r="K1903" i="6"/>
  <c r="J1903" i="6" s="1"/>
  <c r="K1839" i="6"/>
  <c r="K1775" i="6"/>
  <c r="J1775" i="6" s="1"/>
  <c r="K1711" i="6"/>
  <c r="K1632" i="6"/>
  <c r="J1632" i="6" s="1"/>
  <c r="K1547" i="6"/>
  <c r="K1340" i="6"/>
  <c r="J1340" i="6" s="1"/>
  <c r="K2134" i="6"/>
  <c r="K2070" i="6"/>
  <c r="J2070" i="6" s="1"/>
  <c r="K2006" i="6"/>
  <c r="K1942" i="6"/>
  <c r="J1942" i="6" s="1"/>
  <c r="K1878" i="6"/>
  <c r="K1814" i="6"/>
  <c r="J1814" i="6" s="1"/>
  <c r="K1750" i="6"/>
  <c r="K1684" i="6"/>
  <c r="J1684" i="6" s="1"/>
  <c r="K1599" i="6"/>
  <c r="K1513" i="6"/>
  <c r="J1513" i="6" s="1"/>
  <c r="K1115" i="6"/>
  <c r="J1115" i="6" s="1"/>
  <c r="K2117" i="6"/>
  <c r="J2117" i="6" s="1"/>
  <c r="K2053" i="6"/>
  <c r="J2053" i="6" s="1"/>
  <c r="K1989" i="6"/>
  <c r="J1989" i="6" s="1"/>
  <c r="K1925" i="6"/>
  <c r="J1925" i="6" s="1"/>
  <c r="K1861" i="6"/>
  <c r="J1861" i="6" s="1"/>
  <c r="K1797" i="6"/>
  <c r="J1797" i="6" s="1"/>
  <c r="K1733" i="6"/>
  <c r="J1733" i="6" s="1"/>
  <c r="K1662" i="6"/>
  <c r="J1662" i="6" s="1"/>
  <c r="K1576" i="6"/>
  <c r="J1576" i="6" s="1"/>
  <c r="K1484" i="6"/>
  <c r="J1484" i="6" s="1"/>
  <c r="K2156" i="6"/>
  <c r="J2156" i="6" s="1"/>
  <c r="K2092" i="6"/>
  <c r="J2092" i="6" s="1"/>
  <c r="K2028" i="6"/>
  <c r="J2028" i="6" s="1"/>
  <c r="K1964" i="6"/>
  <c r="J1964" i="6" s="1"/>
  <c r="K1900" i="6"/>
  <c r="J1900" i="6" s="1"/>
  <c r="K1836" i="6"/>
  <c r="J1836" i="6" s="1"/>
  <c r="K1772" i="6"/>
  <c r="J1772" i="6" s="1"/>
  <c r="K1708" i="6"/>
  <c r="J1708" i="6" s="1"/>
  <c r="K1628" i="6"/>
  <c r="J1628" i="6" s="1"/>
  <c r="K1543" i="6"/>
  <c r="J1543" i="6" s="1"/>
  <c r="K1316" i="6"/>
  <c r="J1316" i="6" s="1"/>
  <c r="K2131" i="6"/>
  <c r="J2131" i="6" s="1"/>
  <c r="K2067" i="6"/>
  <c r="J2067" i="6" s="1"/>
  <c r="K2003" i="6"/>
  <c r="J2003" i="6" s="1"/>
  <c r="K1939" i="6"/>
  <c r="J1939" i="6" s="1"/>
  <c r="K1875" i="6"/>
  <c r="J1875" i="6" s="1"/>
  <c r="K1811" i="6"/>
  <c r="J1811" i="6" s="1"/>
  <c r="K1747" i="6"/>
  <c r="J1747" i="6" s="1"/>
  <c r="K1680" i="6"/>
  <c r="J1680" i="6" s="1"/>
  <c r="K1595" i="6"/>
  <c r="J1595" i="6" s="1"/>
  <c r="K1510" i="6"/>
  <c r="J1510" i="6" s="1"/>
  <c r="K1036" i="6"/>
  <c r="J1036" i="6" s="1"/>
  <c r="K1637" i="6"/>
  <c r="J1637" i="6" s="1"/>
  <c r="K1573" i="6"/>
  <c r="J1573" i="6" s="1"/>
  <c r="K1509" i="6"/>
  <c r="J1509" i="6" s="1"/>
  <c r="K1445" i="6"/>
  <c r="J1445" i="6" s="1"/>
  <c r="K1381" i="6"/>
  <c r="J1381" i="6" s="1"/>
  <c r="K1317" i="6"/>
  <c r="J1317" i="6" s="1"/>
  <c r="K1253" i="6"/>
  <c r="J1253" i="6" s="1"/>
  <c r="K1189" i="6"/>
  <c r="J1189" i="6" s="1"/>
  <c r="K1075" i="6"/>
  <c r="J1075" i="6" s="1"/>
  <c r="K819" i="6"/>
  <c r="J819" i="6" s="1"/>
  <c r="K1467" i="6"/>
  <c r="J1467" i="6" s="1"/>
  <c r="K1403" i="6"/>
  <c r="J1403" i="6" s="1"/>
  <c r="K1339" i="6"/>
  <c r="K1275" i="6"/>
  <c r="J1275" i="6" s="1"/>
  <c r="K1211" i="6"/>
  <c r="J1211" i="6" s="1"/>
  <c r="K1129" i="6"/>
  <c r="J1129" i="6" s="1"/>
  <c r="K907" i="6"/>
  <c r="J907" i="6" s="1"/>
  <c r="K229" i="6"/>
  <c r="J229" i="6" s="1"/>
  <c r="K1642" i="6"/>
  <c r="J1642" i="6" s="1"/>
  <c r="K1578" i="6"/>
  <c r="J1578" i="6" s="1"/>
  <c r="K1514" i="6"/>
  <c r="K1450" i="6"/>
  <c r="J1450" i="6" s="1"/>
  <c r="K1386" i="6"/>
  <c r="J1386" i="6" s="1"/>
  <c r="K1322" i="6"/>
  <c r="J1322" i="6" s="1"/>
  <c r="K1258" i="6"/>
  <c r="J1258" i="6" s="1"/>
  <c r="K1194" i="6"/>
  <c r="J1194" i="6" s="1"/>
  <c r="K1092" i="6"/>
  <c r="J1092" i="6" s="1"/>
  <c r="K836" i="6"/>
  <c r="J836" i="6" s="1"/>
  <c r="K1497" i="6"/>
  <c r="J1497" i="6" s="1"/>
  <c r="K1433" i="6"/>
  <c r="J1433" i="6" s="1"/>
  <c r="K1369" i="6"/>
  <c r="J1369" i="6" s="1"/>
  <c r="K1305" i="6"/>
  <c r="J1305" i="6" s="1"/>
  <c r="K1241" i="6"/>
  <c r="J1241" i="6" s="1"/>
  <c r="K1177" i="6"/>
  <c r="J1177" i="6" s="1"/>
  <c r="K1027" i="6"/>
  <c r="J1027" i="6" s="1"/>
  <c r="K747" i="6"/>
  <c r="J747" i="6" s="1"/>
  <c r="K1488" i="6"/>
  <c r="J1488" i="6" s="1"/>
  <c r="K1424" i="6"/>
  <c r="J1424" i="6" s="1"/>
  <c r="K1360" i="6"/>
  <c r="J1360" i="6" s="1"/>
  <c r="K1296" i="6"/>
  <c r="J1296" i="6" s="1"/>
  <c r="K1232" i="6"/>
  <c r="J1232" i="6" s="1"/>
  <c r="K1166" i="6"/>
  <c r="J1166" i="6" s="1"/>
  <c r="K988" i="6"/>
  <c r="J988" i="6" s="1"/>
  <c r="K660" i="6"/>
  <c r="J660" i="6" s="1"/>
  <c r="K1423" i="6"/>
  <c r="K1359" i="6"/>
  <c r="J1359" i="6" s="1"/>
  <c r="K1295" i="6"/>
  <c r="K1231" i="6"/>
  <c r="J1231" i="6" s="1"/>
  <c r="K1165" i="6"/>
  <c r="J1165" i="6" s="1"/>
  <c r="K987" i="6"/>
  <c r="J987" i="6" s="1"/>
  <c r="K644" i="6"/>
  <c r="J644" i="6" s="1"/>
  <c r="K1446" i="6"/>
  <c r="J1446" i="6" s="1"/>
  <c r="K1382" i="6"/>
  <c r="K1318" i="6"/>
  <c r="J1318" i="6" s="1"/>
  <c r="K1254" i="6"/>
  <c r="J1254" i="6" s="1"/>
  <c r="K1190" i="6"/>
  <c r="J1190" i="6" s="1"/>
  <c r="K1076" i="6"/>
  <c r="J1076" i="6" s="1"/>
  <c r="K820" i="6"/>
  <c r="J820" i="6" s="1"/>
  <c r="K780" i="6"/>
  <c r="J780" i="6" s="1"/>
  <c r="K716" i="6"/>
  <c r="J716" i="6" s="1"/>
  <c r="K613" i="6"/>
  <c r="J613" i="6" s="1"/>
  <c r="K445" i="6"/>
  <c r="J445" i="6" s="1"/>
  <c r="K276" i="6"/>
  <c r="J276" i="6" s="1"/>
  <c r="K105" i="6"/>
  <c r="J105" i="6" s="1"/>
  <c r="K1138" i="6"/>
  <c r="J1138" i="6" s="1"/>
  <c r="K1074" i="6"/>
  <c r="J1074" i="6" s="1"/>
  <c r="K1010" i="6"/>
  <c r="J1010" i="6" s="1"/>
  <c r="K946" i="6"/>
  <c r="J946" i="6" s="1"/>
  <c r="K882" i="6"/>
  <c r="J882" i="6" s="1"/>
  <c r="K818" i="6"/>
  <c r="J818" i="6" s="1"/>
  <c r="K754" i="6"/>
  <c r="J754" i="6" s="1"/>
  <c r="K690" i="6"/>
  <c r="J690" i="6" s="1"/>
  <c r="K548" i="6"/>
  <c r="J548" i="6" s="1"/>
  <c r="K377" i="6"/>
  <c r="J377" i="6" s="1"/>
  <c r="K205" i="6"/>
  <c r="J205" i="6" s="1"/>
  <c r="K36" i="6"/>
  <c r="J36" i="6" s="1"/>
  <c r="K1049" i="6"/>
  <c r="J1049" i="6" s="1"/>
  <c r="K985" i="6"/>
  <c r="J985" i="6" s="1"/>
  <c r="K921" i="6"/>
  <c r="K857" i="6"/>
  <c r="J857" i="6" s="1"/>
  <c r="K793" i="6"/>
  <c r="J793" i="6" s="1"/>
  <c r="K729" i="6"/>
  <c r="J729" i="6" s="1"/>
  <c r="K641" i="6"/>
  <c r="J641" i="6" s="1"/>
  <c r="K481" i="6"/>
  <c r="J481" i="6" s="1"/>
  <c r="K309" i="6"/>
  <c r="K140" i="6"/>
  <c r="J140" i="6" s="1"/>
  <c r="K1080" i="6"/>
  <c r="J1080" i="6" s="1"/>
  <c r="K1016" i="6"/>
  <c r="J1016" i="6" s="1"/>
  <c r="K952" i="6"/>
  <c r="J952" i="6" s="1"/>
  <c r="K888" i="6"/>
  <c r="J888" i="6" s="1"/>
  <c r="K824" i="6"/>
  <c r="J824" i="6" s="1"/>
  <c r="K760" i="6"/>
  <c r="J760" i="6" s="1"/>
  <c r="K696" i="6"/>
  <c r="J696" i="6" s="1"/>
  <c r="K564" i="6"/>
  <c r="J564" i="6" s="1"/>
  <c r="K393" i="6"/>
  <c r="K221" i="6"/>
  <c r="J221" i="6" s="1"/>
  <c r="K52" i="6"/>
  <c r="J52" i="6" s="1"/>
  <c r="K1135" i="6"/>
  <c r="J1135" i="6" s="1"/>
  <c r="K1071" i="6"/>
  <c r="J1071" i="6" s="1"/>
  <c r="K1007" i="6"/>
  <c r="J1007" i="6" s="1"/>
  <c r="K943" i="6"/>
  <c r="K879" i="6"/>
  <c r="J879" i="6" s="1"/>
  <c r="K815" i="6"/>
  <c r="J815" i="6" s="1"/>
  <c r="K751" i="6"/>
  <c r="J751" i="6" s="1"/>
  <c r="K684" i="6"/>
  <c r="J684" i="6" s="1"/>
  <c r="K540" i="6"/>
  <c r="J540" i="6" s="1"/>
  <c r="K369" i="6"/>
  <c r="J369" i="6" s="1"/>
  <c r="K197" i="6"/>
  <c r="J197" i="6" s="1"/>
  <c r="K27" i="6"/>
  <c r="J27" i="6" s="1"/>
  <c r="K1102" i="6"/>
  <c r="J1102" i="6" s="1"/>
  <c r="K1038" i="6"/>
  <c r="K974" i="6"/>
  <c r="J974" i="6" s="1"/>
  <c r="K910" i="6"/>
  <c r="J910" i="6" s="1"/>
  <c r="K846" i="6"/>
  <c r="J846" i="6" s="1"/>
  <c r="K782" i="6"/>
  <c r="J782" i="6" s="1"/>
  <c r="K718" i="6"/>
  <c r="J718" i="6" s="1"/>
  <c r="K452" i="6"/>
  <c r="K281" i="6"/>
  <c r="J281" i="6" s="1"/>
  <c r="K109" i="6"/>
  <c r="J109" i="6" s="1"/>
  <c r="K1125" i="6"/>
  <c r="J1125" i="6" s="1"/>
  <c r="K1061" i="6"/>
  <c r="J1061" i="6" s="1"/>
  <c r="K997" i="6"/>
  <c r="J997" i="6" s="1"/>
  <c r="K933" i="6"/>
  <c r="J933" i="6" s="1"/>
  <c r="K869" i="6"/>
  <c r="J869" i="6" s="1"/>
  <c r="K805" i="6"/>
  <c r="J805" i="6" s="1"/>
  <c r="K741" i="6"/>
  <c r="J741" i="6" s="1"/>
  <c r="K665" i="6"/>
  <c r="K513" i="6"/>
  <c r="J513" i="6" s="1"/>
  <c r="K341" i="6"/>
  <c r="J341" i="6" s="1"/>
  <c r="K172" i="6"/>
  <c r="J172" i="6" s="1"/>
  <c r="K683" i="6"/>
  <c r="J683" i="6" s="1"/>
  <c r="K619" i="6"/>
  <c r="J619" i="6" s="1"/>
  <c r="K555" i="6"/>
  <c r="K491" i="6"/>
  <c r="J491" i="6" s="1"/>
  <c r="K427" i="6"/>
  <c r="J427" i="6" s="1"/>
  <c r="K363" i="6"/>
  <c r="J363" i="6" s="1"/>
  <c r="K299" i="6"/>
  <c r="J299" i="6" s="1"/>
  <c r="K235" i="6"/>
  <c r="J235" i="6" s="1"/>
  <c r="K171" i="6"/>
  <c r="J171" i="6" s="1"/>
  <c r="K107" i="6"/>
  <c r="J107" i="6" s="1"/>
  <c r="K43" i="6"/>
  <c r="J43" i="6" s="1"/>
  <c r="K688" i="6"/>
  <c r="J688" i="6" s="1"/>
  <c r="K624" i="6"/>
  <c r="K560" i="6"/>
  <c r="J560" i="6" s="1"/>
  <c r="K496" i="6"/>
  <c r="J496" i="6" s="1"/>
  <c r="K432" i="6"/>
  <c r="J432" i="6" s="1"/>
  <c r="K368" i="6"/>
  <c r="J368" i="6" s="1"/>
  <c r="K304" i="6"/>
  <c r="J304" i="6" s="1"/>
  <c r="K240" i="6"/>
  <c r="K176" i="6"/>
  <c r="J176" i="6" s="1"/>
  <c r="K112" i="6"/>
  <c r="J112" i="6" s="1"/>
  <c r="K48" i="6"/>
  <c r="J48" i="6" s="1"/>
  <c r="K663" i="6"/>
  <c r="J663" i="6" s="1"/>
  <c r="K599" i="6"/>
  <c r="J599" i="6" s="1"/>
  <c r="K535" i="6"/>
  <c r="J535" i="6" s="1"/>
  <c r="K471" i="6"/>
  <c r="J471" i="6" s="1"/>
  <c r="K407" i="6"/>
  <c r="J407" i="6" s="1"/>
  <c r="K343" i="6"/>
  <c r="J343" i="6" s="1"/>
  <c r="K279" i="6"/>
  <c r="K215" i="6"/>
  <c r="J215" i="6" s="1"/>
  <c r="K151" i="6"/>
  <c r="J151" i="6" s="1"/>
  <c r="K87" i="6"/>
  <c r="J87" i="6" s="1"/>
  <c r="K21" i="6"/>
  <c r="J21" i="6" s="1"/>
  <c r="K638" i="6"/>
  <c r="J638" i="6" s="1"/>
  <c r="K574" i="6"/>
  <c r="K510" i="6"/>
  <c r="J510" i="6" s="1"/>
  <c r="K446" i="6"/>
  <c r="J446" i="6" s="1"/>
  <c r="K382" i="6"/>
  <c r="J382" i="6" s="1"/>
  <c r="K318" i="6"/>
  <c r="J318" i="6" s="1"/>
  <c r="K254" i="6"/>
  <c r="J254" i="6" s="1"/>
  <c r="K190" i="6"/>
  <c r="J190" i="6" s="1"/>
  <c r="K126" i="6"/>
  <c r="J126" i="6" s="1"/>
  <c r="K62" i="6"/>
  <c r="J62" i="6" s="1"/>
  <c r="K3905" i="6"/>
  <c r="J3905" i="6" s="1"/>
  <c r="K3990" i="6"/>
  <c r="K4073" i="6"/>
  <c r="J4073" i="6" s="1"/>
  <c r="K4137" i="6"/>
  <c r="J4137" i="6" s="1"/>
  <c r="K4201" i="6"/>
  <c r="J4201" i="6" s="1"/>
  <c r="K4265" i="6"/>
  <c r="J4265" i="6" s="1"/>
  <c r="K4329" i="6"/>
  <c r="J4329" i="6" s="1"/>
  <c r="K4393" i="6"/>
  <c r="K4457" i="6"/>
  <c r="J4457" i="6" s="1"/>
  <c r="K4521" i="6"/>
  <c r="J4521" i="6" s="1"/>
  <c r="K4585" i="6"/>
  <c r="J4585" i="6" s="1"/>
  <c r="K4649" i="6"/>
  <c r="J4649" i="6" s="1"/>
  <c r="K4713" i="6"/>
  <c r="J4713" i="6" s="1"/>
  <c r="K4777" i="6"/>
  <c r="J4777" i="6" s="1"/>
  <c r="K3907" i="6"/>
  <c r="J3907" i="6" s="1"/>
  <c r="K3992" i="6"/>
  <c r="J3992" i="6" s="1"/>
  <c r="K4074" i="6"/>
  <c r="J4074" i="6" s="1"/>
  <c r="K4138" i="6"/>
  <c r="K4202" i="6"/>
  <c r="J4202" i="6" s="1"/>
  <c r="K4266" i="6"/>
  <c r="J4266" i="6" s="1"/>
  <c r="K4330" i="6"/>
  <c r="J4330" i="6" s="1"/>
  <c r="K4394" i="6"/>
  <c r="J4394" i="6" s="1"/>
  <c r="K4458" i="6"/>
  <c r="J4458" i="6" s="1"/>
  <c r="K4522" i="6"/>
  <c r="K4586" i="6"/>
  <c r="J4586" i="6" s="1"/>
  <c r="K4650" i="6"/>
  <c r="J4650" i="6" s="1"/>
  <c r="K4714" i="6"/>
  <c r="J4714" i="6" s="1"/>
  <c r="K4778" i="6"/>
  <c r="J4778" i="6" s="1"/>
  <c r="K4842" i="6"/>
  <c r="J4842" i="6" s="1"/>
  <c r="K4906" i="6"/>
  <c r="J4906" i="6" s="1"/>
  <c r="K4970" i="6"/>
  <c r="J4970" i="6" s="1"/>
  <c r="K3918" i="6"/>
  <c r="J3918" i="6" s="1"/>
  <c r="K4004" i="6"/>
  <c r="J4004" i="6" s="1"/>
  <c r="K4083" i="6"/>
  <c r="J4083" i="6" s="1"/>
  <c r="K4147" i="6"/>
  <c r="J4147" i="6" s="1"/>
  <c r="K4211" i="6"/>
  <c r="J4211" i="6" s="1"/>
  <c r="K4275" i="6"/>
  <c r="J4275" i="6" s="1"/>
  <c r="K4339" i="6"/>
  <c r="J4339" i="6" s="1"/>
  <c r="K4403" i="6"/>
  <c r="J4403" i="6" s="1"/>
  <c r="K4467" i="6"/>
  <c r="J4467" i="6" s="1"/>
  <c r="K4531" i="6"/>
  <c r="J4531" i="6" s="1"/>
  <c r="K4595" i="6"/>
  <c r="J4595" i="6" s="1"/>
  <c r="K4659" i="6"/>
  <c r="J4659" i="6" s="1"/>
  <c r="K4723" i="6"/>
  <c r="J4723" i="6" s="1"/>
  <c r="K4787" i="6"/>
  <c r="J4787" i="6" s="1"/>
  <c r="K3931" i="6"/>
  <c r="J3931" i="6" s="1"/>
  <c r="K4016" i="6"/>
  <c r="J4016" i="6" s="1"/>
  <c r="K4092" i="6"/>
  <c r="J4092" i="6" s="1"/>
  <c r="K4156" i="6"/>
  <c r="J4156" i="6" s="1"/>
  <c r="K4220" i="6"/>
  <c r="K4284" i="6"/>
  <c r="J4284" i="6" s="1"/>
  <c r="K4348" i="6"/>
  <c r="J4348" i="6" s="1"/>
  <c r="K4412" i="6"/>
  <c r="J4412" i="6" s="1"/>
  <c r="K4476" i="6"/>
  <c r="J4476" i="6" s="1"/>
  <c r="K4540" i="6"/>
  <c r="J4540" i="6" s="1"/>
  <c r="K4604" i="6"/>
  <c r="K4668" i="6"/>
  <c r="J4668" i="6" s="1"/>
  <c r="K4732" i="6"/>
  <c r="J4732" i="6" s="1"/>
  <c r="K4796" i="6"/>
  <c r="J4796" i="6" s="1"/>
  <c r="K3942" i="6"/>
  <c r="J3942" i="6" s="1"/>
  <c r="K4028" i="6"/>
  <c r="J4028" i="6" s="1"/>
  <c r="K4101" i="6"/>
  <c r="J4101" i="6" s="1"/>
  <c r="K4165" i="6"/>
  <c r="J4165" i="6" s="1"/>
  <c r="K4229" i="6"/>
  <c r="J4229" i="6" s="1"/>
  <c r="K4293" i="6"/>
  <c r="J4293" i="6" s="1"/>
  <c r="K4357" i="6"/>
  <c r="J4357" i="6" s="1"/>
  <c r="K4421" i="6"/>
  <c r="J4421" i="6" s="1"/>
  <c r="K4485" i="6"/>
  <c r="J4485" i="6" s="1"/>
  <c r="K4549" i="6"/>
  <c r="J4549" i="6" s="1"/>
  <c r="K4613" i="6"/>
  <c r="J4613" i="6" s="1"/>
  <c r="K4677" i="6"/>
  <c r="J4677" i="6" s="1"/>
  <c r="K4741" i="6"/>
  <c r="J4741" i="6" s="1"/>
  <c r="K4805" i="6"/>
  <c r="J4805" i="6" s="1"/>
  <c r="K3955" i="6"/>
  <c r="J3955" i="6" s="1"/>
  <c r="K4040" i="6"/>
  <c r="J4040" i="6" s="1"/>
  <c r="K4110" i="6"/>
  <c r="J4110" i="6" s="1"/>
  <c r="K4174" i="6"/>
  <c r="J4174" i="6" s="1"/>
  <c r="K4238" i="6"/>
  <c r="J4238" i="6" s="1"/>
  <c r="K4302" i="6"/>
  <c r="J4302" i="6" s="1"/>
  <c r="K4366" i="6"/>
  <c r="J4366" i="6" s="1"/>
  <c r="K4430" i="6"/>
  <c r="J4430" i="6" s="1"/>
  <c r="K4494" i="6"/>
  <c r="J4494" i="6" s="1"/>
  <c r="K4558" i="6"/>
  <c r="J4558" i="6" s="1"/>
  <c r="K4622" i="6"/>
  <c r="J4622" i="6" s="1"/>
  <c r="K4686" i="6"/>
  <c r="J4686" i="6" s="1"/>
  <c r="K4750" i="6"/>
  <c r="J4750" i="6" s="1"/>
  <c r="K4814" i="6"/>
  <c r="J4814" i="6" s="1"/>
  <c r="K4878" i="6"/>
  <c r="J4878" i="6" s="1"/>
  <c r="K4942" i="6"/>
  <c r="J4942" i="6" s="1"/>
  <c r="I4871" i="6"/>
  <c r="H4871" i="6"/>
  <c r="I4935" i="6"/>
  <c r="H4935" i="6"/>
  <c r="I4824" i="6"/>
  <c r="H4824" i="6"/>
  <c r="I4888" i="6"/>
  <c r="H4888" i="6"/>
  <c r="I4952" i="6"/>
  <c r="H4952" i="6"/>
  <c r="I4841" i="6"/>
  <c r="H4841" i="6"/>
  <c r="I4905" i="6"/>
  <c r="H4905" i="6"/>
  <c r="I4969" i="6"/>
  <c r="H4969" i="6"/>
  <c r="I4851" i="6"/>
  <c r="H4851" i="6"/>
  <c r="I4915" i="6"/>
  <c r="H4915" i="6"/>
  <c r="I4979" i="6"/>
  <c r="H4979" i="6"/>
  <c r="I4860" i="6"/>
  <c r="H4860" i="6"/>
  <c r="I4924" i="6"/>
  <c r="H4924" i="6"/>
  <c r="I4988" i="6"/>
  <c r="H4988" i="6"/>
  <c r="I4869" i="6"/>
  <c r="H4869" i="6"/>
  <c r="I4933" i="6"/>
  <c r="H4933" i="6"/>
  <c r="I4999" i="6"/>
  <c r="H4999" i="6"/>
  <c r="I4879" i="6"/>
  <c r="H4879" i="6"/>
  <c r="I4943" i="6"/>
  <c r="H4943" i="6"/>
  <c r="I4832" i="6"/>
  <c r="H4832" i="6"/>
  <c r="I4896" i="6"/>
  <c r="H4896" i="6"/>
  <c r="I4960" i="6"/>
  <c r="H4960" i="6"/>
  <c r="I4849" i="6"/>
  <c r="H4849" i="6"/>
  <c r="I4913" i="6"/>
  <c r="H4913" i="6"/>
  <c r="I4977" i="6"/>
  <c r="H4977" i="6"/>
  <c r="I4859" i="6"/>
  <c r="H4859" i="6"/>
  <c r="I4923" i="6"/>
  <c r="H4923" i="6"/>
  <c r="I4987" i="6"/>
  <c r="H4987" i="6"/>
  <c r="I4868" i="6"/>
  <c r="H4868" i="6"/>
  <c r="I4932" i="6"/>
  <c r="H4932" i="6"/>
  <c r="I4998" i="6"/>
  <c r="H4998" i="6"/>
  <c r="I4877" i="6"/>
  <c r="H4877" i="6"/>
  <c r="I4941" i="6"/>
  <c r="H4941" i="6"/>
  <c r="I4823" i="6"/>
  <c r="H4823" i="6"/>
  <c r="I4887" i="6"/>
  <c r="H4887" i="6"/>
  <c r="I4951" i="6"/>
  <c r="H4951" i="6"/>
  <c r="I4840" i="6"/>
  <c r="H4840" i="6"/>
  <c r="I4904" i="6"/>
  <c r="H4904" i="6"/>
  <c r="I4968" i="6"/>
  <c r="H4968" i="6"/>
  <c r="I4857" i="6"/>
  <c r="H4857" i="6"/>
  <c r="I4921" i="6"/>
  <c r="H4921" i="6"/>
  <c r="I4985" i="6"/>
  <c r="H4985" i="6"/>
  <c r="I4867" i="6"/>
  <c r="H4867" i="6"/>
  <c r="I4931" i="6"/>
  <c r="H4931" i="6"/>
  <c r="I4997" i="6"/>
  <c r="H4997" i="6"/>
  <c r="I4812" i="6"/>
  <c r="H4812" i="6"/>
  <c r="I4876" i="6"/>
  <c r="H4876" i="6"/>
  <c r="I4940" i="6"/>
  <c r="H4940" i="6"/>
  <c r="I4821" i="6"/>
  <c r="H4821" i="6"/>
  <c r="I4885" i="6"/>
  <c r="H4885" i="6"/>
  <c r="I4949" i="6"/>
  <c r="H4949" i="6"/>
  <c r="I4831" i="6"/>
  <c r="H4831" i="6"/>
  <c r="I4895" i="6"/>
  <c r="H4895" i="6"/>
  <c r="I4959" i="6"/>
  <c r="H4959" i="6"/>
  <c r="I4848" i="6"/>
  <c r="H4848" i="6"/>
  <c r="I4912" i="6"/>
  <c r="H4912" i="6"/>
  <c r="I4976" i="6"/>
  <c r="H4976" i="6"/>
  <c r="I4865" i="6"/>
  <c r="H4865" i="6"/>
  <c r="I4929" i="6"/>
  <c r="H4929" i="6"/>
  <c r="I4994" i="6"/>
  <c r="H4994" i="6"/>
  <c r="I4811" i="6"/>
  <c r="H4811" i="6"/>
  <c r="I4875" i="6"/>
  <c r="H4875" i="6"/>
  <c r="I4939" i="6"/>
  <c r="H4939" i="6"/>
  <c r="I4820" i="6"/>
  <c r="H4820" i="6"/>
  <c r="I4884" i="6"/>
  <c r="H4884" i="6"/>
  <c r="I4948" i="6"/>
  <c r="H4948" i="6"/>
  <c r="I4829" i="6"/>
  <c r="H4829" i="6"/>
  <c r="I4893" i="6"/>
  <c r="H4893" i="6"/>
  <c r="I4957" i="6"/>
  <c r="H4957" i="6"/>
  <c r="I4839" i="6"/>
  <c r="H4839" i="6"/>
  <c r="I4903" i="6"/>
  <c r="H4903" i="6"/>
  <c r="I4967" i="6"/>
  <c r="H4967" i="6"/>
  <c r="I4856" i="6"/>
  <c r="H4856" i="6"/>
  <c r="I4920" i="6"/>
  <c r="H4920" i="6"/>
  <c r="I4984" i="6"/>
  <c r="H4984" i="6"/>
  <c r="I4873" i="6"/>
  <c r="H4873" i="6"/>
  <c r="I4937" i="6"/>
  <c r="H4937" i="6"/>
  <c r="I4819" i="6"/>
  <c r="H4819" i="6"/>
  <c r="I4883" i="6"/>
  <c r="H4883" i="6"/>
  <c r="I4947" i="6"/>
  <c r="H4947" i="6"/>
  <c r="I4828" i="6"/>
  <c r="H4828" i="6"/>
  <c r="I4892" i="6"/>
  <c r="H4892" i="6"/>
  <c r="I4956" i="6"/>
  <c r="H4956" i="6"/>
  <c r="I4837" i="6"/>
  <c r="H4837" i="6"/>
  <c r="I4901" i="6"/>
  <c r="H4901" i="6"/>
  <c r="I4965" i="6"/>
  <c r="H4965" i="6"/>
  <c r="I4847" i="6"/>
  <c r="H4847" i="6"/>
  <c r="I4911" i="6"/>
  <c r="H4911" i="6"/>
  <c r="I4975" i="6"/>
  <c r="H4975" i="6"/>
  <c r="I4864" i="6"/>
  <c r="H4864" i="6"/>
  <c r="I4928" i="6"/>
  <c r="H4928" i="6"/>
  <c r="I4992" i="6"/>
  <c r="H4992" i="6"/>
  <c r="I4881" i="6"/>
  <c r="H4881" i="6"/>
  <c r="I4945" i="6"/>
  <c r="H4945" i="6"/>
  <c r="I4827" i="6"/>
  <c r="H4827" i="6"/>
  <c r="I4891" i="6"/>
  <c r="H4891" i="6"/>
  <c r="I4955" i="6"/>
  <c r="H4955" i="6"/>
  <c r="I4836" i="6"/>
  <c r="H4836" i="6"/>
  <c r="I4900" i="6"/>
  <c r="H4900" i="6"/>
  <c r="I4964" i="6"/>
  <c r="H4964" i="6"/>
  <c r="I4845" i="6"/>
  <c r="H4845" i="6"/>
  <c r="I4909" i="6"/>
  <c r="H4909" i="6"/>
  <c r="I4973" i="6"/>
  <c r="H4973" i="6"/>
  <c r="I4855" i="6"/>
  <c r="H4855" i="6"/>
  <c r="I4919" i="6"/>
  <c r="H4919" i="6"/>
  <c r="I4983" i="6"/>
  <c r="H4983" i="6"/>
  <c r="I4872" i="6"/>
  <c r="H4872" i="6"/>
  <c r="I4936" i="6"/>
  <c r="H4936" i="6"/>
  <c r="I4825" i="6"/>
  <c r="H4825" i="6"/>
  <c r="I4889" i="6"/>
  <c r="H4889" i="6"/>
  <c r="I4953" i="6"/>
  <c r="H4953" i="6"/>
  <c r="I4835" i="6"/>
  <c r="H4835" i="6"/>
  <c r="I4899" i="6"/>
  <c r="H4899" i="6"/>
  <c r="I4963" i="6"/>
  <c r="H4963" i="6"/>
  <c r="I4844" i="6"/>
  <c r="H4844" i="6"/>
  <c r="I4908" i="6"/>
  <c r="H4908" i="6"/>
  <c r="I4972" i="6"/>
  <c r="H4972" i="6"/>
  <c r="I4853" i="6"/>
  <c r="H4853" i="6"/>
  <c r="I4917" i="6"/>
  <c r="H4917" i="6"/>
  <c r="I4981" i="6"/>
  <c r="H4981" i="6"/>
  <c r="I4863" i="6"/>
  <c r="H4863" i="6"/>
  <c r="I4927" i="6"/>
  <c r="H4927" i="6"/>
  <c r="I4991" i="6"/>
  <c r="H4991" i="6"/>
  <c r="I4816" i="6"/>
  <c r="H4816" i="6"/>
  <c r="I4880" i="6"/>
  <c r="H4880" i="6"/>
  <c r="I4944" i="6"/>
  <c r="H4944" i="6"/>
  <c r="I4833" i="6"/>
  <c r="H4833" i="6"/>
  <c r="I4897" i="6"/>
  <c r="H4897" i="6"/>
  <c r="I4961" i="6"/>
  <c r="H4961" i="6"/>
  <c r="I4843" i="6"/>
  <c r="H4843" i="6"/>
  <c r="I4907" i="6"/>
  <c r="H4907" i="6"/>
  <c r="I4971" i="6"/>
  <c r="H4971" i="6"/>
  <c r="I4852" i="6"/>
  <c r="H4852" i="6"/>
  <c r="I4916" i="6"/>
  <c r="H4916" i="6"/>
  <c r="I4980" i="6"/>
  <c r="H4980" i="6"/>
  <c r="I4861" i="6"/>
  <c r="H4861" i="6"/>
  <c r="I4925" i="6"/>
  <c r="H4925" i="6"/>
  <c r="I4989" i="6"/>
  <c r="H4989" i="6"/>
  <c r="H17" i="6"/>
  <c r="I5" i="6"/>
  <c r="J5001" i="6"/>
  <c r="H5001" i="6"/>
  <c r="H24" i="6"/>
  <c r="J24" i="6"/>
  <c r="I24" i="6" s="1"/>
  <c r="J4995" i="6"/>
  <c r="J4993" i="6"/>
  <c r="H4995" i="6"/>
  <c r="H3" i="6"/>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4" i="8"/>
  <c r="E5" i="8"/>
  <c r="E6" i="8"/>
  <c r="E3" i="8"/>
  <c r="C6" i="11"/>
  <c r="B6" i="11"/>
  <c r="C4" i="11"/>
  <c r="C5" i="11"/>
  <c r="B3" i="10"/>
  <c r="B11" i="10"/>
  <c r="B10" i="10"/>
  <c r="B9" i="10"/>
  <c r="B8" i="10"/>
  <c r="B7" i="10"/>
  <c r="B6" i="10"/>
  <c r="I2200" i="6" l="1"/>
  <c r="I1553" i="6"/>
  <c r="I4471" i="6"/>
  <c r="I907" i="6"/>
  <c r="I2416" i="6"/>
  <c r="I134" i="6"/>
  <c r="I582" i="6"/>
  <c r="I1680" i="6"/>
  <c r="I4588" i="6"/>
  <c r="I1138" i="6"/>
  <c r="I1241" i="6"/>
  <c r="I954" i="6"/>
  <c r="I3923" i="6"/>
  <c r="I1098" i="6"/>
  <c r="I805" i="6"/>
  <c r="I2971" i="6"/>
  <c r="I20" i="6"/>
  <c r="I3719" i="6"/>
  <c r="I4285" i="6"/>
  <c r="I1154" i="6"/>
  <c r="I4743" i="6"/>
  <c r="I3450" i="6"/>
  <c r="I571" i="6"/>
  <c r="I4211" i="6"/>
  <c r="I613" i="6"/>
  <c r="I3027" i="6"/>
  <c r="I650" i="6"/>
  <c r="I151" i="6"/>
  <c r="I2822" i="6"/>
  <c r="I726" i="6"/>
  <c r="I2258" i="6"/>
  <c r="I4698" i="6"/>
  <c r="I1013" i="6"/>
  <c r="I567" i="6"/>
  <c r="I336" i="6"/>
  <c r="I75" i="6"/>
  <c r="I3722" i="6"/>
  <c r="I3918" i="6"/>
  <c r="I52" i="6"/>
  <c r="I1772" i="6"/>
  <c r="I2513" i="6"/>
  <c r="I125" i="6"/>
  <c r="I2957" i="6"/>
  <c r="I3411" i="6"/>
  <c r="I4076" i="6"/>
  <c r="I4054" i="6"/>
  <c r="I873" i="6"/>
  <c r="I645" i="6"/>
  <c r="I2010" i="6"/>
  <c r="I3682" i="6"/>
  <c r="I1918" i="6"/>
  <c r="I793" i="6"/>
  <c r="I1497" i="6"/>
  <c r="I3354" i="6"/>
  <c r="I19" i="6"/>
  <c r="I1090" i="6"/>
  <c r="I1180" i="6"/>
  <c r="I3773" i="6"/>
  <c r="I512" i="6"/>
  <c r="I732" i="6"/>
  <c r="I387" i="6"/>
  <c r="I1816" i="6"/>
  <c r="I2797" i="6"/>
  <c r="I1987" i="6"/>
  <c r="I1555" i="6"/>
  <c r="I2875" i="6"/>
  <c r="I2720" i="6"/>
  <c r="I4221" i="6"/>
  <c r="I1848" i="6"/>
  <c r="I3149" i="6"/>
  <c r="I423" i="6"/>
  <c r="I834" i="6"/>
  <c r="I4266" i="6"/>
  <c r="I2344" i="6"/>
  <c r="I2347" i="6"/>
  <c r="I4084" i="6"/>
  <c r="I1453" i="6"/>
  <c r="I1679" i="6"/>
  <c r="I3688" i="6"/>
  <c r="I4195" i="6"/>
  <c r="I1077" i="6"/>
  <c r="I77" i="6"/>
  <c r="I4241" i="6"/>
  <c r="I1384" i="6"/>
  <c r="I2381" i="6"/>
  <c r="I3870" i="6"/>
  <c r="I1150" i="6"/>
  <c r="I2619" i="6"/>
  <c r="I2713" i="6"/>
  <c r="I320" i="6"/>
  <c r="I2005" i="6"/>
  <c r="I1568" i="6"/>
  <c r="I284" i="6"/>
  <c r="I4683" i="6"/>
  <c r="I1299" i="6"/>
  <c r="I1762" i="6"/>
  <c r="I3044" i="6"/>
  <c r="I4003" i="6"/>
  <c r="I407" i="6"/>
  <c r="I910" i="6"/>
  <c r="I3421" i="6"/>
  <c r="I2684" i="6"/>
  <c r="I3279" i="6"/>
  <c r="I3346" i="6"/>
  <c r="I3713" i="6"/>
  <c r="I4351" i="6"/>
  <c r="I590" i="6"/>
  <c r="I213" i="6"/>
  <c r="I1594" i="6"/>
  <c r="I2692" i="6"/>
  <c r="I2646" i="6"/>
  <c r="I269" i="6"/>
  <c r="I1170" i="6"/>
  <c r="I3867" i="6"/>
  <c r="I3648" i="6"/>
  <c r="I4455" i="6"/>
  <c r="I4137" i="6"/>
  <c r="I1637" i="6"/>
  <c r="I2949" i="6"/>
  <c r="I3374" i="6"/>
  <c r="I4596" i="6"/>
  <c r="I1559" i="6"/>
  <c r="I2272" i="6"/>
  <c r="I3535" i="6"/>
  <c r="I4671" i="6"/>
  <c r="I1827" i="6"/>
  <c r="I2608" i="6"/>
  <c r="I2017" i="6"/>
  <c r="I1192" i="6"/>
  <c r="I1693" i="6"/>
  <c r="I3369" i="6"/>
  <c r="I3854" i="6"/>
  <c r="I914" i="6"/>
  <c r="I4162" i="6"/>
  <c r="I536" i="6"/>
  <c r="I541" i="6"/>
  <c r="I810" i="6"/>
  <c r="I2236" i="6"/>
  <c r="I496" i="6"/>
  <c r="I2117" i="6"/>
  <c r="I3538" i="6"/>
  <c r="I3986" i="6"/>
  <c r="I4395" i="6"/>
  <c r="I2940" i="6"/>
  <c r="I2341" i="6"/>
  <c r="I2377" i="6"/>
  <c r="I148" i="6"/>
  <c r="I1375" i="6"/>
  <c r="I1171" i="6"/>
  <c r="I1946" i="6"/>
  <c r="I4168" i="6"/>
  <c r="I957" i="6"/>
  <c r="I1320" i="6"/>
  <c r="I1201" i="6"/>
  <c r="I4793" i="6"/>
  <c r="I4345" i="6"/>
  <c r="I46" i="6"/>
  <c r="I341" i="6"/>
  <c r="I696" i="6"/>
  <c r="I1165" i="6"/>
  <c r="I1776" i="6"/>
  <c r="I2369" i="6"/>
  <c r="I4422" i="6"/>
  <c r="I4962" i="6"/>
  <c r="I681" i="6"/>
  <c r="I1454" i="6"/>
  <c r="I1508" i="6"/>
  <c r="I1801" i="6"/>
  <c r="I3095" i="6"/>
  <c r="I3318" i="6"/>
  <c r="I3866" i="6"/>
  <c r="I3921" i="6"/>
  <c r="I968" i="6"/>
  <c r="I962" i="6"/>
  <c r="I884" i="6"/>
  <c r="I72" i="6"/>
  <c r="I545" i="6"/>
  <c r="I2526" i="6"/>
  <c r="I2974" i="6"/>
  <c r="I3320" i="6"/>
  <c r="I3888" i="6"/>
  <c r="I4371" i="6"/>
  <c r="I3949" i="6"/>
  <c r="I1592" i="6"/>
  <c r="I3606" i="6"/>
  <c r="I41" i="6"/>
  <c r="I811" i="6"/>
  <c r="I291" i="6"/>
  <c r="I1438" i="6"/>
  <c r="I2024" i="6"/>
  <c r="I4229" i="6"/>
  <c r="J4604" i="6"/>
  <c r="I4604" i="6" s="1"/>
  <c r="I3992" i="6"/>
  <c r="J4393" i="6"/>
  <c r="I4393" i="6" s="1"/>
  <c r="J452" i="6"/>
  <c r="I452" i="6" s="1"/>
  <c r="J1382" i="6"/>
  <c r="I1382" i="6" s="1"/>
  <c r="J279" i="6"/>
  <c r="I279" i="6" s="1"/>
  <c r="J393" i="6"/>
  <c r="I393" i="6" s="1"/>
  <c r="J1423" i="6"/>
  <c r="I1423" i="6" s="1"/>
  <c r="I4485" i="6"/>
  <c r="I4092" i="6"/>
  <c r="I62" i="6"/>
  <c r="J574" i="6"/>
  <c r="I574" i="6" s="1"/>
  <c r="I27" i="6"/>
  <c r="J943" i="6"/>
  <c r="I943" i="6" s="1"/>
  <c r="I4467" i="6"/>
  <c r="I4083" i="6"/>
  <c r="J624" i="6"/>
  <c r="I624" i="6" s="1"/>
  <c r="J921" i="6"/>
  <c r="I921" i="6" s="1"/>
  <c r="J1514" i="6"/>
  <c r="I1514" i="6" s="1"/>
  <c r="J240" i="6"/>
  <c r="I240" i="6" s="1"/>
  <c r="J309" i="6"/>
  <c r="I309" i="6" s="1"/>
  <c r="J1339" i="6"/>
  <c r="I1339" i="6" s="1"/>
  <c r="I4741" i="6"/>
  <c r="I4357" i="6"/>
  <c r="I4348" i="6"/>
  <c r="J4138" i="6"/>
  <c r="I4138" i="6" s="1"/>
  <c r="J665" i="6"/>
  <c r="I665" i="6" s="1"/>
  <c r="J4522" i="6"/>
  <c r="I4522" i="6" s="1"/>
  <c r="I43" i="6"/>
  <c r="J555" i="6"/>
  <c r="I555" i="6" s="1"/>
  <c r="I1049" i="6"/>
  <c r="J4220" i="6"/>
  <c r="I4220" i="6" s="1"/>
  <c r="J3990" i="6"/>
  <c r="I3990" i="6" s="1"/>
  <c r="J1038" i="6"/>
  <c r="I1038" i="6"/>
  <c r="J1295" i="6"/>
  <c r="I1295" i="6" s="1"/>
  <c r="I1903" i="6"/>
  <c r="I2895" i="6"/>
  <c r="I3843" i="6"/>
  <c r="I3250" i="6"/>
  <c r="I3744" i="6"/>
  <c r="I4376" i="6"/>
  <c r="I4065" i="6"/>
  <c r="I415" i="6"/>
  <c r="I1015" i="6"/>
  <c r="I803" i="6"/>
  <c r="I1933" i="6"/>
  <c r="I2318" i="6"/>
  <c r="I3097" i="6"/>
  <c r="I2643" i="6"/>
  <c r="I2874" i="6"/>
  <c r="I3684" i="6"/>
  <c r="I4058" i="6"/>
  <c r="I4533" i="6"/>
  <c r="I4506" i="6"/>
  <c r="I4633" i="6"/>
  <c r="I231" i="6"/>
  <c r="I615" i="6"/>
  <c r="I1504" i="6"/>
  <c r="I1525" i="6"/>
  <c r="I1877" i="6"/>
  <c r="I2564" i="6"/>
  <c r="I3504" i="6"/>
  <c r="I3590" i="6"/>
  <c r="I4342" i="6"/>
  <c r="I33" i="6"/>
  <c r="I817" i="6"/>
  <c r="I1277" i="6"/>
  <c r="I792" i="6"/>
  <c r="I1435" i="6"/>
  <c r="I3200" i="6"/>
  <c r="I3332" i="6"/>
  <c r="I3937" i="6"/>
  <c r="I1271" i="6"/>
  <c r="I2226" i="6"/>
  <c r="I2315" i="6"/>
  <c r="I4336" i="6"/>
  <c r="I4767" i="6"/>
  <c r="I4319" i="6"/>
  <c r="I174" i="6"/>
  <c r="I622" i="6"/>
  <c r="I391" i="6"/>
  <c r="I1647" i="6"/>
  <c r="I3792" i="6"/>
  <c r="I4209" i="6"/>
  <c r="I296" i="6"/>
  <c r="I2883" i="6"/>
  <c r="I1211" i="6"/>
  <c r="I1316" i="6"/>
  <c r="I1900" i="6"/>
  <c r="I1738" i="6"/>
  <c r="I2848" i="6"/>
  <c r="I2810" i="6"/>
  <c r="I3676" i="6"/>
  <c r="I3359" i="6"/>
  <c r="I3808" i="6"/>
  <c r="I3577" i="6"/>
  <c r="I4312" i="6"/>
  <c r="I4359" i="6"/>
  <c r="I3981" i="6"/>
  <c r="I4449" i="6"/>
  <c r="I479" i="6"/>
  <c r="I768" i="6"/>
  <c r="I868" i="6"/>
  <c r="I1758" i="6"/>
  <c r="I2510" i="6"/>
  <c r="I2269" i="6"/>
  <c r="I2856" i="6"/>
  <c r="I3304" i="6"/>
  <c r="I3300" i="6"/>
  <c r="I3971" i="6"/>
  <c r="I448" i="6"/>
  <c r="I1248" i="6"/>
  <c r="I1463" i="6"/>
  <c r="I2581" i="6"/>
  <c r="I1881" i="6"/>
  <c r="I3466" i="6"/>
  <c r="I3927" i="6"/>
  <c r="I3277" i="6"/>
  <c r="I4626" i="6"/>
  <c r="I848" i="6"/>
  <c r="I714" i="6"/>
  <c r="I827" i="6"/>
  <c r="I2155" i="6"/>
  <c r="I1332" i="6"/>
  <c r="I3807" i="6"/>
  <c r="I3340" i="6"/>
  <c r="I1671" i="6"/>
  <c r="I2124" i="6"/>
  <c r="I2762" i="6"/>
  <c r="I3402" i="6"/>
  <c r="I4180" i="6"/>
  <c r="I4171" i="6"/>
  <c r="I329" i="6"/>
  <c r="I769" i="6"/>
  <c r="I1460" i="6"/>
  <c r="I1751" i="6"/>
  <c r="I2400" i="6"/>
  <c r="I3716" i="6"/>
  <c r="I3213" i="6"/>
  <c r="I3742" i="6"/>
  <c r="I4483" i="6"/>
  <c r="I409" i="6"/>
  <c r="I1306" i="6"/>
  <c r="I2174" i="6"/>
  <c r="I4695" i="6"/>
  <c r="I4100" i="6"/>
  <c r="I4594" i="6"/>
  <c r="I1043" i="6"/>
  <c r="I2468" i="6"/>
  <c r="I2946" i="6"/>
  <c r="I4157" i="6"/>
  <c r="I3894" i="6"/>
  <c r="I312" i="6"/>
  <c r="I501" i="6"/>
  <c r="I1586" i="6"/>
  <c r="I1558" i="6"/>
  <c r="I2066" i="6"/>
  <c r="I2450" i="6"/>
  <c r="I2489" i="6"/>
  <c r="I2765" i="6"/>
  <c r="I3219" i="6"/>
  <c r="I3659" i="6"/>
  <c r="I3581" i="6"/>
  <c r="I3886" i="6"/>
  <c r="I47" i="6"/>
  <c r="I273" i="6"/>
  <c r="I4800" i="6"/>
  <c r="I4352" i="6"/>
  <c r="I2128" i="6"/>
  <c r="I2422" i="6"/>
  <c r="I2547" i="6"/>
  <c r="I4254" i="6"/>
  <c r="I519" i="6"/>
  <c r="I1973" i="6"/>
  <c r="I2080" i="6"/>
  <c r="I207" i="6"/>
  <c r="I1416" i="6"/>
  <c r="I1922" i="6"/>
  <c r="I2028" i="6"/>
  <c r="I1775" i="6"/>
  <c r="I2417" i="6"/>
  <c r="I3460" i="6"/>
  <c r="I4231" i="6"/>
  <c r="I70" i="6"/>
  <c r="I244" i="6"/>
  <c r="I1313" i="6"/>
  <c r="I1204" i="6"/>
  <c r="I2903" i="6"/>
  <c r="I2600" i="6"/>
  <c r="I2521" i="6"/>
  <c r="I2515" i="6"/>
  <c r="I4047" i="6"/>
  <c r="I3470" i="6"/>
  <c r="I4112" i="6"/>
  <c r="I4661" i="6"/>
  <c r="I4277" i="6"/>
  <c r="I4780" i="6"/>
  <c r="I4396" i="6"/>
  <c r="I3995" i="6"/>
  <c r="I398" i="6"/>
  <c r="I103" i="6"/>
  <c r="I581" i="6"/>
  <c r="I353" i="6"/>
  <c r="I589" i="6"/>
  <c r="I1419" i="6"/>
  <c r="I1569" i="6"/>
  <c r="I2445" i="6"/>
  <c r="I2907" i="6"/>
  <c r="I3447" i="6"/>
  <c r="I4982" i="6"/>
  <c r="I4388" i="6"/>
  <c r="I3960" i="6"/>
  <c r="I392" i="6"/>
  <c r="I457" i="6"/>
  <c r="I976" i="6"/>
  <c r="I340" i="6"/>
  <c r="I1474" i="6"/>
  <c r="I1992" i="6"/>
  <c r="I3299" i="6"/>
  <c r="I3386" i="6"/>
  <c r="I1777" i="6"/>
  <c r="I2621" i="6"/>
  <c r="I3081" i="6"/>
  <c r="I882" i="6"/>
  <c r="I276" i="6"/>
  <c r="I1488" i="6"/>
  <c r="I1369" i="6"/>
  <c r="I1381" i="6"/>
  <c r="I1510" i="6"/>
  <c r="I1861" i="6"/>
  <c r="I1513" i="6"/>
  <c r="I2699" i="6"/>
  <c r="I3779" i="6"/>
  <c r="I2642" i="6"/>
  <c r="I3591" i="6"/>
  <c r="I4358" i="6"/>
  <c r="I4797" i="6"/>
  <c r="I4005" i="6"/>
  <c r="I3993" i="6"/>
  <c r="I941" i="6"/>
  <c r="I724" i="6"/>
  <c r="I1755" i="6"/>
  <c r="I2104" i="6"/>
  <c r="I2206" i="6"/>
  <c r="I3433" i="6"/>
  <c r="I3663" i="6"/>
  <c r="I3351" i="6"/>
  <c r="I4496" i="6"/>
  <c r="I4158" i="6"/>
  <c r="I4570" i="6"/>
  <c r="I4186" i="6"/>
  <c r="I4697" i="6"/>
  <c r="I4313" i="6"/>
  <c r="I11" i="6"/>
  <c r="I576" i="6"/>
  <c r="I315" i="6"/>
  <c r="I885" i="6"/>
  <c r="I1151" i="6"/>
  <c r="I840" i="6"/>
  <c r="I1001" i="6"/>
  <c r="I796" i="6"/>
  <c r="I1440" i="6"/>
  <c r="I1321" i="6"/>
  <c r="I1274" i="6"/>
  <c r="I1461" i="6"/>
  <c r="I3222" i="6"/>
  <c r="I2591" i="6"/>
  <c r="I2473" i="6"/>
  <c r="I3539" i="6"/>
  <c r="I3746" i="6"/>
  <c r="I932" i="6"/>
  <c r="I2973" i="6"/>
  <c r="I2364" i="6"/>
  <c r="I4079" i="6"/>
  <c r="I4846" i="6"/>
  <c r="I3545" i="6"/>
  <c r="I3246" i="6"/>
  <c r="I4481" i="6"/>
  <c r="I4022" i="6"/>
  <c r="I1230" i="6"/>
  <c r="I1207" i="6"/>
  <c r="I1714" i="6"/>
  <c r="I2162" i="6"/>
  <c r="I3187" i="6"/>
  <c r="I3237" i="6"/>
  <c r="I3755" i="6"/>
  <c r="I3695" i="6"/>
  <c r="I3162" i="6"/>
  <c r="I994" i="6"/>
  <c r="I1323" i="6"/>
  <c r="I2960" i="6"/>
  <c r="I3229" i="6"/>
  <c r="I2714" i="6"/>
  <c r="I1570" i="6"/>
  <c r="I2954" i="6"/>
  <c r="I4128" i="6"/>
  <c r="I4623" i="6"/>
  <c r="I4175" i="6"/>
  <c r="I3588" i="6"/>
  <c r="I1673" i="6"/>
  <c r="I2471" i="6"/>
  <c r="I3429" i="6"/>
  <c r="I3850" i="6"/>
  <c r="I3106" i="6"/>
  <c r="I4240" i="6"/>
  <c r="J4286" i="6"/>
  <c r="I4286" i="6" s="1"/>
  <c r="I4707" i="6"/>
  <c r="I4259" i="6"/>
  <c r="J679" i="6"/>
  <c r="I679" i="6" s="1"/>
  <c r="J1087" i="6"/>
  <c r="I1087" i="6" s="1"/>
  <c r="I712" i="6"/>
  <c r="I745" i="6"/>
  <c r="I1065" i="6"/>
  <c r="I706" i="6"/>
  <c r="I4238" i="6"/>
  <c r="I4101" i="6"/>
  <c r="I3931" i="6"/>
  <c r="I4906" i="6"/>
  <c r="I4777" i="6"/>
  <c r="I190" i="6"/>
  <c r="I535" i="6"/>
  <c r="I171" i="6"/>
  <c r="I933" i="6"/>
  <c r="I369" i="6"/>
  <c r="I824" i="6"/>
  <c r="I205" i="6"/>
  <c r="I780" i="6"/>
  <c r="I988" i="6"/>
  <c r="I1092" i="6"/>
  <c r="I1467" i="6"/>
  <c r="I1811" i="6"/>
  <c r="I2156" i="6"/>
  <c r="I1904" i="6"/>
  <c r="I2122" i="6"/>
  <c r="I2281" i="6"/>
  <c r="I1705" i="6"/>
  <c r="I3083" i="6"/>
  <c r="I3523" i="6"/>
  <c r="I3308" i="6"/>
  <c r="I3922" i="6"/>
  <c r="I4807" i="6"/>
  <c r="I4806" i="6"/>
  <c r="I4660" i="6"/>
  <c r="I4459" i="6"/>
  <c r="I4450" i="6"/>
  <c r="I518" i="6"/>
  <c r="I435" i="6"/>
  <c r="I759" i="6"/>
  <c r="I698" i="6"/>
  <c r="I1304" i="6"/>
  <c r="I1197" i="6"/>
  <c r="I1672" i="6"/>
  <c r="I2359" i="6"/>
  <c r="I1810" i="6"/>
  <c r="I2620" i="6"/>
  <c r="I3214" i="6"/>
  <c r="I2440" i="6"/>
  <c r="I2536" i="6"/>
  <c r="I2435" i="6"/>
  <c r="I2771" i="6"/>
  <c r="I3595" i="6"/>
  <c r="I3455" i="6"/>
  <c r="I3791" i="6"/>
  <c r="I3205" i="6"/>
  <c r="I3610" i="6"/>
  <c r="I3934" i="6"/>
  <c r="I4670" i="6"/>
  <c r="I4405" i="6"/>
  <c r="I334" i="6"/>
  <c r="I507" i="6"/>
  <c r="J556" i="6"/>
  <c r="I556" i="6" s="1"/>
  <c r="I1054" i="6"/>
  <c r="I703" i="6"/>
  <c r="J809" i="6"/>
  <c r="I809" i="6" s="1"/>
  <c r="I1051" i="6"/>
  <c r="J1439" i="6"/>
  <c r="I1439" i="6" s="1"/>
  <c r="I1193" i="6"/>
  <c r="J900" i="6"/>
  <c r="I900" i="6" s="1"/>
  <c r="J1649" i="6"/>
  <c r="I1649" i="6" s="1"/>
  <c r="J1257" i="6"/>
  <c r="I1257" i="6" s="1"/>
  <c r="J1530" i="6"/>
  <c r="I1530" i="6" s="1"/>
  <c r="J798" i="6"/>
  <c r="I798" i="6" s="1"/>
  <c r="J93" i="6"/>
  <c r="I93" i="6" s="1"/>
  <c r="J1210" i="6"/>
  <c r="I1210" i="6" s="1"/>
  <c r="I4494" i="6"/>
  <c r="I4110" i="6"/>
  <c r="I3942" i="6"/>
  <c r="I4723" i="6"/>
  <c r="I4778" i="6"/>
  <c r="I4649" i="6"/>
  <c r="I318" i="6"/>
  <c r="I663" i="6"/>
  <c r="I299" i="6"/>
  <c r="I1061" i="6"/>
  <c r="I684" i="6"/>
  <c r="I952" i="6"/>
  <c r="I548" i="6"/>
  <c r="I1076" i="6"/>
  <c r="I1232" i="6"/>
  <c r="I1258" i="6"/>
  <c r="I1075" i="6"/>
  <c r="I1939" i="6"/>
  <c r="I1576" i="6"/>
  <c r="I2070" i="6"/>
  <c r="I2250" i="6"/>
  <c r="I2804" i="6"/>
  <c r="I3360" i="6"/>
  <c r="I3211" i="6"/>
  <c r="I3269" i="6"/>
  <c r="I3655" i="6"/>
  <c r="I2530" i="6"/>
  <c r="I4440" i="6"/>
  <c r="I4295" i="6"/>
  <c r="I4294" i="6"/>
  <c r="I4148" i="6"/>
  <c r="I3908" i="6"/>
  <c r="I3896" i="6"/>
  <c r="I351" i="6"/>
  <c r="I179" i="6"/>
  <c r="I220" i="6"/>
  <c r="I57" i="6"/>
  <c r="I739" i="6"/>
  <c r="I1411" i="6"/>
  <c r="I2100" i="6"/>
  <c r="I2103" i="6"/>
  <c r="I2958" i="6"/>
  <c r="I1769" i="6"/>
  <c r="I2706" i="6"/>
  <c r="I3404" i="6"/>
  <c r="I4752" i="6"/>
  <c r="I4131" i="6"/>
  <c r="J4762" i="6"/>
  <c r="I4762" i="6" s="1"/>
  <c r="I487" i="6"/>
  <c r="J821" i="6"/>
  <c r="I821" i="6" s="1"/>
  <c r="I831" i="6"/>
  <c r="J898" i="6"/>
  <c r="I898" i="6" s="1"/>
  <c r="J2111" i="6"/>
  <c r="I2111" i="6" s="1"/>
  <c r="I4613" i="6"/>
  <c r="I4476" i="6"/>
  <c r="I4339" i="6"/>
  <c r="I4394" i="6"/>
  <c r="I4265" i="6"/>
  <c r="I21" i="6"/>
  <c r="I368" i="6"/>
  <c r="I683" i="6"/>
  <c r="I782" i="6"/>
  <c r="I1071" i="6"/>
  <c r="I641" i="6"/>
  <c r="I1010" i="6"/>
  <c r="I644" i="6"/>
  <c r="I1027" i="6"/>
  <c r="I1642" i="6"/>
  <c r="I1509" i="6"/>
  <c r="I1628" i="6"/>
  <c r="I1989" i="6"/>
  <c r="I2393" i="6"/>
  <c r="I2950" i="6"/>
  <c r="I2767" i="6"/>
  <c r="I3506" i="6"/>
  <c r="I2842" i="6"/>
  <c r="I3641" i="6"/>
  <c r="I4050" i="6"/>
  <c r="I4934" i="6"/>
  <c r="I4733" i="6"/>
  <c r="I4532" i="6"/>
  <c r="I4578" i="6"/>
  <c r="I4385" i="6"/>
  <c r="I646" i="6"/>
  <c r="I56" i="6"/>
  <c r="I132" i="6"/>
  <c r="I1024" i="6"/>
  <c r="I1198" i="6"/>
  <c r="I1330" i="6"/>
  <c r="I2011" i="6"/>
  <c r="I2014" i="6"/>
  <c r="I1721" i="6"/>
  <c r="I2509" i="6"/>
  <c r="I2638" i="6"/>
  <c r="I3112" i="6"/>
  <c r="I3432" i="6"/>
  <c r="I1953" i="6"/>
  <c r="I3484" i="6"/>
  <c r="I3812" i="6"/>
  <c r="I3582" i="6"/>
  <c r="I3816" i="6"/>
  <c r="I3437" i="6"/>
  <c r="I3777" i="6"/>
  <c r="I4368" i="6"/>
  <c r="I4043" i="6"/>
  <c r="I4607" i="6"/>
  <c r="I4862" i="6"/>
  <c r="I4094" i="6"/>
  <c r="J4387" i="6"/>
  <c r="I4387" i="6" s="1"/>
  <c r="I4185" i="6"/>
  <c r="J526" i="6"/>
  <c r="I526" i="6" s="1"/>
  <c r="I862" i="6"/>
  <c r="J895" i="6"/>
  <c r="I895" i="6" s="1"/>
  <c r="I904" i="6"/>
  <c r="I524" i="6"/>
  <c r="I1398" i="6"/>
  <c r="I1247" i="6"/>
  <c r="J4771" i="6"/>
  <c r="I4771" i="6" s="1"/>
  <c r="J4121" i="6"/>
  <c r="I4121" i="6" s="1"/>
  <c r="J379" i="6"/>
  <c r="I379" i="6" s="1"/>
  <c r="J926" i="6"/>
  <c r="I926" i="6" s="1"/>
  <c r="J605" i="6"/>
  <c r="I605" i="6" s="1"/>
  <c r="J1462" i="6"/>
  <c r="I1462" i="6" s="1"/>
  <c r="J835" i="6"/>
  <c r="I835" i="6" s="1"/>
  <c r="I4750" i="6"/>
  <c r="I3955" i="6"/>
  <c r="I4732" i="6"/>
  <c r="I4595" i="6"/>
  <c r="I4650" i="6"/>
  <c r="I4521" i="6"/>
  <c r="I446" i="6"/>
  <c r="I112" i="6"/>
  <c r="I427" i="6"/>
  <c r="I109" i="6"/>
  <c r="I815" i="6"/>
  <c r="I1080" i="6"/>
  <c r="I754" i="6"/>
  <c r="I1254" i="6"/>
  <c r="I1360" i="6"/>
  <c r="I1386" i="6"/>
  <c r="I1253" i="6"/>
  <c r="I2067" i="6"/>
  <c r="I1733" i="6"/>
  <c r="I2415" i="6"/>
  <c r="I2932" i="6"/>
  <c r="I2821" i="6"/>
  <c r="I3025" i="6"/>
  <c r="I3573" i="6"/>
  <c r="I3252" i="6"/>
  <c r="I3766" i="6"/>
  <c r="I3218" i="6"/>
  <c r="I3705" i="6"/>
  <c r="I3881" i="6"/>
  <c r="I4870" i="6"/>
  <c r="I4669" i="6"/>
  <c r="I4523" i="6"/>
  <c r="I4514" i="6"/>
  <c r="I4321" i="6"/>
  <c r="I568" i="6"/>
  <c r="I982" i="6"/>
  <c r="I865" i="6"/>
  <c r="I1239" i="6"/>
  <c r="I1145" i="6"/>
  <c r="I1844" i="6"/>
  <c r="I1847" i="6"/>
  <c r="I2171" i="6"/>
  <c r="I2342" i="6"/>
  <c r="I2702" i="6"/>
  <c r="I3176" i="6"/>
  <c r="I2969" i="6"/>
  <c r="I2209" i="6"/>
  <c r="I3556" i="6"/>
  <c r="I3262" i="6"/>
  <c r="I3646" i="6"/>
  <c r="I3560" i="6"/>
  <c r="I3521" i="6"/>
  <c r="I4624" i="6"/>
  <c r="I3957" i="6"/>
  <c r="I4350" i="6"/>
  <c r="J4469" i="6"/>
  <c r="I4469" i="6" s="1"/>
  <c r="I3982" i="6"/>
  <c r="I4314" i="6"/>
  <c r="J3884" i="6"/>
  <c r="I3884" i="6" s="1"/>
  <c r="J15" i="6"/>
  <c r="I15" i="6" s="1"/>
  <c r="J1120" i="6"/>
  <c r="I1120" i="6" s="1"/>
  <c r="I1312" i="6"/>
  <c r="I1702" i="6"/>
  <c r="I1655" i="6"/>
  <c r="I3157" i="6"/>
  <c r="I2582" i="6"/>
  <c r="I2992" i="6"/>
  <c r="I2220" i="6"/>
  <c r="I3781" i="6"/>
  <c r="I3526" i="6"/>
  <c r="I3849" i="6"/>
  <c r="I4104" i="6"/>
  <c r="I4087" i="6"/>
  <c r="I4068" i="6"/>
  <c r="I4306" i="6"/>
  <c r="I406" i="6"/>
  <c r="I577" i="6"/>
  <c r="I1040" i="6"/>
  <c r="I689" i="6"/>
  <c r="I778" i="6"/>
  <c r="I1410" i="6"/>
  <c r="I421" i="6"/>
  <c r="I1928" i="6"/>
  <c r="I2449" i="6"/>
  <c r="I1897" i="6"/>
  <c r="I2834" i="6"/>
  <c r="I4143" i="6"/>
  <c r="I55" i="6"/>
  <c r="I503" i="6"/>
  <c r="I113" i="6"/>
  <c r="I2026" i="6"/>
  <c r="I2474" i="6"/>
  <c r="I2671" i="6"/>
  <c r="I3747" i="6"/>
  <c r="I3516" i="6"/>
  <c r="I3797" i="6"/>
  <c r="I3712" i="6"/>
  <c r="I3901" i="6"/>
  <c r="I4381" i="6"/>
  <c r="I4308" i="6"/>
  <c r="I4098" i="6"/>
  <c r="I217" i="6"/>
  <c r="I950" i="6"/>
  <c r="I1175" i="6"/>
  <c r="I212" i="6"/>
  <c r="I2043" i="6"/>
  <c r="I1812" i="6"/>
  <c r="I2093" i="6"/>
  <c r="I1880" i="6"/>
  <c r="I2312" i="6"/>
  <c r="I2807" i="6"/>
  <c r="I3208" i="6"/>
  <c r="I3567" i="6"/>
  <c r="I3681" i="6"/>
  <c r="I4986" i="6"/>
  <c r="I2335" i="6"/>
  <c r="I1760" i="6"/>
  <c r="I1914" i="6"/>
  <c r="I2237" i="6"/>
  <c r="I2232" i="6"/>
  <c r="I3817" i="6"/>
  <c r="I492" i="6"/>
  <c r="I517" i="6"/>
  <c r="I1297" i="6"/>
  <c r="I60" i="6"/>
  <c r="I2050" i="6"/>
  <c r="I2878" i="6"/>
  <c r="I1809" i="6"/>
  <c r="I3835" i="6"/>
  <c r="I3325" i="6"/>
  <c r="I3594" i="6"/>
  <c r="I4448" i="6"/>
  <c r="I4410" i="6"/>
  <c r="I667" i="6"/>
  <c r="I3714" i="6"/>
  <c r="I1468" i="6"/>
  <c r="I3076" i="6"/>
  <c r="I2710" i="6"/>
  <c r="I2721" i="6"/>
  <c r="I1228" i="6"/>
  <c r="I3324" i="6"/>
  <c r="I3654" i="6"/>
  <c r="I4680" i="6"/>
  <c r="I4232" i="6"/>
  <c r="I4662" i="6"/>
  <c r="I4708" i="6"/>
  <c r="I367" i="6"/>
  <c r="I65" i="6"/>
  <c r="I1062" i="6"/>
  <c r="I509" i="6"/>
  <c r="I915" i="6"/>
  <c r="I2338" i="6"/>
  <c r="I2363" i="6"/>
  <c r="I2461" i="6"/>
  <c r="I3533" i="6"/>
  <c r="I3425" i="6"/>
  <c r="I4010" i="6"/>
  <c r="I4874" i="6"/>
  <c r="I587" i="6"/>
  <c r="I859" i="6"/>
  <c r="I860" i="6"/>
  <c r="I2085" i="6"/>
  <c r="I2127" i="6"/>
  <c r="I2772" i="6"/>
  <c r="I1913" i="6"/>
  <c r="I3173" i="6"/>
  <c r="I2865" i="6"/>
  <c r="I4472" i="6"/>
  <c r="I319" i="6"/>
  <c r="I1345" i="6"/>
  <c r="I2908" i="6"/>
  <c r="I2937" i="6"/>
  <c r="I2337" i="6"/>
  <c r="I2618" i="6"/>
  <c r="I4191" i="6"/>
  <c r="I4830" i="6"/>
  <c r="I268" i="6"/>
  <c r="I1225" i="6"/>
  <c r="I1798" i="6"/>
  <c r="I2945" i="6"/>
  <c r="I4584" i="6"/>
  <c r="I955" i="6"/>
  <c r="I771" i="6"/>
  <c r="I1566" i="6"/>
  <c r="I2860" i="6"/>
  <c r="I2749" i="6"/>
  <c r="I3011" i="6"/>
  <c r="I3822" i="6"/>
  <c r="I3736" i="6"/>
  <c r="I3667" i="6"/>
  <c r="I2626" i="6"/>
  <c r="I4205" i="6"/>
  <c r="I4251" i="6"/>
  <c r="I4561" i="6"/>
  <c r="I839" i="6"/>
  <c r="I881" i="6"/>
  <c r="I1278" i="6"/>
  <c r="I1393" i="6"/>
  <c r="I1602" i="6"/>
  <c r="I2094" i="6"/>
  <c r="I1863" i="6"/>
  <c r="I2508" i="6"/>
  <c r="I2537" i="6"/>
  <c r="I2985" i="6"/>
  <c r="I3793" i="6"/>
  <c r="I4718" i="6"/>
  <c r="I4645" i="6"/>
  <c r="I4197" i="6"/>
  <c r="I158" i="6"/>
  <c r="I606" i="6"/>
  <c r="I203" i="6"/>
  <c r="I1910" i="6"/>
  <c r="I3174" i="6"/>
  <c r="I2987" i="6"/>
  <c r="I3435" i="6"/>
  <c r="I3487" i="6"/>
  <c r="I17" i="6"/>
  <c r="I4582" i="6"/>
  <c r="I4107" i="6"/>
  <c r="I403" i="6"/>
  <c r="I449" i="6"/>
  <c r="I833" i="6"/>
  <c r="I1163" i="6"/>
  <c r="I1613" i="6"/>
  <c r="I1815" i="6"/>
  <c r="I2300" i="6"/>
  <c r="I2798" i="6"/>
  <c r="I3276" i="6"/>
  <c r="I3784" i="6"/>
  <c r="I3553" i="6"/>
  <c r="I991" i="6"/>
  <c r="I1451" i="6"/>
  <c r="I1429" i="6"/>
  <c r="I1659" i="6"/>
  <c r="I2101" i="6"/>
  <c r="I2286" i="6"/>
  <c r="I2559" i="6"/>
  <c r="I3451" i="6"/>
  <c r="I3689" i="6"/>
  <c r="I3966" i="6"/>
  <c r="I2968" i="6"/>
  <c r="I2645" i="6"/>
  <c r="I2655" i="6"/>
  <c r="I3138" i="6"/>
  <c r="I3991" i="6"/>
  <c r="I4525" i="6"/>
  <c r="I4571" i="6"/>
  <c r="I25" i="6"/>
  <c r="I740" i="6"/>
  <c r="I1342" i="6"/>
  <c r="I1255" i="6"/>
  <c r="I1457" i="6"/>
  <c r="I1666" i="6"/>
  <c r="I1213" i="6"/>
  <c r="I3049" i="6"/>
  <c r="I4133" i="6"/>
  <c r="I4572" i="6"/>
  <c r="I85" i="6"/>
  <c r="I901" i="6"/>
  <c r="I1200" i="6"/>
  <c r="I1779" i="6"/>
  <c r="I2255" i="6"/>
  <c r="I593" i="6"/>
  <c r="I4492" i="6"/>
  <c r="I164" i="6"/>
  <c r="I930" i="6"/>
  <c r="I2310" i="6"/>
  <c r="I4502" i="6"/>
  <c r="I4337" i="6"/>
  <c r="I596" i="6"/>
  <c r="I2243" i="6"/>
  <c r="I1684" i="6"/>
  <c r="J1711" i="6"/>
  <c r="I1711" i="6" s="1"/>
  <c r="I2031" i="6"/>
  <c r="J1712" i="6"/>
  <c r="I1712" i="6" s="1"/>
  <c r="I2032" i="6"/>
  <c r="J2058" i="6"/>
  <c r="I2058" i="6" s="1"/>
  <c r="I2378" i="6"/>
  <c r="J2740" i="6"/>
  <c r="I2740" i="6" s="1"/>
  <c r="I3060" i="6"/>
  <c r="J2757" i="6"/>
  <c r="I2757" i="6" s="1"/>
  <c r="I3077" i="6"/>
  <c r="J2758" i="6"/>
  <c r="I2758" i="6" s="1"/>
  <c r="I3078" i="6"/>
  <c r="J2703" i="6"/>
  <c r="I2703" i="6" s="1"/>
  <c r="I3023" i="6"/>
  <c r="J2656" i="6"/>
  <c r="I2656" i="6" s="1"/>
  <c r="I2976" i="6"/>
  <c r="J2261" i="6"/>
  <c r="I2261" i="6" s="1"/>
  <c r="I2641" i="6"/>
  <c r="J2284" i="6"/>
  <c r="I2284" i="6" s="1"/>
  <c r="I2253" i="6"/>
  <c r="J3019" i="6"/>
  <c r="I3019" i="6" s="1"/>
  <c r="J3339" i="6"/>
  <c r="I3339" i="6" s="1"/>
  <c r="I3651" i="6"/>
  <c r="J3210" i="6"/>
  <c r="I3210" i="6" s="1"/>
  <c r="I3018" i="6"/>
  <c r="J3574" i="6"/>
  <c r="I3574" i="6" s="1"/>
  <c r="J3911" i="6"/>
  <c r="I3911" i="6" s="1"/>
  <c r="J3511" i="6"/>
  <c r="I3511" i="6" s="1"/>
  <c r="J3833" i="6"/>
  <c r="I3833" i="6" s="1"/>
  <c r="J4568" i="6"/>
  <c r="I4568" i="6" s="1"/>
  <c r="J4030" i="6"/>
  <c r="I4030" i="6" s="1"/>
  <c r="J3944" i="6"/>
  <c r="I3944" i="6" s="1"/>
  <c r="J4541" i="6"/>
  <c r="I4541" i="6" s="1"/>
  <c r="J4276" i="6"/>
  <c r="I4276" i="6" s="1"/>
  <c r="I4878" i="6"/>
  <c r="I4622" i="6"/>
  <c r="I4366" i="6"/>
  <c r="J1750" i="6"/>
  <c r="I1750" i="6" s="1"/>
  <c r="J2095" i="6"/>
  <c r="I2095" i="6" s="1"/>
  <c r="J2096" i="6"/>
  <c r="I2096" i="6" s="1"/>
  <c r="J2442" i="6"/>
  <c r="I2442" i="6" s="1"/>
  <c r="J3124" i="6"/>
  <c r="I3124" i="6" s="1"/>
  <c r="J3141" i="6"/>
  <c r="I3141" i="6" s="1"/>
  <c r="J3142" i="6"/>
  <c r="I3142" i="6" s="1"/>
  <c r="J3087" i="6"/>
  <c r="I3087" i="6" s="1"/>
  <c r="J3040" i="6"/>
  <c r="I3040" i="6" s="1"/>
  <c r="J2705" i="6"/>
  <c r="I2705" i="6" s="1"/>
  <c r="J2339" i="6"/>
  <c r="I2339" i="6" s="1"/>
  <c r="J3715" i="6"/>
  <c r="I3715" i="6" s="1"/>
  <c r="J3302" i="6"/>
  <c r="I3302" i="6" s="1"/>
  <c r="J3637" i="6"/>
  <c r="I3637" i="6" s="1"/>
  <c r="J3975" i="6"/>
  <c r="I3975" i="6" s="1"/>
  <c r="J2730" i="6"/>
  <c r="I2730" i="6" s="1"/>
  <c r="J4504" i="6"/>
  <c r="I4504" i="6" s="1"/>
  <c r="J4184" i="6"/>
  <c r="I4184" i="6" s="1"/>
  <c r="J3945" i="6"/>
  <c r="I3945" i="6" s="1"/>
  <c r="J4477" i="6"/>
  <c r="I4477" i="6" s="1"/>
  <c r="J4212" i="6"/>
  <c r="I4212" i="6" s="1"/>
  <c r="J4779" i="6"/>
  <c r="I4779" i="6" s="1"/>
  <c r="J2134" i="6"/>
  <c r="I2134" i="6" s="1"/>
  <c r="J2479" i="6"/>
  <c r="I2479" i="6" s="1"/>
  <c r="J1802" i="6"/>
  <c r="I1802" i="6" s="1"/>
  <c r="J2478" i="6"/>
  <c r="I2478" i="6" s="1"/>
  <c r="J2501" i="6"/>
  <c r="I2501" i="6" s="1"/>
  <c r="J2502" i="6"/>
  <c r="I2502" i="6" s="1"/>
  <c r="J2429" i="6"/>
  <c r="I2429" i="6" s="1"/>
  <c r="J2366" i="6"/>
  <c r="I2366" i="6" s="1"/>
  <c r="J3424" i="6"/>
  <c r="I3424" i="6" s="1"/>
  <c r="J3089" i="6"/>
  <c r="I3089" i="6" s="1"/>
  <c r="J2763" i="6"/>
  <c r="I2763" i="6" s="1"/>
  <c r="I3403" i="6"/>
  <c r="J3335" i="6"/>
  <c r="I3335" i="6" s="1"/>
  <c r="J3701" i="6"/>
  <c r="I3701" i="6" s="1"/>
  <c r="J3154" i="6"/>
  <c r="I3154" i="6" s="1"/>
  <c r="J4039" i="6"/>
  <c r="I4039" i="6" s="1"/>
  <c r="J3478" i="6"/>
  <c r="I3478" i="6" s="1"/>
  <c r="J3189" i="6"/>
  <c r="I3189" i="6" s="1"/>
  <c r="J4120" i="6"/>
  <c r="I4120" i="6" s="1"/>
  <c r="J5000" i="6"/>
  <c r="I5000" i="6" s="1"/>
  <c r="J4678" i="6"/>
  <c r="I4678" i="6" s="1"/>
  <c r="J4413" i="6"/>
  <c r="I4413" i="6" s="1"/>
  <c r="J4715" i="6"/>
  <c r="I4715" i="6" s="1"/>
  <c r="I4814" i="6"/>
  <c r="I4558" i="6"/>
  <c r="I4302" i="6"/>
  <c r="I4040" i="6"/>
  <c r="I4677" i="6"/>
  <c r="I4421" i="6"/>
  <c r="I4165" i="6"/>
  <c r="I4796" i="6"/>
  <c r="I4540" i="6"/>
  <c r="I4284" i="6"/>
  <c r="I4016" i="6"/>
  <c r="I4659" i="6"/>
  <c r="I4403" i="6"/>
  <c r="I4147" i="6"/>
  <c r="I4970" i="6"/>
  <c r="I4714" i="6"/>
  <c r="I4458" i="6"/>
  <c r="I4202" i="6"/>
  <c r="I3907" i="6"/>
  <c r="I4585" i="6"/>
  <c r="I4329" i="6"/>
  <c r="I4073" i="6"/>
  <c r="I126" i="6"/>
  <c r="I382" i="6"/>
  <c r="I638" i="6"/>
  <c r="I215" i="6"/>
  <c r="I471" i="6"/>
  <c r="I48" i="6"/>
  <c r="I304" i="6"/>
  <c r="I560" i="6"/>
  <c r="I107" i="6"/>
  <c r="I363" i="6"/>
  <c r="I619" i="6"/>
  <c r="I513" i="6"/>
  <c r="I869" i="6"/>
  <c r="I1125" i="6"/>
  <c r="I718" i="6"/>
  <c r="I974" i="6"/>
  <c r="I197" i="6"/>
  <c r="I751" i="6"/>
  <c r="I1007" i="6"/>
  <c r="I221" i="6"/>
  <c r="I760" i="6"/>
  <c r="I1016" i="6"/>
  <c r="I481" i="6"/>
  <c r="I857" i="6"/>
  <c r="I36" i="6"/>
  <c r="I690" i="6"/>
  <c r="I946" i="6"/>
  <c r="I105" i="6"/>
  <c r="I716" i="6"/>
  <c r="I1190" i="6"/>
  <c r="I1446" i="6"/>
  <c r="I1231" i="6"/>
  <c r="I660" i="6"/>
  <c r="I1296" i="6"/>
  <c r="I747" i="6"/>
  <c r="I1305" i="6"/>
  <c r="I836" i="6"/>
  <c r="I1322" i="6"/>
  <c r="I1578" i="6"/>
  <c r="I1129" i="6"/>
  <c r="I1403" i="6"/>
  <c r="I1189" i="6"/>
  <c r="I1445" i="6"/>
  <c r="I1036" i="6"/>
  <c r="I1747" i="6"/>
  <c r="I2003" i="6"/>
  <c r="I1543" i="6"/>
  <c r="I1836" i="6"/>
  <c r="I2092" i="6"/>
  <c r="I1662" i="6"/>
  <c r="I1925" i="6"/>
  <c r="I1115" i="6"/>
  <c r="I1814" i="6"/>
  <c r="J1839" i="6"/>
  <c r="I1839" i="6" s="1"/>
  <c r="I2159" i="6"/>
  <c r="J1840" i="6"/>
  <c r="I1840" i="6" s="1"/>
  <c r="I707" i="6"/>
  <c r="J2186" i="6"/>
  <c r="I2186" i="6" s="1"/>
  <c r="I1356" i="6"/>
  <c r="J2868" i="6"/>
  <c r="I2868" i="6" s="1"/>
  <c r="I1646" i="6"/>
  <c r="J2885" i="6"/>
  <c r="I2885" i="6" s="1"/>
  <c r="I1656" i="6"/>
  <c r="J2886" i="6"/>
  <c r="I2886" i="6" s="1"/>
  <c r="I3206" i="6"/>
  <c r="J2831" i="6"/>
  <c r="I2831" i="6" s="1"/>
  <c r="I3151" i="6"/>
  <c r="J2784" i="6"/>
  <c r="I2784" i="6" s="1"/>
  <c r="I3104" i="6"/>
  <c r="J2432" i="6"/>
  <c r="I2432" i="6" s="1"/>
  <c r="I2769" i="6"/>
  <c r="J2454" i="6"/>
  <c r="I2454" i="6" s="1"/>
  <c r="I2424" i="6"/>
  <c r="J3467" i="6"/>
  <c r="I3467" i="6" s="1"/>
  <c r="I3388" i="6"/>
  <c r="I3740" i="6"/>
  <c r="J3702" i="6"/>
  <c r="I3702" i="6" s="1"/>
  <c r="J3274" i="6"/>
  <c r="I3274" i="6" s="1"/>
  <c r="J3552" i="6"/>
  <c r="I3552" i="6" s="1"/>
  <c r="J3289" i="6"/>
  <c r="I3289" i="6" s="1"/>
  <c r="J3666" i="6"/>
  <c r="I3666" i="6" s="1"/>
  <c r="J4053" i="6"/>
  <c r="I4053" i="6" s="1"/>
  <c r="J4614" i="6"/>
  <c r="I4614" i="6" s="1"/>
  <c r="J4349" i="6"/>
  <c r="I4349" i="6" s="1"/>
  <c r="J4017" i="6"/>
  <c r="I4017" i="6" s="1"/>
  <c r="J4651" i="6"/>
  <c r="I4651" i="6" s="1"/>
  <c r="J1878" i="6"/>
  <c r="I1878" i="6" s="1"/>
  <c r="I1340" i="6"/>
  <c r="J2223" i="6"/>
  <c r="I2223" i="6" s="1"/>
  <c r="I1348" i="6"/>
  <c r="J1494" i="6"/>
  <c r="I1494" i="6" s="1"/>
  <c r="I1866" i="6"/>
  <c r="J2033" i="6"/>
  <c r="I2033" i="6" s="1"/>
  <c r="I2548" i="6"/>
  <c r="J2160" i="6"/>
  <c r="I2160" i="6" s="1"/>
  <c r="I2565" i="6"/>
  <c r="J2161" i="6"/>
  <c r="I2161" i="6" s="1"/>
  <c r="I2566" i="6"/>
  <c r="J1737" i="6"/>
  <c r="I1737" i="6" s="1"/>
  <c r="I2511" i="6"/>
  <c r="J3215" i="6"/>
  <c r="I3215" i="6" s="1"/>
  <c r="I2452" i="6"/>
  <c r="J3168" i="6"/>
  <c r="I3168" i="6" s="1"/>
  <c r="I3488" i="6"/>
  <c r="J2833" i="6"/>
  <c r="I2833" i="6" s="1"/>
  <c r="I3153" i="6"/>
  <c r="J2507" i="6"/>
  <c r="I2507" i="6" s="1"/>
  <c r="I2827" i="6"/>
  <c r="I3147" i="6"/>
  <c r="J2610" i="6"/>
  <c r="I2610" i="6" s="1"/>
  <c r="J3473" i="6"/>
  <c r="I3473" i="6" s="1"/>
  <c r="I3765" i="6"/>
  <c r="I3337" i="6"/>
  <c r="J3616" i="6"/>
  <c r="I3616" i="6" s="1"/>
  <c r="J3730" i="6"/>
  <c r="I3730" i="6" s="1"/>
  <c r="J3968" i="6"/>
  <c r="I3968" i="6" s="1"/>
  <c r="J4615" i="6"/>
  <c r="I4615" i="6" s="1"/>
  <c r="J4550" i="6"/>
  <c r="I4550" i="6" s="1"/>
  <c r="J3932" i="6"/>
  <c r="I3932" i="6" s="1"/>
  <c r="J1547" i="6"/>
  <c r="I1547" i="6" s="1"/>
  <c r="J1548" i="6"/>
  <c r="I1548" i="6" s="1"/>
  <c r="J1930" i="6"/>
  <c r="I1930" i="6" s="1"/>
  <c r="J2612" i="6"/>
  <c r="I2612" i="6" s="1"/>
  <c r="J2629" i="6"/>
  <c r="I2629" i="6" s="1"/>
  <c r="J2630" i="6"/>
  <c r="I2630" i="6" s="1"/>
  <c r="J2575" i="6"/>
  <c r="I2575" i="6" s="1"/>
  <c r="J2528" i="6"/>
  <c r="I2528" i="6" s="1"/>
  <c r="J1753" i="6"/>
  <c r="I1753" i="6" s="1"/>
  <c r="J1889" i="6"/>
  <c r="I1889" i="6" s="1"/>
  <c r="J2891" i="6"/>
  <c r="I2891" i="6" s="1"/>
  <c r="J3548" i="6"/>
  <c r="I3548" i="6" s="1"/>
  <c r="J3829" i="6"/>
  <c r="I3829" i="6" s="1"/>
  <c r="J3680" i="6"/>
  <c r="I3680" i="6" s="1"/>
  <c r="J3255" i="6"/>
  <c r="I3255" i="6" s="1"/>
  <c r="J3794" i="6"/>
  <c r="I3794" i="6" s="1"/>
  <c r="J4551" i="6"/>
  <c r="I4551" i="6" s="1"/>
  <c r="J4486" i="6"/>
  <c r="I4486" i="6" s="1"/>
  <c r="J4166" i="6"/>
  <c r="I4166" i="6" s="1"/>
  <c r="J4788" i="6"/>
  <c r="I4788" i="6" s="1"/>
  <c r="J1599" i="6"/>
  <c r="I1599" i="6" s="1"/>
  <c r="I1942" i="6"/>
  <c r="J1967" i="6"/>
  <c r="I1967" i="6" s="1"/>
  <c r="I2287" i="6"/>
  <c r="J1968" i="6"/>
  <c r="I1968" i="6" s="1"/>
  <c r="I1583" i="6"/>
  <c r="J2314" i="6"/>
  <c r="I2314" i="6" s="1"/>
  <c r="I2222" i="6"/>
  <c r="J2996" i="6"/>
  <c r="I2996" i="6" s="1"/>
  <c r="I2245" i="6"/>
  <c r="J3013" i="6"/>
  <c r="I3013" i="6" s="1"/>
  <c r="I2246" i="6"/>
  <c r="J3014" i="6"/>
  <c r="I3014" i="6" s="1"/>
  <c r="I2173" i="6"/>
  <c r="J2959" i="6"/>
  <c r="I2959" i="6" s="1"/>
  <c r="I1873" i="6"/>
  <c r="J2912" i="6"/>
  <c r="I2912" i="6" s="1"/>
  <c r="I3232" i="6"/>
  <c r="J2577" i="6"/>
  <c r="I2577" i="6" s="1"/>
  <c r="I2897" i="6"/>
  <c r="J2168" i="6"/>
  <c r="I2168" i="6" s="1"/>
  <c r="I2571" i="6"/>
  <c r="I3122" i="6"/>
  <c r="J3587" i="6"/>
  <c r="I3587" i="6" s="1"/>
  <c r="I3868" i="6"/>
  <c r="J2506" i="6"/>
  <c r="I2506" i="6" s="1"/>
  <c r="J3445" i="6"/>
  <c r="I3445" i="6" s="1"/>
  <c r="J3341" i="6"/>
  <c r="I3341" i="6" s="1"/>
  <c r="J3858" i="6"/>
  <c r="I3858" i="6" s="1"/>
  <c r="J4696" i="6"/>
  <c r="I4696" i="6" s="1"/>
  <c r="J4487" i="6"/>
  <c r="I4487" i="6" s="1"/>
  <c r="J4102" i="6"/>
  <c r="I4102" i="6" s="1"/>
  <c r="J4724" i="6"/>
  <c r="I4724" i="6" s="1"/>
  <c r="J4404" i="6"/>
  <c r="I4404" i="6" s="1"/>
  <c r="I4942" i="6"/>
  <c r="I4686" i="6"/>
  <c r="I4430" i="6"/>
  <c r="I4174" i="6"/>
  <c r="I4805" i="6"/>
  <c r="I4549" i="6"/>
  <c r="I4293" i="6"/>
  <c r="I4028" i="6"/>
  <c r="I4668" i="6"/>
  <c r="I4412" i="6"/>
  <c r="I4156" i="6"/>
  <c r="I4787" i="6"/>
  <c r="I4531" i="6"/>
  <c r="I4275" i="6"/>
  <c r="I4004" i="6"/>
  <c r="I4842" i="6"/>
  <c r="I4586" i="6"/>
  <c r="I4330" i="6"/>
  <c r="I4074" i="6"/>
  <c r="I4713" i="6"/>
  <c r="I4457" i="6"/>
  <c r="I4201" i="6"/>
  <c r="I3905" i="6"/>
  <c r="I254" i="6"/>
  <c r="I510" i="6"/>
  <c r="I87" i="6"/>
  <c r="I343" i="6"/>
  <c r="I599" i="6"/>
  <c r="I176" i="6"/>
  <c r="I432" i="6"/>
  <c r="I688" i="6"/>
  <c r="I235" i="6"/>
  <c r="I491" i="6"/>
  <c r="I172" i="6"/>
  <c r="I741" i="6"/>
  <c r="I997" i="6"/>
  <c r="I281" i="6"/>
  <c r="I846" i="6"/>
  <c r="I1102" i="6"/>
  <c r="I540" i="6"/>
  <c r="I879" i="6"/>
  <c r="I1135" i="6"/>
  <c r="I564" i="6"/>
  <c r="I888" i="6"/>
  <c r="I140" i="6"/>
  <c r="I729" i="6"/>
  <c r="I985" i="6"/>
  <c r="I377" i="6"/>
  <c r="I818" i="6"/>
  <c r="I1074" i="6"/>
  <c r="I445" i="6"/>
  <c r="I820" i="6"/>
  <c r="I1318" i="6"/>
  <c r="I987" i="6"/>
  <c r="I1359" i="6"/>
  <c r="I1166" i="6"/>
  <c r="I1424" i="6"/>
  <c r="I1177" i="6"/>
  <c r="I1433" i="6"/>
  <c r="I1194" i="6"/>
  <c r="I1450" i="6"/>
  <c r="I229" i="6"/>
  <c r="I1275" i="6"/>
  <c r="I819" i="6"/>
  <c r="I1317" i="6"/>
  <c r="I1573" i="6"/>
  <c r="I1595" i="6"/>
  <c r="I1875" i="6"/>
  <c r="I2131" i="6"/>
  <c r="I1708" i="6"/>
  <c r="I1964" i="6"/>
  <c r="I1484" i="6"/>
  <c r="I1797" i="6"/>
  <c r="I2053" i="6"/>
  <c r="J2006" i="6"/>
  <c r="I2006" i="6" s="1"/>
  <c r="I1632" i="6"/>
  <c r="J2351" i="6"/>
  <c r="I2351" i="6" s="1"/>
  <c r="I1633" i="6"/>
  <c r="J1668" i="6"/>
  <c r="I1668" i="6" s="1"/>
  <c r="I1994" i="6"/>
  <c r="J2308" i="6"/>
  <c r="I2308" i="6" s="1"/>
  <c r="I2676" i="6"/>
  <c r="J2331" i="6"/>
  <c r="I2331" i="6" s="1"/>
  <c r="I2693" i="6"/>
  <c r="J2332" i="6"/>
  <c r="I2332" i="6" s="1"/>
  <c r="I2694" i="6"/>
  <c r="J2259" i="6"/>
  <c r="I2259" i="6" s="1"/>
  <c r="I2639" i="6"/>
  <c r="J2196" i="6"/>
  <c r="I2196" i="6" s="1"/>
  <c r="I2592" i="6"/>
  <c r="J3296" i="6"/>
  <c r="I3296" i="6" s="1"/>
  <c r="I2176" i="6"/>
  <c r="J2961" i="6"/>
  <c r="I2961" i="6" s="1"/>
  <c r="I2198" i="6"/>
  <c r="J2635" i="6"/>
  <c r="I2635" i="6" s="1"/>
  <c r="I2955" i="6"/>
  <c r="J3275" i="6"/>
  <c r="I3275" i="6" s="1"/>
  <c r="I3612" i="6"/>
  <c r="J3010" i="6"/>
  <c r="I3010" i="6" s="1"/>
  <c r="I3508" i="6"/>
  <c r="I3830" i="6"/>
  <c r="J3527" i="6"/>
  <c r="I3527" i="6" s="1"/>
  <c r="J3847" i="6"/>
  <c r="I3847" i="6" s="1"/>
  <c r="J3426" i="6"/>
  <c r="I3426" i="6" s="1"/>
  <c r="J4632" i="6"/>
  <c r="I4632" i="6" s="1"/>
  <c r="J4423" i="6"/>
  <c r="I4423" i="6" s="1"/>
  <c r="J4103" i="6"/>
  <c r="I4103" i="6" s="1"/>
  <c r="J4029" i="6"/>
  <c r="I4029" i="6" s="1"/>
  <c r="J4340" i="6"/>
  <c r="I4340" i="6" s="1"/>
  <c r="J3439" i="6"/>
  <c r="I3439" i="6" s="1"/>
  <c r="J3422" i="6"/>
  <c r="I3422" i="6" s="1"/>
  <c r="J3042" i="6"/>
  <c r="I3042" i="6" s="1"/>
  <c r="J4248" i="6"/>
  <c r="I4248" i="6" s="1"/>
  <c r="J4230" i="6"/>
  <c r="I4230" i="6" s="1"/>
  <c r="J3920" i="6"/>
  <c r="I3920" i="6" s="1"/>
  <c r="I4267" i="6"/>
  <c r="I4770" i="6"/>
  <c r="I4194" i="6"/>
  <c r="J4769" i="6"/>
  <c r="I4769" i="6" s="1"/>
  <c r="I4193" i="6"/>
  <c r="I326" i="6"/>
  <c r="I223" i="6"/>
  <c r="J543" i="6"/>
  <c r="I543" i="6" s="1"/>
  <c r="I184" i="6"/>
  <c r="J243" i="6"/>
  <c r="I243" i="6" s="1"/>
  <c r="I563" i="6"/>
  <c r="J1005" i="6"/>
  <c r="I1005" i="6" s="1"/>
  <c r="I473" i="6"/>
  <c r="J389" i="6"/>
  <c r="I389" i="6" s="1"/>
  <c r="I887" i="6"/>
  <c r="J832" i="6"/>
  <c r="I832" i="6" s="1"/>
  <c r="I161" i="6"/>
  <c r="J228" i="6"/>
  <c r="I228" i="6" s="1"/>
  <c r="I826" i="6"/>
  <c r="J788" i="6"/>
  <c r="I788" i="6" s="1"/>
  <c r="I1326" i="6"/>
  <c r="J1020" i="6"/>
  <c r="I1020" i="6" s="1"/>
  <c r="I1432" i="6"/>
  <c r="J1112" i="6"/>
  <c r="I1112" i="6" s="1"/>
  <c r="I1458" i="6"/>
  <c r="J1475" i="6"/>
  <c r="I1475" i="6" s="1"/>
  <c r="I1325" i="6"/>
  <c r="J1819" i="6"/>
  <c r="I1819" i="6" s="1"/>
  <c r="I2139" i="6"/>
  <c r="J844" i="6"/>
  <c r="I844" i="6" s="1"/>
  <c r="I1805" i="6"/>
  <c r="I2142" i="6"/>
  <c r="I2487" i="6"/>
  <c r="J4130" i="6"/>
  <c r="I4130" i="6" s="1"/>
  <c r="J287" i="6"/>
  <c r="I287" i="6" s="1"/>
  <c r="J248" i="6"/>
  <c r="I248" i="6" s="1"/>
  <c r="J627" i="6"/>
  <c r="I627" i="6" s="1"/>
  <c r="J634" i="6"/>
  <c r="I634" i="6" s="1"/>
  <c r="J951" i="6"/>
  <c r="I951" i="6" s="1"/>
  <c r="J332" i="6"/>
  <c r="I332" i="6" s="1"/>
  <c r="J890" i="6"/>
  <c r="I890" i="6" s="1"/>
  <c r="J1390" i="6"/>
  <c r="I1390" i="6" s="1"/>
  <c r="J1496" i="6"/>
  <c r="I1496" i="6" s="1"/>
  <c r="J1522" i="6"/>
  <c r="I1522" i="6" s="1"/>
  <c r="J1389" i="6"/>
  <c r="I1389" i="6" s="1"/>
  <c r="J1380" i="6"/>
  <c r="I1380" i="6" s="1"/>
  <c r="J1869" i="6"/>
  <c r="I1869" i="6" s="1"/>
  <c r="J1404" i="6"/>
  <c r="I1404" i="6" s="1"/>
  <c r="J1412" i="6"/>
  <c r="I1412" i="6" s="1"/>
  <c r="J1874" i="6"/>
  <c r="I1874" i="6" s="1"/>
  <c r="J3393" i="6"/>
  <c r="I3393" i="6" s="1"/>
  <c r="J4760" i="6"/>
  <c r="I4760" i="6" s="1"/>
  <c r="J4742" i="6"/>
  <c r="I4742" i="6" s="1"/>
  <c r="J4468" i="6"/>
  <c r="I4468" i="6" s="1"/>
  <c r="I4203" i="6"/>
  <c r="I4706" i="6"/>
  <c r="J4386" i="6"/>
  <c r="I4386" i="6" s="1"/>
  <c r="I4705" i="6"/>
  <c r="I4129" i="6"/>
  <c r="I390" i="6"/>
  <c r="J31" i="6"/>
  <c r="I31" i="6" s="1"/>
  <c r="I607" i="6"/>
  <c r="J632" i="6"/>
  <c r="I632" i="6" s="1"/>
  <c r="I307" i="6"/>
  <c r="J749" i="6"/>
  <c r="I749" i="6" s="1"/>
  <c r="I1069" i="6"/>
  <c r="J1046" i="6"/>
  <c r="I1046" i="6" s="1"/>
  <c r="I561" i="6"/>
  <c r="J413" i="6"/>
  <c r="I413" i="6" s="1"/>
  <c r="I896" i="6"/>
  <c r="J929" i="6"/>
  <c r="I929" i="6" s="1"/>
  <c r="I397" i="6"/>
  <c r="J297" i="6"/>
  <c r="I297" i="6" s="1"/>
  <c r="I852" i="6"/>
  <c r="J1303" i="6"/>
  <c r="I1303" i="6" s="1"/>
  <c r="I1176" i="6"/>
  <c r="J1377" i="6"/>
  <c r="I1377" i="6" s="1"/>
  <c r="I1202" i="6"/>
  <c r="J1219" i="6"/>
  <c r="I1219" i="6" s="1"/>
  <c r="I851" i="6"/>
  <c r="J1520" i="6"/>
  <c r="I1520" i="6" s="1"/>
  <c r="I1883" i="6"/>
  <c r="J1908" i="6"/>
  <c r="I1908" i="6" s="1"/>
  <c r="I1500" i="6"/>
  <c r="I1886" i="6"/>
  <c r="I2231" i="6"/>
  <c r="J4642" i="6"/>
  <c r="I4642" i="6" s="1"/>
  <c r="J454" i="6"/>
  <c r="I454" i="6" s="1"/>
  <c r="J671" i="6"/>
  <c r="I671" i="6" s="1"/>
  <c r="J371" i="6"/>
  <c r="I371" i="6" s="1"/>
  <c r="J1133" i="6"/>
  <c r="I1133" i="6" s="1"/>
  <c r="J695" i="6"/>
  <c r="I695" i="6" s="1"/>
  <c r="J960" i="6"/>
  <c r="I960" i="6" s="1"/>
  <c r="J569" i="6"/>
  <c r="I569" i="6" s="1"/>
  <c r="J1104" i="6"/>
  <c r="I1104" i="6" s="1"/>
  <c r="J1240" i="6"/>
  <c r="I1240" i="6" s="1"/>
  <c r="J1266" i="6"/>
  <c r="I1266" i="6" s="1"/>
  <c r="J1100" i="6"/>
  <c r="I1100" i="6" s="1"/>
  <c r="J1947" i="6"/>
  <c r="I1947" i="6" s="1"/>
  <c r="J1587" i="6"/>
  <c r="I1587" i="6" s="1"/>
  <c r="J1950" i="6"/>
  <c r="I1950" i="6" s="1"/>
  <c r="J2295" i="6"/>
  <c r="I2295" i="6" s="1"/>
  <c r="J1593" i="6"/>
  <c r="I1593" i="6" s="1"/>
  <c r="J2002" i="6"/>
  <c r="I2002" i="6" s="1"/>
  <c r="J3804" i="6"/>
  <c r="I3804" i="6" s="1"/>
  <c r="J3783" i="6"/>
  <c r="I3783" i="6" s="1"/>
  <c r="J3602" i="6"/>
  <c r="I3602" i="6" s="1"/>
  <c r="J4167" i="6"/>
  <c r="I4167" i="6" s="1"/>
  <c r="J4093" i="6"/>
  <c r="I4093" i="6" s="1"/>
  <c r="I4139" i="6"/>
  <c r="J4898" i="6"/>
  <c r="I4898" i="6" s="1"/>
  <c r="I4322" i="6"/>
  <c r="I4641" i="6"/>
  <c r="I4064" i="6"/>
  <c r="J198" i="6"/>
  <c r="I198" i="6" s="1"/>
  <c r="I95" i="6"/>
  <c r="J376" i="6"/>
  <c r="I376" i="6" s="1"/>
  <c r="I51" i="6"/>
  <c r="J193" i="6"/>
  <c r="I193" i="6" s="1"/>
  <c r="I813" i="6"/>
  <c r="J790" i="6"/>
  <c r="I790" i="6" s="1"/>
  <c r="I1110" i="6"/>
  <c r="J1079" i="6"/>
  <c r="I1079" i="6" s="1"/>
  <c r="I585" i="6"/>
  <c r="J657" i="6"/>
  <c r="I657" i="6" s="1"/>
  <c r="I993" i="6"/>
  <c r="J1018" i="6"/>
  <c r="I1018" i="6" s="1"/>
  <c r="I468" i="6"/>
  <c r="J731" i="6"/>
  <c r="I731" i="6" s="1"/>
  <c r="I1367" i="6"/>
  <c r="J1059" i="6"/>
  <c r="I1059" i="6" s="1"/>
  <c r="I1441" i="6"/>
  <c r="J1650" i="6"/>
  <c r="I1650" i="6" s="1"/>
  <c r="I1283" i="6"/>
  <c r="J1517" i="6"/>
  <c r="I1517" i="6" s="1"/>
  <c r="I1606" i="6"/>
  <c r="J1639" i="6"/>
  <c r="I1639" i="6" s="1"/>
  <c r="I1972" i="6"/>
  <c r="I1609" i="6"/>
  <c r="I1975" i="6"/>
  <c r="J4075" i="6"/>
  <c r="I4075" i="6" s="1"/>
  <c r="J3980" i="6"/>
  <c r="I3980" i="6" s="1"/>
  <c r="J115" i="6"/>
  <c r="I115" i="6" s="1"/>
  <c r="J877" i="6"/>
  <c r="I877" i="6" s="1"/>
  <c r="J49" i="6"/>
  <c r="I49" i="6" s="1"/>
  <c r="J704" i="6"/>
  <c r="I704" i="6" s="1"/>
  <c r="J1057" i="6"/>
  <c r="I1057" i="6" s="1"/>
  <c r="J629" i="6"/>
  <c r="I629" i="6" s="1"/>
  <c r="J1431" i="6"/>
  <c r="I1431" i="6" s="1"/>
  <c r="J37" i="6"/>
  <c r="I37" i="6" s="1"/>
  <c r="J1347" i="6"/>
  <c r="I1347" i="6" s="1"/>
  <c r="J1691" i="6"/>
  <c r="I1691" i="6" s="1"/>
  <c r="J2036" i="6"/>
  <c r="I2036" i="6" s="1"/>
  <c r="J1694" i="6"/>
  <c r="I1694" i="6" s="1"/>
  <c r="J2039" i="6"/>
  <c r="I2039" i="6" s="1"/>
  <c r="J2040" i="6"/>
  <c r="I2040" i="6" s="1"/>
  <c r="J3769" i="6"/>
  <c r="I3769" i="6" s="1"/>
  <c r="J4679" i="6"/>
  <c r="I4679" i="6" s="1"/>
  <c r="J4605" i="6"/>
  <c r="I4605" i="6" s="1"/>
  <c r="J4331" i="6"/>
  <c r="I4331" i="6" s="1"/>
  <c r="I4834" i="6"/>
  <c r="I4258" i="6"/>
  <c r="I4577" i="6"/>
  <c r="J4257" i="6"/>
  <c r="I4257" i="6" s="1"/>
  <c r="I262" i="6"/>
  <c r="I159" i="6"/>
  <c r="J120" i="6"/>
  <c r="I120" i="6" s="1"/>
  <c r="I440" i="6"/>
  <c r="J499" i="6"/>
  <c r="I499" i="6" s="1"/>
  <c r="I364" i="6"/>
  <c r="J301" i="6"/>
  <c r="I301" i="6" s="1"/>
  <c r="I854" i="6"/>
  <c r="J823" i="6"/>
  <c r="I823" i="6" s="1"/>
  <c r="I1143" i="6"/>
  <c r="J1088" i="6"/>
  <c r="I1088" i="6" s="1"/>
  <c r="I737" i="6"/>
  <c r="J762" i="6"/>
  <c r="I762" i="6" s="1"/>
  <c r="I1082" i="6"/>
  <c r="J1262" i="6"/>
  <c r="I1262" i="6" s="1"/>
  <c r="I1019" i="6"/>
  <c r="J1368" i="6"/>
  <c r="I1368" i="6" s="1"/>
  <c r="I1185" i="6"/>
  <c r="J1394" i="6"/>
  <c r="I1394" i="6" s="1"/>
  <c r="I401" i="6"/>
  <c r="J1261" i="6"/>
  <c r="I1261" i="6" s="1"/>
  <c r="I1581" i="6"/>
  <c r="J2075" i="6"/>
  <c r="I2075" i="6" s="1"/>
  <c r="I1716" i="6"/>
  <c r="J1741" i="6"/>
  <c r="I1741" i="6" s="1"/>
  <c r="I2061" i="6"/>
  <c r="I1719" i="6"/>
  <c r="I1720" i="6"/>
  <c r="J2130" i="6"/>
  <c r="I2130" i="6" s="1"/>
  <c r="J4587" i="6"/>
  <c r="I4587" i="6" s="1"/>
  <c r="J4513" i="6"/>
  <c r="I4513" i="6" s="1"/>
  <c r="J504" i="6"/>
  <c r="I504" i="6" s="1"/>
  <c r="J533" i="6"/>
  <c r="I533" i="6" s="1"/>
  <c r="J918" i="6"/>
  <c r="I918" i="6" s="1"/>
  <c r="J73" i="6"/>
  <c r="I73" i="6" s="1"/>
  <c r="J801" i="6"/>
  <c r="I801" i="6" s="1"/>
  <c r="J1146" i="6"/>
  <c r="I1146" i="6" s="1"/>
  <c r="J1174" i="6"/>
  <c r="I1174" i="6" s="1"/>
  <c r="J1249" i="6"/>
  <c r="I1249" i="6" s="1"/>
  <c r="J939" i="6"/>
  <c r="I939" i="6" s="1"/>
  <c r="J1645" i="6"/>
  <c r="I1645" i="6" s="1"/>
  <c r="J1780" i="6"/>
  <c r="I1780" i="6"/>
  <c r="J2125" i="6"/>
  <c r="I2125" i="6" s="1"/>
  <c r="J1783" i="6"/>
  <c r="I1783" i="6" s="1"/>
  <c r="J1784" i="6"/>
  <c r="I1784" i="6" s="1"/>
  <c r="J2194" i="6"/>
  <c r="I2194" i="6" s="1"/>
  <c r="I1938" i="6"/>
  <c r="I1550" i="6"/>
  <c r="I2748" i="6"/>
  <c r="J3068" i="6"/>
  <c r="I3068" i="6" s="1"/>
  <c r="I2637" i="6"/>
  <c r="I1729" i="6"/>
  <c r="I2766" i="6"/>
  <c r="J3086" i="6"/>
  <c r="I3086" i="6" s="1"/>
  <c r="I2583" i="6"/>
  <c r="I3159" i="6"/>
  <c r="I2664" i="6"/>
  <c r="J2984" i="6"/>
  <c r="I2984" i="6" s="1"/>
  <c r="I1817" i="6"/>
  <c r="I2777" i="6"/>
  <c r="I2294" i="6"/>
  <c r="J2264" i="6"/>
  <c r="I2264" i="6" s="1"/>
  <c r="I2899" i="6"/>
  <c r="I3475" i="6"/>
  <c r="I3723" i="6"/>
  <c r="J3313" i="6"/>
  <c r="I3313" i="6" s="1"/>
  <c r="I3074" i="6"/>
  <c r="I3837" i="6"/>
  <c r="I3710" i="6"/>
  <c r="J3285" i="6"/>
  <c r="I3285" i="6" s="1"/>
  <c r="I3919" i="6"/>
  <c r="I3624" i="6"/>
  <c r="J3841" i="6"/>
  <c r="I3841" i="6" s="1"/>
  <c r="I3738" i="6"/>
  <c r="I4560" i="6"/>
  <c r="J4479" i="6"/>
  <c r="I4479" i="6" s="1"/>
  <c r="J4095" i="6"/>
  <c r="I4095" i="6" s="1"/>
  <c r="I4542" i="6"/>
  <c r="J2812" i="6"/>
  <c r="I2812" i="6" s="1"/>
  <c r="J2830" i="6"/>
  <c r="I2830" i="6" s="1"/>
  <c r="J2728" i="6"/>
  <c r="I2728" i="6" s="1"/>
  <c r="J2380" i="6"/>
  <c r="I2380" i="6" s="1"/>
  <c r="J3787" i="6"/>
  <c r="I3787" i="6" s="1"/>
  <c r="J3774" i="6"/>
  <c r="I3774" i="6" s="1"/>
  <c r="J3585" i="6"/>
  <c r="I3585" i="6" s="1"/>
  <c r="J4799" i="6"/>
  <c r="I4799" i="6" s="1"/>
  <c r="J4341" i="6"/>
  <c r="I4341" i="6" s="1"/>
  <c r="J4524" i="6"/>
  <c r="I4524" i="6" s="1"/>
  <c r="J4140" i="6"/>
  <c r="I4140" i="6" s="1"/>
  <c r="I2097" i="6"/>
  <c r="J2556" i="6"/>
  <c r="I2556" i="6" s="1"/>
  <c r="I3132" i="6"/>
  <c r="I2701" i="6"/>
  <c r="I2172" i="6"/>
  <c r="J2574" i="6"/>
  <c r="I2574" i="6" s="1"/>
  <c r="I3150" i="6"/>
  <c r="I2647" i="6"/>
  <c r="I3223" i="6"/>
  <c r="J2462" i="6"/>
  <c r="I2462" i="6" s="1"/>
  <c r="I3048" i="6"/>
  <c r="I2187" i="6"/>
  <c r="I2841" i="6"/>
  <c r="J3161" i="6"/>
  <c r="I3161" i="6" s="1"/>
  <c r="I2349" i="6"/>
  <c r="I2963" i="6"/>
  <c r="I2674" i="6"/>
  <c r="J3531" i="6"/>
  <c r="I3531" i="6" s="1"/>
  <c r="I3398" i="6"/>
  <c r="I3261" i="6"/>
  <c r="I2570" i="6"/>
  <c r="J3518" i="6"/>
  <c r="I3518" i="6" s="1"/>
  <c r="I3370" i="6"/>
  <c r="I3983" i="6"/>
  <c r="J3266" i="6"/>
  <c r="I3266" i="6" s="1"/>
  <c r="I2794" i="6"/>
  <c r="I3802" i="6"/>
  <c r="J4176" i="6"/>
  <c r="I4176" i="6" s="1"/>
  <c r="J4735" i="6"/>
  <c r="I4735" i="6" s="1"/>
  <c r="I4415" i="6"/>
  <c r="I4020" i="6"/>
  <c r="J4798" i="6"/>
  <c r="I4798" i="6" s="1"/>
  <c r="J4414" i="6"/>
  <c r="I4414" i="6" s="1"/>
  <c r="J4460" i="6"/>
  <c r="I4460" i="6" s="1"/>
  <c r="I1997" i="6"/>
  <c r="I1524" i="6"/>
  <c r="I1822" i="6"/>
  <c r="I2078" i="6"/>
  <c r="I1643" i="6"/>
  <c r="I1911" i="6"/>
  <c r="I2167" i="6"/>
  <c r="I2423" i="6"/>
  <c r="I1644" i="6"/>
  <c r="I1912" i="6"/>
  <c r="I1004" i="6"/>
  <c r="I1746" i="6"/>
  <c r="I2322" i="6"/>
  <c r="J2233" i="6"/>
  <c r="I2233" i="6" s="1"/>
  <c r="I2876" i="6"/>
  <c r="I2427" i="6"/>
  <c r="I3021" i="6"/>
  <c r="J2257" i="6"/>
  <c r="I2257" i="6" s="1"/>
  <c r="I2894" i="6"/>
  <c r="I2355" i="6"/>
  <c r="I2967" i="6"/>
  <c r="J1937" i="6"/>
  <c r="I1937" i="6" s="1"/>
  <c r="I2792" i="6"/>
  <c r="I3368" i="6"/>
  <c r="I2585" i="6"/>
  <c r="J2905" i="6"/>
  <c r="I2905" i="6" s="1"/>
  <c r="I2465" i="6"/>
  <c r="I2707" i="6"/>
  <c r="I3283" i="6"/>
  <c r="J3172" i="6"/>
  <c r="I3172" i="6" s="1"/>
  <c r="I3851" i="6"/>
  <c r="I3748" i="6"/>
  <c r="I3645" i="6"/>
  <c r="J3082" i="6"/>
  <c r="I3082" i="6" s="1"/>
  <c r="I3838" i="6"/>
  <c r="I3727" i="6"/>
  <c r="J3752" i="6"/>
  <c r="I3752" i="6" s="1"/>
  <c r="I3649" i="6"/>
  <c r="I3546" i="6"/>
  <c r="J4432" i="6"/>
  <c r="I4432" i="6" s="1"/>
  <c r="J4734" i="6"/>
  <c r="I4734" i="6" s="1"/>
  <c r="J2386" i="6"/>
  <c r="I2386" i="6" s="1"/>
  <c r="J3085" i="6"/>
  <c r="I3085" i="6" s="1"/>
  <c r="J3031" i="6"/>
  <c r="I3031" i="6" s="1"/>
  <c r="J2649" i="6"/>
  <c r="I2649" i="6" s="1"/>
  <c r="J3347" i="6"/>
  <c r="I3347" i="6" s="1"/>
  <c r="J3709" i="6"/>
  <c r="I3709" i="6" s="1"/>
  <c r="J3489" i="6"/>
  <c r="I3489" i="6" s="1"/>
  <c r="J4688" i="6"/>
  <c r="I4688" i="6" s="1"/>
  <c r="J4019" i="6"/>
  <c r="I4019" i="6" s="1"/>
  <c r="J4213" i="6"/>
  <c r="I4213" i="6" s="1"/>
  <c r="J2829" i="6"/>
  <c r="I2829" i="6" s="1"/>
  <c r="J2775" i="6"/>
  <c r="I2775" i="6" s="1"/>
  <c r="J2357" i="6"/>
  <c r="I2357" i="6" s="1"/>
  <c r="J3091" i="6"/>
  <c r="I3091" i="6" s="1"/>
  <c r="J3431" i="6"/>
  <c r="I3431" i="6" s="1"/>
  <c r="J2906" i="6"/>
  <c r="I2906" i="6" s="1"/>
  <c r="J3930" i="6"/>
  <c r="I3930" i="6" s="1"/>
  <c r="J4287" i="6"/>
  <c r="I4287" i="6" s="1"/>
  <c r="J3933" i="6"/>
  <c r="I3933" i="6" s="1"/>
  <c r="J4149" i="6"/>
  <c r="I4149" i="6" s="1"/>
  <c r="J4332" i="6"/>
  <c r="I4332" i="6" s="1"/>
  <c r="J2573" i="6"/>
  <c r="I2573" i="6" s="1"/>
  <c r="J2519" i="6"/>
  <c r="I2519" i="6" s="1"/>
  <c r="J3496" i="6"/>
  <c r="I3496" i="6" s="1"/>
  <c r="J2835" i="6"/>
  <c r="I2835" i="6" s="1"/>
  <c r="J2562" i="6"/>
  <c r="I2562" i="6" s="1"/>
  <c r="J3855" i="6"/>
  <c r="I3855" i="6" s="1"/>
  <c r="J3674" i="6"/>
  <c r="I3674" i="6" s="1"/>
  <c r="J4223" i="6"/>
  <c r="I4223" i="6" s="1"/>
  <c r="J4606" i="6"/>
  <c r="I4606" i="6" s="1"/>
  <c r="J4789" i="6"/>
  <c r="I4789" i="6" s="1"/>
  <c r="J4085" i="6"/>
  <c r="I4085" i="6" s="1"/>
  <c r="I4652" i="6"/>
  <c r="J3909" i="6"/>
  <c r="I3909" i="6" s="1"/>
  <c r="I2404" i="6"/>
  <c r="I3004" i="6"/>
  <c r="J2256" i="6"/>
  <c r="I2256" i="6" s="1"/>
  <c r="I2893" i="6"/>
  <c r="I2428" i="6"/>
  <c r="I3022" i="6"/>
  <c r="J2184" i="6"/>
  <c r="I2184" i="6" s="1"/>
  <c r="I2839" i="6"/>
  <c r="I2292" i="6"/>
  <c r="I2920" i="6"/>
  <c r="J3240" i="6"/>
  <c r="I3240" i="6" s="1"/>
  <c r="I2443" i="6"/>
  <c r="I3033" i="6"/>
  <c r="I2179" i="6"/>
  <c r="J2579" i="6"/>
  <c r="I2579" i="6" s="1"/>
  <c r="I3155" i="6"/>
  <c r="I3365" i="6"/>
  <c r="I3226" i="6"/>
  <c r="J3620" i="6"/>
  <c r="I3620" i="6" s="1"/>
  <c r="I3517" i="6"/>
  <c r="I3348" i="6"/>
  <c r="I3185" i="6"/>
  <c r="J3599" i="6"/>
  <c r="I3599" i="6" s="1"/>
  <c r="I3233" i="6"/>
  <c r="I2594" i="6"/>
  <c r="J3385" i="6"/>
  <c r="I3385" i="6" s="1"/>
  <c r="I3994" i="6"/>
  <c r="I4304" i="6"/>
  <c r="J4543" i="6"/>
  <c r="I4543" i="6" s="1"/>
  <c r="J4159" i="6"/>
  <c r="I4159" i="6" s="1"/>
  <c r="I4926" i="6"/>
  <c r="J4222" i="6"/>
  <c r="I4222" i="6" s="1"/>
  <c r="J4725" i="6"/>
  <c r="I4725" i="6" s="1"/>
  <c r="J4006" i="6"/>
  <c r="I4006" i="6" s="1"/>
  <c r="J4597" i="6"/>
  <c r="I4597" i="6" s="1"/>
  <c r="I4643" i="6"/>
  <c r="J4323" i="6"/>
  <c r="I4323" i="6" s="1"/>
  <c r="I4826" i="6"/>
  <c r="I4250" i="6"/>
  <c r="I4569" i="6"/>
  <c r="J4249" i="6"/>
  <c r="I4249" i="6" s="1"/>
  <c r="I270" i="6"/>
  <c r="I167" i="6"/>
  <c r="I64" i="6"/>
  <c r="J384" i="6"/>
  <c r="I384" i="6" s="1"/>
  <c r="I251" i="6"/>
  <c r="I385" i="6"/>
  <c r="I1141" i="6"/>
  <c r="J734" i="6"/>
  <c r="I734" i="6" s="1"/>
  <c r="I412" i="6"/>
  <c r="J673" i="6"/>
  <c r="I673" i="6" s="1"/>
  <c r="I420" i="6"/>
  <c r="I1184" i="6"/>
  <c r="I1397" i="6"/>
  <c r="J4579" i="6"/>
  <c r="I4579" i="6" s="1"/>
  <c r="J4505" i="6"/>
  <c r="I4505" i="6" s="1"/>
  <c r="J128" i="6"/>
  <c r="I128" i="6" s="1"/>
  <c r="J153" i="6"/>
  <c r="I153" i="6" s="1"/>
  <c r="J1032" i="6"/>
  <c r="I1032" i="6" s="1"/>
  <c r="J101" i="6"/>
  <c r="I101" i="6" s="1"/>
  <c r="J4761" i="6"/>
  <c r="I4761" i="6" s="1"/>
  <c r="J551" i="6"/>
  <c r="I551" i="6" s="1"/>
  <c r="J949" i="6"/>
  <c r="I949" i="6" s="1"/>
  <c r="J776" i="6"/>
  <c r="I776" i="6" s="1"/>
  <c r="J1699" i="6"/>
  <c r="I1699" i="6" s="1"/>
  <c r="J4478" i="6"/>
  <c r="I4478" i="6" s="1"/>
  <c r="J4204" i="6"/>
  <c r="I4204" i="6" s="1"/>
  <c r="I4515" i="6"/>
  <c r="I3897" i="6"/>
  <c r="I4442" i="6"/>
  <c r="J4122" i="6"/>
  <c r="I4122" i="6" s="1"/>
  <c r="I4441" i="6"/>
  <c r="I78" i="6"/>
  <c r="I654" i="6"/>
  <c r="J295" i="6"/>
  <c r="I295" i="6" s="1"/>
  <c r="I192" i="6"/>
  <c r="I59" i="6"/>
  <c r="I635" i="6"/>
  <c r="J693" i="6"/>
  <c r="I693" i="6" s="1"/>
  <c r="I324" i="6"/>
  <c r="I1118" i="6"/>
  <c r="J265" i="6"/>
  <c r="I265" i="6" s="1"/>
  <c r="I181" i="6"/>
  <c r="I1334" i="6"/>
  <c r="I1466" i="6"/>
  <c r="J1763" i="6"/>
  <c r="I1763" i="6" s="1"/>
  <c r="J4378" i="6"/>
  <c r="I4378" i="6" s="1"/>
  <c r="J39" i="6"/>
  <c r="I39" i="6" s="1"/>
  <c r="J44" i="6"/>
  <c r="I44" i="6" s="1"/>
  <c r="J1023" i="6"/>
  <c r="I1023" i="6" s="1"/>
  <c r="J1026" i="6"/>
  <c r="I1026" i="6" s="1"/>
  <c r="J4990" i="6"/>
  <c r="I4990" i="6" s="1"/>
  <c r="J4716" i="6"/>
  <c r="I4716" i="6" s="1"/>
  <c r="I4451" i="6"/>
  <c r="I4954" i="6"/>
  <c r="J4634" i="6"/>
  <c r="I4634" i="6" s="1"/>
  <c r="I4056" i="6"/>
  <c r="I4377" i="6"/>
  <c r="I142" i="6"/>
  <c r="J462" i="6"/>
  <c r="I462" i="6" s="1"/>
  <c r="I359" i="6"/>
  <c r="I256" i="6"/>
  <c r="I123" i="6"/>
  <c r="J443" i="6"/>
  <c r="I443" i="6" s="1"/>
  <c r="I757" i="6"/>
  <c r="I493" i="6"/>
  <c r="I69" i="6"/>
  <c r="J767" i="6"/>
  <c r="I767" i="6" s="1"/>
  <c r="I436" i="6"/>
  <c r="J770" i="6"/>
  <c r="I770" i="6" s="1"/>
  <c r="I489" i="6"/>
  <c r="I1449" i="6"/>
  <c r="J4890" i="6"/>
  <c r="I4890" i="6" s="1"/>
  <c r="J206" i="6"/>
  <c r="I206" i="6" s="1"/>
  <c r="J187" i="6"/>
  <c r="I187" i="6" s="1"/>
  <c r="J241" i="6"/>
  <c r="I241" i="6" s="1"/>
  <c r="J249" i="6"/>
  <c r="I249" i="6" s="1"/>
  <c r="J1355" i="6"/>
  <c r="I1355" i="6" s="1"/>
  <c r="J2108" i="6"/>
  <c r="I2108" i="6" s="1"/>
  <c r="J4067" i="6"/>
  <c r="I4067" i="6" s="1"/>
  <c r="J3969" i="6"/>
  <c r="I3969" i="6" s="1"/>
  <c r="J640" i="6"/>
  <c r="I640" i="6" s="1"/>
  <c r="J990" i="6"/>
  <c r="I990" i="6" s="1"/>
  <c r="J937" i="6"/>
  <c r="I937" i="6" s="1"/>
  <c r="J1099" i="6"/>
  <c r="I1099" i="6" s="1"/>
  <c r="I317" i="6"/>
  <c r="I124" i="6"/>
  <c r="I1270" i="6"/>
  <c r="I795" i="6"/>
  <c r="I1311" i="6"/>
  <c r="I1052" i="6"/>
  <c r="I1376" i="6"/>
  <c r="I1091" i="6"/>
  <c r="I1385" i="6"/>
  <c r="I1128" i="6"/>
  <c r="I1402" i="6"/>
  <c r="I1658" i="6"/>
  <c r="I1444" i="6"/>
  <c r="I1941" i="6"/>
  <c r="I1654" i="6"/>
  <c r="I1882" i="6"/>
  <c r="I2628" i="6"/>
  <c r="I2709" i="6"/>
  <c r="I2527" i="6"/>
  <c r="I2544" i="6"/>
  <c r="I2197" i="6"/>
  <c r="I2843" i="6"/>
  <c r="I3603" i="6"/>
  <c r="I3271" i="6"/>
  <c r="I3863" i="6"/>
  <c r="I3362" i="6"/>
  <c r="I3810" i="6"/>
  <c r="I701" i="6"/>
  <c r="I1021" i="6"/>
  <c r="I934" i="6"/>
  <c r="I261" i="6"/>
  <c r="I100" i="6"/>
  <c r="J842" i="6"/>
  <c r="I842" i="6" s="1"/>
  <c r="I169" i="6"/>
  <c r="J293" i="6"/>
  <c r="I293" i="6" s="1"/>
  <c r="J1218" i="6"/>
  <c r="I1218" i="6" s="1"/>
  <c r="J1235" i="6"/>
  <c r="I1235" i="6" s="1"/>
  <c r="J916" i="6"/>
  <c r="I916" i="6" s="1"/>
  <c r="J1319" i="6"/>
  <c r="I1319" i="6" s="1"/>
  <c r="J867" i="6"/>
  <c r="I867" i="6" s="1"/>
  <c r="J1988" i="6"/>
  <c r="I1988" i="6" s="1"/>
  <c r="I765" i="6"/>
  <c r="I998" i="6"/>
  <c r="I433" i="6"/>
  <c r="I285" i="6"/>
  <c r="J970" i="6"/>
  <c r="I970" i="6" s="1"/>
  <c r="I1470" i="6"/>
  <c r="J1108" i="6"/>
  <c r="I1108" i="6" s="1"/>
  <c r="J1346" i="6"/>
  <c r="I1346" i="6" s="1"/>
  <c r="J2340" i="6"/>
  <c r="I2340" i="6" s="1"/>
  <c r="J2376" i="6"/>
  <c r="I2376" i="6" s="1"/>
  <c r="I2044" i="6"/>
  <c r="I1766" i="6"/>
  <c r="I2175" i="6"/>
  <c r="I2394" i="6"/>
  <c r="I3140" i="6"/>
  <c r="I1793" i="6"/>
  <c r="I3039" i="6"/>
  <c r="I3056" i="6"/>
  <c r="I2785" i="6"/>
  <c r="I3355" i="6"/>
  <c r="I3409" i="6"/>
  <c r="I3845" i="6"/>
  <c r="I3500" i="6"/>
  <c r="I2858" i="6"/>
  <c r="I4616" i="6"/>
  <c r="I4009" i="6"/>
  <c r="I4918" i="6"/>
  <c r="I4781" i="6"/>
  <c r="I4644" i="6"/>
  <c r="I4507" i="6"/>
  <c r="I4562" i="6"/>
  <c r="I4497" i="6"/>
  <c r="I470" i="6"/>
  <c r="I136" i="6"/>
  <c r="I451" i="6"/>
  <c r="I236" i="6"/>
  <c r="I1149" i="6"/>
  <c r="I742" i="6"/>
  <c r="J1034" i="6"/>
  <c r="I1034" i="6" s="1"/>
  <c r="J1214" i="6"/>
  <c r="I1214" i="6" s="1"/>
  <c r="I1383" i="6"/>
  <c r="I1821" i="6"/>
  <c r="J1826" i="6"/>
  <c r="I1826" i="6" s="1"/>
  <c r="J2892" i="6"/>
  <c r="I2892" i="6" s="1"/>
  <c r="J3038" i="6"/>
  <c r="I3038" i="6" s="1"/>
  <c r="J2313" i="6"/>
  <c r="I2313" i="6" s="1"/>
  <c r="J945" i="6"/>
  <c r="I945" i="6" s="1"/>
  <c r="J699" i="6"/>
  <c r="I699" i="6" s="1"/>
  <c r="J1427" i="6"/>
  <c r="I1427" i="6" s="1"/>
  <c r="J2909" i="6"/>
  <c r="I2909" i="6" s="1"/>
  <c r="J2983" i="6"/>
  <c r="I2983" i="6" s="1"/>
  <c r="I1830" i="6"/>
  <c r="I2048" i="6"/>
  <c r="I2458" i="6"/>
  <c r="I1785" i="6"/>
  <c r="I3094" i="6"/>
  <c r="I3103" i="6"/>
  <c r="I3120" i="6"/>
  <c r="I2275" i="6"/>
  <c r="I3419" i="6"/>
  <c r="I3494" i="6"/>
  <c r="I3295" i="6"/>
  <c r="I3568" i="6"/>
  <c r="I3221" i="6"/>
  <c r="I4599" i="6"/>
  <c r="I4279" i="6"/>
  <c r="I3924" i="6"/>
  <c r="I4854" i="6"/>
  <c r="I4470" i="6"/>
  <c r="I4150" i="6"/>
  <c r="I4717" i="6"/>
  <c r="I4333" i="6"/>
  <c r="I3996" i="6"/>
  <c r="I4580" i="6"/>
  <c r="I4196" i="6"/>
  <c r="I4763" i="6"/>
  <c r="I4443" i="6"/>
  <c r="I4057" i="6"/>
  <c r="I4818" i="6"/>
  <c r="I4498" i="6"/>
  <c r="I4114" i="6"/>
  <c r="I4753" i="6"/>
  <c r="I4433" i="6"/>
  <c r="I4044" i="6"/>
  <c r="I214" i="6"/>
  <c r="I534" i="6"/>
  <c r="I239" i="6"/>
  <c r="I559" i="6"/>
  <c r="I200" i="6"/>
  <c r="I584" i="6"/>
  <c r="I195" i="6"/>
  <c r="I515" i="6"/>
  <c r="I173" i="6"/>
  <c r="I806" i="6"/>
  <c r="I711" i="6"/>
  <c r="I1031" i="6"/>
  <c r="J1083" i="6"/>
  <c r="I1083" i="6" s="1"/>
  <c r="J828" i="6"/>
  <c r="I828" i="6" s="1"/>
  <c r="J1542" i="6"/>
  <c r="I1542" i="6" s="1"/>
  <c r="J2375" i="6"/>
  <c r="I2375" i="6" s="1"/>
  <c r="J2448" i="6"/>
  <c r="I2448" i="6" s="1"/>
  <c r="J1095" i="6"/>
  <c r="I1095" i="6" s="1"/>
  <c r="J1341" i="6"/>
  <c r="I1341" i="6" s="1"/>
  <c r="J1927" i="6"/>
  <c r="I1927" i="6" s="1"/>
  <c r="J2439" i="6"/>
  <c r="I2439" i="6" s="1"/>
  <c r="I2047" i="6"/>
  <c r="I2112" i="6"/>
  <c r="I1635" i="6"/>
  <c r="I3093" i="6"/>
  <c r="I3158" i="6"/>
  <c r="I3167" i="6"/>
  <c r="I2657" i="6"/>
  <c r="I2360" i="6"/>
  <c r="I3483" i="6"/>
  <c r="I3717" i="6"/>
  <c r="I3381" i="6"/>
  <c r="I3632" i="6"/>
  <c r="I4744" i="6"/>
  <c r="I4535" i="6"/>
  <c r="I4406" i="6"/>
  <c r="I4269" i="6"/>
  <c r="I4132" i="6"/>
  <c r="I3972" i="6"/>
  <c r="I4045" i="6"/>
  <c r="I3958" i="6"/>
  <c r="I303" i="6"/>
  <c r="I648" i="6"/>
  <c r="I345" i="6"/>
  <c r="I775" i="6"/>
  <c r="J784" i="6"/>
  <c r="I784" i="6" s="1"/>
  <c r="I1084" i="6"/>
  <c r="J1448" i="6"/>
  <c r="I1448" i="6" s="1"/>
  <c r="I1329" i="6"/>
  <c r="J1144" i="6"/>
  <c r="I1144" i="6" s="1"/>
  <c r="I1627" i="6"/>
  <c r="I2091" i="6"/>
  <c r="I2832" i="6"/>
  <c r="I1539" i="6"/>
  <c r="I3399" i="6"/>
  <c r="I3253" i="6"/>
  <c r="I4676" i="6"/>
  <c r="I4283" i="6"/>
  <c r="I310" i="6"/>
  <c r="I807" i="6"/>
  <c r="I625" i="6"/>
  <c r="I1224" i="6"/>
  <c r="I1789" i="6"/>
  <c r="I1703" i="6"/>
  <c r="I2212" i="6"/>
  <c r="I2356" i="6"/>
  <c r="I2251" i="6"/>
  <c r="I3058" i="6"/>
  <c r="I2978" i="6"/>
  <c r="I4256" i="6"/>
  <c r="I4815" i="6"/>
  <c r="I3828" i="6"/>
  <c r="I3665" i="6"/>
  <c r="I4288" i="6"/>
  <c r="I4719" i="6"/>
  <c r="I4334" i="6"/>
  <c r="I4508" i="6"/>
  <c r="I4809" i="6"/>
  <c r="I4361" i="6"/>
  <c r="I682" i="6"/>
  <c r="I121" i="6"/>
  <c r="I748" i="6"/>
  <c r="I1209" i="6"/>
  <c r="I1157" i="6"/>
  <c r="I1260" i="6"/>
  <c r="I1300" i="6"/>
  <c r="I2203" i="6"/>
  <c r="I2662" i="6"/>
  <c r="I2688" i="6"/>
  <c r="I2737" i="6"/>
  <c r="I3499" i="6"/>
  <c r="I4600" i="6"/>
  <c r="I4518" i="6"/>
  <c r="I191" i="6"/>
  <c r="I617" i="6"/>
  <c r="I1217" i="6"/>
  <c r="I1677" i="6"/>
  <c r="I2780" i="6"/>
  <c r="I2862" i="6"/>
  <c r="I2824" i="6"/>
  <c r="I1292" i="6"/>
  <c r="I3389" i="6"/>
  <c r="I3513" i="6"/>
  <c r="I3962" i="6"/>
  <c r="I4464" i="6"/>
  <c r="I4757" i="6"/>
  <c r="I4013" i="6"/>
  <c r="I224" i="6"/>
  <c r="I917" i="6"/>
  <c r="I573" i="6"/>
  <c r="I1028" i="6"/>
  <c r="I1498" i="6"/>
  <c r="I1195" i="6"/>
  <c r="I1731" i="6"/>
  <c r="I2140" i="6"/>
  <c r="I1845" i="6"/>
  <c r="I2234" i="6"/>
  <c r="I2613" i="6"/>
  <c r="I2933" i="6"/>
  <c r="I3062" i="6"/>
  <c r="I2751" i="6"/>
  <c r="I3135" i="6"/>
  <c r="I2325" i="6"/>
  <c r="I2753" i="6"/>
  <c r="I3067" i="6"/>
  <c r="I3281" i="6"/>
  <c r="I3895" i="6"/>
  <c r="I4886" i="6"/>
  <c r="I4557" i="6"/>
  <c r="I4786" i="6"/>
  <c r="I483" i="6"/>
  <c r="I774" i="6"/>
  <c r="I525" i="6"/>
  <c r="I1309" i="6"/>
  <c r="I1700" i="6"/>
  <c r="I2279" i="6"/>
  <c r="I2492" i="6"/>
  <c r="I2695" i="6"/>
  <c r="I2889" i="6"/>
  <c r="I3412" i="6"/>
  <c r="I4031" i="6"/>
  <c r="I3825" i="6"/>
  <c r="I2398" i="6"/>
  <c r="I2464" i="6"/>
  <c r="I2787" i="6"/>
  <c r="I3235" i="6"/>
  <c r="I3492" i="6"/>
  <c r="I4655" i="6"/>
  <c r="I4207" i="6"/>
  <c r="I4270" i="6"/>
  <c r="I4709" i="6"/>
  <c r="I4444" i="6"/>
  <c r="I4297" i="6"/>
  <c r="I911" i="6"/>
  <c r="I465" i="6"/>
  <c r="I1226" i="6"/>
  <c r="I1477" i="6"/>
  <c r="I1534" i="6"/>
  <c r="I2145" i="6"/>
  <c r="I2866" i="6"/>
  <c r="I4007" i="6"/>
  <c r="I3584" i="6"/>
  <c r="I4088" i="6"/>
  <c r="I4454" i="6"/>
  <c r="I4674" i="6"/>
  <c r="I4226" i="6"/>
  <c r="I22" i="6"/>
  <c r="I717" i="6"/>
  <c r="I642" i="6"/>
  <c r="I1114" i="6"/>
  <c r="I1234" i="6"/>
  <c r="I1436" i="6"/>
  <c r="I2327" i="6"/>
  <c r="I1752" i="6"/>
  <c r="I2213" i="6"/>
  <c r="I2926" i="6"/>
  <c r="I3336" i="6"/>
  <c r="I2675" i="6"/>
  <c r="I3123" i="6"/>
  <c r="I3474" i="6"/>
  <c r="I4181" i="6"/>
  <c r="I288" i="6"/>
  <c r="I26" i="6"/>
  <c r="I669" i="6"/>
  <c r="I1430" i="6"/>
  <c r="I1407" i="6"/>
  <c r="I1562" i="6"/>
  <c r="I1795" i="6"/>
  <c r="I1188" i="6"/>
  <c r="I1884" i="6"/>
  <c r="I1909" i="6"/>
  <c r="I1486" i="6"/>
  <c r="I1926" i="6"/>
  <c r="I2143" i="6"/>
  <c r="I1220" i="6"/>
  <c r="I1888" i="6"/>
  <c r="I2677" i="6"/>
  <c r="I2806" i="6"/>
  <c r="I3126" i="6"/>
  <c r="I2882" i="6"/>
  <c r="I3906" i="6"/>
  <c r="I4567" i="6"/>
  <c r="I3953" i="6"/>
  <c r="I502" i="6"/>
  <c r="I424" i="6"/>
  <c r="I2916" i="6"/>
  <c r="I2879" i="6"/>
  <c r="I1603" i="6"/>
  <c r="I2496" i="6"/>
  <c r="I3247" i="6"/>
  <c r="I2514" i="6"/>
  <c r="I3600" i="6"/>
  <c r="I4310" i="6"/>
  <c r="I4411" i="6"/>
  <c r="I4210" i="6"/>
  <c r="I797" i="6"/>
  <c r="I289" i="6"/>
  <c r="I84" i="6"/>
  <c r="I1670" i="6"/>
  <c r="I1536" i="6"/>
  <c r="I1832" i="6"/>
  <c r="I3070" i="6"/>
  <c r="I1688" i="6"/>
  <c r="I2444" i="6"/>
  <c r="I3263" i="6"/>
  <c r="I3700" i="6"/>
  <c r="I3217" i="6"/>
  <c r="I3743" i="6"/>
  <c r="I3626" i="6"/>
  <c r="I4307" i="6"/>
  <c r="I4490" i="6"/>
  <c r="I222" i="6"/>
  <c r="I837" i="6"/>
  <c r="I1039" i="6"/>
  <c r="I728" i="6"/>
  <c r="I1107" i="6"/>
  <c r="I1843" i="6"/>
  <c r="I1591" i="6"/>
  <c r="I2180" i="6"/>
  <c r="I3183" i="6"/>
  <c r="I2467" i="6"/>
  <c r="I3580" i="6"/>
  <c r="I4391" i="6"/>
  <c r="I4317" i="6"/>
  <c r="I600" i="6"/>
  <c r="I1014" i="6"/>
  <c r="I1067" i="6"/>
  <c r="I1876" i="6"/>
  <c r="I2861" i="6"/>
  <c r="I2871" i="6"/>
  <c r="I2164" i="6"/>
  <c r="I2696" i="6"/>
  <c r="I3806" i="6"/>
  <c r="I3342" i="6"/>
  <c r="I4255" i="6"/>
  <c r="I4419" i="6"/>
  <c r="I3940" i="6"/>
  <c r="I155" i="6"/>
  <c r="I603" i="6"/>
  <c r="I1097" i="6"/>
  <c r="I924" i="6"/>
  <c r="I529" i="6"/>
  <c r="I1607" i="6"/>
  <c r="I2012" i="6"/>
  <c r="I1887" i="6"/>
  <c r="I2016" i="6"/>
  <c r="I2106" i="6"/>
  <c r="I2490" i="6"/>
  <c r="I2805" i="6"/>
  <c r="I1471" i="6"/>
  <c r="I2550" i="6"/>
  <c r="I2934" i="6"/>
  <c r="I2137" i="6"/>
  <c r="I2682" i="6"/>
  <c r="I3813" i="6"/>
  <c r="I4392" i="6"/>
  <c r="I4685" i="6"/>
  <c r="I4292" i="6"/>
  <c r="I399" i="6"/>
  <c r="I601" i="6"/>
  <c r="I29" i="6"/>
  <c r="I1489" i="6"/>
  <c r="I1532" i="6"/>
  <c r="I876" i="6"/>
  <c r="I3052" i="6"/>
  <c r="I2567" i="6"/>
  <c r="I2776" i="6"/>
  <c r="I3292" i="6"/>
  <c r="I3903" i="6"/>
  <c r="I3633" i="6"/>
  <c r="I4704" i="6"/>
  <c r="I4041" i="6"/>
  <c r="I1227" i="6"/>
  <c r="J883" i="6"/>
  <c r="I883" i="6" s="1"/>
  <c r="I1653" i="6"/>
  <c r="I2019" i="6"/>
  <c r="I1916" i="6"/>
  <c r="J1512" i="6"/>
  <c r="I1512" i="6" s="1"/>
  <c r="I2133" i="6"/>
  <c r="I2022" i="6"/>
  <c r="I1919" i="6"/>
  <c r="J2239" i="6"/>
  <c r="I2239" i="6" s="1"/>
  <c r="I1792" i="6"/>
  <c r="I1689" i="6"/>
  <c r="I2266" i="6"/>
  <c r="J2158" i="6"/>
  <c r="I2158" i="6" s="1"/>
  <c r="I2820" i="6"/>
  <c r="I2352" i="6"/>
  <c r="I2965" i="6"/>
  <c r="J2182" i="6"/>
  <c r="I2182" i="6" s="1"/>
  <c r="I2838" i="6"/>
  <c r="I2280" i="6"/>
  <c r="I2911" i="6"/>
  <c r="J972" i="6"/>
  <c r="I972" i="6" s="1"/>
  <c r="I2736" i="6"/>
  <c r="I3312" i="6"/>
  <c r="I2529" i="6"/>
  <c r="J2849" i="6"/>
  <c r="I2849" i="6" s="1"/>
  <c r="I2390" i="6"/>
  <c r="I2651" i="6"/>
  <c r="I3227" i="6"/>
  <c r="J2738" i="6"/>
  <c r="I2738" i="6" s="1"/>
  <c r="I3795" i="6"/>
  <c r="I3692" i="6"/>
  <c r="I3589" i="6"/>
  <c r="J2634" i="6"/>
  <c r="I2634" i="6" s="1"/>
  <c r="I3782" i="6"/>
  <c r="I3671" i="6"/>
  <c r="I3329" i="6"/>
  <c r="J3696" i="6"/>
  <c r="I3696" i="6" s="1"/>
  <c r="I3593" i="6"/>
  <c r="I3481" i="6"/>
  <c r="I4066" i="6"/>
  <c r="J4552" i="6"/>
  <c r="I4552" i="6" s="1"/>
  <c r="I3947" i="6"/>
  <c r="I4598" i="6"/>
  <c r="J4278" i="6"/>
  <c r="I4278" i="6" s="1"/>
  <c r="I4589" i="6"/>
  <c r="I4324" i="6"/>
  <c r="J3984" i="6"/>
  <c r="I3984" i="6" s="1"/>
  <c r="I4315" i="6"/>
  <c r="I4242" i="6"/>
  <c r="J3872" i="6"/>
  <c r="I3872" i="6" s="1"/>
  <c r="I4305" i="6"/>
  <c r="I111" i="6"/>
  <c r="J431" i="6"/>
  <c r="I431" i="6" s="1"/>
  <c r="I328" i="6"/>
  <c r="J829" i="6"/>
  <c r="I829" i="6" s="1"/>
  <c r="I666" i="6"/>
  <c r="J621" i="6"/>
  <c r="I621" i="6" s="1"/>
  <c r="I373" i="6"/>
  <c r="J661" i="6"/>
  <c r="I661" i="6" s="1"/>
  <c r="J1291" i="6"/>
  <c r="I1291" i="6" s="1"/>
  <c r="J1980" i="6"/>
  <c r="I1980" i="6" s="1"/>
  <c r="J1983" i="6"/>
  <c r="I1983" i="6" s="1"/>
  <c r="J2330" i="6"/>
  <c r="I2330" i="6" s="1"/>
  <c r="J3029" i="6"/>
  <c r="I3029" i="6" s="1"/>
  <c r="J2975" i="6"/>
  <c r="I2975" i="6" s="1"/>
  <c r="J2593" i="6"/>
  <c r="I2593" i="6" s="1"/>
  <c r="J3291" i="6"/>
  <c r="I3291" i="6" s="1"/>
  <c r="J3653" i="6"/>
  <c r="I3653" i="6" s="1"/>
  <c r="J3414" i="6"/>
  <c r="I3414" i="6" s="1"/>
  <c r="J4808" i="6"/>
  <c r="I4808" i="6" s="1"/>
  <c r="J4534" i="6"/>
  <c r="I4534" i="6" s="1"/>
  <c r="J4260" i="6"/>
  <c r="I4260" i="6" s="1"/>
  <c r="J4178" i="6"/>
  <c r="I4178" i="6" s="1"/>
  <c r="J175" i="6"/>
  <c r="I175" i="6" s="1"/>
  <c r="J405" i="6"/>
  <c r="I405" i="6" s="1"/>
  <c r="J1159" i="6"/>
  <c r="I1159" i="6" s="1"/>
  <c r="J1162" i="6"/>
  <c r="I1162" i="6" s="1"/>
  <c r="J572" i="6"/>
  <c r="I572" i="6" s="1"/>
  <c r="I1116" i="6"/>
  <c r="I1244" i="6"/>
  <c r="I2083" i="6"/>
  <c r="J1724" i="6"/>
  <c r="I1724" i="6" s="1"/>
  <c r="I1598" i="6"/>
  <c r="I1268" i="6"/>
  <c r="I2086" i="6"/>
  <c r="J1727" i="6"/>
  <c r="I1727" i="6" s="1"/>
  <c r="I2303" i="6"/>
  <c r="I1856" i="6"/>
  <c r="I1754" i="6"/>
  <c r="J2074" i="6"/>
  <c r="I2074" i="6" s="1"/>
  <c r="I2244" i="6"/>
  <c r="I2884" i="6"/>
  <c r="I2437" i="6"/>
  <c r="J2773" i="6"/>
  <c r="I2773" i="6" s="1"/>
  <c r="I2268" i="6"/>
  <c r="I2902" i="6"/>
  <c r="I2365" i="6"/>
  <c r="J2719" i="6"/>
  <c r="I2719" i="6" s="1"/>
  <c r="I2001" i="6"/>
  <c r="I2800" i="6"/>
  <c r="I3376" i="6"/>
  <c r="J2283" i="6"/>
  <c r="I2283" i="6" s="1"/>
  <c r="I2913" i="6"/>
  <c r="I2476" i="6"/>
  <c r="I2715" i="6"/>
  <c r="J3035" i="6"/>
  <c r="I3035" i="6" s="1"/>
  <c r="I3193" i="6"/>
  <c r="I3859" i="6"/>
  <c r="I3756" i="6"/>
  <c r="J3357" i="6"/>
  <c r="I3357" i="6" s="1"/>
  <c r="I3146" i="6"/>
  <c r="I3846" i="6"/>
  <c r="I3735" i="6"/>
  <c r="J4055" i="6"/>
  <c r="I4055" i="6" s="1"/>
  <c r="I3760" i="6"/>
  <c r="I3657" i="6"/>
  <c r="I3554" i="6"/>
  <c r="J3874" i="6"/>
  <c r="I3874" i="6" s="1"/>
  <c r="I4488" i="6"/>
  <c r="I4791" i="6"/>
  <c r="I4215" i="6"/>
  <c r="J4790" i="6"/>
  <c r="I4790" i="6" s="1"/>
  <c r="I4214" i="6"/>
  <c r="I3910" i="6"/>
  <c r="J4516" i="6"/>
  <c r="I4516" i="6" s="1"/>
  <c r="I3899" i="6"/>
  <c r="I4754" i="6"/>
  <c r="J4434" i="6"/>
  <c r="I4434" i="6" s="1"/>
  <c r="I4817" i="6"/>
  <c r="I278" i="6"/>
  <c r="J598" i="6"/>
  <c r="I598" i="6" s="1"/>
  <c r="I495" i="6"/>
  <c r="I259" i="6"/>
  <c r="J579" i="6"/>
  <c r="I579" i="6" s="1"/>
  <c r="I893" i="6"/>
  <c r="J903" i="6"/>
  <c r="I903" i="6" s="1"/>
  <c r="I720" i="6"/>
  <c r="J906" i="6"/>
  <c r="I906" i="6" s="1"/>
  <c r="J14" i="6"/>
  <c r="I14" i="6" s="1"/>
  <c r="J2147" i="6"/>
  <c r="I2147" i="6" s="1"/>
  <c r="J2150" i="6"/>
  <c r="I2150" i="6" s="1"/>
  <c r="J1818" i="6"/>
  <c r="I1818" i="6" s="1"/>
  <c r="J2517" i="6"/>
  <c r="I2517" i="6" s="1"/>
  <c r="J2451" i="6"/>
  <c r="I2451" i="6" s="1"/>
  <c r="J3440" i="6"/>
  <c r="I3440" i="6" s="1"/>
  <c r="J2779" i="6"/>
  <c r="I2779" i="6" s="1"/>
  <c r="J3820" i="6"/>
  <c r="I3820" i="6" s="1"/>
  <c r="J3799" i="6"/>
  <c r="I3799" i="6" s="1"/>
  <c r="J3618" i="6"/>
  <c r="I3618" i="6" s="1"/>
  <c r="J4151" i="6"/>
  <c r="I4151" i="6" s="1"/>
  <c r="J4772" i="6"/>
  <c r="I4772" i="6" s="1"/>
  <c r="J4690" i="6"/>
  <c r="I4690" i="6" s="1"/>
  <c r="J342" i="6"/>
  <c r="I342" i="6" s="1"/>
  <c r="J323" i="6"/>
  <c r="I323" i="6" s="1"/>
  <c r="J604" i="6"/>
  <c r="I604" i="6" s="1"/>
  <c r="I116" i="6"/>
  <c r="J441" i="6"/>
  <c r="I441" i="6" s="1"/>
  <c r="J1256" i="6"/>
  <c r="I1256" i="6" s="1"/>
  <c r="I971" i="6"/>
  <c r="I1205" i="6"/>
  <c r="I1531" i="6"/>
  <c r="J1891" i="6"/>
  <c r="I1891" i="6" s="1"/>
  <c r="I1788" i="6"/>
  <c r="I1683" i="6"/>
  <c r="I1535" i="6"/>
  <c r="J1894" i="6"/>
  <c r="I1894" i="6" s="1"/>
  <c r="I1791" i="6"/>
  <c r="I2367" i="6"/>
  <c r="I1920" i="6"/>
  <c r="J1519" i="6"/>
  <c r="I1519" i="6" s="1"/>
  <c r="I2138" i="6"/>
  <c r="I2329" i="6"/>
  <c r="I2948" i="6"/>
  <c r="J2181" i="6"/>
  <c r="I2181" i="6" s="1"/>
  <c r="I2837" i="6"/>
  <c r="I2353" i="6"/>
  <c r="I2966" i="6"/>
  <c r="J1865" i="6"/>
  <c r="I1865" i="6" s="1"/>
  <c r="I2783" i="6"/>
  <c r="I2217" i="6"/>
  <c r="I2864" i="6"/>
  <c r="J3184" i="6"/>
  <c r="I3184" i="6" s="1"/>
  <c r="I2368" i="6"/>
  <c r="I2977" i="6"/>
  <c r="I1833" i="6"/>
  <c r="J2523" i="6"/>
  <c r="I2523" i="6" s="1"/>
  <c r="I3099" i="6"/>
  <c r="I3290" i="6"/>
  <c r="I2938" i="6"/>
  <c r="J3564" i="6"/>
  <c r="I3564" i="6" s="1"/>
  <c r="I3442" i="6"/>
  <c r="I3273" i="6"/>
  <c r="I2770" i="6"/>
  <c r="J3543" i="6"/>
  <c r="I3543" i="6" s="1"/>
  <c r="I2970" i="6"/>
  <c r="I3824" i="6"/>
  <c r="I3721" i="6"/>
  <c r="J3310" i="6"/>
  <c r="I3310" i="6" s="1"/>
  <c r="I3938" i="6"/>
  <c r="I4424" i="6"/>
  <c r="I4727" i="6"/>
  <c r="J4407" i="6"/>
  <c r="I4407" i="6" s="1"/>
  <c r="I4726" i="6"/>
  <c r="I4461" i="6"/>
  <c r="J4141" i="6"/>
  <c r="I4141" i="6" s="1"/>
  <c r="I4452" i="6"/>
  <c r="I4187" i="6"/>
  <c r="J4946" i="6"/>
  <c r="I4946" i="6" s="1"/>
  <c r="I4370" i="6"/>
  <c r="I4177" i="6"/>
  <c r="J86" i="6"/>
  <c r="I86" i="6" s="1"/>
  <c r="I662" i="6"/>
  <c r="I456" i="6"/>
  <c r="J67" i="6"/>
  <c r="I67" i="6" s="1"/>
  <c r="I643" i="6"/>
  <c r="J1126" i="6"/>
  <c r="I1126" i="6" s="1"/>
  <c r="I967" i="6"/>
  <c r="J1009" i="6"/>
  <c r="I1009" i="6" s="1"/>
  <c r="J1447" i="6"/>
  <c r="I1447" i="6" s="1"/>
  <c r="J1616" i="6"/>
  <c r="I1616" i="6" s="1"/>
  <c r="J1620" i="6"/>
  <c r="I1620" i="6" s="1"/>
  <c r="J1984" i="6"/>
  <c r="I1984" i="6" s="1"/>
  <c r="J3012" i="6"/>
  <c r="I3012" i="6" s="1"/>
  <c r="J3030" i="6"/>
  <c r="I3030" i="6" s="1"/>
  <c r="J2928" i="6"/>
  <c r="I2928" i="6" s="1"/>
  <c r="J2189" i="6"/>
  <c r="I2189" i="6" s="1"/>
  <c r="J3238" i="6"/>
  <c r="I3238" i="6" s="1"/>
  <c r="J3201" i="6"/>
  <c r="I3201" i="6" s="1"/>
  <c r="J3785" i="6"/>
  <c r="I3785" i="6" s="1"/>
  <c r="J4663" i="6"/>
  <c r="I4663" i="6" s="1"/>
  <c r="J4397" i="6"/>
  <c r="I4397" i="6" s="1"/>
  <c r="J4123" i="6"/>
  <c r="I4123" i="6" s="1"/>
  <c r="J4113" i="6"/>
  <c r="I4113" i="6" s="1"/>
  <c r="J520" i="6"/>
  <c r="I520" i="6" s="1"/>
  <c r="J870" i="6"/>
  <c r="I870" i="6" s="1"/>
  <c r="J753" i="6"/>
  <c r="I753" i="6" s="1"/>
  <c r="J1191" i="6"/>
  <c r="I1191" i="6" s="1"/>
  <c r="I1160" i="6"/>
  <c r="I1269" i="6"/>
  <c r="J1589" i="6"/>
  <c r="I1589" i="6" s="1"/>
  <c r="I1955" i="6"/>
  <c r="I1852" i="6"/>
  <c r="I1749" i="6"/>
  <c r="J2069" i="6"/>
  <c r="I2069" i="6" s="1"/>
  <c r="I1958" i="6"/>
  <c r="I1855" i="6"/>
  <c r="I2431" i="6"/>
  <c r="J1728" i="6"/>
  <c r="I1728" i="6" s="1"/>
  <c r="I1604" i="6"/>
  <c r="I2202" i="6"/>
  <c r="I2414" i="6"/>
  <c r="J2756" i="6"/>
  <c r="I2756" i="6" s="1"/>
  <c r="I2267" i="6"/>
  <c r="I2901" i="6"/>
  <c r="I2438" i="6"/>
  <c r="J2774" i="6"/>
  <c r="I2774" i="6" s="1"/>
  <c r="I2195" i="6"/>
  <c r="I2847" i="6"/>
  <c r="I2302" i="6"/>
  <c r="J2672" i="6"/>
  <c r="I2672" i="6" s="1"/>
  <c r="I3248" i="6"/>
  <c r="I2453" i="6"/>
  <c r="I3041" i="6"/>
  <c r="J2305" i="6"/>
  <c r="I2305" i="6" s="1"/>
  <c r="I2587" i="6"/>
  <c r="I3163" i="6"/>
  <c r="I3375" i="6"/>
  <c r="J3731" i="6"/>
  <c r="I3731" i="6" s="1"/>
  <c r="I3628" i="6"/>
  <c r="I3525" i="6"/>
  <c r="I3358" i="6"/>
  <c r="J3718" i="6"/>
  <c r="I3718" i="6" s="1"/>
  <c r="I3607" i="6"/>
  <c r="I3244" i="6"/>
  <c r="I2658" i="6"/>
  <c r="J3529" i="6"/>
  <c r="I3529" i="6" s="1"/>
  <c r="I3396" i="6"/>
  <c r="I4002" i="6"/>
  <c r="I4360" i="6"/>
  <c r="J4032" i="6"/>
  <c r="I4032" i="6" s="1"/>
  <c r="I4343" i="6"/>
  <c r="I4086" i="6"/>
  <c r="J4653" i="6"/>
  <c r="I4653" i="6" s="1"/>
  <c r="I4077" i="6"/>
  <c r="I4699" i="6"/>
  <c r="J4379" i="6"/>
  <c r="I4379" i="6" s="1"/>
  <c r="I4882" i="6"/>
  <c r="I4689" i="6"/>
  <c r="J4369" i="6"/>
  <c r="I4369" i="6" s="1"/>
  <c r="I150" i="6"/>
  <c r="I623" i="6"/>
  <c r="J264" i="6"/>
  <c r="I264" i="6" s="1"/>
  <c r="I131" i="6"/>
  <c r="J516" i="6"/>
  <c r="I516" i="6" s="1"/>
  <c r="I92" i="6"/>
  <c r="J204" i="6"/>
  <c r="I204" i="6" s="1"/>
  <c r="I1073" i="6"/>
  <c r="J1406" i="6"/>
  <c r="I1406" i="6" s="1"/>
  <c r="J1333" i="6"/>
  <c r="I1333" i="6" s="1"/>
  <c r="J1813" i="6"/>
  <c r="I1813" i="6" s="1"/>
  <c r="J2495" i="6"/>
  <c r="I2495" i="6" s="1"/>
  <c r="J2500" i="6"/>
  <c r="I2500" i="6" s="1"/>
  <c r="J2518" i="6"/>
  <c r="I2518" i="6" s="1"/>
  <c r="J2388" i="6"/>
  <c r="I2388" i="6" s="1"/>
  <c r="J3105" i="6"/>
  <c r="I3105" i="6" s="1"/>
  <c r="J3461" i="6"/>
  <c r="I3461" i="6" s="1"/>
  <c r="J3444" i="6"/>
  <c r="I3444" i="6" s="1"/>
  <c r="J3169" i="6"/>
  <c r="I3169" i="6" s="1"/>
  <c r="J4296" i="6"/>
  <c r="I4296" i="6" s="1"/>
  <c r="J4008" i="6"/>
  <c r="I4008" i="6" s="1"/>
  <c r="J4635" i="6"/>
  <c r="I4635" i="6" s="1"/>
  <c r="J4625" i="6"/>
  <c r="I4625" i="6" s="1"/>
  <c r="J687" i="6"/>
  <c r="I687" i="6" s="1"/>
  <c r="J1085" i="6"/>
  <c r="I1085" i="6" s="1"/>
  <c r="J912" i="6"/>
  <c r="I912" i="6" s="1"/>
  <c r="J1136" i="6"/>
  <c r="I1136" i="6" s="1"/>
  <c r="I1265" i="6"/>
  <c r="I380" i="6"/>
  <c r="I1282" i="6"/>
  <c r="I1538" i="6"/>
  <c r="I1003" i="6"/>
  <c r="I1363" i="6"/>
  <c r="I1132" i="6"/>
  <c r="I2027" i="6"/>
  <c r="I1757" i="6"/>
  <c r="I252" i="6"/>
  <c r="I1698" i="6"/>
  <c r="I2425" i="6"/>
  <c r="I2525" i="6"/>
  <c r="I2291" i="6"/>
  <c r="I2808" i="6"/>
  <c r="I2486" i="6"/>
  <c r="I3597" i="6"/>
  <c r="I3284" i="6"/>
  <c r="I4591" i="6"/>
  <c r="J4206" i="6"/>
  <c r="I4206" i="6" s="1"/>
  <c r="I3973" i="6"/>
  <c r="J4435" i="6"/>
  <c r="I4435" i="6" s="1"/>
  <c r="I4362" i="6"/>
  <c r="I670" i="6"/>
  <c r="I1042" i="6"/>
  <c r="J1478" i="6"/>
  <c r="I1478" i="6" s="1"/>
  <c r="J1674" i="6"/>
  <c r="I1674" i="6" s="1"/>
  <c r="J1957" i="6"/>
  <c r="I1957" i="6" s="1"/>
  <c r="J1744" i="6"/>
  <c r="I1744" i="6" s="1"/>
  <c r="J1962" i="6"/>
  <c r="I1962" i="6" s="1"/>
  <c r="J2872" i="6"/>
  <c r="I2872" i="6" s="1"/>
  <c r="J3113" i="6"/>
  <c r="I3113" i="6" s="1"/>
  <c r="J3661" i="6"/>
  <c r="I3661" i="6" s="1"/>
  <c r="J3832" i="6"/>
  <c r="I3832" i="6" s="1"/>
  <c r="J537" i="6"/>
  <c r="I537" i="6" s="1"/>
  <c r="J225" i="6"/>
  <c r="I225" i="6" s="1"/>
  <c r="J763" i="6"/>
  <c r="I763" i="6" s="1"/>
  <c r="J2021" i="6"/>
  <c r="I2021" i="6" s="1"/>
  <c r="J2789" i="6"/>
  <c r="I2789" i="6" s="1"/>
  <c r="J2624" i="6"/>
  <c r="I2624" i="6" s="1"/>
  <c r="J4581" i="6"/>
  <c r="I4581" i="6" s="1"/>
  <c r="J4745" i="6"/>
  <c r="I4745" i="6" s="1"/>
  <c r="J272" i="6"/>
  <c r="I272" i="6" s="1"/>
  <c r="I1860" i="6"/>
  <c r="I1545" i="6"/>
  <c r="I1991" i="6"/>
  <c r="I2210" i="6"/>
  <c r="I2956" i="6"/>
  <c r="I3037" i="6"/>
  <c r="I2855" i="6"/>
  <c r="I2936" i="6"/>
  <c r="J3384" i="6"/>
  <c r="I3384" i="6" s="1"/>
  <c r="I2659" i="6"/>
  <c r="I3471" i="6"/>
  <c r="J3002" i="6"/>
  <c r="I3002" i="6" s="1"/>
  <c r="J3454" i="6"/>
  <c r="I3454" i="6" s="1"/>
  <c r="I2722" i="6"/>
  <c r="J4736" i="6"/>
  <c r="I4736" i="6" s="1"/>
  <c r="I3873" i="6"/>
  <c r="I94" i="6"/>
  <c r="I1134" i="6"/>
  <c r="I396" i="6"/>
  <c r="I1017" i="6"/>
  <c r="J1105" i="6"/>
  <c r="I1105" i="6" s="1"/>
  <c r="I947" i="6"/>
  <c r="J1541" i="6"/>
  <c r="I1541" i="6" s="1"/>
  <c r="I1846" i="6"/>
  <c r="J1590" i="6"/>
  <c r="I1590" i="6" s="1"/>
  <c r="J2090" i="6"/>
  <c r="I2090" i="6" s="1"/>
  <c r="I2204" i="6"/>
  <c r="J2726" i="6"/>
  <c r="I2726" i="6" s="1"/>
  <c r="I3136" i="6"/>
  <c r="J2009" i="6"/>
  <c r="I2009" i="6" s="1"/>
  <c r="J3051" i="6"/>
  <c r="I3051" i="6" s="1"/>
  <c r="J4782" i="6"/>
  <c r="I4782" i="6" s="1"/>
  <c r="J4938" i="6"/>
  <c r="I4938" i="6" s="1"/>
  <c r="J4233" i="6"/>
  <c r="I4233" i="6" s="1"/>
  <c r="J750" i="6"/>
  <c r="I750" i="6" s="1"/>
  <c r="J565" i="6"/>
  <c r="I565" i="6" s="1"/>
  <c r="J899" i="6"/>
  <c r="I899" i="6" s="1"/>
  <c r="J1605" i="6"/>
  <c r="I1605" i="6" s="1"/>
  <c r="J1585" i="6"/>
  <c r="I1585" i="6" s="1"/>
  <c r="J1675" i="6"/>
  <c r="I1675" i="6" s="1"/>
  <c r="J2644" i="6"/>
  <c r="I2644" i="6" s="1"/>
  <c r="J2607" i="6"/>
  <c r="I2607" i="6" s="1"/>
  <c r="I1308" i="6"/>
  <c r="I1924" i="6"/>
  <c r="I1631" i="6"/>
  <c r="I1864" i="6"/>
  <c r="I2274" i="6"/>
  <c r="I3020" i="6"/>
  <c r="I2910" i="6"/>
  <c r="I2919" i="6"/>
  <c r="J2228" i="6"/>
  <c r="I2228" i="6" s="1"/>
  <c r="I3448" i="6"/>
  <c r="I2723" i="6"/>
  <c r="J3171" i="6"/>
  <c r="I3171" i="6" s="1"/>
  <c r="I3249" i="6"/>
  <c r="J3764" i="6"/>
  <c r="I3764" i="6" s="1"/>
  <c r="I3679" i="6"/>
  <c r="I3188" i="6"/>
  <c r="J3729" i="6"/>
  <c r="I3729" i="6" s="1"/>
  <c r="J4224" i="6"/>
  <c r="I4224" i="6" s="1"/>
  <c r="I4069" i="6"/>
  <c r="J400" i="6"/>
  <c r="I400" i="6" s="1"/>
  <c r="J1124" i="6"/>
  <c r="I1124" i="6" s="1"/>
  <c r="J1743" i="6"/>
  <c r="I1743" i="6" s="1"/>
  <c r="J2708" i="6"/>
  <c r="I2708" i="6" s="1"/>
  <c r="J4059" i="6"/>
  <c r="I4059" i="6" s="1"/>
  <c r="J4426" i="6"/>
  <c r="I4426" i="6" s="1"/>
  <c r="J978" i="6"/>
  <c r="I978" i="6" s="1"/>
  <c r="I3119" i="6"/>
  <c r="J2601" i="6"/>
  <c r="I2601" i="6" s="1"/>
  <c r="J3301" i="6"/>
  <c r="I3301" i="6" s="1"/>
  <c r="J3254" i="6"/>
  <c r="I3254" i="6" s="1"/>
  <c r="J3562" i="6"/>
  <c r="I3562" i="6" s="1"/>
  <c r="J651" i="6"/>
  <c r="I651" i="6" s="1"/>
  <c r="J975" i="6"/>
  <c r="I975" i="6" s="1"/>
  <c r="J1610" i="6"/>
  <c r="I1610" i="6" s="1"/>
  <c r="J1740" i="6"/>
  <c r="I1740" i="6" s="1"/>
  <c r="J1676" i="6"/>
  <c r="I1676" i="6" s="1"/>
  <c r="J2661" i="6"/>
  <c r="I2661" i="6" s="1"/>
  <c r="J2735" i="6"/>
  <c r="I2735" i="6" s="1"/>
  <c r="J2241" i="6"/>
  <c r="I2241" i="6" s="1"/>
  <c r="I439" i="6"/>
  <c r="I139" i="6"/>
  <c r="I965" i="6"/>
  <c r="I637" i="6"/>
  <c r="I1081" i="6"/>
  <c r="I948" i="6"/>
  <c r="I964" i="6"/>
  <c r="I444" i="6"/>
  <c r="I1907" i="6"/>
  <c r="I1782" i="6"/>
  <c r="I2191" i="6"/>
  <c r="I1540" i="6"/>
  <c r="I3156" i="6"/>
  <c r="I1921" i="6"/>
  <c r="I1993" i="6"/>
  <c r="I3072" i="6"/>
  <c r="I2801" i="6"/>
  <c r="I2539" i="6"/>
  <c r="I3430" i="6"/>
  <c r="I3861" i="6"/>
  <c r="I3559" i="6"/>
  <c r="I2986" i="6"/>
  <c r="I4536" i="6"/>
  <c r="I4327" i="6"/>
  <c r="I4445" i="6"/>
  <c r="I4244" i="6"/>
  <c r="I4036" i="6"/>
  <c r="I4097" i="6"/>
  <c r="I255" i="6"/>
  <c r="I664" i="6"/>
  <c r="I886" i="6"/>
  <c r="I157" i="6"/>
  <c r="I897" i="6"/>
  <c r="I1121" i="6"/>
  <c r="I1281" i="6"/>
  <c r="I1187" i="6"/>
  <c r="I1748" i="6"/>
  <c r="I2157" i="6"/>
  <c r="I1879" i="6"/>
  <c r="I2098" i="6"/>
  <c r="I2844" i="6"/>
  <c r="I2925" i="6"/>
  <c r="I2743" i="6"/>
  <c r="I2760" i="6"/>
  <c r="I2485" i="6"/>
  <c r="I3059" i="6"/>
  <c r="I3819" i="6"/>
  <c r="I3549" i="6"/>
  <c r="I2650" i="6"/>
  <c r="I3617" i="6"/>
  <c r="I3915" i="6"/>
  <c r="I4766" i="6"/>
  <c r="I4108" i="6"/>
  <c r="I4922" i="6"/>
  <c r="I4474" i="6"/>
  <c r="I91" i="6"/>
  <c r="I437" i="6"/>
  <c r="I1033" i="6"/>
  <c r="I764" i="6"/>
  <c r="J1611" i="6"/>
  <c r="I1611" i="6" s="1"/>
  <c r="J2079" i="6"/>
  <c r="I2079" i="6" s="1"/>
  <c r="J1824" i="6"/>
  <c r="I1824" i="6" s="1"/>
  <c r="J2201" i="6"/>
  <c r="I2201" i="6" s="1"/>
  <c r="J2660" i="6"/>
  <c r="I2660" i="6" s="1"/>
  <c r="I2309" i="6"/>
  <c r="J3125" i="6"/>
  <c r="I3125" i="6" s="1"/>
  <c r="J2870" i="6"/>
  <c r="I2870" i="6" s="1"/>
  <c r="J1745" i="6"/>
  <c r="I1745" i="6" s="1"/>
  <c r="J2576" i="6"/>
  <c r="I2576" i="6" s="1"/>
  <c r="I3280" i="6"/>
  <c r="J2689" i="6"/>
  <c r="I2689" i="6" s="1"/>
  <c r="J2939" i="6"/>
  <c r="I2939" i="6" s="1"/>
  <c r="J3405" i="6"/>
  <c r="I3405" i="6" s="1"/>
  <c r="J3650" i="6"/>
  <c r="I3650" i="6" s="1"/>
  <c r="J4034" i="6"/>
  <c r="I4034" i="6" s="1"/>
  <c r="J3904" i="6"/>
  <c r="I3904" i="6" s="1"/>
  <c r="J4593" i="6"/>
  <c r="I4593" i="6" s="1"/>
  <c r="J630" i="6"/>
  <c r="I630" i="6" s="1"/>
  <c r="J2395" i="6"/>
  <c r="I2395" i="6" s="1"/>
  <c r="J3344" i="6"/>
  <c r="I3344" i="6" s="1"/>
  <c r="J3137" i="6"/>
  <c r="I3137" i="6" s="1"/>
  <c r="J3387" i="6"/>
  <c r="I3387" i="6" s="1"/>
  <c r="J3660" i="6"/>
  <c r="I3660" i="6" s="1"/>
  <c r="J4566" i="6"/>
  <c r="I4566" i="6" s="1"/>
  <c r="J4237" i="6"/>
  <c r="I4237" i="6" s="1"/>
  <c r="J1759" i="6"/>
  <c r="I1759" i="6" s="1"/>
  <c r="J3622" i="6"/>
  <c r="I3622" i="6" s="1"/>
  <c r="J3831" i="6"/>
  <c r="I3831" i="6" s="1"/>
  <c r="J3286" i="6"/>
  <c r="I3286" i="6" s="1"/>
  <c r="J3561" i="6"/>
  <c r="I3561" i="6" s="1"/>
  <c r="J4667" i="6"/>
  <c r="I4667" i="6" s="1"/>
  <c r="J4850" i="6"/>
  <c r="I4850" i="6" s="1"/>
  <c r="J4466" i="6"/>
  <c r="I4466" i="6" s="1"/>
  <c r="J4465" i="6"/>
  <c r="I4465" i="6" s="1"/>
  <c r="I3196" i="6"/>
  <c r="I3670" i="6"/>
  <c r="I2586" i="6"/>
  <c r="I3762" i="6"/>
  <c r="I4011" i="6"/>
  <c r="I4966" i="6"/>
  <c r="I3889" i="6"/>
  <c r="I4619" i="6"/>
  <c r="I4610" i="6"/>
  <c r="I358" i="6"/>
  <c r="I88" i="6"/>
  <c r="I467" i="6"/>
  <c r="I636" i="6"/>
  <c r="I992" i="6"/>
  <c r="I730" i="6"/>
  <c r="I1208" i="6"/>
  <c r="I1298" i="6"/>
  <c r="I1229" i="6"/>
  <c r="I1544" i="6"/>
  <c r="I1982" i="6"/>
  <c r="I2391" i="6"/>
  <c r="I2190" i="6"/>
  <c r="I2299" i="6"/>
  <c r="I2385" i="6"/>
  <c r="I1678" i="6"/>
  <c r="I3272" i="6"/>
  <c r="I3001" i="6"/>
  <c r="I2930" i="6"/>
  <c r="I3652" i="6"/>
  <c r="I3305" i="6"/>
  <c r="I3720" i="6"/>
  <c r="I3428" i="6"/>
  <c r="I4693" i="6"/>
  <c r="I4245" i="6"/>
  <c r="I3952" i="6"/>
  <c r="I4409" i="6"/>
  <c r="I686" i="6"/>
  <c r="I789" i="6"/>
  <c r="I156" i="6"/>
  <c r="I927" i="6"/>
  <c r="I337" i="6"/>
  <c r="I1493" i="6"/>
  <c r="I2076" i="6"/>
  <c r="I1717" i="6"/>
  <c r="I1663" i="6"/>
  <c r="I1978" i="6"/>
  <c r="I2788" i="6"/>
  <c r="I3108" i="6"/>
  <c r="J2549" i="6"/>
  <c r="I2549" i="6" s="1"/>
  <c r="I2623" i="6"/>
  <c r="I2704" i="6"/>
  <c r="I3024" i="6"/>
  <c r="J3472" i="6"/>
  <c r="I3472" i="6" s="1"/>
  <c r="J2177" i="6"/>
  <c r="I2177" i="6" s="1"/>
  <c r="J4648" i="6"/>
  <c r="I4648" i="6" s="1"/>
  <c r="J4247" i="6"/>
  <c r="I4247" i="6" s="1"/>
  <c r="J2271" i="6"/>
  <c r="I2271" i="6" s="1"/>
  <c r="J1612" i="6"/>
  <c r="I1612" i="6" s="1"/>
  <c r="J2426" i="6"/>
  <c r="I2426" i="6" s="1"/>
  <c r="J2852" i="6"/>
  <c r="I2852" i="6" s="1"/>
  <c r="J2225" i="6"/>
  <c r="I2225" i="6" s="1"/>
  <c r="J2678" i="6"/>
  <c r="I2678" i="6" s="1"/>
  <c r="J3071" i="6"/>
  <c r="I3071" i="6" s="1"/>
  <c r="J2768" i="6"/>
  <c r="I2768" i="6" s="1"/>
  <c r="J3635" i="6"/>
  <c r="I3635" i="6" s="1"/>
  <c r="J3852" i="6"/>
  <c r="I3852" i="6" s="1"/>
  <c r="J3557" i="6"/>
  <c r="I3557" i="6" s="1"/>
  <c r="J3750" i="6"/>
  <c r="I3750" i="6" s="1"/>
  <c r="J3965" i="6"/>
  <c r="I3965" i="6" s="1"/>
  <c r="J4038" i="6"/>
  <c r="I4038" i="6" s="1"/>
  <c r="J4548" i="6"/>
  <c r="I4548" i="6" s="1"/>
  <c r="J4539" i="6"/>
  <c r="I4539" i="6" s="1"/>
  <c r="I2725" i="6"/>
  <c r="I2790" i="6"/>
  <c r="I2560" i="6"/>
  <c r="I2219" i="6"/>
  <c r="I2326" i="6"/>
  <c r="I3619" i="6"/>
  <c r="I3293" i="6"/>
  <c r="I3734" i="6"/>
  <c r="I3383" i="6"/>
  <c r="I3826" i="6"/>
  <c r="I3925" i="6"/>
  <c r="I4070" i="6"/>
  <c r="I4756" i="6"/>
  <c r="I4555" i="6"/>
  <c r="I4609" i="6"/>
  <c r="I422" i="6"/>
  <c r="I152" i="6"/>
  <c r="I1101" i="6"/>
  <c r="I727" i="6"/>
  <c r="I1056" i="6"/>
  <c r="I980" i="6"/>
  <c r="I1272" i="6"/>
  <c r="I1362" i="6"/>
  <c r="I1915" i="6"/>
  <c r="I1630" i="6"/>
  <c r="I2046" i="6"/>
  <c r="I1551" i="6"/>
  <c r="I2276" i="6"/>
  <c r="I2384" i="6"/>
  <c r="I2057" i="6"/>
  <c r="J1621" i="6"/>
  <c r="I1621" i="6" s="1"/>
  <c r="J1722" i="6"/>
  <c r="I1722" i="6" s="1"/>
  <c r="J2323" i="6"/>
  <c r="I2323" i="6" s="1"/>
  <c r="J2317" i="6"/>
  <c r="I2317" i="6" s="1"/>
  <c r="J2811" i="6"/>
  <c r="I2811" i="6" s="1"/>
  <c r="J3536" i="6"/>
  <c r="I3536" i="6" s="1"/>
  <c r="J3438" i="6"/>
  <c r="I3438" i="6" s="1"/>
  <c r="J4274" i="6"/>
  <c r="I4274" i="6" s="1"/>
  <c r="J54" i="6"/>
  <c r="I54" i="6" s="1"/>
  <c r="I2532" i="6"/>
  <c r="I2430" i="6"/>
  <c r="I2348" i="6"/>
  <c r="I3195" i="6"/>
  <c r="J3763" i="6"/>
  <c r="I3763" i="6" s="1"/>
  <c r="J4072" i="6"/>
  <c r="I4072" i="6" s="1"/>
  <c r="J4052" i="6"/>
  <c r="I4052" i="6" s="1"/>
  <c r="J4758" i="6"/>
  <c r="I4758" i="6" s="1"/>
  <c r="J4813" i="6"/>
  <c r="I4813" i="6" s="1"/>
  <c r="I2304" i="6"/>
  <c r="I2923" i="6"/>
  <c r="I3683" i="6"/>
  <c r="I3378" i="6"/>
  <c r="I3943" i="6"/>
  <c r="I3469" i="6"/>
  <c r="I3890" i="6"/>
  <c r="I3902" i="6"/>
  <c r="I3987" i="6"/>
  <c r="I4692" i="6"/>
  <c r="I4738" i="6"/>
  <c r="I4545" i="6"/>
  <c r="I486" i="6"/>
  <c r="I339" i="6"/>
  <c r="I45" i="6"/>
  <c r="I791" i="6"/>
  <c r="I484" i="6"/>
  <c r="I1164" i="6"/>
  <c r="I1336" i="6"/>
  <c r="I979" i="6"/>
  <c r="I1979" i="6"/>
  <c r="I1709" i="6"/>
  <c r="I2263" i="6"/>
  <c r="I1636" i="6"/>
  <c r="I2361" i="6"/>
  <c r="I2214" i="6"/>
  <c r="I2227" i="6"/>
  <c r="I2249" i="6"/>
  <c r="I2873" i="6"/>
  <c r="I2611" i="6"/>
  <c r="I3322" i="6"/>
  <c r="I2826" i="6"/>
  <c r="I3631" i="6"/>
  <c r="I3848" i="6"/>
  <c r="I4026" i="6"/>
  <c r="I4382" i="6"/>
  <c r="I4117" i="6"/>
  <c r="I4556" i="6"/>
  <c r="I110" i="6"/>
  <c r="I580" i="6"/>
  <c r="I1086" i="6"/>
  <c r="I808" i="6"/>
  <c r="I1366" i="6"/>
  <c r="I963" i="6"/>
  <c r="I1481" i="6"/>
  <c r="I1387" i="6"/>
  <c r="J1521" i="6"/>
  <c r="I1521" i="6" s="1"/>
  <c r="I1526" i="6"/>
  <c r="J1850" i="6"/>
  <c r="I1850" i="6" s="1"/>
  <c r="J2493" i="6"/>
  <c r="I2493" i="6" s="1"/>
  <c r="J3749" i="6"/>
  <c r="I3749" i="6" s="1"/>
  <c r="J3639" i="6"/>
  <c r="I3639" i="6" s="1"/>
  <c r="J4356" i="6"/>
  <c r="I4356" i="6" s="1"/>
  <c r="J3929" i="6"/>
  <c r="I3929" i="6" s="1"/>
  <c r="I2054" i="6"/>
  <c r="I2015" i="6"/>
  <c r="I1527" i="6"/>
  <c r="I2144" i="6"/>
  <c r="I2362" i="6"/>
  <c r="I2596" i="6"/>
  <c r="I1420" i="6"/>
  <c r="I3061" i="6"/>
  <c r="I2614" i="6"/>
  <c r="I3190" i="6"/>
  <c r="I3007" i="6"/>
  <c r="I2512" i="6"/>
  <c r="I3088" i="6"/>
  <c r="I2625" i="6"/>
  <c r="I1761" i="6"/>
  <c r="I2403" i="6"/>
  <c r="I3323" i="6"/>
  <c r="I3571" i="6"/>
  <c r="I3452" i="6"/>
  <c r="I3685" i="6"/>
  <c r="I3558" i="6"/>
  <c r="I3423" i="6"/>
  <c r="I3457" i="6"/>
  <c r="I3319" i="6"/>
  <c r="I3114" i="6"/>
  <c r="I4712" i="6"/>
  <c r="I4136" i="6"/>
  <c r="I4439" i="6"/>
  <c r="I4630" i="6"/>
  <c r="I4051" i="6"/>
  <c r="I4429" i="6"/>
  <c r="I4420" i="6"/>
  <c r="I4731" i="6"/>
  <c r="I4155" i="6"/>
  <c r="I4338" i="6"/>
  <c r="I4657" i="6"/>
  <c r="I4081" i="6"/>
  <c r="I79" i="6"/>
  <c r="I655" i="6"/>
  <c r="I552" i="6"/>
  <c r="I149" i="6"/>
  <c r="I1053" i="6"/>
  <c r="I902" i="6"/>
  <c r="I1063" i="6"/>
  <c r="I880" i="6"/>
  <c r="I785" i="6"/>
  <c r="I1066" i="6"/>
  <c r="I1044" i="6"/>
  <c r="I1223" i="6"/>
  <c r="I1168" i="6"/>
  <c r="I1250" i="6"/>
  <c r="I1113" i="6"/>
  <c r="I1565" i="6"/>
  <c r="I1931" i="6"/>
  <c r="I1828" i="6"/>
  <c r="I2045" i="6"/>
  <c r="I1934" i="6"/>
  <c r="I1831" i="6"/>
  <c r="I1704" i="6"/>
  <c r="I1572" i="6"/>
  <c r="I2178" i="6"/>
  <c r="I2732" i="6"/>
  <c r="I2235" i="6"/>
  <c r="I2877" i="6"/>
  <c r="I2750" i="6"/>
  <c r="I2163" i="6"/>
  <c r="I2823" i="6"/>
  <c r="I2648" i="6"/>
  <c r="I3224" i="6"/>
  <c r="I2421" i="6"/>
  <c r="I2273" i="6"/>
  <c r="I2563" i="6"/>
  <c r="I3139" i="6"/>
  <c r="I3707" i="6"/>
  <c r="I3604" i="6"/>
  <c r="I3495" i="6"/>
  <c r="I3694" i="6"/>
  <c r="I3583" i="6"/>
  <c r="I3202" i="6"/>
  <c r="I3501" i="6"/>
  <c r="I3364" i="6"/>
  <c r="I3978" i="6"/>
  <c r="I3979" i="6"/>
  <c r="I4367" i="6"/>
  <c r="I246" i="6"/>
  <c r="I143" i="6"/>
  <c r="I40" i="6"/>
  <c r="I227" i="6"/>
  <c r="I321" i="6"/>
  <c r="I1117" i="6"/>
  <c r="I348" i="6"/>
  <c r="I1127" i="6"/>
  <c r="I944" i="6"/>
  <c r="I356" i="6"/>
  <c r="I1130" i="6"/>
  <c r="I1182" i="6"/>
  <c r="I1155" i="6"/>
  <c r="I1233" i="6"/>
  <c r="I1314" i="6"/>
  <c r="I779" i="6"/>
  <c r="I1629" i="6"/>
  <c r="I1995" i="6"/>
  <c r="I1452" i="6"/>
  <c r="I2109" i="6"/>
  <c r="I1998" i="6"/>
  <c r="I2215" i="6"/>
  <c r="I1768" i="6"/>
  <c r="I1657" i="6"/>
  <c r="I1969" i="6"/>
  <c r="I2796" i="6"/>
  <c r="I2320" i="6"/>
  <c r="I2113" i="6"/>
  <c r="I2814" i="6"/>
  <c r="I2248" i="6"/>
  <c r="I3207" i="6"/>
  <c r="I2712" i="6"/>
  <c r="I3288" i="6"/>
  <c r="I2825" i="6"/>
  <c r="I2358" i="6"/>
  <c r="I2627" i="6"/>
  <c r="I2546" i="6"/>
  <c r="I3771" i="6"/>
  <c r="I3668" i="6"/>
  <c r="I3885" i="6"/>
  <c r="I3758" i="6"/>
  <c r="I3647" i="6"/>
  <c r="I3672" i="6"/>
  <c r="I3569" i="6"/>
  <c r="I3449" i="6"/>
  <c r="I4512" i="6"/>
  <c r="I3893" i="6"/>
  <c r="I4303" i="6"/>
  <c r="I1212" i="6"/>
  <c r="I2399" i="6"/>
  <c r="I1561" i="6"/>
  <c r="I2170" i="6"/>
  <c r="I2372" i="6"/>
  <c r="I2224" i="6"/>
  <c r="I2869" i="6"/>
  <c r="I2396" i="6"/>
  <c r="I2121" i="6"/>
  <c r="I2815" i="6"/>
  <c r="I2260" i="6"/>
  <c r="I3216" i="6"/>
  <c r="I2411" i="6"/>
  <c r="I3009" i="6"/>
  <c r="I2555" i="6"/>
  <c r="I3131" i="6"/>
  <c r="I3333" i="6"/>
  <c r="I3596" i="6"/>
  <c r="I3485" i="6"/>
  <c r="I3316" i="6"/>
  <c r="I3575" i="6"/>
  <c r="I3186" i="6"/>
  <c r="I3856" i="6"/>
  <c r="I3353" i="6"/>
  <c r="I3970" i="6"/>
  <c r="I4328" i="6"/>
  <c r="I4311" i="6"/>
  <c r="I4822" i="6"/>
  <c r="I4246" i="6"/>
  <c r="I4301" i="6"/>
  <c r="I4612" i="6"/>
  <c r="I4027" i="6"/>
  <c r="I4014" i="6"/>
  <c r="I4530" i="6"/>
  <c r="I3917" i="6"/>
  <c r="I3916" i="6"/>
  <c r="I566" i="6"/>
  <c r="I463" i="6"/>
  <c r="I680" i="6"/>
  <c r="I547" i="6"/>
  <c r="I861" i="6"/>
  <c r="I1030" i="6"/>
  <c r="I871" i="6"/>
  <c r="I685" i="6"/>
  <c r="I913" i="6"/>
  <c r="I874" i="6"/>
  <c r="I708" i="6"/>
  <c r="I1351" i="6"/>
  <c r="I1480" i="6"/>
  <c r="I804" i="6"/>
  <c r="I1267" i="6"/>
  <c r="I1373" i="6"/>
  <c r="I1739" i="6"/>
  <c r="I1956" i="6"/>
  <c r="I1853" i="6"/>
  <c r="I1742" i="6"/>
  <c r="I1959" i="6"/>
  <c r="I1284" i="6"/>
  <c r="I2088" i="6"/>
  <c r="I2306" i="6"/>
  <c r="I2540" i="6"/>
  <c r="I3116" i="6"/>
  <c r="I3005" i="6"/>
  <c r="I2558" i="6"/>
  <c r="I3134" i="6"/>
  <c r="I2951" i="6"/>
  <c r="I2441" i="6"/>
  <c r="I3032" i="6"/>
  <c r="I2569" i="6"/>
  <c r="I3145" i="6"/>
  <c r="I2328" i="6"/>
  <c r="I3267" i="6"/>
  <c r="I3514" i="6"/>
  <c r="I3377" i="6"/>
  <c r="I3629" i="6"/>
  <c r="I3497" i="6"/>
  <c r="I3349" i="6"/>
  <c r="I3382" i="6"/>
  <c r="I3245" i="6"/>
  <c r="I2666" i="6"/>
  <c r="I4768" i="6"/>
  <c r="I4192" i="6"/>
  <c r="I4559" i="6"/>
  <c r="I168" i="6"/>
  <c r="I35" i="6"/>
  <c r="I611" i="6"/>
  <c r="I260" i="6"/>
  <c r="I1094" i="6"/>
  <c r="I935" i="6"/>
  <c r="I1072" i="6"/>
  <c r="I977" i="6"/>
  <c r="I938" i="6"/>
  <c r="I1310" i="6"/>
  <c r="I1415" i="6"/>
  <c r="I676" i="6"/>
  <c r="I1442" i="6"/>
  <c r="I1331" i="6"/>
  <c r="I1437" i="6"/>
  <c r="I2123" i="6"/>
  <c r="I2020" i="6"/>
  <c r="I1917" i="6"/>
  <c r="I2126" i="6"/>
  <c r="I2023" i="6"/>
  <c r="I1537" i="6"/>
  <c r="I1794" i="6"/>
  <c r="I2370" i="6"/>
  <c r="I2604" i="6"/>
  <c r="I2491" i="6"/>
  <c r="I3069" i="6"/>
  <c r="I2622" i="6"/>
  <c r="I2419" i="6"/>
  <c r="I3015" i="6"/>
  <c r="I2520" i="6"/>
  <c r="I3416" i="6"/>
  <c r="I2633" i="6"/>
  <c r="I1825" i="6"/>
  <c r="I2755" i="6"/>
  <c r="I3331" i="6"/>
  <c r="I3579" i="6"/>
  <c r="I3796" i="6"/>
  <c r="I3693" i="6"/>
  <c r="I3566" i="6"/>
  <c r="I3775" i="6"/>
  <c r="I3468" i="6"/>
  <c r="I3330" i="6"/>
  <c r="I3503" i="6"/>
  <c r="I3366" i="6"/>
  <c r="I3228" i="6"/>
  <c r="I3486" i="6"/>
  <c r="I3338" i="6"/>
  <c r="I3959" i="6"/>
  <c r="I3234" i="6"/>
  <c r="I2602" i="6"/>
  <c r="I3778" i="6"/>
  <c r="I4200" i="6"/>
  <c r="I4503" i="6"/>
  <c r="I3880" i="6"/>
  <c r="I4118" i="6"/>
  <c r="I4493" i="6"/>
  <c r="I4804" i="6"/>
  <c r="I4795" i="6"/>
  <c r="I4219" i="6"/>
  <c r="I4722" i="6"/>
  <c r="I4721" i="6"/>
  <c r="I4145" i="6"/>
  <c r="I374" i="6"/>
  <c r="I591" i="6"/>
  <c r="I488" i="6"/>
  <c r="I355" i="6"/>
  <c r="I989" i="6"/>
  <c r="I838" i="6"/>
  <c r="I668" i="6"/>
  <c r="I816" i="6"/>
  <c r="I721" i="6"/>
  <c r="I674" i="6"/>
  <c r="I787" i="6"/>
  <c r="I1153" i="6"/>
  <c r="I1288" i="6"/>
  <c r="I1186" i="6"/>
  <c r="I875" i="6"/>
  <c r="I1181" i="6"/>
  <c r="I1867" i="6"/>
  <c r="I1764" i="6"/>
  <c r="I1651" i="6"/>
  <c r="I1870" i="6"/>
  <c r="I1767" i="6"/>
  <c r="I2343" i="6"/>
  <c r="I1476" i="6"/>
  <c r="I2114" i="6"/>
  <c r="I2297" i="6"/>
  <c r="I2105" i="6"/>
  <c r="I2813" i="6"/>
  <c r="I2321" i="6"/>
  <c r="I1667" i="6"/>
  <c r="I2759" i="6"/>
  <c r="I2185" i="6"/>
  <c r="I3160" i="6"/>
  <c r="I2336" i="6"/>
  <c r="I2953" i="6"/>
  <c r="I2499" i="6"/>
  <c r="I3075" i="6"/>
  <c r="I3258" i="6"/>
  <c r="I3540" i="6"/>
  <c r="I3410" i="6"/>
  <c r="I3241" i="6"/>
  <c r="I3519" i="6"/>
  <c r="I2778" i="6"/>
  <c r="I3800" i="6"/>
  <c r="I3278" i="6"/>
  <c r="I3914" i="6"/>
  <c r="I4384" i="6"/>
  <c r="I4431" i="6"/>
  <c r="I2881" i="6"/>
  <c r="I2433" i="6"/>
  <c r="I2683" i="6"/>
  <c r="I2994" i="6"/>
  <c r="I3827" i="6"/>
  <c r="I3724" i="6"/>
  <c r="I2890" i="6"/>
  <c r="I3814" i="6"/>
  <c r="I3703" i="6"/>
  <c r="I3728" i="6"/>
  <c r="I3625" i="6"/>
  <c r="I3522" i="6"/>
  <c r="I4456" i="6"/>
  <c r="I4759" i="6"/>
  <c r="I4183" i="6"/>
  <c r="I4374" i="6"/>
  <c r="I4749" i="6"/>
  <c r="I4173" i="6"/>
  <c r="I4164" i="6"/>
  <c r="I4475" i="6"/>
  <c r="I4978" i="6"/>
  <c r="I4082" i="6"/>
  <c r="I4401" i="6"/>
  <c r="I118" i="6"/>
  <c r="I335" i="6"/>
  <c r="I232" i="6"/>
  <c r="I99" i="6"/>
  <c r="I733" i="6"/>
  <c r="I429" i="6"/>
  <c r="I1158" i="6"/>
  <c r="I372" i="6"/>
  <c r="I117" i="6"/>
  <c r="I1041" i="6"/>
  <c r="I425" i="6"/>
  <c r="I1374" i="6"/>
  <c r="I508" i="6"/>
  <c r="I1425" i="6"/>
  <c r="I1506" i="6"/>
  <c r="I1395" i="6"/>
  <c r="I1584" i="6"/>
  <c r="I1252" i="6"/>
  <c r="I2084" i="6"/>
  <c r="I1588" i="6"/>
  <c r="I1276" i="6"/>
  <c r="I2087" i="6"/>
  <c r="I1960" i="6"/>
  <c r="I1858" i="6"/>
  <c r="I2434" i="6"/>
  <c r="I2988" i="6"/>
  <c r="I2557" i="6"/>
  <c r="I3133" i="6"/>
  <c r="I3006" i="6"/>
  <c r="I2503" i="6"/>
  <c r="I3079" i="6"/>
  <c r="I2904" i="6"/>
  <c r="I3480" i="6"/>
  <c r="I2697" i="6"/>
  <c r="I2153" i="6"/>
  <c r="I2819" i="6"/>
  <c r="I3395" i="6"/>
  <c r="I3194" i="6"/>
  <c r="I3860" i="6"/>
  <c r="I3757" i="6"/>
  <c r="I3090" i="6"/>
  <c r="I3839" i="6"/>
  <c r="I3544" i="6"/>
  <c r="I3761" i="6"/>
  <c r="I3658" i="6"/>
  <c r="I4640" i="6"/>
  <c r="I4687" i="6"/>
  <c r="I4111" i="6"/>
  <c r="I1533" i="6"/>
  <c r="I1899" i="6"/>
  <c r="J1483" i="6"/>
  <c r="I1483" i="6" s="1"/>
  <c r="I2116" i="6"/>
  <c r="I2013" i="6"/>
  <c r="I1902" i="6"/>
  <c r="J1487" i="6"/>
  <c r="I1487" i="6" s="1"/>
  <c r="I2119" i="6"/>
  <c r="I1665" i="6"/>
  <c r="I1529" i="6"/>
  <c r="J1890" i="6"/>
  <c r="I1890" i="6" s="1"/>
  <c r="I2466" i="6"/>
  <c r="I2700" i="6"/>
  <c r="I2192" i="6"/>
  <c r="J2589" i="6"/>
  <c r="I2589" i="6" s="1"/>
  <c r="I3165" i="6"/>
  <c r="I2718" i="6"/>
  <c r="I1929" i="6"/>
  <c r="J2535" i="6"/>
  <c r="I2535" i="6" s="1"/>
  <c r="I3111" i="6"/>
  <c r="I2616" i="6"/>
  <c r="I3192" i="6"/>
  <c r="J3512" i="6"/>
  <c r="I3512" i="6" s="1"/>
  <c r="I2729" i="6"/>
  <c r="I2230" i="6"/>
  <c r="I2531" i="6"/>
  <c r="J2851" i="6"/>
  <c r="I2851" i="6" s="1"/>
  <c r="I3427" i="6"/>
  <c r="I3675" i="6"/>
  <c r="I3572" i="6"/>
  <c r="J2690" i="6"/>
  <c r="I2690" i="6" s="1"/>
  <c r="I3789" i="6"/>
  <c r="I3662" i="6"/>
  <c r="I3551" i="6"/>
  <c r="J3871" i="6"/>
  <c r="I3871" i="6" s="1"/>
  <c r="I3576" i="6"/>
  <c r="I3458" i="6"/>
  <c r="I3321" i="6"/>
  <c r="J3690" i="6"/>
  <c r="I3690" i="6" s="1"/>
  <c r="I4608" i="6"/>
  <c r="I4021" i="6"/>
  <c r="I4335" i="6"/>
  <c r="J3998" i="6"/>
  <c r="I3998" i="6" s="1"/>
  <c r="I4590" i="6"/>
  <c r="I3997" i="6"/>
  <c r="I4325" i="6"/>
  <c r="J3985" i="6"/>
  <c r="I3985" i="6" s="1"/>
  <c r="I4316" i="6"/>
  <c r="I4627" i="6"/>
  <c r="I4046" i="6"/>
  <c r="J4810" i="6"/>
  <c r="I4810" i="6" s="1"/>
  <c r="I4234" i="6"/>
  <c r="I4553" i="6"/>
  <c r="I3948" i="6"/>
  <c r="J286" i="6"/>
  <c r="I286" i="6" s="1"/>
  <c r="I183" i="6"/>
  <c r="I80" i="6"/>
  <c r="I656" i="6"/>
  <c r="J267" i="6"/>
  <c r="I267" i="6" s="1"/>
  <c r="I428" i="6"/>
  <c r="I23" i="6"/>
  <c r="I1006" i="6"/>
  <c r="J453" i="6"/>
  <c r="I453" i="6" s="1"/>
  <c r="I1167" i="6"/>
  <c r="I984" i="6"/>
  <c r="I889" i="6"/>
  <c r="J292" i="6"/>
  <c r="I292" i="6" s="1"/>
  <c r="I189" i="6"/>
  <c r="I1286" i="6"/>
  <c r="I1391" i="6"/>
  <c r="J1264" i="6"/>
  <c r="I1264" i="6" s="1"/>
  <c r="I1337" i="6"/>
  <c r="I1418" i="6"/>
  <c r="I1307" i="6"/>
  <c r="J1148" i="6"/>
  <c r="I1148" i="6" s="1"/>
  <c r="I1372" i="6"/>
  <c r="I2099" i="6"/>
  <c r="I1996" i="6"/>
  <c r="J1619" i="6"/>
  <c r="I1619" i="6" s="1"/>
  <c r="I1396" i="6"/>
  <c r="I2102" i="6"/>
  <c r="I1999" i="6"/>
  <c r="J2319" i="6"/>
  <c r="I2319" i="6" s="1"/>
  <c r="I1872" i="6"/>
  <c r="I1770" i="6"/>
  <c r="I2346" i="6"/>
  <c r="J2265" i="6"/>
  <c r="I2265" i="6" s="1"/>
  <c r="I2900" i="6"/>
  <c r="I2459" i="6"/>
  <c r="I3045" i="6"/>
  <c r="J2289" i="6"/>
  <c r="I2289" i="6" s="1"/>
  <c r="I2918" i="6"/>
  <c r="I2387" i="6"/>
  <c r="I2991" i="6"/>
  <c r="J2129" i="6"/>
  <c r="I2129" i="6" s="1"/>
  <c r="I2816" i="6"/>
  <c r="I3392" i="6"/>
  <c r="I2609" i="6"/>
  <c r="J2929" i="6"/>
  <c r="I2929" i="6" s="1"/>
  <c r="I2497" i="6"/>
  <c r="I2731" i="6"/>
  <c r="I3307" i="6"/>
  <c r="J3225" i="6"/>
  <c r="I3225" i="6" s="1"/>
  <c r="I2554" i="6"/>
  <c r="I3772" i="6"/>
  <c r="I3669" i="6"/>
  <c r="J3197" i="6"/>
  <c r="I3197" i="6" s="1"/>
  <c r="I3862" i="6"/>
  <c r="I3751" i="6"/>
  <c r="I3436" i="6"/>
  <c r="J3776" i="6"/>
  <c r="I3776" i="6" s="1"/>
  <c r="I3673" i="6"/>
  <c r="I3570" i="6"/>
  <c r="I4728" i="6"/>
  <c r="J4408" i="6"/>
  <c r="I4408" i="6" s="1"/>
  <c r="I4711" i="6"/>
  <c r="I4135" i="6"/>
  <c r="I4710" i="6"/>
  <c r="J4390" i="6"/>
  <c r="I4390" i="6" s="1"/>
  <c r="I4701" i="6"/>
  <c r="I4125" i="6"/>
  <c r="I4436" i="6"/>
  <c r="J4116" i="6"/>
  <c r="I4116" i="6" s="1"/>
  <c r="I4427" i="6"/>
  <c r="I4930" i="6"/>
  <c r="I4354" i="6"/>
  <c r="J4024" i="6"/>
  <c r="I4024" i="6" s="1"/>
  <c r="I4353" i="6"/>
  <c r="I166" i="6"/>
  <c r="I63" i="6"/>
  <c r="J383" i="6"/>
  <c r="I383" i="6" s="1"/>
  <c r="I280" i="6"/>
  <c r="I147" i="6"/>
  <c r="I108" i="6"/>
  <c r="J781" i="6"/>
  <c r="I781" i="6" s="1"/>
  <c r="I557" i="6"/>
  <c r="I133" i="6"/>
  <c r="I1047" i="6"/>
  <c r="J500" i="6"/>
  <c r="I500" i="6" s="1"/>
  <c r="I245" i="6"/>
  <c r="I1089" i="6"/>
  <c r="I986" i="6"/>
  <c r="J381" i="6"/>
  <c r="I381" i="6" s="1"/>
  <c r="I1358" i="6"/>
  <c r="I165" i="6"/>
  <c r="I931" i="6"/>
  <c r="J1409" i="6"/>
  <c r="I1409" i="6" s="1"/>
  <c r="I1490" i="6"/>
  <c r="I1379" i="6"/>
  <c r="I1485" i="6"/>
  <c r="J1563" i="6"/>
  <c r="I1563" i="6" s="1"/>
  <c r="I1068" i="6"/>
  <c r="I2068" i="6"/>
  <c r="I1965" i="6"/>
  <c r="J1567" i="6"/>
  <c r="I1567" i="6" s="1"/>
  <c r="I1131" i="6"/>
  <c r="I2071" i="6"/>
  <c r="I1601" i="6"/>
  <c r="J1944" i="6"/>
  <c r="I1944" i="6" s="1"/>
  <c r="I1842" i="6"/>
  <c r="I2418" i="6"/>
  <c r="I2652" i="6"/>
  <c r="J2972" i="6"/>
  <c r="I2972" i="6" s="1"/>
  <c r="I2541" i="6"/>
  <c r="I3117" i="6"/>
  <c r="I2670" i="6"/>
  <c r="J2990" i="6"/>
  <c r="I2990" i="6" s="1"/>
  <c r="I2483" i="6"/>
  <c r="I3063" i="6"/>
  <c r="I2568" i="6"/>
  <c r="J2888" i="6"/>
  <c r="I2888" i="6" s="1"/>
  <c r="I3464" i="6"/>
  <c r="I2681" i="6"/>
  <c r="I2166" i="6"/>
  <c r="J2025" i="6"/>
  <c r="I2025" i="6" s="1"/>
  <c r="I2803" i="6"/>
  <c r="I3379" i="6"/>
  <c r="I3627" i="6"/>
  <c r="J3130" i="6"/>
  <c r="I3130" i="6" s="1"/>
  <c r="I3844" i="6"/>
  <c r="I3741" i="6"/>
  <c r="I3614" i="6"/>
  <c r="J2962" i="6"/>
  <c r="I2962" i="6" s="1"/>
  <c r="I3823" i="6"/>
  <c r="I3528" i="6"/>
  <c r="I3394" i="6"/>
  <c r="J3745" i="6"/>
  <c r="I3745" i="6" s="1"/>
  <c r="I3642" i="6"/>
  <c r="I4656" i="6"/>
  <c r="I4080" i="6"/>
  <c r="J4639" i="6"/>
  <c r="I4639" i="6" s="1"/>
  <c r="I4062" i="6"/>
  <c r="I4574" i="6"/>
  <c r="I3976" i="6"/>
  <c r="J4565" i="6"/>
  <c r="I4565" i="6" s="1"/>
  <c r="I3964" i="6"/>
  <c r="I4300" i="6"/>
  <c r="I4611" i="6"/>
  <c r="J4291" i="6"/>
  <c r="I4291" i="6" s="1"/>
  <c r="I4794" i="6"/>
  <c r="I4218" i="6"/>
  <c r="I4537" i="6"/>
  <c r="J4217" i="6"/>
  <c r="I4217" i="6" s="1"/>
  <c r="I302" i="6"/>
  <c r="I199" i="6"/>
  <c r="I96" i="6"/>
  <c r="J416" i="6"/>
  <c r="I416" i="6" s="1"/>
  <c r="I283" i="6"/>
  <c r="I469" i="6"/>
  <c r="I68" i="6"/>
  <c r="J766" i="6"/>
  <c r="I766" i="6" s="1"/>
  <c r="I497" i="6"/>
  <c r="I180" i="6"/>
  <c r="I1064" i="6"/>
  <c r="J713" i="6"/>
  <c r="I713" i="6" s="1"/>
  <c r="I505" i="6"/>
  <c r="I61" i="6"/>
  <c r="I1238" i="6"/>
  <c r="J923" i="6"/>
  <c r="I923" i="6" s="1"/>
  <c r="I1216" i="6"/>
  <c r="I1289" i="6"/>
  <c r="I1370" i="6"/>
  <c r="J1690" i="6"/>
  <c r="I1690" i="6" s="1"/>
  <c r="I1011" i="6"/>
  <c r="I1685" i="6"/>
  <c r="I2051" i="6"/>
  <c r="J1692" i="6"/>
  <c r="I1692" i="6" s="1"/>
  <c r="I81" i="6"/>
  <c r="J1695" i="6"/>
  <c r="I1695" i="6" s="1"/>
  <c r="J1963" i="6"/>
  <c r="I1963" i="6" s="1"/>
  <c r="J1966" i="6"/>
  <c r="I1966" i="6" s="1"/>
  <c r="J1615" i="6"/>
  <c r="I1615" i="6" s="1"/>
  <c r="J2277" i="6"/>
  <c r="I2277" i="6" s="1"/>
  <c r="J2205" i="6"/>
  <c r="I2205" i="6" s="1"/>
  <c r="J3256" i="6"/>
  <c r="I3256" i="6" s="1"/>
  <c r="J2595" i="6"/>
  <c r="I2595" i="6" s="1"/>
  <c r="J3636" i="6"/>
  <c r="I3636" i="6" s="1"/>
  <c r="J3615" i="6"/>
  <c r="I3615" i="6" s="1"/>
  <c r="J3406" i="6"/>
  <c r="I3406" i="6" s="1"/>
  <c r="J4271" i="6"/>
  <c r="I4271" i="6" s="1"/>
  <c r="J4261" i="6"/>
  <c r="I4261" i="6" s="1"/>
  <c r="J3961" i="6"/>
  <c r="I3961" i="6" s="1"/>
  <c r="J30" i="6"/>
  <c r="I30" i="6" s="1"/>
  <c r="J7" i="6"/>
  <c r="I7" i="6" s="1"/>
  <c r="J1070" i="6"/>
  <c r="I1070" i="6" s="1"/>
  <c r="J953" i="6"/>
  <c r="I953" i="6" s="1"/>
  <c r="J1455" i="6"/>
  <c r="I1455" i="6" s="1"/>
  <c r="J1371" i="6"/>
  <c r="I1371" i="6" s="1"/>
  <c r="J2060" i="6"/>
  <c r="I2060" i="6" s="1"/>
  <c r="J2063" i="6"/>
  <c r="I2063" i="6" s="1"/>
  <c r="J2410" i="6"/>
  <c r="I2410" i="6" s="1"/>
  <c r="J3109" i="6"/>
  <c r="I3109" i="6" s="1"/>
  <c r="J3055" i="6"/>
  <c r="I3055" i="6" s="1"/>
  <c r="J2673" i="6"/>
  <c r="I2673" i="6" s="1"/>
  <c r="J3371" i="6"/>
  <c r="I3371" i="6" s="1"/>
  <c r="J3733" i="6"/>
  <c r="I3733" i="6" s="1"/>
  <c r="J3520" i="6"/>
  <c r="I3520" i="6" s="1"/>
  <c r="J4664" i="6"/>
  <c r="I4664" i="6" s="1"/>
  <c r="J4646" i="6"/>
  <c r="I4646" i="6" s="1"/>
  <c r="J4372" i="6"/>
  <c r="I4372" i="6" s="1"/>
  <c r="J4290" i="6"/>
  <c r="I4290" i="6" s="1"/>
  <c r="J127" i="6"/>
  <c r="I127" i="6" s="1"/>
  <c r="J277" i="6"/>
  <c r="I277" i="6" s="1"/>
  <c r="J1111" i="6"/>
  <c r="I1111" i="6" s="1"/>
  <c r="J1050" i="6"/>
  <c r="I1050" i="6" s="1"/>
  <c r="J1140" i="6"/>
  <c r="I1140" i="6" s="1"/>
  <c r="J1549" i="6"/>
  <c r="I1549" i="6" s="1"/>
  <c r="J2029" i="6"/>
  <c r="I2029" i="6" s="1"/>
  <c r="J1687" i="6"/>
  <c r="I1687" i="6" s="1"/>
  <c r="J2716" i="6"/>
  <c r="I2716" i="6" s="1"/>
  <c r="J2734" i="6"/>
  <c r="I2734" i="6" s="1"/>
  <c r="J2632" i="6"/>
  <c r="I2632" i="6" s="1"/>
  <c r="J2252" i="6"/>
  <c r="I2252" i="6" s="1"/>
  <c r="J3691" i="6"/>
  <c r="I3691" i="6" s="1"/>
  <c r="J3678" i="6"/>
  <c r="I3678" i="6" s="1"/>
  <c r="J3479" i="6"/>
  <c r="I3479" i="6" s="1"/>
  <c r="J4000" i="6"/>
  <c r="I4000" i="6" s="1"/>
  <c r="J3891" i="6"/>
  <c r="I3891" i="6" s="1"/>
  <c r="J4547" i="6"/>
  <c r="I4547" i="6" s="1"/>
  <c r="J4473" i="6"/>
  <c r="I4473" i="6" s="1"/>
  <c r="J160" i="6"/>
  <c r="I160" i="6" s="1"/>
  <c r="J237" i="6"/>
  <c r="I237" i="6" s="1"/>
  <c r="J97" i="6"/>
  <c r="I97" i="6" s="1"/>
  <c r="J1302" i="6"/>
  <c r="I1302" i="6" s="1"/>
  <c r="J1434" i="6"/>
  <c r="I1434" i="6" s="1"/>
  <c r="J2115" i="6"/>
  <c r="I2115" i="6" s="1"/>
  <c r="J2118" i="6"/>
  <c r="I2118" i="6" s="1"/>
  <c r="I1597" i="6"/>
  <c r="J1707" i="6"/>
  <c r="I1707" i="6" s="1"/>
  <c r="I1575" i="6"/>
  <c r="I1196" i="6"/>
  <c r="I2077" i="6"/>
  <c r="J1710" i="6"/>
  <c r="I1710" i="6" s="1"/>
  <c r="I1579" i="6"/>
  <c r="I2183" i="6"/>
  <c r="I1736" i="6"/>
  <c r="J2056" i="6"/>
  <c r="I2056" i="6" s="1"/>
  <c r="I1954" i="6"/>
  <c r="I1713" i="6"/>
  <c r="I2764" i="6"/>
  <c r="J3084" i="6"/>
  <c r="I3084" i="6" s="1"/>
  <c r="I2653" i="6"/>
  <c r="I1857" i="6"/>
  <c r="I2782" i="6"/>
  <c r="J3102" i="6"/>
  <c r="I3102" i="6" s="1"/>
  <c r="I2599" i="6"/>
  <c r="I3175" i="6"/>
  <c r="I2680" i="6"/>
  <c r="J3000" i="6"/>
  <c r="I3000" i="6" s="1"/>
  <c r="I1945" i="6"/>
  <c r="I2793" i="6"/>
  <c r="I2316" i="6"/>
  <c r="J2285" i="6"/>
  <c r="I2285" i="6" s="1"/>
  <c r="I2915" i="6"/>
  <c r="I3491" i="6"/>
  <c r="I3739" i="6"/>
  <c r="J3334" i="6"/>
  <c r="I3334" i="6" s="1"/>
  <c r="I3178" i="6"/>
  <c r="I3853" i="6"/>
  <c r="I3726" i="6"/>
  <c r="J3306" i="6"/>
  <c r="I3306" i="6" s="1"/>
  <c r="I3935" i="6"/>
  <c r="I3640" i="6"/>
  <c r="I3537" i="6"/>
  <c r="J3857" i="6"/>
  <c r="I3857" i="6" s="1"/>
  <c r="I3754" i="6"/>
  <c r="I4544" i="6"/>
  <c r="I3936" i="6"/>
  <c r="J4527" i="6"/>
  <c r="I4527" i="6" s="1"/>
  <c r="I3913" i="6"/>
  <c r="I4526" i="6"/>
  <c r="I3912" i="6"/>
  <c r="J4517" i="6"/>
  <c r="I4517" i="6" s="1"/>
  <c r="I3900" i="6"/>
  <c r="I4252" i="6"/>
  <c r="I4563" i="6"/>
  <c r="J4243" i="6"/>
  <c r="I4243" i="6" s="1"/>
  <c r="I4746" i="6"/>
  <c r="I4170" i="6"/>
  <c r="I4489" i="6"/>
  <c r="J4169" i="6"/>
  <c r="I4169" i="6" s="1"/>
  <c r="I350" i="6"/>
  <c r="I247" i="6"/>
  <c r="I144" i="6"/>
  <c r="J464" i="6"/>
  <c r="I464" i="6" s="1"/>
  <c r="I331" i="6"/>
  <c r="I597" i="6"/>
  <c r="I196" i="6"/>
  <c r="J814" i="6"/>
  <c r="I814" i="6" s="1"/>
  <c r="I620" i="6"/>
  <c r="I137" i="6"/>
  <c r="I1048" i="6"/>
  <c r="J697" i="6"/>
  <c r="I697" i="6" s="1"/>
  <c r="I461" i="6"/>
  <c r="I361" i="6"/>
  <c r="I1350" i="6"/>
  <c r="J1199" i="6"/>
  <c r="I1199" i="6" s="1"/>
  <c r="I1328" i="6"/>
  <c r="I1401" i="6"/>
  <c r="I1482" i="6"/>
  <c r="J1035" i="6"/>
  <c r="I1035" i="6" s="1"/>
  <c r="I1221" i="6"/>
  <c r="I1552" i="6"/>
  <c r="I812" i="6"/>
  <c r="J1804" i="6"/>
  <c r="I1804" i="6" s="1"/>
  <c r="I1701" i="6"/>
  <c r="I1556" i="6"/>
  <c r="I908" i="6"/>
  <c r="J1807" i="6"/>
  <c r="I1807" i="6" s="1"/>
  <c r="I2383" i="6"/>
  <c r="I1936" i="6"/>
  <c r="I1834" i="6"/>
  <c r="J2154" i="6"/>
  <c r="I2154" i="6" s="1"/>
  <c r="I2350" i="6"/>
  <c r="I2964" i="6"/>
  <c r="I2533" i="6"/>
  <c r="J2853" i="6"/>
  <c r="I2853" i="6" s="1"/>
  <c r="I2374" i="6"/>
  <c r="I2982" i="6"/>
  <c r="I2472" i="6"/>
  <c r="J2799" i="6"/>
  <c r="I2799" i="6" s="1"/>
  <c r="I2238" i="6"/>
  <c r="I2880" i="6"/>
  <c r="I3456" i="6"/>
  <c r="J2389" i="6"/>
  <c r="I2389" i="6" s="1"/>
  <c r="I2993" i="6"/>
  <c r="I1961" i="6"/>
  <c r="I2795" i="6"/>
  <c r="J3115" i="6"/>
  <c r="I3115" i="6" s="1"/>
  <c r="I3311" i="6"/>
  <c r="I3066" i="6"/>
  <c r="I3836" i="6"/>
  <c r="J3463" i="6"/>
  <c r="I3463" i="6" s="1"/>
  <c r="I3294" i="6"/>
  <c r="I2898" i="6"/>
  <c r="I3815" i="6"/>
  <c r="J3098" i="6"/>
  <c r="I3098" i="6" s="1"/>
  <c r="I3840" i="6"/>
  <c r="I3737" i="6"/>
  <c r="I3634" i="6"/>
  <c r="J3954" i="6"/>
  <c r="I3954" i="6" s="1"/>
  <c r="I4344" i="6"/>
  <c r="I4647" i="6"/>
  <c r="I4071" i="6"/>
  <c r="J4902" i="6"/>
  <c r="I4902" i="6" s="1"/>
  <c r="I4326" i="6"/>
  <c r="I4637" i="6"/>
  <c r="I4060" i="6"/>
  <c r="J4628" i="6"/>
  <c r="I4628" i="6" s="1"/>
  <c r="I4048" i="6"/>
  <c r="I4363" i="6"/>
  <c r="I4866" i="6"/>
  <c r="J4546" i="6"/>
  <c r="I4546" i="6" s="1"/>
  <c r="I3939" i="6"/>
  <c r="I4289" i="6"/>
  <c r="I230" i="6"/>
  <c r="J550" i="6"/>
  <c r="I550" i="6" s="1"/>
  <c r="I447" i="6"/>
  <c r="I344" i="6"/>
  <c r="I211" i="6"/>
  <c r="J531" i="6"/>
  <c r="I531" i="6" s="1"/>
  <c r="I845" i="6"/>
  <c r="I694" i="6"/>
  <c r="I305" i="6"/>
  <c r="J855" i="6"/>
  <c r="I855" i="6" s="1"/>
  <c r="I653" i="6"/>
  <c r="I417" i="6"/>
  <c r="I141" i="6"/>
  <c r="J794" i="6"/>
  <c r="I794" i="6" s="1"/>
  <c r="I553" i="6"/>
  <c r="I1422" i="6"/>
  <c r="I892" i="6"/>
  <c r="J1400" i="6"/>
  <c r="I1400" i="6" s="1"/>
  <c r="I1473" i="6"/>
  <c r="I1554" i="6"/>
  <c r="I1443" i="6"/>
  <c r="J1293" i="6"/>
  <c r="I1293" i="6" s="1"/>
  <c r="I1648" i="6"/>
  <c r="I1511" i="6"/>
  <c r="I2132" i="6"/>
  <c r="J1773" i="6"/>
  <c r="I1773" i="6" s="1"/>
  <c r="I1652" i="6"/>
  <c r="I1515" i="6"/>
  <c r="I2135" i="6"/>
  <c r="J2455" i="6"/>
  <c r="I2455" i="6" s="1"/>
  <c r="I2008" i="6"/>
  <c r="I1906" i="6"/>
  <c r="I2482" i="6"/>
  <c r="J2446" i="6"/>
  <c r="I2446" i="6" s="1"/>
  <c r="I3036" i="6"/>
  <c r="I2605" i="6"/>
  <c r="I3181" i="6"/>
  <c r="J2470" i="6"/>
  <c r="I2470" i="6" s="1"/>
  <c r="I3054" i="6"/>
  <c r="I2551" i="6"/>
  <c r="I3127" i="6"/>
  <c r="J2334" i="6"/>
  <c r="I2334" i="6" s="1"/>
  <c r="I2952" i="6"/>
  <c r="I1518" i="6"/>
  <c r="I2745" i="6"/>
  <c r="J3065" i="6"/>
  <c r="I3065" i="6" s="1"/>
  <c r="I2221" i="6"/>
  <c r="I2867" i="6"/>
  <c r="I3443" i="6"/>
  <c r="J3407" i="6"/>
  <c r="I3407" i="6" s="1"/>
  <c r="I3270" i="6"/>
  <c r="I2818" i="6"/>
  <c r="I3805" i="6"/>
  <c r="J3390" i="6"/>
  <c r="I3390" i="6" s="1"/>
  <c r="I3242" i="6"/>
  <c r="I3887" i="6"/>
  <c r="I3592" i="6"/>
  <c r="J2850" i="6"/>
  <c r="I2850" i="6" s="1"/>
  <c r="I3809" i="6"/>
  <c r="I3706" i="6"/>
  <c r="I4592" i="6"/>
  <c r="J4272" i="6"/>
  <c r="I4272" i="6" s="1"/>
  <c r="I4575" i="6"/>
  <c r="I3977" i="6"/>
  <c r="I4510" i="6"/>
  <c r="J4190" i="6"/>
  <c r="I4190" i="6" s="1"/>
  <c r="I4501" i="6"/>
  <c r="I3876" i="6"/>
  <c r="I4236" i="6"/>
  <c r="J4803" i="6"/>
  <c r="I4803" i="6" s="1"/>
  <c r="I4227" i="6"/>
  <c r="I4730" i="6"/>
  <c r="I4154" i="6"/>
  <c r="J4729" i="6"/>
  <c r="I4729" i="6" s="1"/>
  <c r="I4153" i="6"/>
  <c r="I366" i="6"/>
  <c r="I263" i="6"/>
  <c r="J583" i="6"/>
  <c r="I583" i="6" s="1"/>
  <c r="I480" i="6"/>
  <c r="I347" i="6"/>
  <c r="I633" i="6"/>
  <c r="J981" i="6"/>
  <c r="I981" i="6" s="1"/>
  <c r="I830" i="6"/>
  <c r="I652" i="6"/>
  <c r="I349" i="6"/>
  <c r="J872" i="6"/>
  <c r="I872" i="6" s="1"/>
  <c r="I777" i="6"/>
  <c r="I658" i="6"/>
  <c r="I233" i="6"/>
  <c r="J723" i="6"/>
  <c r="I723" i="6" s="1"/>
  <c r="I1137" i="6"/>
  <c r="I1280" i="6"/>
  <c r="I1353" i="6"/>
  <c r="J1178" i="6"/>
  <c r="I1178" i="6" s="1"/>
  <c r="I843" i="6"/>
  <c r="I1172" i="6"/>
  <c r="I1479" i="6"/>
  <c r="J1859" i="6"/>
  <c r="I1859" i="6" s="1"/>
  <c r="I1756" i="6"/>
  <c r="I1640" i="6"/>
  <c r="J1862" i="6"/>
  <c r="I1862" i="6" s="1"/>
  <c r="J1661" i="6"/>
  <c r="I1661" i="6" s="1"/>
  <c r="J2141" i="6"/>
  <c r="I2141" i="6" s="1"/>
  <c r="J1800" i="6"/>
  <c r="I1800" i="6" s="1"/>
  <c r="J2828" i="6"/>
  <c r="I2828" i="6" s="1"/>
  <c r="J2846" i="6"/>
  <c r="I2846" i="6" s="1"/>
  <c r="J2744" i="6"/>
  <c r="I2744" i="6" s="1"/>
  <c r="J2401" i="6"/>
  <c r="I2401" i="6" s="1"/>
  <c r="J3803" i="6"/>
  <c r="I3803" i="6" s="1"/>
  <c r="J3790" i="6"/>
  <c r="I3790" i="6" s="1"/>
  <c r="J3601" i="6"/>
  <c r="I3601" i="6" s="1"/>
  <c r="J4783" i="6"/>
  <c r="I4783" i="6" s="1"/>
  <c r="J4773" i="6"/>
  <c r="I4773" i="6" s="1"/>
  <c r="J4499" i="6"/>
  <c r="I4499" i="6" s="1"/>
  <c r="J4425" i="6"/>
  <c r="I4425" i="6" s="1"/>
  <c r="J208" i="6"/>
  <c r="I208" i="6" s="1"/>
  <c r="J365" i="6"/>
  <c r="I365" i="6" s="1"/>
  <c r="J53" i="6"/>
  <c r="I53" i="6" s="1"/>
  <c r="J1414" i="6"/>
  <c r="I1414" i="6" s="1"/>
  <c r="J1546" i="6"/>
  <c r="I1546" i="6" s="1"/>
  <c r="J1499" i="6"/>
  <c r="I1499" i="6" s="1"/>
  <c r="J1503" i="6"/>
  <c r="I1503" i="6" s="1"/>
  <c r="J1898" i="6"/>
  <c r="I1898" i="6" s="1"/>
  <c r="J2597" i="6"/>
  <c r="I2597" i="6" s="1"/>
  <c r="J2543" i="6"/>
  <c r="I2543" i="6" s="1"/>
  <c r="J1161" i="6"/>
  <c r="I1161" i="6" s="1"/>
  <c r="J2859" i="6"/>
  <c r="I2859" i="6" s="1"/>
  <c r="J2754" i="6"/>
  <c r="I2754" i="6" s="1"/>
  <c r="J3879" i="6"/>
  <c r="I3879" i="6" s="1"/>
  <c r="J3698" i="6"/>
  <c r="I3698" i="6" s="1"/>
  <c r="J3988" i="6"/>
  <c r="I3988" i="6" s="1"/>
  <c r="J3974" i="6"/>
  <c r="I3974" i="6" s="1"/>
  <c r="J4802" i="6"/>
  <c r="I4802" i="6" s="1"/>
  <c r="J294" i="6"/>
  <c r="I294" i="6" s="1"/>
  <c r="J275" i="6"/>
  <c r="I275" i="6" s="1"/>
  <c r="J476" i="6"/>
  <c r="I476" i="6" s="1"/>
  <c r="J313" i="6"/>
  <c r="I313" i="6" s="1"/>
  <c r="J1123" i="6"/>
  <c r="I1123" i="6" s="1"/>
  <c r="J612" i="6"/>
  <c r="I612" i="6" s="1"/>
  <c r="J1324" i="6"/>
  <c r="I1324" i="6" s="1"/>
  <c r="J2199" i="6"/>
  <c r="I2199" i="6" s="1"/>
  <c r="J1841" i="6"/>
  <c r="I1841" i="6" s="1"/>
  <c r="J1985" i="6"/>
  <c r="I1985" i="6" s="1"/>
  <c r="J3191" i="6"/>
  <c r="I3191" i="6" s="1"/>
  <c r="J2809" i="6"/>
  <c r="I2809" i="6" s="1"/>
  <c r="J3507" i="6"/>
  <c r="I3507" i="6" s="1"/>
  <c r="J3869" i="6"/>
  <c r="I3869" i="6" s="1"/>
  <c r="J3656" i="6"/>
  <c r="I3656" i="6" s="1"/>
  <c r="J4528" i="6"/>
  <c r="I4528" i="6" s="1"/>
  <c r="J4446" i="6"/>
  <c r="I4446" i="6" s="1"/>
  <c r="J4172" i="6"/>
  <c r="I4172" i="6" s="1"/>
  <c r="J4090" i="6"/>
  <c r="I4090" i="6" s="1"/>
  <c r="J327" i="6"/>
  <c r="I327" i="6" s="1"/>
  <c r="J725" i="6"/>
  <c r="I725" i="6" s="1"/>
  <c r="J521" i="6"/>
  <c r="I521" i="6" s="1"/>
  <c r="J404" i="6"/>
  <c r="I404" i="6" s="1"/>
  <c r="J1417" i="6"/>
  <c r="I1417" i="6" s="1"/>
  <c r="J1574" i="6"/>
  <c r="I1574" i="6" s="1"/>
  <c r="J1577" i="6"/>
  <c r="I1577" i="6" s="1"/>
  <c r="J1405" i="6"/>
  <c r="I1405" i="6" s="1"/>
  <c r="I1771" i="6"/>
  <c r="I1660" i="6"/>
  <c r="I1523" i="6"/>
  <c r="J1885" i="6"/>
  <c r="I1885" i="6" s="1"/>
  <c r="I1774" i="6"/>
  <c r="I1664" i="6"/>
  <c r="I2247" i="6"/>
  <c r="J1491" i="6"/>
  <c r="I1491" i="6" s="1"/>
  <c r="I2120" i="6"/>
  <c r="I2018" i="6"/>
  <c r="I2169" i="6"/>
  <c r="J2572" i="6"/>
  <c r="I2572" i="6" s="1"/>
  <c r="I3148" i="6"/>
  <c r="I2717" i="6"/>
  <c r="I2193" i="6"/>
  <c r="J2590" i="6"/>
  <c r="I2590" i="6" s="1"/>
  <c r="I3166" i="6"/>
  <c r="I2663" i="6"/>
  <c r="I1507" i="6"/>
  <c r="J2484" i="6"/>
  <c r="I2484" i="6" s="1"/>
  <c r="I3064" i="6"/>
  <c r="I2208" i="6"/>
  <c r="I2857" i="6"/>
  <c r="J1528" i="6"/>
  <c r="I1528" i="6" s="1"/>
  <c r="I2371" i="6"/>
  <c r="I2979" i="6"/>
  <c r="I2802" i="6"/>
  <c r="J3547" i="6"/>
  <c r="I3547" i="6" s="1"/>
  <c r="I3420" i="6"/>
  <c r="I3282" i="6"/>
  <c r="I2698" i="6"/>
  <c r="J3534" i="6"/>
  <c r="I3534" i="6" s="1"/>
  <c r="I3391" i="6"/>
  <c r="I3999" i="6"/>
  <c r="I3704" i="6"/>
  <c r="J3287" i="6"/>
  <c r="I3287" i="6" s="1"/>
  <c r="I2922" i="6"/>
  <c r="I3818" i="6"/>
  <c r="I4480" i="6"/>
  <c r="J4160" i="6"/>
  <c r="I4160" i="6" s="1"/>
  <c r="I4463" i="6"/>
  <c r="I4462" i="6"/>
  <c r="J4142" i="6"/>
  <c r="I4142" i="6" s="1"/>
  <c r="I4453" i="6"/>
  <c r="I4764" i="6"/>
  <c r="I4188" i="6"/>
  <c r="J4755" i="6"/>
  <c r="I4755" i="6" s="1"/>
  <c r="I4179" i="6"/>
  <c r="I4682" i="6"/>
  <c r="I4106" i="6"/>
  <c r="J4681" i="6"/>
  <c r="I4681" i="6" s="1"/>
  <c r="I4105" i="6"/>
  <c r="I414" i="6"/>
  <c r="I311" i="6"/>
  <c r="J631" i="6"/>
  <c r="I631" i="6" s="1"/>
  <c r="I528" i="6"/>
  <c r="I395" i="6"/>
  <c r="I709" i="6"/>
  <c r="J1029" i="6"/>
  <c r="I1029" i="6" s="1"/>
  <c r="I878" i="6"/>
  <c r="I719" i="6"/>
  <c r="I308" i="6"/>
  <c r="J856" i="6"/>
  <c r="I856" i="6" s="1"/>
  <c r="I761" i="6"/>
  <c r="I722" i="6"/>
  <c r="I532" i="6"/>
  <c r="J1152" i="6"/>
  <c r="I1152" i="6" s="1"/>
  <c r="I1263" i="6"/>
  <c r="I1392" i="6"/>
  <c r="I1465" i="6"/>
  <c r="J1290" i="6"/>
  <c r="I1290" i="6" s="1"/>
  <c r="I1179" i="6"/>
  <c r="I1285" i="6"/>
  <c r="I1638" i="6"/>
  <c r="J1971" i="6"/>
  <c r="I1971" i="6" s="1"/>
  <c r="I1868" i="6"/>
  <c r="I1765" i="6"/>
  <c r="I1641" i="6"/>
  <c r="J1974" i="6"/>
  <c r="I1974" i="6" s="1"/>
  <c r="I1871" i="6"/>
  <c r="I2447" i="6"/>
  <c r="I2000" i="6"/>
  <c r="J1625" i="6"/>
  <c r="I1625" i="6" s="1"/>
  <c r="I2218" i="6"/>
  <c r="I2436" i="6"/>
  <c r="I3028" i="6"/>
  <c r="J2288" i="6"/>
  <c r="I2288" i="6" s="1"/>
  <c r="I2917" i="6"/>
  <c r="I2460" i="6"/>
  <c r="I3046" i="6"/>
  <c r="J2216" i="6"/>
  <c r="I2216" i="6" s="1"/>
  <c r="I2863" i="6"/>
  <c r="I2324" i="6"/>
  <c r="I2944" i="6"/>
  <c r="J3264" i="6"/>
  <c r="I3264" i="6" s="1"/>
  <c r="I2475" i="6"/>
  <c r="I3057" i="6"/>
  <c r="I2211" i="6"/>
  <c r="J2603" i="6"/>
  <c r="I2603" i="6" s="1"/>
  <c r="I3179" i="6"/>
  <c r="I3397" i="6"/>
  <c r="I3260" i="6"/>
  <c r="J3644" i="6"/>
  <c r="I3644" i="6" s="1"/>
  <c r="I3541" i="6"/>
  <c r="I3380" i="6"/>
  <c r="I3231" i="6"/>
  <c r="J3623" i="6"/>
  <c r="I3623" i="6" s="1"/>
  <c r="I3265" i="6"/>
  <c r="I2786" i="6"/>
  <c r="I3801" i="6"/>
  <c r="J3417" i="6"/>
  <c r="I3417" i="6" s="1"/>
  <c r="I4018" i="6"/>
  <c r="I4280" i="6"/>
  <c r="I4583" i="6"/>
  <c r="J4263" i="6"/>
  <c r="I4263" i="6" s="1"/>
  <c r="I4838" i="6"/>
  <c r="I4262" i="6"/>
  <c r="I4573" i="6"/>
  <c r="J4253" i="6"/>
  <c r="I4253" i="6" s="1"/>
  <c r="I4564" i="6"/>
  <c r="I3963" i="6"/>
  <c r="I4299" i="6"/>
  <c r="J3950" i="6"/>
  <c r="I3950" i="6" s="1"/>
  <c r="I4482" i="6"/>
  <c r="I4801" i="6"/>
  <c r="I4225" i="6"/>
  <c r="J38" i="6"/>
  <c r="I38" i="6" s="1"/>
  <c r="I614" i="6"/>
  <c r="I511" i="6"/>
  <c r="I408" i="6"/>
  <c r="J16" i="6"/>
  <c r="I16" i="6" s="1"/>
  <c r="I595" i="6"/>
  <c r="I909" i="6"/>
  <c r="I758" i="6"/>
  <c r="J1078" i="6"/>
  <c r="I1078" i="6" s="1"/>
  <c r="I919" i="6"/>
  <c r="I736" i="6"/>
  <c r="I588" i="6"/>
  <c r="J961" i="6"/>
  <c r="I961" i="6" s="1"/>
  <c r="I858" i="6"/>
  <c r="I692" i="6"/>
  <c r="I145" i="6"/>
  <c r="J1335" i="6"/>
  <c r="I1335" i="6" s="1"/>
  <c r="I1464" i="6"/>
  <c r="I691" i="6"/>
  <c r="I1618" i="6"/>
  <c r="J1251" i="6"/>
  <c r="I1251" i="6" s="1"/>
  <c r="I1357" i="6"/>
  <c r="I1723" i="6"/>
  <c r="I1596" i="6"/>
  <c r="J1940" i="6"/>
  <c r="I1940" i="6" s="1"/>
  <c r="I1837" i="6"/>
  <c r="I1726" i="6"/>
  <c r="I1600" i="6"/>
  <c r="J1943" i="6"/>
  <c r="I1943" i="6" s="1"/>
  <c r="I1147" i="6"/>
  <c r="I2072" i="6"/>
  <c r="I1970" i="6"/>
  <c r="J2290" i="6"/>
  <c r="I2290" i="6" s="1"/>
  <c r="I2524" i="6"/>
  <c r="I3100" i="6"/>
  <c r="I2669" i="6"/>
  <c r="J2989" i="6"/>
  <c r="I2989" i="6" s="1"/>
  <c r="I2542" i="6"/>
  <c r="I3118" i="6"/>
  <c r="I2615" i="6"/>
  <c r="J2935" i="6"/>
  <c r="I2935" i="6" s="1"/>
  <c r="I2420" i="6"/>
  <c r="I3016" i="6"/>
  <c r="I2073" i="6"/>
  <c r="J2553" i="6"/>
  <c r="I2553" i="6" s="1"/>
  <c r="I3129" i="6"/>
  <c r="I2307" i="6"/>
  <c r="I2931" i="6"/>
  <c r="J3251" i="6"/>
  <c r="I3251" i="6" s="1"/>
  <c r="I3493" i="6"/>
  <c r="I3356" i="6"/>
  <c r="I3212" i="6"/>
  <c r="J3613" i="6"/>
  <c r="I3613" i="6" s="1"/>
  <c r="I3476" i="6"/>
  <c r="I3327" i="6"/>
  <c r="I3951" i="6"/>
  <c r="J3361" i="6"/>
  <c r="I3361" i="6" s="1"/>
  <c r="I3220" i="6"/>
  <c r="I2538" i="6"/>
  <c r="I3770" i="6"/>
  <c r="J4784" i="6"/>
  <c r="I4784" i="6" s="1"/>
  <c r="I4208" i="6"/>
  <c r="I4511" i="6"/>
  <c r="I3892" i="6"/>
  <c r="J4702" i="6"/>
  <c r="I4702" i="6" s="1"/>
  <c r="I4126" i="6"/>
  <c r="I4437" i="6"/>
  <c r="I4748" i="6"/>
  <c r="J4428" i="6"/>
  <c r="I4428" i="6" s="1"/>
  <c r="I4739" i="6"/>
  <c r="I4163" i="6"/>
  <c r="I4666" i="6"/>
  <c r="J4346" i="6"/>
  <c r="I4346" i="6" s="1"/>
  <c r="I4665" i="6"/>
  <c r="I4089" i="6"/>
  <c r="I430" i="6"/>
  <c r="J71" i="6"/>
  <c r="I71" i="6" s="1"/>
  <c r="I647" i="6"/>
  <c r="I544" i="6"/>
  <c r="I411" i="6"/>
  <c r="J129" i="6"/>
  <c r="I129" i="6" s="1"/>
  <c r="I1045" i="6"/>
  <c r="I894" i="6"/>
  <c r="I735" i="6"/>
  <c r="J1055" i="6"/>
  <c r="I1055" i="6" s="1"/>
  <c r="I936" i="6"/>
  <c r="I841" i="6"/>
  <c r="I738" i="6"/>
  <c r="J1058" i="6"/>
  <c r="I1058" i="6" s="1"/>
  <c r="I1012" i="6"/>
  <c r="I1215" i="6"/>
  <c r="I1344" i="6"/>
  <c r="J1156" i="6"/>
  <c r="I1156" i="6" s="1"/>
  <c r="I1242" i="6"/>
  <c r="I1096" i="6"/>
  <c r="I1237" i="6"/>
  <c r="J1557" i="6"/>
  <c r="I1557" i="6" s="1"/>
  <c r="I1923" i="6"/>
  <c r="I1820" i="6"/>
  <c r="J2037" i="6"/>
  <c r="I2037" i="6" s="1"/>
  <c r="J1608" i="6"/>
  <c r="I1608" i="6" s="1"/>
  <c r="J2311" i="6"/>
  <c r="I2311" i="6" s="1"/>
  <c r="J2254" i="6"/>
  <c r="I2254" i="6" s="1"/>
  <c r="J2278" i="6"/>
  <c r="I2278" i="6" s="1"/>
  <c r="J2065" i="6"/>
  <c r="I2065" i="6" s="1"/>
  <c r="J2921" i="6"/>
  <c r="I2921" i="6" s="1"/>
  <c r="J3209" i="6"/>
  <c r="I3209" i="6" s="1"/>
  <c r="J3180" i="6"/>
  <c r="I3180" i="6" s="1"/>
  <c r="J3768" i="6"/>
  <c r="I3768" i="6" s="1"/>
  <c r="J4416" i="6"/>
  <c r="I4416" i="6" s="1"/>
  <c r="J4398" i="6"/>
  <c r="I4398" i="6" s="1"/>
  <c r="J4124" i="6"/>
  <c r="I4124" i="6" s="1"/>
  <c r="J4035" i="6"/>
  <c r="I4035" i="6" s="1"/>
  <c r="J375" i="6"/>
  <c r="I375" i="6" s="1"/>
  <c r="J773" i="6"/>
  <c r="I773" i="6" s="1"/>
  <c r="J477" i="6"/>
  <c r="I477" i="6" s="1"/>
  <c r="J677" i="6"/>
  <c r="I677" i="6" s="1"/>
  <c r="J549" i="6"/>
  <c r="I549" i="6" s="1"/>
  <c r="J1715" i="6"/>
  <c r="I1715" i="6" s="1"/>
  <c r="J1718" i="6"/>
  <c r="I1718" i="6" s="1"/>
  <c r="J2064" i="6"/>
  <c r="I2064" i="6" s="1"/>
  <c r="J3092" i="6"/>
  <c r="I3092" i="6" s="1"/>
  <c r="J3110" i="6"/>
  <c r="I3110" i="6" s="1"/>
  <c r="J3008" i="6"/>
  <c r="I3008" i="6" s="1"/>
  <c r="J2296" i="6"/>
  <c r="I2296" i="6" s="1"/>
  <c r="J3345" i="6"/>
  <c r="I3345" i="6" s="1"/>
  <c r="J3317" i="6"/>
  <c r="I3317" i="6" s="1"/>
  <c r="J3865" i="6"/>
  <c r="I3865" i="6" s="1"/>
  <c r="J4519" i="6"/>
  <c r="I4519" i="6" s="1"/>
  <c r="J4509" i="6"/>
  <c r="I4509" i="6" s="1"/>
  <c r="J4235" i="6"/>
  <c r="I4235" i="6" s="1"/>
  <c r="J4161" i="6"/>
  <c r="I4161" i="6" s="1"/>
  <c r="J472" i="6"/>
  <c r="I472" i="6" s="1"/>
  <c r="J822" i="6"/>
  <c r="I822" i="6" s="1"/>
  <c r="J705" i="6"/>
  <c r="I705" i="6" s="1"/>
  <c r="J891" i="6"/>
  <c r="I891" i="6" s="1"/>
  <c r="J1682" i="6"/>
  <c r="I1682" i="6" s="1"/>
  <c r="J1681" i="6"/>
  <c r="I1681" i="6" s="1"/>
  <c r="J1686" i="6"/>
  <c r="I1686" i="6" s="1"/>
  <c r="J2034" i="6"/>
  <c r="I2034" i="6" s="1"/>
  <c r="J2733" i="6"/>
  <c r="I2733" i="6" s="1"/>
  <c r="J2679" i="6"/>
  <c r="I2679" i="6" s="1"/>
  <c r="J2229" i="6"/>
  <c r="I2229" i="6" s="1"/>
  <c r="J2995" i="6"/>
  <c r="I2995" i="6" s="1"/>
  <c r="J3303" i="6"/>
  <c r="I3303" i="6" s="1"/>
  <c r="J4015" i="6"/>
  <c r="I4015" i="6" s="1"/>
  <c r="J3834" i="6"/>
  <c r="I3834" i="6" s="1"/>
  <c r="J4958" i="6"/>
  <c r="I4958" i="6" s="1"/>
  <c r="J4684" i="6"/>
  <c r="I4684" i="6" s="1"/>
  <c r="J4602" i="6"/>
  <c r="I4602" i="6" s="1"/>
  <c r="J494" i="6"/>
  <c r="I494" i="6" s="1"/>
  <c r="J475" i="6"/>
  <c r="I475" i="6" s="1"/>
  <c r="J799" i="6"/>
  <c r="I799" i="6" s="1"/>
  <c r="J802" i="6"/>
  <c r="I802" i="6" s="1"/>
  <c r="J1408" i="6"/>
  <c r="I1408" i="6" s="1"/>
  <c r="J1301" i="6"/>
  <c r="I1301" i="6" s="1"/>
  <c r="J1781" i="6"/>
  <c r="I1781" i="6" s="1"/>
  <c r="I1469" i="6"/>
  <c r="I1835" i="6"/>
  <c r="I1732" i="6"/>
  <c r="J2052" i="6"/>
  <c r="I2052" i="6" s="1"/>
  <c r="I1949" i="6"/>
  <c r="I1838" i="6"/>
  <c r="I1735" i="6"/>
  <c r="J2055" i="6"/>
  <c r="I2055" i="6" s="1"/>
  <c r="I1580" i="6"/>
  <c r="I1236" i="6"/>
  <c r="I2082" i="6"/>
  <c r="J2402" i="6"/>
  <c r="I2402" i="6" s="1"/>
  <c r="I2636" i="6"/>
  <c r="I1849" i="6"/>
  <c r="I2781" i="6"/>
  <c r="J3101" i="6"/>
  <c r="I3101" i="6" s="1"/>
  <c r="I2654" i="6"/>
  <c r="I3230" i="6"/>
  <c r="I2727" i="6"/>
  <c r="J3047" i="6"/>
  <c r="I3047" i="6" s="1"/>
  <c r="I2552" i="6"/>
  <c r="I3128" i="6"/>
  <c r="I2293" i="6"/>
  <c r="J2665" i="6"/>
  <c r="I2665" i="6" s="1"/>
  <c r="I2081" i="6"/>
  <c r="I2456" i="6"/>
  <c r="I3043" i="6"/>
  <c r="J3363" i="6"/>
  <c r="I3363" i="6" s="1"/>
  <c r="I3611" i="6"/>
  <c r="I3505" i="6"/>
  <c r="I3367" i="6"/>
  <c r="J3725" i="6"/>
  <c r="I3725" i="6" s="1"/>
  <c r="I3598" i="6"/>
  <c r="I3477" i="6"/>
  <c r="I2522" i="6"/>
  <c r="J3510" i="6"/>
  <c r="I3510" i="6" s="1"/>
  <c r="I3373" i="6"/>
  <c r="I3236" i="6"/>
  <c r="I3882" i="6"/>
  <c r="J4672" i="6"/>
  <c r="I4672" i="6" s="1"/>
  <c r="I4096" i="6"/>
  <c r="I4399" i="6"/>
  <c r="I4974" i="6"/>
  <c r="J4654" i="6"/>
  <c r="I4654" i="6" s="1"/>
  <c r="I4078" i="6"/>
  <c r="I4389" i="6"/>
  <c r="I4700" i="6"/>
  <c r="J4380" i="6"/>
  <c r="I4380" i="6" s="1"/>
  <c r="I4691" i="6"/>
  <c r="I4115" i="6"/>
  <c r="I4618" i="6"/>
  <c r="J4298" i="6"/>
  <c r="I4298" i="6" s="1"/>
  <c r="I4617" i="6"/>
  <c r="I4033" i="6"/>
  <c r="I478" i="6"/>
  <c r="J119" i="6"/>
  <c r="I119" i="6" s="1"/>
  <c r="I13" i="6"/>
  <c r="I592" i="6"/>
  <c r="I459" i="6"/>
  <c r="J257" i="6"/>
  <c r="I257" i="6" s="1"/>
  <c r="I1093" i="6"/>
  <c r="I942" i="6"/>
  <c r="I783" i="6"/>
  <c r="J1103" i="6"/>
  <c r="I1103" i="6" s="1"/>
  <c r="I920" i="6"/>
  <c r="I825" i="6"/>
  <c r="I786" i="6"/>
  <c r="J1106" i="6"/>
  <c r="I1106" i="6" s="1"/>
  <c r="I1222" i="6"/>
  <c r="I1327" i="6"/>
  <c r="I1456" i="6"/>
  <c r="J1273" i="6"/>
  <c r="I1273" i="6" s="1"/>
  <c r="I1354" i="6"/>
  <c r="I1243" i="6"/>
  <c r="I1349" i="6"/>
  <c r="J1669" i="6"/>
  <c r="I1669" i="6" s="1"/>
  <c r="I2035" i="6"/>
  <c r="I1932" i="6"/>
  <c r="I1829" i="6"/>
  <c r="J2149" i="6"/>
  <c r="I2149" i="6" s="1"/>
  <c r="I2038" i="6"/>
  <c r="I1935" i="6"/>
  <c r="I940" i="6"/>
  <c r="J1808" i="6"/>
  <c r="I1808" i="6" s="1"/>
  <c r="I1706" i="6"/>
  <c r="I2282" i="6"/>
  <c r="I2516" i="6"/>
  <c r="J2836" i="6"/>
  <c r="I2836" i="6" s="1"/>
  <c r="I2373" i="6"/>
  <c r="I2981" i="6"/>
  <c r="I2534" i="6"/>
  <c r="J2854" i="6"/>
  <c r="I2854" i="6" s="1"/>
  <c r="I2301" i="6"/>
  <c r="I2927" i="6"/>
  <c r="I2409" i="6"/>
  <c r="J2752" i="6"/>
  <c r="I2752" i="6" s="1"/>
  <c r="I3328" i="6"/>
  <c r="I2545" i="6"/>
  <c r="I3121" i="6"/>
  <c r="J2412" i="6"/>
  <c r="I2412" i="6" s="1"/>
  <c r="I2667" i="6"/>
  <c r="I3243" i="6"/>
  <c r="I3482" i="6"/>
  <c r="J3811" i="6"/>
  <c r="I3811" i="6" s="1"/>
  <c r="I3708" i="6"/>
  <c r="I3605" i="6"/>
  <c r="I3465" i="6"/>
  <c r="J3798" i="6"/>
  <c r="I3798" i="6" s="1"/>
  <c r="I3687" i="6"/>
  <c r="I3350" i="6"/>
  <c r="I3204" i="6"/>
  <c r="J3609" i="6"/>
  <c r="I3609" i="6" s="1"/>
  <c r="I3502" i="6"/>
  <c r="I4792" i="6"/>
  <c r="I4216" i="6"/>
  <c r="J4775" i="6"/>
  <c r="I4775" i="6" s="1"/>
  <c r="I4199" i="6"/>
  <c r="I4774" i="6"/>
  <c r="I4198" i="6"/>
  <c r="J4765" i="6"/>
  <c r="I4765" i="6" s="1"/>
  <c r="I4189" i="6"/>
  <c r="I4500" i="6"/>
  <c r="I3875" i="6"/>
  <c r="J4491" i="6"/>
  <c r="I4491" i="6" s="1"/>
  <c r="I4996" i="6"/>
  <c r="I4418" i="6"/>
  <c r="I4737" i="6"/>
  <c r="J4417" i="6"/>
  <c r="I4417" i="6" s="1"/>
  <c r="I102" i="6"/>
  <c r="I678" i="6"/>
  <c r="I575" i="6"/>
  <c r="J216" i="6"/>
  <c r="I216" i="6" s="1"/>
  <c r="I83" i="6"/>
  <c r="I659" i="6"/>
  <c r="I973" i="6"/>
  <c r="J388" i="6"/>
  <c r="I388" i="6" s="1"/>
  <c r="I1142" i="6"/>
  <c r="I983" i="6"/>
  <c r="I800" i="6"/>
  <c r="J76" i="6"/>
  <c r="I76" i="6" s="1"/>
  <c r="I1025" i="6"/>
  <c r="I922" i="6"/>
  <c r="I756" i="6"/>
  <c r="J1294" i="6"/>
  <c r="I1294" i="6" s="1"/>
  <c r="I1399" i="6"/>
  <c r="I357" i="6"/>
  <c r="I996" i="6"/>
  <c r="J1426" i="6"/>
  <c r="I1426" i="6" s="1"/>
  <c r="I1315" i="6"/>
  <c r="I1421" i="6"/>
  <c r="I1787" i="6"/>
  <c r="J2107" i="6"/>
  <c r="I2107" i="6" s="1"/>
  <c r="I2004" i="6"/>
  <c r="I1901" i="6"/>
  <c r="I1790" i="6"/>
  <c r="J2110" i="6"/>
  <c r="I2110" i="6" s="1"/>
  <c r="I2007" i="6"/>
  <c r="I1516" i="6"/>
  <c r="I2136" i="6"/>
  <c r="J1778" i="6"/>
  <c r="I1778" i="6" s="1"/>
  <c r="I2354" i="6"/>
  <c r="I2588" i="6"/>
  <c r="I3164" i="6"/>
  <c r="J2469" i="6"/>
  <c r="I2469" i="6" s="1"/>
  <c r="I3053" i="6"/>
  <c r="I2606" i="6"/>
  <c r="I3182" i="6"/>
  <c r="J2397" i="6"/>
  <c r="I2397" i="6" s="1"/>
  <c r="I2999" i="6"/>
  <c r="I2504" i="6"/>
  <c r="I3080" i="6"/>
  <c r="J3400" i="6"/>
  <c r="I3400" i="6" s="1"/>
  <c r="I2617" i="6"/>
  <c r="I1697" i="6"/>
  <c r="I2392" i="6"/>
  <c r="J2739" i="6"/>
  <c r="I2739" i="6" s="1"/>
  <c r="I3315" i="6"/>
  <c r="I3563" i="6"/>
  <c r="I3441" i="6"/>
  <c r="J3780" i="6"/>
  <c r="I3780" i="6" s="1"/>
  <c r="I3677" i="6"/>
  <c r="I3550" i="6"/>
  <c r="I3413" i="6"/>
  <c r="J3759" i="6"/>
  <c r="I3759" i="6" s="1"/>
  <c r="I3446" i="6"/>
  <c r="I3309" i="6"/>
  <c r="I3050" i="6"/>
  <c r="J3578" i="6"/>
  <c r="I3578" i="6" s="1"/>
  <c r="I4720" i="6"/>
  <c r="I4144" i="6"/>
  <c r="I4447" i="6"/>
  <c r="J4127" i="6"/>
  <c r="I4127" i="6" s="1"/>
  <c r="I4638" i="6"/>
  <c r="I4061" i="6"/>
  <c r="I4373" i="6"/>
  <c r="J4049" i="6"/>
  <c r="I4049" i="6" s="1"/>
  <c r="I4364" i="6"/>
  <c r="I4675" i="6"/>
  <c r="I4099" i="6"/>
  <c r="J4858" i="6"/>
  <c r="I4858" i="6" s="1"/>
  <c r="I4282" i="6"/>
  <c r="I4601" i="6"/>
  <c r="I4012" i="6"/>
  <c r="J238" i="6"/>
  <c r="I238" i="6" s="1"/>
  <c r="I135" i="6"/>
  <c r="I32" i="6"/>
  <c r="I608" i="6"/>
  <c r="J219" i="6"/>
  <c r="I219" i="6" s="1"/>
  <c r="I300" i="6"/>
  <c r="I1109" i="6"/>
  <c r="I958" i="6"/>
  <c r="J325" i="6"/>
  <c r="I325" i="6" s="1"/>
  <c r="I1119" i="6"/>
  <c r="I1000" i="6"/>
  <c r="I905" i="6"/>
  <c r="J333" i="6"/>
  <c r="I333" i="6" s="1"/>
  <c r="I1122" i="6"/>
  <c r="I1173" i="6"/>
  <c r="I1279" i="6"/>
  <c r="J1139" i="6"/>
  <c r="I1139" i="6" s="1"/>
  <c r="J715" i="6"/>
  <c r="I715" i="6" s="1"/>
  <c r="J1388" i="6"/>
  <c r="I1388" i="6" s="1"/>
  <c r="J1796" i="6"/>
  <c r="I1796" i="6" s="1"/>
  <c r="J1799" i="6"/>
  <c r="I1799" i="6" s="1"/>
  <c r="J2146" i="6"/>
  <c r="I2146" i="6" s="1"/>
  <c r="J2845" i="6"/>
  <c r="I2845" i="6" s="1"/>
  <c r="J2791" i="6"/>
  <c r="I2791" i="6" s="1"/>
  <c r="J2379" i="6"/>
  <c r="I2379" i="6" s="1"/>
  <c r="J3107" i="6"/>
  <c r="I3107" i="6" s="1"/>
  <c r="J3453" i="6"/>
  <c r="I3453" i="6" s="1"/>
  <c r="J3034" i="6"/>
  <c r="I3034" i="6" s="1"/>
  <c r="J3946" i="6"/>
  <c r="I3946" i="6" s="1"/>
  <c r="J4910" i="6"/>
  <c r="I4910" i="6" s="1"/>
  <c r="J4636" i="6"/>
  <c r="I4636" i="6" s="1"/>
  <c r="J4554" i="6"/>
  <c r="I4554" i="6" s="1"/>
  <c r="J542" i="6"/>
  <c r="I542" i="6" s="1"/>
  <c r="J523" i="6"/>
  <c r="I523" i="6" s="1"/>
  <c r="J847" i="6"/>
  <c r="I847" i="6" s="1"/>
  <c r="J850" i="6"/>
  <c r="I850" i="6" s="1"/>
  <c r="J188" i="6"/>
  <c r="I188" i="6" s="1"/>
  <c r="J1413" i="6"/>
  <c r="I1413" i="6" s="1"/>
  <c r="J1893" i="6"/>
  <c r="I1893" i="6" s="1"/>
  <c r="J1505" i="6"/>
  <c r="I1505" i="6" s="1"/>
  <c r="J2580" i="6"/>
  <c r="I2580" i="6" s="1"/>
  <c r="J2598" i="6"/>
  <c r="I2598" i="6" s="1"/>
  <c r="J2494" i="6"/>
  <c r="I2494" i="6" s="1"/>
  <c r="J1614" i="6"/>
  <c r="I1614" i="6" s="1"/>
  <c r="J3555" i="6"/>
  <c r="I3555" i="6" s="1"/>
  <c r="J3542" i="6"/>
  <c r="I3542" i="6" s="1"/>
  <c r="J3298" i="6"/>
  <c r="I3298" i="6" s="1"/>
  <c r="J4152" i="6"/>
  <c r="I4152" i="6" s="1"/>
  <c r="J4134" i="6"/>
  <c r="I4134" i="6" s="1"/>
  <c r="J4747" i="6"/>
  <c r="I4747" i="6" s="1"/>
  <c r="J4673" i="6"/>
  <c r="I4673" i="6" s="1"/>
  <c r="J639" i="6"/>
  <c r="I639" i="6" s="1"/>
  <c r="J1037" i="6"/>
  <c r="I1037" i="6" s="1"/>
  <c r="J864" i="6"/>
  <c r="I864" i="6" s="1"/>
  <c r="J628" i="6"/>
  <c r="I628" i="6" s="1"/>
  <c r="J1169" i="6"/>
  <c r="I1169" i="6" s="1"/>
  <c r="J1851" i="6"/>
  <c r="I1851" i="6" s="1"/>
  <c r="J1854" i="6"/>
  <c r="I1854" i="6" s="1"/>
  <c r="J1364" i="6"/>
  <c r="I1364" i="6" s="1"/>
  <c r="J1977" i="6"/>
  <c r="I1977" i="6" s="1"/>
  <c r="J1492" i="6"/>
  <c r="I1492" i="6" s="1"/>
  <c r="J3144" i="6"/>
  <c r="I3144" i="6" s="1"/>
  <c r="J2477" i="6"/>
  <c r="I2477" i="6" s="1"/>
  <c r="J3524" i="6"/>
  <c r="I3524" i="6" s="1"/>
  <c r="J3498" i="6"/>
  <c r="I3498" i="6" s="1"/>
  <c r="J3257" i="6"/>
  <c r="I3257" i="6" s="1"/>
  <c r="I3898" i="6"/>
  <c r="I4400" i="6"/>
  <c r="I4703" i="6"/>
  <c r="J4383" i="6"/>
  <c r="I4383" i="6" s="1"/>
  <c r="I4894" i="6"/>
  <c r="I4318" i="6"/>
  <c r="I4629" i="6"/>
  <c r="J4309" i="6"/>
  <c r="I4309" i="6" s="1"/>
  <c r="I4620" i="6"/>
  <c r="I4037" i="6"/>
  <c r="I4355" i="6"/>
  <c r="J4025" i="6"/>
  <c r="I4025" i="6" s="1"/>
  <c r="I4538" i="6"/>
  <c r="I3928" i="6"/>
  <c r="I4281" i="6"/>
  <c r="J3926" i="6"/>
  <c r="I3926" i="6" s="1"/>
  <c r="I558" i="6"/>
  <c r="I455" i="6"/>
  <c r="I352" i="6"/>
  <c r="J672" i="6"/>
  <c r="I672" i="6" s="1"/>
  <c r="I539" i="6"/>
  <c r="I853" i="6"/>
  <c r="I702" i="6"/>
  <c r="J1022" i="6"/>
  <c r="I1022" i="6" s="1"/>
  <c r="I863" i="6"/>
  <c r="I744" i="6"/>
  <c r="I609" i="6"/>
  <c r="J969" i="6"/>
  <c r="I969" i="6" s="1"/>
  <c r="I866" i="6"/>
  <c r="I700" i="6"/>
  <c r="I316" i="6"/>
  <c r="J1343" i="6"/>
  <c r="I1343" i="6" s="1"/>
  <c r="I1472" i="6"/>
  <c r="I755" i="6"/>
  <c r="I1626" i="6"/>
  <c r="J1259" i="6"/>
  <c r="I1259" i="6" s="1"/>
  <c r="I1365" i="6"/>
  <c r="J1948" i="6"/>
  <c r="I1948" i="6" s="1"/>
  <c r="I1951" i="6"/>
  <c r="I2207" i="6"/>
  <c r="I2463" i="6"/>
  <c r="I1696" i="6"/>
  <c r="I1952" i="6"/>
  <c r="I1428" i="6"/>
  <c r="I1786" i="6"/>
  <c r="I2042" i="6"/>
  <c r="I2298" i="6"/>
  <c r="I1905" i="6"/>
  <c r="I2457" i="6"/>
  <c r="I2724" i="6"/>
  <c r="I2980" i="6"/>
  <c r="I2041" i="6"/>
  <c r="I2480" i="6"/>
  <c r="I2741" i="6"/>
  <c r="I2997" i="6"/>
  <c r="I2049" i="6"/>
  <c r="I2481" i="6"/>
  <c r="I2742" i="6"/>
  <c r="I2998" i="6"/>
  <c r="I1582" i="6"/>
  <c r="I2408" i="6"/>
  <c r="I2687" i="6"/>
  <c r="I2943" i="6"/>
  <c r="I3199" i="6"/>
  <c r="I2345" i="6"/>
  <c r="I2640" i="6"/>
  <c r="I2896" i="6"/>
  <c r="I3152" i="6"/>
  <c r="I3408" i="6"/>
  <c r="I2240" i="6"/>
  <c r="I2561" i="6"/>
  <c r="I2817" i="6"/>
  <c r="I3073" i="6"/>
  <c r="I2262" i="6"/>
  <c r="I2089" i="6"/>
  <c r="I2488" i="6"/>
  <c r="I2747" i="6"/>
  <c r="I3003" i="6"/>
  <c r="I3259" i="6"/>
  <c r="I3515" i="6"/>
  <c r="I3418" i="6"/>
  <c r="I3699" i="6"/>
  <c r="I3177" i="6"/>
  <c r="I3532" i="6"/>
  <c r="I3788" i="6"/>
  <c r="I3314" i="6"/>
  <c r="I3621" i="6"/>
  <c r="I3877" i="6"/>
  <c r="I3401" i="6"/>
  <c r="I3686" i="6"/>
  <c r="I3026" i="6"/>
  <c r="I3509" i="6"/>
  <c r="I3767" i="6"/>
  <c r="I4023" i="6"/>
  <c r="I3372" i="6"/>
  <c r="I3664" i="6"/>
  <c r="I2914" i="6"/>
  <c r="I3490" i="6"/>
  <c r="I3753" i="6"/>
  <c r="I3268" i="6"/>
  <c r="I3586" i="6"/>
  <c r="I3842" i="6"/>
  <c r="I4776" i="6"/>
  <c r="I4520" i="6"/>
  <c r="I4264" i="6"/>
  <c r="I3989" i="6"/>
  <c r="I4631" i="6"/>
  <c r="I4375" i="6"/>
  <c r="I4119" i="6"/>
  <c r="I4950" i="6"/>
  <c r="I4694" i="6"/>
  <c r="I4438" i="6"/>
  <c r="I4182" i="6"/>
  <c r="I3878" i="6"/>
  <c r="I4621" i="6"/>
  <c r="I4365" i="6"/>
  <c r="I4109" i="6"/>
  <c r="I4740" i="6"/>
  <c r="I4484" i="6"/>
  <c r="I4228" i="6"/>
  <c r="I3941" i="6"/>
  <c r="I4603" i="6"/>
  <c r="I4347" i="6"/>
  <c r="I4091" i="6"/>
  <c r="I4914" i="6"/>
  <c r="I4658" i="6"/>
  <c r="I4402" i="6"/>
  <c r="I4146" i="6"/>
  <c r="I4785" i="6"/>
  <c r="I4529" i="6"/>
  <c r="I4273" i="6"/>
  <c r="I4001" i="6"/>
  <c r="I182" i="6"/>
  <c r="I438" i="6"/>
  <c r="I12" i="6"/>
  <c r="I271" i="6"/>
  <c r="I527" i="6"/>
  <c r="I104" i="6"/>
  <c r="I360" i="6"/>
  <c r="I616" i="6"/>
  <c r="I163" i="6"/>
  <c r="I419" i="6"/>
  <c r="I675" i="6"/>
  <c r="I649" i="6"/>
  <c r="I925" i="6"/>
  <c r="I89" i="6"/>
  <c r="I710" i="6"/>
  <c r="I966" i="6"/>
  <c r="I177" i="6"/>
  <c r="I743" i="6"/>
  <c r="I999" i="6"/>
  <c r="I201" i="6"/>
  <c r="I752" i="6"/>
  <c r="I1008" i="6"/>
  <c r="I460" i="6"/>
  <c r="I849" i="6"/>
  <c r="I185" i="6"/>
  <c r="I746" i="6"/>
  <c r="I1002" i="6"/>
  <c r="I253" i="6"/>
  <c r="I772" i="6"/>
  <c r="I1246" i="6"/>
  <c r="I485" i="6"/>
  <c r="I1287" i="6"/>
  <c r="I956" i="6"/>
  <c r="I1352" i="6"/>
  <c r="I995" i="6"/>
  <c r="I1361" i="6"/>
  <c r="I1060" i="6"/>
  <c r="I1378" i="6"/>
  <c r="I1634" i="6"/>
  <c r="I1203" i="6"/>
  <c r="I1459" i="6"/>
  <c r="I1245" i="6"/>
  <c r="I1501" i="6"/>
  <c r="I1495" i="6"/>
  <c r="I1803" i="6"/>
  <c r="I2059" i="6"/>
  <c r="I1617" i="6"/>
  <c r="I1892" i="6"/>
  <c r="I2148" i="6"/>
  <c r="I1725" i="6"/>
  <c r="I1981" i="6"/>
  <c r="I1502" i="6"/>
  <c r="I1806" i="6"/>
  <c r="I2062" i="6"/>
  <c r="I1622" i="6"/>
  <c r="I1895" i="6"/>
  <c r="I2151" i="6"/>
  <c r="I2407" i="6"/>
  <c r="I1623" i="6"/>
  <c r="I1896" i="6"/>
  <c r="I2152" i="6"/>
  <c r="I1730" i="6"/>
  <c r="I1986" i="6"/>
  <c r="I2242" i="6"/>
  <c r="I2498" i="6"/>
  <c r="I2382" i="6"/>
  <c r="I2668" i="6"/>
  <c r="I2924" i="6"/>
  <c r="I1560" i="6"/>
  <c r="I2405" i="6"/>
  <c r="I2685" i="6"/>
  <c r="I2941" i="6"/>
  <c r="I1571" i="6"/>
  <c r="I2406" i="6"/>
  <c r="I2686" i="6"/>
  <c r="I2942" i="6"/>
  <c r="I3198" i="6"/>
  <c r="I2333" i="6"/>
  <c r="I2631" i="6"/>
  <c r="I2887" i="6"/>
  <c r="I3143" i="6"/>
  <c r="I2270" i="6"/>
  <c r="I2584" i="6"/>
  <c r="I2840" i="6"/>
  <c r="I3096" i="6"/>
  <c r="I3352" i="6"/>
  <c r="I2165" i="6"/>
  <c r="I2505" i="6"/>
  <c r="I2761" i="6"/>
  <c r="I3017" i="6"/>
  <c r="I2188" i="6"/>
  <c r="I1624" i="6"/>
  <c r="I2413" i="6"/>
  <c r="I2691" i="6"/>
  <c r="I2947" i="6"/>
  <c r="I3203" i="6"/>
  <c r="I3459" i="6"/>
  <c r="I3343" i="6"/>
  <c r="I3643" i="6"/>
  <c r="I2746" i="6"/>
  <c r="I3462" i="6"/>
  <c r="I3732" i="6"/>
  <c r="I3239" i="6"/>
  <c r="I3565" i="6"/>
  <c r="I3821" i="6"/>
  <c r="I3326" i="6"/>
  <c r="I3630" i="6"/>
  <c r="I2578" i="6"/>
  <c r="I3434" i="6"/>
  <c r="I3711" i="6"/>
  <c r="I3967" i="6"/>
  <c r="I3297" i="6"/>
  <c r="I3608" i="6"/>
  <c r="I3864" i="6"/>
  <c r="I3415" i="6"/>
  <c r="I3697" i="6"/>
  <c r="I3170" i="6"/>
  <c r="I3530" i="6"/>
  <c r="I3786" i="6"/>
  <c r="I4042" i="6"/>
  <c r="I4576" i="6"/>
  <c r="I4320" i="6"/>
  <c r="I4063" i="6"/>
  <c r="I4751" i="6"/>
  <c r="I4495" i="6"/>
  <c r="I4239" i="6"/>
  <c r="I3956" i="6"/>
  <c r="I28" i="6"/>
  <c r="I4993" i="6"/>
  <c r="I4995" i="6"/>
  <c r="I5002" i="6"/>
  <c r="I5001" i="6"/>
  <c r="I3" i="6"/>
  <c r="B4" i="10"/>
  <c r="B5" i="10"/>
  <c r="F15" i="2"/>
  <c r="L15" i="2" s="1"/>
  <c r="G10" i="6"/>
  <c r="G11" i="6"/>
  <c r="G12" i="6"/>
  <c r="G13" i="6"/>
  <c r="G14" i="6"/>
  <c r="G15" i="6"/>
  <c r="C7" i="11" l="1"/>
  <c r="B7" i="11"/>
  <c r="B2" i="10"/>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2001" i="6"/>
  <c r="G2002" i="6"/>
  <c r="G2003" i="6"/>
  <c r="G2004" i="6"/>
  <c r="G2005" i="6"/>
  <c r="G2006" i="6"/>
  <c r="G2007" i="6"/>
  <c r="G2008" i="6"/>
  <c r="G2009" i="6"/>
  <c r="G2010" i="6"/>
  <c r="G2011" i="6"/>
  <c r="G2012" i="6"/>
  <c r="G2013" i="6"/>
  <c r="G2014" i="6"/>
  <c r="G2015" i="6"/>
  <c r="G2016" i="6"/>
  <c r="G2017" i="6"/>
  <c r="G2018" i="6"/>
  <c r="G2019" i="6"/>
  <c r="G2020" i="6"/>
  <c r="G2021" i="6"/>
  <c r="G2022" i="6"/>
  <c r="G2023" i="6"/>
  <c r="G2024" i="6"/>
  <c r="G2025" i="6"/>
  <c r="G2026" i="6"/>
  <c r="G2027" i="6"/>
  <c r="G2028" i="6"/>
  <c r="G2029" i="6"/>
  <c r="G2030" i="6"/>
  <c r="G2031" i="6"/>
  <c r="G2032" i="6"/>
  <c r="G2033" i="6"/>
  <c r="G2034" i="6"/>
  <c r="G2035" i="6"/>
  <c r="G2036" i="6"/>
  <c r="G2037" i="6"/>
  <c r="G2038" i="6"/>
  <c r="G2039" i="6"/>
  <c r="G2040" i="6"/>
  <c r="G2041" i="6"/>
  <c r="G2042" i="6"/>
  <c r="G2043" i="6"/>
  <c r="G2044" i="6"/>
  <c r="G2045" i="6"/>
  <c r="G2046" i="6"/>
  <c r="G2047" i="6"/>
  <c r="G2048" i="6"/>
  <c r="G2049" i="6"/>
  <c r="G2050" i="6"/>
  <c r="G2051" i="6"/>
  <c r="G2052" i="6"/>
  <c r="G2053" i="6"/>
  <c r="G2054" i="6"/>
  <c r="G2055" i="6"/>
  <c r="G2056" i="6"/>
  <c r="G2057" i="6"/>
  <c r="G2058" i="6"/>
  <c r="G2059" i="6"/>
  <c r="G2060" i="6"/>
  <c r="G2061" i="6"/>
  <c r="G2062" i="6"/>
  <c r="G2063" i="6"/>
  <c r="G2064" i="6"/>
  <c r="G2065" i="6"/>
  <c r="G2066" i="6"/>
  <c r="G2067" i="6"/>
  <c r="G2068" i="6"/>
  <c r="G2069" i="6"/>
  <c r="G2070" i="6"/>
  <c r="G2071" i="6"/>
  <c r="G2072" i="6"/>
  <c r="G2073" i="6"/>
  <c r="G2074" i="6"/>
  <c r="G2075" i="6"/>
  <c r="G2076" i="6"/>
  <c r="G2077" i="6"/>
  <c r="G2078" i="6"/>
  <c r="G2079" i="6"/>
  <c r="G2080" i="6"/>
  <c r="G2081" i="6"/>
  <c r="G2082" i="6"/>
  <c r="G2083" i="6"/>
  <c r="G2084" i="6"/>
  <c r="G2085" i="6"/>
  <c r="G2086" i="6"/>
  <c r="G2087" i="6"/>
  <c r="G2088" i="6"/>
  <c r="G2089" i="6"/>
  <c r="G2090" i="6"/>
  <c r="G2091" i="6"/>
  <c r="G2092" i="6"/>
  <c r="G2093" i="6"/>
  <c r="G2094" i="6"/>
  <c r="G2095" i="6"/>
  <c r="G2096" i="6"/>
  <c r="G2097" i="6"/>
  <c r="G2098" i="6"/>
  <c r="G2099" i="6"/>
  <c r="G2100" i="6"/>
  <c r="G2101" i="6"/>
  <c r="G2102" i="6"/>
  <c r="G2103" i="6"/>
  <c r="G2104" i="6"/>
  <c r="G2105" i="6"/>
  <c r="G2106" i="6"/>
  <c r="G2107" i="6"/>
  <c r="G2108" i="6"/>
  <c r="G2109" i="6"/>
  <c r="G2110" i="6"/>
  <c r="G2111" i="6"/>
  <c r="G2112" i="6"/>
  <c r="G2113" i="6"/>
  <c r="G2114" i="6"/>
  <c r="G2115" i="6"/>
  <c r="G2116" i="6"/>
  <c r="G2117" i="6"/>
  <c r="G2118" i="6"/>
  <c r="G2119" i="6"/>
  <c r="G2120" i="6"/>
  <c r="G2121" i="6"/>
  <c r="G2122" i="6"/>
  <c r="G2123" i="6"/>
  <c r="G2124" i="6"/>
  <c r="G2125" i="6"/>
  <c r="G2126" i="6"/>
  <c r="G2127" i="6"/>
  <c r="G2128" i="6"/>
  <c r="G2129" i="6"/>
  <c r="G2130" i="6"/>
  <c r="G2131" i="6"/>
  <c r="G2132" i="6"/>
  <c r="G2133" i="6"/>
  <c r="G2134" i="6"/>
  <c r="G2135" i="6"/>
  <c r="G2136" i="6"/>
  <c r="G2137" i="6"/>
  <c r="G2138" i="6"/>
  <c r="G2139" i="6"/>
  <c r="G2140" i="6"/>
  <c r="G2141" i="6"/>
  <c r="G2142" i="6"/>
  <c r="G2143" i="6"/>
  <c r="G2144" i="6"/>
  <c r="G2145" i="6"/>
  <c r="G2146" i="6"/>
  <c r="G2147" i="6"/>
  <c r="G2148" i="6"/>
  <c r="G2149" i="6"/>
  <c r="G2150" i="6"/>
  <c r="G2151" i="6"/>
  <c r="G2152" i="6"/>
  <c r="G2153" i="6"/>
  <c r="G2154" i="6"/>
  <c r="G2155" i="6"/>
  <c r="G2156" i="6"/>
  <c r="G2157" i="6"/>
  <c r="G2158" i="6"/>
  <c r="G2159" i="6"/>
  <c r="G2160" i="6"/>
  <c r="G2161" i="6"/>
  <c r="G2162" i="6"/>
  <c r="G2163" i="6"/>
  <c r="G2164" i="6"/>
  <c r="G2165" i="6"/>
  <c r="G2166" i="6"/>
  <c r="G2167" i="6"/>
  <c r="G2168" i="6"/>
  <c r="G2169" i="6"/>
  <c r="G2170" i="6"/>
  <c r="G2171" i="6"/>
  <c r="G2172" i="6"/>
  <c r="G2173" i="6"/>
  <c r="G2174" i="6"/>
  <c r="G2175" i="6"/>
  <c r="G2176" i="6"/>
  <c r="G2177" i="6"/>
  <c r="G2178" i="6"/>
  <c r="G2179" i="6"/>
  <c r="G2180" i="6"/>
  <c r="G2181" i="6"/>
  <c r="G2182" i="6"/>
  <c r="G2183" i="6"/>
  <c r="G2184" i="6"/>
  <c r="G2185" i="6"/>
  <c r="G2186" i="6"/>
  <c r="G2187" i="6"/>
  <c r="G2188" i="6"/>
  <c r="G2189" i="6"/>
  <c r="G2190" i="6"/>
  <c r="G2191" i="6"/>
  <c r="G2192" i="6"/>
  <c r="G2193" i="6"/>
  <c r="G2194" i="6"/>
  <c r="G2195" i="6"/>
  <c r="G2196" i="6"/>
  <c r="G2197" i="6"/>
  <c r="G2198" i="6"/>
  <c r="G2199" i="6"/>
  <c r="G2200" i="6"/>
  <c r="G2201" i="6"/>
  <c r="G2202" i="6"/>
  <c r="G2203" i="6"/>
  <c r="G2204" i="6"/>
  <c r="G2205" i="6"/>
  <c r="G2206" i="6"/>
  <c r="G2207" i="6"/>
  <c r="G2208" i="6"/>
  <c r="G2209" i="6"/>
  <c r="G2210" i="6"/>
  <c r="G2211" i="6"/>
  <c r="G2212" i="6"/>
  <c r="G2213" i="6"/>
  <c r="G2214" i="6"/>
  <c r="G2215" i="6"/>
  <c r="G2216" i="6"/>
  <c r="G2217" i="6"/>
  <c r="G2218" i="6"/>
  <c r="G2219" i="6"/>
  <c r="G2220" i="6"/>
  <c r="G2221" i="6"/>
  <c r="G2222" i="6"/>
  <c r="G2223" i="6"/>
  <c r="G2224" i="6"/>
  <c r="G2225" i="6"/>
  <c r="G2226" i="6"/>
  <c r="G2227" i="6"/>
  <c r="G2228" i="6"/>
  <c r="G2229" i="6"/>
  <c r="G2230" i="6"/>
  <c r="G2231" i="6"/>
  <c r="G2232" i="6"/>
  <c r="G2233" i="6"/>
  <c r="G2234" i="6"/>
  <c r="G2235" i="6"/>
  <c r="G2236" i="6"/>
  <c r="G2237" i="6"/>
  <c r="G2238" i="6"/>
  <c r="G2239" i="6"/>
  <c r="G2240" i="6"/>
  <c r="G2241" i="6"/>
  <c r="G2242" i="6"/>
  <c r="G2243" i="6"/>
  <c r="G2244" i="6"/>
  <c r="G2245" i="6"/>
  <c r="G2246" i="6"/>
  <c r="G2247" i="6"/>
  <c r="G2248" i="6"/>
  <c r="G2249" i="6"/>
  <c r="G2250" i="6"/>
  <c r="G2251" i="6"/>
  <c r="G2252" i="6"/>
  <c r="G2253" i="6"/>
  <c r="G2254" i="6"/>
  <c r="G2255" i="6"/>
  <c r="G2256" i="6"/>
  <c r="G2257" i="6"/>
  <c r="G2258" i="6"/>
  <c r="G2259" i="6"/>
  <c r="G2260" i="6"/>
  <c r="G2261" i="6"/>
  <c r="G2262" i="6"/>
  <c r="G2263" i="6"/>
  <c r="G2264" i="6"/>
  <c r="G2265" i="6"/>
  <c r="G2266" i="6"/>
  <c r="G2267" i="6"/>
  <c r="G2268" i="6"/>
  <c r="G2269" i="6"/>
  <c r="G2270" i="6"/>
  <c r="G2271" i="6"/>
  <c r="G2272" i="6"/>
  <c r="G2273" i="6"/>
  <c r="G2274" i="6"/>
  <c r="G2275" i="6"/>
  <c r="G2276" i="6"/>
  <c r="G2277" i="6"/>
  <c r="G2278" i="6"/>
  <c r="G2279" i="6"/>
  <c r="G2280" i="6"/>
  <c r="G2281" i="6"/>
  <c r="G2282" i="6"/>
  <c r="G2283" i="6"/>
  <c r="G2284" i="6"/>
  <c r="G2285" i="6"/>
  <c r="G2286" i="6"/>
  <c r="G2287" i="6"/>
  <c r="G2288" i="6"/>
  <c r="G2289" i="6"/>
  <c r="G2290" i="6"/>
  <c r="G2291" i="6"/>
  <c r="G2292" i="6"/>
  <c r="G2293" i="6"/>
  <c r="G2294" i="6"/>
  <c r="G2295" i="6"/>
  <c r="G2296" i="6"/>
  <c r="G2297" i="6"/>
  <c r="G2298" i="6"/>
  <c r="G2299" i="6"/>
  <c r="G2300" i="6"/>
  <c r="G2301" i="6"/>
  <c r="G2302" i="6"/>
  <c r="G2303" i="6"/>
  <c r="G2304" i="6"/>
  <c r="G2305" i="6"/>
  <c r="G2306" i="6"/>
  <c r="G2307" i="6"/>
  <c r="G2308" i="6"/>
  <c r="G2309" i="6"/>
  <c r="G2310" i="6"/>
  <c r="G2311" i="6"/>
  <c r="G2312" i="6"/>
  <c r="G2313" i="6"/>
  <c r="G2314" i="6"/>
  <c r="G2315" i="6"/>
  <c r="G2316" i="6"/>
  <c r="G2317" i="6"/>
  <c r="G2318" i="6"/>
  <c r="G2319" i="6"/>
  <c r="G2320" i="6"/>
  <c r="G2321" i="6"/>
  <c r="G2322" i="6"/>
  <c r="G2323" i="6"/>
  <c r="G2324" i="6"/>
  <c r="G2325" i="6"/>
  <c r="G2326" i="6"/>
  <c r="G2327" i="6"/>
  <c r="G2328" i="6"/>
  <c r="G2329" i="6"/>
  <c r="G2330" i="6"/>
  <c r="G2331" i="6"/>
  <c r="G2332" i="6"/>
  <c r="G2333" i="6"/>
  <c r="G2334" i="6"/>
  <c r="G2335" i="6"/>
  <c r="G2336" i="6"/>
  <c r="G2337" i="6"/>
  <c r="G2338" i="6"/>
  <c r="G2339" i="6"/>
  <c r="G2340" i="6"/>
  <c r="G2341" i="6"/>
  <c r="G2342" i="6"/>
  <c r="G2343" i="6"/>
  <c r="G2344" i="6"/>
  <c r="G2345" i="6"/>
  <c r="G2346" i="6"/>
  <c r="G2347" i="6"/>
  <c r="G2348" i="6"/>
  <c r="G2349" i="6"/>
  <c r="G2350" i="6"/>
  <c r="G2351" i="6"/>
  <c r="G2352" i="6"/>
  <c r="G2353" i="6"/>
  <c r="G2354" i="6"/>
  <c r="G2355" i="6"/>
  <c r="G2356" i="6"/>
  <c r="G2357" i="6"/>
  <c r="G2358" i="6"/>
  <c r="G2359" i="6"/>
  <c r="G2360" i="6"/>
  <c r="G2361" i="6"/>
  <c r="G2362" i="6"/>
  <c r="G2363" i="6"/>
  <c r="G2364" i="6"/>
  <c r="G2365" i="6"/>
  <c r="G2366" i="6"/>
  <c r="G2367" i="6"/>
  <c r="G2368" i="6"/>
  <c r="G2369" i="6"/>
  <c r="G2370" i="6"/>
  <c r="G2371" i="6"/>
  <c r="G2372" i="6"/>
  <c r="G2373" i="6"/>
  <c r="G2374" i="6"/>
  <c r="G2375" i="6"/>
  <c r="G2376" i="6"/>
  <c r="G2377" i="6"/>
  <c r="G2378" i="6"/>
  <c r="G2379" i="6"/>
  <c r="G2380" i="6"/>
  <c r="G2381" i="6"/>
  <c r="G2382" i="6"/>
  <c r="G2383" i="6"/>
  <c r="G2384" i="6"/>
  <c r="G2385" i="6"/>
  <c r="G2386" i="6"/>
  <c r="G2387" i="6"/>
  <c r="G2388" i="6"/>
  <c r="G2389" i="6"/>
  <c r="G2390" i="6"/>
  <c r="G2391" i="6"/>
  <c r="G2392" i="6"/>
  <c r="G2393" i="6"/>
  <c r="G2394" i="6"/>
  <c r="G2395" i="6"/>
  <c r="G2396" i="6"/>
  <c r="G2397" i="6"/>
  <c r="G2398" i="6"/>
  <c r="G2399" i="6"/>
  <c r="G2400" i="6"/>
  <c r="G2401" i="6"/>
  <c r="G2402" i="6"/>
  <c r="G2403" i="6"/>
  <c r="G2404" i="6"/>
  <c r="G2405" i="6"/>
  <c r="G2406" i="6"/>
  <c r="G2407" i="6"/>
  <c r="G2408" i="6"/>
  <c r="G2409" i="6"/>
  <c r="G2410" i="6"/>
  <c r="G2411" i="6"/>
  <c r="G2412" i="6"/>
  <c r="G2413" i="6"/>
  <c r="G2414" i="6"/>
  <c r="G2415" i="6"/>
  <c r="G2416" i="6"/>
  <c r="G2417" i="6"/>
  <c r="G2418" i="6"/>
  <c r="G2419" i="6"/>
  <c r="G2420" i="6"/>
  <c r="G2421" i="6"/>
  <c r="G2422" i="6"/>
  <c r="G2423" i="6"/>
  <c r="G2424" i="6"/>
  <c r="G2425" i="6"/>
  <c r="G2426" i="6"/>
  <c r="G2427" i="6"/>
  <c r="G2428" i="6"/>
  <c r="G2429" i="6"/>
  <c r="G2430" i="6"/>
  <c r="G2431" i="6"/>
  <c r="G2432" i="6"/>
  <c r="G2433" i="6"/>
  <c r="G2434" i="6"/>
  <c r="G2435" i="6"/>
  <c r="G2436" i="6"/>
  <c r="G2437" i="6"/>
  <c r="G2438" i="6"/>
  <c r="G2439" i="6"/>
  <c r="G2440" i="6"/>
  <c r="G2441" i="6"/>
  <c r="G2442" i="6"/>
  <c r="G2443" i="6"/>
  <c r="G2444" i="6"/>
  <c r="G2445" i="6"/>
  <c r="G2446" i="6"/>
  <c r="G2447" i="6"/>
  <c r="G2448" i="6"/>
  <c r="G2449" i="6"/>
  <c r="G2450" i="6"/>
  <c r="G2451" i="6"/>
  <c r="G2452" i="6"/>
  <c r="G2453" i="6"/>
  <c r="G2454" i="6"/>
  <c r="G2455" i="6"/>
  <c r="G2456" i="6"/>
  <c r="G2457" i="6"/>
  <c r="G2458" i="6"/>
  <c r="G2459" i="6"/>
  <c r="G2460" i="6"/>
  <c r="G2461" i="6"/>
  <c r="G2462" i="6"/>
  <c r="G2463" i="6"/>
  <c r="G2464" i="6"/>
  <c r="G2465" i="6"/>
  <c r="G2466" i="6"/>
  <c r="G2467" i="6"/>
  <c r="G2468" i="6"/>
  <c r="G2469" i="6"/>
  <c r="G2470" i="6"/>
  <c r="G2471" i="6"/>
  <c r="G2472" i="6"/>
  <c r="G2473" i="6"/>
  <c r="G2474" i="6"/>
  <c r="G2475" i="6"/>
  <c r="G2476" i="6"/>
  <c r="G2477" i="6"/>
  <c r="G2478" i="6"/>
  <c r="G2479" i="6"/>
  <c r="G2480" i="6"/>
  <c r="G2481" i="6"/>
  <c r="G2482" i="6"/>
  <c r="G2483" i="6"/>
  <c r="G2484" i="6"/>
  <c r="G2485" i="6"/>
  <c r="G2486" i="6"/>
  <c r="G2487" i="6"/>
  <c r="G2488" i="6"/>
  <c r="G2489" i="6"/>
  <c r="G2490" i="6"/>
  <c r="G2491" i="6"/>
  <c r="G2492" i="6"/>
  <c r="G2493" i="6"/>
  <c r="G2494" i="6"/>
  <c r="G2495" i="6"/>
  <c r="G2496" i="6"/>
  <c r="G2497" i="6"/>
  <c r="G2498" i="6"/>
  <c r="G2499" i="6"/>
  <c r="G2500" i="6"/>
  <c r="G2501" i="6"/>
  <c r="G2502" i="6"/>
  <c r="G2503" i="6"/>
  <c r="G2504" i="6"/>
  <c r="G2505" i="6"/>
  <c r="G2506" i="6"/>
  <c r="G2507" i="6"/>
  <c r="G2508" i="6"/>
  <c r="G2509" i="6"/>
  <c r="G2510" i="6"/>
  <c r="G2511" i="6"/>
  <c r="G2512" i="6"/>
  <c r="G2513" i="6"/>
  <c r="G2514" i="6"/>
  <c r="G2515" i="6"/>
  <c r="G2516" i="6"/>
  <c r="G2517" i="6"/>
  <c r="G2518" i="6"/>
  <c r="G2519" i="6"/>
  <c r="G2520" i="6"/>
  <c r="G2521" i="6"/>
  <c r="G2522" i="6"/>
  <c r="G2523" i="6"/>
  <c r="G2524" i="6"/>
  <c r="G2525" i="6"/>
  <c r="G2526" i="6"/>
  <c r="G2527" i="6"/>
  <c r="G2528" i="6"/>
  <c r="G2529" i="6"/>
  <c r="G2530" i="6"/>
  <c r="G2531" i="6"/>
  <c r="G2532" i="6"/>
  <c r="G2533" i="6"/>
  <c r="G2534" i="6"/>
  <c r="G2535" i="6"/>
  <c r="G2536" i="6"/>
  <c r="G2537" i="6"/>
  <c r="G2538" i="6"/>
  <c r="G2539" i="6"/>
  <c r="G2540" i="6"/>
  <c r="G2541" i="6"/>
  <c r="G2542" i="6"/>
  <c r="G2543" i="6"/>
  <c r="G2544" i="6"/>
  <c r="G2545" i="6"/>
  <c r="G2546" i="6"/>
  <c r="G2547" i="6"/>
  <c r="G2548" i="6"/>
  <c r="G2549" i="6"/>
  <c r="G2550" i="6"/>
  <c r="G2551" i="6"/>
  <c r="G2552" i="6"/>
  <c r="G2553" i="6"/>
  <c r="G2554" i="6"/>
  <c r="G2555" i="6"/>
  <c r="G2556" i="6"/>
  <c r="G2557" i="6"/>
  <c r="G2558" i="6"/>
  <c r="G2559" i="6"/>
  <c r="G2560" i="6"/>
  <c r="G2561" i="6"/>
  <c r="G2562" i="6"/>
  <c r="G2563" i="6"/>
  <c r="G2564" i="6"/>
  <c r="G2565" i="6"/>
  <c r="G2566" i="6"/>
  <c r="G2567" i="6"/>
  <c r="G2568" i="6"/>
  <c r="G2569" i="6"/>
  <c r="G2570" i="6"/>
  <c r="G2571" i="6"/>
  <c r="G2572" i="6"/>
  <c r="G2573" i="6"/>
  <c r="G2574" i="6"/>
  <c r="G2575" i="6"/>
  <c r="G2576" i="6"/>
  <c r="G2577" i="6"/>
  <c r="G2578" i="6"/>
  <c r="G2579" i="6"/>
  <c r="G2580" i="6"/>
  <c r="G2581" i="6"/>
  <c r="G2582" i="6"/>
  <c r="G2583" i="6"/>
  <c r="G2584" i="6"/>
  <c r="G2585" i="6"/>
  <c r="G2586" i="6"/>
  <c r="G2587" i="6"/>
  <c r="G2588" i="6"/>
  <c r="G2589" i="6"/>
  <c r="G2590" i="6"/>
  <c r="G2591" i="6"/>
  <c r="G2592" i="6"/>
  <c r="G2593" i="6"/>
  <c r="G2594" i="6"/>
  <c r="G2595" i="6"/>
  <c r="G2596" i="6"/>
  <c r="G2597" i="6"/>
  <c r="G2598" i="6"/>
  <c r="G2599" i="6"/>
  <c r="G2600" i="6"/>
  <c r="G2601" i="6"/>
  <c r="G2602" i="6"/>
  <c r="G2603" i="6"/>
  <c r="G2604" i="6"/>
  <c r="G2605" i="6"/>
  <c r="G2606" i="6"/>
  <c r="G2607" i="6"/>
  <c r="G2608" i="6"/>
  <c r="G2609" i="6"/>
  <c r="G2610" i="6"/>
  <c r="G2611" i="6"/>
  <c r="G2612" i="6"/>
  <c r="G2613" i="6"/>
  <c r="G2614" i="6"/>
  <c r="G2615" i="6"/>
  <c r="G2616" i="6"/>
  <c r="G2617" i="6"/>
  <c r="G2618" i="6"/>
  <c r="G2619" i="6"/>
  <c r="G2620" i="6"/>
  <c r="G2621" i="6"/>
  <c r="G2622" i="6"/>
  <c r="G2623" i="6"/>
  <c r="G2624" i="6"/>
  <c r="G2625" i="6"/>
  <c r="G2626" i="6"/>
  <c r="G2627" i="6"/>
  <c r="G2628" i="6"/>
  <c r="G2629" i="6"/>
  <c r="G2630" i="6"/>
  <c r="G2631" i="6"/>
  <c r="G2632" i="6"/>
  <c r="G2633" i="6"/>
  <c r="G2634" i="6"/>
  <c r="G2635" i="6"/>
  <c r="G2636" i="6"/>
  <c r="G2637" i="6"/>
  <c r="G2638" i="6"/>
  <c r="G2639" i="6"/>
  <c r="G2640" i="6"/>
  <c r="G2641" i="6"/>
  <c r="G2642" i="6"/>
  <c r="G2643" i="6"/>
  <c r="G2644" i="6"/>
  <c r="G2645" i="6"/>
  <c r="G2646" i="6"/>
  <c r="G2647" i="6"/>
  <c r="G2648" i="6"/>
  <c r="G2649" i="6"/>
  <c r="G2650" i="6"/>
  <c r="G2651" i="6"/>
  <c r="G2652" i="6"/>
  <c r="G2653" i="6"/>
  <c r="G2654" i="6"/>
  <c r="G2655" i="6"/>
  <c r="G2656" i="6"/>
  <c r="G2657" i="6"/>
  <c r="G2658" i="6"/>
  <c r="G2659" i="6"/>
  <c r="G2660" i="6"/>
  <c r="G2661" i="6"/>
  <c r="G2662" i="6"/>
  <c r="G2663" i="6"/>
  <c r="G2664" i="6"/>
  <c r="G2665" i="6"/>
  <c r="G2666" i="6"/>
  <c r="G2667" i="6"/>
  <c r="G2668" i="6"/>
  <c r="G2669" i="6"/>
  <c r="G2670" i="6"/>
  <c r="G2671" i="6"/>
  <c r="G2672" i="6"/>
  <c r="G2673" i="6"/>
  <c r="G2674" i="6"/>
  <c r="G2675" i="6"/>
  <c r="G2676" i="6"/>
  <c r="G2677" i="6"/>
  <c r="G2678" i="6"/>
  <c r="G2679" i="6"/>
  <c r="G2680" i="6"/>
  <c r="G2681" i="6"/>
  <c r="G2682" i="6"/>
  <c r="G2683" i="6"/>
  <c r="G2684" i="6"/>
  <c r="G2685" i="6"/>
  <c r="G2686" i="6"/>
  <c r="G2687" i="6"/>
  <c r="G2688" i="6"/>
  <c r="G2689" i="6"/>
  <c r="G2690" i="6"/>
  <c r="G2691" i="6"/>
  <c r="G2692" i="6"/>
  <c r="G2693" i="6"/>
  <c r="G2694" i="6"/>
  <c r="G2695" i="6"/>
  <c r="G2696" i="6"/>
  <c r="G2697" i="6"/>
  <c r="G2698" i="6"/>
  <c r="G2699" i="6"/>
  <c r="G2700" i="6"/>
  <c r="G2701" i="6"/>
  <c r="G2702" i="6"/>
  <c r="G2703" i="6"/>
  <c r="G2704" i="6"/>
  <c r="G2705" i="6"/>
  <c r="G2706" i="6"/>
  <c r="G2707" i="6"/>
  <c r="G2708" i="6"/>
  <c r="G2709" i="6"/>
  <c r="G2710" i="6"/>
  <c r="G2711" i="6"/>
  <c r="G2712" i="6"/>
  <c r="G2713" i="6"/>
  <c r="G2714" i="6"/>
  <c r="G2715" i="6"/>
  <c r="G2716" i="6"/>
  <c r="G2717" i="6"/>
  <c r="G2718" i="6"/>
  <c r="G2719" i="6"/>
  <c r="G2720" i="6"/>
  <c r="G2721" i="6"/>
  <c r="G2722" i="6"/>
  <c r="G2723" i="6"/>
  <c r="G2724" i="6"/>
  <c r="G2725" i="6"/>
  <c r="G2726" i="6"/>
  <c r="G2727" i="6"/>
  <c r="G2728" i="6"/>
  <c r="G2729" i="6"/>
  <c r="G2730" i="6"/>
  <c r="G2731" i="6"/>
  <c r="G2732" i="6"/>
  <c r="G2733" i="6"/>
  <c r="G2734" i="6"/>
  <c r="G2735" i="6"/>
  <c r="G2736" i="6"/>
  <c r="G2737" i="6"/>
  <c r="G2738" i="6"/>
  <c r="G2739" i="6"/>
  <c r="G2740" i="6"/>
  <c r="G2741" i="6"/>
  <c r="G2742" i="6"/>
  <c r="G2743" i="6"/>
  <c r="G2744" i="6"/>
  <c r="G2745" i="6"/>
  <c r="G2746" i="6"/>
  <c r="G2747" i="6"/>
  <c r="G2748" i="6"/>
  <c r="G2749" i="6"/>
  <c r="G2750" i="6"/>
  <c r="G2751" i="6"/>
  <c r="G2752" i="6"/>
  <c r="G2753" i="6"/>
  <c r="G2754" i="6"/>
  <c r="G2755" i="6"/>
  <c r="G2756" i="6"/>
  <c r="G2757" i="6"/>
  <c r="G2758" i="6"/>
  <c r="G2759" i="6"/>
  <c r="G2760" i="6"/>
  <c r="G2761" i="6"/>
  <c r="G2762" i="6"/>
  <c r="G2763" i="6"/>
  <c r="G2764" i="6"/>
  <c r="G2765" i="6"/>
  <c r="G2766" i="6"/>
  <c r="G2767" i="6"/>
  <c r="G2768" i="6"/>
  <c r="G2769" i="6"/>
  <c r="G2770" i="6"/>
  <c r="G2771" i="6"/>
  <c r="G2772" i="6"/>
  <c r="G2773" i="6"/>
  <c r="G2774" i="6"/>
  <c r="G2775" i="6"/>
  <c r="G2776" i="6"/>
  <c r="G2777" i="6"/>
  <c r="G2778" i="6"/>
  <c r="G2779" i="6"/>
  <c r="G2780" i="6"/>
  <c r="G2781" i="6"/>
  <c r="G2782" i="6"/>
  <c r="G2783" i="6"/>
  <c r="G2784" i="6"/>
  <c r="G2785" i="6"/>
  <c r="G2786" i="6"/>
  <c r="G2787" i="6"/>
  <c r="G2788" i="6"/>
  <c r="G2789" i="6"/>
  <c r="G2790" i="6"/>
  <c r="G2791" i="6"/>
  <c r="G2792" i="6"/>
  <c r="G2793" i="6"/>
  <c r="G2794" i="6"/>
  <c r="G2795" i="6"/>
  <c r="G2796" i="6"/>
  <c r="G2797" i="6"/>
  <c r="G2798" i="6"/>
  <c r="G2799" i="6"/>
  <c r="G2800" i="6"/>
  <c r="G2801" i="6"/>
  <c r="G2802" i="6"/>
  <c r="G2803" i="6"/>
  <c r="G2804" i="6"/>
  <c r="G2805" i="6"/>
  <c r="G2806" i="6"/>
  <c r="G2807" i="6"/>
  <c r="G2808" i="6"/>
  <c r="G2809" i="6"/>
  <c r="G2810" i="6"/>
  <c r="G2811" i="6"/>
  <c r="G2812" i="6"/>
  <c r="G2813" i="6"/>
  <c r="G2814" i="6"/>
  <c r="G2815" i="6"/>
  <c r="G2816" i="6"/>
  <c r="G2817" i="6"/>
  <c r="G2818" i="6"/>
  <c r="G2819" i="6"/>
  <c r="G2820" i="6"/>
  <c r="G2821" i="6"/>
  <c r="G2822" i="6"/>
  <c r="G2823" i="6"/>
  <c r="G2824" i="6"/>
  <c r="G2825" i="6"/>
  <c r="G2826" i="6"/>
  <c r="G2827" i="6"/>
  <c r="G2828" i="6"/>
  <c r="G2829" i="6"/>
  <c r="G2830" i="6"/>
  <c r="G2831" i="6"/>
  <c r="G2832" i="6"/>
  <c r="G2833" i="6"/>
  <c r="G2834" i="6"/>
  <c r="G2835" i="6"/>
  <c r="G2836" i="6"/>
  <c r="G2837" i="6"/>
  <c r="G2838" i="6"/>
  <c r="G2839" i="6"/>
  <c r="G2840" i="6"/>
  <c r="G2841" i="6"/>
  <c r="G2842" i="6"/>
  <c r="G2843" i="6"/>
  <c r="G2844" i="6"/>
  <c r="G2845" i="6"/>
  <c r="G2846" i="6"/>
  <c r="G2847" i="6"/>
  <c r="G2848" i="6"/>
  <c r="G2849" i="6"/>
  <c r="G2850" i="6"/>
  <c r="G2851" i="6"/>
  <c r="G2852" i="6"/>
  <c r="G2853" i="6"/>
  <c r="G2854" i="6"/>
  <c r="G2855" i="6"/>
  <c r="G2856" i="6"/>
  <c r="G2857" i="6"/>
  <c r="G2858" i="6"/>
  <c r="G2859" i="6"/>
  <c r="G2860" i="6"/>
  <c r="G2861" i="6"/>
  <c r="G2862" i="6"/>
  <c r="G2863" i="6"/>
  <c r="G2864" i="6"/>
  <c r="G2865"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0"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G2928" i="6"/>
  <c r="G2929" i="6"/>
  <c r="G2930" i="6"/>
  <c r="G2931" i="6"/>
  <c r="G2932" i="6"/>
  <c r="G2933" i="6"/>
  <c r="G2934" i="6"/>
  <c r="G2935" i="6"/>
  <c r="G2936" i="6"/>
  <c r="G2937" i="6"/>
  <c r="G2938" i="6"/>
  <c r="G2939" i="6"/>
  <c r="G2940" i="6"/>
  <c r="G2941" i="6"/>
  <c r="G2942" i="6"/>
  <c r="G2943" i="6"/>
  <c r="G2944" i="6"/>
  <c r="G2945" i="6"/>
  <c r="G2946" i="6"/>
  <c r="G2947" i="6"/>
  <c r="G2948" i="6"/>
  <c r="G2949" i="6"/>
  <c r="G2950" i="6"/>
  <c r="G2951" i="6"/>
  <c r="G2952" i="6"/>
  <c r="G2953" i="6"/>
  <c r="G2954" i="6"/>
  <c r="G2955" i="6"/>
  <c r="G2956" i="6"/>
  <c r="G2957" i="6"/>
  <c r="G2958" i="6"/>
  <c r="G2959" i="6"/>
  <c r="G2960" i="6"/>
  <c r="G2961" i="6"/>
  <c r="G2962" i="6"/>
  <c r="G2963" i="6"/>
  <c r="G2964" i="6"/>
  <c r="G2965" i="6"/>
  <c r="G2966" i="6"/>
  <c r="G2967" i="6"/>
  <c r="G2968" i="6"/>
  <c r="G2969" i="6"/>
  <c r="G2970" i="6"/>
  <c r="G2971" i="6"/>
  <c r="G2972" i="6"/>
  <c r="G2973" i="6"/>
  <c r="G2974" i="6"/>
  <c r="G2975" i="6"/>
  <c r="G2976" i="6"/>
  <c r="G2977" i="6"/>
  <c r="G2978" i="6"/>
  <c r="G2979" i="6"/>
  <c r="G2980" i="6"/>
  <c r="G2981" i="6"/>
  <c r="G2982" i="6"/>
  <c r="G2983" i="6"/>
  <c r="G2984" i="6"/>
  <c r="G2985" i="6"/>
  <c r="G2986" i="6"/>
  <c r="G2987" i="6"/>
  <c r="G2988" i="6"/>
  <c r="G2989" i="6"/>
  <c r="G2990" i="6"/>
  <c r="G2991" i="6"/>
  <c r="G2992" i="6"/>
  <c r="G2993" i="6"/>
  <c r="G2994" i="6"/>
  <c r="G2995" i="6"/>
  <c r="G2996" i="6"/>
  <c r="G2997" i="6"/>
  <c r="G2998" i="6"/>
  <c r="G2999" i="6"/>
  <c r="G3000" i="6"/>
  <c r="G3001" i="6"/>
  <c r="G3002" i="6"/>
  <c r="G3003" i="6"/>
  <c r="G3004" i="6"/>
  <c r="G3005" i="6"/>
  <c r="G3006" i="6"/>
  <c r="G3007" i="6"/>
  <c r="G3008" i="6"/>
  <c r="G3009" i="6"/>
  <c r="G3010" i="6"/>
  <c r="G3011" i="6"/>
  <c r="G3012" i="6"/>
  <c r="G3013" i="6"/>
  <c r="G3014" i="6"/>
  <c r="G3015" i="6"/>
  <c r="G3016" i="6"/>
  <c r="G3017" i="6"/>
  <c r="G3018" i="6"/>
  <c r="G3019" i="6"/>
  <c r="G3020" i="6"/>
  <c r="G3021" i="6"/>
  <c r="G3022" i="6"/>
  <c r="G3023" i="6"/>
  <c r="G3024" i="6"/>
  <c r="G3025" i="6"/>
  <c r="G3026" i="6"/>
  <c r="G3027" i="6"/>
  <c r="G3028" i="6"/>
  <c r="G3029" i="6"/>
  <c r="G3030" i="6"/>
  <c r="G3031" i="6"/>
  <c r="G3032" i="6"/>
  <c r="G3033" i="6"/>
  <c r="G3034" i="6"/>
  <c r="G3035" i="6"/>
  <c r="G3036" i="6"/>
  <c r="G3037" i="6"/>
  <c r="G3038" i="6"/>
  <c r="G3039" i="6"/>
  <c r="G3040" i="6"/>
  <c r="G3041" i="6"/>
  <c r="G3042" i="6"/>
  <c r="G3043" i="6"/>
  <c r="G3044" i="6"/>
  <c r="G3045" i="6"/>
  <c r="G3046" i="6"/>
  <c r="G3047" i="6"/>
  <c r="G3048" i="6"/>
  <c r="G3049" i="6"/>
  <c r="G3050" i="6"/>
  <c r="G3051" i="6"/>
  <c r="G3052" i="6"/>
  <c r="G3053" i="6"/>
  <c r="G3054" i="6"/>
  <c r="G3055" i="6"/>
  <c r="G3056" i="6"/>
  <c r="G3057" i="6"/>
  <c r="G3058" i="6"/>
  <c r="G3059" i="6"/>
  <c r="G3060" i="6"/>
  <c r="G3061" i="6"/>
  <c r="G3062" i="6"/>
  <c r="G3063" i="6"/>
  <c r="G3064" i="6"/>
  <c r="G3065" i="6"/>
  <c r="G3066" i="6"/>
  <c r="G3067" i="6"/>
  <c r="G3068" i="6"/>
  <c r="G3069" i="6"/>
  <c r="G3070" i="6"/>
  <c r="G3071" i="6"/>
  <c r="G3072" i="6"/>
  <c r="G3073" i="6"/>
  <c r="G3074" i="6"/>
  <c r="G3075" i="6"/>
  <c r="G3076" i="6"/>
  <c r="G3077" i="6"/>
  <c r="G3078" i="6"/>
  <c r="G3079" i="6"/>
  <c r="G3080" i="6"/>
  <c r="G3081" i="6"/>
  <c r="G3082" i="6"/>
  <c r="G3083" i="6"/>
  <c r="G3084" i="6"/>
  <c r="G3085" i="6"/>
  <c r="G3086" i="6"/>
  <c r="G3087" i="6"/>
  <c r="G3088" i="6"/>
  <c r="G3089" i="6"/>
  <c r="G3090" i="6"/>
  <c r="G3091" i="6"/>
  <c r="G3092" i="6"/>
  <c r="G3093" i="6"/>
  <c r="G3094" i="6"/>
  <c r="G3095" i="6"/>
  <c r="G3096" i="6"/>
  <c r="G3097" i="6"/>
  <c r="G3098" i="6"/>
  <c r="G3099" i="6"/>
  <c r="G3100" i="6"/>
  <c r="G3101" i="6"/>
  <c r="G3102" i="6"/>
  <c r="G3103" i="6"/>
  <c r="G3104" i="6"/>
  <c r="G3105" i="6"/>
  <c r="G3106" i="6"/>
  <c r="G3107" i="6"/>
  <c r="G3108" i="6"/>
  <c r="G3109" i="6"/>
  <c r="G3110" i="6"/>
  <c r="G3111" i="6"/>
  <c r="G3112" i="6"/>
  <c r="G3113" i="6"/>
  <c r="G3114" i="6"/>
  <c r="G3115" i="6"/>
  <c r="G3116" i="6"/>
  <c r="G3117" i="6"/>
  <c r="G3118" i="6"/>
  <c r="G3119" i="6"/>
  <c r="G3120" i="6"/>
  <c r="G3121" i="6"/>
  <c r="G3122" i="6"/>
  <c r="G3123" i="6"/>
  <c r="G3124" i="6"/>
  <c r="G3125" i="6"/>
  <c r="G3126" i="6"/>
  <c r="G3127" i="6"/>
  <c r="G3128" i="6"/>
  <c r="G3129" i="6"/>
  <c r="G3130" i="6"/>
  <c r="G3131" i="6"/>
  <c r="G3132" i="6"/>
  <c r="G3133" i="6"/>
  <c r="G3134" i="6"/>
  <c r="G3135" i="6"/>
  <c r="G3136" i="6"/>
  <c r="G3137" i="6"/>
  <c r="G3138" i="6"/>
  <c r="G3139" i="6"/>
  <c r="G3140" i="6"/>
  <c r="G3141" i="6"/>
  <c r="G3142" i="6"/>
  <c r="G3143" i="6"/>
  <c r="G3144" i="6"/>
  <c r="G3145" i="6"/>
  <c r="G3146" i="6"/>
  <c r="G3147" i="6"/>
  <c r="G3148" i="6"/>
  <c r="G3149" i="6"/>
  <c r="G3150" i="6"/>
  <c r="G3151" i="6"/>
  <c r="G3152" i="6"/>
  <c r="G3153" i="6"/>
  <c r="G3154" i="6"/>
  <c r="G3155" i="6"/>
  <c r="G3156" i="6"/>
  <c r="G3157" i="6"/>
  <c r="G3158" i="6"/>
  <c r="G3159" i="6"/>
  <c r="G3160" i="6"/>
  <c r="G3161" i="6"/>
  <c r="G3162" i="6"/>
  <c r="G3163" i="6"/>
  <c r="G3164" i="6"/>
  <c r="G3165" i="6"/>
  <c r="G3166" i="6"/>
  <c r="G3167" i="6"/>
  <c r="G3168" i="6"/>
  <c r="G3169" i="6"/>
  <c r="G3170" i="6"/>
  <c r="G3171" i="6"/>
  <c r="G3172" i="6"/>
  <c r="G3173" i="6"/>
  <c r="G3174" i="6"/>
  <c r="G3175" i="6"/>
  <c r="G3176" i="6"/>
  <c r="G3177" i="6"/>
  <c r="G3178" i="6"/>
  <c r="G3179" i="6"/>
  <c r="G3180" i="6"/>
  <c r="G3181" i="6"/>
  <c r="G3182" i="6"/>
  <c r="G3183" i="6"/>
  <c r="G3184" i="6"/>
  <c r="G3185" i="6"/>
  <c r="G3186" i="6"/>
  <c r="G3187" i="6"/>
  <c r="G3188" i="6"/>
  <c r="G3189" i="6"/>
  <c r="G3190" i="6"/>
  <c r="G3191" i="6"/>
  <c r="G3192" i="6"/>
  <c r="G3193" i="6"/>
  <c r="G3194" i="6"/>
  <c r="G3195" i="6"/>
  <c r="G3196" i="6"/>
  <c r="G3197" i="6"/>
  <c r="G3198" i="6"/>
  <c r="G3199" i="6"/>
  <c r="G3200" i="6"/>
  <c r="G3201" i="6"/>
  <c r="G3202" i="6"/>
  <c r="G3203" i="6"/>
  <c r="G3204" i="6"/>
  <c r="G3205" i="6"/>
  <c r="G3206" i="6"/>
  <c r="G3207" i="6"/>
  <c r="G3208" i="6"/>
  <c r="G3209" i="6"/>
  <c r="G3210" i="6"/>
  <c r="G3211" i="6"/>
  <c r="G3212" i="6"/>
  <c r="G3213" i="6"/>
  <c r="G3214" i="6"/>
  <c r="G3215" i="6"/>
  <c r="G3216" i="6"/>
  <c r="G3217" i="6"/>
  <c r="G3218" i="6"/>
  <c r="G3219"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4"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G3282" i="6"/>
  <c r="G3283" i="6"/>
  <c r="G3284" i="6"/>
  <c r="G3285" i="6"/>
  <c r="G3286" i="6"/>
  <c r="G3287" i="6"/>
  <c r="G3288" i="6"/>
  <c r="G3289" i="6"/>
  <c r="G3290" i="6"/>
  <c r="G3291" i="6"/>
  <c r="G3292" i="6"/>
  <c r="G3293" i="6"/>
  <c r="G3294" i="6"/>
  <c r="G3295" i="6"/>
  <c r="G3296" i="6"/>
  <c r="G3297" i="6"/>
  <c r="G3298" i="6"/>
  <c r="G3299" i="6"/>
  <c r="G3300" i="6"/>
  <c r="G3301" i="6"/>
  <c r="G3302" i="6"/>
  <c r="G3303" i="6"/>
  <c r="G3304" i="6"/>
  <c r="G3305" i="6"/>
  <c r="G3306" i="6"/>
  <c r="G3307" i="6"/>
  <c r="G3308" i="6"/>
  <c r="G3309" i="6"/>
  <c r="G3310" i="6"/>
  <c r="G3311" i="6"/>
  <c r="G3312" i="6"/>
  <c r="G3313" i="6"/>
  <c r="G3314" i="6"/>
  <c r="G3315" i="6"/>
  <c r="G3316" i="6"/>
  <c r="G3317" i="6"/>
  <c r="G3318" i="6"/>
  <c r="G3319" i="6"/>
  <c r="G3320" i="6"/>
  <c r="G3321" i="6"/>
  <c r="G3322" i="6"/>
  <c r="G3323" i="6"/>
  <c r="G3324" i="6"/>
  <c r="G3325" i="6"/>
  <c r="G3326" i="6"/>
  <c r="G3327" i="6"/>
  <c r="G3328" i="6"/>
  <c r="G3329" i="6"/>
  <c r="G3330" i="6"/>
  <c r="G3331" i="6"/>
  <c r="G3332" i="6"/>
  <c r="G3333" i="6"/>
  <c r="G3334" i="6"/>
  <c r="G3335" i="6"/>
  <c r="G3336" i="6"/>
  <c r="G3337" i="6"/>
  <c r="G3338" i="6"/>
  <c r="G3339" i="6"/>
  <c r="G3340" i="6"/>
  <c r="G3341" i="6"/>
  <c r="G3342" i="6"/>
  <c r="G3343" i="6"/>
  <c r="G3344" i="6"/>
  <c r="G3345" i="6"/>
  <c r="G3346" i="6"/>
  <c r="G3347" i="6"/>
  <c r="G3348" i="6"/>
  <c r="G3349" i="6"/>
  <c r="G3350" i="6"/>
  <c r="G3351" i="6"/>
  <c r="G3352" i="6"/>
  <c r="G3353" i="6"/>
  <c r="G3354" i="6"/>
  <c r="G3355" i="6"/>
  <c r="G3356" i="6"/>
  <c r="G3357" i="6"/>
  <c r="G3358" i="6"/>
  <c r="G3359" i="6"/>
  <c r="G3360" i="6"/>
  <c r="G3361" i="6"/>
  <c r="G3362" i="6"/>
  <c r="G3363" i="6"/>
  <c r="G3364" i="6"/>
  <c r="G3365" i="6"/>
  <c r="G3366" i="6"/>
  <c r="G3367" i="6"/>
  <c r="G3368" i="6"/>
  <c r="G3369" i="6"/>
  <c r="G3370" i="6"/>
  <c r="G3371" i="6"/>
  <c r="G3372" i="6"/>
  <c r="G3373" i="6"/>
  <c r="G3374" i="6"/>
  <c r="G3375" i="6"/>
  <c r="G3376" i="6"/>
  <c r="G3377" i="6"/>
  <c r="G3378" i="6"/>
  <c r="G3379" i="6"/>
  <c r="G3380" i="6"/>
  <c r="G3381" i="6"/>
  <c r="G3382" i="6"/>
  <c r="G3383" i="6"/>
  <c r="G3384" i="6"/>
  <c r="G3385" i="6"/>
  <c r="G3386" i="6"/>
  <c r="G3387" i="6"/>
  <c r="G3388" i="6"/>
  <c r="G3389" i="6"/>
  <c r="G3390" i="6"/>
  <c r="G3391" i="6"/>
  <c r="G3392" i="6"/>
  <c r="G3393" i="6"/>
  <c r="G3394" i="6"/>
  <c r="G3395" i="6"/>
  <c r="G3396" i="6"/>
  <c r="G3397" i="6"/>
  <c r="G3398" i="6"/>
  <c r="G3399" i="6"/>
  <c r="G3400" i="6"/>
  <c r="G3401" i="6"/>
  <c r="G3402" i="6"/>
  <c r="G3403" i="6"/>
  <c r="G3404" i="6"/>
  <c r="G3405" i="6"/>
  <c r="G3406" i="6"/>
  <c r="G3407" i="6"/>
  <c r="G3408" i="6"/>
  <c r="G3409" i="6"/>
  <c r="G3410" i="6"/>
  <c r="G3411" i="6"/>
  <c r="G3412" i="6"/>
  <c r="G3413" i="6"/>
  <c r="G3414" i="6"/>
  <c r="G3415" i="6"/>
  <c r="G3416" i="6"/>
  <c r="G3417" i="6"/>
  <c r="G3418" i="6"/>
  <c r="G3419" i="6"/>
  <c r="G3420" i="6"/>
  <c r="G3421" i="6"/>
  <c r="G3422" i="6"/>
  <c r="G3423" i="6"/>
  <c r="G3424" i="6"/>
  <c r="G3425" i="6"/>
  <c r="G3426" i="6"/>
  <c r="G3427" i="6"/>
  <c r="G3428" i="6"/>
  <c r="G3429" i="6"/>
  <c r="G3430" i="6"/>
  <c r="G3431" i="6"/>
  <c r="G3432" i="6"/>
  <c r="G3433" i="6"/>
  <c r="G3434" i="6"/>
  <c r="G3435" i="6"/>
  <c r="G3436" i="6"/>
  <c r="G3437" i="6"/>
  <c r="G3438" i="6"/>
  <c r="G3439" i="6"/>
  <c r="G3440" i="6"/>
  <c r="G3441" i="6"/>
  <c r="G3442" i="6"/>
  <c r="G3443" i="6"/>
  <c r="G3444" i="6"/>
  <c r="G3445" i="6"/>
  <c r="G3446" i="6"/>
  <c r="G3447" i="6"/>
  <c r="G3448" i="6"/>
  <c r="G3449" i="6"/>
  <c r="G3450" i="6"/>
  <c r="G3451" i="6"/>
  <c r="G3452" i="6"/>
  <c r="G3453" i="6"/>
  <c r="G3454" i="6"/>
  <c r="G3455" i="6"/>
  <c r="G3456" i="6"/>
  <c r="G3457" i="6"/>
  <c r="G3458" i="6"/>
  <c r="G3459" i="6"/>
  <c r="G3460" i="6"/>
  <c r="G3461" i="6"/>
  <c r="G3462" i="6"/>
  <c r="G3463" i="6"/>
  <c r="G3464" i="6"/>
  <c r="G3465" i="6"/>
  <c r="G3466" i="6"/>
  <c r="G3467" i="6"/>
  <c r="G3468" i="6"/>
  <c r="G3469" i="6"/>
  <c r="G3470" i="6"/>
  <c r="G3471" i="6"/>
  <c r="G3472" i="6"/>
  <c r="G3473" i="6"/>
  <c r="G3474" i="6"/>
  <c r="G3475" i="6"/>
  <c r="G3476" i="6"/>
  <c r="G3477"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2"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G3540" i="6"/>
  <c r="G3541" i="6"/>
  <c r="G3542" i="6"/>
  <c r="G3543" i="6"/>
  <c r="G3544" i="6"/>
  <c r="G3545" i="6"/>
  <c r="G3546" i="6"/>
  <c r="G3547" i="6"/>
  <c r="G3548" i="6"/>
  <c r="G3549" i="6"/>
  <c r="G3550" i="6"/>
  <c r="G3551" i="6"/>
  <c r="G3552" i="6"/>
  <c r="G3553" i="6"/>
  <c r="G3554" i="6"/>
  <c r="G3555" i="6"/>
  <c r="G3556" i="6"/>
  <c r="G3557" i="6"/>
  <c r="G3558" i="6"/>
  <c r="G3559" i="6"/>
  <c r="G3560" i="6"/>
  <c r="G3561" i="6"/>
  <c r="G3562" i="6"/>
  <c r="G3563" i="6"/>
  <c r="G3564" i="6"/>
  <c r="G3565" i="6"/>
  <c r="G3566" i="6"/>
  <c r="G3567" i="6"/>
  <c r="G3568" i="6"/>
  <c r="G3569" i="6"/>
  <c r="G3570" i="6"/>
  <c r="G3571" i="6"/>
  <c r="G3572" i="6"/>
  <c r="G3573" i="6"/>
  <c r="G3574" i="6"/>
  <c r="G3575" i="6"/>
  <c r="G3576" i="6"/>
  <c r="G3577" i="6"/>
  <c r="G3578" i="6"/>
  <c r="G3579" i="6"/>
  <c r="G3580" i="6"/>
  <c r="G3581" i="6"/>
  <c r="G3582" i="6"/>
  <c r="G3583" i="6"/>
  <c r="G3584" i="6"/>
  <c r="G3585" i="6"/>
  <c r="G3586" i="6"/>
  <c r="G3587"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2"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G3650" i="6"/>
  <c r="G3651" i="6"/>
  <c r="G3652" i="6"/>
  <c r="G3653" i="6"/>
  <c r="G3654" i="6"/>
  <c r="G3655" i="6"/>
  <c r="G3656" i="6"/>
  <c r="G3657" i="6"/>
  <c r="G3658" i="6"/>
  <c r="G3659" i="6"/>
  <c r="G3660" i="6"/>
  <c r="G3661" i="6"/>
  <c r="G3662" i="6"/>
  <c r="G3663" i="6"/>
  <c r="G3664" i="6"/>
  <c r="G3665" i="6"/>
  <c r="G3666" i="6"/>
  <c r="G3667" i="6"/>
  <c r="G3668" i="6"/>
  <c r="G3669" i="6"/>
  <c r="G3670" i="6"/>
  <c r="G3671" i="6"/>
  <c r="G3672" i="6"/>
  <c r="G3673" i="6"/>
  <c r="G3674" i="6"/>
  <c r="G3675" i="6"/>
  <c r="G3676" i="6"/>
  <c r="G3677" i="6"/>
  <c r="G3678" i="6"/>
  <c r="G3679" i="6"/>
  <c r="G3680" i="6"/>
  <c r="G3681" i="6"/>
  <c r="G3682" i="6"/>
  <c r="G3683" i="6"/>
  <c r="G3684" i="6"/>
  <c r="G3685" i="6"/>
  <c r="G3686" i="6"/>
  <c r="G3687" i="6"/>
  <c r="G3688" i="6"/>
  <c r="G3689" i="6"/>
  <c r="G3690" i="6"/>
  <c r="G3691" i="6"/>
  <c r="G3692" i="6"/>
  <c r="G3693" i="6"/>
  <c r="G3694" i="6"/>
  <c r="G3695" i="6"/>
  <c r="G3696" i="6"/>
  <c r="G3697" i="6"/>
  <c r="G3698" i="6"/>
  <c r="G3699" i="6"/>
  <c r="G3700" i="6"/>
  <c r="G3701" i="6"/>
  <c r="G3702" i="6"/>
  <c r="G3703" i="6"/>
  <c r="G3704" i="6"/>
  <c r="G3705" i="6"/>
  <c r="G3706" i="6"/>
  <c r="G3707" i="6"/>
  <c r="G3708" i="6"/>
  <c r="G3709" i="6"/>
  <c r="G3710" i="6"/>
  <c r="G3711" i="6"/>
  <c r="G3712" i="6"/>
  <c r="G3713"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8"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G3776" i="6"/>
  <c r="G3777" i="6"/>
  <c r="G3778" i="6"/>
  <c r="G3779" i="6"/>
  <c r="G3780" i="6"/>
  <c r="G3781" i="6"/>
  <c r="G3782" i="6"/>
  <c r="G3783" i="6"/>
  <c r="G3784" i="6"/>
  <c r="G3785" i="6"/>
  <c r="G3786" i="6"/>
  <c r="G3787" i="6"/>
  <c r="G3788" i="6"/>
  <c r="G3789" i="6"/>
  <c r="G3790" i="6"/>
  <c r="G3791" i="6"/>
  <c r="G3792" i="6"/>
  <c r="G3793" i="6"/>
  <c r="G3794" i="6"/>
  <c r="G3795" i="6"/>
  <c r="G3796" i="6"/>
  <c r="G3797" i="6"/>
  <c r="G3798" i="6"/>
  <c r="G3799" i="6"/>
  <c r="G3800" i="6"/>
  <c r="G3801" i="6"/>
  <c r="G3802" i="6"/>
  <c r="G3803" i="6"/>
  <c r="G3804" i="6"/>
  <c r="G3805" i="6"/>
  <c r="G3806" i="6"/>
  <c r="G3807" i="6"/>
  <c r="G3808" i="6"/>
  <c r="G3809" i="6"/>
  <c r="G3810" i="6"/>
  <c r="G3811" i="6"/>
  <c r="G3812" i="6"/>
  <c r="G3813" i="6"/>
  <c r="G3814" i="6"/>
  <c r="G3815" i="6"/>
  <c r="G3816" i="6"/>
  <c r="G3817" i="6"/>
  <c r="G3818" i="6"/>
  <c r="G3819" i="6"/>
  <c r="G3820" i="6"/>
  <c r="G3821" i="6"/>
  <c r="G3822" i="6"/>
  <c r="G3823" i="6"/>
  <c r="G3824" i="6"/>
  <c r="G3825" i="6"/>
  <c r="G3826" i="6"/>
  <c r="G3827" i="6"/>
  <c r="G3828" i="6"/>
  <c r="G3829" i="6"/>
  <c r="G3830" i="6"/>
  <c r="G3831" i="6"/>
  <c r="G3832" i="6"/>
  <c r="G3833" i="6"/>
  <c r="G3834" i="6"/>
  <c r="G3835" i="6"/>
  <c r="G3836" i="6"/>
  <c r="G3837" i="6"/>
  <c r="G3838" i="6"/>
  <c r="G3839" i="6"/>
  <c r="G3840" i="6"/>
  <c r="G3841" i="6"/>
  <c r="G3842" i="6"/>
  <c r="G3843" i="6"/>
  <c r="G3844" i="6"/>
  <c r="G3845" i="6"/>
  <c r="G3846" i="6"/>
  <c r="G3847" i="6"/>
  <c r="G3848" i="6"/>
  <c r="G3849" i="6"/>
  <c r="G3850" i="6"/>
  <c r="G3851" i="6"/>
  <c r="G3852" i="6"/>
  <c r="G3853" i="6"/>
  <c r="G3854" i="6"/>
  <c r="G3855" i="6"/>
  <c r="G3856" i="6"/>
  <c r="G3857" i="6"/>
  <c r="G3858" i="6"/>
  <c r="G3859" i="6"/>
  <c r="G3860" i="6"/>
  <c r="G3861" i="6"/>
  <c r="G3862" i="6"/>
  <c r="G3863" i="6"/>
  <c r="G3864" i="6"/>
  <c r="G3865" i="6"/>
  <c r="G3866" i="6"/>
  <c r="G3867" i="6"/>
  <c r="G3868" i="6"/>
  <c r="G3869" i="6"/>
  <c r="G3870" i="6"/>
  <c r="G3871" i="6"/>
  <c r="G3872" i="6"/>
  <c r="G3873" i="6"/>
  <c r="G3874" i="6"/>
  <c r="G3875" i="6"/>
  <c r="G3876" i="6"/>
  <c r="G3877" i="6"/>
  <c r="G3878" i="6"/>
  <c r="G3879" i="6"/>
  <c r="G3880" i="6"/>
  <c r="G3881" i="6"/>
  <c r="G3882" i="6"/>
  <c r="G3883" i="6"/>
  <c r="G3884" i="6"/>
  <c r="G3885" i="6"/>
  <c r="G3886" i="6"/>
  <c r="G3887" i="6"/>
  <c r="G3888" i="6"/>
  <c r="G3889" i="6"/>
  <c r="G3890" i="6"/>
  <c r="G3891" i="6"/>
  <c r="G3892" i="6"/>
  <c r="G3893" i="6"/>
  <c r="G3894" i="6"/>
  <c r="G3895" i="6"/>
  <c r="G3896" i="6"/>
  <c r="G3897" i="6"/>
  <c r="G3898" i="6"/>
  <c r="G3899" i="6"/>
  <c r="G3900" i="6"/>
  <c r="G3901" i="6"/>
  <c r="G3902" i="6"/>
  <c r="G3903" i="6"/>
  <c r="G3904" i="6"/>
  <c r="G3905" i="6"/>
  <c r="G3906" i="6"/>
  <c r="G3907" i="6"/>
  <c r="G3908" i="6"/>
  <c r="G3909" i="6"/>
  <c r="G3910" i="6"/>
  <c r="G3911" i="6"/>
  <c r="G3912" i="6"/>
  <c r="G3913" i="6"/>
  <c r="G3914" i="6"/>
  <c r="G3915" i="6"/>
  <c r="G3916" i="6"/>
  <c r="G3917" i="6"/>
  <c r="G3918" i="6"/>
  <c r="G3919" i="6"/>
  <c r="G3920" i="6"/>
  <c r="G3921" i="6"/>
  <c r="G3922" i="6"/>
  <c r="G3923" i="6"/>
  <c r="G3924" i="6"/>
  <c r="G3925" i="6"/>
  <c r="G3926" i="6"/>
  <c r="G3927" i="6"/>
  <c r="G3928" i="6"/>
  <c r="G3929" i="6"/>
  <c r="G3930" i="6"/>
  <c r="G3931" i="6"/>
  <c r="G3932" i="6"/>
  <c r="G3933" i="6"/>
  <c r="G3934" i="6"/>
  <c r="G3935" i="6"/>
  <c r="G3936" i="6"/>
  <c r="G3937" i="6"/>
  <c r="G3938" i="6"/>
  <c r="G3939" i="6"/>
  <c r="G3940" i="6"/>
  <c r="G3941" i="6"/>
  <c r="G3942" i="6"/>
  <c r="G3943" i="6"/>
  <c r="G3944" i="6"/>
  <c r="G3945" i="6"/>
  <c r="G3946" i="6"/>
  <c r="G3947" i="6"/>
  <c r="G3948" i="6"/>
  <c r="G3949" i="6"/>
  <c r="G3950" i="6"/>
  <c r="G3951" i="6"/>
  <c r="G3952" i="6"/>
  <c r="G3953" i="6"/>
  <c r="G3954" i="6"/>
  <c r="G3955" i="6"/>
  <c r="G3956" i="6"/>
  <c r="G3957"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2"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G4020" i="6"/>
  <c r="G4021" i="6"/>
  <c r="G4022" i="6"/>
  <c r="G4023" i="6"/>
  <c r="G4024" i="6"/>
  <c r="G4025" i="6"/>
  <c r="G4026" i="6"/>
  <c r="G4027" i="6"/>
  <c r="G4028" i="6"/>
  <c r="G4029" i="6"/>
  <c r="G4030" i="6"/>
  <c r="G4031" i="6"/>
  <c r="G4032" i="6"/>
  <c r="G4033" i="6"/>
  <c r="G4034" i="6"/>
  <c r="G4035" i="6"/>
  <c r="G4036" i="6"/>
  <c r="G4037" i="6"/>
  <c r="G4038" i="6"/>
  <c r="G4039" i="6"/>
  <c r="G4040" i="6"/>
  <c r="G4041" i="6"/>
  <c r="G4042" i="6"/>
  <c r="G4043" i="6"/>
  <c r="G4044" i="6"/>
  <c r="G4045" i="6"/>
  <c r="G4046" i="6"/>
  <c r="G4047" i="6"/>
  <c r="G4048" i="6"/>
  <c r="G4049" i="6"/>
  <c r="G4050" i="6"/>
  <c r="G4051" i="6"/>
  <c r="G4052" i="6"/>
  <c r="G4053" i="6"/>
  <c r="G4054" i="6"/>
  <c r="G4055" i="6"/>
  <c r="G4056" i="6"/>
  <c r="G4057" i="6"/>
  <c r="G4058" i="6"/>
  <c r="G4059" i="6"/>
  <c r="G4060" i="6"/>
  <c r="G4061" i="6"/>
  <c r="G4062" i="6"/>
  <c r="G4063" i="6"/>
  <c r="G4064" i="6"/>
  <c r="G4065" i="6"/>
  <c r="G4066" i="6"/>
  <c r="G4067" i="6"/>
  <c r="G4068" i="6"/>
  <c r="G4069" i="6"/>
  <c r="G4070" i="6"/>
  <c r="G4071" i="6"/>
  <c r="G4072" i="6"/>
  <c r="G4073" i="6"/>
  <c r="G4074" i="6"/>
  <c r="G4075" i="6"/>
  <c r="G4076" i="6"/>
  <c r="G4077" i="6"/>
  <c r="G4078" i="6"/>
  <c r="G4079" i="6"/>
  <c r="G4080" i="6"/>
  <c r="G4081" i="6"/>
  <c r="G4082" i="6"/>
  <c r="G4083" i="6"/>
  <c r="G4084" i="6"/>
  <c r="G4085" i="6"/>
  <c r="G4086" i="6"/>
  <c r="G4087" i="6"/>
  <c r="G4088" i="6"/>
  <c r="G4089" i="6"/>
  <c r="G4090" i="6"/>
  <c r="G4091" i="6"/>
  <c r="G4092" i="6"/>
  <c r="G4093" i="6"/>
  <c r="G4094" i="6"/>
  <c r="G4095" i="6"/>
  <c r="G4096" i="6"/>
  <c r="G4097" i="6"/>
  <c r="G4098" i="6"/>
  <c r="G4099" i="6"/>
  <c r="G4100" i="6"/>
  <c r="G4101" i="6"/>
  <c r="G4102" i="6"/>
  <c r="G4103" i="6"/>
  <c r="G4104" i="6"/>
  <c r="G4105" i="6"/>
  <c r="G4106" i="6"/>
  <c r="G4107" i="6"/>
  <c r="G4108" i="6"/>
  <c r="G4109" i="6"/>
  <c r="G4110" i="6"/>
  <c r="G4111" i="6"/>
  <c r="G4112" i="6"/>
  <c r="G4113" i="6"/>
  <c r="G4114" i="6"/>
  <c r="G4115" i="6"/>
  <c r="G4116" i="6"/>
  <c r="G4117" i="6"/>
  <c r="G4118" i="6"/>
  <c r="G4119" i="6"/>
  <c r="G4120" i="6"/>
  <c r="G4121" i="6"/>
  <c r="G4122" i="6"/>
  <c r="G4123" i="6"/>
  <c r="G4124" i="6"/>
  <c r="G4125" i="6"/>
  <c r="G4126" i="6"/>
  <c r="G4127" i="6"/>
  <c r="G4128" i="6"/>
  <c r="G4129" i="6"/>
  <c r="G4130" i="6"/>
  <c r="G4131" i="6"/>
  <c r="G4132" i="6"/>
  <c r="G4133" i="6"/>
  <c r="G4134" i="6"/>
  <c r="G4135" i="6"/>
  <c r="G4136" i="6"/>
  <c r="G4137" i="6"/>
  <c r="G4138" i="6"/>
  <c r="G4139" i="6"/>
  <c r="G4140" i="6"/>
  <c r="G4141" i="6"/>
  <c r="G4142" i="6"/>
  <c r="G4143" i="6"/>
  <c r="G4144" i="6"/>
  <c r="G4145" i="6"/>
  <c r="G4146" i="6"/>
  <c r="G4147" i="6"/>
  <c r="G4148" i="6"/>
  <c r="G4149" i="6"/>
  <c r="G4150" i="6"/>
  <c r="G4151" i="6"/>
  <c r="G4152" i="6"/>
  <c r="G4153" i="6"/>
  <c r="G4154" i="6"/>
  <c r="G4155" i="6"/>
  <c r="G4156" i="6"/>
  <c r="G4157" i="6"/>
  <c r="G4158" i="6"/>
  <c r="G4159" i="6"/>
  <c r="G4160" i="6"/>
  <c r="G4161" i="6"/>
  <c r="G4162" i="6"/>
  <c r="G4163" i="6"/>
  <c r="G4164"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199"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G4227" i="6"/>
  <c r="G4228" i="6"/>
  <c r="G4229" i="6"/>
  <c r="G4230" i="6"/>
  <c r="G4231" i="6"/>
  <c r="G4232" i="6"/>
  <c r="G4233" i="6"/>
  <c r="G4234" i="6"/>
  <c r="G4235" i="6"/>
  <c r="G4236" i="6"/>
  <c r="G4237" i="6"/>
  <c r="G4238" i="6"/>
  <c r="G4239" i="6"/>
  <c r="G4240" i="6"/>
  <c r="G4241" i="6"/>
  <c r="G4242" i="6"/>
  <c r="G4243" i="6"/>
  <c r="G4244" i="6"/>
  <c r="G4245" i="6"/>
  <c r="G4246" i="6"/>
  <c r="G4247" i="6"/>
  <c r="G4248" i="6"/>
  <c r="G4249" i="6"/>
  <c r="G4250" i="6"/>
  <c r="G4251" i="6"/>
  <c r="G4252" i="6"/>
  <c r="G4253" i="6"/>
  <c r="G4254" i="6"/>
  <c r="G4255" i="6"/>
  <c r="G4256" i="6"/>
  <c r="G4257" i="6"/>
  <c r="G4258" i="6"/>
  <c r="G4259" i="6"/>
  <c r="G4260" i="6"/>
  <c r="G4261" i="6"/>
  <c r="G4262" i="6"/>
  <c r="G4263" i="6"/>
  <c r="G4264" i="6"/>
  <c r="G4265" i="6"/>
  <c r="G4266" i="6"/>
  <c r="G4267" i="6"/>
  <c r="G4268" i="6"/>
  <c r="G4269" i="6"/>
  <c r="G4270" i="6"/>
  <c r="G4271" i="6"/>
  <c r="G4272" i="6"/>
  <c r="G4273" i="6"/>
  <c r="G4274" i="6"/>
  <c r="G4275" i="6"/>
  <c r="G4276" i="6"/>
  <c r="G4277" i="6"/>
  <c r="G4278" i="6"/>
  <c r="G4279" i="6"/>
  <c r="G4280" i="6"/>
  <c r="G4281" i="6"/>
  <c r="G4282" i="6"/>
  <c r="G4283" i="6"/>
  <c r="G4284" i="6"/>
  <c r="G4285" i="6"/>
  <c r="G4286" i="6"/>
  <c r="G4287" i="6"/>
  <c r="G4288" i="6"/>
  <c r="G4289" i="6"/>
  <c r="G4290" i="6"/>
  <c r="G4291" i="6"/>
  <c r="G4292" i="6"/>
  <c r="G4293" i="6"/>
  <c r="G4294" i="6"/>
  <c r="G4295" i="6"/>
  <c r="G4296" i="6"/>
  <c r="G4297" i="6"/>
  <c r="G4298" i="6"/>
  <c r="G4299" i="6"/>
  <c r="G4300" i="6"/>
  <c r="G4301" i="6"/>
  <c r="G4302" i="6"/>
  <c r="G4303" i="6"/>
  <c r="G4304" i="6"/>
  <c r="G4305" i="6"/>
  <c r="G4306" i="6"/>
  <c r="G4307" i="6"/>
  <c r="G4308" i="6"/>
  <c r="G4309" i="6"/>
  <c r="G4310" i="6"/>
  <c r="G4311" i="6"/>
  <c r="G4312" i="6"/>
  <c r="G4313" i="6"/>
  <c r="G4314" i="6"/>
  <c r="G4315" i="6"/>
  <c r="G4316" i="6"/>
  <c r="G4317" i="6"/>
  <c r="G4318" i="6"/>
  <c r="G4319" i="6"/>
  <c r="G4320" i="6"/>
  <c r="G4321" i="6"/>
  <c r="G4322" i="6"/>
  <c r="G4323" i="6"/>
  <c r="G4324" i="6"/>
  <c r="G4325" i="6"/>
  <c r="G4326" i="6"/>
  <c r="G4327" i="6"/>
  <c r="G4328" i="6"/>
  <c r="G4329" i="6"/>
  <c r="G4330" i="6"/>
  <c r="G4331" i="6"/>
  <c r="G4332" i="6"/>
  <c r="G4333" i="6"/>
  <c r="G4334" i="6"/>
  <c r="G4335" i="6"/>
  <c r="G4336" i="6"/>
  <c r="G4337" i="6"/>
  <c r="G4338" i="6"/>
  <c r="G4339" i="6"/>
  <c r="G4340" i="6"/>
  <c r="G4341" i="6"/>
  <c r="G4342"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7"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G4405" i="6"/>
  <c r="G4406" i="6"/>
  <c r="G4407" i="6"/>
  <c r="G4408" i="6"/>
  <c r="G4409" i="6"/>
  <c r="G4410" i="6"/>
  <c r="G4411" i="6"/>
  <c r="G4412" i="6"/>
  <c r="G4413" i="6"/>
  <c r="G4414" i="6"/>
  <c r="G4415" i="6"/>
  <c r="G4416" i="6"/>
  <c r="G4417" i="6"/>
  <c r="G4418" i="6"/>
  <c r="G4419" i="6"/>
  <c r="G4420" i="6"/>
  <c r="G4421" i="6"/>
  <c r="G4422" i="6"/>
  <c r="G4423" i="6"/>
  <c r="G4424" i="6"/>
  <c r="G4425" i="6"/>
  <c r="G4426" i="6"/>
  <c r="G4427" i="6"/>
  <c r="G4428" i="6"/>
  <c r="G4429" i="6"/>
  <c r="G4430" i="6"/>
  <c r="G4431" i="6"/>
  <c r="G4432" i="6"/>
  <c r="G4433" i="6"/>
  <c r="G4434" i="6"/>
  <c r="G4435" i="6"/>
  <c r="G4436" i="6"/>
  <c r="G4437" i="6"/>
  <c r="G4438" i="6"/>
  <c r="G4439" i="6"/>
  <c r="G4440" i="6"/>
  <c r="G4441" i="6"/>
  <c r="G4442" i="6"/>
  <c r="G4443" i="6"/>
  <c r="G4444" i="6"/>
  <c r="G4445" i="6"/>
  <c r="G4446" i="6"/>
  <c r="G4447" i="6"/>
  <c r="G4448" i="6"/>
  <c r="G4449" i="6"/>
  <c r="G4450" i="6"/>
  <c r="G4451" i="6"/>
  <c r="G4452" i="6"/>
  <c r="G4453" i="6"/>
  <c r="G4454" i="6"/>
  <c r="G4455" i="6"/>
  <c r="G4456" i="6"/>
  <c r="G4457" i="6"/>
  <c r="G4458" i="6"/>
  <c r="G4459" i="6"/>
  <c r="G4460" i="6"/>
  <c r="G4461" i="6"/>
  <c r="G4462" i="6"/>
  <c r="G4463" i="6"/>
  <c r="G4464" i="6"/>
  <c r="G4465" i="6"/>
  <c r="G4466" i="6"/>
  <c r="G4467" i="6"/>
  <c r="G4468" i="6"/>
  <c r="G4469" i="6"/>
  <c r="G4470" i="6"/>
  <c r="G4471" i="6"/>
  <c r="G4472" i="6"/>
  <c r="G4473" i="6"/>
  <c r="G4474" i="6"/>
  <c r="G4475" i="6"/>
  <c r="G4476" i="6"/>
  <c r="G4477" i="6"/>
  <c r="G4478" i="6"/>
  <c r="G4479" i="6"/>
  <c r="G4480" i="6"/>
  <c r="G4481" i="6"/>
  <c r="G4482" i="6"/>
  <c r="G4483" i="6"/>
  <c r="G4484" i="6"/>
  <c r="G4485" i="6"/>
  <c r="G4486" i="6"/>
  <c r="G4487" i="6"/>
  <c r="G4488" i="6"/>
  <c r="G4489" i="6"/>
  <c r="G4490" i="6"/>
  <c r="G4491" i="6"/>
  <c r="G4492" i="6"/>
  <c r="G4493" i="6"/>
  <c r="G4494" i="6"/>
  <c r="G4495" i="6"/>
  <c r="G4496" i="6"/>
  <c r="G4497" i="6"/>
  <c r="G4498" i="6"/>
  <c r="G4499" i="6"/>
  <c r="G4500" i="6"/>
  <c r="G4501" i="6"/>
  <c r="G4502" i="6"/>
  <c r="G4503" i="6"/>
  <c r="G4504" i="6"/>
  <c r="G4505" i="6"/>
  <c r="G4506" i="6"/>
  <c r="G4507" i="6"/>
  <c r="G4508" i="6"/>
  <c r="G4509" i="6"/>
  <c r="G4510" i="6"/>
  <c r="G4511" i="6"/>
  <c r="G4512" i="6"/>
  <c r="G4513" i="6"/>
  <c r="G4514" i="6"/>
  <c r="G4515" i="6"/>
  <c r="G4516" i="6"/>
  <c r="G4517" i="6"/>
  <c r="G4518" i="6"/>
  <c r="G4519" i="6"/>
  <c r="G4520" i="6"/>
  <c r="G4521" i="6"/>
  <c r="G4522" i="6"/>
  <c r="G4523" i="6"/>
  <c r="G4524" i="6"/>
  <c r="G4525" i="6"/>
  <c r="G4526" i="6"/>
  <c r="G4527" i="6"/>
  <c r="G4528" i="6"/>
  <c r="G4529" i="6"/>
  <c r="G4530" i="6"/>
  <c r="G4531" i="6"/>
  <c r="G4532" i="6"/>
  <c r="G4533" i="6"/>
  <c r="G4534" i="6"/>
  <c r="G4535" i="6"/>
  <c r="G4536" i="6"/>
  <c r="G4537" i="6"/>
  <c r="G4538" i="6"/>
  <c r="G4539" i="6"/>
  <c r="G4540" i="6"/>
  <c r="G4541" i="6"/>
  <c r="G4542" i="6"/>
  <c r="G4543" i="6"/>
  <c r="G4544" i="6"/>
  <c r="G4545" i="6"/>
  <c r="G4546" i="6"/>
  <c r="G4547" i="6"/>
  <c r="G4548" i="6"/>
  <c r="G4549" i="6"/>
  <c r="G4550" i="6"/>
  <c r="G4551" i="6"/>
  <c r="G4552" i="6"/>
  <c r="G4553" i="6"/>
  <c r="G4554" i="6"/>
  <c r="G4555" i="6"/>
  <c r="G4556" i="6"/>
  <c r="G4557" i="6"/>
  <c r="G4558" i="6"/>
  <c r="G4559" i="6"/>
  <c r="G4560" i="6"/>
  <c r="G4561" i="6"/>
  <c r="G4562" i="6"/>
  <c r="G4563" i="6"/>
  <c r="G4564" i="6"/>
  <c r="G4565" i="6"/>
  <c r="G4566" i="6"/>
  <c r="G4567" i="6"/>
  <c r="G4568" i="6"/>
  <c r="G4569" i="6"/>
  <c r="G4570" i="6"/>
  <c r="G4571" i="6"/>
  <c r="G4572" i="6"/>
  <c r="G4573" i="6"/>
  <c r="G4574" i="6"/>
  <c r="G4575" i="6"/>
  <c r="G4576" i="6"/>
  <c r="G4577" i="6"/>
  <c r="G4578" i="6"/>
  <c r="G4579" i="6"/>
  <c r="G4580" i="6"/>
  <c r="G4581" i="6"/>
  <c r="G4582" i="6"/>
  <c r="G4583" i="6"/>
  <c r="G4584" i="6"/>
  <c r="G4585" i="6"/>
  <c r="G4586" i="6"/>
  <c r="G4587" i="6"/>
  <c r="G4588" i="6"/>
  <c r="G4589" i="6"/>
  <c r="G4590" i="6"/>
  <c r="G4591" i="6"/>
  <c r="G4592" i="6"/>
  <c r="G4593" i="6"/>
  <c r="G4594" i="6"/>
  <c r="G4595" i="6"/>
  <c r="G4596" i="6"/>
  <c r="G4597" i="6"/>
  <c r="G4598" i="6"/>
  <c r="G4599" i="6"/>
  <c r="G4600" i="6"/>
  <c r="G4601" i="6"/>
  <c r="G4602" i="6"/>
  <c r="G4603" i="6"/>
  <c r="G4604" i="6"/>
  <c r="G4605" i="6"/>
  <c r="G4606" i="6"/>
  <c r="G4607" i="6"/>
  <c r="G4608" i="6"/>
  <c r="G4609" i="6"/>
  <c r="G4610" i="6"/>
  <c r="G4611" i="6"/>
  <c r="G4612" i="6"/>
  <c r="G4613" i="6"/>
  <c r="G4614" i="6"/>
  <c r="G4615" i="6"/>
  <c r="G4616" i="6"/>
  <c r="G4617" i="6"/>
  <c r="G4618" i="6"/>
  <c r="G4619" i="6"/>
  <c r="G4620"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5"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4"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6"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G4784" i="6"/>
  <c r="G4785" i="6"/>
  <c r="G4786" i="6"/>
  <c r="G4787" i="6"/>
  <c r="G4788" i="6"/>
  <c r="G4789" i="6"/>
  <c r="G4790" i="6"/>
  <c r="G4791" i="6"/>
  <c r="G4792" i="6"/>
  <c r="G4793" i="6"/>
  <c r="G4794" i="6"/>
  <c r="G4795" i="6"/>
  <c r="G4796" i="6"/>
  <c r="G4797" i="6"/>
  <c r="G4798" i="6"/>
  <c r="G4799" i="6"/>
  <c r="G4800" i="6"/>
  <c r="G4801" i="6"/>
  <c r="G4802" i="6"/>
  <c r="G4803" i="6"/>
  <c r="G4804" i="6"/>
  <c r="G4805" i="6"/>
  <c r="G4806" i="6"/>
  <c r="G4807" i="6"/>
  <c r="G4808" i="6"/>
  <c r="G4809" i="6"/>
  <c r="G4810" i="6"/>
  <c r="G4811" i="6"/>
  <c r="G4812" i="6"/>
  <c r="G4813" i="6"/>
  <c r="G4814" i="6"/>
  <c r="G4815" i="6"/>
  <c r="G4816" i="6"/>
  <c r="G4817" i="6"/>
  <c r="G4818" i="6"/>
  <c r="G4819" i="6"/>
  <c r="G4820" i="6"/>
  <c r="G4821" i="6"/>
  <c r="G4822" i="6"/>
  <c r="G4823" i="6"/>
  <c r="G4824" i="6"/>
  <c r="G4825" i="6"/>
  <c r="G4826" i="6"/>
  <c r="G4827" i="6"/>
  <c r="G4828" i="6"/>
  <c r="G4829" i="6"/>
  <c r="G4830" i="6"/>
  <c r="G4831" i="6"/>
  <c r="G4832" i="6"/>
  <c r="G4833" i="6"/>
  <c r="G4834" i="6"/>
  <c r="G4835" i="6"/>
  <c r="G4836" i="6"/>
  <c r="G4837" i="6"/>
  <c r="G4838" i="6"/>
  <c r="G4839" i="6"/>
  <c r="G4840" i="6"/>
  <c r="G4841" i="6"/>
  <c r="G4842" i="6"/>
  <c r="G4843" i="6"/>
  <c r="G4844" i="6"/>
  <c r="G4845" i="6"/>
  <c r="G4846" i="6"/>
  <c r="G4847" i="6"/>
  <c r="G4848" i="6"/>
  <c r="G4849" i="6"/>
  <c r="G4850" i="6"/>
  <c r="G4851" i="6"/>
  <c r="G4852" i="6"/>
  <c r="G4853" i="6"/>
  <c r="G4854" i="6"/>
  <c r="G4855" i="6"/>
  <c r="G4856" i="6"/>
  <c r="G4857" i="6"/>
  <c r="G4858" i="6"/>
  <c r="G4859" i="6"/>
  <c r="G4860" i="6"/>
  <c r="G4861" i="6"/>
  <c r="G4862" i="6"/>
  <c r="G4863" i="6"/>
  <c r="G4864" i="6"/>
  <c r="G4865" i="6"/>
  <c r="G4866" i="6"/>
  <c r="G4867" i="6"/>
  <c r="G4868" i="6"/>
  <c r="G4869" i="6"/>
  <c r="G4870" i="6"/>
  <c r="G4871" i="6"/>
  <c r="G4872" i="6"/>
  <c r="G4873" i="6"/>
  <c r="G4874" i="6"/>
  <c r="G4875" i="6"/>
  <c r="G4876" i="6"/>
  <c r="G4877" i="6"/>
  <c r="G4878" i="6"/>
  <c r="G4879" i="6"/>
  <c r="G4880" i="6"/>
  <c r="G4881" i="6"/>
  <c r="G4882" i="6"/>
  <c r="G4883" i="6"/>
  <c r="G4884" i="6"/>
  <c r="G4885" i="6"/>
  <c r="G4886"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1"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G4949" i="6"/>
  <c r="G4950" i="6"/>
  <c r="G4951" i="6"/>
  <c r="G4952" i="6"/>
  <c r="G4953" i="6"/>
  <c r="G4954" i="6"/>
  <c r="G4955" i="6"/>
  <c r="G4956" i="6"/>
  <c r="G4957" i="6"/>
  <c r="G4958" i="6"/>
  <c r="G4959" i="6"/>
  <c r="G4960" i="6"/>
  <c r="G4961" i="6"/>
  <c r="G4962" i="6"/>
  <c r="G4963" i="6"/>
  <c r="G4964" i="6"/>
  <c r="G4965" i="6"/>
  <c r="G4966" i="6"/>
  <c r="G4967" i="6"/>
  <c r="G4968" i="6"/>
  <c r="G4969" i="6"/>
  <c r="G4970" i="6"/>
  <c r="G4971" i="6"/>
  <c r="G4972" i="6"/>
  <c r="G4973" i="6"/>
  <c r="G4974" i="6"/>
  <c r="G4975" i="6"/>
  <c r="G4976" i="6"/>
  <c r="G4977" i="6"/>
  <c r="G4978" i="6"/>
  <c r="G4979" i="6"/>
  <c r="G4980" i="6"/>
  <c r="G4981" i="6"/>
  <c r="G4982" i="6"/>
  <c r="G4983" i="6"/>
  <c r="G4984" i="6"/>
  <c r="G4985" i="6"/>
  <c r="G4986" i="6"/>
  <c r="G4987" i="6"/>
  <c r="G4988" i="6"/>
  <c r="G4989" i="6"/>
  <c r="G4990" i="6"/>
  <c r="G4991" i="6"/>
  <c r="G4992" i="6"/>
  <c r="G4994" i="6"/>
  <c r="G4995" i="6"/>
  <c r="G4996" i="6"/>
  <c r="G4997" i="6"/>
  <c r="G4998" i="6"/>
  <c r="G4999" i="6"/>
  <c r="G5000" i="6"/>
  <c r="G5001" i="6"/>
  <c r="L13" i="2" l="1"/>
  <c r="F13" i="2"/>
  <c r="P33" i="9" l="1"/>
  <c r="B13" i="10" l="1" a="1"/>
  <c r="B13" i="10" s="1"/>
  <c r="B12" i="10" s="1"/>
  <c r="F19" i="2" l="1"/>
  <c r="L19"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<sst xmlns="http://schemas.openxmlformats.org/spreadsheetml/2006/main" count="473" uniqueCount="369">
  <si>
    <t>FIELD</t>
  </si>
  <si>
    <t>GUIDANCE NOTE
Detailed guidance on how to complete the schedule is available by clicking on the relevant Column/Field Heading</t>
  </si>
  <si>
    <t>LINKS</t>
  </si>
  <si>
    <t>INVEST NI CLAIM PACK</t>
  </si>
  <si>
    <r>
      <t xml:space="preserve">Invest NI grants detailed in your Letter of Offer are drawn down by submitting a completed Claim Pack.
A Letter of Offer may provide more than one grant.
The grants detailed in your Letter of Offer are separately identified in paragraph 1 of the Letter of Offer.
Each separate grant is identified in specific sub-paragraphs, e.g. 1.1; 1.2 etc. and has its own corresponding Grant Annex located at the end of the Letter of Offer. 
•  </t>
    </r>
    <r>
      <rPr>
        <b/>
        <sz val="10"/>
        <color rgb="FF000000"/>
        <rFont val="Arial"/>
        <family val="2"/>
      </rPr>
      <t xml:space="preserve">A separate Claim Pack must be completed for each grant sub-paragraph.
</t>
    </r>
    <r>
      <rPr>
        <sz val="10"/>
        <color rgb="FF000000"/>
        <rFont val="Arial"/>
        <family val="2"/>
      </rPr>
      <t xml:space="preserve">•  Only one claim should be submitted for any claim period.
•  Claims must be submitted using the Invest NI Claim Pack. 
•  Claims submitted in any other format cannot be processed.
•  Once the claim pack has been completed, send via email (as an attachment) to </t>
    </r>
    <r>
      <rPr>
        <b/>
        <u/>
        <sz val="10"/>
        <color rgb="FF305496"/>
        <rFont val="Arial"/>
        <family val="2"/>
      </rPr>
      <t>claims@investni.com</t>
    </r>
    <r>
      <rPr>
        <sz val="10"/>
        <color rgb="FF000000"/>
        <rFont val="Arial"/>
        <family val="2"/>
      </rPr>
      <t xml:space="preserve">.
The Claim Pack consists of:                                                                                                                                                                                                                                                                                                  
- Guidance Notes
- Claim Form    
- Invoiced Cost Schedule:
</t>
    </r>
    <r>
      <rPr>
        <b/>
        <sz val="10"/>
        <color rgb="FF000000"/>
        <rFont val="Arial"/>
        <family val="2"/>
      </rPr>
      <t xml:space="preserve">NOTE:
Only unshaded data fields need to be completed. 
Data is not required where the data field box is shaded.
</t>
    </r>
    <r>
      <rPr>
        <sz val="10"/>
        <color rgb="FF000000"/>
        <rFont val="Arial"/>
        <family val="2"/>
      </rPr>
      <t>Shaded fields do not require data entry. These fields are either pre-populated (e.g. Line No), auto-populated (e.g. Cost Schedule Totals at Section C of the Claim Form) or not required/not applicable for the transaction type (e.g. start and end dates for non-service type transactions)</t>
    </r>
    <r>
      <rPr>
        <b/>
        <sz val="10"/>
        <color rgb="FF000000"/>
        <rFont val="Arial"/>
        <family val="2"/>
      </rPr>
      <t>.</t>
    </r>
  </si>
  <si>
    <t>claims@investni.com</t>
  </si>
  <si>
    <t>CLAIM FORM</t>
  </si>
  <si>
    <r>
      <rPr>
        <sz val="10"/>
        <color rgb="FF000000"/>
        <rFont val="Arial"/>
        <family val="2"/>
      </rPr>
      <t xml:space="preserve">Completing the Claim Form:
</t>
    </r>
    <r>
      <rPr>
        <b/>
        <sz val="10"/>
        <color rgb="FF000000"/>
        <rFont val="Arial"/>
        <family val="2"/>
      </rPr>
      <t xml:space="preserve">Section A: </t>
    </r>
    <r>
      <rPr>
        <sz val="10"/>
        <color rgb="FF000000"/>
        <rFont val="Arial"/>
        <family val="2"/>
      </rPr>
      <t xml:space="preserve">Enter the data from your Letter of Offer (LoO).
</t>
    </r>
    <r>
      <rPr>
        <b/>
        <sz val="10"/>
        <color rgb="FF000000"/>
        <rFont val="Arial"/>
        <family val="2"/>
      </rPr>
      <t xml:space="preserve">Section B: </t>
    </r>
    <r>
      <rPr>
        <sz val="10"/>
        <color rgb="FF000000"/>
        <rFont val="Arial"/>
        <family val="2"/>
      </rPr>
      <t xml:space="preserve">Enter latest headcount data from your payroll records.
</t>
    </r>
    <r>
      <rPr>
        <b/>
        <sz val="10"/>
        <color rgb="FF000000"/>
        <rFont val="Arial"/>
        <family val="2"/>
      </rPr>
      <t xml:space="preserve">Section C: </t>
    </r>
    <r>
      <rPr>
        <sz val="10"/>
        <color rgb="FF000000"/>
        <rFont val="Arial"/>
        <family val="2"/>
      </rPr>
      <t xml:space="preserve">Auto-populates from data entered onto Cost Schedules. 
</t>
    </r>
    <r>
      <rPr>
        <b/>
        <sz val="10"/>
        <color rgb="FF000000"/>
        <rFont val="Arial"/>
        <family val="2"/>
      </rPr>
      <t>Sections D &amp; E</t>
    </r>
    <r>
      <rPr>
        <sz val="10"/>
        <color rgb="FF000000"/>
        <rFont val="Arial"/>
        <family val="2"/>
      </rPr>
      <t xml:space="preserve">: Provide point of contact details of the person(s) we can contact regarding this claim. 
</t>
    </r>
    <r>
      <rPr>
        <b/>
        <sz val="10"/>
        <color rgb="FF000000"/>
        <rFont val="Arial"/>
        <family val="2"/>
      </rPr>
      <t xml:space="preserve">NOTE:
Only unshaded data fields need to be completed. 
Data is not required to be entered where the data field box is shaded.
</t>
    </r>
    <r>
      <rPr>
        <sz val="10"/>
        <color rgb="FF000000"/>
        <rFont val="Arial"/>
        <family val="2"/>
      </rPr>
      <t>Shaded fields do not require data entry. These fields are either pre-populated (e.g. Line No), auto-populated (e.g. Cost Schedule Totals at Section C of the Claim Form) or not required/not applicable for the transaction type (e.g. start and end dates for non-service type transactions).</t>
    </r>
  </si>
  <si>
    <t>COST SCHEDULE</t>
  </si>
  <si>
    <r>
      <rPr>
        <sz val="10"/>
        <color rgb="FF000000"/>
        <rFont val="Arial"/>
        <family val="2"/>
      </rPr>
      <t xml:space="preserve">The Claim Pack includes an Invoiced Cost Schedule:
Detailed guidance on how to complete the schedule is available by clicking on the relevant Column/ Field Heading within the schedule.
</t>
    </r>
    <r>
      <rPr>
        <b/>
        <sz val="10"/>
        <color rgb="FF000000"/>
        <rFont val="Arial"/>
        <family val="2"/>
      </rPr>
      <t xml:space="preserve">NOTE:
Only unshaded data fields need to be completed. 
Data is not required to be entered where the data field box is shaded.
</t>
    </r>
    <r>
      <rPr>
        <sz val="10"/>
        <color rgb="FF000000"/>
        <rFont val="Arial"/>
        <family val="2"/>
      </rPr>
      <t>Shaded fields do not require data entry. These fields are either pre-populated (e.g. Line No), auto-populated (e.g. Cost Schedule Totals at Section C of the Claim Form) or not required/not applicable for the transaction type (e.g. start and end dates for non-service type transactions).</t>
    </r>
  </si>
  <si>
    <t>DETAILED CLAIM PACK GUIDANCE
Detailed guidance on how to complete the schedule is available by clicking on the relevant Column/Field Heading.</t>
  </si>
  <si>
    <r>
      <t xml:space="preserve">CLAIM FORM
NOTE - Data input is only required to be entered in unshaded data fields.
</t>
    </r>
    <r>
      <rPr>
        <sz val="12"/>
        <color rgb="FF000000"/>
        <rFont val="Arial"/>
        <family val="2"/>
      </rPr>
      <t>Shaded fields do not require direct data entry. These fields are either pre-populated (e.g. Line No), auto-populated (e.g. Cost Schedule Totals at Section C of the Claim Form) or not required/ not applicable for the transaction type (e.g. start and end dates for non-service type transactions).</t>
    </r>
  </si>
  <si>
    <t xml:space="preserve">A1. CLAIMANT NAME </t>
  </si>
  <si>
    <t>The name of the business (legal entity) submitting the claim.
You must contact us where this is a different entity than the business name to whom the Letter of Offer was addressed.</t>
  </si>
  <si>
    <t xml:space="preserve">A2. PROJECT TITLE </t>
  </si>
  <si>
    <t>Enter the Project Title as provided on Page 1 of your Letter of Offer (except Key Worker/Management Salary Grants).
Key Worker/Management Salary Grant – Enter the Job Title for the funded position listed in the Grant Annex of your Letter of Offer (LoO).</t>
  </si>
  <si>
    <t xml:space="preserve">A3. LoO OFFER REFERENCE </t>
  </si>
  <si>
    <t xml:space="preserve">
The Letter of Offer (LoO) reference number can be found on Page 1 of your Letter of Offer. (e.g. 1234/12345678).
</t>
  </si>
  <si>
    <t xml:space="preserve">A4. GRANT PARAGRAPH NUMBER  </t>
  </si>
  <si>
    <r>
      <rPr>
        <sz val="10"/>
        <color rgb="FF000000"/>
        <rFont val="Arial"/>
        <family val="2"/>
      </rPr>
      <t xml:space="preserve">Select the relevant grant sub-paragraph number from the drop-down list provided. (e.g. 1.1; 1.2 etc.).
Your Letter of Offer may contain more than one grant sub-paragraph (e.g. 1.1; 1.2 etc.).
</t>
    </r>
    <r>
      <rPr>
        <b/>
        <sz val="10"/>
        <color rgb="FF000000"/>
        <rFont val="Arial"/>
        <family val="2"/>
      </rPr>
      <t xml:space="preserve">NOTE: </t>
    </r>
    <r>
      <rPr>
        <sz val="10"/>
        <color rgb="FF000000"/>
        <rFont val="Arial"/>
        <family val="2"/>
      </rPr>
      <t xml:space="preserve"> 
- Each sub-paragraph has its own corresponding Grant Annex located at the end of your Letter of Offer. 
- A separate claim must be submitted for each grant sub-paragraph.</t>
    </r>
  </si>
  <si>
    <t xml:space="preserve">A5. GRANT RATE PERCENTAGE  </t>
  </si>
  <si>
    <t>Enter the Grant percentage rate from your Letter Offer (LoO). 
This can be found on page 1 of the Letter of Offer (LoO) in the Grant sub-paragraph information.</t>
  </si>
  <si>
    <t xml:space="preserve">B1. HEADCOUNT </t>
  </si>
  <si>
    <r>
      <rPr>
        <sz val="10"/>
        <color rgb="FF000000"/>
        <rFont val="Arial"/>
        <family val="2"/>
      </rPr>
      <t xml:space="preserve">This information is requested for monitoring purposes only.     
The headcount figure should include all current Northern Ireland based PAYE employees as per the most recent payroll(s) at the time of submitting your claim. 
Where there is more than one payroll (e.g. Weekly &amp; Monthly payrolls), use the most recent period for a date that is covered by all payrolls.
</t>
    </r>
    <r>
      <rPr>
        <b/>
        <sz val="10"/>
        <color rgb="FF000000"/>
        <rFont val="Arial"/>
        <family val="2"/>
      </rPr>
      <t xml:space="preserve">EXAMPLE
</t>
    </r>
    <r>
      <rPr>
        <sz val="10"/>
        <color rgb="FF000000"/>
        <rFont val="Arial"/>
        <family val="2"/>
      </rPr>
      <t xml:space="preserve">A claim for the period ending 30 June 2023 is being prepared for submission in October 2023.
The business operates monthly and weekly payrolls for which the following data is available: 
</t>
    </r>
    <r>
      <rPr>
        <b/>
        <sz val="10"/>
        <color rgb="FF000000"/>
        <rFont val="Arial"/>
        <family val="2"/>
      </rPr>
      <t xml:space="preserve">Payroll  </t>
    </r>
    <r>
      <rPr>
        <sz val="10"/>
        <color rgb="FF000000"/>
        <rFont val="Arial"/>
        <family val="2"/>
      </rPr>
      <t xml:space="preserve">             </t>
    </r>
    <r>
      <rPr>
        <b/>
        <sz val="10"/>
        <color rgb="FF000000"/>
        <rFont val="Arial"/>
        <family val="2"/>
      </rPr>
      <t xml:space="preserve"> End Date</t>
    </r>
    <r>
      <rPr>
        <sz val="10"/>
        <color rgb="FF000000"/>
        <rFont val="Arial"/>
        <family val="2"/>
      </rPr>
      <t xml:space="preserve">                    </t>
    </r>
    <r>
      <rPr>
        <b/>
        <sz val="10"/>
        <color rgb="FF000000"/>
        <rFont val="Arial"/>
        <family val="2"/>
      </rPr>
      <t xml:space="preserve">Number of PAYE Employees
</t>
    </r>
    <r>
      <rPr>
        <sz val="10"/>
        <color rgb="FF000000"/>
        <rFont val="Arial"/>
        <family val="2"/>
      </rPr>
      <t xml:space="preserve">
Monthly               30 June 2023                         28
Weekly                30 June 2023                         76
Monthly               30 Sept 2023                         27
Weekly                29 Sept 2023                         79
The headcount figure required at B1 is the headcount at the time of submitting your claim (not the Claim Period End Date).
The most recent monthly payroll report at the time of claim submission in this example is September 2023.
The relevant headcount figure is 27 + 79 = 107.</t>
    </r>
  </si>
  <si>
    <t>B2. EMPLOYMENT HEADCOUNT PAYROLL DATE</t>
  </si>
  <si>
    <t xml:space="preserve">Enter the date corresponding to the headcount figure at B1 (per example above).  
Where there is more than one payroll (e.g. Weekly &amp; Monthly payrolls), enter the date of the latest payroll.
</t>
  </si>
  <si>
    <t>SECTION C - COST SCHEDULE</t>
  </si>
  <si>
    <r>
      <t xml:space="preserve">Section C of the Claim Form auto-populates from data entered onto the Invoiced Cost Schedule contained in the Claim Pack.
</t>
    </r>
    <r>
      <rPr>
        <b/>
        <sz val="10"/>
        <color rgb="FF000000"/>
        <rFont val="Arial"/>
        <family val="2"/>
      </rPr>
      <t xml:space="preserve">NOTE - Data is only required to be entered where the data field box is unshaded.
</t>
    </r>
    <r>
      <rPr>
        <sz val="10"/>
        <color rgb="FF000000"/>
        <rFont val="Arial"/>
        <family val="2"/>
      </rPr>
      <t xml:space="preserve">Shaded fields do not require direct data entry. These fields are either pre-populated (e.g. Line No), auto-populated (e.g. Cost Schedule Totals at Section C of the Claim Form) or not required/not applicable for the transaction type (e.g. start and end dates for non-service type transactions).
</t>
    </r>
  </si>
  <si>
    <t xml:space="preserve">CLAIM PERIOD START DATE </t>
  </si>
  <si>
    <r>
      <t>This section is</t>
    </r>
    <r>
      <rPr>
        <b/>
        <sz val="10"/>
        <color rgb="FF000000"/>
        <rFont val="Arial"/>
        <family val="2"/>
      </rPr>
      <t xml:space="preserve"> auto-populated</t>
    </r>
    <r>
      <rPr>
        <sz val="10"/>
        <color rgb="FF000000"/>
        <rFont val="Arial"/>
        <family val="2"/>
      </rPr>
      <t xml:space="preserve"> from data entered on the corresponding Cost Schedules. 
The Claim Period Start Date is the earliest payment date for transactions claimed on the INVOICED schedule.</t>
    </r>
  </si>
  <si>
    <t xml:space="preserve">CLAIM PERIOD END DATE </t>
  </si>
  <si>
    <r>
      <t xml:space="preserve">This section is </t>
    </r>
    <r>
      <rPr>
        <b/>
        <sz val="10"/>
        <color rgb="FF000000"/>
        <rFont val="Arial"/>
        <family val="2"/>
      </rPr>
      <t>auto-populated</t>
    </r>
    <r>
      <rPr>
        <sz val="10"/>
        <color rgb="FF000000"/>
        <rFont val="Arial"/>
        <family val="2"/>
      </rPr>
      <t xml:space="preserve"> from data entered on the corresponding Cost Schedules. 
The Claim Period End Date is the latest of:
•	The latest payment date for transactions claimed on the INVOICED / TRAVEL schedules,
•	The latest Project Activity Date on the LABOUR schedule,
•	The latest Pay Period Ending on the KEY WORKER schedule. </t>
    </r>
  </si>
  <si>
    <t>D1.AUTHORISER NAME</t>
  </si>
  <si>
    <t xml:space="preserve">Enter the name of the person confirming the declaration and the position that the individual holds in the business.
The declaration must be agreed by an appropriate officer/agent of the business who is authorised to confirm the declaration on behalf of the business.                             
You must inform us of any statement on the declaration that you are unable to confirm/agree with. </t>
  </si>
  <si>
    <t xml:space="preserve">D2. POSITION </t>
  </si>
  <si>
    <t>E1. CONTACT NAME</t>
  </si>
  <si>
    <t>The contact details (email address and contact number) and name of the person(s) we can contact regarding the claim.</t>
  </si>
  <si>
    <t>E2. EMAIL ADDRESS</t>
  </si>
  <si>
    <t>E3. CONTACT NUMBER</t>
  </si>
  <si>
    <t>INVOICED 
Detailed guidance on how to complete the schedule is available by clicking on the relevant Column/Field Heading.</t>
  </si>
  <si>
    <r>
      <t xml:space="preserve">To be completed for all Invoiced Costs other than Travel &amp; Accommodation costs. 
</t>
    </r>
    <r>
      <rPr>
        <b/>
        <sz val="12"/>
        <rFont val="Arial"/>
        <family val="2"/>
      </rPr>
      <t>IMPORTANT: Travel &amp; Accommodation Costs can be claimed using a different Claim Pack which includes a separate TRAVEL Cost Schedule</t>
    </r>
    <r>
      <rPr>
        <sz val="12"/>
        <rFont val="Arial"/>
        <family val="2"/>
      </rPr>
      <t>.</t>
    </r>
  </si>
  <si>
    <t>LINE No.</t>
  </si>
  <si>
    <r>
      <rPr>
        <b/>
        <sz val="10"/>
        <color rgb="FF000000"/>
        <rFont val="Arial"/>
        <family val="2"/>
      </rPr>
      <t>Pre-populated</t>
    </r>
    <r>
      <rPr>
        <sz val="10"/>
        <color rgb="FF000000"/>
        <rFont val="Arial"/>
        <family val="2"/>
      </rPr>
      <t xml:space="preserve"> - this should be used in any correspondence regarding the claim. </t>
    </r>
  </si>
  <si>
    <t>SUPPLIER DETAILS</t>
  </si>
  <si>
    <t>Enter the name of the Supplier as per invoice.</t>
  </si>
  <si>
    <t>EXPENDITURE TYPE</t>
  </si>
  <si>
    <r>
      <t xml:space="preserve">Select the expenditure type from the drop-down list.
</t>
    </r>
    <r>
      <rPr>
        <b/>
        <sz val="10"/>
        <color rgb="FF000000"/>
        <rFont val="Arial"/>
        <family val="2"/>
      </rPr>
      <t>NOTE</t>
    </r>
    <r>
      <rPr>
        <sz val="10"/>
        <color rgb="FF000000"/>
        <rFont val="Arial"/>
        <family val="2"/>
      </rPr>
      <t xml:space="preserve">:
Development Grant: Enter the relevant Cost Type as per those listed on the Grant Annex.
All other Grant Types: Select the expenditure type that best corresponds to the transaction being claimed.
                                                                                                                                                                          </t>
    </r>
  </si>
  <si>
    <t>Submitting your claim | Invest Northern Ireland (investni.com)</t>
  </si>
  <si>
    <t>RELATED PARTY</t>
  </si>
  <si>
    <r>
      <rPr>
        <b/>
        <sz val="10"/>
        <color rgb="FF000000"/>
        <rFont val="Arial"/>
        <family val="2"/>
      </rPr>
      <t xml:space="preserve">Select Y: </t>
    </r>
    <r>
      <rPr>
        <sz val="10"/>
        <color rgb="FF000000"/>
        <rFont val="Arial"/>
        <family val="2"/>
      </rPr>
      <t xml:space="preserve">                                                                                                                                                                                                                                                                                                                                            
- Where the supplier is a related party
- Where you are unsure as to whether the supplier is a Related Party or not.
</t>
    </r>
    <r>
      <rPr>
        <b/>
        <sz val="10"/>
        <color rgb="FF000000"/>
        <rFont val="Arial"/>
        <family val="2"/>
      </rPr>
      <t xml:space="preserve">Select N:
</t>
    </r>
    <r>
      <rPr>
        <sz val="10"/>
        <color rgb="FF000000"/>
        <rFont val="Arial"/>
        <family val="2"/>
      </rPr>
      <t>- Where you can confirm that the supplier is not a Related Party.
A Related Party (RP) includes an entity’s subsidiaries, associates and joint venture interests. It also includes companies with common Directors as well as close family members of Directors. There is no one definitive test but Related Parties include:
•	Parents. 
•	Subsidiaries. 
•	Fellow subsidiaries. 
•	Associates of the entity and other members of the group. 
•	Joint ventures of the entity and other members of the group. 
•	Members of key management personnel of the entity or of a parent of the entity (and close members of their families). 
•	Persons with control, joint control or significant influence over the entity (and close members of their families). 
•	Post-employment benefit plans. 
•	Entities (or any of their group members) providing key management personnel services to the entity or its parent.</t>
    </r>
  </si>
  <si>
    <t>INVOICE NUMBER</t>
  </si>
  <si>
    <t>The Invoice Number as per the invoice.</t>
  </si>
  <si>
    <t>INVOICE DATE</t>
  </si>
  <si>
    <t>The Invoice Date as per the invoice.</t>
  </si>
  <si>
    <t>DESCRIPTION OF EXPENDITURE</t>
  </si>
  <si>
    <t>A description of the transaction as per the invoice that is sufficient to demonstrate that the item is eligible project expenditure.</t>
  </si>
  <si>
    <t xml:space="preserve">TRAINING CODE </t>
  </si>
  <si>
    <r>
      <rPr>
        <b/>
        <sz val="10"/>
        <color rgb="FF000000"/>
        <rFont val="Arial"/>
        <family val="2"/>
      </rPr>
      <t xml:space="preserve">Skills Advancement/Skills for Growth Grant Types only.
</t>
    </r>
    <r>
      <rPr>
        <sz val="10"/>
        <color rgb="FF000000"/>
        <rFont val="Arial"/>
        <family val="2"/>
      </rPr>
      <t xml:space="preserve">Enter the Training Code as per the agreed Training Plan corresponding to the training activity. 
Contact your Invest NI Business Advisor for further assistance.
</t>
    </r>
    <r>
      <rPr>
        <sz val="10"/>
        <color rgb="FFFF0000"/>
        <rFont val="Arial"/>
        <family val="2"/>
      </rPr>
      <t xml:space="preserve"> </t>
    </r>
  </si>
  <si>
    <t xml:space="preserve">START DATE </t>
  </si>
  <si>
    <t xml:space="preserve">The activity Start Date for the following Expenditure Types is:
TRAINING             - the date that the training commenced for the transaction being claimed.     
CONSULTANCY    - the date on which the invoiced consultancy service period started.
SERVICES            - the date on which the service started.   
TRADE SHOWS    - the first date of attendance at the trade show/exhibition etc.                                                                                                                                                                                                                                                                                                                                                         </t>
  </si>
  <si>
    <t xml:space="preserve">END DATE
</t>
  </si>
  <si>
    <t xml:space="preserve">The activity End Date for the following Expenditure Types is:
TRAINING             - the date that the training concluded for the transaction being claimed.     
CONSULTANCY   - the date for which the consultancy service period ended.
SERVICES            - the date on which the service ended.     
TRADE SHOWS   - the last date of attendance at the trade show/exhibition, etc.                 </t>
  </si>
  <si>
    <t xml:space="preserve">
TOTAL AMOUNT </t>
  </si>
  <si>
    <r>
      <rPr>
        <sz val="10"/>
        <color rgb="FF000000"/>
        <rFont val="Arial"/>
        <family val="2"/>
      </rPr>
      <t xml:space="preserve">Enter the total amount billed as shown on the invoice (in the currency of the invoice).
</t>
    </r>
    <r>
      <rPr>
        <b/>
        <sz val="10"/>
        <color rgb="FF000000"/>
        <rFont val="Arial"/>
        <family val="2"/>
      </rPr>
      <t xml:space="preserve">NOTE </t>
    </r>
    <r>
      <rPr>
        <sz val="10"/>
        <color rgb="FF000000"/>
        <rFont val="Arial"/>
        <family val="2"/>
      </rPr>
      <t xml:space="preserve">that a currency sign is not required when entering the amounts into this field. The invoice currency is recorded in a separate column.
</t>
    </r>
    <r>
      <rPr>
        <b/>
        <sz val="10"/>
        <color rgb="FF000000"/>
        <rFont val="Arial"/>
        <family val="2"/>
      </rPr>
      <t xml:space="preserve">EXAMPLE
</t>
    </r>
    <r>
      <rPr>
        <sz val="10"/>
        <color rgb="FF000000"/>
        <rFont val="Arial"/>
        <family val="2"/>
      </rPr>
      <t>An invoice being claimed is from a German supplier for the sum of EURO €15,267.00.
The invoice was paid by Bank Transfer from the client's GBP bank account for the sum of £13,412.11.
The Invoice Total Amount is 15,267.00 and this is the amount which should be recorded in this field.</t>
    </r>
  </si>
  <si>
    <t>ELIGIBLE EXPENDITURE</t>
  </si>
  <si>
    <r>
      <t xml:space="preserve">Enter the amount from the invoice which is directly attributable to the project (in the currency of the invoice).
Note that a currency sign is not required when entering the amounts into this field - the invoice currency is recorded in a separate column.
</t>
    </r>
    <r>
      <rPr>
        <b/>
        <sz val="10"/>
        <color rgb="FF000000"/>
        <rFont val="Arial"/>
        <family val="2"/>
      </rPr>
      <t xml:space="preserve">EXAMPLE - FORIEIGN CURRENCY INVOICE
</t>
    </r>
    <r>
      <rPr>
        <sz val="10"/>
        <color rgb="FF000000"/>
        <rFont val="Arial"/>
        <family val="2"/>
      </rPr>
      <t xml:space="preserve">An invoice from a German supplier is for the sum of EURO €15,267.00.
The invoice comprises of a machine at €14,500.00 and materials (non-project) at €767.00
ELIGIBLE EXPENDITURE is therefore 14,500.00 (i.e. the non-project expenditure is excluded) and should be recorded in this field.
VAT is not eligible expenditure for the purposes of grant computation (VAT is recoverable by businesses).
</t>
    </r>
    <r>
      <rPr>
        <b/>
        <sz val="10"/>
        <color rgb="FF000000"/>
        <rFont val="Arial"/>
        <family val="2"/>
      </rPr>
      <t xml:space="preserve">EXAMPLE - VAT
</t>
    </r>
    <r>
      <rPr>
        <sz val="10"/>
        <color rgb="FF000000"/>
        <rFont val="Arial"/>
        <family val="2"/>
      </rPr>
      <t xml:space="preserve">An invoice is received from a supplier for the sum of £600.00
The invoice comprises of eligible consultancy fees of £500.00 and VAT of £100.00.
The invoice: ELIGIBLE EXPENDITURE is 500.00 (i.e. VAT is not Eligible Expenditure for Grant purposes).  
</t>
    </r>
  </si>
  <si>
    <t xml:space="preserve">INVOICE CURRENCY CODE </t>
  </si>
  <si>
    <t xml:space="preserve">Enter the currency code corresponding to the Invoice Currency. 
This field can be left blank for Invoices issued in £s GBP Sterling.
Euros (EUR) and US Dollars (USD) can be selected from the drop-down list.
(A GBP option is provided in the drop down list for use where preferred. The field only needs to be completed for currencies other than GBP £ Sterling).
For other currencies, enter the currency code corresponding to the currency in which the invoice has been issued.
</t>
  </si>
  <si>
    <t xml:space="preserve">
TOTAL AMOUNT GBP EQUIVALENT</t>
  </si>
  <si>
    <r>
      <t>This field should auto-populate where the invoice currency has been identified as GBP.
For non-GBP Invoices, enter the GBP (£ Sterling) equivalent amount by translating the foreign currency Invoice amount at the corresponding exchange rate (see example below).
Enter the GBP Invoice amount for GBP Invoices where this cell has not auto-populated</t>
    </r>
    <r>
      <rPr>
        <b/>
        <sz val="10"/>
        <color rgb="FF000000"/>
        <rFont val="Arial"/>
        <family val="2"/>
      </rPr>
      <t xml:space="preserve">
INVOICES BILLED IN GBP (£ Sterling)
</t>
    </r>
    <r>
      <rPr>
        <sz val="10"/>
        <color rgb="FF000000"/>
        <rFont val="Arial"/>
        <family val="2"/>
      </rPr>
      <t xml:space="preserve">This field should auto-populate.
</t>
    </r>
    <r>
      <rPr>
        <b/>
        <sz val="10"/>
        <color rgb="FF000000"/>
        <rFont val="Arial"/>
        <family val="2"/>
      </rPr>
      <t xml:space="preserve">INVOICES BILLED IN NON-GBP CURRENCIES
</t>
    </r>
    <r>
      <rPr>
        <sz val="10"/>
        <color rgb="FF000000"/>
        <rFont val="Arial"/>
        <family val="2"/>
      </rPr>
      <t xml:space="preserve">The TOTAL AMOUNT GBP EQUIVALENT is determined by how the invoice has been ultimately paid. 
i.e. whether the invoice has been paid from a GBP bank account or a bank account held in a currency other than GBP.
</t>
    </r>
    <r>
      <rPr>
        <b/>
        <sz val="10"/>
        <color rgb="FF000000"/>
        <rFont val="Arial"/>
        <family val="2"/>
      </rPr>
      <t xml:space="preserve">(i) Paid from a GBP bank account.   </t>
    </r>
    <r>
      <rPr>
        <sz val="10"/>
        <color rgb="FF000000"/>
        <rFont val="Arial"/>
        <family val="2"/>
      </rPr>
      <t xml:space="preserve">                                                                                                                                                                                                                                                                                                  
Non GBP Equivalent Amount is the actual amount paid (including fees) from a GBP bank a/c in respect of invoices billed in a foreign currency.
</t>
    </r>
    <r>
      <rPr>
        <b/>
        <sz val="10"/>
        <color rgb="FF000000"/>
        <rFont val="Arial"/>
        <family val="2"/>
      </rPr>
      <t xml:space="preserve">
EXAMPLE
</t>
    </r>
    <r>
      <rPr>
        <sz val="10"/>
        <color rgb="FF000000"/>
        <rFont val="Arial"/>
        <family val="2"/>
      </rPr>
      <t xml:space="preserve">Payment of an invoice total value EURO €15,000 is arranged through a GBP bank account. The exchange rate advised by the bank is 1.13 = £13,274.34. 
The amount charged and appearing on the bank statement is £13,299.34 which includes a £25 transaction fee.   
GBP Equivalent Amount = £13,299.34.  
</t>
    </r>
    <r>
      <rPr>
        <b/>
        <sz val="10"/>
        <color rgb="FF000000"/>
        <rFont val="Arial"/>
        <family val="2"/>
      </rPr>
      <t xml:space="preserve">(ii) Paid from a non-GBP bank account.
</t>
    </r>
    <r>
      <rPr>
        <sz val="10"/>
        <color rgb="FF000000"/>
        <rFont val="Arial"/>
        <family val="2"/>
      </rPr>
      <t xml:space="preserve">Convert the amount paid in respect of the invoiced amount to GBP using the HMRC exchange rate for the month that covers the payment date.
</t>
    </r>
    <r>
      <rPr>
        <b/>
        <sz val="10"/>
        <color rgb="FF000000"/>
        <rFont val="Arial"/>
        <family val="2"/>
      </rPr>
      <t xml:space="preserve">(NOTE - Foreign Currency transactions will be capped during processing by Invest NI to HMRC Rates. Link to Foreign Exchange Rates in Column C). </t>
    </r>
    <r>
      <rPr>
        <sz val="10"/>
        <color rgb="FF000000"/>
        <rFont val="Arial"/>
        <family val="2"/>
      </rPr>
      <t xml:space="preserve">                                                                                                                         
</t>
    </r>
    <r>
      <rPr>
        <b/>
        <sz val="10"/>
        <color rgb="FF000000"/>
        <rFont val="Arial"/>
        <family val="2"/>
      </rPr>
      <t xml:space="preserve">EXAMPLE
</t>
    </r>
    <r>
      <rPr>
        <sz val="10"/>
        <color rgb="FF000000"/>
        <rFont val="Arial"/>
        <family val="2"/>
      </rPr>
      <t>An invoice total value EURO €15,000 dated 24 March 2023 is paid through a Euros bank account on 17th May 2023.
The HMRC published EURO exchange rate for May 2023 (month of payment - not the month of invoice) is 1.1361.                     
GBP Equivalent Amount = 15,000/1.1361 = £13,203.06.</t>
    </r>
  </si>
  <si>
    <t>HMRC Exchange Rates - GOV.UK (www.gov.uk)</t>
  </si>
  <si>
    <t xml:space="preserve">ELIGIBLE EXPENDITURE
GBP EQUIVALENT
</t>
  </si>
  <si>
    <r>
      <t xml:space="preserve">This field should auto-populate where the invoice currency has been identified as GBP.
For non-GBP Invoices, enter the GBP (£ Sterling) equivalent amount by translating the eligible expenditure of the foreign currency Invoice amount at the corresponding exchange rate (see example below).
Enter the GBP eligible expenditure Invoiced amount for GBP Invoices where this cell has not auto-populated.
</t>
    </r>
    <r>
      <rPr>
        <b/>
        <sz val="10"/>
        <color rgb="FF000000"/>
        <rFont val="Arial"/>
        <family val="2"/>
      </rPr>
      <t xml:space="preserve">
INVOICES BILLED IN GBP (£ Sterling)
This field should auto-populate
</t>
    </r>
    <r>
      <rPr>
        <sz val="10"/>
        <color rgb="FF000000"/>
        <rFont val="Arial"/>
        <family val="2"/>
      </rPr>
      <t xml:space="preserve">Enter the amount already entered under ELIGIBLE EXPENDITURE (excl. VAT); 
</t>
    </r>
    <r>
      <rPr>
        <b/>
        <sz val="10"/>
        <color rgb="FF000000"/>
        <rFont val="Arial"/>
        <family val="2"/>
      </rPr>
      <t xml:space="preserve">INVOICES BILLED IN NON-GBP CURRENCIES
</t>
    </r>
    <r>
      <rPr>
        <sz val="10"/>
        <color rgb="FF000000"/>
        <rFont val="Arial"/>
        <family val="2"/>
      </rPr>
      <t xml:space="preserve">Enter the GBP equivalent amount of ELIGIBLE EXPENDITURE converted to GBP Pound Sterling 
(using the HMRC exchange rate for the currency at the date of payment).
</t>
    </r>
  </si>
  <si>
    <t>INVOICE AMOUNT PAID</t>
  </si>
  <si>
    <t>Enter the TOTAL amount paid in respect of the claimed transaction.
This should normally be the TOTAL INVOICE amount. Transactions must be fully paid (unless otherwise agreed by Invest NI) to be considered eligible for grant computation purposes.
Where payment has been made in a series of instalments, enter the TOTAL amount of all the instalments paid. This should normally be the TOTAL INVOICE amount.</t>
  </si>
  <si>
    <t xml:space="preserve">BANK PAYMENT AMOUNT </t>
  </si>
  <si>
    <r>
      <t xml:space="preserve">Enter the bank statement payment amount corresponding to the transaction (e.g., this will be the BACS total amount where the transaction has been included in a BACS multi payment).
</t>
    </r>
    <r>
      <rPr>
        <b/>
        <sz val="10"/>
        <color rgb="FF000000"/>
        <rFont val="Arial"/>
        <family val="2"/>
      </rPr>
      <t>EXAMPLE</t>
    </r>
    <r>
      <rPr>
        <sz val="10"/>
        <color rgb="FF000000"/>
        <rFont val="Arial"/>
        <family val="2"/>
      </rPr>
      <t xml:space="preserve">: An invoice totalling £6,000.00 is paid by BACS where the total BACS listing is £34,536.00.
The INVOICE AMOUNT PAID - £6,000.00 (this amount must be identifiable on a BACS listing); the BANK PAYMENT AMOUNT =£ 34,536.00
</t>
    </r>
    <r>
      <rPr>
        <b/>
        <sz val="10"/>
        <color rgb="FF000000"/>
        <rFont val="Arial"/>
        <family val="2"/>
      </rPr>
      <t xml:space="preserve">PART PAYMENTS
</t>
    </r>
    <r>
      <rPr>
        <sz val="10"/>
        <color rgb="FF000000"/>
        <rFont val="Arial"/>
        <family val="2"/>
      </rPr>
      <t xml:space="preserve">Where payment has been made in instalments, enter the most recent payment amount as shown on the bank statement.
The relevant ELIGIBLE EXPENDITURE should be included on the claim that covers the period during which the final payment instalment was made:
(i)  Enter the TOTAL AMOUNT and ELIGIBLE EXPENDITURE  as per amounts on the supporting invoice.
(ii)  Enter the total amount paid in respect of the invoice (i.e. the total of all relevant instalments) under INVOICE AMOUNT PAID.
(iii) Enter the amount of the final instalment payment under the BANK PAYMENT AMOUNT column.
Documentary evidence must be available confirming payment of all transactions within the grant earning period.
</t>
    </r>
    <r>
      <rPr>
        <b/>
        <sz val="10"/>
        <color rgb="FF000000"/>
        <rFont val="Arial"/>
        <family val="2"/>
      </rPr>
      <t xml:space="preserve">EXAMPLE
</t>
    </r>
    <r>
      <rPr>
        <sz val="10"/>
        <color rgb="FF000000"/>
        <rFont val="Arial"/>
        <family val="2"/>
      </rPr>
      <t>An invoice dated 10 December 2022 with value of £12,000 comprises Eligible Project Expenditure of £10,000 plus VAT of £2,000.
The invoice is paid in 3 instalments:
£6,000 paid on 31/03/2023
£4,000 paid on 30/05/2023
£2,000 paid on 30/09/2023.  
The invoice should be included in the claim covering the period September 30th 2023.
The total amount paid in respect of the invoice value £12,000 is recorded as the INVOICE AMOUNT PAID.
The amount of the final payment, i.e. £2,000 is entered under BANK PAYMENT AMOUNT with the corresponding PAYMENT DATE of 30/09/2023.</t>
    </r>
  </si>
  <si>
    <t xml:space="preserve">
PAYMENT DATE</t>
  </si>
  <si>
    <r>
      <t xml:space="preserve">Enter the date that payment appears on the bank statement.
</t>
    </r>
    <r>
      <rPr>
        <b/>
        <sz val="10"/>
        <color rgb="FF000000"/>
        <rFont val="Arial"/>
        <family val="2"/>
      </rPr>
      <t>NOTE</t>
    </r>
    <r>
      <rPr>
        <sz val="10"/>
        <color rgb="FF000000"/>
        <rFont val="Arial"/>
        <family val="2"/>
      </rPr>
      <t>: This is not the BACS listing/authorisation date. The date paid must be the date as shown on the relevant bank transaction statement.</t>
    </r>
  </si>
  <si>
    <t xml:space="preserve">
A/C No. (LAST 3 DIGITS)</t>
  </si>
  <si>
    <t>Enter the last 3 digits of the bank account number that the payment has been made from.</t>
  </si>
  <si>
    <t>TRAVEL
Detailed guidance on how to complete the schedule is available by clicking on the relevant Column/Field Heading.</t>
  </si>
  <si>
    <t>Use a separate line to record each expenditure type even where the expenditure is contained on one invoice transaction.   
The TRAVEL schedule is for claiming grant against expenditure incurred under the following EXPENDITURE TYPES:
TRAVEL:
• Flights (Economy/Standard only – first and business class fares types are not eligible for support)
• Ferries
• Trains
• Buses 
• Car Hire 
ACCOMMODATION:
• Invoiced Hotel/Guest House charges
The following travel costs are not eligible for grant support: 
•  Business and First Class Flights
•  Mileage allowance/Fuel
•  Meals/Subsistence Allowances (breakfast is eligible where included in Accommodation Invoice)</t>
  </si>
  <si>
    <t>Eligible Costs policies applicable to claims submitted under Invest NI Letters of Offer </t>
  </si>
  <si>
    <t>LINE NO.</t>
  </si>
  <si>
    <r>
      <rPr>
        <b/>
        <sz val="10"/>
        <color rgb="FF000000"/>
        <rFont val="Arial"/>
        <family val="2"/>
      </rPr>
      <t>Pre-populated</t>
    </r>
    <r>
      <rPr>
        <sz val="10"/>
        <color rgb="FF000000"/>
        <rFont val="Arial"/>
        <family val="2"/>
      </rPr>
      <t xml:space="preserve"> - This should be used in any correspondence regarding the claim. </t>
    </r>
  </si>
  <si>
    <t>SUPPLIER NAME</t>
  </si>
  <si>
    <t>Enter the Supplier Name as stated on the invoice or the travel booking confirmation
OR
Enter the Travel Agent Name if the travel and/or accommodation has been arranged and invoiced by a travel agent.
As a general rule, the Supplier Name should be the entity to whom payment has been made.
e.g. a flight booked with Ryanair through a comparison website - the Supplier Name is Ryanair and not the name of the comparison website.</t>
  </si>
  <si>
    <t>Enter the invoice Number as stated on the invoice or booking confirmation number, e.g. a flight booking reference number.</t>
  </si>
  <si>
    <t xml:space="preserve">INVOICE DATE </t>
  </si>
  <si>
    <t>Enter the Invoice Date as stated on the invoice or booking reference date.</t>
  </si>
  <si>
    <t xml:space="preserve">TRAINING  CODE </t>
  </si>
  <si>
    <r>
      <rPr>
        <b/>
        <sz val="10"/>
        <color rgb="FF000000"/>
        <rFont val="Arial"/>
        <family val="2"/>
      </rPr>
      <t>Skills Advancement/ Skills for Growth Grant Types only.</t>
    </r>
    <r>
      <rPr>
        <sz val="10"/>
        <color rgb="FF000000"/>
        <rFont val="Arial"/>
        <family val="2"/>
      </rPr>
      <t xml:space="preserve">
Enter the Training Code (as per the agreed Training Plan) corresponding to the training activity. 
Contact your Invest NI Business Advisor for further assistance.</t>
    </r>
  </si>
  <si>
    <t>PURPOSE OF TRAVEL</t>
  </si>
  <si>
    <r>
      <t xml:space="preserve">Enter a description that demonstrates that the activity is eligible project expenditure (e.g., New Market Development Visits, trade shows, visit potential new customers etc.) including where relevant; trade show name/ type, organisations/ geographical areas visited etc.
</t>
    </r>
    <r>
      <rPr>
        <b/>
        <sz val="10"/>
        <color rgb="FF000000"/>
        <rFont val="Arial"/>
        <family val="2"/>
      </rPr>
      <t xml:space="preserve">EXAMPLE
</t>
    </r>
    <r>
      <rPr>
        <sz val="10"/>
        <color rgb="FF000000"/>
        <rFont val="Arial"/>
        <family val="2"/>
      </rPr>
      <t xml:space="preserve">Market Development/ Potential Customer Visits: identify the region and organisations visited.
Attendance at Trade Show: identify the name and location of the Trade Show.
For all Travel costs that relate to the same travel event, use the same PURPOSE OF TRAVEL narrative.
</t>
    </r>
    <r>
      <rPr>
        <b/>
        <sz val="10"/>
        <color rgb="FF000000"/>
        <rFont val="Arial"/>
        <family val="2"/>
      </rPr>
      <t>EXAMPLE</t>
    </r>
    <r>
      <rPr>
        <sz val="10"/>
        <color rgb="FF000000"/>
        <rFont val="Arial"/>
        <family val="2"/>
      </rPr>
      <t xml:space="preserve"> 
Expenditure incurred for attendance at a Trade Show in Ayr, Scotland that include flights to Edinburgh, trains to Glasgow, bus fares and accommodation in Ayr should be claimed on separate lines. Each expenditure type should have the same PURPOSE OF TRAVEL narrative i.e. Attendance at Ayr Trade Show.                                                                                                                                                  </t>
    </r>
  </si>
  <si>
    <t>COMPANY REPRESENTATIVE NAME(S)</t>
  </si>
  <si>
    <r>
      <t xml:space="preserve">Enter the name/s of the company representative/s who the claimed expenditure relates to.
</t>
    </r>
    <r>
      <rPr>
        <b/>
        <sz val="10"/>
        <color rgb="FF000000"/>
        <rFont val="Arial"/>
        <family val="2"/>
      </rPr>
      <t xml:space="preserve">EXAMPLE
</t>
    </r>
    <r>
      <rPr>
        <sz val="10"/>
        <color rgb="FF000000"/>
        <rFont val="Arial"/>
        <family val="2"/>
      </rPr>
      <t>A total of 4 company representatives attended a trade show. 
The Letter of Offer restricts eligible costs to no more than 2 company representatives.
Record the names of the 2 company representatives to be claimed (i.e. not all 4 who attended).</t>
    </r>
  </si>
  <si>
    <r>
      <t>Select the</t>
    </r>
    <r>
      <rPr>
        <b/>
        <sz val="10"/>
        <color rgb="FF000000"/>
        <rFont val="Arial"/>
        <family val="2"/>
      </rPr>
      <t xml:space="preserve"> </t>
    </r>
    <r>
      <rPr>
        <sz val="10"/>
        <color rgb="FF000000"/>
        <rFont val="Arial"/>
        <family val="2"/>
      </rPr>
      <t xml:space="preserve">EXPENDUTURE TYPE from the drop-down list: 
•	Accommodation
•	Travel Tickets
•	Car Hire
•	Exhibitions/Trade Shows
•	Other                                                                                                                                                                              
Separate lines must be taken for different expenditure type where billed on one invoice i.e. complete a separate transaction line for each expense type (accommodation and travel).  
</t>
    </r>
    <r>
      <rPr>
        <b/>
        <sz val="10"/>
        <color rgb="FF000000"/>
        <rFont val="Arial"/>
        <family val="2"/>
      </rPr>
      <t xml:space="preserve">EXAMPLE  </t>
    </r>
    <r>
      <rPr>
        <sz val="10"/>
        <color rgb="FF000000"/>
        <rFont val="Arial"/>
        <family val="2"/>
      </rPr>
      <t xml:space="preserve"> 
An invoice from CST Travel Agents totals £1,014 covers the cost of a trip by 2 company representatives who have attended a Trade Show in Munich.
The invoice bills for:
2 x return airline tickets, Belfast/Munich  = £460 (INVOICE GROSS AMOUNT = 1,014;  INVOICE PROJECT EXPENDITURE = 460)
2 x return  train tickets = £34  (INVOICE GROSS AMOUNT = 1,014;  INVOICE PROJECT EXPENDITURE = 34)
2 x 2 night stay in a Munich Hotel= £520 (INVOICE GROSS AMOUNT = 1,014;  INVOICE PROJECT EXPENDITURE = 520)
The expenditure should be claimed on 3 separate lines i.e. a separate line for each expenditure type (Travel-Flights, Travel-Trains, Accommodation). 
The PURPOSE OF TRAVEL for all 3 transactions should be the same e.g. Attendance at  Munich Trade Show.                                                                                                                                                                                                                                                                              </t>
    </r>
  </si>
  <si>
    <t xml:space="preserve">LOCATION </t>
  </si>
  <si>
    <t>The Location for each expenditure is as follows: 
Accommodation: Location where the Company Representatives stayed during the trip. (City / Region and Country)      
Travel: Destination of the event attended                                                                                                                                                      
Car Hire: Location where the hire vehicle was collected
Exhibitions / Trade Shows: Location of the exhibition or trade show attended
Other: Location where the cost was incurred</t>
  </si>
  <si>
    <t>The Start Date for each expenditure type is as follows:
Accommodation: Check in date
Travel: Departure date 
Car Hire: Collection date of hire vehicle 
Exhibitions / Trade Shows: Start date of the Exhibition / Trade Show attended
Other: Start date of the event attended</t>
  </si>
  <si>
    <r>
      <t>The</t>
    </r>
    <r>
      <rPr>
        <b/>
        <sz val="10"/>
        <color rgb="FF000000"/>
        <rFont val="Arial"/>
        <family val="2"/>
      </rPr>
      <t xml:space="preserve"> </t>
    </r>
    <r>
      <rPr>
        <sz val="10"/>
        <color rgb="FF000000"/>
        <rFont val="Arial"/>
        <family val="2"/>
      </rPr>
      <t xml:space="preserve">End Date for each expenditure type is as follows:
Accommodation: Check out date
Travel: Return travel date 
Car Hire: Date hire vehicle returned
Exhibitions/Trade Shows: End date of the Exhibition/Trade Show attended
Other: End date of event attended                                                                                                                                                  </t>
    </r>
  </si>
  <si>
    <t xml:space="preserve">NO. OF PEOPLE CHARGED ON THE INVOICE </t>
  </si>
  <si>
    <r>
      <t xml:space="preserve">Enter the total number of people included in the total cost on the invoice. 
Refer to paragraph 2 of the Grant Annex in your Letter of Offer for any restrictions to the number of eligible company representatives.
</t>
    </r>
    <r>
      <rPr>
        <b/>
        <sz val="10"/>
        <color rgb="FF000000"/>
        <rFont val="Arial"/>
        <family val="2"/>
      </rPr>
      <t xml:space="preserve">EXAMPLE
</t>
    </r>
    <r>
      <rPr>
        <sz val="10"/>
        <color rgb="FF000000"/>
        <rFont val="Arial"/>
        <family val="2"/>
      </rPr>
      <t xml:space="preserve">4 company representatives attend a trade show and stay in a hotel for 3 nights.
The hotel issues one invoice covering all 4 representatives.
No of People charged on invoice = 4. </t>
    </r>
  </si>
  <si>
    <t xml:space="preserve">NO. OF PEOPLE CLAIMED </t>
  </si>
  <si>
    <r>
      <t xml:space="preserve">Enter the number of people included in your claim in accordance with the terms of the Letter of Offer i.e. the lesser of: 
- the number of company representatives included in the transaction, or
- the maximum number of company representatives for whom expenditure is eligible in accordance with the Letter of Offer.
Check paragraph 2 of the Grant Annex in the Letter of Offer for any restrictions to the number of eligible company representatives. 
</t>
    </r>
    <r>
      <rPr>
        <b/>
        <sz val="10"/>
        <color rgb="FF000000"/>
        <rFont val="Arial"/>
        <family val="2"/>
      </rPr>
      <t xml:space="preserve">EXAMPLE
</t>
    </r>
    <r>
      <rPr>
        <sz val="10"/>
        <color rgb="FF000000"/>
        <rFont val="Arial"/>
        <family val="2"/>
      </rPr>
      <t xml:space="preserve">4 company representatives attend a trade show and stay in a hotel for 3 nights.
The hotel issues one invoice covering all 4 representatives.
The Letter of Offer states that Accommodation and Travel expenditure incurred when attending Trade Shows / Marketing visits is restricted to 2 representatives.
No. of People Claimed =  2
The maximum number of company representatives that can be claimed is 2 and the expenditure claimed should correspond to the 2 representatives being claimed
</t>
    </r>
    <r>
      <rPr>
        <b/>
        <sz val="10"/>
        <color rgb="FF000000"/>
        <rFont val="Arial"/>
        <family val="2"/>
      </rPr>
      <t>NOTE</t>
    </r>
    <r>
      <rPr>
        <sz val="10"/>
        <color rgb="FF000000"/>
        <rFont val="Arial"/>
        <family val="2"/>
      </rPr>
      <t>: Where separate bills are being claimed for different individuals, the total number of company representatives claimed for the same trip should be restricted to the maximum no of company representatives stated in your Letter of Offer.</t>
    </r>
  </si>
  <si>
    <t>ACCOMMODATION TOTAL NIGHTS CLAIMED</t>
  </si>
  <si>
    <r>
      <t xml:space="preserve">Enter the total number of accommodation nights being claimed.
</t>
    </r>
    <r>
      <rPr>
        <b/>
        <sz val="10"/>
        <color rgb="FF000000"/>
        <rFont val="Arial"/>
        <family val="2"/>
      </rPr>
      <t xml:space="preserve">EXAMPLE
</t>
    </r>
    <r>
      <rPr>
        <sz val="10"/>
        <color rgb="FF000000"/>
        <rFont val="Arial"/>
        <family val="2"/>
      </rPr>
      <t>4 company representatives attend a trade show and stay in a hotel for 3 nights.
The hotel issues one invoice covering all 4 representatives.
The total number of accommodation nights charged on the invoice is 12 (4 individuals x 3 nights).
The Letter of Offer states that Accommodation and Travel expenditure incurred when attending Trade Shows / marketing visits is restricted to 2 company representatives therefore:
ACCOMMODATION TOTAL NIGHTS CLAIMED= 2 Company Representatives X 3 nights= 6.</t>
    </r>
  </si>
  <si>
    <t xml:space="preserve">INVOICE AMOUNT
(EXPRESSED IN CURRENCY OF INVOICE ):                                                                                                                                                                                                                                                                                                              TOTAL AMOUNT </t>
  </si>
  <si>
    <r>
      <t xml:space="preserve">Total amount of the invoice in the currency of the invoice. 
</t>
    </r>
    <r>
      <rPr>
        <b/>
        <sz val="10"/>
        <color rgb="FF000000"/>
        <rFont val="Arial"/>
        <family val="2"/>
      </rPr>
      <t xml:space="preserve">EXAMPLE
</t>
    </r>
    <r>
      <rPr>
        <sz val="10"/>
        <color rgb="FF000000"/>
        <rFont val="Arial"/>
        <family val="2"/>
      </rPr>
      <t>4 company representatives attend a trade show and stay in a hotel for 3 nights.
The hotel issues one invoice covering totalling EURO €1,620.00 for all 4 representatives (€135 pp per night).
The total number of accommodation nights charged on the invoice is 12 (4 individuals x 3 nights).
The Letter of Offer states that Accommodation and Travel expenditure incurred when attending Trade Shows/Marketing visits is restricted to 2 company representatives.
INVOICE TOTAL AMOUNT = 1,620.00</t>
    </r>
  </si>
  <si>
    <t xml:space="preserve">ELIGIBLE EXPENDITURE  </t>
  </si>
  <si>
    <r>
      <rPr>
        <sz val="10"/>
        <color rgb="FF000000"/>
        <rFont val="Arial"/>
        <family val="2"/>
      </rPr>
      <t xml:space="preserve">Enter the amount from the invoice directly related to the project in the currency of the invoice. 
</t>
    </r>
    <r>
      <rPr>
        <b/>
        <sz val="10"/>
        <color rgb="FF000000"/>
        <rFont val="Arial"/>
        <family val="2"/>
      </rPr>
      <t>NOTE</t>
    </r>
    <r>
      <rPr>
        <sz val="10"/>
        <color rgb="FF000000"/>
        <rFont val="Arial"/>
        <family val="2"/>
      </rPr>
      <t xml:space="preserve">: Eligible Expenditure Restrictions for Travel &amp; Accommodation   
</t>
    </r>
    <r>
      <rPr>
        <b/>
        <sz val="10"/>
        <color rgb="FF000000"/>
        <rFont val="Arial"/>
        <family val="2"/>
      </rPr>
      <t xml:space="preserve">EXAMPLE
</t>
    </r>
    <r>
      <rPr>
        <sz val="10"/>
        <color rgb="FF000000"/>
        <rFont val="Arial"/>
        <family val="2"/>
      </rPr>
      <t>4 company representatives attend a trade show and stay in a hotel for 3 nights.
The hotel issues one invoice covering totalling EURO €1,620 for all 4 representatives (€135 per person per night).
The total number of accommodation nights charged on the invoice is 12 (4 individuals x 3 nights).
The Letter of Offer states that Accommodation and Travel expenditure incurred when attending Trade Shows / Marketing visits is restricted to 2 company representatives.
INVOICE ELIGIBLE EXPENDITURE = 2 Company Representatives x 3 nights 135 per night= 810.00.</t>
    </r>
  </si>
  <si>
    <t>INVOICE CURRENCY CODE</t>
  </si>
  <si>
    <t>Enter the currency code corresponding to the Invoice Currency. 
This field can be left blank for Invoices issued in £s GBP Sterling.
Euros (EUR) and US Dollars (USD) can be selected from the drop-down list.
(A GBP option is provided in the drop down list  for  use where preferred, but the field only needs to be completed for currencies other than GBP £ Sterling).
For other currencies, enter the currency code corresponding to the currency in which the invoice has been issued.</t>
  </si>
  <si>
    <t>TOTAL AMOUNT GBP EQUIVALENT</t>
  </si>
  <si>
    <r>
      <t xml:space="preserve">This field should auto-populate where the invoice currency has been identified as GBP.
For non-GBP Invoices,  enter the GBP (£ Sterling) equivalent amount by translating the foreign currency Invoice amount at the corresponding exchange rate (see example below).
Enter the GBP Invoice amount for GBP Invoices where this cell has not auto-populated.
</t>
    </r>
    <r>
      <rPr>
        <b/>
        <sz val="10"/>
        <color rgb="FF000000"/>
        <rFont val="Arial"/>
        <family val="2"/>
      </rPr>
      <t xml:space="preserve">NON GBP CURRENCIES 
(i) Paid from a GBP Bank a/c </t>
    </r>
    <r>
      <rPr>
        <sz val="10"/>
        <color rgb="FF000000"/>
        <rFont val="Arial"/>
        <family val="2"/>
      </rPr>
      <t xml:space="preserve">                                                                                                                                                                                                                                                                                                    
Non GBP Equivalent Amount is the amount paid (including fees) from a GBP Bank Account for the invoices claimed.
</t>
    </r>
    <r>
      <rPr>
        <b/>
        <sz val="10"/>
        <color rgb="FF000000"/>
        <rFont val="Arial"/>
        <family val="2"/>
      </rPr>
      <t xml:space="preserve">EXAMPLE </t>
    </r>
    <r>
      <rPr>
        <sz val="10"/>
        <color rgb="FF000000"/>
        <rFont val="Arial"/>
        <family val="2"/>
      </rPr>
      <t xml:space="preserve"> 
Payment of an invoice total value €1,620.00 is arranged through the client's bank account. The exchange rate advised by the bank is 1.127 = £1,437.45.
The amount charged and appearing on the bank statement is £1,457.45 which includes a £20 transaction fee.  
TOTAL INVOICE AMOUNT: GBP EQUIVALENT = 1,457.45.
</t>
    </r>
    <r>
      <rPr>
        <b/>
        <sz val="10"/>
        <color rgb="FF000000"/>
        <rFont val="Arial"/>
        <family val="2"/>
      </rPr>
      <t xml:space="preserve">(ii) Paid from a non-GBP bank a/c
</t>
    </r>
    <r>
      <rPr>
        <sz val="10"/>
        <color rgb="FF000000"/>
        <rFont val="Arial"/>
        <family val="2"/>
      </rPr>
      <t xml:space="preserve">Convert the invoiced foreign currency amount to GBP using the exchange rate at the payment date using the HMRC Rates. A link to HMRC Rates is in column C of this tab.                                                                                                                            
</t>
    </r>
    <r>
      <rPr>
        <b/>
        <sz val="10"/>
        <color rgb="FF000000"/>
        <rFont val="Arial"/>
        <family val="2"/>
      </rPr>
      <t xml:space="preserve">
EXAMPLE
</t>
    </r>
    <r>
      <rPr>
        <sz val="10"/>
        <color rgb="FF000000"/>
        <rFont val="Arial"/>
        <family val="2"/>
      </rPr>
      <t>Payment of an invoice total value €1,620 dated 24 March 2023 is arranged through a Euros bank account and paid on 17th May 2023. 
The HMRC published EURO exchange rate for May 2023 (month of payment - NOT the month of invoice) is 1.1361.                    
GBP Equivalent Amount = 1,620/1.1361 = £1,425.93.</t>
    </r>
  </si>
  <si>
    <t>[Withdrawn] Exchange rates from HMRC in CSV and XML format - GOV.UK (www.gov.uk)</t>
  </si>
  <si>
    <t>ELIGIBLE EXPENDITURE
GBP EQUIVALENT</t>
  </si>
  <si>
    <r>
      <t xml:space="preserve">This field should auto-populate where the invoice currency has been identified as GBP.
For non-GBP Invoices,  enter the GBP (£ Sterling) equivalent amount by translating the eligible expenditure of the foreign currency Invoice amount at the corresponding exchange rate (see example below).
Enter the GBP eligible expenditure invoiced amount for GBP Invoices where this cell has not auto-populated.
Enter the total amount of expenditure being claimed in GBP i.e. the Project Expenditure after currency conversion. 
The Eligible Expenditure GBP amount and the amount recorded as Project Expenditure will be the same where the transaction has been invoiced in GBP. 
</t>
    </r>
    <r>
      <rPr>
        <b/>
        <sz val="10"/>
        <color rgb="FF000000"/>
        <rFont val="Arial"/>
        <family val="2"/>
      </rPr>
      <t xml:space="preserve">EXAMPLE 1
</t>
    </r>
    <r>
      <rPr>
        <sz val="10"/>
        <color rgb="FF000000"/>
        <rFont val="Arial"/>
        <family val="2"/>
      </rPr>
      <t xml:space="preserve">4 company representatives attend a trade show and stay in a hotel for 3 nights.
The hotel issues one invoice covering totalling EURO €1,620 for all 4 representatives (€135 per person per night).
The total number of accommodation nights charged on the invoice is 12 (4 individuals x 3 nights).
The Letter of Offer states that Accommodation and Travel expenditure incurred when attending Trade Shows / Marketing visits is restricted to 2 company representatives.
INVOICE ELIGIBLE EXPENDITURE = 2 Company Representatives x 3 nights 135 per night = </t>
    </r>
    <r>
      <rPr>
        <u/>
        <sz val="10"/>
        <color rgb="FF000000"/>
        <rFont val="Arial"/>
        <family val="2"/>
      </rPr>
      <t xml:space="preserve">  </t>
    </r>
    <r>
      <rPr>
        <sz val="10"/>
        <color rgb="FF000000"/>
        <rFont val="Arial"/>
        <family val="2"/>
      </rPr>
      <t xml:space="preserve">810.00
Payment of the invoice total value €1,620 is arranged through a GBP bank account. The exchange rate advised by the bank is 1.126 = £1,438.72
The amount charged and appearing on the bank statement is £1,463.72 which includes a £25 transaction fee.   
The effective conversion rate is 1,620.00/1,463.72 = 1.107
The ELIGIBLE EXPENDITURE GBP=€810 @ 1.107 = £731.86.
</t>
    </r>
    <r>
      <rPr>
        <b/>
        <sz val="10"/>
        <color rgb="FF000000"/>
        <rFont val="Arial"/>
        <family val="2"/>
      </rPr>
      <t xml:space="preserve">EXAMPLE 2
</t>
    </r>
    <r>
      <rPr>
        <sz val="10"/>
        <color rgb="FF000000"/>
        <rFont val="Arial"/>
        <family val="2"/>
      </rPr>
      <t>Payment of an invoice total value €1,620 is made via a Euro bank account on 10 May 2023. The eligible expenditure to be claimed is €810.00, i.e. this is the expenditure directly related to the project.
The HMRC published EURO exchange rate for May 2023 (month of payment and not the month of invoice) is 1.1361.                     
GBP Equivalent Amount =810.00/1.1361 = £712.97</t>
    </r>
  </si>
  <si>
    <r>
      <rPr>
        <sz val="10"/>
        <color rgb="FF000000"/>
        <rFont val="Arial"/>
        <family val="2"/>
      </rPr>
      <t xml:space="preserve">Enter the amount paid for the claimed transaction under INVOICE AMOUNT PAID.
This will normally be the Total Invoice amount.
</t>
    </r>
    <r>
      <rPr>
        <b/>
        <sz val="10"/>
        <color rgb="FF000000"/>
        <rFont val="Arial"/>
        <family val="2"/>
      </rPr>
      <t xml:space="preserve">PART PAYMENTS/INSTALMENTS
</t>
    </r>
    <r>
      <rPr>
        <sz val="10"/>
        <color rgb="FF000000"/>
        <rFont val="Arial"/>
        <family val="2"/>
      </rPr>
      <t xml:space="preserve">Where a travel booking has been paid in instalments or a deposit been paid followed by instalments, enter the TOTAL AMOUNT PAID - i.e. the total of all deposits &amp; instalments made against the invoice.
Transactions must be fully paid (unless otherwise agreed by Invest NI) to be considered eligible for grant computation purposes. 
We will request evidence that all transactions paid in instalments have been paid in full during the processing of your claim.
</t>
    </r>
    <r>
      <rPr>
        <b/>
        <sz val="10"/>
        <color rgb="FF000000"/>
        <rFont val="Arial"/>
        <family val="2"/>
      </rPr>
      <t xml:space="preserve">EXAMPLE
</t>
    </r>
    <r>
      <rPr>
        <sz val="10"/>
        <color rgb="FF000000"/>
        <rFont val="Arial"/>
        <family val="2"/>
      </rPr>
      <t>An invoice dated 10 December 2022 with value of £12,000 comprises Eligible Travel Expenditure of £10,000 plus VAT of £2,000.
The invoice is paid in 3 instalments:
£6,000  paid on 31/03/2023
£4,000  paid on 30/05/2023
£2,000  paid on 30/09/2023
The invoice should be included in the claim covering the period September 30th 2023.
The total amount paid in respect of the invoice value £12,000 is recorded as the INVOICE AMOUNT PAID.</t>
    </r>
  </si>
  <si>
    <t>BANK PAYMENT AMOUNT</t>
  </si>
  <si>
    <r>
      <rPr>
        <b/>
        <sz val="10"/>
        <color rgb="FF000000"/>
        <rFont val="Arial"/>
        <family val="2"/>
      </rPr>
      <t xml:space="preserve">PART PAYMENTS / INSTALMENTS
</t>
    </r>
    <r>
      <rPr>
        <sz val="10"/>
        <color rgb="FF000000"/>
        <rFont val="Arial"/>
        <family val="2"/>
      </rPr>
      <t xml:space="preserve">Where a travel booking has been paid in instalments or a deposit been paid followed by instalments, enter the most recent (final) payment amount.
</t>
    </r>
    <r>
      <rPr>
        <b/>
        <sz val="10"/>
        <color rgb="FF000000"/>
        <rFont val="Arial"/>
        <family val="2"/>
      </rPr>
      <t xml:space="preserve">EXAMPLE
</t>
    </r>
    <r>
      <rPr>
        <sz val="10"/>
        <color rgb="FF000000"/>
        <rFont val="Arial"/>
        <family val="2"/>
      </rPr>
      <t xml:space="preserve">An invoice dated 10 December 2022 with value of £12,000 comprises Eligible Travel Expenditure of £10,000 plus VAT of £2,000.
The invoice is paid in 3 instalments:
£6,000 paid on 31/03/2023
£4,000 paid on 30/05/2023
£2,000 paid on 30/09/2023
The invoice should be included in the claim covering the period September 30th 2023 - the final instalment amount paid  value 2,000.00 0 is recorded as the BANK PAYMENT AMOUNT.
</t>
    </r>
    <r>
      <rPr>
        <b/>
        <sz val="10"/>
        <color rgb="FF000000"/>
        <rFont val="Arial"/>
        <family val="2"/>
      </rPr>
      <t xml:space="preserve">MULTI TRANSACTION / BACS PAYMENTS
</t>
    </r>
    <r>
      <rPr>
        <sz val="10"/>
        <color rgb="FF000000"/>
        <rFont val="Arial"/>
        <family val="2"/>
      </rPr>
      <t xml:space="preserve">Where the invoice payment amount is included in a BACS listing, enter the total of the BACS payment. 
The paid amount for the claimed transaction must be separately identifiable on a BACS listing.  
</t>
    </r>
    <r>
      <rPr>
        <b/>
        <sz val="10"/>
        <color rgb="FF000000"/>
        <rFont val="Arial"/>
        <family val="2"/>
      </rPr>
      <t xml:space="preserve">EXAMPLE
</t>
    </r>
    <r>
      <rPr>
        <sz val="10"/>
        <color rgb="FF000000"/>
        <rFont val="Arial"/>
        <family val="2"/>
      </rPr>
      <t xml:space="preserve">An invoice value at £4,567.89 was included in a BACS Payment which totalled £56,789.34.         
The total of the BACS Listing should be entered in this cell i.e. £56,789.34.
The amount paid in respect of the invoice value £4,567,89 must be separately identifiable on a BACS listing.
</t>
    </r>
  </si>
  <si>
    <r>
      <t xml:space="preserve">Enter the payment date as it appears on the bank statement.       
</t>
    </r>
    <r>
      <rPr>
        <b/>
        <sz val="10"/>
        <color rgb="FF000000"/>
        <rFont val="Arial"/>
        <family val="2"/>
      </rPr>
      <t>NOTE</t>
    </r>
    <r>
      <rPr>
        <sz val="10"/>
        <color rgb="FF000000"/>
        <rFont val="Arial"/>
        <family val="2"/>
      </rPr>
      <t>: This is the date paid shown on the relevant bank transaction statement. This is not the BACS Listing authorisation date.</t>
    </r>
  </si>
  <si>
    <t>A/C NO. (LAST 3 DIGITS)</t>
  </si>
  <si>
    <t>Enter the last 3 digits of the bank account that the payment was made from.</t>
  </si>
  <si>
    <t xml:space="preserve">PHR- PROJECT HOURLY RATE </t>
  </si>
  <si>
    <t xml:space="preserve">LINE NO. </t>
  </si>
  <si>
    <r>
      <rPr>
        <sz val="10"/>
        <color rgb="FF000000"/>
        <rFont val="Arial"/>
        <family val="2"/>
      </rPr>
      <t>This is</t>
    </r>
    <r>
      <rPr>
        <b/>
        <sz val="10"/>
        <color rgb="FF000000"/>
        <rFont val="Arial"/>
        <family val="2"/>
      </rPr>
      <t xml:space="preserve"> pre-populated. </t>
    </r>
    <r>
      <rPr>
        <sz val="10"/>
        <color rgb="FF000000"/>
        <rFont val="Arial"/>
        <family val="2"/>
      </rPr>
      <t xml:space="preserve">This should be used in any correspondence regarding the claim. </t>
    </r>
  </si>
  <si>
    <t xml:space="preserve">EMPLOYEE NUMBER </t>
  </si>
  <si>
    <r>
      <rPr>
        <sz val="10"/>
        <color rgb="FF000000"/>
        <rFont val="Arial"/>
        <family val="2"/>
      </rPr>
      <t xml:space="preserve">Enter the Employee's Reference Number as per payslip / payroll records. 
</t>
    </r>
    <r>
      <rPr>
        <b/>
        <sz val="10"/>
        <color rgb="FF000000"/>
        <rFont val="Arial"/>
        <family val="2"/>
      </rPr>
      <t>NOTE:</t>
    </r>
    <r>
      <rPr>
        <sz val="10"/>
        <color rgb="FF000000"/>
        <rFont val="Arial"/>
        <family val="2"/>
      </rPr>
      <t xml:space="preserve"> 
An employee should only be entered once on the PHR schedule. The schedule will highlight employee references in red when more than one entry is made for one employee. Duplicate entries should be removed from the PHR schedule.</t>
    </r>
  </si>
  <si>
    <t xml:space="preserve">LABOUR COST TYPE </t>
  </si>
  <si>
    <r>
      <rPr>
        <b/>
        <sz val="10"/>
        <color rgb="FF000000"/>
        <rFont val="Arial"/>
        <family val="2"/>
      </rPr>
      <t>Skills Grant Types only</t>
    </r>
    <r>
      <rPr>
        <sz val="10"/>
        <color rgb="FF000000"/>
        <rFont val="Arial"/>
        <family val="2"/>
      </rPr>
      <t xml:space="preserve">.
Select the appropriate labour type from drop-down list:
- Salary
- Hourly Paid
- Agency Staff </t>
    </r>
  </si>
  <si>
    <t>BASIC SALARY/ HOURLY RATE</t>
  </si>
  <si>
    <t xml:space="preserve">This is the employee's Actual Basic Gross Salary/ Hourly Rate as evidenced by payroll records and exclusive of overtime, bonuses and any other discretionary payment; the date of which should be within the earning period.
The Basic Salary does not include other Employer costs (e.g. Employer's NI, Employers Pension Contribution).                                                                                                                                                                 
The Hourly Rate for Agency Staff is the rate which is invoiced by the Agency. </t>
  </si>
  <si>
    <t xml:space="preserve">SALARY FREQUENCY  </t>
  </si>
  <si>
    <r>
      <t xml:space="preserve">Select the salary frequency that corresponds to the salary entered under BASIC SALARY AMOUNT from the drop-down list provided:   
• Annual
• Monthly
• 4 Weekly
• Fortnightly
• Weekly
</t>
    </r>
    <r>
      <rPr>
        <b/>
        <sz val="10"/>
        <color rgb="FF000000"/>
        <rFont val="Arial"/>
        <family val="2"/>
      </rPr>
      <t xml:space="preserve">EXAMPLE 1
</t>
    </r>
    <r>
      <rPr>
        <sz val="10"/>
        <color rgb="FF000000"/>
        <rFont val="Arial"/>
        <family val="2"/>
      </rPr>
      <t xml:space="preserve">Jane is employed on an annual salary of £31,200 paid monthly.
This can be entered as either:                                                                                                                                                                                                                                                                                                                                                               
(i) BASIC SALARY AMOUNT = £31,200; SALARY FREQUENCY = ANNUAL                                                                                                                                                                                                          
OR
(ii) BASIC SALARY AMOUNT = £2,600; SALARY FREQUENCY = MONTHLY
</t>
    </r>
    <r>
      <rPr>
        <b/>
        <sz val="10"/>
        <color rgb="FF000000"/>
        <rFont val="Arial"/>
        <family val="2"/>
      </rPr>
      <t xml:space="preserve">EXAMPLE 2
</t>
    </r>
    <r>
      <rPr>
        <sz val="10"/>
        <color rgb="FF000000"/>
        <rFont val="Arial"/>
        <family val="2"/>
      </rPr>
      <t xml:space="preserve">Stephen is employed on an annual salary of £31,200 paid every 4 weeks.
This can be entered as either:                                                                                                                                                                                                                                                                                                                                                                                                                                                                                                                                                                                                    
(i) BASIC SALARY AMOUNT = £31,200; SALARY FREQUENCY = ANNUAL                                                                                                                                                                                                           
OR
(ii) BASIC SALARY AMOUNT = £2,400; SALARY FREQUENCY = 4 WEEKLY                      </t>
    </r>
  </si>
  <si>
    <t>CONTRACTED WEEKLY HOURS (LESS THAN 37 HOURS)</t>
  </si>
  <si>
    <r>
      <rPr>
        <b/>
        <sz val="10"/>
        <color rgb="FF000000"/>
        <rFont val="Arial"/>
        <family val="2"/>
      </rPr>
      <t xml:space="preserve">Only complete for salaried employees contracted to work less than the standard week (e.g. Job Share; personalised hours, etc)
</t>
    </r>
    <r>
      <rPr>
        <sz val="10"/>
        <color rgb="FF000000"/>
        <rFont val="Arial"/>
        <family val="2"/>
      </rPr>
      <t>Enter the reduced contracted weekly hours (i.e. &lt;37 hrs/week) for the employee - otherwise this field can be left blank.</t>
    </r>
  </si>
  <si>
    <t>UNIT COST
(AS PER LoO)</t>
  </si>
  <si>
    <r>
      <rPr>
        <b/>
        <sz val="10"/>
        <color rgb="FF000000"/>
        <rFont val="Arial"/>
        <family val="2"/>
      </rPr>
      <t xml:space="preserve">R&amp;D ONLY
</t>
    </r>
    <r>
      <rPr>
        <sz val="10"/>
        <color rgb="FF000000"/>
        <rFont val="Arial"/>
        <family val="2"/>
      </rPr>
      <t>This cell is only to be completed where a UNIT COST hourly rate is provided in the Grant Annex of the Letter of Offer.
Enter the UNIT COST hourly rate as per the Letter of Offer. Otherwise leave this cell blank.</t>
    </r>
  </si>
  <si>
    <t>PROJECT HOURLY RATE (PHR)</t>
  </si>
  <si>
    <r>
      <rPr>
        <sz val="10"/>
        <color rgb="FF000000"/>
        <rFont val="Arial"/>
        <family val="2"/>
      </rPr>
      <t xml:space="preserve">The eligible cost of hours spent on Project Activity is calculated as: 
ELIGIBLE PROJECT HOURS X PROJECT HOURLY RATE (PHR)
The Project Hourly Rate (PHR) for individual workers is determined by the PHR schedule (see PHR Guidance).
ELIGIBLE PROJECT HOURS
Enter the hours spent on eligible project activity on a daily basis for each individual worker. 
Eligible Project Hours are capped to a daily maximum total of 8 hours per employee.
Claimed hours must be evidenced by Attendance Records that confirm:
1. Project Activity: Attendance record activity description must include the following:
R&amp;D CLAIMS - the Project title 
SKILLS CLAIMS - the Training Code and a brief description of the training activity                                                                                                  
</t>
    </r>
    <r>
      <rPr>
        <b/>
        <sz val="10"/>
        <color rgb="FF000000"/>
        <rFont val="Arial"/>
        <family val="2"/>
      </rPr>
      <t>NOTE</t>
    </r>
    <r>
      <rPr>
        <sz val="10"/>
        <color rgb="FF000000"/>
        <rFont val="Arial"/>
        <family val="2"/>
      </rPr>
      <t>: The description must be separately identifiable on the Training Codes Schedule. This may result in multiple lines on the Training Codes Schedule for the same Training Code i.e. separate lines should be taken for the same Training Code where the corresponding documents have different narratives.
2. Date(s) when Hours were worked
3. No of Hours Worked on eligible project activity (recorded daily)
4. Signature / Affirmation of the Worker (the Attendance Record must clearly show that the record has been created / confirmed by the worker)
5. Signature / Affirmation of the Authoriser / Approver (the Attendance Record must clearly show that the record has been appropriately authorised)</t>
    </r>
  </si>
  <si>
    <t xml:space="preserve">LABOUR </t>
  </si>
  <si>
    <r>
      <rPr>
        <b/>
        <sz val="10"/>
        <color rgb="FF000000"/>
        <rFont val="Arial"/>
        <family val="2"/>
      </rPr>
      <t xml:space="preserve">This is pre-populated. </t>
    </r>
    <r>
      <rPr>
        <sz val="10"/>
        <color rgb="FF000000"/>
        <rFont val="Arial"/>
        <family val="2"/>
      </rPr>
      <t xml:space="preserve">This should be used in any correspondence regarding this claim. </t>
    </r>
  </si>
  <si>
    <t xml:space="preserve">Enter the unique Employee Reference Number as per payslip/payroll records. </t>
  </si>
  <si>
    <t xml:space="preserve">DATE </t>
  </si>
  <si>
    <t xml:space="preserve">Enter the date on which the Project Activity / Training took place.                                                                                                                                                                                                                         
Hours spent on eligible project activity are claimed daily – i.e. a separate lines are required for each day. </t>
  </si>
  <si>
    <t xml:space="preserve">PROJECT HOURS </t>
  </si>
  <si>
    <r>
      <rPr>
        <sz val="10"/>
        <color rgb="FF000000"/>
        <rFont val="Arial"/>
        <family val="2"/>
      </rPr>
      <t xml:space="preserve">The total actual hours engaged on the Project Activity/Training on the day claimed. Enter the actual hours. The hours will be automatically capped where relevant to a maximum of 8 hours per day.
Eligible Project Hours are capped to a daily maximum total of 8 hours per employee.
Claimed hours must be evidenced by Attendance Records that confirm:
1. Signature/Affirmation: of the Worker (the Attendance Record must clearly show that the record has been created /confirmed by the worker)
2. Signature/Affirmation: of the Authoriser / Approver (the Attendance Record must clearly show that the record has been appropriately authorised)
3. Project Activity: Attendance record activity description must include the following:
</t>
    </r>
    <r>
      <rPr>
        <b/>
        <sz val="10"/>
        <color rgb="FF000000"/>
        <rFont val="Arial"/>
        <family val="2"/>
      </rPr>
      <t>R&amp;D CLAIMS</t>
    </r>
    <r>
      <rPr>
        <sz val="10"/>
        <color rgb="FF000000"/>
        <rFont val="Arial"/>
        <family val="2"/>
      </rPr>
      <t xml:space="preserve"> - the Project title 
</t>
    </r>
    <r>
      <rPr>
        <b/>
        <sz val="10"/>
        <color rgb="FF000000"/>
        <rFont val="Arial"/>
        <family val="2"/>
      </rPr>
      <t>SKILLS CLAIMS</t>
    </r>
    <r>
      <rPr>
        <sz val="10"/>
        <color rgb="FF000000"/>
        <rFont val="Arial"/>
        <family val="2"/>
      </rPr>
      <t xml:space="preserve"> - the Training Code and a brief description of the training activity                                                                                                    
</t>
    </r>
    <r>
      <rPr>
        <b/>
        <sz val="10"/>
        <color rgb="FF000000"/>
        <rFont val="Arial"/>
        <family val="2"/>
      </rPr>
      <t>NOTE</t>
    </r>
    <r>
      <rPr>
        <sz val="10"/>
        <color rgb="FF000000"/>
        <rFont val="Arial"/>
        <family val="2"/>
      </rPr>
      <t>: The description must be separately identifiable on the Training Codes Schedule. This may result in multiple lines on the Training Codes Schedule for the same Training Code  i.e. separate lines should be taken for the same Training Code where the corresponding documents have different narratives.
4. Project Activity: No of Hours Worked 
5. Project Activity: Date when Hours were worked</t>
    </r>
  </si>
  <si>
    <r>
      <rPr>
        <b/>
        <sz val="10"/>
        <color rgb="FF000000"/>
        <rFont val="Arial"/>
        <family val="2"/>
      </rPr>
      <t xml:space="preserve">Skills Advancement / Skills for Growth Grant Types only.
</t>
    </r>
    <r>
      <rPr>
        <sz val="10"/>
        <color rgb="FF000000"/>
        <rFont val="Arial"/>
        <family val="2"/>
      </rPr>
      <t>Enter the Training Code (as per the agreed Training Plan) corresponding to the training activity. 
Contact your Invest NI Business Advisor for further assistance.</t>
    </r>
  </si>
  <si>
    <t xml:space="preserve">TRAINER  </t>
  </si>
  <si>
    <t xml:space="preserve">This cell is only required for Claims submitted under Skills Advancement or Skills for Growth Letters of Offer. 
This cell identifies employees who have worked in the capacity of a trainer for the hours claimed on this line. 
Select ‘TRAINER’ from the drop-down list where the daily hours have been worked in the capacity of a trainer. 
(i.e. this cell is left blank for hours worked by trainees). </t>
  </si>
  <si>
    <t xml:space="preserve">DAY </t>
  </si>
  <si>
    <r>
      <rPr>
        <b/>
        <sz val="10"/>
        <color rgb="FF000000"/>
        <rFont val="Arial"/>
        <family val="2"/>
      </rPr>
      <t xml:space="preserve">This cell is auto-populated. </t>
    </r>
    <r>
      <rPr>
        <sz val="10"/>
        <color rgb="FF000000"/>
        <rFont val="Arial"/>
        <family val="2"/>
      </rPr>
      <t xml:space="preserve">The schedule returns the weekday name corresponding to the entered project activity date.   </t>
    </r>
  </si>
  <si>
    <t xml:space="preserve">PROJECT HOURLY RATE </t>
  </si>
  <si>
    <r>
      <rPr>
        <b/>
        <sz val="10"/>
        <color rgb="FF000000"/>
        <rFont val="Arial"/>
        <family val="2"/>
      </rPr>
      <t>This cell is auto-populated</t>
    </r>
    <r>
      <rPr>
        <sz val="10"/>
        <color rgb="FF000000"/>
        <rFont val="Arial"/>
        <family val="2"/>
      </rPr>
      <t xml:space="preserve"> from information entered on the Project Hourly Rate (PHR) schedule.</t>
    </r>
  </si>
  <si>
    <r>
      <rPr>
        <b/>
        <sz val="10"/>
        <color rgb="FF000000"/>
        <rFont val="Arial"/>
        <family val="2"/>
      </rPr>
      <t xml:space="preserve">This cell is auto-calculated. </t>
    </r>
    <r>
      <rPr>
        <sz val="10"/>
        <color rgb="FF000000"/>
        <rFont val="Arial"/>
        <family val="2"/>
      </rPr>
      <t xml:space="preserve"> The Eligible Cost is calculated as the product of </t>
    </r>
    <r>
      <rPr>
        <b/>
        <sz val="10"/>
        <color rgb="FF000000"/>
        <rFont val="Arial"/>
        <family val="2"/>
      </rPr>
      <t>Eligible Hours x Project Hourly Rate (PHR).</t>
    </r>
  </si>
  <si>
    <t xml:space="preserve">ELIGIBLE HOURS </t>
  </si>
  <si>
    <r>
      <rPr>
        <b/>
        <sz val="10"/>
        <color rgb="FF000000"/>
        <rFont val="Arial"/>
        <family val="2"/>
      </rPr>
      <t>This cell is auto-calculated</t>
    </r>
    <r>
      <rPr>
        <sz val="10"/>
        <color rgb="FF000000"/>
        <rFont val="Arial"/>
        <family val="2"/>
      </rPr>
      <t xml:space="preserve"> from data entered under "PROJECT HOURS".
ELIGIBLE HOURS is the lesser of:
(i)    Project Hours Worked as per Attendance Record
(ii)   Restricted Hours after applying Contribution To Production (CTP)* % Restriction
(iii)   8 Hours  
*CTP% - Some Training Activities are subject to a "Contribution To Production" (CTP) Restriction. The eligible hours spent on on-the-job training activities by TRAINEES is calculated as Actual Hours MINUS (Actual Hours x CTP%). CTP % Restrictions are identified in the agreed training plan.
R&amp;D claims only - Where no data appears in this cell, within the PHR (Project Hourly Rate) tab, enter the UNIT COST in cell G2. 
ELIGIBLE HOURS are capped to a maximum 8 hours per day.</t>
    </r>
  </si>
  <si>
    <t xml:space="preserve">NON-ELIGIBLE CTP HOURS </t>
  </si>
  <si>
    <r>
      <rPr>
        <b/>
        <sz val="10"/>
        <color rgb="FF000000"/>
        <rFont val="Arial"/>
        <family val="2"/>
      </rPr>
      <t xml:space="preserve">This cell is auto-calculated.
</t>
    </r>
    <r>
      <rPr>
        <sz val="10"/>
        <color rgb="FF000000"/>
        <rFont val="Arial"/>
        <family val="2"/>
      </rPr>
      <t xml:space="preserve">Where relevant, the Non-Eligible CTP (Contribution to Production) hours is calculated as Actual Hours x CTP%.
CTP% rates are applied to particular "on-the-job" training activities.  This rate will be have been agreed previously agreed with the Invest NI Business Advisor.
Please contact your Invest NI Business Adviser with any CTP queries before submitting your claim.
 </t>
    </r>
  </si>
  <si>
    <t>TRAINING CODE</t>
  </si>
  <si>
    <r>
      <t>This is pre-populated.</t>
    </r>
    <r>
      <rPr>
        <sz val="10"/>
        <color rgb="FF000000"/>
        <rFont val="Arial"/>
        <family val="2"/>
      </rPr>
      <t xml:space="preserve"> This should be used in any correspondence regarding the claim. </t>
    </r>
  </si>
  <si>
    <t>Enter the Training Code corresponding to the Training Activity as per the agreed Training Plan already agreed with your Invest NI Business Advisor.</t>
  </si>
  <si>
    <t xml:space="preserve">TRAINING ACTIVITY DESCRIPTION </t>
  </si>
  <si>
    <r>
      <t xml:space="preserve">Enter the description of the training as per the supporting document, e.g. the Attendance Record or Invoice.
The Training Description narrative must reflect the narrative on the corresponding supporting document. 
This will often mean that a particular Training Code will be listed multiple times on the TRAINING CODES schedule as a single Training  Code may have several and different Training  Description narratives.
Use separate lines on the Training Codes Schedule to record different description narratives against the same Training Code. 
It is important that a separate line is taken on the Training Codes Schedule where the training narrative is different even though the Training Code may be the same. 
</t>
    </r>
    <r>
      <rPr>
        <b/>
        <sz val="10"/>
        <color rgb="FF000000"/>
        <rFont val="Arial"/>
        <family val="2"/>
      </rPr>
      <t xml:space="preserve">EXAMPLE
</t>
    </r>
    <r>
      <rPr>
        <sz val="10"/>
        <color rgb="FF000000"/>
        <rFont val="Arial"/>
        <family val="2"/>
      </rPr>
      <t xml:space="preserve">The agreed Training Plan identifies SYSTEM X TRAINING as an eligible Training Code and has been assigned Training Code MN1.
An invoice with the narrative "SYSTEM X Module 1 Training" is being claimed.
Attendance Records for workers attending corresponding training sessions include the Course Heading: "SYSTEM X BASICS" and "SYSTEM X INTERMEDIATE".
The Training Codes Schedule will have 3 separate line entries for Training Code MN1
MN1                                                        SYSTEM X MODULE 1 TRAINING
MN1                                                        SYSTEM X BASICS
MN1                                                        SYSTEM X INTERMEDIATE                                                                                                                                                                                                                                                  
</t>
    </r>
  </si>
  <si>
    <t>CTP %</t>
  </si>
  <si>
    <t xml:space="preserve">Where relevant, enter the Contribution to Production (CTP) % rate corresponding to the Training Code as per the agreed Training Plan.
CTP % rates are applied to particular "on-the-job" training activities. This rate will be have been agreed with the Invest NI Business Advisor prior to the Letter of Offer.
Please contact your Invest NI Business Advisor regarding any CTP queries. </t>
  </si>
  <si>
    <t>KEY WORKER</t>
  </si>
  <si>
    <r>
      <rPr>
        <sz val="12"/>
        <color rgb="FF000000"/>
        <rFont val="Arial"/>
        <family val="2"/>
      </rPr>
      <t xml:space="preserve">The KEY WORKER schedule is used to record expenditure against all Full Salary Letter of Offer types, i.e. Key Worker &amp; Management Salary Grants. 
Key Worker Grant Offer Types provide support towards the cost of specific positions (i.e. Key Worker/Management Salary) for a specified period of time.
The </t>
    </r>
    <r>
      <rPr>
        <b/>
        <sz val="12"/>
        <color rgb="FF000000"/>
        <rFont val="Arial"/>
        <family val="2"/>
      </rPr>
      <t>basic salary</t>
    </r>
    <r>
      <rPr>
        <sz val="12"/>
        <color rgb="FF000000"/>
        <rFont val="Arial"/>
        <family val="2"/>
      </rPr>
      <t xml:space="preserve"> costs of Key Workers are entered on this cost schedule. (Basic gross salary is the Employee's actual basic gross salary exclusive of overtime, bonuses and any other discretionary payment)</t>
    </r>
    <r>
      <rPr>
        <i/>
        <sz val="12"/>
        <color rgb="FF000000"/>
        <rFont val="Arial"/>
        <family val="2"/>
      </rPr>
      <t xml:space="preserve">.
</t>
    </r>
    <r>
      <rPr>
        <sz val="12"/>
        <color rgb="FF000000"/>
        <rFont val="Arial"/>
        <family val="2"/>
      </rPr>
      <t xml:space="preserve">In A2. Project Title of the Section A LETTER OF OFFER DETAILS of the claim form, enter the Job Title of the funded position stated in the Letter of Offer Grant Annex. 
</t>
    </r>
    <r>
      <rPr>
        <b/>
        <sz val="12"/>
        <color rgb="FF000000"/>
        <rFont val="Arial"/>
        <family val="2"/>
      </rPr>
      <t>NOTE:</t>
    </r>
    <r>
      <rPr>
        <sz val="12"/>
        <color rgb="FF000000"/>
        <rFont val="Arial"/>
        <family val="2"/>
      </rPr>
      <t xml:space="preserve"> A separate Claim Pack must be completed when claiming support for different positions quoting the grant paragraph number corresponding to the position being claimed.</t>
    </r>
  </si>
  <si>
    <r>
      <rPr>
        <b/>
        <sz val="10"/>
        <color rgb="FF000000"/>
        <rFont val="Arial"/>
        <family val="2"/>
      </rPr>
      <t xml:space="preserve">This is pre-populated. </t>
    </r>
    <r>
      <rPr>
        <sz val="10"/>
        <color rgb="FF000000"/>
        <rFont val="Arial"/>
        <family val="2"/>
      </rPr>
      <t xml:space="preserve"> This should be used in any correspondence regarding the claim. </t>
    </r>
  </si>
  <si>
    <t>Enter the Employee Number as per payslip/payroll records.</t>
  </si>
  <si>
    <t>PAY PERIOD ENDING</t>
  </si>
  <si>
    <t>Enter the end date of the pay period (DD/MM/YYYY).</t>
  </si>
  <si>
    <t>BASIC GROSS SALARY</t>
  </si>
  <si>
    <t>Basic gross salary is the Employee's actual basic gross salary as evidenced by the payroll records exclusive of overtime, bonuses and any other discretionary payment.
Basic Salary does not include other Employer's costs, e.g. Employers National Insurance, Employers Pension Contribution.</t>
  </si>
  <si>
    <t>Version 2410</t>
  </si>
  <si>
    <t>INVEST NORTHERN IRELAND 
GRANT CLAIM FORM</t>
  </si>
  <si>
    <t>PLEASE READ THE GUIDANCE NOTES BEFORE COMPLETING THIS CLAIM
(CLICK ON ANY HEADING TO BRING YOU TO RELEVANT GUIDANCE)</t>
  </si>
  <si>
    <t xml:space="preserve">SECTION A
LETTER OF OFFER DETAILS </t>
  </si>
  <si>
    <t>A1.
Claimant Name</t>
  </si>
  <si>
    <t>A2.
Project Title</t>
  </si>
  <si>
    <t xml:space="preserve">A3.
LoO Offer Reference </t>
  </si>
  <si>
    <t xml:space="preserve">A4. 
Grant Paragraph Number </t>
  </si>
  <si>
    <t xml:space="preserve">A5. 
Grant Rate Percentage </t>
  </si>
  <si>
    <t xml:space="preserve">SECTION B 
MONITORING </t>
  </si>
  <si>
    <t>Employment Headcount - number of live employees at most recent payroll</t>
  </si>
  <si>
    <t>B1.
Headcount</t>
  </si>
  <si>
    <t>B2.
Employment Headcount Payroll Date</t>
  </si>
  <si>
    <t>SECTION C
CLAIM DETAILS</t>
  </si>
  <si>
    <t xml:space="preserve">Claim Period Start Date  </t>
  </si>
  <si>
    <t xml:space="preserve">Claim Period End Date  </t>
  </si>
  <si>
    <t xml:space="preserve">COST SCHEDULES </t>
  </si>
  <si>
    <t xml:space="preserve">GRANT RATE PERCENTAGE </t>
  </si>
  <si>
    <t xml:space="preserve">GRANT AMOUNT </t>
  </si>
  <si>
    <t xml:space="preserve">C1.
Invoiced </t>
  </si>
  <si>
    <t>TOTALS</t>
  </si>
  <si>
    <t>DECLARATION</t>
  </si>
  <si>
    <t>D1.
AUTHORISER NAME</t>
  </si>
  <si>
    <t xml:space="preserve">D2.
POSITION </t>
  </si>
  <si>
    <t>SECTION E: PREFERRED CONTACTS
(point of contact in your business regarding this claim)</t>
  </si>
  <si>
    <t>E1.
CONTACT NAME</t>
  </si>
  <si>
    <t xml:space="preserve">E2.
EMAIL ADDRESS </t>
  </si>
  <si>
    <t>E3.
CONTACT NUMBER</t>
  </si>
  <si>
    <t>Labour Type</t>
  </si>
  <si>
    <t>Worksheet Version:</t>
  </si>
  <si>
    <t>CBSCO 1.2</t>
  </si>
  <si>
    <t>Unit Cost</t>
  </si>
  <si>
    <t>Salary</t>
  </si>
  <si>
    <t>Hourly Paid</t>
  </si>
  <si>
    <t>FULL-TIME</t>
  </si>
  <si>
    <t>Agency Staff</t>
  </si>
  <si>
    <t>PART-TIME</t>
  </si>
  <si>
    <t>Salary Frequency</t>
  </si>
  <si>
    <t xml:space="preserve">Annual </t>
  </si>
  <si>
    <t xml:space="preserve">Monthly </t>
  </si>
  <si>
    <t xml:space="preserve">4-Weekly </t>
  </si>
  <si>
    <t xml:space="preserve">Fortnightly </t>
  </si>
  <si>
    <t xml:space="preserve">Weekly </t>
  </si>
  <si>
    <t>Weekdays</t>
  </si>
  <si>
    <t>Sunday</t>
  </si>
  <si>
    <t>Monday</t>
  </si>
  <si>
    <t>Tuesday</t>
  </si>
  <si>
    <t>Wednesday</t>
  </si>
  <si>
    <t>Thursday</t>
  </si>
  <si>
    <t xml:space="preserve">Friday </t>
  </si>
  <si>
    <t>Saturday</t>
  </si>
  <si>
    <t>TRAVEL / ACCOMMODATION</t>
  </si>
  <si>
    <t>SH - NARRATIVE</t>
  </si>
  <si>
    <t>TC</t>
  </si>
  <si>
    <t>RP</t>
  </si>
  <si>
    <t>RS</t>
  </si>
  <si>
    <t>CH</t>
  </si>
  <si>
    <t>Trainer</t>
  </si>
  <si>
    <t>EXP TYPE</t>
  </si>
  <si>
    <t>Training</t>
  </si>
  <si>
    <t>YES</t>
  </si>
  <si>
    <t>University Overheads</t>
  </si>
  <si>
    <t>EXPENSE REPORT</t>
  </si>
  <si>
    <t>Parent</t>
  </si>
  <si>
    <t>Rebill - Other</t>
  </si>
  <si>
    <t>R&amp;D</t>
  </si>
  <si>
    <t>ACCOMMODATION</t>
  </si>
  <si>
    <t>Services</t>
  </si>
  <si>
    <t>NO</t>
  </si>
  <si>
    <t>Materials</t>
  </si>
  <si>
    <t>ACCOM INV</t>
  </si>
  <si>
    <t>Subsidiary</t>
  </si>
  <si>
    <t>Rebill - Purchases</t>
  </si>
  <si>
    <t>TRAINING</t>
  </si>
  <si>
    <t>TRAVEL TICKETS</t>
  </si>
  <si>
    <t>Trade Shows</t>
  </si>
  <si>
    <t>Consultancy &amp; Subcontracting</t>
  </si>
  <si>
    <t>FLIGHT INV</t>
  </si>
  <si>
    <t>Associate / Group Member</t>
  </si>
  <si>
    <t>Rebill - Internal Transfer</t>
  </si>
  <si>
    <t>OTHER</t>
  </si>
  <si>
    <t>CAR HIRE</t>
  </si>
  <si>
    <t>Consultancy</t>
  </si>
  <si>
    <t>External Trial &amp; Testing</t>
  </si>
  <si>
    <t>CAR HIRE INV</t>
  </si>
  <si>
    <t>Joint Control</t>
  </si>
  <si>
    <t>Direct Purchases Goods / Services</t>
  </si>
  <si>
    <t>EXHIBITIONS / TRADE SHOWS</t>
  </si>
  <si>
    <t>Sub contracting</t>
  </si>
  <si>
    <t>Travel &amp; Accommodation</t>
  </si>
  <si>
    <t>OTHER INV</t>
  </si>
  <si>
    <t xml:space="preserve">Family </t>
  </si>
  <si>
    <t>Other</t>
  </si>
  <si>
    <t xml:space="preserve">OTHER   </t>
  </si>
  <si>
    <t>Stores Issues</t>
  </si>
  <si>
    <t>TRAINER</t>
  </si>
  <si>
    <t>Trials and Testing</t>
  </si>
  <si>
    <t>Cost Schedule Type</t>
  </si>
  <si>
    <t>SKILLS</t>
  </si>
  <si>
    <t>Intellectual Property</t>
  </si>
  <si>
    <t>PH</t>
  </si>
  <si>
    <t>Project Hours</t>
  </si>
  <si>
    <t>Depreciation/Instruments &amp; Equipment</t>
  </si>
  <si>
    <t>FS</t>
  </si>
  <si>
    <t>Full Salary</t>
  </si>
  <si>
    <t>Capital</t>
  </si>
  <si>
    <t>Other 1</t>
  </si>
  <si>
    <t>Payroll Vouch</t>
  </si>
  <si>
    <t>Other 2</t>
  </si>
  <si>
    <t>Net Pay</t>
  </si>
  <si>
    <t>BANK</t>
  </si>
  <si>
    <t>Other 3</t>
  </si>
  <si>
    <t>PAYE</t>
  </si>
  <si>
    <t>RTI</t>
  </si>
  <si>
    <t>Miscellaneous</t>
  </si>
  <si>
    <t>EE NI</t>
  </si>
  <si>
    <t xml:space="preserve">Standard Hours </t>
  </si>
  <si>
    <t>Contract</t>
  </si>
  <si>
    <t>Handbook</t>
  </si>
  <si>
    <t>T&amp;Cs</t>
  </si>
  <si>
    <t>HR Confirmation</t>
  </si>
  <si>
    <t>Job Title</t>
  </si>
  <si>
    <t>Job Description</t>
  </si>
  <si>
    <t>CURRENCY</t>
  </si>
  <si>
    <t>GBP</t>
  </si>
  <si>
    <t>EUR</t>
  </si>
  <si>
    <t>USD</t>
  </si>
  <si>
    <t>OTHER - PLEASE ENTER A CURRENCY CODE</t>
  </si>
  <si>
    <t>ENTER GRANT ANNEX CTEGORIES HERE:</t>
  </si>
  <si>
    <t>TRADE SHOW</t>
  </si>
  <si>
    <t>MARKET DEVLOPMENT</t>
  </si>
  <si>
    <t>OTHER - PLEASE ENTER DETAIL</t>
  </si>
  <si>
    <t>ERROR LISTS</t>
  </si>
  <si>
    <t>ENTER GBP EQUIVALENT</t>
  </si>
  <si>
    <t>INVOICED</t>
  </si>
  <si>
    <t>STG</t>
  </si>
  <si>
    <t>ENTER TRAINING CODE</t>
  </si>
  <si>
    <t xml:space="preserve">Invoiced and travel tab </t>
  </si>
  <si>
    <t>CODE NOT LISTED ON TRAINING CODE TAB</t>
  </si>
  <si>
    <t>COMPLETE CLAIM FORM SECTION A5</t>
  </si>
  <si>
    <t>LABOUR &amp; PHR</t>
  </si>
  <si>
    <t xml:space="preserve">DATA INPUT REQUIRED ON PHR FOR EMPLOYEE </t>
  </si>
  <si>
    <t>ENTER UNIT COST ON PHR TAB 
[CELL G2]</t>
  </si>
  <si>
    <t>PHR</t>
  </si>
  <si>
    <t>ENTER BASIC SALARY / HOURLY RATE PHR TAB</t>
  </si>
  <si>
    <t>SELECT LABOUR COST TYPE</t>
  </si>
  <si>
    <t>SELECT SALARY FREQUENCY</t>
  </si>
  <si>
    <t>UNIT COST ONLY APPLICABLE TO R&amp;D</t>
  </si>
  <si>
    <t>CHECK PHR / HOURS / TRAINING CODE</t>
  </si>
  <si>
    <t>Detailed guidance on how to complete the schedule is available by clicking on the relevant Column/Field Heading.</t>
  </si>
  <si>
    <t>INVOICE DETAIL
(EXPRESSED IN CURRENCY OF INVOICE)</t>
  </si>
  <si>
    <t>INVOICE AMOUNT 
£'s STERLING (GBP) EQUIVALENT</t>
  </si>
  <si>
    <t>BANK/PAYMENT ACCOUNT</t>
  </si>
  <si>
    <t xml:space="preserve">SUPPLIER DETAILS </t>
  </si>
  <si>
    <t xml:space="preserve">DESCRIPTION OF EXPENDITURE </t>
  </si>
  <si>
    <t>TRAINING 
CODE</t>
  </si>
  <si>
    <t>START DATE</t>
  </si>
  <si>
    <t>END DATE</t>
  </si>
  <si>
    <t>TOTAL AMOUNT</t>
  </si>
  <si>
    <t>PAYMENT DATE</t>
  </si>
  <si>
    <t>A/C No. 
(LAST 3 DIGITS)</t>
  </si>
  <si>
    <t>INVOICE AMOUNT
(EXPRESSED IN CURRENCY OF INVOICE)</t>
  </si>
  <si>
    <t>INVOICE AMOUNT 
GBP EQUIVALENT</t>
  </si>
  <si>
    <t>INVOICE 
NUMBER</t>
  </si>
  <si>
    <t xml:space="preserve">INVOICE 
DATE </t>
  </si>
  <si>
    <t>TRAINING  
CODE</t>
  </si>
  <si>
    <t>NO. OF PEOPLE CHARGED ON INVOICE</t>
  </si>
  <si>
    <t>NO. OF PEOPLE CLAIMED</t>
  </si>
  <si>
    <t>uhag</t>
  </si>
  <si>
    <t>EMPLOYEE NUMBER</t>
  </si>
  <si>
    <t>DATE</t>
  </si>
  <si>
    <t>PROJECT HOURS</t>
  </si>
  <si>
    <t xml:space="preserve">TRAINER </t>
  </si>
  <si>
    <t>DAY</t>
  </si>
  <si>
    <t>PROJECT HOURLY RATE
(PHR)</t>
  </si>
  <si>
    <t>ELIGIBLE HOURS</t>
  </si>
  <si>
    <t>NON-ELIGIBLE 
CTP HOURS</t>
  </si>
  <si>
    <t>ERROR</t>
  </si>
  <si>
    <t>Cost Category</t>
  </si>
  <si>
    <t>Claimed Amount</t>
  </si>
  <si>
    <t>Accommodation &amp; Travel</t>
  </si>
  <si>
    <t>TOTAL</t>
  </si>
  <si>
    <t>EARLIEST</t>
  </si>
  <si>
    <t>LATEST</t>
  </si>
  <si>
    <t>INVOICED COSTS</t>
  </si>
  <si>
    <t>TRAVEL</t>
  </si>
  <si>
    <t>LABOUR COSTS - PROJECT HOURS</t>
  </si>
  <si>
    <t xml:space="preserve">BASIC SALARY/HOURLY RATE </t>
  </si>
  <si>
    <t>SALARY FREQUENCY</t>
  </si>
  <si>
    <t>TRAINING  CODE</t>
  </si>
  <si>
    <t>TRAINING ACTIVITY DESCRIPTION</t>
  </si>
  <si>
    <t>CTP %
[NON ELIGBLE]</t>
  </si>
  <si>
    <t xml:space="preserve">BASIC GROSS SALARY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</si>
</sst>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quot;£&quot;#,##0.00"/>
    <numFmt numFmtId="8" formatCode="&quot;£&quot;#,##0.00;[Red]\-&quot;£&quot;#,##0.00"/>
    <numFmt numFmtId="44" formatCode="_-&quot;£&quot;* #,##0.00_-;\-&quot;£&quot;* #,##0.00_-;_-&quot;£&quot;* &quot;-&quot;??_-;_-@_-"/>
    <numFmt numFmtId="164" formatCode="[$-F800]dddd\,\ mmmm\ dd\,\ yyyy"/>
    <numFmt numFmtId="165" formatCode="&quot;£&quot;#,##0.00"/>
    <numFmt numFmtId="166" formatCode="#,##0_ ;[Red]\-#,##0\ "/>
    <numFmt numFmtId="167" formatCode="0.0"/>
    <numFmt numFmtId="168" formatCode="0_ ;[Red]\-0\ "/>
    <numFmt numFmtId="169" formatCode="#,##0.0_ ;[Red]\-#,##0.0\ "/>
  </numFmts>
  <fonts count="39">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b/>
      <sz val="10"/>
      <name val="Arial"/>
      <family val="2"/>
    </font>
    <font>
      <b/>
      <sz val="10"/>
      <color theme="1"/>
      <name val="Arial"/>
      <family val="2"/>
    </font>
    <font>
      <sz val="10"/>
      <color rgb="FF000000"/>
      <name val="Arial"/>
      <family val="2"/>
    </font>
    <font>
      <b/>
      <sz val="10"/>
      <color rgb="FF000000"/>
      <name val="Arial"/>
      <family val="2"/>
    </font>
    <font>
      <sz val="10"/>
      <color theme="1"/>
      <name val="Arial"/>
      <family val="2"/>
    </font>
    <font>
      <b/>
      <u/>
      <sz val="12"/>
      <color theme="4" tint="0.39997558519241921"/>
      <name val="Arial"/>
      <family val="2"/>
    </font>
    <font>
      <sz val="8"/>
      <name val="Calibri"/>
      <family val="2"/>
      <scheme val="minor"/>
    </font>
    <font>
      <u/>
      <sz val="12"/>
      <color theme="4" tint="0.39997558519241921"/>
      <name val="Arial"/>
      <family val="2"/>
    </font>
    <font>
      <sz val="12"/>
      <name val="Arial"/>
      <family val="2"/>
    </font>
    <font>
      <sz val="12"/>
      <color rgb="FF000000"/>
      <name val="Arial"/>
      <family val="2"/>
    </font>
    <font>
      <b/>
      <sz val="12"/>
      <color rgb="FF000000"/>
      <name val="Arial"/>
      <family val="2"/>
    </font>
    <font>
      <b/>
      <sz val="10"/>
      <color rgb="FFFF0000"/>
      <name val="Arial"/>
      <family val="2"/>
    </font>
    <font>
      <b/>
      <sz val="12"/>
      <color theme="1"/>
      <name val="Arial"/>
      <family val="2"/>
    </font>
    <font>
      <sz val="11"/>
      <name val="Calibri"/>
      <family val="2"/>
      <scheme val="minor"/>
    </font>
    <font>
      <b/>
      <sz val="11"/>
      <color theme="0"/>
      <name val="Calibri"/>
      <family val="2"/>
      <scheme val="minor"/>
    </font>
    <font>
      <sz val="11"/>
      <color theme="0"/>
      <name val="Calibri"/>
      <family val="2"/>
      <scheme val="minor"/>
    </font>
    <font>
      <b/>
      <sz val="11"/>
      <name val="Calibri"/>
      <family val="2"/>
      <scheme val="minor"/>
    </font>
    <font>
      <b/>
      <sz val="12"/>
      <name val="Arial"/>
      <family val="2"/>
    </font>
    <font>
      <sz val="12"/>
      <color theme="1"/>
      <name val="Arial"/>
      <family val="2"/>
    </font>
    <font>
      <b/>
      <sz val="11"/>
      <name val="Arial"/>
      <family val="2"/>
    </font>
    <font>
      <sz val="11"/>
      <name val="Calibri"/>
      <family val="2"/>
    </font>
    <font>
      <sz val="10"/>
      <name val="Calibri"/>
      <family val="2"/>
      <scheme val="minor"/>
    </font>
    <font>
      <sz val="26"/>
      <name val="Calibri"/>
      <family val="2"/>
      <scheme val="minor"/>
    </font>
    <font>
      <sz val="11"/>
      <name val="Arial"/>
      <family val="2"/>
    </font>
    <font>
      <sz val="20"/>
      <color theme="1"/>
      <name val="Arial"/>
      <family val="2"/>
    </font>
    <font>
      <b/>
      <u/>
      <sz val="10"/>
      <color rgb="FF305496"/>
      <name val="Arial"/>
      <family val="2"/>
    </font>
    <font>
      <i/>
      <sz val="12"/>
      <color rgb="FF000000"/>
      <name val="Arial"/>
      <family val="2"/>
    </font>
    <font>
      <sz val="10"/>
      <color rgb="FFFF0000"/>
      <name val="Arial"/>
      <family val="2"/>
    </font>
    <font>
      <u/>
      <sz val="10"/>
      <color rgb="FF000000"/>
      <name val="Arial"/>
      <family val="2"/>
    </font>
    <font>
      <b/>
      <sz val="11"/>
      <color theme="1"/>
      <name val="Arial"/>
      <family val="2"/>
    </font>
    <font>
      <sz val="11"/>
      <color theme="1"/>
      <name val="Arial"/>
      <family val="2"/>
    </font>
    <font>
      <sz val="11"/>
      <color rgb="FF000000"/>
      <name val="Arial"/>
      <family val="2"/>
    </font>
    <font>
      <b/>
      <sz val="11"/>
      <color rgb="FF000000"/>
      <name val="Arial"/>
      <family val="2"/>
    </font>
    <font>
      <b/>
      <u/>
      <sz val="11"/>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2"/>
        <bgColor rgb="FF000000"/>
      </patternFill>
    </fill>
    <fill>
      <patternFill patternType="solid">
        <fgColor rgb="FFCCC0DA"/>
        <bgColor auto="1"/>
      </patternFill>
    </fill>
    <fill>
      <patternFill patternType="solid">
        <fgColor rgb="FFCCC0DA"/>
        <bgColor indexed="64"/>
      </patternFill>
    </fill>
    <fill>
      <gradientFill type="path" left="0.5" right="0.5" top="0.5" bottom="0.5">
        <stop position="0">
          <color theme="0"/>
        </stop>
        <stop position="1">
          <color rgb="FFCCC0DA"/>
        </stop>
      </gradientFill>
    </fill>
    <fill>
      <patternFill patternType="solid">
        <fgColor rgb="FFE4DFEC"/>
        <bgColor indexed="64"/>
      </patternFill>
    </fill>
    <fill>
      <gradientFill type="path" left="0.5" right="0.5" top="0.5" bottom="0.5">
        <stop position="0">
          <color rgb="FFCCC0DA"/>
        </stop>
        <stop position="1">
          <color rgb="FFCCC0DA"/>
        </stop>
      </gradientFill>
    </fill>
    <fill>
      <patternFill patternType="solid">
        <fgColor theme="6" tint="0.79998168889431442"/>
        <bgColor indexed="64"/>
      </patternFill>
    </fill>
    <fill>
      <patternFill patternType="solid">
        <fgColor theme="0" tint="-4.9989318521683403E-2"/>
        <bgColor indexed="64"/>
      </patternFill>
    </fill>
    <fill>
      <patternFill patternType="solid">
        <fgColor theme="2"/>
        <bgColor auto="1"/>
      </patternFill>
    </fill>
    <fill>
      <patternFill patternType="solid">
        <fgColor rgb="FFE7E6E6"/>
        <bgColor indexed="64"/>
      </patternFill>
    </fill>
  </fills>
  <borders count="11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diagonal/>
    </border>
    <border>
      <left/>
      <right style="medium">
        <color rgb="FF000000"/>
      </right>
      <top style="thin">
        <color indexed="64"/>
      </top>
      <bottom style="thin">
        <color indexed="64"/>
      </bottom>
      <diagonal/>
    </border>
    <border>
      <left/>
      <right style="medium">
        <color indexed="64"/>
      </right>
      <top/>
      <bottom style="thin">
        <color indexed="64"/>
      </bottom>
      <diagonal/>
    </border>
    <border>
      <left style="thin">
        <color indexed="64"/>
      </left>
      <right style="medium">
        <color rgb="FF000000"/>
      </right>
      <top style="thin">
        <color indexed="64"/>
      </top>
      <bottom style="medium">
        <color rgb="FF000000"/>
      </bottom>
      <diagonal/>
    </border>
    <border>
      <left/>
      <right style="medium">
        <color rgb="FF000000"/>
      </right>
      <top style="medium">
        <color rgb="FF000000"/>
      </top>
      <bottom style="medium">
        <color rgb="FF000000"/>
      </bottom>
      <diagonal/>
    </border>
    <border>
      <left style="thin">
        <color indexed="64"/>
      </left>
      <right style="medium">
        <color rgb="FF000000"/>
      </right>
      <top/>
      <bottom style="thin">
        <color indexed="64"/>
      </bottom>
      <diagonal/>
    </border>
    <border>
      <left style="medium">
        <color indexed="64"/>
      </left>
      <right style="medium">
        <color rgb="FF000000"/>
      </right>
      <top/>
      <bottom style="thin">
        <color indexed="64"/>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diagonal/>
    </border>
    <border>
      <left style="medium">
        <color rgb="FF000000"/>
      </left>
      <right style="thin">
        <color indexed="64"/>
      </right>
      <top style="thin">
        <color indexed="64"/>
      </top>
      <bottom style="medium">
        <color rgb="FF000000"/>
      </bottom>
      <diagonal/>
    </border>
    <border>
      <left/>
      <right style="medium">
        <color indexed="64"/>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thin">
        <color indexed="64"/>
      </bottom>
      <diagonal/>
    </border>
    <border>
      <left/>
      <right style="medium">
        <color rgb="FF000000"/>
      </right>
      <top style="thin">
        <color indexed="64"/>
      </top>
      <bottom/>
      <diagonal/>
    </border>
    <border>
      <left style="medium">
        <color indexed="64"/>
      </left>
      <right style="medium">
        <color rgb="FF000000"/>
      </right>
      <top/>
      <bottom style="medium">
        <color rgb="FF000000"/>
      </bottom>
      <diagonal/>
    </border>
    <border>
      <left style="medium">
        <color rgb="FF000000"/>
      </left>
      <right/>
      <top/>
      <bottom style="thin">
        <color indexed="64"/>
      </bottom>
      <diagonal/>
    </border>
    <border>
      <left/>
      <right style="thin">
        <color indexed="64"/>
      </right>
      <top style="thin">
        <color indexed="64"/>
      </top>
      <bottom style="medium">
        <color rgb="FF000000"/>
      </bottom>
      <diagonal/>
    </border>
    <border>
      <left style="medium">
        <color rgb="FF000000"/>
      </left>
      <right style="medium">
        <color rgb="FF000000"/>
      </right>
      <top/>
      <bottom style="thin">
        <color indexed="64"/>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indexed="64"/>
      </right>
      <top/>
      <bottom/>
      <diagonal/>
    </border>
    <border>
      <left style="medium">
        <color rgb="FF000000"/>
      </left>
      <right style="medium">
        <color rgb="FF000000"/>
      </right>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indexed="64"/>
      </left>
      <right/>
      <top/>
      <bottom style="medium">
        <color rgb="FF000000"/>
      </bottom>
      <diagonal/>
    </border>
    <border>
      <left style="thin">
        <color rgb="FF000000"/>
      </left>
      <right style="medium">
        <color rgb="FF000000"/>
      </right>
      <top style="thin">
        <color rgb="FF000000"/>
      </top>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s>
  <cellStyleXfs count="6">
    <xf numFmtId="0" fontId="0" fillId="0" borderId="0"/>
    <xf numFmtId="44" fontId="1" fillId="0" borderId="0" applyFont="0" applyFill="0" applyBorder="0" applyAlignment="0" applyProtection="0"/>
    <xf numFmtId="0" fontId="3" fillId="0" borderId="0" applyNumberFormat="0" applyFill="0" applyBorder="0" applyAlignment="0" applyProtection="0"/>
    <xf numFmtId="0" fontId="4" fillId="0" borderId="0"/>
    <xf numFmtId="0" fontId="4" fillId="0" borderId="0"/>
    <xf numFmtId="164" fontId="4" fillId="0" borderId="0"/>
  </cellStyleXfs>
  <cellXfs count="426">
    <xf numFmtId="0" fontId="0" fillId="0" borderId="0" xfId="0"/>
    <xf numFmtId="0" fontId="2" fillId="0" borderId="27" xfId="0" applyFont="1" applyBorder="1"/>
    <xf numFmtId="165" fontId="2" fillId="0" borderId="13" xfId="0" applyNumberFormat="1" applyFont="1" applyBorder="1"/>
    <xf numFmtId="0" fontId="0" fillId="0" borderId="42" xfId="0" applyBorder="1"/>
    <xf numFmtId="165" fontId="0" fillId="0" borderId="15" xfId="0" applyNumberFormat="1" applyBorder="1"/>
    <xf numFmtId="0" fontId="0" fillId="0" borderId="3" xfId="0" applyBorder="1"/>
    <xf numFmtId="165" fontId="0" fillId="0" borderId="39" xfId="0" applyNumberFormat="1" applyBorder="1"/>
    <xf numFmtId="0" fontId="0" fillId="0" borderId="12" xfId="0" applyBorder="1"/>
    <xf numFmtId="0" fontId="0" fillId="0" borderId="43" xfId="0" applyBorder="1"/>
    <xf numFmtId="0" fontId="0" fillId="0" borderId="20" xfId="0" applyBorder="1"/>
    <xf numFmtId="165" fontId="0" fillId="0" borderId="13" xfId="0" applyNumberFormat="1" applyBorder="1"/>
    <xf numFmtId="0" fontId="7" fillId="14" borderId="52" xfId="0" applyFont="1" applyFill="1" applyBorder="1" applyAlignment="1" applyProtection="1">
      <alignment vertical="center" wrapText="1"/>
      <protection locked="0" hidden="1"/>
    </xf>
    <xf numFmtId="0" fontId="20" fillId="2" borderId="0" xfId="0" applyFont="1" applyFill="1"/>
    <xf numFmtId="0" fontId="19" fillId="2" borderId="0" xfId="0" applyFont="1" applyFill="1" applyProtection="1">
      <protection hidden="1"/>
    </xf>
    <xf numFmtId="14" fontId="19" fillId="2" borderId="0" xfId="0" applyNumberFormat="1" applyFont="1" applyFill="1" applyProtection="1">
      <protection hidden="1"/>
    </xf>
    <xf numFmtId="0" fontId="20" fillId="2" borderId="0" xfId="0" applyFont="1" applyFill="1" applyProtection="1">
      <protection hidden="1"/>
    </xf>
    <xf numFmtId="14" fontId="20" fillId="2" borderId="0" xfId="0" applyNumberFormat="1" applyFont="1" applyFill="1" applyProtection="1">
      <protection hidden="1"/>
    </xf>
    <xf numFmtId="0" fontId="10" fillId="0" borderId="0" xfId="0" applyFont="1" applyAlignment="1">
      <alignment horizontal="center" vertical="center" wrapText="1"/>
    </xf>
    <xf numFmtId="0" fontId="23" fillId="0" borderId="0" xfId="0" applyFont="1" applyAlignment="1">
      <alignment horizontal="center" vertical="center" wrapText="1"/>
    </xf>
    <xf numFmtId="0" fontId="9" fillId="13" borderId="10" xfId="0" applyFont="1" applyFill="1" applyBorder="1" applyAlignment="1" applyProtection="1">
      <alignment wrapText="1"/>
      <protection hidden="1"/>
    </xf>
    <xf numFmtId="0" fontId="9" fillId="13" borderId="10" xfId="0" applyFont="1" applyFill="1" applyBorder="1" applyAlignment="1" applyProtection="1">
      <alignment horizontal="center" vertical="top" wrapText="1"/>
      <protection hidden="1"/>
    </xf>
    <xf numFmtId="0" fontId="9" fillId="13" borderId="11" xfId="0" applyFont="1" applyFill="1" applyBorder="1" applyAlignment="1" applyProtection="1">
      <alignment horizontal="center" vertical="top" wrapText="1"/>
      <protection hidden="1"/>
    </xf>
    <xf numFmtId="0" fontId="9" fillId="13" borderId="14" xfId="0" applyFont="1" applyFill="1" applyBorder="1" applyAlignment="1" applyProtection="1">
      <alignment horizontal="center" vertical="top" wrapText="1"/>
      <protection hidden="1"/>
    </xf>
    <xf numFmtId="0" fontId="21" fillId="2" borderId="0" xfId="0" applyFont="1" applyFill="1" applyAlignment="1" applyProtection="1">
      <alignment horizontal="left"/>
      <protection hidden="1"/>
    </xf>
    <xf numFmtId="0" fontId="18" fillId="2" borderId="0" xfId="0" applyFont="1" applyFill="1" applyProtection="1">
      <protection hidden="1"/>
    </xf>
    <xf numFmtId="0" fontId="18" fillId="2" borderId="0" xfId="0" applyFont="1" applyFill="1" applyAlignment="1" applyProtection="1">
      <alignment horizontal="left"/>
      <protection hidden="1"/>
    </xf>
    <xf numFmtId="165" fontId="25" fillId="2" borderId="0" xfId="0" applyNumberFormat="1" applyFont="1" applyFill="1" applyAlignment="1" applyProtection="1">
      <alignment horizontal="left" vertical="center"/>
      <protection hidden="1"/>
    </xf>
    <xf numFmtId="0" fontId="18" fillId="2" borderId="0" xfId="0" applyFont="1" applyFill="1" applyAlignment="1" applyProtection="1">
      <alignment horizontal="left" vertical="center"/>
      <protection hidden="1"/>
    </xf>
    <xf numFmtId="165" fontId="18" fillId="2" borderId="0" xfId="0" applyNumberFormat="1" applyFont="1" applyFill="1" applyAlignment="1" applyProtection="1">
      <alignment horizontal="left"/>
      <protection hidden="1"/>
    </xf>
    <xf numFmtId="0" fontId="26" fillId="2" borderId="0" xfId="0" applyFont="1" applyFill="1" applyAlignment="1" applyProtection="1">
      <alignment horizontal="left"/>
      <protection hidden="1"/>
    </xf>
    <xf numFmtId="0" fontId="27" fillId="2" borderId="0" xfId="0" applyFont="1" applyFill="1" applyAlignment="1" applyProtection="1">
      <alignment horizontal="left"/>
      <protection hidden="1"/>
    </xf>
    <xf numFmtId="0" fontId="4" fillId="2" borderId="0" xfId="0" applyFont="1" applyFill="1" applyAlignment="1" applyProtection="1">
      <alignment horizontal="center" vertical="center" wrapText="1"/>
      <protection hidden="1"/>
    </xf>
    <xf numFmtId="0" fontId="25" fillId="2" borderId="0" xfId="0" applyFont="1" applyFill="1" applyAlignment="1" applyProtection="1">
      <alignment horizontal="left"/>
      <protection hidden="1"/>
    </xf>
    <xf numFmtId="0" fontId="21" fillId="2" borderId="2" xfId="0" applyFont="1" applyFill="1" applyBorder="1" applyAlignment="1" applyProtection="1">
      <alignment horizontal="left" wrapText="1"/>
      <protection hidden="1"/>
    </xf>
    <xf numFmtId="0" fontId="18" fillId="2" borderId="2" xfId="0" applyFont="1" applyFill="1" applyBorder="1" applyAlignment="1" applyProtection="1">
      <alignment horizontal="left" wrapText="1"/>
      <protection hidden="1"/>
    </xf>
    <xf numFmtId="0" fontId="18" fillId="2" borderId="0" xfId="0" applyFont="1" applyFill="1" applyAlignment="1" applyProtection="1">
      <alignment wrapText="1"/>
      <protection hidden="1"/>
    </xf>
    <xf numFmtId="167" fontId="4" fillId="2" borderId="2" xfId="0" applyNumberFormat="1" applyFont="1" applyFill="1" applyBorder="1" applyAlignment="1">
      <alignment horizontal="left" vertical="center" wrapText="1"/>
    </xf>
    <xf numFmtId="0" fontId="18" fillId="2" borderId="2" xfId="0" applyFont="1" applyFill="1" applyBorder="1" applyProtection="1">
      <protection hidden="1"/>
    </xf>
    <xf numFmtId="0" fontId="18" fillId="2" borderId="0" xfId="0" applyFont="1" applyFill="1" applyAlignment="1" applyProtection="1">
      <alignment horizontal="left" wrapText="1"/>
      <protection hidden="1"/>
    </xf>
    <xf numFmtId="0" fontId="9" fillId="0" borderId="0" xfId="0" applyFont="1" applyAlignment="1" applyProtection="1">
      <alignment wrapText="1"/>
      <protection hidden="1"/>
    </xf>
    <xf numFmtId="0" fontId="8" fillId="3" borderId="6" xfId="0" applyFont="1" applyFill="1" applyBorder="1" applyAlignment="1" applyProtection="1">
      <alignment horizontal="center" vertical="center" wrapText="1"/>
      <protection hidden="1"/>
    </xf>
    <xf numFmtId="0" fontId="9" fillId="3" borderId="6" xfId="0" applyFont="1" applyFill="1" applyBorder="1" applyAlignment="1" applyProtection="1">
      <alignment horizontal="center" vertical="center" wrapText="1"/>
      <protection hidden="1"/>
    </xf>
    <xf numFmtId="7" fontId="9" fillId="3" borderId="6" xfId="1" applyNumberFormat="1" applyFont="1" applyFill="1" applyBorder="1" applyAlignment="1" applyProtection="1">
      <alignment horizontal="center" vertical="center" wrapText="1"/>
      <protection hidden="1"/>
    </xf>
    <xf numFmtId="167" fontId="9" fillId="3" borderId="6" xfId="0" applyNumberFormat="1"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167" fontId="9" fillId="0" borderId="0" xfId="0" applyNumberFormat="1" applyFont="1" applyAlignment="1" applyProtection="1">
      <alignment horizontal="center" vertical="center" wrapText="1"/>
      <protection hidden="1"/>
    </xf>
    <xf numFmtId="168" fontId="9" fillId="2" borderId="6" xfId="0" applyNumberFormat="1" applyFont="1" applyFill="1" applyBorder="1" applyAlignment="1" applyProtection="1">
      <alignment horizontal="center" vertical="center" wrapText="1"/>
      <protection locked="0" hidden="1"/>
    </xf>
    <xf numFmtId="14" fontId="9" fillId="2" borderId="6" xfId="0" applyNumberFormat="1" applyFont="1" applyFill="1" applyBorder="1" applyAlignment="1" applyProtection="1">
      <alignment horizontal="center" vertical="center" wrapText="1"/>
      <protection locked="0" hidden="1"/>
    </xf>
    <xf numFmtId="169" fontId="9" fillId="2" borderId="6" xfId="0" applyNumberFormat="1" applyFont="1" applyFill="1" applyBorder="1" applyAlignment="1" applyProtection="1">
      <alignment horizontal="center" vertical="center" wrapText="1"/>
      <protection locked="0" hidden="1"/>
    </xf>
    <xf numFmtId="0" fontId="9" fillId="3" borderId="6" xfId="0" applyFont="1" applyFill="1" applyBorder="1" applyAlignment="1" applyProtection="1">
      <alignment horizontal="center" vertical="center" wrapText="1"/>
      <protection locked="0" hidden="1"/>
    </xf>
    <xf numFmtId="0" fontId="9" fillId="0" borderId="0" xfId="0" applyFont="1" applyAlignment="1" applyProtection="1">
      <alignment wrapText="1"/>
      <protection locked="0" hidden="1"/>
    </xf>
    <xf numFmtId="168" fontId="9" fillId="0" borderId="0" xfId="0" applyNumberFormat="1" applyFont="1" applyAlignment="1" applyProtection="1">
      <alignment horizontal="center" vertical="center" wrapText="1"/>
      <protection locked="0" hidden="1"/>
    </xf>
    <xf numFmtId="14" fontId="9" fillId="0" borderId="0" xfId="0" applyNumberFormat="1" applyFont="1" applyAlignment="1" applyProtection="1">
      <alignment horizontal="center" vertical="center" wrapText="1"/>
      <protection locked="0" hidden="1"/>
    </xf>
    <xf numFmtId="169" fontId="9" fillId="0" borderId="0" xfId="0" applyNumberFormat="1" applyFont="1" applyAlignment="1" applyProtection="1">
      <alignment horizontal="center" vertical="center" wrapText="1"/>
      <protection locked="0" hidden="1"/>
    </xf>
    <xf numFmtId="0" fontId="9" fillId="0" borderId="0" xfId="0" applyFont="1" applyAlignment="1" applyProtection="1">
      <alignment horizontal="center" vertical="center" wrapText="1"/>
      <protection locked="0" hidden="1"/>
    </xf>
    <xf numFmtId="0" fontId="6" fillId="9" borderId="1" xfId="2" applyFont="1" applyFill="1" applyBorder="1" applyAlignment="1" applyProtection="1">
      <alignment vertical="center" wrapText="1"/>
      <protection locked="0" hidden="1"/>
    </xf>
    <xf numFmtId="0" fontId="9" fillId="4" borderId="0" xfId="0" applyFont="1" applyFill="1" applyAlignment="1">
      <alignment wrapText="1"/>
    </xf>
    <xf numFmtId="0" fontId="9" fillId="0" borderId="0" xfId="0" applyFont="1" applyAlignment="1">
      <alignment wrapText="1"/>
    </xf>
    <xf numFmtId="0" fontId="16" fillId="13" borderId="9" xfId="0" applyFont="1" applyFill="1" applyBorder="1" applyAlignment="1">
      <alignment wrapText="1"/>
    </xf>
    <xf numFmtId="0" fontId="9" fillId="13" borderId="12" xfId="0" applyFont="1" applyFill="1" applyBorder="1" applyAlignment="1">
      <alignment wrapText="1"/>
    </xf>
    <xf numFmtId="0" fontId="6" fillId="5" borderId="0" xfId="0" applyFont="1" applyFill="1" applyAlignment="1">
      <alignment vertical="center" wrapText="1"/>
    </xf>
    <xf numFmtId="0" fontId="6" fillId="13" borderId="12" xfId="0" applyFont="1" applyFill="1" applyBorder="1" applyAlignment="1">
      <alignment vertical="center" wrapText="1"/>
    </xf>
    <xf numFmtId="0" fontId="9" fillId="13" borderId="14" xfId="0" applyFont="1" applyFill="1" applyBorder="1" applyAlignment="1">
      <alignment wrapText="1"/>
    </xf>
    <xf numFmtId="0" fontId="9" fillId="2" borderId="27" xfId="0" applyFont="1" applyFill="1" applyBorder="1" applyAlignment="1">
      <alignment wrapText="1"/>
    </xf>
    <xf numFmtId="0" fontId="9" fillId="13" borderId="26" xfId="0" applyFont="1" applyFill="1" applyBorder="1" applyAlignment="1">
      <alignment horizontal="center" wrapText="1"/>
    </xf>
    <xf numFmtId="0" fontId="9" fillId="13" borderId="28" xfId="0" applyFont="1" applyFill="1" applyBorder="1" applyAlignment="1">
      <alignment wrapText="1"/>
    </xf>
    <xf numFmtId="0" fontId="9" fillId="0" borderId="0" xfId="0" applyFont="1" applyProtection="1">
      <protection hidden="1"/>
    </xf>
    <xf numFmtId="14" fontId="9" fillId="0" borderId="0" xfId="0" applyNumberFormat="1" applyFont="1" applyProtection="1">
      <protection hidden="1"/>
    </xf>
    <xf numFmtId="0" fontId="6" fillId="0" borderId="0" xfId="0" applyFont="1" applyProtection="1">
      <protection hidden="1"/>
    </xf>
    <xf numFmtId="14" fontId="6" fillId="0" borderId="0" xfId="0" applyNumberFormat="1" applyFont="1" applyAlignment="1" applyProtection="1">
      <alignment horizontal="center"/>
      <protection hidden="1"/>
    </xf>
    <xf numFmtId="40" fontId="9" fillId="0" borderId="0" xfId="0" applyNumberFormat="1" applyFont="1" applyProtection="1">
      <protection hidden="1"/>
    </xf>
    <xf numFmtId="40" fontId="9" fillId="0" borderId="0" xfId="0" applyNumberFormat="1" applyFont="1" applyAlignment="1" applyProtection="1">
      <alignment horizontal="center" vertical="center"/>
      <protection hidden="1"/>
    </xf>
    <xf numFmtId="14" fontId="9" fillId="0" borderId="0" xfId="0" applyNumberFormat="1" applyFont="1" applyAlignment="1" applyProtection="1">
      <alignment horizontal="center" vertical="center"/>
      <protection hidden="1"/>
    </xf>
    <xf numFmtId="49" fontId="9" fillId="0" borderId="0" xfId="0" applyNumberFormat="1" applyFont="1" applyProtection="1">
      <protection hidden="1"/>
    </xf>
    <xf numFmtId="14" fontId="9" fillId="0" borderId="0" xfId="0" applyNumberFormat="1" applyFont="1" applyAlignment="1" applyProtection="1">
      <alignment horizontal="center"/>
      <protection hidden="1"/>
    </xf>
    <xf numFmtId="14" fontId="7" fillId="14" borderId="53" xfId="0" applyNumberFormat="1" applyFont="1" applyFill="1" applyBorder="1" applyAlignment="1" applyProtection="1">
      <alignment horizontal="center" vertical="center" wrapText="1"/>
      <protection locked="0" hidden="1"/>
    </xf>
    <xf numFmtId="14" fontId="7" fillId="14" borderId="6" xfId="0" applyNumberFormat="1"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40" fontId="9" fillId="0" borderId="6" xfId="0" applyNumberFormat="1" applyFont="1" applyBorder="1" applyAlignment="1" applyProtection="1">
      <alignment horizontal="center" vertical="center"/>
      <protection locked="0" hidden="1"/>
    </xf>
    <xf numFmtId="0" fontId="5" fillId="3" borderId="6" xfId="0" applyFont="1" applyFill="1" applyBorder="1" applyAlignment="1" applyProtection="1">
      <alignment horizontal="center" vertical="center" wrapText="1"/>
      <protection hidden="1"/>
    </xf>
    <xf numFmtId="0" fontId="4" fillId="2" borderId="0" xfId="0" applyFont="1" applyFill="1" applyAlignment="1" applyProtection="1">
      <alignment horizontal="center" wrapText="1"/>
      <protection locked="0" hidden="1"/>
    </xf>
    <xf numFmtId="0" fontId="8" fillId="3" borderId="8" xfId="0" applyFont="1" applyFill="1" applyBorder="1" applyAlignment="1" applyProtection="1">
      <alignment horizontal="center" vertical="center" wrapText="1"/>
      <protection hidden="1"/>
    </xf>
    <xf numFmtId="165" fontId="7" fillId="6" borderId="40" xfId="0" applyNumberFormat="1" applyFont="1" applyFill="1" applyBorder="1" applyAlignment="1" applyProtection="1">
      <alignment horizontal="center" vertical="center" wrapText="1"/>
      <protection hidden="1"/>
    </xf>
    <xf numFmtId="0" fontId="8" fillId="3" borderId="7" xfId="0" applyFont="1" applyFill="1" applyBorder="1" applyAlignment="1" applyProtection="1">
      <alignment horizontal="center" vertical="center" wrapText="1"/>
      <protection hidden="1"/>
    </xf>
    <xf numFmtId="0" fontId="8" fillId="3" borderId="48" xfId="0" applyFont="1" applyFill="1" applyBorder="1" applyAlignment="1" applyProtection="1">
      <alignment horizontal="center" vertical="center" wrapText="1"/>
      <protection hidden="1"/>
    </xf>
    <xf numFmtId="165" fontId="9" fillId="2" borderId="6" xfId="0" applyNumberFormat="1" applyFont="1" applyFill="1" applyBorder="1" applyAlignment="1" applyProtection="1">
      <alignment horizontal="center" vertical="center" wrapText="1"/>
      <protection locked="0" hidden="1"/>
    </xf>
    <xf numFmtId="167" fontId="9" fillId="2" borderId="6" xfId="0" applyNumberFormat="1" applyFont="1" applyFill="1" applyBorder="1" applyAlignment="1" applyProtection="1">
      <alignment horizontal="center" vertical="center" wrapText="1"/>
      <protection locked="0" hidden="1"/>
    </xf>
    <xf numFmtId="165" fontId="9" fillId="2" borderId="2" xfId="0" applyNumberFormat="1" applyFont="1" applyFill="1" applyBorder="1" applyAlignment="1" applyProtection="1">
      <alignment horizontal="center" vertical="center" wrapText="1"/>
      <protection locked="0" hidden="1"/>
    </xf>
    <xf numFmtId="167" fontId="9" fillId="2" borderId="2" xfId="0" applyNumberFormat="1" applyFont="1" applyFill="1" applyBorder="1" applyAlignment="1" applyProtection="1">
      <alignment horizontal="center" vertical="center" wrapText="1"/>
      <protection locked="0" hidden="1"/>
    </xf>
    <xf numFmtId="165" fontId="9" fillId="2" borderId="31" xfId="0" applyNumberFormat="1" applyFont="1" applyFill="1" applyBorder="1" applyAlignment="1" applyProtection="1">
      <alignment horizontal="center" vertical="center" wrapText="1"/>
      <protection locked="0" hidden="1"/>
    </xf>
    <xf numFmtId="167" fontId="9" fillId="2" borderId="31" xfId="0" applyNumberFormat="1" applyFont="1" applyFill="1" applyBorder="1" applyAlignment="1" applyProtection="1">
      <alignment horizontal="center" vertical="center" wrapText="1"/>
      <protection locked="0" hidden="1"/>
    </xf>
    <xf numFmtId="49" fontId="4" fillId="2" borderId="4" xfId="0" applyNumberFormat="1" applyFont="1" applyFill="1" applyBorder="1" applyAlignment="1" applyProtection="1">
      <alignment horizontal="center" vertical="center" wrapText="1"/>
      <protection locked="0" hidden="1"/>
    </xf>
    <xf numFmtId="0" fontId="9" fillId="0" borderId="0" xfId="0" applyFont="1" applyAlignment="1" applyProtection="1">
      <alignment horizontal="center"/>
      <protection hidden="1"/>
    </xf>
    <xf numFmtId="9" fontId="9" fillId="0" borderId="0" xfId="0" applyNumberFormat="1" applyFont="1" applyAlignment="1" applyProtection="1">
      <alignment horizontal="center" vertical="center"/>
      <protection hidden="1"/>
    </xf>
    <xf numFmtId="165" fontId="5" fillId="9" borderId="25" xfId="2" applyNumberFormat="1" applyFont="1" applyFill="1" applyBorder="1" applyAlignment="1" applyProtection="1">
      <alignment horizontal="center" vertical="center" wrapText="1"/>
      <protection locked="0" hidden="1"/>
    </xf>
    <xf numFmtId="49" fontId="4" fillId="2" borderId="6" xfId="4" applyNumberFormat="1" applyFill="1" applyBorder="1" applyAlignment="1" applyProtection="1">
      <alignment wrapText="1" shrinkToFit="1"/>
      <protection locked="0" hidden="1"/>
    </xf>
    <xf numFmtId="49" fontId="4" fillId="2" borderId="6" xfId="4" applyNumberFormat="1" applyFill="1" applyBorder="1" applyAlignment="1" applyProtection="1">
      <alignment horizontal="center" vertical="center" wrapText="1" shrinkToFit="1"/>
      <protection locked="0" hidden="1"/>
    </xf>
    <xf numFmtId="14" fontId="4" fillId="2" borderId="6" xfId="4" applyNumberFormat="1" applyFill="1" applyBorder="1" applyAlignment="1" applyProtection="1">
      <alignment horizontal="center" vertical="center" wrapText="1" shrinkToFit="1"/>
      <protection locked="0" hidden="1"/>
    </xf>
    <xf numFmtId="0" fontId="4" fillId="2" borderId="6" xfId="4" applyFill="1" applyBorder="1" applyAlignment="1" applyProtection="1">
      <alignment horizontal="center" vertical="center" wrapText="1" shrinkToFit="1"/>
      <protection locked="0" hidden="1"/>
    </xf>
    <xf numFmtId="0" fontId="4" fillId="2" borderId="6" xfId="4" applyFill="1" applyBorder="1" applyAlignment="1" applyProtection="1">
      <alignment horizontal="center" vertical="center" wrapText="1"/>
      <protection locked="0" hidden="1"/>
    </xf>
    <xf numFmtId="0" fontId="4" fillId="2" borderId="37" xfId="4" applyFill="1" applyBorder="1" applyAlignment="1" applyProtection="1">
      <alignment horizontal="center" vertical="center" wrapText="1" shrinkToFit="1"/>
      <protection locked="0" hidden="1"/>
    </xf>
    <xf numFmtId="166" fontId="4" fillId="2" borderId="6" xfId="4" applyNumberFormat="1" applyFill="1" applyBorder="1" applyAlignment="1" applyProtection="1">
      <alignment horizontal="center" vertical="center" wrapText="1" shrinkToFit="1"/>
      <protection locked="0" hidden="1"/>
    </xf>
    <xf numFmtId="166" fontId="4" fillId="2" borderId="2" xfId="4" applyNumberFormat="1" applyFill="1" applyBorder="1" applyAlignment="1" applyProtection="1">
      <alignment horizontal="center" vertical="center" wrapText="1" shrinkToFit="1"/>
      <protection locked="0" hidden="1"/>
    </xf>
    <xf numFmtId="40" fontId="4" fillId="2" borderId="6" xfId="4" applyNumberFormat="1" applyFill="1" applyBorder="1" applyAlignment="1" applyProtection="1">
      <alignment horizontal="center" vertical="center" wrapText="1"/>
      <protection locked="0" hidden="1"/>
    </xf>
    <xf numFmtId="4" fontId="4" fillId="2" borderId="6" xfId="4" applyNumberFormat="1" applyFill="1" applyBorder="1" applyAlignment="1" applyProtection="1">
      <alignment horizontal="center" vertical="center" wrapText="1"/>
      <protection locked="0" hidden="1"/>
    </xf>
    <xf numFmtId="165" fontId="4" fillId="2" borderId="2" xfId="4" applyNumberFormat="1" applyFill="1" applyBorder="1" applyAlignment="1" applyProtection="1">
      <alignment horizontal="center" vertical="center" wrapText="1"/>
      <protection locked="0" hidden="1"/>
    </xf>
    <xf numFmtId="49" fontId="4" fillId="2" borderId="6" xfId="4" applyNumberFormat="1" applyFill="1" applyBorder="1" applyAlignment="1" applyProtection="1">
      <alignment horizontal="center" vertical="center" wrapText="1"/>
      <protection locked="0" hidden="1"/>
    </xf>
    <xf numFmtId="0" fontId="4" fillId="2" borderId="5" xfId="4" applyFill="1" applyBorder="1" applyAlignment="1" applyProtection="1">
      <alignment horizontal="center" vertical="center" wrapText="1" shrinkToFit="1"/>
      <protection locked="0" hidden="1"/>
    </xf>
    <xf numFmtId="4" fontId="4" fillId="2" borderId="2" xfId="4" applyNumberFormat="1" applyFill="1" applyBorder="1" applyAlignment="1" applyProtection="1">
      <alignment horizontal="center" vertical="center" wrapText="1" shrinkToFit="1"/>
      <protection locked="0" hidden="1"/>
    </xf>
    <xf numFmtId="14" fontId="4" fillId="2" borderId="2" xfId="4" applyNumberFormat="1" applyFill="1" applyBorder="1" applyAlignment="1" applyProtection="1">
      <alignment horizontal="center" vertical="center" wrapText="1" shrinkToFit="1"/>
      <protection locked="0" hidden="1"/>
    </xf>
    <xf numFmtId="49" fontId="4" fillId="2" borderId="2" xfId="4" applyNumberFormat="1" applyFill="1" applyBorder="1" applyAlignment="1" applyProtection="1">
      <alignment horizontal="center" vertical="center" wrapText="1"/>
      <protection locked="0" hidden="1"/>
    </xf>
    <xf numFmtId="0" fontId="4" fillId="2" borderId="2" xfId="4" applyFill="1" applyBorder="1" applyAlignment="1" applyProtection="1">
      <alignment horizontal="center" vertical="center" wrapText="1" shrinkToFit="1"/>
      <protection locked="0" hidden="1"/>
    </xf>
    <xf numFmtId="49" fontId="4" fillId="2" borderId="2" xfId="4" applyNumberFormat="1" applyFill="1" applyBorder="1" applyAlignment="1" applyProtection="1">
      <alignment horizontal="center" vertical="center" wrapText="1" shrinkToFit="1"/>
      <protection locked="0" hidden="1"/>
    </xf>
    <xf numFmtId="49" fontId="4" fillId="2" borderId="30" xfId="4" applyNumberFormat="1" applyFill="1" applyBorder="1" applyAlignment="1" applyProtection="1">
      <alignment horizontal="center" vertical="center" wrapText="1" shrinkToFit="1"/>
      <protection locked="0" hidden="1"/>
    </xf>
    <xf numFmtId="0" fontId="4" fillId="2" borderId="2" xfId="4" applyFill="1" applyBorder="1" applyAlignment="1" applyProtection="1">
      <alignment horizontal="center" vertical="center" wrapText="1"/>
      <protection locked="0" hidden="1"/>
    </xf>
    <xf numFmtId="49" fontId="4" fillId="2" borderId="4" xfId="4" applyNumberFormat="1" applyFill="1" applyBorder="1" applyAlignment="1" applyProtection="1">
      <alignment horizontal="center" vertical="center" wrapText="1" shrinkToFit="1"/>
      <protection locked="0" hidden="1"/>
    </xf>
    <xf numFmtId="49" fontId="4" fillId="2" borderId="2" xfId="4" applyNumberFormat="1" applyFill="1" applyBorder="1" applyAlignment="1" applyProtection="1">
      <alignment wrapText="1" shrinkToFit="1"/>
      <protection hidden="1"/>
    </xf>
    <xf numFmtId="49" fontId="4" fillId="3" borderId="2" xfId="4" applyNumberFormat="1" applyFill="1" applyBorder="1" applyAlignment="1" applyProtection="1">
      <alignment horizontal="center" vertical="center" wrapText="1" shrinkToFit="1"/>
      <protection hidden="1"/>
    </xf>
    <xf numFmtId="14" fontId="4" fillId="3" borderId="2" xfId="4" applyNumberFormat="1" applyFill="1" applyBorder="1" applyAlignment="1" applyProtection="1">
      <alignment horizontal="center" vertical="center" wrapText="1" shrinkToFit="1"/>
      <protection hidden="1"/>
    </xf>
    <xf numFmtId="0" fontId="4" fillId="0" borderId="6" xfId="4" applyBorder="1" applyAlignment="1" applyProtection="1">
      <alignment horizontal="center" vertical="center" wrapText="1" shrinkToFit="1"/>
      <protection hidden="1"/>
    </xf>
    <xf numFmtId="0" fontId="4" fillId="3" borderId="2" xfId="4" applyFill="1" applyBorder="1" applyAlignment="1" applyProtection="1">
      <alignment horizontal="center" vertical="center" wrapText="1"/>
      <protection hidden="1"/>
    </xf>
    <xf numFmtId="49" fontId="4" fillId="0" borderId="4" xfId="4" applyNumberFormat="1" applyBorder="1" applyAlignment="1" applyProtection="1">
      <alignment horizontal="center" vertical="center" wrapText="1" shrinkToFit="1"/>
      <protection hidden="1"/>
    </xf>
    <xf numFmtId="0" fontId="4" fillId="3" borderId="6" xfId="4" applyFill="1" applyBorder="1" applyAlignment="1" applyProtection="1">
      <alignment horizontal="center" vertical="center" wrapText="1" shrinkToFit="1"/>
      <protection hidden="1"/>
    </xf>
    <xf numFmtId="0" fontId="4" fillId="3" borderId="2" xfId="4" applyFill="1" applyBorder="1" applyAlignment="1" applyProtection="1">
      <alignment horizontal="center" vertical="center" wrapText="1" shrinkToFit="1"/>
      <protection hidden="1"/>
    </xf>
    <xf numFmtId="14" fontId="4" fillId="0" borderId="6" xfId="4" applyNumberFormat="1" applyBorder="1" applyAlignment="1" applyProtection="1">
      <alignment horizontal="center" vertical="center" wrapText="1" shrinkToFit="1"/>
      <protection hidden="1"/>
    </xf>
    <xf numFmtId="166" fontId="4" fillId="3" borderId="2" xfId="4" applyNumberFormat="1" applyFill="1" applyBorder="1" applyAlignment="1" applyProtection="1">
      <alignment horizontal="center" vertical="center" wrapText="1" shrinkToFit="1"/>
      <protection hidden="1"/>
    </xf>
    <xf numFmtId="40" fontId="4" fillId="0" borderId="6" xfId="4" applyNumberFormat="1" applyBorder="1" applyAlignment="1" applyProtection="1">
      <alignment horizontal="center" vertical="center" wrapText="1"/>
      <protection hidden="1"/>
    </xf>
    <xf numFmtId="4" fontId="4" fillId="0" borderId="6" xfId="4" applyNumberFormat="1" applyBorder="1" applyAlignment="1" applyProtection="1">
      <alignment horizontal="center" vertical="center" wrapText="1"/>
      <protection hidden="1"/>
    </xf>
    <xf numFmtId="4" fontId="4" fillId="3" borderId="2" xfId="4" applyNumberFormat="1" applyFill="1" applyBorder="1" applyAlignment="1" applyProtection="1">
      <alignment horizontal="center" vertical="center" wrapText="1" shrinkToFit="1"/>
      <protection hidden="1"/>
    </xf>
    <xf numFmtId="49" fontId="4" fillId="3" borderId="2" xfId="4" applyNumberFormat="1" applyFill="1" applyBorder="1" applyAlignment="1" applyProtection="1">
      <alignment horizontal="center" vertical="center" wrapText="1"/>
      <protection hidden="1"/>
    </xf>
    <xf numFmtId="49" fontId="4" fillId="2" borderId="6" xfId="4" applyNumberFormat="1" applyFill="1" applyBorder="1" applyAlignment="1" applyProtection="1">
      <alignment horizontal="left" vertical="center" wrapText="1" shrinkToFit="1"/>
      <protection locked="0" hidden="1"/>
    </xf>
    <xf numFmtId="49" fontId="4" fillId="2" borderId="37" xfId="4" applyNumberFormat="1" applyFill="1" applyBorder="1" applyAlignment="1" applyProtection="1">
      <alignment horizontal="center" vertical="center" wrapText="1" shrinkToFit="1"/>
      <protection locked="0" hidden="1"/>
    </xf>
    <xf numFmtId="14" fontId="4" fillId="2" borderId="52" xfId="4" applyNumberFormat="1" applyFill="1" applyBorder="1" applyAlignment="1" applyProtection="1">
      <alignment horizontal="center" vertical="center" wrapText="1" shrinkToFit="1"/>
      <protection locked="0" hidden="1"/>
    </xf>
    <xf numFmtId="0" fontId="4" fillId="2" borderId="52" xfId="4" applyFill="1" applyBorder="1" applyAlignment="1" applyProtection="1">
      <alignment horizontal="left" vertical="center" wrapText="1"/>
      <protection locked="0" hidden="1"/>
    </xf>
    <xf numFmtId="40" fontId="4" fillId="2" borderId="2" xfId="4" applyNumberFormat="1" applyFill="1" applyBorder="1" applyAlignment="1" applyProtection="1">
      <alignment horizontal="center" vertical="center" wrapText="1" shrinkToFit="1"/>
      <protection locked="0" hidden="1"/>
    </xf>
    <xf numFmtId="0" fontId="5" fillId="9" borderId="48" xfId="2" applyNumberFormat="1" applyFont="1" applyFill="1" applyBorder="1" applyAlignment="1" applyProtection="1">
      <alignment horizontal="center" vertical="center" wrapText="1"/>
      <protection hidden="1"/>
    </xf>
    <xf numFmtId="0" fontId="5" fillId="9" borderId="31" xfId="2" applyFont="1" applyFill="1" applyBorder="1" applyAlignment="1" applyProtection="1">
      <alignment horizontal="center" vertical="center" wrapText="1"/>
      <protection hidden="1"/>
    </xf>
    <xf numFmtId="0" fontId="5" fillId="9" borderId="31" xfId="2" applyNumberFormat="1" applyFont="1" applyFill="1" applyBorder="1" applyAlignment="1" applyProtection="1">
      <alignment horizontal="center" vertical="center" wrapText="1"/>
      <protection hidden="1"/>
    </xf>
    <xf numFmtId="0" fontId="5" fillId="9" borderId="41" xfId="2" applyFont="1" applyFill="1" applyBorder="1" applyAlignment="1" applyProtection="1">
      <alignment horizontal="center" vertical="center" wrapText="1"/>
      <protection hidden="1"/>
    </xf>
    <xf numFmtId="0" fontId="4" fillId="2" borderId="2" xfId="0" applyFont="1" applyFill="1" applyBorder="1" applyAlignment="1" applyProtection="1">
      <alignment horizontal="center" wrapText="1"/>
      <protection locked="0" hidden="1"/>
    </xf>
    <xf numFmtId="11" fontId="4" fillId="2" borderId="2" xfId="0" applyNumberFormat="1" applyFont="1" applyFill="1" applyBorder="1" applyAlignment="1" applyProtection="1">
      <alignment horizontal="center" wrapText="1"/>
      <protection locked="0" hidden="1"/>
    </xf>
    <xf numFmtId="0" fontId="4" fillId="0" borderId="0" xfId="0" applyFont="1" applyAlignment="1" applyProtection="1">
      <alignment horizontal="center"/>
      <protection hidden="1"/>
    </xf>
    <xf numFmtId="0" fontId="4" fillId="2" borderId="0" xfId="0" applyFont="1" applyFill="1" applyAlignment="1" applyProtection="1">
      <alignment wrapText="1"/>
      <protection hidden="1"/>
    </xf>
    <xf numFmtId="14" fontId="4" fillId="0" borderId="0" xfId="0" applyNumberFormat="1" applyFont="1" applyAlignment="1" applyProtection="1">
      <alignment horizontal="center"/>
      <protection hidden="1"/>
    </xf>
    <xf numFmtId="0" fontId="4" fillId="0" borderId="0" xfId="0" applyFont="1" applyAlignment="1" applyProtection="1">
      <alignment horizontal="center" wrapText="1"/>
      <protection hidden="1"/>
    </xf>
    <xf numFmtId="4" fontId="4" fillId="0" borderId="0" xfId="0" applyNumberFormat="1" applyFont="1" applyAlignment="1" applyProtection="1">
      <alignment horizontal="center" wrapText="1"/>
      <protection hidden="1"/>
    </xf>
    <xf numFmtId="49" fontId="4" fillId="0" borderId="0" xfId="0" applyNumberFormat="1" applyFont="1" applyAlignment="1" applyProtection="1">
      <alignment horizontal="center"/>
      <protection hidden="1"/>
    </xf>
    <xf numFmtId="167" fontId="9" fillId="0" borderId="0" xfId="0" applyNumberFormat="1" applyFont="1" applyProtection="1">
      <protection hidden="1"/>
    </xf>
    <xf numFmtId="0" fontId="5" fillId="9" borderId="25" xfId="2" applyFont="1" applyFill="1" applyBorder="1" applyAlignment="1" applyProtection="1">
      <alignment horizontal="center" vertical="center" wrapText="1"/>
      <protection hidden="1"/>
    </xf>
    <xf numFmtId="49" fontId="4" fillId="2" borderId="2" xfId="5" applyNumberFormat="1" applyFill="1" applyBorder="1" applyAlignment="1" applyProtection="1">
      <alignment horizontal="center" vertical="center" wrapText="1"/>
      <protection locked="0" hidden="1"/>
    </xf>
    <xf numFmtId="49" fontId="4" fillId="2" borderId="31" xfId="5" applyNumberFormat="1" applyFill="1" applyBorder="1" applyAlignment="1" applyProtection="1">
      <alignment horizontal="center" vertical="center" wrapText="1"/>
      <protection locked="0" hidden="1"/>
    </xf>
    <xf numFmtId="165" fontId="4" fillId="2" borderId="38" xfId="5" applyNumberFormat="1" applyFill="1" applyBorder="1" applyAlignment="1" applyProtection="1">
      <alignment horizontal="center" vertical="center" wrapText="1"/>
      <protection locked="0" hidden="1"/>
    </xf>
    <xf numFmtId="165" fontId="9" fillId="0" borderId="0" xfId="0" applyNumberFormat="1" applyFont="1" applyAlignment="1" applyProtection="1">
      <alignment horizontal="center"/>
      <protection hidden="1"/>
    </xf>
    <xf numFmtId="49" fontId="4" fillId="2" borderId="30" xfId="0" applyNumberFormat="1" applyFont="1" applyFill="1" applyBorder="1" applyAlignment="1" applyProtection="1">
      <alignment horizontal="center" vertical="center" wrapText="1"/>
      <protection locked="0" hidden="1"/>
    </xf>
    <xf numFmtId="165" fontId="4" fillId="2" borderId="40" xfId="5" applyNumberFormat="1" applyFill="1" applyBorder="1" applyAlignment="1" applyProtection="1">
      <alignment horizontal="center" vertical="center" wrapText="1"/>
      <protection locked="0" hidden="1"/>
    </xf>
    <xf numFmtId="0" fontId="5" fillId="9" borderId="13" xfId="2" applyFont="1" applyFill="1" applyBorder="1" applyAlignment="1" applyProtection="1">
      <alignment horizontal="center" vertical="center" wrapText="1"/>
      <protection hidden="1"/>
    </xf>
    <xf numFmtId="0" fontId="5" fillId="9" borderId="24" xfId="2" applyFont="1" applyFill="1" applyBorder="1" applyAlignment="1" applyProtection="1">
      <alignment horizontal="center" vertical="center" wrapText="1"/>
      <protection hidden="1"/>
    </xf>
    <xf numFmtId="0" fontId="5" fillId="9" borderId="29" xfId="2" applyFont="1" applyFill="1" applyBorder="1" applyAlignment="1" applyProtection="1">
      <alignment horizontal="center" vertical="center" wrapText="1"/>
      <protection hidden="1"/>
    </xf>
    <xf numFmtId="0" fontId="8" fillId="3" borderId="39" xfId="0" applyFont="1" applyFill="1" applyBorder="1" applyAlignment="1" applyProtection="1">
      <alignment horizontal="center" vertical="center" wrapText="1"/>
      <protection hidden="1"/>
    </xf>
    <xf numFmtId="0" fontId="8" fillId="3" borderId="25" xfId="0" applyFont="1" applyFill="1" applyBorder="1" applyAlignment="1" applyProtection="1">
      <alignment horizontal="center" vertical="center" wrapText="1"/>
      <protection hidden="1"/>
    </xf>
    <xf numFmtId="49" fontId="4" fillId="2" borderId="51" xfId="0" applyNumberFormat="1" applyFont="1" applyFill="1" applyBorder="1" applyAlignment="1" applyProtection="1">
      <alignment horizontal="center" vertical="center" wrapText="1"/>
      <protection locked="0" hidden="1"/>
    </xf>
    <xf numFmtId="14" fontId="4" fillId="2" borderId="31" xfId="4" applyNumberFormat="1" applyFill="1" applyBorder="1" applyAlignment="1" applyProtection="1">
      <alignment horizontal="center" vertical="center" wrapText="1" shrinkToFit="1"/>
      <protection locked="0" hidden="1"/>
    </xf>
    <xf numFmtId="165" fontId="4" fillId="2" borderId="41" xfId="5" applyNumberFormat="1" applyFill="1" applyBorder="1" applyAlignment="1" applyProtection="1">
      <alignment horizontal="center" vertical="center" wrapText="1"/>
      <protection locked="0" hidden="1"/>
    </xf>
    <xf numFmtId="49" fontId="4" fillId="2" borderId="6" xfId="5" applyNumberFormat="1" applyFill="1" applyBorder="1" applyAlignment="1" applyProtection="1">
      <alignment horizontal="center" vertical="center" wrapText="1"/>
      <protection locked="0" hidden="1"/>
    </xf>
    <xf numFmtId="0" fontId="5" fillId="9" borderId="56" xfId="2" applyFont="1" applyFill="1" applyBorder="1" applyAlignment="1" applyProtection="1">
      <alignment horizontal="center" vertical="center" wrapText="1"/>
      <protection hidden="1"/>
    </xf>
    <xf numFmtId="9" fontId="5" fillId="9" borderId="17" xfId="2" applyNumberFormat="1" applyFont="1" applyFill="1" applyBorder="1" applyAlignment="1" applyProtection="1">
      <alignment horizontal="center" vertical="center" wrapText="1"/>
      <protection hidden="1"/>
    </xf>
    <xf numFmtId="49" fontId="4" fillId="2" borderId="30" xfId="5" applyNumberFormat="1" applyFill="1" applyBorder="1" applyAlignment="1" applyProtection="1">
      <alignment horizontal="center" vertical="center"/>
      <protection locked="0" hidden="1"/>
    </xf>
    <xf numFmtId="49" fontId="4" fillId="2" borderId="4" xfId="5" applyNumberFormat="1" applyFill="1" applyBorder="1" applyAlignment="1" applyProtection="1">
      <alignment horizontal="center" vertical="center"/>
      <protection locked="0" hidden="1"/>
    </xf>
    <xf numFmtId="49" fontId="4" fillId="2" borderId="51" xfId="5" applyNumberFormat="1" applyFill="1" applyBorder="1" applyAlignment="1" applyProtection="1">
      <alignment horizontal="center" vertical="center"/>
      <protection locked="0" hidden="1"/>
    </xf>
    <xf numFmtId="0" fontId="8" fillId="15" borderId="39" xfId="0" applyFont="1" applyFill="1" applyBorder="1" applyAlignment="1" applyProtection="1">
      <alignment horizontal="center" vertical="center" wrapText="1"/>
      <protection hidden="1"/>
    </xf>
    <xf numFmtId="0" fontId="8" fillId="15" borderId="59" xfId="0" applyFont="1" applyFill="1" applyBorder="1" applyAlignment="1" applyProtection="1">
      <alignment horizontal="center" vertical="center" wrapText="1"/>
      <protection hidden="1"/>
    </xf>
    <xf numFmtId="0" fontId="8" fillId="15" borderId="60" xfId="0" applyFont="1" applyFill="1" applyBorder="1" applyAlignment="1" applyProtection="1">
      <alignment horizontal="center" vertical="center" wrapText="1"/>
      <protection hidden="1"/>
    </xf>
    <xf numFmtId="9" fontId="9" fillId="2" borderId="61" xfId="0" applyNumberFormat="1" applyFont="1" applyFill="1" applyBorder="1" applyAlignment="1" applyProtection="1">
      <alignment horizontal="center" vertical="center"/>
      <protection hidden="1"/>
    </xf>
    <xf numFmtId="9" fontId="9" fillId="2" borderId="40" xfId="0" applyNumberFormat="1" applyFont="1" applyFill="1" applyBorder="1" applyAlignment="1" applyProtection="1">
      <alignment horizontal="center" vertical="center"/>
      <protection locked="0" hidden="1"/>
    </xf>
    <xf numFmtId="9" fontId="9" fillId="2" borderId="38" xfId="0" applyNumberFormat="1" applyFont="1" applyFill="1" applyBorder="1" applyAlignment="1" applyProtection="1">
      <alignment horizontal="center" vertical="center"/>
      <protection locked="0" hidden="1"/>
    </xf>
    <xf numFmtId="9" fontId="9" fillId="2" borderId="41" xfId="0" applyNumberFormat="1" applyFont="1" applyFill="1" applyBorder="1" applyAlignment="1" applyProtection="1">
      <alignment horizontal="center" vertical="center"/>
      <protection locked="0" hidden="1"/>
    </xf>
    <xf numFmtId="0" fontId="9" fillId="2" borderId="62" xfId="0" applyFont="1" applyFill="1" applyBorder="1" applyAlignment="1" applyProtection="1">
      <alignment horizontal="center" vertical="center" wrapText="1"/>
      <protection locked="0" hidden="1"/>
    </xf>
    <xf numFmtId="165" fontId="9" fillId="2" borderId="62" xfId="0" applyNumberFormat="1" applyFont="1" applyFill="1" applyBorder="1" applyAlignment="1" applyProtection="1">
      <alignment horizontal="center" vertical="center" wrapText="1"/>
      <protection locked="0" hidden="1"/>
    </xf>
    <xf numFmtId="165" fontId="7" fillId="6" borderId="63" xfId="0" applyNumberFormat="1" applyFont="1" applyFill="1" applyBorder="1" applyAlignment="1" applyProtection="1">
      <alignment horizontal="center" vertical="center" wrapText="1"/>
      <protection hidden="1"/>
    </xf>
    <xf numFmtId="167" fontId="5" fillId="9" borderId="4" xfId="2" applyNumberFormat="1" applyFont="1" applyFill="1" applyBorder="1" applyAlignment="1" applyProtection="1">
      <alignment horizontal="center" vertical="center" wrapText="1"/>
      <protection locked="0" hidden="1"/>
    </xf>
    <xf numFmtId="0" fontId="6" fillId="9" borderId="45" xfId="2" applyFont="1" applyFill="1" applyBorder="1" applyAlignment="1" applyProtection="1">
      <alignment horizontal="center" vertical="center" wrapText="1"/>
      <protection locked="0" hidden="1"/>
    </xf>
    <xf numFmtId="0" fontId="5" fillId="9" borderId="62" xfId="2" applyNumberFormat="1" applyFont="1" applyFill="1" applyBorder="1" applyAlignment="1" applyProtection="1">
      <alignment horizontal="center" vertical="center" wrapText="1"/>
      <protection locked="0" hidden="1"/>
    </xf>
    <xf numFmtId="167" fontId="5" fillId="9" borderId="63" xfId="2" applyNumberFormat="1" applyFont="1" applyFill="1" applyBorder="1" applyAlignment="1" applyProtection="1">
      <alignment horizontal="center" vertical="center" wrapText="1"/>
      <protection locked="0" hidden="1"/>
    </xf>
    <xf numFmtId="167" fontId="9" fillId="3" borderId="30" xfId="1" applyNumberFormat="1" applyFont="1" applyFill="1" applyBorder="1" applyAlignment="1" applyProtection="1">
      <alignment horizontal="center" vertical="center" wrapText="1"/>
      <protection hidden="1"/>
    </xf>
    <xf numFmtId="0" fontId="8" fillId="3" borderId="8" xfId="0" applyFont="1" applyFill="1" applyBorder="1" applyAlignment="1" applyProtection="1">
      <alignment horizontal="center" vertical="center" wrapText="1"/>
      <protection locked="0" hidden="1"/>
    </xf>
    <xf numFmtId="167" fontId="9" fillId="3" borderId="40" xfId="1" applyNumberFormat="1" applyFont="1" applyFill="1" applyBorder="1" applyAlignment="1" applyProtection="1">
      <alignment horizontal="center" vertical="center" wrapText="1"/>
      <protection hidden="1"/>
    </xf>
    <xf numFmtId="0" fontId="8" fillId="3" borderId="45" xfId="0" applyFont="1" applyFill="1" applyBorder="1" applyAlignment="1" applyProtection="1">
      <alignment horizontal="center" vertical="center" wrapText="1"/>
      <protection locked="0" hidden="1"/>
    </xf>
    <xf numFmtId="168" fontId="9" fillId="2" borderId="62" xfId="0" applyNumberFormat="1" applyFont="1" applyFill="1" applyBorder="1" applyAlignment="1" applyProtection="1">
      <alignment horizontal="center" vertical="center" wrapText="1"/>
      <protection locked="0" hidden="1"/>
    </xf>
    <xf numFmtId="14" fontId="9" fillId="2" borderId="62" xfId="0" applyNumberFormat="1" applyFont="1" applyFill="1" applyBorder="1" applyAlignment="1" applyProtection="1">
      <alignment horizontal="center" vertical="center" wrapText="1"/>
      <protection locked="0" hidden="1"/>
    </xf>
    <xf numFmtId="169" fontId="9" fillId="2" borderId="62" xfId="0" applyNumberFormat="1" applyFont="1" applyFill="1" applyBorder="1" applyAlignment="1" applyProtection="1">
      <alignment horizontal="center" vertical="center" wrapText="1"/>
      <protection locked="0" hidden="1"/>
    </xf>
    <xf numFmtId="0" fontId="9" fillId="3" borderId="62" xfId="0" applyFont="1" applyFill="1" applyBorder="1" applyAlignment="1" applyProtection="1">
      <alignment horizontal="center" vertical="center" wrapText="1"/>
      <protection locked="0" hidden="1"/>
    </xf>
    <xf numFmtId="0" fontId="9" fillId="3" borderId="62" xfId="0" applyFont="1" applyFill="1" applyBorder="1" applyAlignment="1" applyProtection="1">
      <alignment horizontal="center" vertical="center" wrapText="1"/>
      <protection hidden="1"/>
    </xf>
    <xf numFmtId="7" fontId="9" fillId="3" borderId="62" xfId="1" applyNumberFormat="1" applyFont="1" applyFill="1" applyBorder="1" applyAlignment="1" applyProtection="1">
      <alignment horizontal="center" vertical="center" wrapText="1"/>
      <protection hidden="1"/>
    </xf>
    <xf numFmtId="167" fontId="9" fillId="3" borderId="62" xfId="0" applyNumberFormat="1" applyFont="1" applyFill="1" applyBorder="1" applyAlignment="1" applyProtection="1">
      <alignment horizontal="center" vertical="center" wrapText="1"/>
      <protection hidden="1"/>
    </xf>
    <xf numFmtId="167" fontId="9" fillId="3" borderId="63" xfId="1" applyNumberFormat="1" applyFont="1" applyFill="1" applyBorder="1" applyAlignment="1" applyProtection="1">
      <alignment horizontal="center" vertical="center" wrapText="1"/>
      <protection hidden="1"/>
    </xf>
    <xf numFmtId="0" fontId="4" fillId="2" borderId="6" xfId="0" applyFont="1" applyFill="1" applyBorder="1" applyAlignment="1" applyProtection="1">
      <alignment horizontal="center" wrapText="1"/>
      <protection locked="0" hidden="1"/>
    </xf>
    <xf numFmtId="165" fontId="4" fillId="2" borderId="6" xfId="4" applyNumberFormat="1" applyFill="1" applyBorder="1" applyAlignment="1" applyProtection="1">
      <alignment horizontal="center" vertical="center" wrapText="1"/>
      <protection locked="0" hidden="1"/>
    </xf>
    <xf numFmtId="0" fontId="5" fillId="9" borderId="16" xfId="2" applyNumberFormat="1" applyFont="1" applyFill="1" applyBorder="1" applyAlignment="1" applyProtection="1">
      <alignment horizontal="center" vertical="center" wrapText="1"/>
      <protection hidden="1"/>
    </xf>
    <xf numFmtId="0" fontId="5" fillId="9" borderId="20" xfId="2" applyNumberFormat="1" applyFont="1" applyFill="1" applyBorder="1" applyAlignment="1" applyProtection="1">
      <alignment horizontal="center" vertical="center" wrapText="1"/>
      <protection hidden="1"/>
    </xf>
    <xf numFmtId="0" fontId="5" fillId="9" borderId="60" xfId="2" applyNumberFormat="1" applyFont="1" applyFill="1" applyBorder="1" applyAlignment="1" applyProtection="1">
      <alignment horizontal="center" vertical="center" wrapText="1"/>
      <protection hidden="1"/>
    </xf>
    <xf numFmtId="0" fontId="5" fillId="9" borderId="65" xfId="2" applyNumberFormat="1" applyFont="1" applyFill="1" applyBorder="1" applyAlignment="1" applyProtection="1">
      <alignment horizontal="center" vertical="center" wrapText="1"/>
      <protection hidden="1"/>
    </xf>
    <xf numFmtId="0" fontId="5" fillId="9" borderId="24" xfId="2" applyNumberFormat="1" applyFont="1" applyFill="1" applyBorder="1" applyAlignment="1" applyProtection="1">
      <alignment horizontal="center" vertical="center" wrapText="1"/>
      <protection hidden="1"/>
    </xf>
    <xf numFmtId="0" fontId="10" fillId="12" borderId="61" xfId="0" applyFont="1" applyFill="1" applyBorder="1" applyAlignment="1">
      <alignment horizontal="center" vertical="center" wrapText="1"/>
    </xf>
    <xf numFmtId="0" fontId="10" fillId="12" borderId="61" xfId="2" applyFont="1" applyFill="1" applyBorder="1" applyAlignment="1">
      <alignment horizontal="center" vertical="center" wrapText="1"/>
    </xf>
    <xf numFmtId="0" fontId="24" fillId="9" borderId="29" xfId="2" applyFont="1" applyFill="1" applyBorder="1" applyAlignment="1" applyProtection="1">
      <alignment horizontal="center" vertical="center" wrapText="1"/>
      <protection hidden="1"/>
    </xf>
    <xf numFmtId="0" fontId="24" fillId="9" borderId="24" xfId="2" applyFont="1" applyFill="1" applyBorder="1" applyAlignment="1" applyProtection="1">
      <alignment horizontal="center" vertical="center" wrapText="1"/>
      <protection hidden="1"/>
    </xf>
    <xf numFmtId="0" fontId="24" fillId="9" borderId="17" xfId="2" applyFont="1" applyFill="1" applyBorder="1" applyAlignment="1" applyProtection="1">
      <alignment horizontal="center" vertical="center" wrapText="1"/>
      <protection hidden="1"/>
    </xf>
    <xf numFmtId="0" fontId="29" fillId="0" borderId="0" xfId="0" applyFont="1"/>
    <xf numFmtId="0" fontId="29" fillId="0" borderId="0" xfId="0" applyFont="1" applyAlignment="1">
      <alignment wrapText="1"/>
    </xf>
    <xf numFmtId="0" fontId="10" fillId="12" borderId="66" xfId="0" applyFont="1" applyFill="1" applyBorder="1" applyAlignment="1">
      <alignment horizontal="center" vertical="center" wrapText="1"/>
    </xf>
    <xf numFmtId="0" fontId="10" fillId="12" borderId="69" xfId="0" applyFont="1" applyFill="1" applyBorder="1" applyAlignment="1">
      <alignment horizontal="center" vertical="center" wrapText="1"/>
    </xf>
    <xf numFmtId="0" fontId="10" fillId="12" borderId="70" xfId="0" applyFont="1" applyFill="1" applyBorder="1" applyAlignment="1">
      <alignment horizontal="center" vertical="center" wrapText="1"/>
    </xf>
    <xf numFmtId="0" fontId="10" fillId="12" borderId="72" xfId="0" applyFont="1" applyFill="1" applyBorder="1" applyAlignment="1">
      <alignment horizontal="center" vertical="center" wrapText="1"/>
    </xf>
    <xf numFmtId="0" fontId="7" fillId="10" borderId="72" xfId="0" applyFont="1" applyFill="1" applyBorder="1" applyAlignment="1">
      <alignment vertical="center" wrapText="1"/>
    </xf>
    <xf numFmtId="0" fontId="7" fillId="10" borderId="66" xfId="0" applyFont="1" applyFill="1" applyBorder="1" applyAlignment="1">
      <alignment vertical="center" wrapText="1"/>
    </xf>
    <xf numFmtId="0" fontId="17" fillId="9" borderId="67" xfId="0" applyFont="1" applyFill="1" applyBorder="1" applyAlignment="1">
      <alignment horizontal="center" vertical="center" wrapText="1"/>
    </xf>
    <xf numFmtId="1" fontId="7" fillId="10" borderId="74" xfId="3" applyNumberFormat="1" applyFont="1" applyFill="1" applyBorder="1" applyAlignment="1">
      <alignment vertical="center" wrapText="1"/>
    </xf>
    <xf numFmtId="1" fontId="9" fillId="10" borderId="74" xfId="3" applyNumberFormat="1" applyFont="1" applyFill="1" applyBorder="1" applyAlignment="1">
      <alignment vertical="center" wrapText="1"/>
    </xf>
    <xf numFmtId="1" fontId="9" fillId="10" borderId="73" xfId="3" applyNumberFormat="1" applyFont="1" applyFill="1" applyBorder="1" applyAlignment="1">
      <alignment vertical="center" wrapText="1"/>
    </xf>
    <xf numFmtId="1" fontId="7" fillId="10" borderId="75" xfId="3" applyNumberFormat="1" applyFont="1" applyFill="1" applyBorder="1" applyAlignment="1">
      <alignment vertical="center" wrapText="1"/>
    </xf>
    <xf numFmtId="0" fontId="17" fillId="9" borderId="76" xfId="0" applyFont="1" applyFill="1" applyBorder="1" applyAlignment="1">
      <alignment horizontal="center" vertical="center" wrapText="1"/>
    </xf>
    <xf numFmtId="0" fontId="10" fillId="12" borderId="77" xfId="0" applyFont="1" applyFill="1" applyBorder="1" applyAlignment="1">
      <alignment horizontal="center" vertical="center" wrapText="1"/>
    </xf>
    <xf numFmtId="0" fontId="22" fillId="9" borderId="81" xfId="2" applyFont="1" applyFill="1" applyBorder="1" applyAlignment="1">
      <alignment horizontal="center" vertical="center" wrapText="1"/>
    </xf>
    <xf numFmtId="0" fontId="22" fillId="9" borderId="82" xfId="2" applyFont="1" applyFill="1" applyBorder="1" applyAlignment="1">
      <alignment horizontal="center" vertical="center" wrapText="1"/>
    </xf>
    <xf numFmtId="0" fontId="22" fillId="9" borderId="83" xfId="2" applyFont="1" applyFill="1" applyBorder="1" applyAlignment="1">
      <alignment horizontal="center" vertical="center" wrapText="1"/>
    </xf>
    <xf numFmtId="0" fontId="22" fillId="9" borderId="82" xfId="0" applyFont="1" applyFill="1" applyBorder="1" applyAlignment="1">
      <alignment horizontal="center" vertical="center" wrapText="1"/>
    </xf>
    <xf numFmtId="0" fontId="7" fillId="10" borderId="85" xfId="0" applyFont="1" applyFill="1" applyBorder="1" applyAlignment="1">
      <alignment vertical="center" wrapText="1"/>
    </xf>
    <xf numFmtId="0" fontId="7" fillId="10" borderId="68" xfId="0" applyFont="1" applyFill="1" applyBorder="1" applyAlignment="1">
      <alignment vertical="center" wrapText="1"/>
    </xf>
    <xf numFmtId="1" fontId="7" fillId="10" borderId="68" xfId="3" applyNumberFormat="1" applyFont="1" applyFill="1" applyBorder="1" applyAlignment="1">
      <alignment vertical="center" wrapText="1"/>
    </xf>
    <xf numFmtId="1" fontId="9" fillId="10" borderId="4" xfId="3" applyNumberFormat="1" applyFont="1" applyFill="1" applyBorder="1" applyAlignment="1">
      <alignment vertical="center" wrapText="1"/>
    </xf>
    <xf numFmtId="1" fontId="9" fillId="10" borderId="89" xfId="3" applyNumberFormat="1" applyFont="1" applyFill="1" applyBorder="1" applyAlignment="1">
      <alignment vertical="center" wrapText="1"/>
    </xf>
    <xf numFmtId="0" fontId="22" fillId="9" borderId="90" xfId="2" applyFont="1" applyFill="1" applyBorder="1" applyAlignment="1">
      <alignment horizontal="center" vertical="center" wrapText="1"/>
    </xf>
    <xf numFmtId="1" fontId="7" fillId="10" borderId="30" xfId="3" applyNumberFormat="1" applyFont="1" applyFill="1" applyBorder="1" applyAlignment="1">
      <alignment vertical="center" wrapText="1"/>
    </xf>
    <xf numFmtId="0" fontId="10" fillId="12" borderId="93" xfId="0" applyFont="1" applyFill="1" applyBorder="1" applyAlignment="1">
      <alignment horizontal="center" vertical="center" wrapText="1"/>
    </xf>
    <xf numFmtId="0" fontId="9" fillId="10" borderId="68" xfId="0" applyFont="1" applyFill="1" applyBorder="1" applyAlignment="1">
      <alignment vertical="center" wrapText="1"/>
    </xf>
    <xf numFmtId="0" fontId="7" fillId="10" borderId="68" xfId="0" applyFont="1" applyFill="1" applyBorder="1" applyAlignment="1">
      <alignment horizontal="left" vertical="center" wrapText="1"/>
    </xf>
    <xf numFmtId="0" fontId="10" fillId="12" borderId="71" xfId="0" applyFont="1" applyFill="1" applyBorder="1" applyAlignment="1">
      <alignment horizontal="center" vertical="center" wrapText="1"/>
    </xf>
    <xf numFmtId="0" fontId="22" fillId="9" borderId="82" xfId="0" applyFont="1" applyFill="1" applyBorder="1" applyAlignment="1">
      <alignment horizontal="center" wrapText="1"/>
    </xf>
    <xf numFmtId="1" fontId="9" fillId="10" borderId="86" xfId="3" applyNumberFormat="1" applyFont="1" applyFill="1" applyBorder="1" applyAlignment="1">
      <alignment vertical="center" wrapText="1"/>
    </xf>
    <xf numFmtId="0" fontId="17" fillId="9" borderId="95" xfId="0" applyFont="1" applyFill="1" applyBorder="1" applyAlignment="1">
      <alignment horizontal="center" vertical="center" wrapText="1"/>
    </xf>
    <xf numFmtId="0" fontId="10" fillId="12" borderId="71" xfId="2" applyFont="1" applyFill="1" applyBorder="1" applyAlignment="1">
      <alignment horizontal="center" vertical="center" wrapText="1"/>
    </xf>
    <xf numFmtId="0" fontId="22" fillId="9" borderId="96" xfId="0" applyFont="1" applyFill="1" applyBorder="1" applyAlignment="1">
      <alignment horizontal="center" vertical="center" wrapText="1"/>
    </xf>
    <xf numFmtId="0" fontId="10" fillId="12" borderId="78" xfId="0" applyFont="1" applyFill="1" applyBorder="1" applyAlignment="1">
      <alignment horizontal="center" vertical="center" wrapText="1"/>
    </xf>
    <xf numFmtId="0" fontId="10" fillId="12" borderId="84" xfId="0" applyFont="1" applyFill="1" applyBorder="1" applyAlignment="1">
      <alignment horizontal="center" vertical="center" wrapText="1"/>
    </xf>
    <xf numFmtId="0" fontId="10" fillId="12" borderId="36" xfId="0" applyFont="1" applyFill="1" applyBorder="1" applyAlignment="1">
      <alignment horizontal="center" vertical="center" wrapText="1"/>
    </xf>
    <xf numFmtId="0" fontId="10" fillId="12" borderId="97" xfId="0" applyFont="1" applyFill="1" applyBorder="1" applyAlignment="1">
      <alignment horizontal="center" vertical="center" wrapText="1"/>
    </xf>
    <xf numFmtId="0" fontId="10" fillId="12" borderId="98" xfId="0" applyFont="1" applyFill="1" applyBorder="1" applyAlignment="1">
      <alignment horizontal="center" vertical="center" wrapText="1"/>
    </xf>
    <xf numFmtId="0" fontId="22" fillId="9" borderId="99" xfId="2" applyFont="1" applyFill="1" applyBorder="1" applyAlignment="1">
      <alignment horizontal="center" vertical="center" wrapText="1"/>
    </xf>
    <xf numFmtId="0" fontId="22" fillId="9" borderId="79" xfId="2" applyFont="1" applyFill="1" applyBorder="1" applyAlignment="1">
      <alignment horizontal="center" vertical="center" wrapText="1"/>
    </xf>
    <xf numFmtId="0" fontId="22" fillId="9" borderId="80" xfId="2" applyFont="1" applyFill="1" applyBorder="1" applyAlignment="1">
      <alignment horizontal="center" vertical="center" wrapText="1"/>
    </xf>
    <xf numFmtId="1" fontId="8" fillId="10" borderId="100" xfId="3" applyNumberFormat="1" applyFont="1" applyFill="1" applyBorder="1" applyAlignment="1">
      <alignment vertical="center" wrapText="1"/>
    </xf>
    <xf numFmtId="1" fontId="7" fillId="10" borderId="101" xfId="3" applyNumberFormat="1" applyFont="1" applyFill="1" applyBorder="1" applyAlignment="1">
      <alignment vertical="center" wrapText="1"/>
    </xf>
    <xf numFmtId="1" fontId="7" fillId="10" borderId="102" xfId="3" applyNumberFormat="1" applyFont="1" applyFill="1" applyBorder="1" applyAlignment="1">
      <alignment vertical="center" wrapText="1"/>
    </xf>
    <xf numFmtId="0" fontId="10" fillId="12" borderId="104" xfId="0" applyFont="1" applyFill="1" applyBorder="1" applyAlignment="1">
      <alignment horizontal="center" vertical="center" wrapText="1"/>
    </xf>
    <xf numFmtId="0" fontId="22" fillId="9" borderId="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7" fillId="10" borderId="2" xfId="0" applyFont="1" applyFill="1" applyBorder="1" applyAlignment="1">
      <alignment vertical="center" wrapText="1"/>
    </xf>
    <xf numFmtId="0" fontId="10" fillId="12" borderId="2" xfId="0" applyFont="1" applyFill="1" applyBorder="1" applyAlignment="1">
      <alignment horizontal="center" vertical="center" wrapText="1"/>
    </xf>
    <xf numFmtId="0" fontId="4" fillId="10" borderId="2" xfId="0" applyFont="1" applyFill="1" applyBorder="1" applyAlignment="1">
      <alignment vertical="center" wrapText="1"/>
    </xf>
    <xf numFmtId="0" fontId="22" fillId="9" borderId="2" xfId="2" applyFont="1" applyFill="1" applyBorder="1" applyAlignment="1">
      <alignment horizontal="center" vertical="center" wrapText="1"/>
    </xf>
    <xf numFmtId="0" fontId="4" fillId="10" borderId="2" xfId="0" applyFont="1" applyFill="1" applyBorder="1" applyAlignment="1">
      <alignment horizontal="left" vertical="center" wrapText="1"/>
    </xf>
    <xf numFmtId="0" fontId="7" fillId="10" borderId="2" xfId="0" applyFont="1" applyFill="1" applyBorder="1" applyAlignment="1">
      <alignment horizontal="left" vertical="center" wrapText="1"/>
    </xf>
    <xf numFmtId="0" fontId="10" fillId="12" borderId="2" xfId="2" applyFont="1" applyFill="1" applyBorder="1" applyAlignment="1">
      <alignment horizontal="center" vertical="center" wrapText="1"/>
    </xf>
    <xf numFmtId="0" fontId="12" fillId="12" borderId="2" xfId="0" applyFont="1" applyFill="1" applyBorder="1" applyAlignment="1">
      <alignment horizontal="center" vertical="center" wrapText="1"/>
    </xf>
    <xf numFmtId="0" fontId="22" fillId="9" borderId="2" xfId="0" applyFont="1" applyFill="1" applyBorder="1" applyAlignment="1">
      <alignment horizontal="center" vertical="top" wrapText="1"/>
    </xf>
    <xf numFmtId="1" fontId="7" fillId="10" borderId="2" xfId="3" applyNumberFormat="1" applyFont="1" applyFill="1" applyBorder="1" applyAlignment="1">
      <alignment vertical="center" wrapText="1"/>
    </xf>
    <xf numFmtId="1" fontId="9" fillId="10" borderId="2" xfId="3" applyNumberFormat="1" applyFont="1" applyFill="1" applyBorder="1" applyAlignment="1">
      <alignment horizontal="left" vertical="center" wrapText="1"/>
    </xf>
    <xf numFmtId="1" fontId="7" fillId="10" borderId="73" xfId="3" applyNumberFormat="1" applyFont="1" applyFill="1" applyBorder="1" applyAlignment="1">
      <alignment vertical="center" wrapText="1"/>
    </xf>
    <xf numFmtId="1" fontId="7" fillId="10" borderId="87" xfId="3" applyNumberFormat="1" applyFont="1" applyFill="1" applyBorder="1" applyAlignment="1">
      <alignment vertical="center" wrapText="1"/>
    </xf>
    <xf numFmtId="0" fontId="17" fillId="9" borderId="2" xfId="2" applyFont="1" applyFill="1" applyBorder="1" applyAlignment="1">
      <alignment horizontal="center" vertical="center" wrapText="1"/>
    </xf>
    <xf numFmtId="0" fontId="6" fillId="9" borderId="24" xfId="2" applyNumberFormat="1" applyFont="1" applyFill="1" applyBorder="1" applyAlignment="1" applyProtection="1">
      <alignment horizontal="center" vertical="center" wrapText="1"/>
      <protection hidden="1"/>
    </xf>
    <xf numFmtId="0" fontId="35" fillId="13" borderId="0" xfId="0" applyFont="1" applyFill="1" applyAlignment="1" applyProtection="1">
      <alignment horizontal="center" wrapText="1"/>
      <protection hidden="1"/>
    </xf>
    <xf numFmtId="0" fontId="35" fillId="13" borderId="0" xfId="0" applyFont="1" applyFill="1" applyAlignment="1" applyProtection="1">
      <alignment wrapText="1"/>
      <protection hidden="1"/>
    </xf>
    <xf numFmtId="0" fontId="35" fillId="13" borderId="0" xfId="0" applyFont="1" applyFill="1" applyAlignment="1" applyProtection="1">
      <alignment horizontal="center" vertical="top" wrapText="1"/>
      <protection hidden="1"/>
    </xf>
    <xf numFmtId="9" fontId="35" fillId="0" borderId="41" xfId="0" applyNumberFormat="1" applyFont="1" applyBorder="1" applyAlignment="1" applyProtection="1">
      <alignment horizontal="center" vertical="center" wrapText="1"/>
      <protection locked="0"/>
    </xf>
    <xf numFmtId="0" fontId="35" fillId="13" borderId="0" xfId="0" applyFont="1" applyFill="1" applyAlignment="1">
      <alignment horizontal="center" wrapText="1"/>
    </xf>
    <xf numFmtId="0" fontId="35" fillId="13" borderId="0" xfId="0" applyFont="1" applyFill="1" applyAlignment="1">
      <alignment wrapText="1"/>
    </xf>
    <xf numFmtId="0" fontId="9" fillId="0" borderId="0" xfId="0" applyFont="1" applyProtection="1">
      <protection locked="0" hidden="1"/>
    </xf>
    <xf numFmtId="0" fontId="5" fillId="9" borderId="41" xfId="2" applyFont="1" applyFill="1" applyBorder="1" applyAlignment="1" applyProtection="1">
      <alignment horizontal="center" vertical="center" wrapText="1"/>
      <protection locked="0" hidden="1"/>
    </xf>
    <xf numFmtId="0" fontId="5" fillId="9" borderId="41" xfId="2" applyNumberFormat="1" applyFont="1" applyFill="1" applyBorder="1" applyAlignment="1" applyProtection="1">
      <alignment horizontal="center" vertical="center" wrapText="1"/>
      <protection locked="0" hidden="1"/>
    </xf>
    <xf numFmtId="8" fontId="9" fillId="0" borderId="0" xfId="0" applyNumberFormat="1" applyFont="1" applyProtection="1">
      <protection locked="0" hidden="1"/>
    </xf>
    <xf numFmtId="49" fontId="4" fillId="2" borderId="2" xfId="4" applyNumberFormat="1" applyFill="1" applyBorder="1" applyAlignment="1" applyProtection="1">
      <alignment horizontal="left" vertical="center" wrapText="1" shrinkToFit="1"/>
      <protection locked="0" hidden="1"/>
    </xf>
    <xf numFmtId="0" fontId="22" fillId="9" borderId="91" xfId="2" applyFont="1" applyFill="1" applyBorder="1" applyAlignment="1">
      <alignment horizontal="center" vertical="center" wrapText="1"/>
    </xf>
    <xf numFmtId="0" fontId="22" fillId="9" borderId="103" xfId="2" applyFont="1" applyFill="1" applyBorder="1" applyAlignment="1">
      <alignment horizontal="center" vertical="center" wrapText="1"/>
    </xf>
    <xf numFmtId="0" fontId="14" fillId="8" borderId="91" xfId="2" applyFont="1" applyFill="1" applyBorder="1" applyAlignment="1">
      <alignment horizontal="center" vertical="center" wrapText="1"/>
    </xf>
    <xf numFmtId="0" fontId="14" fillId="8" borderId="92" xfId="2"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2" xfId="0" applyFont="1" applyFill="1" applyBorder="1" applyAlignment="1">
      <alignment horizontal="center" vertical="center"/>
    </xf>
    <xf numFmtId="0" fontId="24" fillId="9" borderId="32" xfId="2" applyFont="1" applyFill="1" applyBorder="1" applyAlignment="1">
      <alignment horizontal="center" vertical="center" wrapText="1"/>
    </xf>
    <xf numFmtId="0" fontId="24" fillId="9" borderId="33" xfId="2" applyFont="1" applyFill="1" applyBorder="1" applyAlignment="1">
      <alignment horizontal="center" vertical="center" wrapText="1"/>
    </xf>
    <xf numFmtId="0" fontId="15" fillId="9" borderId="2" xfId="0" applyFont="1" applyFill="1" applyBorder="1" applyAlignment="1">
      <alignment horizontal="center" vertical="center" wrapText="1"/>
    </xf>
    <xf numFmtId="0" fontId="17" fillId="9" borderId="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28" fillId="9" borderId="94" xfId="2" applyFont="1" applyFill="1" applyBorder="1" applyAlignment="1">
      <alignment horizontal="center" vertical="center" wrapText="1"/>
    </xf>
    <xf numFmtId="0" fontId="28" fillId="9" borderId="71" xfId="2" applyFont="1" applyFill="1" applyBorder="1" applyAlignment="1">
      <alignment horizontal="center" vertical="center" wrapText="1"/>
    </xf>
    <xf numFmtId="0" fontId="22" fillId="9" borderId="88" xfId="2" applyFont="1" applyFill="1" applyBorder="1" applyAlignment="1">
      <alignment horizontal="center" vertical="center" wrapText="1"/>
    </xf>
    <xf numFmtId="0" fontId="22" fillId="9" borderId="1" xfId="2" applyFont="1" applyFill="1" applyBorder="1" applyAlignment="1">
      <alignment horizontal="center" vertical="center" wrapText="1"/>
    </xf>
    <xf numFmtId="0" fontId="22" fillId="9" borderId="94" xfId="2" applyFont="1" applyFill="1" applyBorder="1" applyAlignment="1">
      <alignment horizontal="center" vertical="center" wrapText="1"/>
    </xf>
    <xf numFmtId="0" fontId="22" fillId="9" borderId="71" xfId="2" applyFont="1" applyFill="1" applyBorder="1" applyAlignment="1">
      <alignment horizontal="center" vertical="center" wrapText="1"/>
    </xf>
    <xf numFmtId="0" fontId="22" fillId="9" borderId="2" xfId="2" applyFont="1" applyFill="1" applyBorder="1" applyAlignment="1">
      <alignment horizontal="center" vertical="center" wrapText="1"/>
    </xf>
    <xf numFmtId="0" fontId="7" fillId="10" borderId="2" xfId="0" applyFont="1" applyFill="1" applyBorder="1" applyAlignment="1">
      <alignment horizontal="left" vertical="center" wrapText="1"/>
    </xf>
    <xf numFmtId="0" fontId="4" fillId="10" borderId="2" xfId="0" applyFont="1" applyFill="1" applyBorder="1" applyAlignment="1">
      <alignment horizontal="left" vertical="center" wrapText="1"/>
    </xf>
    <xf numFmtId="0" fontId="7" fillId="10" borderId="2" xfId="0" applyFont="1" applyFill="1" applyBorder="1" applyAlignment="1">
      <alignment vertical="center" wrapText="1"/>
    </xf>
    <xf numFmtId="0" fontId="4" fillId="10" borderId="2" xfId="0" applyFont="1" applyFill="1" applyBorder="1" applyAlignment="1">
      <alignment vertical="center" wrapText="1"/>
    </xf>
    <xf numFmtId="0" fontId="24" fillId="9" borderId="35" xfId="2" applyFont="1" applyFill="1" applyBorder="1" applyAlignment="1">
      <alignment horizontal="center" vertical="center" wrapText="1"/>
    </xf>
    <xf numFmtId="0" fontId="24" fillId="9" borderId="36" xfId="2" applyFont="1" applyFill="1" applyBorder="1" applyAlignment="1">
      <alignment horizontal="center" vertical="center" wrapText="1"/>
    </xf>
    <xf numFmtId="0" fontId="35" fillId="13" borderId="0" xfId="0" applyFont="1" applyFill="1" applyAlignment="1">
      <alignment horizontal="center" wrapText="1"/>
    </xf>
    <xf numFmtId="0" fontId="24" fillId="8" borderId="23" xfId="2" applyFont="1" applyFill="1" applyBorder="1" applyAlignment="1" applyProtection="1">
      <alignment horizontal="center" vertical="center" textRotation="90" wrapText="1"/>
    </xf>
    <xf numFmtId="0" fontId="24" fillId="8" borderId="25" xfId="2" applyFont="1" applyFill="1" applyBorder="1" applyAlignment="1" applyProtection="1">
      <alignment horizontal="center" vertical="center" textRotation="90" wrapText="1"/>
    </xf>
    <xf numFmtId="0" fontId="24" fillId="9" borderId="20" xfId="2" applyFont="1" applyFill="1" applyBorder="1" applyAlignment="1" applyProtection="1">
      <alignment horizontal="center" vertical="center" wrapText="1"/>
    </xf>
    <xf numFmtId="0" fontId="24" fillId="9" borderId="21" xfId="2" applyFont="1" applyFill="1" applyBorder="1" applyAlignment="1" applyProtection="1">
      <alignment horizontal="center" vertical="center" wrapText="1"/>
    </xf>
    <xf numFmtId="0" fontId="24" fillId="9" borderId="22" xfId="2" applyFont="1" applyFill="1" applyBorder="1" applyAlignment="1" applyProtection="1">
      <alignment horizontal="center" vertical="center" wrapText="1"/>
    </xf>
    <xf numFmtId="0" fontId="24" fillId="9" borderId="20" xfId="2" applyFont="1" applyFill="1" applyBorder="1" applyAlignment="1" applyProtection="1">
      <alignment horizontal="left" vertical="center" wrapText="1"/>
    </xf>
    <xf numFmtId="0" fontId="24" fillId="9" borderId="21" xfId="2" applyFont="1" applyFill="1" applyBorder="1" applyAlignment="1" applyProtection="1">
      <alignment horizontal="left" vertical="center" wrapText="1"/>
    </xf>
    <xf numFmtId="1" fontId="36" fillId="2" borderId="31" xfId="0" applyNumberFormat="1" applyFont="1" applyFill="1" applyBorder="1" applyAlignment="1" applyProtection="1">
      <alignment horizontal="center" vertical="center" wrapText="1"/>
      <protection locked="0"/>
    </xf>
    <xf numFmtId="0" fontId="34" fillId="9" borderId="20" xfId="2" applyFont="1" applyFill="1" applyBorder="1" applyAlignment="1" applyProtection="1">
      <alignment horizontal="left" vertical="center" wrapText="1"/>
    </xf>
    <xf numFmtId="0" fontId="34" fillId="9" borderId="21" xfId="2" applyFont="1" applyFill="1" applyBorder="1" applyAlignment="1" applyProtection="1">
      <alignment horizontal="left" vertical="center" wrapText="1"/>
    </xf>
    <xf numFmtId="0" fontId="34" fillId="9" borderId="29" xfId="2" applyFont="1" applyFill="1" applyBorder="1" applyAlignment="1" applyProtection="1">
      <alignment horizontal="left" vertical="center" wrapText="1"/>
    </xf>
    <xf numFmtId="14" fontId="36" fillId="2" borderId="31" xfId="0" applyNumberFormat="1" applyFont="1" applyFill="1" applyBorder="1" applyAlignment="1" applyProtection="1">
      <alignment horizontal="center" vertical="center" wrapText="1"/>
      <protection locked="0"/>
    </xf>
    <xf numFmtId="14" fontId="36" fillId="2" borderId="41" xfId="0" applyNumberFormat="1" applyFont="1" applyFill="1" applyBorder="1" applyAlignment="1" applyProtection="1">
      <alignment horizontal="center" vertical="center" wrapText="1"/>
      <protection locked="0"/>
    </xf>
    <xf numFmtId="0" fontId="34" fillId="13" borderId="0" xfId="0" applyFont="1" applyFill="1" applyAlignment="1" applyProtection="1">
      <alignment horizontal="center" vertical="center" wrapText="1"/>
      <protection hidden="1"/>
    </xf>
    <xf numFmtId="0" fontId="24" fillId="7" borderId="12" xfId="2" applyFont="1" applyFill="1" applyBorder="1" applyAlignment="1" applyProtection="1">
      <alignment horizontal="center" vertical="center" textRotation="90" wrapText="1"/>
    </xf>
    <xf numFmtId="0" fontId="24" fillId="7" borderId="27" xfId="2" applyFont="1" applyFill="1" applyBorder="1" applyAlignment="1" applyProtection="1">
      <alignment horizontal="center" vertical="center" textRotation="90" wrapText="1"/>
    </xf>
    <xf numFmtId="0" fontId="24" fillId="9" borderId="6" xfId="2" applyFont="1" applyFill="1" applyBorder="1" applyAlignment="1" applyProtection="1">
      <alignment horizontal="left" vertical="center" wrapText="1"/>
    </xf>
    <xf numFmtId="0" fontId="35" fillId="0" borderId="6" xfId="0" applyFont="1" applyBorder="1" applyAlignment="1" applyProtection="1">
      <alignment horizontal="center" vertical="center" wrapText="1"/>
      <protection locked="0"/>
    </xf>
    <xf numFmtId="0" fontId="35" fillId="0" borderId="40" xfId="0" applyFont="1" applyBorder="1" applyAlignment="1" applyProtection="1">
      <alignment horizontal="center" vertical="center" wrapText="1"/>
      <protection locked="0"/>
    </xf>
    <xf numFmtId="0" fontId="24" fillId="9" borderId="2" xfId="2" applyFont="1" applyFill="1" applyBorder="1" applyAlignment="1" applyProtection="1">
      <alignment horizontal="left" vertical="center" wrapText="1"/>
    </xf>
    <xf numFmtId="0" fontId="35" fillId="0" borderId="2" xfId="0"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0" fontId="24" fillId="9" borderId="5" xfId="2" applyFont="1" applyFill="1" applyBorder="1" applyAlignment="1" applyProtection="1">
      <alignment horizontal="left" vertical="center" wrapText="1"/>
    </xf>
    <xf numFmtId="0" fontId="24" fillId="9" borderId="31" xfId="2" applyFont="1" applyFill="1" applyBorder="1" applyAlignment="1" applyProtection="1">
      <alignment horizontal="left" vertical="center" wrapText="1"/>
    </xf>
    <xf numFmtId="0" fontId="24" fillId="9" borderId="50" xfId="2" applyFont="1" applyFill="1" applyBorder="1" applyAlignment="1" applyProtection="1">
      <alignment horizontal="left" vertical="center" wrapText="1"/>
    </xf>
    <xf numFmtId="0" fontId="0" fillId="0" borderId="2" xfId="0" applyBorder="1" applyAlignment="1" applyProtection="1">
      <alignment horizontal="center" vertical="center" wrapText="1"/>
      <protection locked="0"/>
    </xf>
    <xf numFmtId="0" fontId="35" fillId="0" borderId="108" xfId="0" applyFont="1" applyBorder="1" applyAlignment="1" applyProtection="1">
      <alignment horizontal="center" vertical="center" wrapText="1"/>
      <protection locked="0"/>
    </xf>
    <xf numFmtId="0" fontId="35" fillId="0" borderId="109" xfId="0" applyFont="1" applyBorder="1" applyAlignment="1" applyProtection="1">
      <alignment horizontal="center" vertical="center" wrapText="1"/>
      <protection locked="0"/>
    </xf>
    <xf numFmtId="0" fontId="35" fillId="0" borderId="77" xfId="0" applyFont="1" applyBorder="1" applyAlignment="1" applyProtection="1">
      <alignment horizontal="center" vertical="center" wrapText="1"/>
      <protection locked="0"/>
    </xf>
    <xf numFmtId="0" fontId="24" fillId="11" borderId="7" xfId="2" applyFont="1" applyFill="1" applyBorder="1" applyAlignment="1" applyProtection="1">
      <alignment horizontal="left" vertical="center" wrapText="1"/>
    </xf>
    <xf numFmtId="0" fontId="24" fillId="11" borderId="2" xfId="2" applyFont="1" applyFill="1" applyBorder="1" applyAlignment="1" applyProtection="1">
      <alignment horizontal="left" vertical="center" wrapText="1"/>
    </xf>
    <xf numFmtId="0" fontId="24" fillId="11" borderId="38" xfId="2" applyFont="1" applyFill="1" applyBorder="1" applyAlignment="1" applyProtection="1">
      <alignment horizontal="left" vertical="center" wrapText="1"/>
    </xf>
    <xf numFmtId="9" fontId="37" fillId="8" borderId="6" xfId="0" applyNumberFormat="1" applyFont="1" applyFill="1" applyBorder="1" applyAlignment="1" applyProtection="1">
      <alignment horizontal="center" vertical="center" wrapText="1"/>
      <protection hidden="1"/>
    </xf>
    <xf numFmtId="9" fontId="37" fillId="8" borderId="2" xfId="0" applyNumberFormat="1" applyFont="1" applyFill="1" applyBorder="1" applyAlignment="1" applyProtection="1">
      <alignment horizontal="center" vertical="center" wrapText="1"/>
      <protection hidden="1"/>
    </xf>
    <xf numFmtId="9" fontId="37" fillId="8" borderId="57" xfId="0" applyNumberFormat="1" applyFont="1" applyFill="1" applyBorder="1" applyAlignment="1" applyProtection="1">
      <alignment horizontal="center" vertical="center" wrapText="1"/>
      <protection hidden="1"/>
    </xf>
    <xf numFmtId="9" fontId="37" fillId="8" borderId="31" xfId="0" applyNumberFormat="1" applyFont="1" applyFill="1" applyBorder="1" applyAlignment="1" applyProtection="1">
      <alignment horizontal="center" vertical="center" wrapText="1"/>
      <protection hidden="1"/>
    </xf>
    <xf numFmtId="0" fontId="34" fillId="9" borderId="105" xfId="2" applyFont="1" applyFill="1" applyBorder="1" applyAlignment="1" applyProtection="1">
      <alignment horizontal="center" vertical="center" wrapText="1"/>
    </xf>
    <xf numFmtId="0" fontId="34" fillId="9" borderId="56" xfId="2" applyFont="1" applyFill="1" applyBorder="1" applyAlignment="1" applyProtection="1">
      <alignment horizontal="center" vertical="center" wrapText="1"/>
    </xf>
    <xf numFmtId="0" fontId="34" fillId="9" borderId="106" xfId="2" applyFont="1" applyFill="1" applyBorder="1" applyAlignment="1" applyProtection="1">
      <alignment horizontal="center" vertical="center" wrapText="1"/>
    </xf>
    <xf numFmtId="0" fontId="34" fillId="9" borderId="107" xfId="2" applyFont="1" applyFill="1" applyBorder="1" applyAlignment="1" applyProtection="1">
      <alignment horizontal="center" vertical="center" wrapText="1"/>
    </xf>
    <xf numFmtId="0" fontId="34" fillId="9" borderId="37" xfId="2" applyFont="1" applyFill="1" applyBorder="1" applyAlignment="1" applyProtection="1">
      <alignment horizontal="center" vertical="center" wrapText="1"/>
    </xf>
    <xf numFmtId="0" fontId="34" fillId="9" borderId="30" xfId="2" applyFont="1" applyFill="1" applyBorder="1" applyAlignment="1" applyProtection="1">
      <alignment horizontal="center" vertical="center" wrapText="1"/>
    </xf>
    <xf numFmtId="165" fontId="36" fillId="10" borderId="105" xfId="0" applyNumberFormat="1" applyFont="1" applyFill="1" applyBorder="1" applyAlignment="1" applyProtection="1">
      <alignment horizontal="center" vertical="center" wrapText="1"/>
      <protection hidden="1"/>
    </xf>
    <xf numFmtId="165" fontId="36" fillId="10" borderId="10" xfId="0" applyNumberFormat="1" applyFont="1" applyFill="1" applyBorder="1" applyAlignment="1" applyProtection="1">
      <alignment horizontal="center" vertical="center" wrapText="1"/>
      <protection hidden="1"/>
    </xf>
    <xf numFmtId="165" fontId="36" fillId="10" borderId="56" xfId="0" applyNumberFormat="1" applyFont="1" applyFill="1" applyBorder="1" applyAlignment="1" applyProtection="1">
      <alignment horizontal="center" vertical="center" wrapText="1"/>
      <protection hidden="1"/>
    </xf>
    <xf numFmtId="165" fontId="36" fillId="10" borderId="106" xfId="0" applyNumberFormat="1" applyFont="1" applyFill="1" applyBorder="1" applyAlignment="1" applyProtection="1">
      <alignment horizontal="center" vertical="center" wrapText="1"/>
      <protection hidden="1"/>
    </xf>
    <xf numFmtId="165" fontId="36" fillId="10" borderId="0" xfId="0" applyNumberFormat="1" applyFont="1" applyFill="1" applyAlignment="1" applyProtection="1">
      <alignment horizontal="center" vertical="center" wrapText="1"/>
      <protection hidden="1"/>
    </xf>
    <xf numFmtId="165" fontId="36" fillId="10" borderId="107" xfId="0" applyNumberFormat="1" applyFont="1" applyFill="1" applyBorder="1" applyAlignment="1" applyProtection="1">
      <alignment horizontal="center" vertical="center" wrapText="1"/>
      <protection hidden="1"/>
    </xf>
    <xf numFmtId="165" fontId="36" fillId="10" borderId="37" xfId="0" applyNumberFormat="1" applyFont="1" applyFill="1" applyBorder="1" applyAlignment="1" applyProtection="1">
      <alignment horizontal="center" vertical="center" wrapText="1"/>
      <protection hidden="1"/>
    </xf>
    <xf numFmtId="165" fontId="36" fillId="10" borderId="1" xfId="0" applyNumberFormat="1" applyFont="1" applyFill="1" applyBorder="1" applyAlignment="1" applyProtection="1">
      <alignment horizontal="center" vertical="center" wrapText="1"/>
      <protection hidden="1"/>
    </xf>
    <xf numFmtId="165" fontId="36" fillId="10" borderId="30" xfId="0" applyNumberFormat="1" applyFont="1" applyFill="1" applyBorder="1" applyAlignment="1" applyProtection="1">
      <alignment horizontal="center" vertical="center" wrapText="1"/>
      <protection hidden="1"/>
    </xf>
    <xf numFmtId="165" fontId="36" fillId="10" borderId="11" xfId="0" applyNumberFormat="1" applyFont="1" applyFill="1" applyBorder="1" applyAlignment="1" applyProtection="1">
      <alignment horizontal="center" vertical="center" wrapText="1"/>
      <protection hidden="1"/>
    </xf>
    <xf numFmtId="165" fontId="36" fillId="10" borderId="14" xfId="0" applyNumberFormat="1" applyFont="1" applyFill="1" applyBorder="1" applyAlignment="1" applyProtection="1">
      <alignment horizontal="center" vertical="center" wrapText="1"/>
      <protection hidden="1"/>
    </xf>
    <xf numFmtId="165" fontId="36" fillId="10" borderId="69" xfId="0" applyNumberFormat="1" applyFont="1" applyFill="1" applyBorder="1" applyAlignment="1" applyProtection="1">
      <alignment horizontal="center" vertical="center" wrapText="1"/>
      <protection hidden="1"/>
    </xf>
    <xf numFmtId="165" fontId="36" fillId="8" borderId="31" xfId="0" applyNumberFormat="1" applyFont="1" applyFill="1" applyBorder="1" applyAlignment="1" applyProtection="1">
      <alignment horizontal="center" vertical="center" wrapText="1"/>
      <protection hidden="1"/>
    </xf>
    <xf numFmtId="165" fontId="36" fillId="8" borderId="41" xfId="0" applyNumberFormat="1" applyFont="1" applyFill="1" applyBorder="1" applyAlignment="1" applyProtection="1">
      <alignment horizontal="center" vertical="center" wrapText="1"/>
      <protection hidden="1"/>
    </xf>
    <xf numFmtId="0" fontId="38" fillId="8" borderId="32" xfId="2" applyFont="1" applyFill="1" applyBorder="1" applyAlignment="1" applyProtection="1">
      <alignment horizontal="center" vertical="top" wrapText="1"/>
    </xf>
    <xf numFmtId="0" fontId="38" fillId="8" borderId="33" xfId="2" applyFont="1" applyFill="1" applyBorder="1" applyAlignment="1" applyProtection="1">
      <alignment horizontal="center" vertical="top" wrapText="1"/>
    </xf>
    <xf numFmtId="0" fontId="38" fillId="8" borderId="34" xfId="2" applyFont="1" applyFill="1" applyBorder="1" applyAlignment="1" applyProtection="1">
      <alignment horizontal="center" vertical="top" wrapText="1"/>
    </xf>
    <xf numFmtId="0" fontId="38" fillId="8" borderId="35" xfId="2" applyFont="1" applyFill="1" applyBorder="1" applyAlignment="1" applyProtection="1">
      <alignment horizontal="center" vertical="top" wrapText="1"/>
    </xf>
    <xf numFmtId="0" fontId="38" fillId="8" borderId="0" xfId="2" applyFont="1" applyFill="1" applyBorder="1" applyAlignment="1" applyProtection="1">
      <alignment horizontal="center" vertical="top" wrapText="1"/>
    </xf>
    <xf numFmtId="0" fontId="38" fillId="8" borderId="36" xfId="2" applyFont="1" applyFill="1" applyBorder="1" applyAlignment="1" applyProtection="1">
      <alignment horizontal="center" vertical="top" wrapText="1"/>
    </xf>
    <xf numFmtId="0" fontId="24" fillId="8" borderId="12" xfId="2" applyFont="1" applyFill="1" applyBorder="1" applyAlignment="1" applyProtection="1">
      <alignment horizontal="center" vertical="center" textRotation="90" wrapText="1"/>
    </xf>
    <xf numFmtId="0" fontId="24" fillId="8" borderId="27" xfId="2" applyFont="1" applyFill="1" applyBorder="1" applyAlignment="1" applyProtection="1">
      <alignment horizontal="center" vertical="center" textRotation="90" wrapText="1"/>
    </xf>
    <xf numFmtId="0" fontId="34" fillId="9" borderId="46" xfId="2" applyFont="1" applyFill="1" applyBorder="1" applyAlignment="1" applyProtection="1">
      <alignment horizontal="left" vertical="center" wrapText="1"/>
    </xf>
    <xf numFmtId="0" fontId="34" fillId="9" borderId="54" xfId="2" applyFont="1" applyFill="1" applyBorder="1" applyAlignment="1" applyProtection="1">
      <alignment horizontal="left" vertical="center" wrapText="1"/>
    </xf>
    <xf numFmtId="14" fontId="36" fillId="10" borderId="46" xfId="0" applyNumberFormat="1" applyFont="1" applyFill="1" applyBorder="1" applyAlignment="1" applyProtection="1">
      <alignment horizontal="center" vertical="center" wrapText="1"/>
      <protection hidden="1"/>
    </xf>
    <xf numFmtId="14" fontId="36" fillId="10" borderId="55" xfId="0" applyNumberFormat="1" applyFont="1" applyFill="1" applyBorder="1" applyAlignment="1" applyProtection="1">
      <alignment horizontal="center" vertical="center" wrapText="1"/>
      <protection hidden="1"/>
    </xf>
    <xf numFmtId="0" fontId="34" fillId="9" borderId="9" xfId="2" applyFont="1" applyFill="1" applyBorder="1" applyAlignment="1" applyProtection="1">
      <alignment horizontal="left" vertical="center" wrapText="1"/>
      <protection hidden="1"/>
    </xf>
    <xf numFmtId="0" fontId="34" fillId="9" borderId="10" xfId="2" applyFont="1" applyFill="1" applyBorder="1" applyAlignment="1" applyProtection="1">
      <alignment horizontal="left" vertical="center" wrapText="1"/>
      <protection hidden="1"/>
    </xf>
    <xf numFmtId="0" fontId="34" fillId="9" borderId="56" xfId="2" applyFont="1" applyFill="1" applyBorder="1" applyAlignment="1" applyProtection="1">
      <alignment horizontal="left" vertical="center" wrapText="1"/>
      <protection hidden="1"/>
    </xf>
    <xf numFmtId="14" fontId="36" fillId="10" borderId="54" xfId="0" applyNumberFormat="1" applyFont="1" applyFill="1" applyBorder="1" applyAlignment="1" applyProtection="1">
      <alignment horizontal="center" vertical="center" wrapText="1"/>
      <protection hidden="1"/>
    </xf>
    <xf numFmtId="49" fontId="35" fillId="2" borderId="58" xfId="0" applyNumberFormat="1" applyFont="1" applyFill="1" applyBorder="1" applyAlignment="1" applyProtection="1">
      <alignment horizontal="center" vertical="center" wrapText="1"/>
      <protection locked="0"/>
    </xf>
    <xf numFmtId="49" fontId="35" fillId="2" borderId="4" xfId="0" applyNumberFormat="1" applyFont="1" applyFill="1" applyBorder="1" applyAlignment="1" applyProtection="1">
      <alignment horizontal="center" vertical="center" wrapText="1"/>
      <protection locked="0"/>
    </xf>
    <xf numFmtId="0" fontId="34" fillId="9" borderId="18" xfId="2" applyFont="1" applyFill="1" applyBorder="1" applyAlignment="1" applyProtection="1">
      <alignment vertical="center" wrapText="1"/>
    </xf>
    <xf numFmtId="0" fontId="34" fillId="9" borderId="9" xfId="2" applyFont="1" applyFill="1" applyBorder="1" applyAlignment="1" applyProtection="1">
      <alignment horizontal="left" vertical="center" wrapText="1"/>
    </xf>
    <xf numFmtId="0" fontId="34" fillId="9" borderId="56" xfId="2" applyFont="1" applyFill="1" applyBorder="1" applyAlignment="1" applyProtection="1">
      <alignment horizontal="left" vertical="center" wrapText="1"/>
    </xf>
    <xf numFmtId="0" fontId="34" fillId="9" borderId="49" xfId="2" applyFont="1" applyFill="1" applyBorder="1" applyAlignment="1" applyProtection="1">
      <alignment horizontal="left" vertical="center" wrapText="1"/>
    </xf>
    <xf numFmtId="0" fontId="34" fillId="9" borderId="30" xfId="2" applyFont="1" applyFill="1" applyBorder="1" applyAlignment="1" applyProtection="1">
      <alignment horizontal="left" vertical="center" wrapText="1"/>
    </xf>
    <xf numFmtId="0" fontId="35" fillId="2" borderId="2" xfId="0" applyFont="1" applyFill="1" applyBorder="1" applyAlignment="1" applyProtection="1">
      <alignment horizontal="center" vertical="center" wrapText="1"/>
      <protection locked="0"/>
    </xf>
    <xf numFmtId="0" fontId="35" fillId="2" borderId="5" xfId="0" applyFont="1" applyFill="1" applyBorder="1" applyAlignment="1" applyProtection="1">
      <alignment horizontal="center" vertical="center" wrapText="1"/>
      <protection locked="0"/>
    </xf>
    <xf numFmtId="0" fontId="37" fillId="11" borderId="16" xfId="0" applyFont="1" applyFill="1" applyBorder="1" applyAlignment="1" applyProtection="1">
      <alignment horizontal="center" vertical="center" wrapText="1"/>
      <protection hidden="1"/>
    </xf>
    <xf numFmtId="0" fontId="37" fillId="11" borderId="24" xfId="0" applyFont="1" applyFill="1" applyBorder="1" applyAlignment="1" applyProtection="1">
      <alignment horizontal="center" vertical="center" wrapText="1"/>
      <protection hidden="1"/>
    </xf>
    <xf numFmtId="0" fontId="37" fillId="11" borderId="17" xfId="0" applyFont="1" applyFill="1" applyBorder="1" applyAlignment="1" applyProtection="1">
      <alignment horizontal="center" vertical="center" wrapText="1"/>
      <protection hidden="1"/>
    </xf>
    <xf numFmtId="0" fontId="37" fillId="11" borderId="16" xfId="0" applyFont="1" applyFill="1" applyBorder="1" applyAlignment="1">
      <alignment horizontal="center" vertical="center" wrapText="1"/>
    </xf>
    <xf numFmtId="0" fontId="37" fillId="11" borderId="24" xfId="0" applyFont="1" applyFill="1" applyBorder="1" applyAlignment="1">
      <alignment horizontal="center" vertical="center" wrapText="1"/>
    </xf>
    <xf numFmtId="0" fontId="34" fillId="9" borderId="47" xfId="2" applyFont="1" applyFill="1" applyBorder="1" applyAlignment="1" applyProtection="1">
      <alignment vertical="center" wrapText="1"/>
    </xf>
    <xf numFmtId="0" fontId="35" fillId="2" borderId="18" xfId="0" applyFont="1" applyFill="1" applyBorder="1" applyAlignment="1" applyProtection="1">
      <alignment horizontal="center" vertical="center" wrapText="1"/>
      <protection locked="0"/>
    </xf>
    <xf numFmtId="0" fontId="35" fillId="2" borderId="19" xfId="0" applyFont="1" applyFill="1" applyBorder="1" applyAlignment="1" applyProtection="1">
      <alignment horizontal="center" vertical="center" wrapText="1"/>
      <protection locked="0"/>
    </xf>
    <xf numFmtId="0" fontId="3" fillId="2" borderId="2" xfId="2" applyFill="1" applyBorder="1" applyAlignment="1" applyProtection="1">
      <alignment horizontal="center" vertical="center" wrapText="1"/>
      <protection locked="0"/>
    </xf>
    <xf numFmtId="0" fontId="34" fillId="2" borderId="2" xfId="0" applyFont="1" applyFill="1" applyBorder="1" applyAlignment="1" applyProtection="1">
      <alignment horizontal="center" vertical="center" wrapText="1"/>
      <protection locked="0"/>
    </xf>
    <xf numFmtId="0" fontId="24" fillId="11" borderId="31" xfId="2" applyFont="1" applyFill="1" applyBorder="1" applyAlignment="1" applyProtection="1">
      <alignment horizontal="left" vertical="center" wrapText="1"/>
    </xf>
    <xf numFmtId="0" fontId="5" fillId="9" borderId="20" xfId="2" applyFont="1" applyFill="1" applyBorder="1" applyAlignment="1" applyProtection="1">
      <alignment horizontal="center" vertical="center" wrapText="1"/>
      <protection locked="0" hidden="1"/>
    </xf>
    <xf numFmtId="0" fontId="5" fillId="9" borderId="22" xfId="2" applyFont="1" applyFill="1" applyBorder="1" applyAlignment="1" applyProtection="1">
      <alignment horizontal="center" vertical="center" wrapText="1"/>
      <protection locked="0" hidden="1"/>
    </xf>
    <xf numFmtId="0" fontId="5" fillId="9" borderId="20" xfId="2" applyFont="1" applyFill="1" applyBorder="1" applyAlignment="1" applyProtection="1">
      <alignment horizontal="center" vertical="center" wrapText="1"/>
      <protection hidden="1"/>
    </xf>
    <xf numFmtId="0" fontId="5" fillId="9" borderId="21" xfId="2" applyFont="1" applyFill="1" applyBorder="1" applyAlignment="1" applyProtection="1">
      <alignment horizontal="center" vertical="center" wrapText="1"/>
      <protection hidden="1"/>
    </xf>
    <xf numFmtId="0" fontId="5" fillId="9" borderId="22" xfId="2" applyFont="1" applyFill="1" applyBorder="1" applyAlignment="1" applyProtection="1">
      <alignment horizontal="center" vertical="center" wrapText="1"/>
      <protection hidden="1"/>
    </xf>
    <xf numFmtId="0" fontId="6" fillId="9" borderId="47" xfId="2" applyNumberFormat="1" applyFont="1" applyFill="1" applyBorder="1" applyAlignment="1" applyProtection="1">
      <alignment horizontal="center" vertical="center" wrapText="1"/>
      <protection hidden="1"/>
    </xf>
    <xf numFmtId="0" fontId="6" fillId="9" borderId="48" xfId="2" applyNumberFormat="1" applyFont="1" applyFill="1" applyBorder="1" applyAlignment="1" applyProtection="1">
      <alignment horizontal="center" vertical="center" wrapText="1"/>
      <protection hidden="1"/>
    </xf>
    <xf numFmtId="0" fontId="5" fillId="11" borderId="47" xfId="2" applyNumberFormat="1" applyFont="1" applyFill="1" applyBorder="1" applyAlignment="1" applyProtection="1">
      <alignment horizontal="center" vertical="center" wrapText="1"/>
      <protection hidden="1"/>
    </xf>
    <xf numFmtId="0" fontId="5" fillId="11" borderId="18" xfId="2" applyNumberFormat="1" applyFont="1" applyFill="1" applyBorder="1" applyAlignment="1" applyProtection="1">
      <alignment horizontal="center" vertical="center" wrapText="1"/>
      <protection hidden="1"/>
    </xf>
    <xf numFmtId="0" fontId="5" fillId="11" borderId="19" xfId="2" applyNumberFormat="1" applyFont="1" applyFill="1" applyBorder="1" applyAlignment="1" applyProtection="1">
      <alignment horizontal="center" vertical="center" wrapText="1"/>
      <protection hidden="1"/>
    </xf>
    <xf numFmtId="0" fontId="5" fillId="9" borderId="65" xfId="2" applyNumberFormat="1" applyFont="1" applyFill="1" applyBorder="1" applyAlignment="1" applyProtection="1">
      <alignment horizontal="center" vertical="center" wrapText="1"/>
      <protection hidden="1"/>
    </xf>
    <xf numFmtId="0" fontId="5" fillId="9" borderId="21" xfId="2" applyNumberFormat="1" applyFont="1" applyFill="1" applyBorder="1" applyAlignment="1" applyProtection="1">
      <alignment horizontal="center" vertical="center" wrapText="1"/>
      <protection hidden="1"/>
    </xf>
    <xf numFmtId="0" fontId="5" fillId="9" borderId="22" xfId="2" applyNumberFormat="1" applyFont="1" applyFill="1" applyBorder="1" applyAlignment="1" applyProtection="1">
      <alignment horizontal="center" vertical="center" wrapText="1"/>
      <protection hidden="1"/>
    </xf>
    <xf numFmtId="0" fontId="5" fillId="9" borderId="47" xfId="2" applyFont="1" applyFill="1" applyBorder="1" applyAlignment="1" applyProtection="1">
      <alignment horizontal="center" vertical="center" wrapText="1"/>
      <protection hidden="1"/>
    </xf>
    <xf numFmtId="0" fontId="5" fillId="9" borderId="48" xfId="2" applyFont="1" applyFill="1" applyBorder="1" applyAlignment="1" applyProtection="1">
      <alignment horizontal="center" vertical="center" wrapText="1"/>
      <protection hidden="1"/>
    </xf>
    <xf numFmtId="0" fontId="5" fillId="11" borderId="42" xfId="2" applyNumberFormat="1" applyFont="1" applyFill="1" applyBorder="1" applyAlignment="1" applyProtection="1">
      <alignment horizontal="center" vertical="center" wrapText="1"/>
      <protection hidden="1"/>
    </xf>
    <xf numFmtId="0" fontId="5" fillId="11" borderId="44" xfId="2" applyNumberFormat="1" applyFont="1" applyFill="1" applyBorder="1" applyAlignment="1" applyProtection="1">
      <alignment horizontal="center" vertical="center" wrapText="1"/>
      <protection hidden="1"/>
    </xf>
    <xf numFmtId="0" fontId="5" fillId="11" borderId="64" xfId="2" applyNumberFormat="1" applyFont="1" applyFill="1" applyBorder="1" applyAlignment="1" applyProtection="1">
      <alignment horizontal="center" vertical="center" wrapText="1"/>
      <protection hidden="1"/>
    </xf>
    <xf numFmtId="0" fontId="6" fillId="9" borderId="20" xfId="2" applyFont="1" applyFill="1" applyBorder="1" applyAlignment="1" applyProtection="1">
      <alignment horizontal="center" vertical="center" wrapText="1"/>
      <protection locked="0" hidden="1"/>
    </xf>
    <xf numFmtId="0" fontId="6" fillId="9" borderId="21" xfId="2" applyFont="1" applyFill="1" applyBorder="1" applyAlignment="1" applyProtection="1">
      <alignment horizontal="center" vertical="center" wrapText="1"/>
      <protection locked="0" hidden="1"/>
    </xf>
    <xf numFmtId="0" fontId="6" fillId="9" borderId="22" xfId="2" applyFont="1" applyFill="1" applyBorder="1" applyAlignment="1" applyProtection="1">
      <alignment horizontal="center" vertical="center" wrapText="1"/>
      <protection locked="0" hidden="1"/>
    </xf>
    <xf numFmtId="0" fontId="6" fillId="0" borderId="0" xfId="0" applyFont="1" applyAlignment="1" applyProtection="1">
      <alignment horizontal="center" vertical="center" wrapText="1"/>
      <protection hidden="1"/>
    </xf>
    <xf numFmtId="0" fontId="5" fillId="9" borderId="23" xfId="2" applyFont="1" applyFill="1" applyBorder="1" applyAlignment="1" applyProtection="1">
      <alignment horizontal="center" vertical="center" wrapText="1"/>
      <protection hidden="1"/>
    </xf>
    <xf numFmtId="0" fontId="5" fillId="9" borderId="25" xfId="2" applyFont="1" applyFill="1" applyBorder="1" applyAlignment="1" applyProtection="1">
      <alignment horizontal="center" vertical="center" wrapText="1"/>
      <protection hidden="1"/>
    </xf>
    <xf numFmtId="0" fontId="5" fillId="9" borderId="9" xfId="2" applyFont="1" applyFill="1" applyBorder="1" applyAlignment="1" applyProtection="1">
      <alignment horizontal="center" vertical="center" wrapText="1"/>
      <protection hidden="1"/>
    </xf>
    <xf numFmtId="0" fontId="5" fillId="9" borderId="10" xfId="2" applyFont="1" applyFill="1" applyBorder="1" applyAlignment="1" applyProtection="1">
      <alignment horizontal="center" vertical="center" wrapText="1"/>
      <protection hidden="1"/>
    </xf>
    <xf numFmtId="0" fontId="5" fillId="9" borderId="11" xfId="2" applyFont="1" applyFill="1" applyBorder="1" applyAlignment="1" applyProtection="1">
      <alignment horizontal="center" vertical="center" wrapText="1"/>
      <protection hidden="1"/>
    </xf>
  </cellXfs>
  <cellStyles count="6">
    <cellStyle name="Currency" xfId="1" builtinId="4"/>
    <cellStyle name="Hyperlink" xfId="2" builtinId="8"/>
    <cellStyle name="Normal" xfId="0" builtinId="0"/>
    <cellStyle name="Normal 2 2 2" xfId="4" xr:uid="{8EAE87AE-9030-467C-A9D8-847AE63E1BE0}"/>
    <cellStyle name="Normal 2 3" xfId="5" xr:uid="{BE2B62AC-8EAA-4B26-B5EA-14B1080FBDA0}"/>
    <cellStyle name="Normal 4 2 2" xfId="3" xr:uid="{D201D208-8869-4FC4-B6D7-BBCDAB26BBD2}"/>
  </cellStyles>
  <dxfs count="32">
    <dxf>
      <fill>
        <patternFill>
          <bgColor theme="2"/>
        </patternFill>
      </fill>
    </dxf>
    <dxf>
      <fill>
        <patternFill>
          <bgColor theme="2"/>
        </patternFill>
      </fill>
    </dxf>
    <dxf>
      <fill>
        <patternFill>
          <bgColor theme="0" tint="-4.9989318521683403E-2"/>
        </patternFill>
      </fill>
    </dxf>
    <dxf>
      <fill>
        <patternFill>
          <bgColor rgb="FFFF000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2"/>
        </patternFill>
      </fill>
    </dxf>
    <dxf>
      <fill>
        <patternFill>
          <bgColor rgb="FFE7E6E6"/>
        </patternFill>
      </fill>
    </dxf>
    <dxf>
      <fill>
        <patternFill>
          <bgColor rgb="FFE7E6E6"/>
        </patternFill>
      </fill>
    </dxf>
    <dxf>
      <fill>
        <patternFill>
          <bgColor rgb="FFE7E6E6"/>
        </patternFill>
      </fill>
    </dxf>
    <dxf>
      <fill>
        <patternFill>
          <bgColor rgb="FFE7E6E6"/>
        </patternFill>
      </fill>
    </dxf>
    <dxf>
      <fill>
        <patternFill>
          <bgColor rgb="FFE7E6E6"/>
        </patternFill>
      </fill>
    </dxf>
    <dxf>
      <fill>
        <patternFill>
          <bgColor rgb="FFE7E6E6"/>
        </patternFill>
      </fill>
    </dxf>
    <dxf>
      <fill>
        <patternFill>
          <bgColor rgb="FFE7E6E6"/>
        </patternFill>
      </fill>
    </dxf>
    <dxf>
      <fill>
        <patternFill>
          <bgColor rgb="FFE7E6E6"/>
        </patternFill>
      </fill>
    </dxf>
    <dxf>
      <fill>
        <patternFill>
          <bgColor rgb="FFE7E6E6"/>
        </patternFill>
      </fill>
    </dxf>
    <dxf>
      <fill>
        <patternFill>
          <bgColor rgb="FFE7E6E6"/>
        </patternFill>
      </fill>
    </dxf>
    <dxf>
      <fill>
        <patternFill>
          <bgColor theme="2"/>
        </patternFill>
      </fill>
    </dxf>
    <dxf>
      <fill>
        <patternFill>
          <bgColor them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2"/>
        </patternFill>
      </fill>
    </dxf>
  </dxfs>
  <tableStyles count="0" defaultTableStyle="TableStyleMedium2" defaultPivotStyle="PivotStyleLight16"/>
  <colors>
    <mruColors>
      <color rgb="FFE7E6E6"/>
      <color rgb="FFCCC0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1133928</xdr:colOff>
      <xdr:row>1</xdr:row>
      <xdr:rowOff>145142</xdr:rowOff>
    </xdr:from>
    <xdr:to>
      <xdr:col>13</xdr:col>
      <xdr:colOff>248102</xdr:colOff>
      <xdr:row>2</xdr:row>
      <xdr:rowOff>760016</xdr:rowOff>
    </xdr:to>
    <xdr:pic>
      <xdr:nvPicPr>
        <xdr:cNvPr id="2" name="Picture 24" descr="logo_corporate_isolated_1800x1662.jpg">
          <a:extLst>
            <a:ext uri="{FF2B5EF4-FFF2-40B4-BE49-F238E27FC236}">
              <a16:creationId xmlns:a16="http://schemas.microsoft.com/office/drawing/2014/main" id="{831AD37A-428C-47B7-A751-969C388C8837}"/>
            </a:ext>
          </a:extLst>
        </xdr:cNvPr>
        <xdr:cNvPicPr/>
      </xdr:nvPicPr>
      <xdr:blipFill>
        <a:blip xmlns:r="http://schemas.openxmlformats.org/officeDocument/2006/relationships" r:embed="rId1" cstate="print"/>
        <a:stretch>
          <a:fillRect/>
        </a:stretch>
      </xdr:blipFill>
      <xdr:spPr>
        <a:xfrm>
          <a:off x="10122353" y="322942"/>
          <a:ext cx="822325" cy="783149"/>
        </a:xfrm>
        <a:prstGeom prst="rect">
          <a:avLst/>
        </a:prstGeom>
      </xdr:spPr>
    </xdr:pic>
    <xdr:clientData/>
  </xdr:twoCellAnchor>
  <xdr:twoCellAnchor editAs="oneCell">
    <xdr:from>
      <xdr:col>2</xdr:col>
      <xdr:colOff>95250</xdr:colOff>
      <xdr:row>21</xdr:row>
      <xdr:rowOff>7938</xdr:rowOff>
    </xdr:from>
    <xdr:to>
      <xdr:col>12</xdr:col>
      <xdr:colOff>1364192</xdr:colOff>
      <xdr:row>21</xdr:row>
      <xdr:rowOff>4965700</xdr:rowOff>
    </xdr:to>
    <xdr:pic>
      <xdr:nvPicPr>
        <xdr:cNvPr id="11" name="Picture 2">
          <a:extLst>
            <a:ext uri="{FF2B5EF4-FFF2-40B4-BE49-F238E27FC236}">
              <a16:creationId xmlns:a16="http://schemas.microsoft.com/office/drawing/2014/main" id="{4FA1A8B2-1879-4F6C-B5A4-AB7BE733D1C2}"/>
            </a:ext>
            <a:ext uri="{147F2762-F138-4A5C-976F-8EAC2B608ADB}">
              <a16:predDERef xmlns:a16="http://schemas.microsoft.com/office/drawing/2014/main" pred="{831AD37A-428C-47B7-A751-969C388C8837}"/>
            </a:ext>
          </a:extLst>
        </xdr:cNvPr>
        <xdr:cNvPicPr>
          <a:picLocks noChangeAspect="1"/>
        </xdr:cNvPicPr>
      </xdr:nvPicPr>
      <xdr:blipFill rotWithShape="1">
        <a:blip xmlns:r="http://schemas.openxmlformats.org/officeDocument/2006/relationships" r:embed="rId2"/>
        <a:srcRect t="4079" r="398"/>
        <a:stretch/>
      </xdr:blipFill>
      <xdr:spPr>
        <a:xfrm>
          <a:off x="706438" y="8389938"/>
          <a:ext cx="9382125" cy="4957762"/>
        </a:xfrm>
        <a:prstGeom prst="rect">
          <a:avLst/>
        </a:prstGeom>
        <a:ln>
          <a:solidFill>
            <a:schemeClr val="accent6">
              <a:lumMod val="7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sley.carson/AppData/Local/Microsoft/Windows/INetCache/Content.Outlook/1JVIXIUF/WC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meridiorm/DOCUME~1/DES~1.FEG/LOCALS~1/Temp/Cla_rad35592/ClaimFormDeclarationFullKit%201309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IM FORM"/>
      <sheetName val="COST CATEGORY SUMMARY"/>
      <sheetName val="VOUCHING RECORD DEFINITIONS"/>
      <sheetName val="PRE VOUCH"/>
      <sheetName val="PROJECT COSTS"/>
      <sheetName val="LABOUR COSTS - PROJECT HOURS"/>
      <sheetName val="AGENCY STAFF"/>
      <sheetName val="DATE CHECK"/>
      <sheetName val="OLD LABOUR COSTS - FULL SALARY"/>
      <sheetName val="LABOUR COSTS - FULL SALARY"/>
      <sheetName val="FS PAYMENT VOUCH"/>
      <sheetName val="STORES ISSUES"/>
      <sheetName val="DEPRECIATION"/>
      <sheetName val="ACTIVITY LIST"/>
      <sheetName val="LISTS"/>
      <sheetName val="CLAIM_FORM"/>
      <sheetName val="COST_CATEGORY_SUMMARY"/>
      <sheetName val="VOUCHING_RECORD_DEFINITIONS"/>
      <sheetName val="PRE_VOUCH"/>
      <sheetName val="PROJECT_COSTS"/>
      <sheetName val="LABOUR_COSTS_-_PROJECT_HOURS"/>
      <sheetName val="AGENCY_STAFF"/>
      <sheetName val="DATE_CHECK"/>
      <sheetName val="OLD_LABOUR_COSTS_-_FULL_SALARY"/>
      <sheetName val="LABOUR_COSTS_-_FULL_SALARY"/>
      <sheetName val="FS_PAYMENT_VOUCH"/>
      <sheetName val="STORES_ISSUES"/>
      <sheetName val="ACTIVITY_LIST"/>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im Form Declaration"/>
      <sheetName val="SummaryExpenditure"/>
      <sheetName val="Claim_Form_Declaration"/>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nvestni.com/support-for-business/claims/submitting-your-claim"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collections/exchange-rates-for-customs-and-vat" TargetMode="External"/><Relationship Id="rId1" Type="http://schemas.openxmlformats.org/officeDocument/2006/relationships/hyperlink" Target="https://www.trade-tariff.service.gov.uk/exchange_rates?_ga=2.177841575.382910144.1715069087-1718075359.1696437036" TargetMode="External"/><Relationship Id="rId6" Type="http://schemas.openxmlformats.org/officeDocument/2006/relationships/hyperlink" Target="mailto:claims@investni.com" TargetMode="External"/><Relationship Id="rId5" Type="http://schemas.openxmlformats.org/officeDocument/2006/relationships/hyperlink" Target="https://www.trade-tariff.service.gov.uk/exchange_rates?_ga=2.177841575.382910144.1715069087-1718075359.1696437036" TargetMode="External"/><Relationship Id="rId4" Type="http://schemas.openxmlformats.org/officeDocument/2006/relationships/hyperlink" Target="https://www.investni.com/support-for-business/claims/eligible-cost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5CD31-4304-4CBD-9DB4-2E01951E91E3}">
  <sheetPr codeName="Sheet1"/>
  <dimension ref="A1"/>
  <sheetViews>
    <sheetView workbookViewId="0"/>
  </sheetViews>
  <sheetFormatPr defaultRowHeight="14.4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F597C-7DE4-472C-A9E6-F4499412D1E4}">
  <sheetPr codeName="Sheet10"/>
  <dimension ref="A1:H252"/>
  <sheetViews>
    <sheetView showGridLines="0" showZeros="0" zoomScale="90" zoomScaleNormal="90" workbookViewId="0">
      <pane xSplit="1" ySplit="3" topLeftCell="B4" activePane="bottomRight" state="frozen"/>
      <selection pane="bottomRight" activeCell="E10" sqref="E10"/>
      <selection pane="bottomLeft" activeCell="A4" sqref="A4"/>
      <selection pane="topRight" activeCell="B1" sqref="B1"/>
    </sheetView>
  </sheetViews>
  <sheetFormatPr defaultColWidth="8.7109375" defaultRowHeight="12.6"/>
  <cols>
    <col min="1" max="1" width="6.5703125" style="66" customWidth="1"/>
    <col min="2" max="2" width="17.5703125" style="66" customWidth="1"/>
    <col min="3" max="3" width="13.42578125" style="66" customWidth="1"/>
    <col min="4" max="5" width="25.7109375" style="66" customWidth="1"/>
    <col min="6" max="6" width="25.7109375" style="147" customWidth="1"/>
    <col min="7" max="7" width="32.28515625" style="92" customWidth="1"/>
    <col min="8" max="8" width="12.7109375" style="66" customWidth="1"/>
    <col min="9" max="16384" width="8.7109375" style="66"/>
  </cols>
  <sheetData>
    <row r="1" spans="1:8" ht="39" customHeight="1" thickBot="1">
      <c r="A1" s="401" t="s">
        <v>325</v>
      </c>
      <c r="B1" s="402"/>
      <c r="C1" s="402"/>
      <c r="D1" s="402"/>
      <c r="E1" s="402"/>
      <c r="F1" s="403"/>
      <c r="G1" s="155" t="s">
        <v>138</v>
      </c>
      <c r="H1" s="420" t="str">
        <f>IF('CLAIM FORM'!M7="","",IF('CLAIM FORM'!M7="SKILLS","",IF('PHR (Project Hourly Rate)'!G2&lt;=20,"ENTER / CHECK UNIT COST","")))</f>
        <v/>
      </c>
    </row>
    <row r="2" spans="1:8" ht="33.6" customHeight="1" thickBot="1">
      <c r="A2" s="421" t="s">
        <v>84</v>
      </c>
      <c r="B2" s="421" t="s">
        <v>128</v>
      </c>
      <c r="C2" s="421" t="s">
        <v>130</v>
      </c>
      <c r="D2" s="421" t="s">
        <v>363</v>
      </c>
      <c r="E2" s="421" t="s">
        <v>364</v>
      </c>
      <c r="F2" s="421" t="s">
        <v>136</v>
      </c>
      <c r="G2" s="94"/>
      <c r="H2" s="420"/>
    </row>
    <row r="3" spans="1:8" ht="27.6" customHeight="1" thickBot="1">
      <c r="A3" s="422"/>
      <c r="B3" s="422"/>
      <c r="C3" s="422"/>
      <c r="D3" s="422"/>
      <c r="E3" s="422"/>
      <c r="F3" s="422"/>
      <c r="G3" s="148" t="s">
        <v>140</v>
      </c>
      <c r="H3" s="420"/>
    </row>
    <row r="4" spans="1:8" ht="25.5" customHeight="1">
      <c r="A4" s="81">
        <v>1</v>
      </c>
      <c r="B4" s="77"/>
      <c r="C4" s="85"/>
      <c r="D4" s="85"/>
      <c r="E4" s="85"/>
      <c r="F4" s="86"/>
      <c r="G4" s="82" t="str">
        <f>IF(B4="","",IF('CLAIM FORM'!$M$7="R&amp;D",$G$2,IF('CLAIM FORM'!$M$7="",LIST!$A$77,IF(C4="",LIST!$A$81,IF(C4=LIST!$A$2,LIST!$A$83,IF(D4="",LIST!$A$80,IF(C4=LIST!$A$5,D4,IF(C4=LIST!$A$4,D4*52*37/1720,IF(E4="",LIST!$A$82,IF(F4=0,(D4*VLOOKUP(E4,LIST!$A$7:$B$11,2,FALSE)/1720),IF(F4&lt;37,((D4*VLOOKUP(E4,LIST!$A$7:$B$11,2,FALSE)/1720)*37/F4),(D4*VLOOKUP(E4,LIST!$A$7:$B$11,2,FALSE)/1720))))))))))))</f>
        <v/>
      </c>
    </row>
    <row r="5" spans="1:8" ht="25.5" customHeight="1">
      <c r="A5" s="83">
        <v>2</v>
      </c>
      <c r="B5" s="77"/>
      <c r="C5" s="85"/>
      <c r="D5" s="85"/>
      <c r="E5" s="87"/>
      <c r="F5" s="88"/>
      <c r="G5" s="82" t="str">
        <f>IF(B5="","",IF('CLAIM FORM'!$M$7="R&amp;D",$G$2,IF('CLAIM FORM'!$M$7="",LIST!$A$77,IF(C5="",LIST!$A$81,IF(C5=LIST!$A$2,LIST!$A$83,IF(D5="",LIST!$A$80,IF(C5=LIST!$A$5,D5,IF(C5=LIST!$A$4,D5*52*37/1720,IF(E5="",LIST!$A$82,IF(F5=0,(D5*VLOOKUP(E5,LIST!$A$7:$B$11,2,FALSE)/1720),IF(F5&lt;37,((D5*VLOOKUP(E5,LIST!$A$7:$B$11,2,FALSE)/1720)*37/F5),(D5*VLOOKUP(E5,LIST!$A$7:$B$11,2,FALSE)/1720))))))))))))</f>
        <v/>
      </c>
    </row>
    <row r="6" spans="1:8" ht="25.5" customHeight="1">
      <c r="A6" s="83">
        <v>3</v>
      </c>
      <c r="B6" s="77"/>
      <c r="C6" s="85"/>
      <c r="D6" s="85"/>
      <c r="E6" s="87"/>
      <c r="F6" s="88"/>
      <c r="G6" s="82" t="str">
        <f>IF(B6="","",IF('CLAIM FORM'!$M$7="R&amp;D",$G$2,IF('CLAIM FORM'!$M$7="",LIST!$A$77,IF(C6="",LIST!$A$81,IF(C6=LIST!$A$2,LIST!$A$83,IF(D6="",LIST!$A$80,IF(C6=LIST!$A$5,D6,IF(C6=LIST!$A$4,D6*52*37/1720,IF(E6="",LIST!$A$82,IF(F6=0,(D6*VLOOKUP(E6,LIST!$A$7:$B$11,2,FALSE)/1720),IF(F6&lt;37,((D6*VLOOKUP(E6,LIST!$A$7:$B$11,2,FALSE)/1720)*37/F6),(D6*VLOOKUP(E6,LIST!$A$7:$B$11,2,FALSE)/1720))))))))))))</f>
        <v/>
      </c>
    </row>
    <row r="7" spans="1:8" ht="25.5" customHeight="1">
      <c r="A7" s="83">
        <v>4</v>
      </c>
      <c r="B7" s="77"/>
      <c r="C7" s="85"/>
      <c r="D7" s="85"/>
      <c r="E7" s="87"/>
      <c r="F7" s="88"/>
      <c r="G7" s="82" t="str">
        <f>IF(B7="","",IF('CLAIM FORM'!$M$7="R&amp;D",$G$2,IF('CLAIM FORM'!$M$7="",LIST!$A$77,IF(C7="",LIST!$A$81,IF(C7=LIST!$A$2,LIST!$A$83,IF(D7="",LIST!$A$80,IF(C7=LIST!$A$5,D7,IF(C7=LIST!$A$4,D7*52*37/1720,IF(E7="",LIST!$A$82,IF(F7=0,(D7*VLOOKUP(E7,LIST!$A$7:$B$11,2,FALSE)/1720),IF(F7&lt;37,((D7*VLOOKUP(E7,LIST!$A$7:$B$11,2,FALSE)/1720)*37/F7),(D7*VLOOKUP(E7,LIST!$A$7:$B$11,2,FALSE)/1720))))))))))))</f>
        <v/>
      </c>
    </row>
    <row r="8" spans="1:8" ht="25.5" customHeight="1">
      <c r="A8" s="83">
        <v>5</v>
      </c>
      <c r="B8" s="77"/>
      <c r="C8" s="85"/>
      <c r="D8" s="85"/>
      <c r="E8" s="87"/>
      <c r="F8" s="88"/>
      <c r="G8" s="82" t="str">
        <f>IF(B8="","",IF('CLAIM FORM'!$M$7="R&amp;D",$G$2,IF('CLAIM FORM'!$M$7="",LIST!$A$77,IF(C8="",LIST!$A$81,IF(C8=LIST!$A$2,LIST!$A$83,IF(D8="",LIST!$A$80,IF(C8=LIST!$A$5,D8,IF(C8=LIST!$A$4,D8*52*37/1720,IF(E8="",LIST!$A$82,IF(F8=0,(D8*VLOOKUP(E8,LIST!$A$7:$B$11,2,FALSE)/1720),IF(F8&lt;37,((D8*VLOOKUP(E8,LIST!$A$7:$B$11,2,FALSE)/1720)*37/F8),(D8*VLOOKUP(E8,LIST!$A$7:$B$11,2,FALSE)/1720))))))))))))</f>
        <v/>
      </c>
    </row>
    <row r="9" spans="1:8" ht="25.5" customHeight="1">
      <c r="A9" s="83">
        <v>6</v>
      </c>
      <c r="B9" s="77"/>
      <c r="C9" s="85"/>
      <c r="D9" s="85"/>
      <c r="E9" s="87"/>
      <c r="F9" s="88"/>
      <c r="G9" s="82" t="str">
        <f>IF(B9="","",IF('CLAIM FORM'!$M$7="R&amp;D",$G$2,IF('CLAIM FORM'!$M$7="",LIST!$A$77,IF(C9="",LIST!$A$81,IF(C9=LIST!$A$2,LIST!$A$83,IF(D9="",LIST!$A$80,IF(C9=LIST!$A$5,D9,IF(C9=LIST!$A$4,D9*52*37/1720,IF(E9="",LIST!$A$82,IF(F9=0,(D9*VLOOKUP(E9,LIST!$A$7:$B$11,2,FALSE)/1720),IF(F9&lt;37,((D9*VLOOKUP(E9,LIST!$A$7:$B$11,2,FALSE)/1720)*37/F9),(D9*VLOOKUP(E9,LIST!$A$7:$B$11,2,FALSE)/1720))))))))))))</f>
        <v/>
      </c>
    </row>
    <row r="10" spans="1:8" ht="25.5" customHeight="1">
      <c r="A10" s="83">
        <v>7</v>
      </c>
      <c r="B10" s="77"/>
      <c r="C10" s="85"/>
      <c r="D10" s="85"/>
      <c r="E10" s="87"/>
      <c r="F10" s="88"/>
      <c r="G10" s="82" t="str">
        <f>IF(B10="","",IF('CLAIM FORM'!$M$7="R&amp;D",$G$2,IF('CLAIM FORM'!$M$7="",LIST!$A$77,IF(C10="",LIST!$A$81,IF(C10=LIST!$A$2,LIST!$A$83,IF(D10="",LIST!$A$80,IF(C10=LIST!$A$5,D10,IF(C10=LIST!$A$4,D10*52*37/1720,IF(E10="",LIST!$A$82,IF(F10=0,(D10*VLOOKUP(E10,LIST!$A$7:$B$11,2,FALSE)/1720),IF(F10&lt;37,((D10*VLOOKUP(E10,LIST!$A$7:$B$11,2,FALSE)/1720)*37/F10),(D10*VLOOKUP(E10,LIST!$A$7:$B$11,2,FALSE)/1720))))))))))))</f>
        <v/>
      </c>
    </row>
    <row r="11" spans="1:8" ht="25.5" customHeight="1">
      <c r="A11" s="83">
        <v>8</v>
      </c>
      <c r="B11" s="77"/>
      <c r="C11" s="85"/>
      <c r="D11" s="85"/>
      <c r="E11" s="87"/>
      <c r="F11" s="88"/>
      <c r="G11" s="82" t="str">
        <f>IF(B11="","",IF('CLAIM FORM'!$M$7="R&amp;D",$G$2,IF('CLAIM FORM'!$M$7="",LIST!$A$77,IF(C11="",LIST!$A$81,IF(C11=LIST!$A$2,LIST!$A$83,IF(D11="",LIST!$A$80,IF(C11=LIST!$A$5,D11,IF(C11=LIST!$A$4,D11*52*37/1720,IF(E11="",LIST!$A$82,IF(F11=0,(D11*VLOOKUP(E11,LIST!$A$7:$B$11,2,FALSE)/1720),IF(F11&lt;37,((D11*VLOOKUP(E11,LIST!$A$7:$B$11,2,FALSE)/1720)*37/F11),(D11*VLOOKUP(E11,LIST!$A$7:$B$11,2,FALSE)/1720))))))))))))</f>
        <v/>
      </c>
    </row>
    <row r="12" spans="1:8" ht="25.5" customHeight="1">
      <c r="A12" s="83">
        <v>9</v>
      </c>
      <c r="B12" s="77"/>
      <c r="C12" s="85"/>
      <c r="D12" s="85"/>
      <c r="E12" s="87"/>
      <c r="F12" s="88"/>
      <c r="G12" s="82" t="str">
        <f>IF(B12="","",IF('CLAIM FORM'!$M$7="R&amp;D",$G$2,IF('CLAIM FORM'!$M$7="",LIST!$A$77,IF(C12="",LIST!$A$81,IF(C12=LIST!$A$2,LIST!$A$83,IF(D12="",LIST!$A$80,IF(C12=LIST!$A$5,D12,IF(C12=LIST!$A$4,D12*52*37/1720,IF(E12="",LIST!$A$82,IF(F12=0,(D12*VLOOKUP(E12,LIST!$A$7:$B$11,2,FALSE)/1720),IF(F12&lt;37,((D12*VLOOKUP(E12,LIST!$A$7:$B$11,2,FALSE)/1720)*37/F12),(D12*VLOOKUP(E12,LIST!$A$7:$B$11,2,FALSE)/1720))))))))))))</f>
        <v/>
      </c>
    </row>
    <row r="13" spans="1:8" ht="25.5" customHeight="1">
      <c r="A13" s="83">
        <v>10</v>
      </c>
      <c r="B13" s="77"/>
      <c r="C13" s="85"/>
      <c r="D13" s="85"/>
      <c r="E13" s="87"/>
      <c r="F13" s="88"/>
      <c r="G13" s="82" t="str">
        <f>IF(B13="","",IF('CLAIM FORM'!$M$7="R&amp;D",$G$2,IF('CLAIM FORM'!$M$7="",LIST!$A$77,IF(C13="",LIST!$A$81,IF(C13=LIST!$A$2,LIST!$A$83,IF(D13="",LIST!$A$80,IF(C13=LIST!$A$5,D13,IF(C13=LIST!$A$4,D13*52*37/1720,IF(E13="",LIST!$A$82,IF(F13=0,(D13*VLOOKUP(E13,LIST!$A$7:$B$11,2,FALSE)/1720),IF(F13&lt;37,((D13*VLOOKUP(E13,LIST!$A$7:$B$11,2,FALSE)/1720)*37/F13),(D13*VLOOKUP(E13,LIST!$A$7:$B$11,2,FALSE)/1720))))))))))))</f>
        <v/>
      </c>
    </row>
    <row r="14" spans="1:8" ht="25.5" customHeight="1">
      <c r="A14" s="83">
        <v>11</v>
      </c>
      <c r="B14" s="77"/>
      <c r="C14" s="85"/>
      <c r="D14" s="85"/>
      <c r="E14" s="87"/>
      <c r="F14" s="88"/>
      <c r="G14" s="82" t="str">
        <f>IF(B14="","",IF('CLAIM FORM'!$M$7="R&amp;D",$G$2,IF('CLAIM FORM'!$M$7="",LIST!$A$77,IF(C14="",LIST!$A$81,IF(C14=LIST!$A$2,LIST!$A$83,IF(D14="",LIST!$A$80,IF(C14=LIST!$A$5,D14,IF(C14=LIST!$A$4,D14*52*37/1720,IF(E14="",LIST!$A$82,IF(F14=0,(D14*VLOOKUP(E14,LIST!$A$7:$B$11,2,FALSE)/1720),IF(F14&lt;37,((D14*VLOOKUP(E14,LIST!$A$7:$B$11,2,FALSE)/1720)*37/F14),(D14*VLOOKUP(E14,LIST!$A$7:$B$11,2,FALSE)/1720))))))))))))</f>
        <v/>
      </c>
    </row>
    <row r="15" spans="1:8" ht="25.5" customHeight="1">
      <c r="A15" s="83">
        <v>12</v>
      </c>
      <c r="B15" s="77"/>
      <c r="C15" s="85"/>
      <c r="D15" s="85"/>
      <c r="E15" s="87"/>
      <c r="F15" s="88"/>
      <c r="G15" s="82" t="str">
        <f>IF(B15="","",IF('CLAIM FORM'!$M$7="R&amp;D",$G$2,IF('CLAIM FORM'!$M$7="",LIST!$A$77,IF(C15="",LIST!$A$81,IF(C15=LIST!$A$2,LIST!$A$83,IF(D15="",LIST!$A$80,IF(C15=LIST!$A$5,D15,IF(C15=LIST!$A$4,D15*52*37/1720,IF(E15="",LIST!$A$82,IF(F15=0,(D15*VLOOKUP(E15,LIST!$A$7:$B$11,2,FALSE)/1720),IF(F15&lt;37,((D15*VLOOKUP(E15,LIST!$A$7:$B$11,2,FALSE)/1720)*37/F15),(D15*VLOOKUP(E15,LIST!$A$7:$B$11,2,FALSE)/1720))))))))))))</f>
        <v/>
      </c>
    </row>
    <row r="16" spans="1:8" ht="25.5" customHeight="1">
      <c r="A16" s="83">
        <v>13</v>
      </c>
      <c r="B16" s="77"/>
      <c r="C16" s="85"/>
      <c r="D16" s="85"/>
      <c r="E16" s="87"/>
      <c r="F16" s="88"/>
      <c r="G16" s="82" t="str">
        <f>IF(B16="","",IF('CLAIM FORM'!$M$7="R&amp;D",$G$2,IF('CLAIM FORM'!$M$7="",LIST!$A$77,IF(C16="",LIST!$A$81,IF(C16=LIST!$A$2,LIST!$A$83,IF(D16="",LIST!$A$80,IF(C16=LIST!$A$5,D16,IF(C16=LIST!$A$4,D16*52*37/1720,IF(E16="",LIST!$A$82,IF(F16=0,(D16*VLOOKUP(E16,LIST!$A$7:$B$11,2,FALSE)/1720),IF(F16&lt;37,((D16*VLOOKUP(E16,LIST!$A$7:$B$11,2,FALSE)/1720)*37/F16),(D16*VLOOKUP(E16,LIST!$A$7:$B$11,2,FALSE)/1720))))))))))))</f>
        <v/>
      </c>
    </row>
    <row r="17" spans="1:7" ht="25.5" customHeight="1">
      <c r="A17" s="83">
        <v>14</v>
      </c>
      <c r="B17" s="77"/>
      <c r="C17" s="85"/>
      <c r="D17" s="85"/>
      <c r="E17" s="87"/>
      <c r="F17" s="88"/>
      <c r="G17" s="82" t="str">
        <f>IF(B17="","",IF('CLAIM FORM'!$M$7="R&amp;D",$G$2,IF('CLAIM FORM'!$M$7="",LIST!$A$77,IF(C17="",LIST!$A$81,IF(C17=LIST!$A$2,LIST!$A$83,IF(D17="",LIST!$A$80,IF(C17=LIST!$A$5,D17,IF(C17=LIST!$A$4,D17*52*37/1720,IF(E17="",LIST!$A$82,IF(F17=0,(D17*VLOOKUP(E17,LIST!$A$7:$B$11,2,FALSE)/1720),IF(F17&lt;37,((D17*VLOOKUP(E17,LIST!$A$7:$B$11,2,FALSE)/1720)*37/F17),(D17*VLOOKUP(E17,LIST!$A$7:$B$11,2,FALSE)/1720))))))))))))</f>
        <v/>
      </c>
    </row>
    <row r="18" spans="1:7" ht="25.5" customHeight="1">
      <c r="A18" s="83">
        <v>15</v>
      </c>
      <c r="B18" s="77"/>
      <c r="C18" s="85"/>
      <c r="D18" s="85"/>
      <c r="E18" s="87"/>
      <c r="F18" s="88"/>
      <c r="G18" s="82" t="str">
        <f>IF(B18="","",IF('CLAIM FORM'!$M$7="R&amp;D",$G$2,IF('CLAIM FORM'!$M$7="",LIST!$A$77,IF(C18="",LIST!$A$81,IF(C18=LIST!$A$2,LIST!$A$83,IF(D18="",LIST!$A$80,IF(C18=LIST!$A$5,D18,IF(C18=LIST!$A$4,D18*52*37/1720,IF(E18="",LIST!$A$82,IF(F18=0,(D18*VLOOKUP(E18,LIST!$A$7:$B$11,2,FALSE)/1720),IF(F18&lt;37,((D18*VLOOKUP(E18,LIST!$A$7:$B$11,2,FALSE)/1720)*37/F18),(D18*VLOOKUP(E18,LIST!$A$7:$B$11,2,FALSE)/1720))))))))))))</f>
        <v/>
      </c>
    </row>
    <row r="19" spans="1:7" ht="25.5" customHeight="1">
      <c r="A19" s="83">
        <v>16</v>
      </c>
      <c r="B19" s="77"/>
      <c r="C19" s="85"/>
      <c r="D19" s="85"/>
      <c r="E19" s="87"/>
      <c r="F19" s="88"/>
      <c r="G19" s="82" t="str">
        <f>IF(B19="","",IF('CLAIM FORM'!$M$7="R&amp;D",$G$2,IF('CLAIM FORM'!$M$7="",LIST!$A$77,IF(C19="",LIST!$A$81,IF(C19=LIST!$A$2,LIST!$A$83,IF(D19="",LIST!$A$80,IF(C19=LIST!$A$5,D19,IF(C19=LIST!$A$4,D19*52*37/1720,IF(E19="",LIST!$A$82,IF(F19=0,(D19*VLOOKUP(E19,LIST!$A$7:$B$11,2,FALSE)/1720),IF(F19&lt;37,((D19*VLOOKUP(E19,LIST!$A$7:$B$11,2,FALSE)/1720)*37/F19),(D19*VLOOKUP(E19,LIST!$A$7:$B$11,2,FALSE)/1720))))))))))))</f>
        <v/>
      </c>
    </row>
    <row r="20" spans="1:7" ht="25.5" customHeight="1">
      <c r="A20" s="83">
        <v>17</v>
      </c>
      <c r="B20" s="77"/>
      <c r="C20" s="85"/>
      <c r="D20" s="85"/>
      <c r="E20" s="87"/>
      <c r="F20" s="88"/>
      <c r="G20" s="82" t="str">
        <f>IF(B20="","",IF('CLAIM FORM'!$M$7="R&amp;D",$G$2,IF('CLAIM FORM'!$M$7="",LIST!$A$77,IF(C20="",LIST!$A$81,IF(C20=LIST!$A$2,LIST!$A$83,IF(D20="",LIST!$A$80,IF(C20=LIST!$A$5,D20,IF(C20=LIST!$A$4,D20*52*37/1720,IF(E20="",LIST!$A$82,IF(F20=0,(D20*VLOOKUP(E20,LIST!$A$7:$B$11,2,FALSE)/1720),IF(F20&lt;37,((D20*VLOOKUP(E20,LIST!$A$7:$B$11,2,FALSE)/1720)*37/F20),(D20*VLOOKUP(E20,LIST!$A$7:$B$11,2,FALSE)/1720))))))))))))</f>
        <v/>
      </c>
    </row>
    <row r="21" spans="1:7" ht="25.5" customHeight="1">
      <c r="A21" s="83">
        <v>18</v>
      </c>
      <c r="B21" s="77"/>
      <c r="C21" s="85"/>
      <c r="D21" s="85"/>
      <c r="E21" s="87"/>
      <c r="F21" s="88"/>
      <c r="G21" s="82" t="str">
        <f>IF(B21="","",IF('CLAIM FORM'!$M$7="R&amp;D",$G$2,IF('CLAIM FORM'!$M$7="",LIST!$A$77,IF(C21="",LIST!$A$81,IF(C21=LIST!$A$2,LIST!$A$83,IF(D21="",LIST!$A$80,IF(C21=LIST!$A$5,D21,IF(C21=LIST!$A$4,D21*52*37/1720,IF(E21="",LIST!$A$82,IF(F21=0,(D21*VLOOKUP(E21,LIST!$A$7:$B$11,2,FALSE)/1720),IF(F21&lt;37,((D21*VLOOKUP(E21,LIST!$A$7:$B$11,2,FALSE)/1720)*37/F21),(D21*VLOOKUP(E21,LIST!$A$7:$B$11,2,FALSE)/1720))))))))))))</f>
        <v/>
      </c>
    </row>
    <row r="22" spans="1:7" ht="25.5" customHeight="1">
      <c r="A22" s="83">
        <v>19</v>
      </c>
      <c r="B22" s="77"/>
      <c r="C22" s="85"/>
      <c r="D22" s="85"/>
      <c r="E22" s="87"/>
      <c r="F22" s="88"/>
      <c r="G22" s="82" t="str">
        <f>IF(B22="","",IF('CLAIM FORM'!$M$7="R&amp;D",$G$2,IF('CLAIM FORM'!$M$7="",LIST!$A$77,IF(C22="",LIST!$A$81,IF(C22=LIST!$A$2,LIST!$A$83,IF(D22="",LIST!$A$80,IF(C22=LIST!$A$5,D22,IF(C22=LIST!$A$4,D22*52*37/1720,IF(E22="",LIST!$A$82,IF(F22=0,(D22*VLOOKUP(E22,LIST!$A$7:$B$11,2,FALSE)/1720),IF(F22&lt;37,((D22*VLOOKUP(E22,LIST!$A$7:$B$11,2,FALSE)/1720)*37/F22),(D22*VLOOKUP(E22,LIST!$A$7:$B$11,2,FALSE)/1720))))))))))))</f>
        <v/>
      </c>
    </row>
    <row r="23" spans="1:7" ht="25.5" customHeight="1">
      <c r="A23" s="83">
        <v>20</v>
      </c>
      <c r="B23" s="77"/>
      <c r="C23" s="85"/>
      <c r="D23" s="85"/>
      <c r="E23" s="87"/>
      <c r="F23" s="88"/>
      <c r="G23" s="82" t="str">
        <f>IF(B23="","",IF('CLAIM FORM'!$M$7="R&amp;D",$G$2,IF('CLAIM FORM'!$M$7="",LIST!$A$77,IF(C23="",LIST!$A$81,IF(C23=LIST!$A$2,LIST!$A$83,IF(D23="",LIST!$A$80,IF(C23=LIST!$A$5,D23,IF(C23=LIST!$A$4,D23*52*37/1720,IF(E23="",LIST!$A$82,IF(F23=0,(D23*VLOOKUP(E23,LIST!$A$7:$B$11,2,FALSE)/1720),IF(F23&lt;37,((D23*VLOOKUP(E23,LIST!$A$7:$B$11,2,FALSE)/1720)*37/F23),(D23*VLOOKUP(E23,LIST!$A$7:$B$11,2,FALSE)/1720))))))))))))</f>
        <v/>
      </c>
    </row>
    <row r="24" spans="1:7" ht="25.5" customHeight="1">
      <c r="A24" s="83">
        <v>21</v>
      </c>
      <c r="B24" s="77"/>
      <c r="C24" s="85"/>
      <c r="D24" s="85"/>
      <c r="E24" s="87"/>
      <c r="F24" s="88"/>
      <c r="G24" s="82" t="str">
        <f>IF(B24="","",IF('CLAIM FORM'!$M$7="R&amp;D",$G$2,IF('CLAIM FORM'!$M$7="",LIST!$A$77,IF(C24="",LIST!$A$81,IF(C24=LIST!$A$2,LIST!$A$83,IF(D24="",LIST!$A$80,IF(C24=LIST!$A$5,D24,IF(C24=LIST!$A$4,D24*52*37/1720,IF(E24="",LIST!$A$82,IF(F24=0,(D24*VLOOKUP(E24,LIST!$A$7:$B$11,2,FALSE)/1720),IF(F24&lt;37,((D24*VLOOKUP(E24,LIST!$A$7:$B$11,2,FALSE)/1720)*37/F24),(D24*VLOOKUP(E24,LIST!$A$7:$B$11,2,FALSE)/1720))))))))))))</f>
        <v/>
      </c>
    </row>
    <row r="25" spans="1:7" ht="25.5" customHeight="1">
      <c r="A25" s="83">
        <v>22</v>
      </c>
      <c r="B25" s="77"/>
      <c r="C25" s="85"/>
      <c r="D25" s="85"/>
      <c r="E25" s="87"/>
      <c r="F25" s="88"/>
      <c r="G25" s="82" t="str">
        <f>IF(B25="","",IF('CLAIM FORM'!$M$7="R&amp;D",$G$2,IF('CLAIM FORM'!$M$7="",LIST!$A$77,IF(C25="",LIST!$A$81,IF(C25=LIST!$A$2,LIST!$A$83,IF(D25="",LIST!$A$80,IF(C25=LIST!$A$5,D25,IF(C25=LIST!$A$4,D25*52*37/1720,IF(E25="",LIST!$A$82,IF(F25=0,(D25*VLOOKUP(E25,LIST!$A$7:$B$11,2,FALSE)/1720),IF(F25&lt;37,((D25*VLOOKUP(E25,LIST!$A$7:$B$11,2,FALSE)/1720)*37/F25),(D25*VLOOKUP(E25,LIST!$A$7:$B$11,2,FALSE)/1720))))))))))))</f>
        <v/>
      </c>
    </row>
    <row r="26" spans="1:7" ht="25.5" customHeight="1">
      <c r="A26" s="83">
        <v>23</v>
      </c>
      <c r="B26" s="77"/>
      <c r="C26" s="85"/>
      <c r="D26" s="85"/>
      <c r="E26" s="87"/>
      <c r="F26" s="88"/>
      <c r="G26" s="82" t="str">
        <f>IF(B26="","",IF('CLAIM FORM'!$M$7="R&amp;D",$G$2,IF('CLAIM FORM'!$M$7="",LIST!$A$77,IF(C26="",LIST!$A$81,IF(C26=LIST!$A$2,LIST!$A$83,IF(D26="",LIST!$A$80,IF(C26=LIST!$A$5,D26,IF(C26=LIST!$A$4,D26*52*37/1720,IF(E26="",LIST!$A$82,IF(F26=0,(D26*VLOOKUP(E26,LIST!$A$7:$B$11,2,FALSE)/1720),IF(F26&lt;37,((D26*VLOOKUP(E26,LIST!$A$7:$B$11,2,FALSE)/1720)*37/F26),(D26*VLOOKUP(E26,LIST!$A$7:$B$11,2,FALSE)/1720))))))))))))</f>
        <v/>
      </c>
    </row>
    <row r="27" spans="1:7" ht="25.5" customHeight="1">
      <c r="A27" s="83">
        <v>24</v>
      </c>
      <c r="B27" s="77"/>
      <c r="C27" s="85"/>
      <c r="D27" s="85"/>
      <c r="E27" s="87"/>
      <c r="F27" s="88"/>
      <c r="G27" s="82" t="str">
        <f>IF(B27="","",IF('CLAIM FORM'!$M$7="R&amp;D",$G$2,IF('CLAIM FORM'!$M$7="",LIST!$A$77,IF(C27="",LIST!$A$81,IF(C27=LIST!$A$2,LIST!$A$83,IF(D27="",LIST!$A$80,IF(C27=LIST!$A$5,D27,IF(C27=LIST!$A$4,D27*52*37/1720,IF(E27="",LIST!$A$82,IF(F27=0,(D27*VLOOKUP(E27,LIST!$A$7:$B$11,2,FALSE)/1720),IF(F27&lt;37,((D27*VLOOKUP(E27,LIST!$A$7:$B$11,2,FALSE)/1720)*37/F27),(D27*VLOOKUP(E27,LIST!$A$7:$B$11,2,FALSE)/1720))))))))))))</f>
        <v/>
      </c>
    </row>
    <row r="28" spans="1:7" ht="25.5" customHeight="1">
      <c r="A28" s="83">
        <v>25</v>
      </c>
      <c r="B28" s="77"/>
      <c r="C28" s="85"/>
      <c r="D28" s="85"/>
      <c r="E28" s="87"/>
      <c r="F28" s="88"/>
      <c r="G28" s="82" t="str">
        <f>IF(B28="","",IF('CLAIM FORM'!$M$7="R&amp;D",$G$2,IF('CLAIM FORM'!$M$7="",LIST!$A$77,IF(C28="",LIST!$A$81,IF(C28=LIST!$A$2,LIST!$A$83,IF(D28="",LIST!$A$80,IF(C28=LIST!$A$5,D28,IF(C28=LIST!$A$4,D28*52*37/1720,IF(E28="",LIST!$A$82,IF(F28=0,(D28*VLOOKUP(E28,LIST!$A$7:$B$11,2,FALSE)/1720),IF(F28&lt;37,((D28*VLOOKUP(E28,LIST!$A$7:$B$11,2,FALSE)/1720)*37/F28),(D28*VLOOKUP(E28,LIST!$A$7:$B$11,2,FALSE)/1720))))))))))))</f>
        <v/>
      </c>
    </row>
    <row r="29" spans="1:7" ht="25.5" customHeight="1">
      <c r="A29" s="83">
        <v>26</v>
      </c>
      <c r="B29" s="77"/>
      <c r="C29" s="85"/>
      <c r="D29" s="85"/>
      <c r="E29" s="87"/>
      <c r="F29" s="88"/>
      <c r="G29" s="82" t="str">
        <f>IF(B29="","",IF('CLAIM FORM'!$M$7="R&amp;D",$G$2,IF('CLAIM FORM'!$M$7="",LIST!$A$77,IF(C29="",LIST!$A$81,IF(C29=LIST!$A$2,LIST!$A$83,IF(D29="",LIST!$A$80,IF(C29=LIST!$A$5,D29,IF(C29=LIST!$A$4,D29*52*37/1720,IF(E29="",LIST!$A$82,IF(F29=0,(D29*VLOOKUP(E29,LIST!$A$7:$B$11,2,FALSE)/1720),IF(F29&lt;37,((D29*VLOOKUP(E29,LIST!$A$7:$B$11,2,FALSE)/1720)*37/F29),(D29*VLOOKUP(E29,LIST!$A$7:$B$11,2,FALSE)/1720))))))))))))</f>
        <v/>
      </c>
    </row>
    <row r="30" spans="1:7" ht="25.5" customHeight="1">
      <c r="A30" s="83">
        <v>27</v>
      </c>
      <c r="B30" s="77"/>
      <c r="C30" s="85"/>
      <c r="D30" s="85"/>
      <c r="E30" s="87"/>
      <c r="F30" s="88"/>
      <c r="G30" s="82" t="str">
        <f>IF(B30="","",IF('CLAIM FORM'!$M$7="R&amp;D",$G$2,IF('CLAIM FORM'!$M$7="",LIST!$A$77,IF(C30="",LIST!$A$81,IF(C30=LIST!$A$2,LIST!$A$83,IF(D30="",LIST!$A$80,IF(C30=LIST!$A$5,D30,IF(C30=LIST!$A$4,D30*52*37/1720,IF(E30="",LIST!$A$82,IF(F30=0,(D30*VLOOKUP(E30,LIST!$A$7:$B$11,2,FALSE)/1720),IF(F30&lt;37,((D30*VLOOKUP(E30,LIST!$A$7:$B$11,2,FALSE)/1720)*37/F30),(D30*VLOOKUP(E30,LIST!$A$7:$B$11,2,FALSE)/1720))))))))))))</f>
        <v/>
      </c>
    </row>
    <row r="31" spans="1:7" ht="25.5" customHeight="1">
      <c r="A31" s="83">
        <v>28</v>
      </c>
      <c r="B31" s="77"/>
      <c r="C31" s="85"/>
      <c r="D31" s="85"/>
      <c r="E31" s="87"/>
      <c r="F31" s="88"/>
      <c r="G31" s="82" t="str">
        <f>IF(B31="","",IF('CLAIM FORM'!$M$7="R&amp;D",$G$2,IF('CLAIM FORM'!$M$7="",LIST!$A$77,IF(C31="",LIST!$A$81,IF(C31=LIST!$A$2,LIST!$A$83,IF(D31="",LIST!$A$80,IF(C31=LIST!$A$5,D31,IF(C31=LIST!$A$4,D31*52*37/1720,IF(E31="",LIST!$A$82,IF(F31=0,(D31*VLOOKUP(E31,LIST!$A$7:$B$11,2,FALSE)/1720),IF(F31&lt;37,((D31*VLOOKUP(E31,LIST!$A$7:$B$11,2,FALSE)/1720)*37/F31),(D31*VLOOKUP(E31,LIST!$A$7:$B$11,2,FALSE)/1720))))))))))))</f>
        <v/>
      </c>
    </row>
    <row r="32" spans="1:7" ht="25.5" customHeight="1">
      <c r="A32" s="83">
        <v>29</v>
      </c>
      <c r="B32" s="77"/>
      <c r="C32" s="85"/>
      <c r="D32" s="85"/>
      <c r="E32" s="87"/>
      <c r="F32" s="88"/>
      <c r="G32" s="82" t="str">
        <f>IF(B32="","",IF('CLAIM FORM'!$M$7="R&amp;D",$G$2,IF('CLAIM FORM'!$M$7="",LIST!$A$77,IF(C32="",LIST!$A$81,IF(C32=LIST!$A$2,LIST!$A$83,IF(D32="",LIST!$A$80,IF(C32=LIST!$A$5,D32,IF(C32=LIST!$A$4,D32*52*37/1720,IF(E32="",LIST!$A$82,IF(F32=0,(D32*VLOOKUP(E32,LIST!$A$7:$B$11,2,FALSE)/1720),IF(F32&lt;37,((D32*VLOOKUP(E32,LIST!$A$7:$B$11,2,FALSE)/1720)*37/F32),(D32*VLOOKUP(E32,LIST!$A$7:$B$11,2,FALSE)/1720))))))))))))</f>
        <v/>
      </c>
    </row>
    <row r="33" spans="1:7" ht="25.5" customHeight="1">
      <c r="A33" s="83">
        <v>30</v>
      </c>
      <c r="B33" s="77"/>
      <c r="C33" s="85"/>
      <c r="D33" s="85"/>
      <c r="E33" s="87"/>
      <c r="F33" s="88"/>
      <c r="G33" s="82" t="str">
        <f>IF(B33="","",IF('CLAIM FORM'!$M$7="R&amp;D",$G$2,IF('CLAIM FORM'!$M$7="",LIST!$A$77,IF(C33="",LIST!$A$81,IF(C33=LIST!$A$2,LIST!$A$83,IF(D33="",LIST!$A$80,IF(C33=LIST!$A$5,D33,IF(C33=LIST!$A$4,D33*52*37/1720,IF(E33="",LIST!$A$82,IF(F33=0,(D33*VLOOKUP(E33,LIST!$A$7:$B$11,2,FALSE)/1720),IF(F33&lt;37,((D33*VLOOKUP(E33,LIST!$A$7:$B$11,2,FALSE)/1720)*37/F33),(D33*VLOOKUP(E33,LIST!$A$7:$B$11,2,FALSE)/1720))))))))))))</f>
        <v/>
      </c>
    </row>
    <row r="34" spans="1:7" ht="25.5" customHeight="1">
      <c r="A34" s="83">
        <v>31</v>
      </c>
      <c r="B34" s="77"/>
      <c r="C34" s="85"/>
      <c r="D34" s="85"/>
      <c r="E34" s="87"/>
      <c r="F34" s="88"/>
      <c r="G34" s="82" t="str">
        <f>IF(B34="","",IF('CLAIM FORM'!$M$7="R&amp;D",$G$2,IF('CLAIM FORM'!$M$7="",LIST!$A$77,IF(C34="",LIST!$A$81,IF(C34=LIST!$A$2,LIST!$A$83,IF(D34="",LIST!$A$80,IF(C34=LIST!$A$5,D34,IF(C34=LIST!$A$4,D34*52*37/1720,IF(E34="",LIST!$A$82,IF(F34=0,(D34*VLOOKUP(E34,LIST!$A$7:$B$11,2,FALSE)/1720),IF(F34&lt;37,((D34*VLOOKUP(E34,LIST!$A$7:$B$11,2,FALSE)/1720)*37/F34),(D34*VLOOKUP(E34,LIST!$A$7:$B$11,2,FALSE)/1720))))))))))))</f>
        <v/>
      </c>
    </row>
    <row r="35" spans="1:7" ht="25.5" customHeight="1">
      <c r="A35" s="83">
        <v>32</v>
      </c>
      <c r="B35" s="77"/>
      <c r="C35" s="85"/>
      <c r="D35" s="85"/>
      <c r="E35" s="87"/>
      <c r="F35" s="88"/>
      <c r="G35" s="82" t="str">
        <f>IF(B35="","",IF('CLAIM FORM'!$M$7="R&amp;D",$G$2,IF('CLAIM FORM'!$M$7="",LIST!$A$77,IF(C35="",LIST!$A$81,IF(C35=LIST!$A$2,LIST!$A$83,IF(D35="",LIST!$A$80,IF(C35=LIST!$A$5,D35,IF(C35=LIST!$A$4,D35*52*37/1720,IF(E35="",LIST!$A$82,IF(F35=0,(D35*VLOOKUP(E35,LIST!$A$7:$B$11,2,FALSE)/1720),IF(F35&lt;37,((D35*VLOOKUP(E35,LIST!$A$7:$B$11,2,FALSE)/1720)*37/F35),(D35*VLOOKUP(E35,LIST!$A$7:$B$11,2,FALSE)/1720))))))))))))</f>
        <v/>
      </c>
    </row>
    <row r="36" spans="1:7" ht="25.5" customHeight="1">
      <c r="A36" s="83">
        <v>33</v>
      </c>
      <c r="B36" s="77"/>
      <c r="C36" s="85"/>
      <c r="D36" s="85"/>
      <c r="E36" s="87"/>
      <c r="F36" s="88"/>
      <c r="G36" s="82" t="str">
        <f>IF(B36="","",IF('CLAIM FORM'!$M$7="R&amp;D",$G$2,IF('CLAIM FORM'!$M$7="",LIST!$A$77,IF(C36="",LIST!$A$81,IF(C36=LIST!$A$2,LIST!$A$83,IF(D36="",LIST!$A$80,IF(C36=LIST!$A$5,D36,IF(C36=LIST!$A$4,D36*52*37/1720,IF(E36="",LIST!$A$82,IF(F36=0,(D36*VLOOKUP(E36,LIST!$A$7:$B$11,2,FALSE)/1720),IF(F36&lt;37,((D36*VLOOKUP(E36,LIST!$A$7:$B$11,2,FALSE)/1720)*37/F36),(D36*VLOOKUP(E36,LIST!$A$7:$B$11,2,FALSE)/1720))))))))))))</f>
        <v/>
      </c>
    </row>
    <row r="37" spans="1:7" ht="25.5" customHeight="1">
      <c r="A37" s="83">
        <v>34</v>
      </c>
      <c r="B37" s="77"/>
      <c r="C37" s="85"/>
      <c r="D37" s="85"/>
      <c r="E37" s="87"/>
      <c r="F37" s="88"/>
      <c r="G37" s="82" t="str">
        <f>IF(B37="","",IF('CLAIM FORM'!$M$7="R&amp;D",$G$2,IF('CLAIM FORM'!$M$7="",LIST!$A$77,IF(C37="",LIST!$A$81,IF(C37=LIST!$A$2,LIST!$A$83,IF(D37="",LIST!$A$80,IF(C37=LIST!$A$5,D37,IF(C37=LIST!$A$4,D37*52*37/1720,IF(E37="",LIST!$A$82,IF(F37=0,(D37*VLOOKUP(E37,LIST!$A$7:$B$11,2,FALSE)/1720),IF(F37&lt;37,((D37*VLOOKUP(E37,LIST!$A$7:$B$11,2,FALSE)/1720)*37/F37),(D37*VLOOKUP(E37,LIST!$A$7:$B$11,2,FALSE)/1720))))))))))))</f>
        <v/>
      </c>
    </row>
    <row r="38" spans="1:7" ht="25.5" customHeight="1">
      <c r="A38" s="83">
        <v>35</v>
      </c>
      <c r="B38" s="77"/>
      <c r="C38" s="85"/>
      <c r="D38" s="85"/>
      <c r="E38" s="87"/>
      <c r="F38" s="88"/>
      <c r="G38" s="82" t="str">
        <f>IF(B38="","",IF('CLAIM FORM'!$M$7="R&amp;D",$G$2,IF('CLAIM FORM'!$M$7="",LIST!$A$77,IF(C38="",LIST!$A$81,IF(C38=LIST!$A$2,LIST!$A$83,IF(D38="",LIST!$A$80,IF(C38=LIST!$A$5,D38,IF(C38=LIST!$A$4,D38*52*37/1720,IF(E38="",LIST!$A$82,IF(F38=0,(D38*VLOOKUP(E38,LIST!$A$7:$B$11,2,FALSE)/1720),IF(F38&lt;37,((D38*VLOOKUP(E38,LIST!$A$7:$B$11,2,FALSE)/1720)*37/F38),(D38*VLOOKUP(E38,LIST!$A$7:$B$11,2,FALSE)/1720))))))))))))</f>
        <v/>
      </c>
    </row>
    <row r="39" spans="1:7" ht="25.5" customHeight="1">
      <c r="A39" s="83">
        <v>36</v>
      </c>
      <c r="B39" s="77"/>
      <c r="C39" s="85"/>
      <c r="D39" s="85"/>
      <c r="E39" s="87"/>
      <c r="F39" s="88"/>
      <c r="G39" s="82" t="str">
        <f>IF(B39="","",IF('CLAIM FORM'!$M$7="R&amp;D",$G$2,IF('CLAIM FORM'!$M$7="",LIST!$A$77,IF(C39="",LIST!$A$81,IF(C39=LIST!$A$2,LIST!$A$83,IF(D39="",LIST!$A$80,IF(C39=LIST!$A$5,D39,IF(C39=LIST!$A$4,D39*52*37/1720,IF(E39="",LIST!$A$82,IF(F39=0,(D39*VLOOKUP(E39,LIST!$A$7:$B$11,2,FALSE)/1720),IF(F39&lt;37,((D39*VLOOKUP(E39,LIST!$A$7:$B$11,2,FALSE)/1720)*37/F39),(D39*VLOOKUP(E39,LIST!$A$7:$B$11,2,FALSE)/1720))))))))))))</f>
        <v/>
      </c>
    </row>
    <row r="40" spans="1:7" ht="25.5" customHeight="1">
      <c r="A40" s="83">
        <v>37</v>
      </c>
      <c r="B40" s="77"/>
      <c r="C40" s="85"/>
      <c r="D40" s="85"/>
      <c r="E40" s="87"/>
      <c r="F40" s="88"/>
      <c r="G40" s="82" t="str">
        <f>IF(B40="","",IF('CLAIM FORM'!$M$7="R&amp;D",$G$2,IF('CLAIM FORM'!$M$7="",LIST!$A$77,IF(C40="",LIST!$A$81,IF(C40=LIST!$A$2,LIST!$A$83,IF(D40="",LIST!$A$80,IF(C40=LIST!$A$5,D40,IF(C40=LIST!$A$4,D40*52*37/1720,IF(E40="",LIST!$A$82,IF(F40=0,(D40*VLOOKUP(E40,LIST!$A$7:$B$11,2,FALSE)/1720),IF(F40&lt;37,((D40*VLOOKUP(E40,LIST!$A$7:$B$11,2,FALSE)/1720)*37/F40),(D40*VLOOKUP(E40,LIST!$A$7:$B$11,2,FALSE)/1720))))))))))))</f>
        <v/>
      </c>
    </row>
    <row r="41" spans="1:7" ht="25.5" customHeight="1">
      <c r="A41" s="83">
        <v>38</v>
      </c>
      <c r="B41" s="77"/>
      <c r="C41" s="85"/>
      <c r="D41" s="85"/>
      <c r="E41" s="87"/>
      <c r="F41" s="88"/>
      <c r="G41" s="82" t="str">
        <f>IF(B41="","",IF('CLAIM FORM'!$M$7="R&amp;D",$G$2,IF('CLAIM FORM'!$M$7="",LIST!$A$77,IF(C41="",LIST!$A$81,IF(C41=LIST!$A$2,LIST!$A$83,IF(D41="",LIST!$A$80,IF(C41=LIST!$A$5,D41,IF(C41=LIST!$A$4,D41*52*37/1720,IF(E41="",LIST!$A$82,IF(F41=0,(D41*VLOOKUP(E41,LIST!$A$7:$B$11,2,FALSE)/1720),IF(F41&lt;37,((D41*VLOOKUP(E41,LIST!$A$7:$B$11,2,FALSE)/1720)*37/F41),(D41*VLOOKUP(E41,LIST!$A$7:$B$11,2,FALSE)/1720))))))))))))</f>
        <v/>
      </c>
    </row>
    <row r="42" spans="1:7" ht="25.5" customHeight="1">
      <c r="A42" s="83">
        <v>39</v>
      </c>
      <c r="B42" s="77"/>
      <c r="C42" s="85"/>
      <c r="D42" s="85"/>
      <c r="E42" s="87"/>
      <c r="F42" s="88"/>
      <c r="G42" s="82" t="str">
        <f>IF(B42="","",IF('CLAIM FORM'!$M$7="R&amp;D",$G$2,IF('CLAIM FORM'!$M$7="",LIST!$A$77,IF(C42="",LIST!$A$81,IF(C42=LIST!$A$2,LIST!$A$83,IF(D42="",LIST!$A$80,IF(C42=LIST!$A$5,D42,IF(C42=LIST!$A$4,D42*52*37/1720,IF(E42="",LIST!$A$82,IF(F42=0,(D42*VLOOKUP(E42,LIST!$A$7:$B$11,2,FALSE)/1720),IF(F42&lt;37,((D42*VLOOKUP(E42,LIST!$A$7:$B$11,2,FALSE)/1720)*37/F42),(D42*VLOOKUP(E42,LIST!$A$7:$B$11,2,FALSE)/1720))))))))))))</f>
        <v/>
      </c>
    </row>
    <row r="43" spans="1:7" ht="25.5" customHeight="1">
      <c r="A43" s="83">
        <v>40</v>
      </c>
      <c r="B43" s="77"/>
      <c r="C43" s="85"/>
      <c r="D43" s="85"/>
      <c r="E43" s="87"/>
      <c r="F43" s="88"/>
      <c r="G43" s="82" t="str">
        <f>IF(B43="","",IF('CLAIM FORM'!$M$7="R&amp;D",$G$2,IF('CLAIM FORM'!$M$7="",LIST!$A$77,IF(C43="",LIST!$A$81,IF(C43=LIST!$A$2,LIST!$A$83,IF(D43="",LIST!$A$80,IF(C43=LIST!$A$5,D43,IF(C43=LIST!$A$4,D43*52*37/1720,IF(E43="",LIST!$A$82,IF(F43=0,(D43*VLOOKUP(E43,LIST!$A$7:$B$11,2,FALSE)/1720),IF(F43&lt;37,((D43*VLOOKUP(E43,LIST!$A$7:$B$11,2,FALSE)/1720)*37/F43),(D43*VLOOKUP(E43,LIST!$A$7:$B$11,2,FALSE)/1720))))))))))))</f>
        <v/>
      </c>
    </row>
    <row r="44" spans="1:7" ht="25.5" customHeight="1">
      <c r="A44" s="83">
        <v>41</v>
      </c>
      <c r="B44" s="77"/>
      <c r="C44" s="85"/>
      <c r="D44" s="85"/>
      <c r="E44" s="87"/>
      <c r="F44" s="88"/>
      <c r="G44" s="82" t="str">
        <f>IF(B44="","",IF('CLAIM FORM'!$M$7="R&amp;D",$G$2,IF('CLAIM FORM'!$M$7="",LIST!$A$77,IF(C44="",LIST!$A$81,IF(C44=LIST!$A$2,LIST!$A$83,IF(D44="",LIST!$A$80,IF(C44=LIST!$A$5,D44,IF(C44=LIST!$A$4,D44*52*37/1720,IF(E44="",LIST!$A$82,IF(F44=0,(D44*VLOOKUP(E44,LIST!$A$7:$B$11,2,FALSE)/1720),IF(F44&lt;37,((D44*VLOOKUP(E44,LIST!$A$7:$B$11,2,FALSE)/1720)*37/F44),(D44*VLOOKUP(E44,LIST!$A$7:$B$11,2,FALSE)/1720))))))))))))</f>
        <v/>
      </c>
    </row>
    <row r="45" spans="1:7" ht="25.5" customHeight="1">
      <c r="A45" s="83">
        <v>42</v>
      </c>
      <c r="B45" s="77"/>
      <c r="C45" s="85"/>
      <c r="D45" s="85"/>
      <c r="E45" s="87"/>
      <c r="F45" s="88"/>
      <c r="G45" s="82" t="str">
        <f>IF(B45="","",IF('CLAIM FORM'!$M$7="R&amp;D",$G$2,IF('CLAIM FORM'!$M$7="",LIST!$A$77,IF(C45="",LIST!$A$81,IF(C45=LIST!$A$2,LIST!$A$83,IF(D45="",LIST!$A$80,IF(C45=LIST!$A$5,D45,IF(C45=LIST!$A$4,D45*52*37/1720,IF(E45="",LIST!$A$82,IF(F45=0,(D45*VLOOKUP(E45,LIST!$A$7:$B$11,2,FALSE)/1720),IF(F45&lt;37,((D45*VLOOKUP(E45,LIST!$A$7:$B$11,2,FALSE)/1720)*37/F45),(D45*VLOOKUP(E45,LIST!$A$7:$B$11,2,FALSE)/1720))))))))))))</f>
        <v/>
      </c>
    </row>
    <row r="46" spans="1:7" ht="25.5" customHeight="1">
      <c r="A46" s="83">
        <v>43</v>
      </c>
      <c r="B46" s="77"/>
      <c r="C46" s="85"/>
      <c r="D46" s="85"/>
      <c r="E46" s="87"/>
      <c r="F46" s="88"/>
      <c r="G46" s="82" t="str">
        <f>IF(B46="","",IF('CLAIM FORM'!$M$7="R&amp;D",$G$2,IF('CLAIM FORM'!$M$7="",LIST!$A$77,IF(C46="",LIST!$A$81,IF(C46=LIST!$A$2,LIST!$A$83,IF(D46="",LIST!$A$80,IF(C46=LIST!$A$5,D46,IF(C46=LIST!$A$4,D46*52*37/1720,IF(E46="",LIST!$A$82,IF(F46=0,(D46*VLOOKUP(E46,LIST!$A$7:$B$11,2,FALSE)/1720),IF(F46&lt;37,((D46*VLOOKUP(E46,LIST!$A$7:$B$11,2,FALSE)/1720)*37/F46),(D46*VLOOKUP(E46,LIST!$A$7:$B$11,2,FALSE)/1720))))))))))))</f>
        <v/>
      </c>
    </row>
    <row r="47" spans="1:7" ht="25.5" customHeight="1">
      <c r="A47" s="83">
        <v>44</v>
      </c>
      <c r="B47" s="77"/>
      <c r="C47" s="85"/>
      <c r="D47" s="85"/>
      <c r="E47" s="87"/>
      <c r="F47" s="88"/>
      <c r="G47" s="82" t="str">
        <f>IF(B47="","",IF('CLAIM FORM'!$M$7="R&amp;D",$G$2,IF('CLAIM FORM'!$M$7="",LIST!$A$77,IF(C47="",LIST!$A$81,IF(C47=LIST!$A$2,LIST!$A$83,IF(D47="",LIST!$A$80,IF(C47=LIST!$A$5,D47,IF(C47=LIST!$A$4,D47*52*37/1720,IF(E47="",LIST!$A$82,IF(F47=0,(D47*VLOOKUP(E47,LIST!$A$7:$B$11,2,FALSE)/1720),IF(F47&lt;37,((D47*VLOOKUP(E47,LIST!$A$7:$B$11,2,FALSE)/1720)*37/F47),(D47*VLOOKUP(E47,LIST!$A$7:$B$11,2,FALSE)/1720))))))))))))</f>
        <v/>
      </c>
    </row>
    <row r="48" spans="1:7" ht="25.5" customHeight="1">
      <c r="A48" s="83">
        <v>45</v>
      </c>
      <c r="B48" s="77"/>
      <c r="C48" s="85"/>
      <c r="D48" s="85"/>
      <c r="E48" s="87"/>
      <c r="F48" s="88"/>
      <c r="G48" s="82" t="str">
        <f>IF(B48="","",IF('CLAIM FORM'!$M$7="R&amp;D",$G$2,IF('CLAIM FORM'!$M$7="",LIST!$A$77,IF(C48="",LIST!$A$81,IF(C48=LIST!$A$2,LIST!$A$83,IF(D48="",LIST!$A$80,IF(C48=LIST!$A$5,D48,IF(C48=LIST!$A$4,D48*52*37/1720,IF(E48="",LIST!$A$82,IF(F48=0,(D48*VLOOKUP(E48,LIST!$A$7:$B$11,2,FALSE)/1720),IF(F48&lt;37,((D48*VLOOKUP(E48,LIST!$A$7:$B$11,2,FALSE)/1720)*37/F48),(D48*VLOOKUP(E48,LIST!$A$7:$B$11,2,FALSE)/1720))))))))))))</f>
        <v/>
      </c>
    </row>
    <row r="49" spans="1:7" ht="25.5" customHeight="1">
      <c r="A49" s="83">
        <v>46</v>
      </c>
      <c r="B49" s="77"/>
      <c r="C49" s="85"/>
      <c r="D49" s="85"/>
      <c r="E49" s="87"/>
      <c r="F49" s="88"/>
      <c r="G49" s="82" t="str">
        <f>IF(B49="","",IF('CLAIM FORM'!$M$7="R&amp;D",$G$2,IF('CLAIM FORM'!$M$7="",LIST!$A$77,IF(C49="",LIST!$A$81,IF(C49=LIST!$A$2,LIST!$A$83,IF(D49="",LIST!$A$80,IF(C49=LIST!$A$5,D49,IF(C49=LIST!$A$4,D49*52*37/1720,IF(E49="",LIST!$A$82,IF(F49=0,(D49*VLOOKUP(E49,LIST!$A$7:$B$11,2,FALSE)/1720),IF(F49&lt;37,((D49*VLOOKUP(E49,LIST!$A$7:$B$11,2,FALSE)/1720)*37/F49),(D49*VLOOKUP(E49,LIST!$A$7:$B$11,2,FALSE)/1720))))))))))))</f>
        <v/>
      </c>
    </row>
    <row r="50" spans="1:7" ht="25.5" customHeight="1">
      <c r="A50" s="83">
        <v>47</v>
      </c>
      <c r="B50" s="77"/>
      <c r="C50" s="85"/>
      <c r="D50" s="85"/>
      <c r="E50" s="87"/>
      <c r="F50" s="88"/>
      <c r="G50" s="82" t="str">
        <f>IF(B50="","",IF('CLAIM FORM'!$M$7="R&amp;D",$G$2,IF('CLAIM FORM'!$M$7="",LIST!$A$77,IF(C50="",LIST!$A$81,IF(C50=LIST!$A$2,LIST!$A$83,IF(D50="",LIST!$A$80,IF(C50=LIST!$A$5,D50,IF(C50=LIST!$A$4,D50*52*37/1720,IF(E50="",LIST!$A$82,IF(F50=0,(D50*VLOOKUP(E50,LIST!$A$7:$B$11,2,FALSE)/1720),IF(F50&lt;37,((D50*VLOOKUP(E50,LIST!$A$7:$B$11,2,FALSE)/1720)*37/F50),(D50*VLOOKUP(E50,LIST!$A$7:$B$11,2,FALSE)/1720))))))))))))</f>
        <v/>
      </c>
    </row>
    <row r="51" spans="1:7" ht="25.5" customHeight="1">
      <c r="A51" s="83">
        <v>48</v>
      </c>
      <c r="B51" s="77"/>
      <c r="C51" s="85"/>
      <c r="D51" s="85"/>
      <c r="E51" s="87"/>
      <c r="F51" s="88"/>
      <c r="G51" s="82" t="str">
        <f>IF(B51="","",IF('CLAIM FORM'!$M$7="R&amp;D",$G$2,IF('CLAIM FORM'!$M$7="",LIST!$A$77,IF(C51="",LIST!$A$81,IF(C51=LIST!$A$2,LIST!$A$83,IF(D51="",LIST!$A$80,IF(C51=LIST!$A$5,D51,IF(C51=LIST!$A$4,D51*52*37/1720,IF(E51="",LIST!$A$82,IF(F51=0,(D51*VLOOKUP(E51,LIST!$A$7:$B$11,2,FALSE)/1720),IF(F51&lt;37,((D51*VLOOKUP(E51,LIST!$A$7:$B$11,2,FALSE)/1720)*37/F51),(D51*VLOOKUP(E51,LIST!$A$7:$B$11,2,FALSE)/1720))))))))))))</f>
        <v/>
      </c>
    </row>
    <row r="52" spans="1:7" ht="25.5" customHeight="1">
      <c r="A52" s="83">
        <v>49</v>
      </c>
      <c r="B52" s="77"/>
      <c r="C52" s="85"/>
      <c r="D52" s="85"/>
      <c r="E52" s="87"/>
      <c r="F52" s="88"/>
      <c r="G52" s="82" t="str">
        <f>IF(B52="","",IF('CLAIM FORM'!$M$7="R&amp;D",$G$2,IF('CLAIM FORM'!$M$7="",LIST!$A$77,IF(C52="",LIST!$A$81,IF(C52=LIST!$A$2,LIST!$A$83,IF(D52="",LIST!$A$80,IF(C52=LIST!$A$5,D52,IF(C52=LIST!$A$4,D52*52*37/1720,IF(E52="",LIST!$A$82,IF(F52=0,(D52*VLOOKUP(E52,LIST!$A$7:$B$11,2,FALSE)/1720),IF(F52&lt;37,((D52*VLOOKUP(E52,LIST!$A$7:$B$11,2,FALSE)/1720)*37/F52),(D52*VLOOKUP(E52,LIST!$A$7:$B$11,2,FALSE)/1720))))))))))))</f>
        <v/>
      </c>
    </row>
    <row r="53" spans="1:7" ht="25.5" customHeight="1">
      <c r="A53" s="83">
        <v>50</v>
      </c>
      <c r="B53" s="77"/>
      <c r="C53" s="85"/>
      <c r="D53" s="85"/>
      <c r="E53" s="87"/>
      <c r="F53" s="88"/>
      <c r="G53" s="82" t="str">
        <f>IF(B53="","",IF('CLAIM FORM'!$M$7="R&amp;D",$G$2,IF('CLAIM FORM'!$M$7="",LIST!$A$77,IF(C53="",LIST!$A$81,IF(C53=LIST!$A$2,LIST!$A$83,IF(D53="",LIST!$A$80,IF(C53=LIST!$A$5,D53,IF(C53=LIST!$A$4,D53*52*37/1720,IF(E53="",LIST!$A$82,IF(F53=0,(D53*VLOOKUP(E53,LIST!$A$7:$B$11,2,FALSE)/1720),IF(F53&lt;37,((D53*VLOOKUP(E53,LIST!$A$7:$B$11,2,FALSE)/1720)*37/F53),(D53*VLOOKUP(E53,LIST!$A$7:$B$11,2,FALSE)/1720))))))))))))</f>
        <v/>
      </c>
    </row>
    <row r="54" spans="1:7" ht="25.5" customHeight="1">
      <c r="A54" s="83">
        <v>51</v>
      </c>
      <c r="B54" s="77"/>
      <c r="C54" s="85"/>
      <c r="D54" s="85"/>
      <c r="E54" s="87"/>
      <c r="F54" s="88"/>
      <c r="G54" s="82" t="str">
        <f>IF(B54="","",IF('CLAIM FORM'!$M$7="R&amp;D",$G$2,IF('CLAIM FORM'!$M$7="",LIST!$A$77,IF(C54="",LIST!$A$81,IF(C54=LIST!$A$2,LIST!$A$83,IF(D54="",LIST!$A$80,IF(C54=LIST!$A$5,D54,IF(C54=LIST!$A$4,D54*52*37/1720,IF(E54="",LIST!$A$82,IF(F54=0,(D54*VLOOKUP(E54,LIST!$A$7:$B$11,2,FALSE)/1720),IF(F54&lt;37,((D54*VLOOKUP(E54,LIST!$A$7:$B$11,2,FALSE)/1720)*37/F54),(D54*VLOOKUP(E54,LIST!$A$7:$B$11,2,FALSE)/1720))))))))))))</f>
        <v/>
      </c>
    </row>
    <row r="55" spans="1:7" ht="25.5" customHeight="1">
      <c r="A55" s="83">
        <v>52</v>
      </c>
      <c r="B55" s="77"/>
      <c r="C55" s="85"/>
      <c r="D55" s="85"/>
      <c r="E55" s="87"/>
      <c r="F55" s="88"/>
      <c r="G55" s="82" t="str">
        <f>IF(B55="","",IF('CLAIM FORM'!$M$7="R&amp;D",$G$2,IF('CLAIM FORM'!$M$7="",LIST!$A$77,IF(C55="",LIST!$A$81,IF(C55=LIST!$A$2,LIST!$A$83,IF(D55="",LIST!$A$80,IF(C55=LIST!$A$5,D55,IF(C55=LIST!$A$4,D55*52*37/1720,IF(E55="",LIST!$A$82,IF(F55=0,(D55*VLOOKUP(E55,LIST!$A$7:$B$11,2,FALSE)/1720),IF(F55&lt;37,((D55*VLOOKUP(E55,LIST!$A$7:$B$11,2,FALSE)/1720)*37/F55),(D55*VLOOKUP(E55,LIST!$A$7:$B$11,2,FALSE)/1720))))))))))))</f>
        <v/>
      </c>
    </row>
    <row r="56" spans="1:7" ht="25.5" customHeight="1">
      <c r="A56" s="83">
        <v>53</v>
      </c>
      <c r="B56" s="77"/>
      <c r="C56" s="85"/>
      <c r="D56" s="85"/>
      <c r="E56" s="87"/>
      <c r="F56" s="88"/>
      <c r="G56" s="82" t="str">
        <f>IF(B56="","",IF('CLAIM FORM'!$M$7="R&amp;D",$G$2,IF('CLAIM FORM'!$M$7="",LIST!$A$77,IF(C56="",LIST!$A$81,IF(C56=LIST!$A$2,LIST!$A$83,IF(D56="",LIST!$A$80,IF(C56=LIST!$A$5,D56,IF(C56=LIST!$A$4,D56*52*37/1720,IF(E56="",LIST!$A$82,IF(F56=0,(D56*VLOOKUP(E56,LIST!$A$7:$B$11,2,FALSE)/1720),IF(F56&lt;37,((D56*VLOOKUP(E56,LIST!$A$7:$B$11,2,FALSE)/1720)*37/F56),(D56*VLOOKUP(E56,LIST!$A$7:$B$11,2,FALSE)/1720))))))))))))</f>
        <v/>
      </c>
    </row>
    <row r="57" spans="1:7" ht="25.5" customHeight="1">
      <c r="A57" s="83">
        <v>54</v>
      </c>
      <c r="B57" s="77"/>
      <c r="C57" s="85"/>
      <c r="D57" s="85"/>
      <c r="E57" s="87"/>
      <c r="F57" s="88"/>
      <c r="G57" s="82" t="str">
        <f>IF(B57="","",IF('CLAIM FORM'!$M$7="R&amp;D",$G$2,IF('CLAIM FORM'!$M$7="",LIST!$A$77,IF(C57="",LIST!$A$81,IF(C57=LIST!$A$2,LIST!$A$83,IF(D57="",LIST!$A$80,IF(C57=LIST!$A$5,D57,IF(C57=LIST!$A$4,D57*52*37/1720,IF(E57="",LIST!$A$82,IF(F57=0,(D57*VLOOKUP(E57,LIST!$A$7:$B$11,2,FALSE)/1720),IF(F57&lt;37,((D57*VLOOKUP(E57,LIST!$A$7:$B$11,2,FALSE)/1720)*37/F57),(D57*VLOOKUP(E57,LIST!$A$7:$B$11,2,FALSE)/1720))))))))))))</f>
        <v/>
      </c>
    </row>
    <row r="58" spans="1:7" ht="25.5" customHeight="1">
      <c r="A58" s="83">
        <v>55</v>
      </c>
      <c r="B58" s="77"/>
      <c r="C58" s="85"/>
      <c r="D58" s="85"/>
      <c r="E58" s="87"/>
      <c r="F58" s="88"/>
      <c r="G58" s="82" t="str">
        <f>IF(B58="","",IF('CLAIM FORM'!$M$7="R&amp;D",$G$2,IF('CLAIM FORM'!$M$7="",LIST!$A$77,IF(C58="",LIST!$A$81,IF(C58=LIST!$A$2,LIST!$A$83,IF(D58="",LIST!$A$80,IF(C58=LIST!$A$5,D58,IF(C58=LIST!$A$4,D58*52*37/1720,IF(E58="",LIST!$A$82,IF(F58=0,(D58*VLOOKUP(E58,LIST!$A$7:$B$11,2,FALSE)/1720),IF(F58&lt;37,((D58*VLOOKUP(E58,LIST!$A$7:$B$11,2,FALSE)/1720)*37/F58),(D58*VLOOKUP(E58,LIST!$A$7:$B$11,2,FALSE)/1720))))))))))))</f>
        <v/>
      </c>
    </row>
    <row r="59" spans="1:7" ht="25.5" customHeight="1">
      <c r="A59" s="83">
        <v>56</v>
      </c>
      <c r="B59" s="77"/>
      <c r="C59" s="85"/>
      <c r="D59" s="85"/>
      <c r="E59" s="87"/>
      <c r="F59" s="88"/>
      <c r="G59" s="82" t="str">
        <f>IF(B59="","",IF('CLAIM FORM'!$M$7="R&amp;D",$G$2,IF('CLAIM FORM'!$M$7="",LIST!$A$77,IF(C59="",LIST!$A$81,IF(C59=LIST!$A$2,LIST!$A$83,IF(D59="",LIST!$A$80,IF(C59=LIST!$A$5,D59,IF(C59=LIST!$A$4,D59*52*37/1720,IF(E59="",LIST!$A$82,IF(F59=0,(D59*VLOOKUP(E59,LIST!$A$7:$B$11,2,FALSE)/1720),IF(F59&lt;37,((D59*VLOOKUP(E59,LIST!$A$7:$B$11,2,FALSE)/1720)*37/F59),(D59*VLOOKUP(E59,LIST!$A$7:$B$11,2,FALSE)/1720))))))))))))</f>
        <v/>
      </c>
    </row>
    <row r="60" spans="1:7" ht="25.5" customHeight="1">
      <c r="A60" s="83">
        <v>57</v>
      </c>
      <c r="B60" s="77"/>
      <c r="C60" s="85"/>
      <c r="D60" s="85"/>
      <c r="E60" s="87"/>
      <c r="F60" s="88"/>
      <c r="G60" s="82" t="str">
        <f>IF(B60="","",IF('CLAIM FORM'!$M$7="R&amp;D",$G$2,IF('CLAIM FORM'!$M$7="",LIST!$A$77,IF(C60="",LIST!$A$81,IF(C60=LIST!$A$2,LIST!$A$83,IF(D60="",LIST!$A$80,IF(C60=LIST!$A$5,D60,IF(C60=LIST!$A$4,D60*52*37/1720,IF(E60="",LIST!$A$82,IF(F60=0,(D60*VLOOKUP(E60,LIST!$A$7:$B$11,2,FALSE)/1720),IF(F60&lt;37,((D60*VLOOKUP(E60,LIST!$A$7:$B$11,2,FALSE)/1720)*37/F60),(D60*VLOOKUP(E60,LIST!$A$7:$B$11,2,FALSE)/1720))))))))))))</f>
        <v/>
      </c>
    </row>
    <row r="61" spans="1:7" ht="25.5" customHeight="1">
      <c r="A61" s="83">
        <v>58</v>
      </c>
      <c r="B61" s="77"/>
      <c r="C61" s="85"/>
      <c r="D61" s="85"/>
      <c r="E61" s="87"/>
      <c r="F61" s="88"/>
      <c r="G61" s="82" t="str">
        <f>IF(B61="","",IF('CLAIM FORM'!$M$7="R&amp;D",$G$2,IF('CLAIM FORM'!$M$7="",LIST!$A$77,IF(C61="",LIST!$A$81,IF(C61=LIST!$A$2,LIST!$A$83,IF(D61="",LIST!$A$80,IF(C61=LIST!$A$5,D61,IF(C61=LIST!$A$4,D61*52*37/1720,IF(E61="",LIST!$A$82,IF(F61=0,(D61*VLOOKUP(E61,LIST!$A$7:$B$11,2,FALSE)/1720),IF(F61&lt;37,((D61*VLOOKUP(E61,LIST!$A$7:$B$11,2,FALSE)/1720)*37/F61),(D61*VLOOKUP(E61,LIST!$A$7:$B$11,2,FALSE)/1720))))))))))))</f>
        <v/>
      </c>
    </row>
    <row r="62" spans="1:7" ht="25.5" customHeight="1">
      <c r="A62" s="83">
        <v>59</v>
      </c>
      <c r="B62" s="77"/>
      <c r="C62" s="85"/>
      <c r="D62" s="85"/>
      <c r="E62" s="87"/>
      <c r="F62" s="88"/>
      <c r="G62" s="82" t="str">
        <f>IF(B62="","",IF('CLAIM FORM'!$M$7="R&amp;D",$G$2,IF('CLAIM FORM'!$M$7="",LIST!$A$77,IF(C62="",LIST!$A$81,IF(C62=LIST!$A$2,LIST!$A$83,IF(D62="",LIST!$A$80,IF(C62=LIST!$A$5,D62,IF(C62=LIST!$A$4,D62*52*37/1720,IF(E62="",LIST!$A$82,IF(F62=0,(D62*VLOOKUP(E62,LIST!$A$7:$B$11,2,FALSE)/1720),IF(F62&lt;37,((D62*VLOOKUP(E62,LIST!$A$7:$B$11,2,FALSE)/1720)*37/F62),(D62*VLOOKUP(E62,LIST!$A$7:$B$11,2,FALSE)/1720))))))))))))</f>
        <v/>
      </c>
    </row>
    <row r="63" spans="1:7" ht="25.5" customHeight="1">
      <c r="A63" s="83">
        <v>60</v>
      </c>
      <c r="B63" s="77"/>
      <c r="C63" s="85"/>
      <c r="D63" s="85"/>
      <c r="E63" s="87"/>
      <c r="F63" s="88"/>
      <c r="G63" s="82" t="str">
        <f>IF(B63="","",IF('CLAIM FORM'!$M$7="R&amp;D",$G$2,IF('CLAIM FORM'!$M$7="",LIST!$A$77,IF(C63="",LIST!$A$81,IF(C63=LIST!$A$2,LIST!$A$83,IF(D63="",LIST!$A$80,IF(C63=LIST!$A$5,D63,IF(C63=LIST!$A$4,D63*52*37/1720,IF(E63="",LIST!$A$82,IF(F63=0,(D63*VLOOKUP(E63,LIST!$A$7:$B$11,2,FALSE)/1720),IF(F63&lt;37,((D63*VLOOKUP(E63,LIST!$A$7:$B$11,2,FALSE)/1720)*37/F63),(D63*VLOOKUP(E63,LIST!$A$7:$B$11,2,FALSE)/1720))))))))))))</f>
        <v/>
      </c>
    </row>
    <row r="64" spans="1:7" ht="25.5" customHeight="1">
      <c r="A64" s="83">
        <v>61</v>
      </c>
      <c r="B64" s="77"/>
      <c r="C64" s="85"/>
      <c r="D64" s="85"/>
      <c r="E64" s="87"/>
      <c r="F64" s="88"/>
      <c r="G64" s="82" t="str">
        <f>IF(B64="","",IF('CLAIM FORM'!$M$7="R&amp;D",$G$2,IF('CLAIM FORM'!$M$7="",LIST!$A$77,IF(C64="",LIST!$A$81,IF(C64=LIST!$A$2,LIST!$A$83,IF(D64="",LIST!$A$80,IF(C64=LIST!$A$5,D64,IF(C64=LIST!$A$4,D64*52*37/1720,IF(E64="",LIST!$A$82,IF(F64=0,(D64*VLOOKUP(E64,LIST!$A$7:$B$11,2,FALSE)/1720),IF(F64&lt;37,((D64*VLOOKUP(E64,LIST!$A$7:$B$11,2,FALSE)/1720)*37/F64),(D64*VLOOKUP(E64,LIST!$A$7:$B$11,2,FALSE)/1720))))))))))))</f>
        <v/>
      </c>
    </row>
    <row r="65" spans="1:7" ht="25.5" customHeight="1">
      <c r="A65" s="83">
        <v>62</v>
      </c>
      <c r="B65" s="77"/>
      <c r="C65" s="85"/>
      <c r="D65" s="85"/>
      <c r="E65" s="87"/>
      <c r="F65" s="88"/>
      <c r="G65" s="82" t="str">
        <f>IF(B65="","",IF('CLAIM FORM'!$M$7="R&amp;D",$G$2,IF('CLAIM FORM'!$M$7="",LIST!$A$77,IF(C65="",LIST!$A$81,IF(C65=LIST!$A$2,LIST!$A$83,IF(D65="",LIST!$A$80,IF(C65=LIST!$A$5,D65,IF(C65=LIST!$A$4,D65*52*37/1720,IF(E65="",LIST!$A$82,IF(F65=0,(D65*VLOOKUP(E65,LIST!$A$7:$B$11,2,FALSE)/1720),IF(F65&lt;37,((D65*VLOOKUP(E65,LIST!$A$7:$B$11,2,FALSE)/1720)*37/F65),(D65*VLOOKUP(E65,LIST!$A$7:$B$11,2,FALSE)/1720))))))))))))</f>
        <v/>
      </c>
    </row>
    <row r="66" spans="1:7" ht="25.5" customHeight="1">
      <c r="A66" s="83">
        <v>63</v>
      </c>
      <c r="B66" s="77"/>
      <c r="C66" s="85"/>
      <c r="D66" s="85"/>
      <c r="E66" s="87"/>
      <c r="F66" s="88"/>
      <c r="G66" s="82" t="str">
        <f>IF(B66="","",IF('CLAIM FORM'!$M$7="R&amp;D",$G$2,IF('CLAIM FORM'!$M$7="",LIST!$A$77,IF(C66="",LIST!$A$81,IF(C66=LIST!$A$2,LIST!$A$83,IF(D66="",LIST!$A$80,IF(C66=LIST!$A$5,D66,IF(C66=LIST!$A$4,D66*52*37/1720,IF(E66="",LIST!$A$82,IF(F66=0,(D66*VLOOKUP(E66,LIST!$A$7:$B$11,2,FALSE)/1720),IF(F66&lt;37,((D66*VLOOKUP(E66,LIST!$A$7:$B$11,2,FALSE)/1720)*37/F66),(D66*VLOOKUP(E66,LIST!$A$7:$B$11,2,FALSE)/1720))))))))))))</f>
        <v/>
      </c>
    </row>
    <row r="67" spans="1:7" ht="25.5" customHeight="1">
      <c r="A67" s="83">
        <v>64</v>
      </c>
      <c r="B67" s="77"/>
      <c r="C67" s="85"/>
      <c r="D67" s="85"/>
      <c r="E67" s="87"/>
      <c r="F67" s="88"/>
      <c r="G67" s="82" t="str">
        <f>IF(B67="","",IF('CLAIM FORM'!$M$7="R&amp;D",$G$2,IF('CLAIM FORM'!$M$7="",LIST!$A$77,IF(C67="",LIST!$A$81,IF(C67=LIST!$A$2,LIST!$A$83,IF(D67="",LIST!$A$80,IF(C67=LIST!$A$5,D67,IF(C67=LIST!$A$4,D67*52*37/1720,IF(E67="",LIST!$A$82,IF(F67=0,(D67*VLOOKUP(E67,LIST!$A$7:$B$11,2,FALSE)/1720),IF(F67&lt;37,((D67*VLOOKUP(E67,LIST!$A$7:$B$11,2,FALSE)/1720)*37/F67),(D67*VLOOKUP(E67,LIST!$A$7:$B$11,2,FALSE)/1720))))))))))))</f>
        <v/>
      </c>
    </row>
    <row r="68" spans="1:7" ht="25.5" customHeight="1">
      <c r="A68" s="83">
        <v>65</v>
      </c>
      <c r="B68" s="77"/>
      <c r="C68" s="85"/>
      <c r="D68" s="85"/>
      <c r="E68" s="87"/>
      <c r="F68" s="88"/>
      <c r="G68" s="82" t="str">
        <f>IF(B68="","",IF('CLAIM FORM'!$M$7="R&amp;D",$G$2,IF('CLAIM FORM'!$M$7="",LIST!$A$77,IF(C68="",LIST!$A$81,IF(C68=LIST!$A$2,LIST!$A$83,IF(D68="",LIST!$A$80,IF(C68=LIST!$A$5,D68,IF(C68=LIST!$A$4,D68*52*37/1720,IF(E68="",LIST!$A$82,IF(F68=0,(D68*VLOOKUP(E68,LIST!$A$7:$B$11,2,FALSE)/1720),IF(F68&lt;37,((D68*VLOOKUP(E68,LIST!$A$7:$B$11,2,FALSE)/1720)*37/F68),(D68*VLOOKUP(E68,LIST!$A$7:$B$11,2,FALSE)/1720))))))))))))</f>
        <v/>
      </c>
    </row>
    <row r="69" spans="1:7" ht="25.5" customHeight="1">
      <c r="A69" s="83">
        <v>66</v>
      </c>
      <c r="B69" s="77"/>
      <c r="C69" s="85"/>
      <c r="D69" s="85"/>
      <c r="E69" s="87"/>
      <c r="F69" s="88"/>
      <c r="G69" s="82" t="str">
        <f>IF(B69="","",IF('CLAIM FORM'!$M$7="R&amp;D",$G$2,IF('CLAIM FORM'!$M$7="",LIST!$A$77,IF(C69="",LIST!$A$81,IF(C69=LIST!$A$2,LIST!$A$83,IF(D69="",LIST!$A$80,IF(C69=LIST!$A$5,D69,IF(C69=LIST!$A$4,D69*52*37/1720,IF(E69="",LIST!$A$82,IF(F69=0,(D69*VLOOKUP(E69,LIST!$A$7:$B$11,2,FALSE)/1720),IF(F69&lt;37,((D69*VLOOKUP(E69,LIST!$A$7:$B$11,2,FALSE)/1720)*37/F69),(D69*VLOOKUP(E69,LIST!$A$7:$B$11,2,FALSE)/1720))))))))))))</f>
        <v/>
      </c>
    </row>
    <row r="70" spans="1:7" ht="25.5" customHeight="1">
      <c r="A70" s="83">
        <v>67</v>
      </c>
      <c r="B70" s="77"/>
      <c r="C70" s="85"/>
      <c r="D70" s="85"/>
      <c r="E70" s="87"/>
      <c r="F70" s="88"/>
      <c r="G70" s="82" t="str">
        <f>IF(B70="","",IF('CLAIM FORM'!$M$7="R&amp;D",$G$2,IF('CLAIM FORM'!$M$7="",LIST!$A$77,IF(C70="",LIST!$A$81,IF(C70=LIST!$A$2,LIST!$A$83,IF(D70="",LIST!$A$80,IF(C70=LIST!$A$5,D70,IF(C70=LIST!$A$4,D70*52*37/1720,IF(E70="",LIST!$A$82,IF(F70=0,(D70*VLOOKUP(E70,LIST!$A$7:$B$11,2,FALSE)/1720),IF(F70&lt;37,((D70*VLOOKUP(E70,LIST!$A$7:$B$11,2,FALSE)/1720)*37/F70),(D70*VLOOKUP(E70,LIST!$A$7:$B$11,2,FALSE)/1720))))))))))))</f>
        <v/>
      </c>
    </row>
    <row r="71" spans="1:7" ht="25.5" customHeight="1">
      <c r="A71" s="83">
        <v>68</v>
      </c>
      <c r="B71" s="77"/>
      <c r="C71" s="85"/>
      <c r="D71" s="85"/>
      <c r="E71" s="87"/>
      <c r="F71" s="88"/>
      <c r="G71" s="82" t="str">
        <f>IF(B71="","",IF('CLAIM FORM'!$M$7="R&amp;D",$G$2,IF('CLAIM FORM'!$M$7="",LIST!$A$77,IF(C71="",LIST!$A$81,IF(C71=LIST!$A$2,LIST!$A$83,IF(D71="",LIST!$A$80,IF(C71=LIST!$A$5,D71,IF(C71=LIST!$A$4,D71*52*37/1720,IF(E71="",LIST!$A$82,IF(F71=0,(D71*VLOOKUP(E71,LIST!$A$7:$B$11,2,FALSE)/1720),IF(F71&lt;37,((D71*VLOOKUP(E71,LIST!$A$7:$B$11,2,FALSE)/1720)*37/F71),(D71*VLOOKUP(E71,LIST!$A$7:$B$11,2,FALSE)/1720))))))))))))</f>
        <v/>
      </c>
    </row>
    <row r="72" spans="1:7" ht="25.5" customHeight="1">
      <c r="A72" s="83">
        <v>69</v>
      </c>
      <c r="B72" s="77"/>
      <c r="C72" s="85"/>
      <c r="D72" s="85"/>
      <c r="E72" s="87"/>
      <c r="F72" s="88"/>
      <c r="G72" s="82" t="str">
        <f>IF(B72="","",IF('CLAIM FORM'!$M$7="R&amp;D",$G$2,IF('CLAIM FORM'!$M$7="",LIST!$A$77,IF(C72="",LIST!$A$81,IF(C72=LIST!$A$2,LIST!$A$83,IF(D72="",LIST!$A$80,IF(C72=LIST!$A$5,D72,IF(C72=LIST!$A$4,D72*52*37/1720,IF(E72="",LIST!$A$82,IF(F72=0,(D72*VLOOKUP(E72,LIST!$A$7:$B$11,2,FALSE)/1720),IF(F72&lt;37,((D72*VLOOKUP(E72,LIST!$A$7:$B$11,2,FALSE)/1720)*37/F72),(D72*VLOOKUP(E72,LIST!$A$7:$B$11,2,FALSE)/1720))))))))))))</f>
        <v/>
      </c>
    </row>
    <row r="73" spans="1:7" ht="25.5" customHeight="1">
      <c r="A73" s="83">
        <v>70</v>
      </c>
      <c r="B73" s="77"/>
      <c r="C73" s="85"/>
      <c r="D73" s="85"/>
      <c r="E73" s="87"/>
      <c r="F73" s="88"/>
      <c r="G73" s="82" t="str">
        <f>IF(B73="","",IF('CLAIM FORM'!$M$7="R&amp;D",$G$2,IF('CLAIM FORM'!$M$7="",LIST!$A$77,IF(C73="",LIST!$A$81,IF(C73=LIST!$A$2,LIST!$A$83,IF(D73="",LIST!$A$80,IF(C73=LIST!$A$5,D73,IF(C73=LIST!$A$4,D73*52*37/1720,IF(E73="",LIST!$A$82,IF(F73=0,(D73*VLOOKUP(E73,LIST!$A$7:$B$11,2,FALSE)/1720),IF(F73&lt;37,((D73*VLOOKUP(E73,LIST!$A$7:$B$11,2,FALSE)/1720)*37/F73),(D73*VLOOKUP(E73,LIST!$A$7:$B$11,2,FALSE)/1720))))))))))))</f>
        <v/>
      </c>
    </row>
    <row r="74" spans="1:7" ht="25.5" customHeight="1">
      <c r="A74" s="83">
        <v>71</v>
      </c>
      <c r="B74" s="77"/>
      <c r="C74" s="85"/>
      <c r="D74" s="85"/>
      <c r="E74" s="87"/>
      <c r="F74" s="88"/>
      <c r="G74" s="82" t="str">
        <f>IF(B74="","",IF('CLAIM FORM'!$M$7="R&amp;D",$G$2,IF('CLAIM FORM'!$M$7="",LIST!$A$77,IF(C74="",LIST!$A$81,IF(C74=LIST!$A$2,LIST!$A$83,IF(D74="",LIST!$A$80,IF(C74=LIST!$A$5,D74,IF(C74=LIST!$A$4,D74*52*37/1720,IF(E74="",LIST!$A$82,IF(F74=0,(D74*VLOOKUP(E74,LIST!$A$7:$B$11,2,FALSE)/1720),IF(F74&lt;37,((D74*VLOOKUP(E74,LIST!$A$7:$B$11,2,FALSE)/1720)*37/F74),(D74*VLOOKUP(E74,LIST!$A$7:$B$11,2,FALSE)/1720))))))))))))</f>
        <v/>
      </c>
    </row>
    <row r="75" spans="1:7" ht="25.5" customHeight="1">
      <c r="A75" s="83">
        <v>72</v>
      </c>
      <c r="B75" s="77"/>
      <c r="C75" s="85"/>
      <c r="D75" s="85"/>
      <c r="E75" s="87"/>
      <c r="F75" s="88"/>
      <c r="G75" s="82" t="str">
        <f>IF(B75="","",IF('CLAIM FORM'!$M$7="R&amp;D",$G$2,IF('CLAIM FORM'!$M$7="",LIST!$A$77,IF(C75="",LIST!$A$81,IF(C75=LIST!$A$2,LIST!$A$83,IF(D75="",LIST!$A$80,IF(C75=LIST!$A$5,D75,IF(C75=LIST!$A$4,D75*52*37/1720,IF(E75="",LIST!$A$82,IF(F75=0,(D75*VLOOKUP(E75,LIST!$A$7:$B$11,2,FALSE)/1720),IF(F75&lt;37,((D75*VLOOKUP(E75,LIST!$A$7:$B$11,2,FALSE)/1720)*37/F75),(D75*VLOOKUP(E75,LIST!$A$7:$B$11,2,FALSE)/1720))))))))))))</f>
        <v/>
      </c>
    </row>
    <row r="76" spans="1:7" ht="25.5" customHeight="1">
      <c r="A76" s="83">
        <v>73</v>
      </c>
      <c r="B76" s="77"/>
      <c r="C76" s="85"/>
      <c r="D76" s="85"/>
      <c r="E76" s="87"/>
      <c r="F76" s="88"/>
      <c r="G76" s="82" t="str">
        <f>IF(B76="","",IF('CLAIM FORM'!$M$7="R&amp;D",$G$2,IF('CLAIM FORM'!$M$7="",LIST!$A$77,IF(C76="",LIST!$A$81,IF(C76=LIST!$A$2,LIST!$A$83,IF(D76="",LIST!$A$80,IF(C76=LIST!$A$5,D76,IF(C76=LIST!$A$4,D76*52*37/1720,IF(E76="",LIST!$A$82,IF(F76=0,(D76*VLOOKUP(E76,LIST!$A$7:$B$11,2,FALSE)/1720),IF(F76&lt;37,((D76*VLOOKUP(E76,LIST!$A$7:$B$11,2,FALSE)/1720)*37/F76),(D76*VLOOKUP(E76,LIST!$A$7:$B$11,2,FALSE)/1720))))))))))))</f>
        <v/>
      </c>
    </row>
    <row r="77" spans="1:7" ht="25.5" customHeight="1">
      <c r="A77" s="83">
        <v>74</v>
      </c>
      <c r="B77" s="77"/>
      <c r="C77" s="85"/>
      <c r="D77" s="85"/>
      <c r="E77" s="87"/>
      <c r="F77" s="88"/>
      <c r="G77" s="82" t="str">
        <f>IF(B77="","",IF('CLAIM FORM'!$M$7="R&amp;D",$G$2,IF('CLAIM FORM'!$M$7="",LIST!$A$77,IF(C77="",LIST!$A$81,IF(C77=LIST!$A$2,LIST!$A$83,IF(D77="",LIST!$A$80,IF(C77=LIST!$A$5,D77,IF(C77=LIST!$A$4,D77*52*37/1720,IF(E77="",LIST!$A$82,IF(F77=0,(D77*VLOOKUP(E77,LIST!$A$7:$B$11,2,FALSE)/1720),IF(F77&lt;37,((D77*VLOOKUP(E77,LIST!$A$7:$B$11,2,FALSE)/1720)*37/F77),(D77*VLOOKUP(E77,LIST!$A$7:$B$11,2,FALSE)/1720))))))))))))</f>
        <v/>
      </c>
    </row>
    <row r="78" spans="1:7" ht="25.5" customHeight="1">
      <c r="A78" s="83">
        <v>75</v>
      </c>
      <c r="B78" s="77"/>
      <c r="C78" s="85"/>
      <c r="D78" s="85"/>
      <c r="E78" s="87"/>
      <c r="F78" s="88"/>
      <c r="G78" s="82" t="str">
        <f>IF(B78="","",IF('CLAIM FORM'!$M$7="R&amp;D",$G$2,IF('CLAIM FORM'!$M$7="",LIST!$A$77,IF(C78="",LIST!$A$81,IF(C78=LIST!$A$2,LIST!$A$83,IF(D78="",LIST!$A$80,IF(C78=LIST!$A$5,D78,IF(C78=LIST!$A$4,D78*52*37/1720,IF(E78="",LIST!$A$82,IF(F78=0,(D78*VLOOKUP(E78,LIST!$A$7:$B$11,2,FALSE)/1720),IF(F78&lt;37,((D78*VLOOKUP(E78,LIST!$A$7:$B$11,2,FALSE)/1720)*37/F78),(D78*VLOOKUP(E78,LIST!$A$7:$B$11,2,FALSE)/1720))))))))))))</f>
        <v/>
      </c>
    </row>
    <row r="79" spans="1:7" ht="25.5" customHeight="1">
      <c r="A79" s="83">
        <v>76</v>
      </c>
      <c r="B79" s="77"/>
      <c r="C79" s="85"/>
      <c r="D79" s="85"/>
      <c r="E79" s="87"/>
      <c r="F79" s="88"/>
      <c r="G79" s="82" t="str">
        <f>IF(B79="","",IF('CLAIM FORM'!$M$7="R&amp;D",$G$2,IF('CLAIM FORM'!$M$7="",LIST!$A$77,IF(C79="",LIST!$A$81,IF(C79=LIST!$A$2,LIST!$A$83,IF(D79="",LIST!$A$80,IF(C79=LIST!$A$5,D79,IF(C79=LIST!$A$4,D79*52*37/1720,IF(E79="",LIST!$A$82,IF(F79=0,(D79*VLOOKUP(E79,LIST!$A$7:$B$11,2,FALSE)/1720),IF(F79&lt;37,((D79*VLOOKUP(E79,LIST!$A$7:$B$11,2,FALSE)/1720)*37/F79),(D79*VLOOKUP(E79,LIST!$A$7:$B$11,2,FALSE)/1720))))))))))))</f>
        <v/>
      </c>
    </row>
    <row r="80" spans="1:7" ht="25.5" customHeight="1">
      <c r="A80" s="83">
        <v>77</v>
      </c>
      <c r="B80" s="77"/>
      <c r="C80" s="85"/>
      <c r="D80" s="85"/>
      <c r="E80" s="87"/>
      <c r="F80" s="88"/>
      <c r="G80" s="82" t="str">
        <f>IF(B80="","",IF('CLAIM FORM'!$M$7="R&amp;D",$G$2,IF('CLAIM FORM'!$M$7="",LIST!$A$77,IF(C80="",LIST!$A$81,IF(C80=LIST!$A$2,LIST!$A$83,IF(D80="",LIST!$A$80,IF(C80=LIST!$A$5,D80,IF(C80=LIST!$A$4,D80*52*37/1720,IF(E80="",LIST!$A$82,IF(F80=0,(D80*VLOOKUP(E80,LIST!$A$7:$B$11,2,FALSE)/1720),IF(F80&lt;37,((D80*VLOOKUP(E80,LIST!$A$7:$B$11,2,FALSE)/1720)*37/F80),(D80*VLOOKUP(E80,LIST!$A$7:$B$11,2,FALSE)/1720))))))))))))</f>
        <v/>
      </c>
    </row>
    <row r="81" spans="1:7" ht="25.5" customHeight="1">
      <c r="A81" s="83">
        <v>78</v>
      </c>
      <c r="B81" s="77"/>
      <c r="C81" s="85"/>
      <c r="D81" s="85"/>
      <c r="E81" s="87"/>
      <c r="F81" s="88"/>
      <c r="G81" s="82" t="str">
        <f>IF(B81="","",IF('CLAIM FORM'!$M$7="R&amp;D",$G$2,IF('CLAIM FORM'!$M$7="",LIST!$A$77,IF(C81="",LIST!$A$81,IF(C81=LIST!$A$2,LIST!$A$83,IF(D81="",LIST!$A$80,IF(C81=LIST!$A$5,D81,IF(C81=LIST!$A$4,D81*52*37/1720,IF(E81="",LIST!$A$82,IF(F81=0,(D81*VLOOKUP(E81,LIST!$A$7:$B$11,2,FALSE)/1720),IF(F81&lt;37,((D81*VLOOKUP(E81,LIST!$A$7:$B$11,2,FALSE)/1720)*37/F81),(D81*VLOOKUP(E81,LIST!$A$7:$B$11,2,FALSE)/1720))))))))))))</f>
        <v/>
      </c>
    </row>
    <row r="82" spans="1:7" ht="25.5" customHeight="1">
      <c r="A82" s="83">
        <v>79</v>
      </c>
      <c r="B82" s="77"/>
      <c r="C82" s="85"/>
      <c r="D82" s="85"/>
      <c r="E82" s="87"/>
      <c r="F82" s="88"/>
      <c r="G82" s="82" t="str">
        <f>IF(B82="","",IF('CLAIM FORM'!$M$7="R&amp;D",$G$2,IF('CLAIM FORM'!$M$7="",LIST!$A$77,IF(C82="",LIST!$A$81,IF(C82=LIST!$A$2,LIST!$A$83,IF(D82="",LIST!$A$80,IF(C82=LIST!$A$5,D82,IF(C82=LIST!$A$4,D82*52*37/1720,IF(E82="",LIST!$A$82,IF(F82=0,(D82*VLOOKUP(E82,LIST!$A$7:$B$11,2,FALSE)/1720),IF(F82&lt;37,((D82*VLOOKUP(E82,LIST!$A$7:$B$11,2,FALSE)/1720)*37/F82),(D82*VLOOKUP(E82,LIST!$A$7:$B$11,2,FALSE)/1720))))))))))))</f>
        <v/>
      </c>
    </row>
    <row r="83" spans="1:7" ht="25.5" customHeight="1">
      <c r="A83" s="83">
        <v>80</v>
      </c>
      <c r="B83" s="77"/>
      <c r="C83" s="85"/>
      <c r="D83" s="85"/>
      <c r="E83" s="87"/>
      <c r="F83" s="88"/>
      <c r="G83" s="82" t="str">
        <f>IF(B83="","",IF('CLAIM FORM'!$M$7="R&amp;D",$G$2,IF('CLAIM FORM'!$M$7="",LIST!$A$77,IF(C83="",LIST!$A$81,IF(C83=LIST!$A$2,LIST!$A$83,IF(D83="",LIST!$A$80,IF(C83=LIST!$A$5,D83,IF(C83=LIST!$A$4,D83*52*37/1720,IF(E83="",LIST!$A$82,IF(F83=0,(D83*VLOOKUP(E83,LIST!$A$7:$B$11,2,FALSE)/1720),IF(F83&lt;37,((D83*VLOOKUP(E83,LIST!$A$7:$B$11,2,FALSE)/1720)*37/F83),(D83*VLOOKUP(E83,LIST!$A$7:$B$11,2,FALSE)/1720))))))))))))</f>
        <v/>
      </c>
    </row>
    <row r="84" spans="1:7" ht="25.5" customHeight="1">
      <c r="A84" s="83">
        <v>81</v>
      </c>
      <c r="B84" s="77"/>
      <c r="C84" s="85"/>
      <c r="D84" s="85"/>
      <c r="E84" s="87"/>
      <c r="F84" s="88"/>
      <c r="G84" s="82" t="str">
        <f>IF(B84="","",IF('CLAIM FORM'!$M$7="R&amp;D",$G$2,IF('CLAIM FORM'!$M$7="",LIST!$A$77,IF(C84="",LIST!$A$81,IF(C84=LIST!$A$2,LIST!$A$83,IF(D84="",LIST!$A$80,IF(C84=LIST!$A$5,D84,IF(C84=LIST!$A$4,D84*52*37/1720,IF(E84="",LIST!$A$82,IF(F84=0,(D84*VLOOKUP(E84,LIST!$A$7:$B$11,2,FALSE)/1720),IF(F84&lt;37,((D84*VLOOKUP(E84,LIST!$A$7:$B$11,2,FALSE)/1720)*37/F84),(D84*VLOOKUP(E84,LIST!$A$7:$B$11,2,FALSE)/1720))))))))))))</f>
        <v/>
      </c>
    </row>
    <row r="85" spans="1:7" ht="25.5" customHeight="1">
      <c r="A85" s="83">
        <v>82</v>
      </c>
      <c r="B85" s="77"/>
      <c r="C85" s="85"/>
      <c r="D85" s="85"/>
      <c r="E85" s="87"/>
      <c r="F85" s="88"/>
      <c r="G85" s="82" t="str">
        <f>IF(B85="","",IF('CLAIM FORM'!$M$7="R&amp;D",$G$2,IF('CLAIM FORM'!$M$7="",LIST!$A$77,IF(C85="",LIST!$A$81,IF(C85=LIST!$A$2,LIST!$A$83,IF(D85="",LIST!$A$80,IF(C85=LIST!$A$5,D85,IF(C85=LIST!$A$4,D85*52*37/1720,IF(E85="",LIST!$A$82,IF(F85=0,(D85*VLOOKUP(E85,LIST!$A$7:$B$11,2,FALSE)/1720),IF(F85&lt;37,((D85*VLOOKUP(E85,LIST!$A$7:$B$11,2,FALSE)/1720)*37/F85),(D85*VLOOKUP(E85,LIST!$A$7:$B$11,2,FALSE)/1720))))))))))))</f>
        <v/>
      </c>
    </row>
    <row r="86" spans="1:7" ht="25.5" customHeight="1">
      <c r="A86" s="83">
        <v>83</v>
      </c>
      <c r="B86" s="77"/>
      <c r="C86" s="85"/>
      <c r="D86" s="85"/>
      <c r="E86" s="87"/>
      <c r="F86" s="88"/>
      <c r="G86" s="82" t="str">
        <f>IF(B86="","",IF('CLAIM FORM'!$M$7="R&amp;D",$G$2,IF('CLAIM FORM'!$M$7="",LIST!$A$77,IF(C86="",LIST!$A$81,IF(C86=LIST!$A$2,LIST!$A$83,IF(D86="",LIST!$A$80,IF(C86=LIST!$A$5,D86,IF(C86=LIST!$A$4,D86*52*37/1720,IF(E86="",LIST!$A$82,IF(F86=0,(D86*VLOOKUP(E86,LIST!$A$7:$B$11,2,FALSE)/1720),IF(F86&lt;37,((D86*VLOOKUP(E86,LIST!$A$7:$B$11,2,FALSE)/1720)*37/F86),(D86*VLOOKUP(E86,LIST!$A$7:$B$11,2,FALSE)/1720))))))))))))</f>
        <v/>
      </c>
    </row>
    <row r="87" spans="1:7" ht="25.5" customHeight="1">
      <c r="A87" s="83">
        <v>84</v>
      </c>
      <c r="B87" s="77"/>
      <c r="C87" s="85"/>
      <c r="D87" s="85"/>
      <c r="E87" s="87"/>
      <c r="F87" s="88"/>
      <c r="G87" s="82" t="str">
        <f>IF(B87="","",IF('CLAIM FORM'!$M$7="R&amp;D",$G$2,IF('CLAIM FORM'!$M$7="",LIST!$A$77,IF(C87="",LIST!$A$81,IF(C87=LIST!$A$2,LIST!$A$83,IF(D87="",LIST!$A$80,IF(C87=LIST!$A$5,D87,IF(C87=LIST!$A$4,D87*52*37/1720,IF(E87="",LIST!$A$82,IF(F87=0,(D87*VLOOKUP(E87,LIST!$A$7:$B$11,2,FALSE)/1720),IF(F87&lt;37,((D87*VLOOKUP(E87,LIST!$A$7:$B$11,2,FALSE)/1720)*37/F87),(D87*VLOOKUP(E87,LIST!$A$7:$B$11,2,FALSE)/1720))))))))))))</f>
        <v/>
      </c>
    </row>
    <row r="88" spans="1:7" ht="25.5" customHeight="1">
      <c r="A88" s="83">
        <v>85</v>
      </c>
      <c r="B88" s="77"/>
      <c r="C88" s="85"/>
      <c r="D88" s="85"/>
      <c r="E88" s="87"/>
      <c r="F88" s="88"/>
      <c r="G88" s="82" t="str">
        <f>IF(B88="","",IF('CLAIM FORM'!$M$7="R&amp;D",$G$2,IF('CLAIM FORM'!$M$7="",LIST!$A$77,IF(C88="",LIST!$A$81,IF(C88=LIST!$A$2,LIST!$A$83,IF(D88="",LIST!$A$80,IF(C88=LIST!$A$5,D88,IF(C88=LIST!$A$4,D88*52*37/1720,IF(E88="",LIST!$A$82,IF(F88=0,(D88*VLOOKUP(E88,LIST!$A$7:$B$11,2,FALSE)/1720),IF(F88&lt;37,((D88*VLOOKUP(E88,LIST!$A$7:$B$11,2,FALSE)/1720)*37/F88),(D88*VLOOKUP(E88,LIST!$A$7:$B$11,2,FALSE)/1720))))))))))))</f>
        <v/>
      </c>
    </row>
    <row r="89" spans="1:7" ht="25.5" customHeight="1">
      <c r="A89" s="83">
        <v>86</v>
      </c>
      <c r="B89" s="77"/>
      <c r="C89" s="85"/>
      <c r="D89" s="85"/>
      <c r="E89" s="87"/>
      <c r="F89" s="88"/>
      <c r="G89" s="82" t="str">
        <f>IF(B89="","",IF('CLAIM FORM'!$M$7="R&amp;D",$G$2,IF('CLAIM FORM'!$M$7="",LIST!$A$77,IF(C89="",LIST!$A$81,IF(C89=LIST!$A$2,LIST!$A$83,IF(D89="",LIST!$A$80,IF(C89=LIST!$A$5,D89,IF(C89=LIST!$A$4,D89*52*37/1720,IF(E89="",LIST!$A$82,IF(F89=0,(D89*VLOOKUP(E89,LIST!$A$7:$B$11,2,FALSE)/1720),IF(F89&lt;37,((D89*VLOOKUP(E89,LIST!$A$7:$B$11,2,FALSE)/1720)*37/F89),(D89*VLOOKUP(E89,LIST!$A$7:$B$11,2,FALSE)/1720))))))))))))</f>
        <v/>
      </c>
    </row>
    <row r="90" spans="1:7" ht="25.5" customHeight="1">
      <c r="A90" s="83">
        <v>87</v>
      </c>
      <c r="B90" s="77"/>
      <c r="C90" s="85"/>
      <c r="D90" s="85"/>
      <c r="E90" s="87"/>
      <c r="F90" s="88"/>
      <c r="G90" s="82" t="str">
        <f>IF(B90="","",IF('CLAIM FORM'!$M$7="R&amp;D",$G$2,IF('CLAIM FORM'!$M$7="",LIST!$A$77,IF(C90="",LIST!$A$81,IF(C90=LIST!$A$2,LIST!$A$83,IF(D90="",LIST!$A$80,IF(C90=LIST!$A$5,D90,IF(C90=LIST!$A$4,D90*52*37/1720,IF(E90="",LIST!$A$82,IF(F90=0,(D90*VLOOKUP(E90,LIST!$A$7:$B$11,2,FALSE)/1720),IF(F90&lt;37,((D90*VLOOKUP(E90,LIST!$A$7:$B$11,2,FALSE)/1720)*37/F90),(D90*VLOOKUP(E90,LIST!$A$7:$B$11,2,FALSE)/1720))))))))))))</f>
        <v/>
      </c>
    </row>
    <row r="91" spans="1:7" ht="25.5" customHeight="1">
      <c r="A91" s="83">
        <v>88</v>
      </c>
      <c r="B91" s="77"/>
      <c r="C91" s="85"/>
      <c r="D91" s="85"/>
      <c r="E91" s="87"/>
      <c r="F91" s="88"/>
      <c r="G91" s="82" t="str">
        <f>IF(B91="","",IF('CLAIM FORM'!$M$7="R&amp;D",$G$2,IF('CLAIM FORM'!$M$7="",LIST!$A$77,IF(C91="",LIST!$A$81,IF(C91=LIST!$A$2,LIST!$A$83,IF(D91="",LIST!$A$80,IF(C91=LIST!$A$5,D91,IF(C91=LIST!$A$4,D91*52*37/1720,IF(E91="",LIST!$A$82,IF(F91=0,(D91*VLOOKUP(E91,LIST!$A$7:$B$11,2,FALSE)/1720),IF(F91&lt;37,((D91*VLOOKUP(E91,LIST!$A$7:$B$11,2,FALSE)/1720)*37/F91),(D91*VLOOKUP(E91,LIST!$A$7:$B$11,2,FALSE)/1720))))))))))))</f>
        <v/>
      </c>
    </row>
    <row r="92" spans="1:7" ht="25.5" customHeight="1">
      <c r="A92" s="83">
        <v>89</v>
      </c>
      <c r="B92" s="77"/>
      <c r="C92" s="85"/>
      <c r="D92" s="85"/>
      <c r="E92" s="87"/>
      <c r="F92" s="88"/>
      <c r="G92" s="82" t="str">
        <f>IF(B92="","",IF('CLAIM FORM'!$M$7="R&amp;D",$G$2,IF('CLAIM FORM'!$M$7="",LIST!$A$77,IF(C92="",LIST!$A$81,IF(C92=LIST!$A$2,LIST!$A$83,IF(D92="",LIST!$A$80,IF(C92=LIST!$A$5,D92,IF(C92=LIST!$A$4,D92*52*37/1720,IF(E92="",LIST!$A$82,IF(F92=0,(D92*VLOOKUP(E92,LIST!$A$7:$B$11,2,FALSE)/1720),IF(F92&lt;37,((D92*VLOOKUP(E92,LIST!$A$7:$B$11,2,FALSE)/1720)*37/F92),(D92*VLOOKUP(E92,LIST!$A$7:$B$11,2,FALSE)/1720))))))))))))</f>
        <v/>
      </c>
    </row>
    <row r="93" spans="1:7" ht="25.5" customHeight="1">
      <c r="A93" s="83">
        <v>90</v>
      </c>
      <c r="B93" s="77"/>
      <c r="C93" s="85"/>
      <c r="D93" s="85"/>
      <c r="E93" s="87"/>
      <c r="F93" s="88"/>
      <c r="G93" s="82" t="str">
        <f>IF(B93="","",IF('CLAIM FORM'!$M$7="R&amp;D",$G$2,IF('CLAIM FORM'!$M$7="",LIST!$A$77,IF(C93="",LIST!$A$81,IF(C93=LIST!$A$2,LIST!$A$83,IF(D93="",LIST!$A$80,IF(C93=LIST!$A$5,D93,IF(C93=LIST!$A$4,D93*52*37/1720,IF(E93="",LIST!$A$82,IF(F93=0,(D93*VLOOKUP(E93,LIST!$A$7:$B$11,2,FALSE)/1720),IF(F93&lt;37,((D93*VLOOKUP(E93,LIST!$A$7:$B$11,2,FALSE)/1720)*37/F93),(D93*VLOOKUP(E93,LIST!$A$7:$B$11,2,FALSE)/1720))))))))))))</f>
        <v/>
      </c>
    </row>
    <row r="94" spans="1:7" ht="25.5" customHeight="1">
      <c r="A94" s="83">
        <v>91</v>
      </c>
      <c r="B94" s="77"/>
      <c r="C94" s="85"/>
      <c r="D94" s="85"/>
      <c r="E94" s="87"/>
      <c r="F94" s="88"/>
      <c r="G94" s="82" t="str">
        <f>IF(B94="","",IF('CLAIM FORM'!$M$7="R&amp;D",$G$2,IF('CLAIM FORM'!$M$7="",LIST!$A$77,IF(C94="",LIST!$A$81,IF(C94=LIST!$A$2,LIST!$A$83,IF(D94="",LIST!$A$80,IF(C94=LIST!$A$5,D94,IF(C94=LIST!$A$4,D94*52*37/1720,IF(E94="",LIST!$A$82,IF(F94=0,(D94*VLOOKUP(E94,LIST!$A$7:$B$11,2,FALSE)/1720),IF(F94&lt;37,((D94*VLOOKUP(E94,LIST!$A$7:$B$11,2,FALSE)/1720)*37/F94),(D94*VLOOKUP(E94,LIST!$A$7:$B$11,2,FALSE)/1720))))))))))))</f>
        <v/>
      </c>
    </row>
    <row r="95" spans="1:7" ht="25.5" customHeight="1">
      <c r="A95" s="83">
        <v>92</v>
      </c>
      <c r="B95" s="77"/>
      <c r="C95" s="85"/>
      <c r="D95" s="85"/>
      <c r="E95" s="87"/>
      <c r="F95" s="88"/>
      <c r="G95" s="82" t="str">
        <f>IF(B95="","",IF('CLAIM FORM'!$M$7="R&amp;D",$G$2,IF('CLAIM FORM'!$M$7="",LIST!$A$77,IF(C95="",LIST!$A$81,IF(C95=LIST!$A$2,LIST!$A$83,IF(D95="",LIST!$A$80,IF(C95=LIST!$A$5,D95,IF(C95=LIST!$A$4,D95*52*37/1720,IF(E95="",LIST!$A$82,IF(F95=0,(D95*VLOOKUP(E95,LIST!$A$7:$B$11,2,FALSE)/1720),IF(F95&lt;37,((D95*VLOOKUP(E95,LIST!$A$7:$B$11,2,FALSE)/1720)*37/F95),(D95*VLOOKUP(E95,LIST!$A$7:$B$11,2,FALSE)/1720))))))))))))</f>
        <v/>
      </c>
    </row>
    <row r="96" spans="1:7" ht="25.5" customHeight="1">
      <c r="A96" s="83">
        <v>93</v>
      </c>
      <c r="B96" s="77"/>
      <c r="C96" s="85"/>
      <c r="D96" s="85"/>
      <c r="E96" s="87"/>
      <c r="F96" s="88"/>
      <c r="G96" s="82" t="str">
        <f>IF(B96="","",IF('CLAIM FORM'!$M$7="R&amp;D",$G$2,IF('CLAIM FORM'!$M$7="",LIST!$A$77,IF(C96="",LIST!$A$81,IF(C96=LIST!$A$2,LIST!$A$83,IF(D96="",LIST!$A$80,IF(C96=LIST!$A$5,D96,IF(C96=LIST!$A$4,D96*52*37/1720,IF(E96="",LIST!$A$82,IF(F96=0,(D96*VLOOKUP(E96,LIST!$A$7:$B$11,2,FALSE)/1720),IF(F96&lt;37,((D96*VLOOKUP(E96,LIST!$A$7:$B$11,2,FALSE)/1720)*37/F96),(D96*VLOOKUP(E96,LIST!$A$7:$B$11,2,FALSE)/1720))))))))))))</f>
        <v/>
      </c>
    </row>
    <row r="97" spans="1:7" ht="25.5" customHeight="1">
      <c r="A97" s="83">
        <v>94</v>
      </c>
      <c r="B97" s="77"/>
      <c r="C97" s="85"/>
      <c r="D97" s="85"/>
      <c r="E97" s="87"/>
      <c r="F97" s="88"/>
      <c r="G97" s="82" t="str">
        <f>IF(B97="","",IF('CLAIM FORM'!$M$7="R&amp;D",$G$2,IF('CLAIM FORM'!$M$7="",LIST!$A$77,IF(C97="",LIST!$A$81,IF(C97=LIST!$A$2,LIST!$A$83,IF(D97="",LIST!$A$80,IF(C97=LIST!$A$5,D97,IF(C97=LIST!$A$4,D97*52*37/1720,IF(E97="",LIST!$A$82,IF(F97=0,(D97*VLOOKUP(E97,LIST!$A$7:$B$11,2,FALSE)/1720),IF(F97&lt;37,((D97*VLOOKUP(E97,LIST!$A$7:$B$11,2,FALSE)/1720)*37/F97),(D97*VLOOKUP(E97,LIST!$A$7:$B$11,2,FALSE)/1720))))))))))))</f>
        <v/>
      </c>
    </row>
    <row r="98" spans="1:7" ht="25.5" customHeight="1">
      <c r="A98" s="83">
        <v>95</v>
      </c>
      <c r="B98" s="77"/>
      <c r="C98" s="85"/>
      <c r="D98" s="85"/>
      <c r="E98" s="87"/>
      <c r="F98" s="88"/>
      <c r="G98" s="82" t="str">
        <f>IF(B98="","",IF('CLAIM FORM'!$M$7="R&amp;D",$G$2,IF('CLAIM FORM'!$M$7="",LIST!$A$77,IF(C98="",LIST!$A$81,IF(C98=LIST!$A$2,LIST!$A$83,IF(D98="",LIST!$A$80,IF(C98=LIST!$A$5,D98,IF(C98=LIST!$A$4,D98*52*37/1720,IF(E98="",LIST!$A$82,IF(F98=0,(D98*VLOOKUP(E98,LIST!$A$7:$B$11,2,FALSE)/1720),IF(F98&lt;37,((D98*VLOOKUP(E98,LIST!$A$7:$B$11,2,FALSE)/1720)*37/F98),(D98*VLOOKUP(E98,LIST!$A$7:$B$11,2,FALSE)/1720))))))))))))</f>
        <v/>
      </c>
    </row>
    <row r="99" spans="1:7" ht="25.5" customHeight="1">
      <c r="A99" s="83">
        <v>96</v>
      </c>
      <c r="B99" s="77"/>
      <c r="C99" s="85"/>
      <c r="D99" s="85"/>
      <c r="E99" s="87"/>
      <c r="F99" s="88"/>
      <c r="G99" s="82" t="str">
        <f>IF(B99="","",IF('CLAIM FORM'!$M$7="R&amp;D",$G$2,IF('CLAIM FORM'!$M$7="",LIST!$A$77,IF(C99="",LIST!$A$81,IF(C99=LIST!$A$2,LIST!$A$83,IF(D99="",LIST!$A$80,IF(C99=LIST!$A$5,D99,IF(C99=LIST!$A$4,D99*52*37/1720,IF(E99="",LIST!$A$82,IF(F99=0,(D99*VLOOKUP(E99,LIST!$A$7:$B$11,2,FALSE)/1720),IF(F99&lt;37,((D99*VLOOKUP(E99,LIST!$A$7:$B$11,2,FALSE)/1720)*37/F99),(D99*VLOOKUP(E99,LIST!$A$7:$B$11,2,FALSE)/1720))))))))))))</f>
        <v/>
      </c>
    </row>
    <row r="100" spans="1:7" ht="25.5" customHeight="1">
      <c r="A100" s="83">
        <v>97</v>
      </c>
      <c r="B100" s="77"/>
      <c r="C100" s="85"/>
      <c r="D100" s="85"/>
      <c r="E100" s="87"/>
      <c r="F100" s="88"/>
      <c r="G100" s="82" t="str">
        <f>IF(B100="","",IF('CLAIM FORM'!$M$7="R&amp;D",$G$2,IF('CLAIM FORM'!$M$7="",LIST!$A$77,IF(C100="",LIST!$A$81,IF(C100=LIST!$A$2,LIST!$A$83,IF(D100="",LIST!$A$80,IF(C100=LIST!$A$5,D100,IF(C100=LIST!$A$4,D100*52*37/1720,IF(E100="",LIST!$A$82,IF(F100=0,(D100*VLOOKUP(E100,LIST!$A$7:$B$11,2,FALSE)/1720),IF(F100&lt;37,((D100*VLOOKUP(E100,LIST!$A$7:$B$11,2,FALSE)/1720)*37/F100),(D100*VLOOKUP(E100,LIST!$A$7:$B$11,2,FALSE)/1720))))))))))))</f>
        <v/>
      </c>
    </row>
    <row r="101" spans="1:7" ht="25.5" customHeight="1">
      <c r="A101" s="83">
        <v>98</v>
      </c>
      <c r="B101" s="77"/>
      <c r="C101" s="85"/>
      <c r="D101" s="85"/>
      <c r="E101" s="87"/>
      <c r="F101" s="88"/>
      <c r="G101" s="82" t="str">
        <f>IF(B101="","",IF('CLAIM FORM'!$M$7="R&amp;D",$G$2,IF('CLAIM FORM'!$M$7="",LIST!$A$77,IF(C101="",LIST!$A$81,IF(C101=LIST!$A$2,LIST!$A$83,IF(D101="",LIST!$A$80,IF(C101=LIST!$A$5,D101,IF(C101=LIST!$A$4,D101*52*37/1720,IF(E101="",LIST!$A$82,IF(F101=0,(D101*VLOOKUP(E101,LIST!$A$7:$B$11,2,FALSE)/1720),IF(F101&lt;37,((D101*VLOOKUP(E101,LIST!$A$7:$B$11,2,FALSE)/1720)*37/F101),(D101*VLOOKUP(E101,LIST!$A$7:$B$11,2,FALSE)/1720))))))))))))</f>
        <v/>
      </c>
    </row>
    <row r="102" spans="1:7" ht="25.5" customHeight="1">
      <c r="A102" s="83">
        <v>99</v>
      </c>
      <c r="B102" s="77"/>
      <c r="C102" s="85"/>
      <c r="D102" s="85"/>
      <c r="E102" s="87"/>
      <c r="F102" s="88"/>
      <c r="G102" s="82" t="str">
        <f>IF(B102="","",IF('CLAIM FORM'!$M$7="R&amp;D",$G$2,IF('CLAIM FORM'!$M$7="",LIST!$A$77,IF(C102="",LIST!$A$81,IF(C102=LIST!$A$2,LIST!$A$83,IF(D102="",LIST!$A$80,IF(C102=LIST!$A$5,D102,IF(C102=LIST!$A$4,D102*52*37/1720,IF(E102="",LIST!$A$82,IF(F102=0,(D102*VLOOKUP(E102,LIST!$A$7:$B$11,2,FALSE)/1720),IF(F102&lt;37,((D102*VLOOKUP(E102,LIST!$A$7:$B$11,2,FALSE)/1720)*37/F102),(D102*VLOOKUP(E102,LIST!$A$7:$B$11,2,FALSE)/1720))))))))))))</f>
        <v/>
      </c>
    </row>
    <row r="103" spans="1:7" ht="25.5" customHeight="1">
      <c r="A103" s="83">
        <v>100</v>
      </c>
      <c r="B103" s="77"/>
      <c r="C103" s="85"/>
      <c r="D103" s="85"/>
      <c r="E103" s="87"/>
      <c r="F103" s="88"/>
      <c r="G103" s="82" t="str">
        <f>IF(B103="","",IF('CLAIM FORM'!$M$7="R&amp;D",$G$2,IF('CLAIM FORM'!$M$7="",LIST!$A$77,IF(C103="",LIST!$A$81,IF(C103=LIST!$A$2,LIST!$A$83,IF(D103="",LIST!$A$80,IF(C103=LIST!$A$5,D103,IF(C103=LIST!$A$4,D103*52*37/1720,IF(E103="",LIST!$A$82,IF(F103=0,(D103*VLOOKUP(E103,LIST!$A$7:$B$11,2,FALSE)/1720),IF(F103&lt;37,((D103*VLOOKUP(E103,LIST!$A$7:$B$11,2,FALSE)/1720)*37/F103),(D103*VLOOKUP(E103,LIST!$A$7:$B$11,2,FALSE)/1720))))))))))))</f>
        <v/>
      </c>
    </row>
    <row r="104" spans="1:7" ht="25.5" customHeight="1">
      <c r="A104" s="83">
        <v>101</v>
      </c>
      <c r="B104" s="77"/>
      <c r="C104" s="85"/>
      <c r="D104" s="85"/>
      <c r="E104" s="87"/>
      <c r="F104" s="88"/>
      <c r="G104" s="82" t="str">
        <f>IF(B104="","",IF('CLAIM FORM'!$M$7="R&amp;D",$G$2,IF('CLAIM FORM'!$M$7="",LIST!$A$77,IF(C104="",LIST!$A$81,IF(C104=LIST!$A$2,LIST!$A$83,IF(D104="",LIST!$A$80,IF(C104=LIST!$A$5,D104,IF(C104=LIST!$A$4,D104*52*37/1720,IF(E104="",LIST!$A$82,IF(F104=0,(D104*VLOOKUP(E104,LIST!$A$7:$B$11,2,FALSE)/1720),IF(F104&lt;37,((D104*VLOOKUP(E104,LIST!$A$7:$B$11,2,FALSE)/1720)*37/F104),(D104*VLOOKUP(E104,LIST!$A$7:$B$11,2,FALSE)/1720))))))))))))</f>
        <v/>
      </c>
    </row>
    <row r="105" spans="1:7" ht="25.5" customHeight="1">
      <c r="A105" s="83">
        <v>102</v>
      </c>
      <c r="B105" s="77"/>
      <c r="C105" s="85"/>
      <c r="D105" s="85"/>
      <c r="E105" s="87"/>
      <c r="F105" s="88"/>
      <c r="G105" s="82" t="str">
        <f>IF(B105="","",IF('CLAIM FORM'!$M$7="R&amp;D",$G$2,IF('CLAIM FORM'!$M$7="",LIST!$A$77,IF(C105="",LIST!$A$81,IF(C105=LIST!$A$2,LIST!$A$83,IF(D105="",LIST!$A$80,IF(C105=LIST!$A$5,D105,IF(C105=LIST!$A$4,D105*52*37/1720,IF(E105="",LIST!$A$82,IF(F105=0,(D105*VLOOKUP(E105,LIST!$A$7:$B$11,2,FALSE)/1720),IF(F105&lt;37,((D105*VLOOKUP(E105,LIST!$A$7:$B$11,2,FALSE)/1720)*37/F105),(D105*VLOOKUP(E105,LIST!$A$7:$B$11,2,FALSE)/1720))))))))))))</f>
        <v/>
      </c>
    </row>
    <row r="106" spans="1:7" ht="25.5" customHeight="1">
      <c r="A106" s="83">
        <v>103</v>
      </c>
      <c r="B106" s="77"/>
      <c r="C106" s="85"/>
      <c r="D106" s="85"/>
      <c r="E106" s="87"/>
      <c r="F106" s="88"/>
      <c r="G106" s="82" t="str">
        <f>IF(B106="","",IF('CLAIM FORM'!$M$7="R&amp;D",$G$2,IF('CLAIM FORM'!$M$7="",LIST!$A$77,IF(C106="",LIST!$A$81,IF(C106=LIST!$A$2,LIST!$A$83,IF(D106="",LIST!$A$80,IF(C106=LIST!$A$5,D106,IF(C106=LIST!$A$4,D106*52*37/1720,IF(E106="",LIST!$A$82,IF(F106=0,(D106*VLOOKUP(E106,LIST!$A$7:$B$11,2,FALSE)/1720),IF(F106&lt;37,((D106*VLOOKUP(E106,LIST!$A$7:$B$11,2,FALSE)/1720)*37/F106),(D106*VLOOKUP(E106,LIST!$A$7:$B$11,2,FALSE)/1720))))))))))))</f>
        <v/>
      </c>
    </row>
    <row r="107" spans="1:7" ht="25.5" customHeight="1">
      <c r="A107" s="83">
        <v>104</v>
      </c>
      <c r="B107" s="77"/>
      <c r="C107" s="85"/>
      <c r="D107" s="85"/>
      <c r="E107" s="87"/>
      <c r="F107" s="88"/>
      <c r="G107" s="82" t="str">
        <f>IF(B107="","",IF('CLAIM FORM'!$M$7="R&amp;D",$G$2,IF('CLAIM FORM'!$M$7="",LIST!$A$77,IF(C107="",LIST!$A$81,IF(C107=LIST!$A$2,LIST!$A$83,IF(D107="",LIST!$A$80,IF(C107=LIST!$A$5,D107,IF(C107=LIST!$A$4,D107*52*37/1720,IF(E107="",LIST!$A$82,IF(F107=0,(D107*VLOOKUP(E107,LIST!$A$7:$B$11,2,FALSE)/1720),IF(F107&lt;37,((D107*VLOOKUP(E107,LIST!$A$7:$B$11,2,FALSE)/1720)*37/F107),(D107*VLOOKUP(E107,LIST!$A$7:$B$11,2,FALSE)/1720))))))))))))</f>
        <v/>
      </c>
    </row>
    <row r="108" spans="1:7" ht="25.5" customHeight="1">
      <c r="A108" s="83">
        <v>105</v>
      </c>
      <c r="B108" s="77"/>
      <c r="C108" s="85"/>
      <c r="D108" s="85"/>
      <c r="E108" s="87"/>
      <c r="F108" s="88"/>
      <c r="G108" s="82" t="str">
        <f>IF(B108="","",IF('CLAIM FORM'!$M$7="R&amp;D",$G$2,IF('CLAIM FORM'!$M$7="",LIST!$A$77,IF(C108="",LIST!$A$81,IF(C108=LIST!$A$2,LIST!$A$83,IF(D108="",LIST!$A$80,IF(C108=LIST!$A$5,D108,IF(C108=LIST!$A$4,D108*52*37/1720,IF(E108="",LIST!$A$82,IF(F108=0,(D108*VLOOKUP(E108,LIST!$A$7:$B$11,2,FALSE)/1720),IF(F108&lt;37,((D108*VLOOKUP(E108,LIST!$A$7:$B$11,2,FALSE)/1720)*37/F108),(D108*VLOOKUP(E108,LIST!$A$7:$B$11,2,FALSE)/1720))))))))))))</f>
        <v/>
      </c>
    </row>
    <row r="109" spans="1:7" ht="25.5" customHeight="1">
      <c r="A109" s="83">
        <v>106</v>
      </c>
      <c r="B109" s="77"/>
      <c r="C109" s="85"/>
      <c r="D109" s="85"/>
      <c r="E109" s="87"/>
      <c r="F109" s="88"/>
      <c r="G109" s="82" t="str">
        <f>IF(B109="","",IF('CLAIM FORM'!$M$7="R&amp;D",$G$2,IF('CLAIM FORM'!$M$7="",LIST!$A$77,IF(C109="",LIST!$A$81,IF(C109=LIST!$A$2,LIST!$A$83,IF(D109="",LIST!$A$80,IF(C109=LIST!$A$5,D109,IF(C109=LIST!$A$4,D109*52*37/1720,IF(E109="",LIST!$A$82,IF(F109=0,(D109*VLOOKUP(E109,LIST!$A$7:$B$11,2,FALSE)/1720),IF(F109&lt;37,((D109*VLOOKUP(E109,LIST!$A$7:$B$11,2,FALSE)/1720)*37/F109),(D109*VLOOKUP(E109,LIST!$A$7:$B$11,2,FALSE)/1720))))))))))))</f>
        <v/>
      </c>
    </row>
    <row r="110" spans="1:7" ht="25.5" customHeight="1">
      <c r="A110" s="83">
        <v>107</v>
      </c>
      <c r="B110" s="77"/>
      <c r="C110" s="85"/>
      <c r="D110" s="85"/>
      <c r="E110" s="87"/>
      <c r="F110" s="88"/>
      <c r="G110" s="82" t="str">
        <f>IF(B110="","",IF('CLAIM FORM'!$M$7="R&amp;D",$G$2,IF('CLAIM FORM'!$M$7="",LIST!$A$77,IF(C110="",LIST!$A$81,IF(C110=LIST!$A$2,LIST!$A$83,IF(D110="",LIST!$A$80,IF(C110=LIST!$A$5,D110,IF(C110=LIST!$A$4,D110*52*37/1720,IF(E110="",LIST!$A$82,IF(F110=0,(D110*VLOOKUP(E110,LIST!$A$7:$B$11,2,FALSE)/1720),IF(F110&lt;37,((D110*VLOOKUP(E110,LIST!$A$7:$B$11,2,FALSE)/1720)*37/F110),(D110*VLOOKUP(E110,LIST!$A$7:$B$11,2,FALSE)/1720))))))))))))</f>
        <v/>
      </c>
    </row>
    <row r="111" spans="1:7" ht="25.5" customHeight="1">
      <c r="A111" s="83">
        <v>108</v>
      </c>
      <c r="B111" s="77"/>
      <c r="C111" s="85"/>
      <c r="D111" s="85"/>
      <c r="E111" s="87"/>
      <c r="F111" s="88"/>
      <c r="G111" s="82" t="str">
        <f>IF(B111="","",IF('CLAIM FORM'!$M$7="R&amp;D",$G$2,IF('CLAIM FORM'!$M$7="",LIST!$A$77,IF(C111="",LIST!$A$81,IF(C111=LIST!$A$2,LIST!$A$83,IF(D111="",LIST!$A$80,IF(C111=LIST!$A$5,D111,IF(C111=LIST!$A$4,D111*52*37/1720,IF(E111="",LIST!$A$82,IF(F111=0,(D111*VLOOKUP(E111,LIST!$A$7:$B$11,2,FALSE)/1720),IF(F111&lt;37,((D111*VLOOKUP(E111,LIST!$A$7:$B$11,2,FALSE)/1720)*37/F111),(D111*VLOOKUP(E111,LIST!$A$7:$B$11,2,FALSE)/1720))))))))))))</f>
        <v/>
      </c>
    </row>
    <row r="112" spans="1:7" ht="25.5" customHeight="1">
      <c r="A112" s="83">
        <v>109</v>
      </c>
      <c r="B112" s="77"/>
      <c r="C112" s="85"/>
      <c r="D112" s="85"/>
      <c r="E112" s="87"/>
      <c r="F112" s="88"/>
      <c r="G112" s="82" t="str">
        <f>IF(B112="","",IF('CLAIM FORM'!$M$7="R&amp;D",$G$2,IF('CLAIM FORM'!$M$7="",LIST!$A$77,IF(C112="",LIST!$A$81,IF(C112=LIST!$A$2,LIST!$A$83,IF(D112="",LIST!$A$80,IF(C112=LIST!$A$5,D112,IF(C112=LIST!$A$4,D112*52*37/1720,IF(E112="",LIST!$A$82,IF(F112=0,(D112*VLOOKUP(E112,LIST!$A$7:$B$11,2,FALSE)/1720),IF(F112&lt;37,((D112*VLOOKUP(E112,LIST!$A$7:$B$11,2,FALSE)/1720)*37/F112),(D112*VLOOKUP(E112,LIST!$A$7:$B$11,2,FALSE)/1720))))))))))))</f>
        <v/>
      </c>
    </row>
    <row r="113" spans="1:7" ht="25.5" customHeight="1">
      <c r="A113" s="83">
        <v>110</v>
      </c>
      <c r="B113" s="77"/>
      <c r="C113" s="85"/>
      <c r="D113" s="85"/>
      <c r="E113" s="87"/>
      <c r="F113" s="88"/>
      <c r="G113" s="82" t="str">
        <f>IF(B113="","",IF('CLAIM FORM'!$M$7="R&amp;D",$G$2,IF('CLAIM FORM'!$M$7="",LIST!$A$77,IF(C113="",LIST!$A$81,IF(C113=LIST!$A$2,LIST!$A$83,IF(D113="",LIST!$A$80,IF(C113=LIST!$A$5,D113,IF(C113=LIST!$A$4,D113*52*37/1720,IF(E113="",LIST!$A$82,IF(F113=0,(D113*VLOOKUP(E113,LIST!$A$7:$B$11,2,FALSE)/1720),IF(F113&lt;37,((D113*VLOOKUP(E113,LIST!$A$7:$B$11,2,FALSE)/1720)*37/F113),(D113*VLOOKUP(E113,LIST!$A$7:$B$11,2,FALSE)/1720))))))))))))</f>
        <v/>
      </c>
    </row>
    <row r="114" spans="1:7" ht="25.5" customHeight="1">
      <c r="A114" s="83">
        <v>111</v>
      </c>
      <c r="B114" s="77"/>
      <c r="C114" s="85"/>
      <c r="D114" s="85"/>
      <c r="E114" s="87"/>
      <c r="F114" s="88"/>
      <c r="G114" s="82" t="str">
        <f>IF(B114="","",IF('CLAIM FORM'!$M$7="R&amp;D",$G$2,IF('CLAIM FORM'!$M$7="",LIST!$A$77,IF(C114="",LIST!$A$81,IF(C114=LIST!$A$2,LIST!$A$83,IF(D114="",LIST!$A$80,IF(C114=LIST!$A$5,D114,IF(C114=LIST!$A$4,D114*52*37/1720,IF(E114="",LIST!$A$82,IF(F114=0,(D114*VLOOKUP(E114,LIST!$A$7:$B$11,2,FALSE)/1720),IF(F114&lt;37,((D114*VLOOKUP(E114,LIST!$A$7:$B$11,2,FALSE)/1720)*37/F114),(D114*VLOOKUP(E114,LIST!$A$7:$B$11,2,FALSE)/1720))))))))))))</f>
        <v/>
      </c>
    </row>
    <row r="115" spans="1:7" ht="25.5" customHeight="1">
      <c r="A115" s="83">
        <v>112</v>
      </c>
      <c r="B115" s="77"/>
      <c r="C115" s="85"/>
      <c r="D115" s="85"/>
      <c r="E115" s="87"/>
      <c r="F115" s="88"/>
      <c r="G115" s="82" t="str">
        <f>IF(B115="","",IF('CLAIM FORM'!$M$7="R&amp;D",$G$2,IF('CLAIM FORM'!$M$7="",LIST!$A$77,IF(C115="",LIST!$A$81,IF(C115=LIST!$A$2,LIST!$A$83,IF(D115="",LIST!$A$80,IF(C115=LIST!$A$5,D115,IF(C115=LIST!$A$4,D115*52*37/1720,IF(E115="",LIST!$A$82,IF(F115=0,(D115*VLOOKUP(E115,LIST!$A$7:$B$11,2,FALSE)/1720),IF(F115&lt;37,((D115*VLOOKUP(E115,LIST!$A$7:$B$11,2,FALSE)/1720)*37/F115),(D115*VLOOKUP(E115,LIST!$A$7:$B$11,2,FALSE)/1720))))))))))))</f>
        <v/>
      </c>
    </row>
    <row r="116" spans="1:7" ht="25.5" customHeight="1">
      <c r="A116" s="83">
        <v>113</v>
      </c>
      <c r="B116" s="77"/>
      <c r="C116" s="85"/>
      <c r="D116" s="85"/>
      <c r="E116" s="87"/>
      <c r="F116" s="88"/>
      <c r="G116" s="82" t="str">
        <f>IF(B116="","",IF('CLAIM FORM'!$M$7="R&amp;D",$G$2,IF('CLAIM FORM'!$M$7="",LIST!$A$77,IF(C116="",LIST!$A$81,IF(C116=LIST!$A$2,LIST!$A$83,IF(D116="",LIST!$A$80,IF(C116=LIST!$A$5,D116,IF(C116=LIST!$A$4,D116*52*37/1720,IF(E116="",LIST!$A$82,IF(F116=0,(D116*VLOOKUP(E116,LIST!$A$7:$B$11,2,FALSE)/1720),IF(F116&lt;37,((D116*VLOOKUP(E116,LIST!$A$7:$B$11,2,FALSE)/1720)*37/F116),(D116*VLOOKUP(E116,LIST!$A$7:$B$11,2,FALSE)/1720))))))))))))</f>
        <v/>
      </c>
    </row>
    <row r="117" spans="1:7" ht="25.5" customHeight="1">
      <c r="A117" s="83">
        <v>114</v>
      </c>
      <c r="B117" s="77"/>
      <c r="C117" s="85"/>
      <c r="D117" s="85"/>
      <c r="E117" s="87"/>
      <c r="F117" s="88"/>
      <c r="G117" s="82" t="str">
        <f>IF(B117="","",IF('CLAIM FORM'!$M$7="R&amp;D",$G$2,IF('CLAIM FORM'!$M$7="",LIST!$A$77,IF(C117="",LIST!$A$81,IF(C117=LIST!$A$2,LIST!$A$83,IF(D117="",LIST!$A$80,IF(C117=LIST!$A$5,D117,IF(C117=LIST!$A$4,D117*52*37/1720,IF(E117="",LIST!$A$82,IF(F117=0,(D117*VLOOKUP(E117,LIST!$A$7:$B$11,2,FALSE)/1720),IF(F117&lt;37,((D117*VLOOKUP(E117,LIST!$A$7:$B$11,2,FALSE)/1720)*37/F117),(D117*VLOOKUP(E117,LIST!$A$7:$B$11,2,FALSE)/1720))))))))))))</f>
        <v/>
      </c>
    </row>
    <row r="118" spans="1:7" ht="25.5" customHeight="1">
      <c r="A118" s="83">
        <v>115</v>
      </c>
      <c r="B118" s="77"/>
      <c r="C118" s="85"/>
      <c r="D118" s="85"/>
      <c r="E118" s="87"/>
      <c r="F118" s="88"/>
      <c r="G118" s="82" t="str">
        <f>IF(B118="","",IF('CLAIM FORM'!$M$7="R&amp;D",$G$2,IF('CLAIM FORM'!$M$7="",LIST!$A$77,IF(C118="",LIST!$A$81,IF(C118=LIST!$A$2,LIST!$A$83,IF(D118="",LIST!$A$80,IF(C118=LIST!$A$5,D118,IF(C118=LIST!$A$4,D118*52*37/1720,IF(E118="",LIST!$A$82,IF(F118=0,(D118*VLOOKUP(E118,LIST!$A$7:$B$11,2,FALSE)/1720),IF(F118&lt;37,((D118*VLOOKUP(E118,LIST!$A$7:$B$11,2,FALSE)/1720)*37/F118),(D118*VLOOKUP(E118,LIST!$A$7:$B$11,2,FALSE)/1720))))))))))))</f>
        <v/>
      </c>
    </row>
    <row r="119" spans="1:7" ht="25.5" customHeight="1">
      <c r="A119" s="83">
        <v>116</v>
      </c>
      <c r="B119" s="77"/>
      <c r="C119" s="85"/>
      <c r="D119" s="85"/>
      <c r="E119" s="87"/>
      <c r="F119" s="88"/>
      <c r="G119" s="82" t="str">
        <f>IF(B119="","",IF('CLAIM FORM'!$M$7="R&amp;D",$G$2,IF('CLAIM FORM'!$M$7="",LIST!$A$77,IF(C119="",LIST!$A$81,IF(C119=LIST!$A$2,LIST!$A$83,IF(D119="",LIST!$A$80,IF(C119=LIST!$A$5,D119,IF(C119=LIST!$A$4,D119*52*37/1720,IF(E119="",LIST!$A$82,IF(F119=0,(D119*VLOOKUP(E119,LIST!$A$7:$B$11,2,FALSE)/1720),IF(F119&lt;37,((D119*VLOOKUP(E119,LIST!$A$7:$B$11,2,FALSE)/1720)*37/F119),(D119*VLOOKUP(E119,LIST!$A$7:$B$11,2,FALSE)/1720))))))))))))</f>
        <v/>
      </c>
    </row>
    <row r="120" spans="1:7" ht="25.5" customHeight="1">
      <c r="A120" s="83">
        <v>117</v>
      </c>
      <c r="B120" s="77"/>
      <c r="C120" s="85"/>
      <c r="D120" s="85"/>
      <c r="E120" s="87"/>
      <c r="F120" s="88"/>
      <c r="G120" s="82" t="str">
        <f>IF(B120="","",IF('CLAIM FORM'!$M$7="R&amp;D",$G$2,IF('CLAIM FORM'!$M$7="",LIST!$A$77,IF(C120="",LIST!$A$81,IF(C120=LIST!$A$2,LIST!$A$83,IF(D120="",LIST!$A$80,IF(C120=LIST!$A$5,D120,IF(C120=LIST!$A$4,D120*52*37/1720,IF(E120="",LIST!$A$82,IF(F120=0,(D120*VLOOKUP(E120,LIST!$A$7:$B$11,2,FALSE)/1720),IF(F120&lt;37,((D120*VLOOKUP(E120,LIST!$A$7:$B$11,2,FALSE)/1720)*37/F120),(D120*VLOOKUP(E120,LIST!$A$7:$B$11,2,FALSE)/1720))))))))))))</f>
        <v/>
      </c>
    </row>
    <row r="121" spans="1:7" ht="25.5" customHeight="1">
      <c r="A121" s="83">
        <v>118</v>
      </c>
      <c r="B121" s="77"/>
      <c r="C121" s="85"/>
      <c r="D121" s="85"/>
      <c r="E121" s="87"/>
      <c r="F121" s="88"/>
      <c r="G121" s="82" t="str">
        <f>IF(B121="","",IF('CLAIM FORM'!$M$7="R&amp;D",$G$2,IF('CLAIM FORM'!$M$7="",LIST!$A$77,IF(C121="",LIST!$A$81,IF(C121=LIST!$A$2,LIST!$A$83,IF(D121="",LIST!$A$80,IF(C121=LIST!$A$5,D121,IF(C121=LIST!$A$4,D121*52*37/1720,IF(E121="",LIST!$A$82,IF(F121=0,(D121*VLOOKUP(E121,LIST!$A$7:$B$11,2,FALSE)/1720),IF(F121&lt;37,((D121*VLOOKUP(E121,LIST!$A$7:$B$11,2,FALSE)/1720)*37/F121),(D121*VLOOKUP(E121,LIST!$A$7:$B$11,2,FALSE)/1720))))))))))))</f>
        <v/>
      </c>
    </row>
    <row r="122" spans="1:7" ht="25.5" customHeight="1">
      <c r="A122" s="83">
        <v>119</v>
      </c>
      <c r="B122" s="77"/>
      <c r="C122" s="85"/>
      <c r="D122" s="85"/>
      <c r="E122" s="87"/>
      <c r="F122" s="88"/>
      <c r="G122" s="82" t="str">
        <f>IF(B122="","",IF('CLAIM FORM'!$M$7="R&amp;D",$G$2,IF('CLAIM FORM'!$M$7="",LIST!$A$77,IF(C122="",LIST!$A$81,IF(C122=LIST!$A$2,LIST!$A$83,IF(D122="",LIST!$A$80,IF(C122=LIST!$A$5,D122,IF(C122=LIST!$A$4,D122*52*37/1720,IF(E122="",LIST!$A$82,IF(F122=0,(D122*VLOOKUP(E122,LIST!$A$7:$B$11,2,FALSE)/1720),IF(F122&lt;37,((D122*VLOOKUP(E122,LIST!$A$7:$B$11,2,FALSE)/1720)*37/F122),(D122*VLOOKUP(E122,LIST!$A$7:$B$11,2,FALSE)/1720))))))))))))</f>
        <v/>
      </c>
    </row>
    <row r="123" spans="1:7" ht="25.5" customHeight="1">
      <c r="A123" s="83">
        <v>120</v>
      </c>
      <c r="B123" s="77"/>
      <c r="C123" s="85"/>
      <c r="D123" s="85"/>
      <c r="E123" s="87"/>
      <c r="F123" s="88"/>
      <c r="G123" s="82" t="str">
        <f>IF(B123="","",IF('CLAIM FORM'!$M$7="R&amp;D",$G$2,IF('CLAIM FORM'!$M$7="",LIST!$A$77,IF(C123="",LIST!$A$81,IF(C123=LIST!$A$2,LIST!$A$83,IF(D123="",LIST!$A$80,IF(C123=LIST!$A$5,D123,IF(C123=LIST!$A$4,D123*52*37/1720,IF(E123="",LIST!$A$82,IF(F123=0,(D123*VLOOKUP(E123,LIST!$A$7:$B$11,2,FALSE)/1720),IF(F123&lt;37,((D123*VLOOKUP(E123,LIST!$A$7:$B$11,2,FALSE)/1720)*37/F123),(D123*VLOOKUP(E123,LIST!$A$7:$B$11,2,FALSE)/1720))))))))))))</f>
        <v/>
      </c>
    </row>
    <row r="124" spans="1:7" ht="25.5" customHeight="1">
      <c r="A124" s="83">
        <v>121</v>
      </c>
      <c r="B124" s="77"/>
      <c r="C124" s="85"/>
      <c r="D124" s="85"/>
      <c r="E124" s="87"/>
      <c r="F124" s="88"/>
      <c r="G124" s="82" t="str">
        <f>IF(B124="","",IF('CLAIM FORM'!$M$7="R&amp;D",$G$2,IF('CLAIM FORM'!$M$7="",LIST!$A$77,IF(C124="",LIST!$A$81,IF(C124=LIST!$A$2,LIST!$A$83,IF(D124="",LIST!$A$80,IF(C124=LIST!$A$5,D124,IF(C124=LIST!$A$4,D124*52*37/1720,IF(E124="",LIST!$A$82,IF(F124=0,(D124*VLOOKUP(E124,LIST!$A$7:$B$11,2,FALSE)/1720),IF(F124&lt;37,((D124*VLOOKUP(E124,LIST!$A$7:$B$11,2,FALSE)/1720)*37/F124),(D124*VLOOKUP(E124,LIST!$A$7:$B$11,2,FALSE)/1720))))))))))))</f>
        <v/>
      </c>
    </row>
    <row r="125" spans="1:7" ht="25.5" customHeight="1">
      <c r="A125" s="83">
        <v>122</v>
      </c>
      <c r="B125" s="77"/>
      <c r="C125" s="85"/>
      <c r="D125" s="85"/>
      <c r="E125" s="87"/>
      <c r="F125" s="88"/>
      <c r="G125" s="82" t="str">
        <f>IF(B125="","",IF('CLAIM FORM'!$M$7="R&amp;D",$G$2,IF('CLAIM FORM'!$M$7="",LIST!$A$77,IF(C125="",LIST!$A$81,IF(C125=LIST!$A$2,LIST!$A$83,IF(D125="",LIST!$A$80,IF(C125=LIST!$A$5,D125,IF(C125=LIST!$A$4,D125*52*37/1720,IF(E125="",LIST!$A$82,IF(F125=0,(D125*VLOOKUP(E125,LIST!$A$7:$B$11,2,FALSE)/1720),IF(F125&lt;37,((D125*VLOOKUP(E125,LIST!$A$7:$B$11,2,FALSE)/1720)*37/F125),(D125*VLOOKUP(E125,LIST!$A$7:$B$11,2,FALSE)/1720))))))))))))</f>
        <v/>
      </c>
    </row>
    <row r="126" spans="1:7" ht="25.5" customHeight="1">
      <c r="A126" s="83">
        <v>123</v>
      </c>
      <c r="B126" s="77"/>
      <c r="C126" s="85"/>
      <c r="D126" s="85"/>
      <c r="E126" s="87"/>
      <c r="F126" s="88"/>
      <c r="G126" s="82" t="str">
        <f>IF(B126="","",IF('CLAIM FORM'!$M$7="R&amp;D",$G$2,IF('CLAIM FORM'!$M$7="",LIST!$A$77,IF(C126="",LIST!$A$81,IF(C126=LIST!$A$2,LIST!$A$83,IF(D126="",LIST!$A$80,IF(C126=LIST!$A$5,D126,IF(C126=LIST!$A$4,D126*52*37/1720,IF(E126="",LIST!$A$82,IF(F126=0,(D126*VLOOKUP(E126,LIST!$A$7:$B$11,2,FALSE)/1720),IF(F126&lt;37,((D126*VLOOKUP(E126,LIST!$A$7:$B$11,2,FALSE)/1720)*37/F126),(D126*VLOOKUP(E126,LIST!$A$7:$B$11,2,FALSE)/1720))))))))))))</f>
        <v/>
      </c>
    </row>
    <row r="127" spans="1:7" ht="25.5" customHeight="1">
      <c r="A127" s="83">
        <v>124</v>
      </c>
      <c r="B127" s="77"/>
      <c r="C127" s="85"/>
      <c r="D127" s="85"/>
      <c r="E127" s="87"/>
      <c r="F127" s="88"/>
      <c r="G127" s="82" t="str">
        <f>IF(B127="","",IF('CLAIM FORM'!$M$7="R&amp;D",$G$2,IF('CLAIM FORM'!$M$7="",LIST!$A$77,IF(C127="",LIST!$A$81,IF(C127=LIST!$A$2,LIST!$A$83,IF(D127="",LIST!$A$80,IF(C127=LIST!$A$5,D127,IF(C127=LIST!$A$4,D127*52*37/1720,IF(E127="",LIST!$A$82,IF(F127=0,(D127*VLOOKUP(E127,LIST!$A$7:$B$11,2,FALSE)/1720),IF(F127&lt;37,((D127*VLOOKUP(E127,LIST!$A$7:$B$11,2,FALSE)/1720)*37/F127),(D127*VLOOKUP(E127,LIST!$A$7:$B$11,2,FALSE)/1720))))))))))))</f>
        <v/>
      </c>
    </row>
    <row r="128" spans="1:7" ht="25.5" customHeight="1">
      <c r="A128" s="83">
        <v>125</v>
      </c>
      <c r="B128" s="77"/>
      <c r="C128" s="85"/>
      <c r="D128" s="85"/>
      <c r="E128" s="87"/>
      <c r="F128" s="88"/>
      <c r="G128" s="82" t="str">
        <f>IF(B128="","",IF('CLAIM FORM'!$M$7="R&amp;D",$G$2,IF('CLAIM FORM'!$M$7="",LIST!$A$77,IF(C128="",LIST!$A$81,IF(C128=LIST!$A$2,LIST!$A$83,IF(D128="",LIST!$A$80,IF(C128=LIST!$A$5,D128,IF(C128=LIST!$A$4,D128*52*37/1720,IF(E128="",LIST!$A$82,IF(F128=0,(D128*VLOOKUP(E128,LIST!$A$7:$B$11,2,FALSE)/1720),IF(F128&lt;37,((D128*VLOOKUP(E128,LIST!$A$7:$B$11,2,FALSE)/1720)*37/F128),(D128*VLOOKUP(E128,LIST!$A$7:$B$11,2,FALSE)/1720))))))))))))</f>
        <v/>
      </c>
    </row>
    <row r="129" spans="1:7" ht="25.5" customHeight="1">
      <c r="A129" s="83">
        <v>126</v>
      </c>
      <c r="B129" s="77"/>
      <c r="C129" s="85"/>
      <c r="D129" s="85"/>
      <c r="E129" s="87"/>
      <c r="F129" s="88"/>
      <c r="G129" s="82" t="str">
        <f>IF(B129="","",IF('CLAIM FORM'!$M$7="R&amp;D",$G$2,IF('CLAIM FORM'!$M$7="",LIST!$A$77,IF(C129="",LIST!$A$81,IF(C129=LIST!$A$2,LIST!$A$83,IF(D129="",LIST!$A$80,IF(C129=LIST!$A$5,D129,IF(C129=LIST!$A$4,D129*52*37/1720,IF(E129="",LIST!$A$82,IF(F129=0,(D129*VLOOKUP(E129,LIST!$A$7:$B$11,2,FALSE)/1720),IF(F129&lt;37,((D129*VLOOKUP(E129,LIST!$A$7:$B$11,2,FALSE)/1720)*37/F129),(D129*VLOOKUP(E129,LIST!$A$7:$B$11,2,FALSE)/1720))))))))))))</f>
        <v/>
      </c>
    </row>
    <row r="130" spans="1:7" ht="25.5" customHeight="1">
      <c r="A130" s="83">
        <v>127</v>
      </c>
      <c r="B130" s="77"/>
      <c r="C130" s="85"/>
      <c r="D130" s="85"/>
      <c r="E130" s="87"/>
      <c r="F130" s="88"/>
      <c r="G130" s="82" t="str">
        <f>IF(B130="","",IF('CLAIM FORM'!$M$7="R&amp;D",$G$2,IF('CLAIM FORM'!$M$7="",LIST!$A$77,IF(C130="",LIST!$A$81,IF(C130=LIST!$A$2,LIST!$A$83,IF(D130="",LIST!$A$80,IF(C130=LIST!$A$5,D130,IF(C130=LIST!$A$4,D130*52*37/1720,IF(E130="",LIST!$A$82,IF(F130=0,(D130*VLOOKUP(E130,LIST!$A$7:$B$11,2,FALSE)/1720),IF(F130&lt;37,((D130*VLOOKUP(E130,LIST!$A$7:$B$11,2,FALSE)/1720)*37/F130),(D130*VLOOKUP(E130,LIST!$A$7:$B$11,2,FALSE)/1720))))))))))))</f>
        <v/>
      </c>
    </row>
    <row r="131" spans="1:7" ht="25.5" customHeight="1">
      <c r="A131" s="83">
        <v>128</v>
      </c>
      <c r="B131" s="77"/>
      <c r="C131" s="85"/>
      <c r="D131" s="85"/>
      <c r="E131" s="87"/>
      <c r="F131" s="88"/>
      <c r="G131" s="82" t="str">
        <f>IF(B131="","",IF('CLAIM FORM'!$M$7="R&amp;D",$G$2,IF('CLAIM FORM'!$M$7="",LIST!$A$77,IF(C131="",LIST!$A$81,IF(C131=LIST!$A$2,LIST!$A$83,IF(D131="",LIST!$A$80,IF(C131=LIST!$A$5,D131,IF(C131=LIST!$A$4,D131*52*37/1720,IF(E131="",LIST!$A$82,IF(F131=0,(D131*VLOOKUP(E131,LIST!$A$7:$B$11,2,FALSE)/1720),IF(F131&lt;37,((D131*VLOOKUP(E131,LIST!$A$7:$B$11,2,FALSE)/1720)*37/F131),(D131*VLOOKUP(E131,LIST!$A$7:$B$11,2,FALSE)/1720))))))))))))</f>
        <v/>
      </c>
    </row>
    <row r="132" spans="1:7" ht="25.5" customHeight="1">
      <c r="A132" s="83">
        <v>129</v>
      </c>
      <c r="B132" s="77"/>
      <c r="C132" s="85"/>
      <c r="D132" s="85"/>
      <c r="E132" s="87"/>
      <c r="F132" s="88"/>
      <c r="G132" s="82" t="str">
        <f>IF(B132="","",IF('CLAIM FORM'!$M$7="R&amp;D",$G$2,IF('CLAIM FORM'!$M$7="",LIST!$A$77,IF(C132="",LIST!$A$81,IF(C132=LIST!$A$2,LIST!$A$83,IF(D132="",LIST!$A$80,IF(C132=LIST!$A$5,D132,IF(C132=LIST!$A$4,D132*52*37/1720,IF(E132="",LIST!$A$82,IF(F132=0,(D132*VLOOKUP(E132,LIST!$A$7:$B$11,2,FALSE)/1720),IF(F132&lt;37,((D132*VLOOKUP(E132,LIST!$A$7:$B$11,2,FALSE)/1720)*37/F132),(D132*VLOOKUP(E132,LIST!$A$7:$B$11,2,FALSE)/1720))))))))))))</f>
        <v/>
      </c>
    </row>
    <row r="133" spans="1:7" ht="25.5" customHeight="1">
      <c r="A133" s="83">
        <v>130</v>
      </c>
      <c r="B133" s="77"/>
      <c r="C133" s="85"/>
      <c r="D133" s="85"/>
      <c r="E133" s="87"/>
      <c r="F133" s="88"/>
      <c r="G133" s="82" t="str">
        <f>IF(B133="","",IF('CLAIM FORM'!$M$7="R&amp;D",$G$2,IF('CLAIM FORM'!$M$7="",LIST!$A$77,IF(C133="",LIST!$A$81,IF(C133=LIST!$A$2,LIST!$A$83,IF(D133="",LIST!$A$80,IF(C133=LIST!$A$5,D133,IF(C133=LIST!$A$4,D133*52*37/1720,IF(E133="",LIST!$A$82,IF(F133=0,(D133*VLOOKUP(E133,LIST!$A$7:$B$11,2,FALSE)/1720),IF(F133&lt;37,((D133*VLOOKUP(E133,LIST!$A$7:$B$11,2,FALSE)/1720)*37/F133),(D133*VLOOKUP(E133,LIST!$A$7:$B$11,2,FALSE)/1720))))))))))))</f>
        <v/>
      </c>
    </row>
    <row r="134" spans="1:7" ht="25.5" customHeight="1">
      <c r="A134" s="83">
        <v>131</v>
      </c>
      <c r="B134" s="77"/>
      <c r="C134" s="85"/>
      <c r="D134" s="85"/>
      <c r="E134" s="87"/>
      <c r="F134" s="88"/>
      <c r="G134" s="82" t="str">
        <f>IF(B134="","",IF('CLAIM FORM'!$M$7="R&amp;D",$G$2,IF('CLAIM FORM'!$M$7="",LIST!$A$77,IF(C134="",LIST!$A$81,IF(C134=LIST!$A$2,LIST!$A$83,IF(D134="",LIST!$A$80,IF(C134=LIST!$A$5,D134,IF(C134=LIST!$A$4,D134*52*37/1720,IF(E134="",LIST!$A$82,IF(F134=0,(D134*VLOOKUP(E134,LIST!$A$7:$B$11,2,FALSE)/1720),IF(F134&lt;37,((D134*VLOOKUP(E134,LIST!$A$7:$B$11,2,FALSE)/1720)*37/F134),(D134*VLOOKUP(E134,LIST!$A$7:$B$11,2,FALSE)/1720))))))))))))</f>
        <v/>
      </c>
    </row>
    <row r="135" spans="1:7" ht="25.5" customHeight="1">
      <c r="A135" s="83">
        <v>132</v>
      </c>
      <c r="B135" s="77"/>
      <c r="C135" s="85"/>
      <c r="D135" s="85"/>
      <c r="E135" s="87"/>
      <c r="F135" s="88"/>
      <c r="G135" s="82" t="str">
        <f>IF(B135="","",IF('CLAIM FORM'!$M$7="R&amp;D",$G$2,IF('CLAIM FORM'!$M$7="",LIST!$A$77,IF(C135="",LIST!$A$81,IF(C135=LIST!$A$2,LIST!$A$83,IF(D135="",LIST!$A$80,IF(C135=LIST!$A$5,D135,IF(C135=LIST!$A$4,D135*52*37/1720,IF(E135="",LIST!$A$82,IF(F135=0,(D135*VLOOKUP(E135,LIST!$A$7:$B$11,2,FALSE)/1720),IF(F135&lt;37,((D135*VLOOKUP(E135,LIST!$A$7:$B$11,2,FALSE)/1720)*37/F135),(D135*VLOOKUP(E135,LIST!$A$7:$B$11,2,FALSE)/1720))))))))))))</f>
        <v/>
      </c>
    </row>
    <row r="136" spans="1:7" ht="25.5" customHeight="1">
      <c r="A136" s="83">
        <v>133</v>
      </c>
      <c r="B136" s="77"/>
      <c r="C136" s="85"/>
      <c r="D136" s="85"/>
      <c r="E136" s="87"/>
      <c r="F136" s="88"/>
      <c r="G136" s="82" t="str">
        <f>IF(B136="","",IF('CLAIM FORM'!$M$7="R&amp;D",$G$2,IF('CLAIM FORM'!$M$7="",LIST!$A$77,IF(C136="",LIST!$A$81,IF(C136=LIST!$A$2,LIST!$A$83,IF(D136="",LIST!$A$80,IF(C136=LIST!$A$5,D136,IF(C136=LIST!$A$4,D136*52*37/1720,IF(E136="",LIST!$A$82,IF(F136=0,(D136*VLOOKUP(E136,LIST!$A$7:$B$11,2,FALSE)/1720),IF(F136&lt;37,((D136*VLOOKUP(E136,LIST!$A$7:$B$11,2,FALSE)/1720)*37/F136),(D136*VLOOKUP(E136,LIST!$A$7:$B$11,2,FALSE)/1720))))))))))))</f>
        <v/>
      </c>
    </row>
    <row r="137" spans="1:7" ht="25.5" customHeight="1">
      <c r="A137" s="83">
        <v>134</v>
      </c>
      <c r="B137" s="77"/>
      <c r="C137" s="85"/>
      <c r="D137" s="85"/>
      <c r="E137" s="87"/>
      <c r="F137" s="88"/>
      <c r="G137" s="82" t="str">
        <f>IF(B137="","",IF('CLAIM FORM'!$M$7="R&amp;D",$G$2,IF('CLAIM FORM'!$M$7="",LIST!$A$77,IF(C137="",LIST!$A$81,IF(C137=LIST!$A$2,LIST!$A$83,IF(D137="",LIST!$A$80,IF(C137=LIST!$A$5,D137,IF(C137=LIST!$A$4,D137*52*37/1720,IF(E137="",LIST!$A$82,IF(F137=0,(D137*VLOOKUP(E137,LIST!$A$7:$B$11,2,FALSE)/1720),IF(F137&lt;37,((D137*VLOOKUP(E137,LIST!$A$7:$B$11,2,FALSE)/1720)*37/F137),(D137*VLOOKUP(E137,LIST!$A$7:$B$11,2,FALSE)/1720))))))))))))</f>
        <v/>
      </c>
    </row>
    <row r="138" spans="1:7" ht="25.5" customHeight="1">
      <c r="A138" s="83">
        <v>135</v>
      </c>
      <c r="B138" s="77"/>
      <c r="C138" s="85"/>
      <c r="D138" s="85"/>
      <c r="E138" s="87"/>
      <c r="F138" s="88"/>
      <c r="G138" s="82" t="str">
        <f>IF(B138="","",IF('CLAIM FORM'!$M$7="R&amp;D",$G$2,IF('CLAIM FORM'!$M$7="",LIST!$A$77,IF(C138="",LIST!$A$81,IF(C138=LIST!$A$2,LIST!$A$83,IF(D138="",LIST!$A$80,IF(C138=LIST!$A$5,D138,IF(C138=LIST!$A$4,D138*52*37/1720,IF(E138="",LIST!$A$82,IF(F138=0,(D138*VLOOKUP(E138,LIST!$A$7:$B$11,2,FALSE)/1720),IF(F138&lt;37,((D138*VLOOKUP(E138,LIST!$A$7:$B$11,2,FALSE)/1720)*37/F138),(D138*VLOOKUP(E138,LIST!$A$7:$B$11,2,FALSE)/1720))))))))))))</f>
        <v/>
      </c>
    </row>
    <row r="139" spans="1:7" ht="25.5" customHeight="1">
      <c r="A139" s="83">
        <v>136</v>
      </c>
      <c r="B139" s="77"/>
      <c r="C139" s="85"/>
      <c r="D139" s="85"/>
      <c r="E139" s="87"/>
      <c r="F139" s="88"/>
      <c r="G139" s="82" t="str">
        <f>IF(B139="","",IF('CLAIM FORM'!$M$7="R&amp;D",$G$2,IF('CLAIM FORM'!$M$7="",LIST!$A$77,IF(C139="",LIST!$A$81,IF(C139=LIST!$A$2,LIST!$A$83,IF(D139="",LIST!$A$80,IF(C139=LIST!$A$5,D139,IF(C139=LIST!$A$4,D139*52*37/1720,IF(E139="",LIST!$A$82,IF(F139=0,(D139*VLOOKUP(E139,LIST!$A$7:$B$11,2,FALSE)/1720),IF(F139&lt;37,((D139*VLOOKUP(E139,LIST!$A$7:$B$11,2,FALSE)/1720)*37/F139),(D139*VLOOKUP(E139,LIST!$A$7:$B$11,2,FALSE)/1720))))))))))))</f>
        <v/>
      </c>
    </row>
    <row r="140" spans="1:7" ht="25.5" customHeight="1">
      <c r="A140" s="83">
        <v>137</v>
      </c>
      <c r="B140" s="77"/>
      <c r="C140" s="85"/>
      <c r="D140" s="85"/>
      <c r="E140" s="87"/>
      <c r="F140" s="88"/>
      <c r="G140" s="82" t="str">
        <f>IF(B140="","",IF('CLAIM FORM'!$M$7="R&amp;D",$G$2,IF('CLAIM FORM'!$M$7="",LIST!$A$77,IF(C140="",LIST!$A$81,IF(C140=LIST!$A$2,LIST!$A$83,IF(D140="",LIST!$A$80,IF(C140=LIST!$A$5,D140,IF(C140=LIST!$A$4,D140*52*37/1720,IF(E140="",LIST!$A$82,IF(F140=0,(D140*VLOOKUP(E140,LIST!$A$7:$B$11,2,FALSE)/1720),IF(F140&lt;37,((D140*VLOOKUP(E140,LIST!$A$7:$B$11,2,FALSE)/1720)*37/F140),(D140*VLOOKUP(E140,LIST!$A$7:$B$11,2,FALSE)/1720))))))))))))</f>
        <v/>
      </c>
    </row>
    <row r="141" spans="1:7" ht="25.5" customHeight="1">
      <c r="A141" s="83">
        <v>138</v>
      </c>
      <c r="B141" s="77"/>
      <c r="C141" s="85"/>
      <c r="D141" s="85"/>
      <c r="E141" s="87"/>
      <c r="F141" s="88"/>
      <c r="G141" s="82" t="str">
        <f>IF(B141="","",IF('CLAIM FORM'!$M$7="R&amp;D",$G$2,IF('CLAIM FORM'!$M$7="",LIST!$A$77,IF(C141="",LIST!$A$81,IF(C141=LIST!$A$2,LIST!$A$83,IF(D141="",LIST!$A$80,IF(C141=LIST!$A$5,D141,IF(C141=LIST!$A$4,D141*52*37/1720,IF(E141="",LIST!$A$82,IF(F141=0,(D141*VLOOKUP(E141,LIST!$A$7:$B$11,2,FALSE)/1720),IF(F141&lt;37,((D141*VLOOKUP(E141,LIST!$A$7:$B$11,2,FALSE)/1720)*37/F141),(D141*VLOOKUP(E141,LIST!$A$7:$B$11,2,FALSE)/1720))))))))))))</f>
        <v/>
      </c>
    </row>
    <row r="142" spans="1:7" ht="25.5" customHeight="1">
      <c r="A142" s="83">
        <v>139</v>
      </c>
      <c r="B142" s="77"/>
      <c r="C142" s="85"/>
      <c r="D142" s="85"/>
      <c r="E142" s="87"/>
      <c r="F142" s="88"/>
      <c r="G142" s="82" t="str">
        <f>IF(B142="","",IF('CLAIM FORM'!$M$7="R&amp;D",$G$2,IF('CLAIM FORM'!$M$7="",LIST!$A$77,IF(C142="",LIST!$A$81,IF(C142=LIST!$A$2,LIST!$A$83,IF(D142="",LIST!$A$80,IF(C142=LIST!$A$5,D142,IF(C142=LIST!$A$4,D142*52*37/1720,IF(E142="",LIST!$A$82,IF(F142=0,(D142*VLOOKUP(E142,LIST!$A$7:$B$11,2,FALSE)/1720),IF(F142&lt;37,((D142*VLOOKUP(E142,LIST!$A$7:$B$11,2,FALSE)/1720)*37/F142),(D142*VLOOKUP(E142,LIST!$A$7:$B$11,2,FALSE)/1720))))))))))))</f>
        <v/>
      </c>
    </row>
    <row r="143" spans="1:7" ht="25.5" customHeight="1">
      <c r="A143" s="83">
        <v>140</v>
      </c>
      <c r="B143" s="77"/>
      <c r="C143" s="85"/>
      <c r="D143" s="85"/>
      <c r="E143" s="87"/>
      <c r="F143" s="88"/>
      <c r="G143" s="82" t="str">
        <f>IF(B143="","",IF('CLAIM FORM'!$M$7="R&amp;D",$G$2,IF('CLAIM FORM'!$M$7="",LIST!$A$77,IF(C143="",LIST!$A$81,IF(C143=LIST!$A$2,LIST!$A$83,IF(D143="",LIST!$A$80,IF(C143=LIST!$A$5,D143,IF(C143=LIST!$A$4,D143*52*37/1720,IF(E143="",LIST!$A$82,IF(F143=0,(D143*VLOOKUP(E143,LIST!$A$7:$B$11,2,FALSE)/1720),IF(F143&lt;37,((D143*VLOOKUP(E143,LIST!$A$7:$B$11,2,FALSE)/1720)*37/F143),(D143*VLOOKUP(E143,LIST!$A$7:$B$11,2,FALSE)/1720))))))))))))</f>
        <v/>
      </c>
    </row>
    <row r="144" spans="1:7" ht="25.5" customHeight="1">
      <c r="A144" s="83">
        <v>141</v>
      </c>
      <c r="B144" s="77"/>
      <c r="C144" s="85"/>
      <c r="D144" s="85"/>
      <c r="E144" s="87"/>
      <c r="F144" s="88"/>
      <c r="G144" s="82" t="str">
        <f>IF(B144="","",IF('CLAIM FORM'!$M$7="R&amp;D",$G$2,IF('CLAIM FORM'!$M$7="",LIST!$A$77,IF(C144="",LIST!$A$81,IF(C144=LIST!$A$2,LIST!$A$83,IF(D144="",LIST!$A$80,IF(C144=LIST!$A$5,D144,IF(C144=LIST!$A$4,D144*52*37/1720,IF(E144="",LIST!$A$82,IF(F144=0,(D144*VLOOKUP(E144,LIST!$A$7:$B$11,2,FALSE)/1720),IF(F144&lt;37,((D144*VLOOKUP(E144,LIST!$A$7:$B$11,2,FALSE)/1720)*37/F144),(D144*VLOOKUP(E144,LIST!$A$7:$B$11,2,FALSE)/1720))))))))))))</f>
        <v/>
      </c>
    </row>
    <row r="145" spans="1:7" ht="25.5" customHeight="1">
      <c r="A145" s="83">
        <v>142</v>
      </c>
      <c r="B145" s="77"/>
      <c r="C145" s="85"/>
      <c r="D145" s="85"/>
      <c r="E145" s="87"/>
      <c r="F145" s="88"/>
      <c r="G145" s="82" t="str">
        <f>IF(B145="","",IF('CLAIM FORM'!$M$7="R&amp;D",$G$2,IF('CLAIM FORM'!$M$7="",LIST!$A$77,IF(C145="",LIST!$A$81,IF(C145=LIST!$A$2,LIST!$A$83,IF(D145="",LIST!$A$80,IF(C145=LIST!$A$5,D145,IF(C145=LIST!$A$4,D145*52*37/1720,IF(E145="",LIST!$A$82,IF(F145=0,(D145*VLOOKUP(E145,LIST!$A$7:$B$11,2,FALSE)/1720),IF(F145&lt;37,((D145*VLOOKUP(E145,LIST!$A$7:$B$11,2,FALSE)/1720)*37/F145),(D145*VLOOKUP(E145,LIST!$A$7:$B$11,2,FALSE)/1720))))))))))))</f>
        <v/>
      </c>
    </row>
    <row r="146" spans="1:7" ht="25.5" customHeight="1">
      <c r="A146" s="83">
        <v>143</v>
      </c>
      <c r="B146" s="77"/>
      <c r="C146" s="85"/>
      <c r="D146" s="85"/>
      <c r="E146" s="87"/>
      <c r="F146" s="88"/>
      <c r="G146" s="82" t="str">
        <f>IF(B146="","",IF('CLAIM FORM'!$M$7="R&amp;D",$G$2,IF('CLAIM FORM'!$M$7="",LIST!$A$77,IF(C146="",LIST!$A$81,IF(C146=LIST!$A$2,LIST!$A$83,IF(D146="",LIST!$A$80,IF(C146=LIST!$A$5,D146,IF(C146=LIST!$A$4,D146*52*37/1720,IF(E146="",LIST!$A$82,IF(F146=0,(D146*VLOOKUP(E146,LIST!$A$7:$B$11,2,FALSE)/1720),IF(F146&lt;37,((D146*VLOOKUP(E146,LIST!$A$7:$B$11,2,FALSE)/1720)*37/F146),(D146*VLOOKUP(E146,LIST!$A$7:$B$11,2,FALSE)/1720))))))))))))</f>
        <v/>
      </c>
    </row>
    <row r="147" spans="1:7" ht="25.5" customHeight="1">
      <c r="A147" s="83">
        <v>144</v>
      </c>
      <c r="B147" s="77"/>
      <c r="C147" s="85"/>
      <c r="D147" s="85"/>
      <c r="E147" s="87"/>
      <c r="F147" s="88"/>
      <c r="G147" s="82" t="str">
        <f>IF(B147="","",IF('CLAIM FORM'!$M$7="R&amp;D",$G$2,IF('CLAIM FORM'!$M$7="",LIST!$A$77,IF(C147="",LIST!$A$81,IF(C147=LIST!$A$2,LIST!$A$83,IF(D147="",LIST!$A$80,IF(C147=LIST!$A$5,D147,IF(C147=LIST!$A$4,D147*52*37/1720,IF(E147="",LIST!$A$82,IF(F147=0,(D147*VLOOKUP(E147,LIST!$A$7:$B$11,2,FALSE)/1720),IF(F147&lt;37,((D147*VLOOKUP(E147,LIST!$A$7:$B$11,2,FALSE)/1720)*37/F147),(D147*VLOOKUP(E147,LIST!$A$7:$B$11,2,FALSE)/1720))))))))))))</f>
        <v/>
      </c>
    </row>
    <row r="148" spans="1:7" ht="25.5" customHeight="1">
      <c r="A148" s="83">
        <v>145</v>
      </c>
      <c r="B148" s="77"/>
      <c r="C148" s="85"/>
      <c r="D148" s="85"/>
      <c r="E148" s="87"/>
      <c r="F148" s="88"/>
      <c r="G148" s="82" t="str">
        <f>IF(B148="","",IF('CLAIM FORM'!$M$7="R&amp;D",$G$2,IF('CLAIM FORM'!$M$7="",LIST!$A$77,IF(C148="",LIST!$A$81,IF(C148=LIST!$A$2,LIST!$A$83,IF(D148="",LIST!$A$80,IF(C148=LIST!$A$5,D148,IF(C148=LIST!$A$4,D148*52*37/1720,IF(E148="",LIST!$A$82,IF(F148=0,(D148*VLOOKUP(E148,LIST!$A$7:$B$11,2,FALSE)/1720),IF(F148&lt;37,((D148*VLOOKUP(E148,LIST!$A$7:$B$11,2,FALSE)/1720)*37/F148),(D148*VLOOKUP(E148,LIST!$A$7:$B$11,2,FALSE)/1720))))))))))))</f>
        <v/>
      </c>
    </row>
    <row r="149" spans="1:7" ht="25.5" customHeight="1">
      <c r="A149" s="83">
        <v>146</v>
      </c>
      <c r="B149" s="77"/>
      <c r="C149" s="85"/>
      <c r="D149" s="85"/>
      <c r="E149" s="87"/>
      <c r="F149" s="88"/>
      <c r="G149" s="82" t="str">
        <f>IF(B149="","",IF('CLAIM FORM'!$M$7="R&amp;D",$G$2,IF('CLAIM FORM'!$M$7="",LIST!$A$77,IF(C149="",LIST!$A$81,IF(C149=LIST!$A$2,LIST!$A$83,IF(D149="",LIST!$A$80,IF(C149=LIST!$A$5,D149,IF(C149=LIST!$A$4,D149*52*37/1720,IF(E149="",LIST!$A$82,IF(F149=0,(D149*VLOOKUP(E149,LIST!$A$7:$B$11,2,FALSE)/1720),IF(F149&lt;37,((D149*VLOOKUP(E149,LIST!$A$7:$B$11,2,FALSE)/1720)*37/F149),(D149*VLOOKUP(E149,LIST!$A$7:$B$11,2,FALSE)/1720))))))))))))</f>
        <v/>
      </c>
    </row>
    <row r="150" spans="1:7" ht="25.5" customHeight="1">
      <c r="A150" s="83">
        <v>147</v>
      </c>
      <c r="B150" s="77"/>
      <c r="C150" s="85"/>
      <c r="D150" s="85"/>
      <c r="E150" s="87"/>
      <c r="F150" s="88"/>
      <c r="G150" s="82" t="str">
        <f>IF(B150="","",IF('CLAIM FORM'!$M$7="R&amp;D",$G$2,IF('CLAIM FORM'!$M$7="",LIST!$A$77,IF(C150="",LIST!$A$81,IF(C150=LIST!$A$2,LIST!$A$83,IF(D150="",LIST!$A$80,IF(C150=LIST!$A$5,D150,IF(C150=LIST!$A$4,D150*52*37/1720,IF(E150="",LIST!$A$82,IF(F150=0,(D150*VLOOKUP(E150,LIST!$A$7:$B$11,2,FALSE)/1720),IF(F150&lt;37,((D150*VLOOKUP(E150,LIST!$A$7:$B$11,2,FALSE)/1720)*37/F150),(D150*VLOOKUP(E150,LIST!$A$7:$B$11,2,FALSE)/1720))))))))))))</f>
        <v/>
      </c>
    </row>
    <row r="151" spans="1:7" ht="25.5" customHeight="1">
      <c r="A151" s="83">
        <v>148</v>
      </c>
      <c r="B151" s="77"/>
      <c r="C151" s="85"/>
      <c r="D151" s="85"/>
      <c r="E151" s="87"/>
      <c r="F151" s="88"/>
      <c r="G151" s="82" t="str">
        <f>IF(B151="","",IF('CLAIM FORM'!$M$7="R&amp;D",$G$2,IF('CLAIM FORM'!$M$7="",LIST!$A$77,IF(C151="",LIST!$A$81,IF(C151=LIST!$A$2,LIST!$A$83,IF(D151="",LIST!$A$80,IF(C151=LIST!$A$5,D151,IF(C151=LIST!$A$4,D151*52*37/1720,IF(E151="",LIST!$A$82,IF(F151=0,(D151*VLOOKUP(E151,LIST!$A$7:$B$11,2,FALSE)/1720),IF(F151&lt;37,((D151*VLOOKUP(E151,LIST!$A$7:$B$11,2,FALSE)/1720)*37/F151),(D151*VLOOKUP(E151,LIST!$A$7:$B$11,2,FALSE)/1720))))))))))))</f>
        <v/>
      </c>
    </row>
    <row r="152" spans="1:7" ht="25.5" customHeight="1">
      <c r="A152" s="83">
        <v>149</v>
      </c>
      <c r="B152" s="77"/>
      <c r="C152" s="85"/>
      <c r="D152" s="85"/>
      <c r="E152" s="87"/>
      <c r="F152" s="88"/>
      <c r="G152" s="82" t="str">
        <f>IF(B152="","",IF('CLAIM FORM'!$M$7="R&amp;D",$G$2,IF('CLAIM FORM'!$M$7="",LIST!$A$77,IF(C152="",LIST!$A$81,IF(C152=LIST!$A$2,LIST!$A$83,IF(D152="",LIST!$A$80,IF(C152=LIST!$A$5,D152,IF(C152=LIST!$A$4,D152*52*37/1720,IF(E152="",LIST!$A$82,IF(F152=0,(D152*VLOOKUP(E152,LIST!$A$7:$B$11,2,FALSE)/1720),IF(F152&lt;37,((D152*VLOOKUP(E152,LIST!$A$7:$B$11,2,FALSE)/1720)*37/F152),(D152*VLOOKUP(E152,LIST!$A$7:$B$11,2,FALSE)/1720))))))))))))</f>
        <v/>
      </c>
    </row>
    <row r="153" spans="1:7" ht="25.5" customHeight="1">
      <c r="A153" s="83">
        <v>150</v>
      </c>
      <c r="B153" s="77"/>
      <c r="C153" s="85"/>
      <c r="D153" s="85"/>
      <c r="E153" s="87"/>
      <c r="F153" s="88"/>
      <c r="G153" s="82" t="str">
        <f>IF(B153="","",IF('CLAIM FORM'!$M$7="R&amp;D",$G$2,IF('CLAIM FORM'!$M$7="",LIST!$A$77,IF(C153="",LIST!$A$81,IF(C153=LIST!$A$2,LIST!$A$83,IF(D153="",LIST!$A$80,IF(C153=LIST!$A$5,D153,IF(C153=LIST!$A$4,D153*52*37/1720,IF(E153="",LIST!$A$82,IF(F153=0,(D153*VLOOKUP(E153,LIST!$A$7:$B$11,2,FALSE)/1720),IF(F153&lt;37,((D153*VLOOKUP(E153,LIST!$A$7:$B$11,2,FALSE)/1720)*37/F153),(D153*VLOOKUP(E153,LIST!$A$7:$B$11,2,FALSE)/1720))))))))))))</f>
        <v/>
      </c>
    </row>
    <row r="154" spans="1:7" ht="25.5" customHeight="1">
      <c r="A154" s="83">
        <v>151</v>
      </c>
      <c r="B154" s="77"/>
      <c r="C154" s="85"/>
      <c r="D154" s="85"/>
      <c r="E154" s="87"/>
      <c r="F154" s="88"/>
      <c r="G154" s="82" t="str">
        <f>IF(B154="","",IF('CLAIM FORM'!$M$7="R&amp;D",$G$2,IF('CLAIM FORM'!$M$7="",LIST!$A$77,IF(C154="",LIST!$A$81,IF(C154=LIST!$A$2,LIST!$A$83,IF(D154="",LIST!$A$80,IF(C154=LIST!$A$5,D154,IF(C154=LIST!$A$4,D154*52*37/1720,IF(E154="",LIST!$A$82,IF(F154=0,(D154*VLOOKUP(E154,LIST!$A$7:$B$11,2,FALSE)/1720),IF(F154&lt;37,((D154*VLOOKUP(E154,LIST!$A$7:$B$11,2,FALSE)/1720)*37/F154),(D154*VLOOKUP(E154,LIST!$A$7:$B$11,2,FALSE)/1720))))))))))))</f>
        <v/>
      </c>
    </row>
    <row r="155" spans="1:7" ht="25.5" customHeight="1">
      <c r="A155" s="83">
        <v>152</v>
      </c>
      <c r="B155" s="77"/>
      <c r="C155" s="85"/>
      <c r="D155" s="85"/>
      <c r="E155" s="87"/>
      <c r="F155" s="88"/>
      <c r="G155" s="82" t="str">
        <f>IF(B155="","",IF('CLAIM FORM'!$M$7="R&amp;D",$G$2,IF('CLAIM FORM'!$M$7="",LIST!$A$77,IF(C155="",LIST!$A$81,IF(C155=LIST!$A$2,LIST!$A$83,IF(D155="",LIST!$A$80,IF(C155=LIST!$A$5,D155,IF(C155=LIST!$A$4,D155*52*37/1720,IF(E155="",LIST!$A$82,IF(F155=0,(D155*VLOOKUP(E155,LIST!$A$7:$B$11,2,FALSE)/1720),IF(F155&lt;37,((D155*VLOOKUP(E155,LIST!$A$7:$B$11,2,FALSE)/1720)*37/F155),(D155*VLOOKUP(E155,LIST!$A$7:$B$11,2,FALSE)/1720))))))))))))</f>
        <v/>
      </c>
    </row>
    <row r="156" spans="1:7" ht="25.5" customHeight="1">
      <c r="A156" s="83">
        <v>153</v>
      </c>
      <c r="B156" s="77"/>
      <c r="C156" s="85"/>
      <c r="D156" s="85"/>
      <c r="E156" s="87"/>
      <c r="F156" s="88"/>
      <c r="G156" s="82" t="str">
        <f>IF(B156="","",IF('CLAIM FORM'!$M$7="R&amp;D",$G$2,IF('CLAIM FORM'!$M$7="",LIST!$A$77,IF(C156="",LIST!$A$81,IF(C156=LIST!$A$2,LIST!$A$83,IF(D156="",LIST!$A$80,IF(C156=LIST!$A$5,D156,IF(C156=LIST!$A$4,D156*52*37/1720,IF(E156="",LIST!$A$82,IF(F156=0,(D156*VLOOKUP(E156,LIST!$A$7:$B$11,2,FALSE)/1720),IF(F156&lt;37,((D156*VLOOKUP(E156,LIST!$A$7:$B$11,2,FALSE)/1720)*37/F156),(D156*VLOOKUP(E156,LIST!$A$7:$B$11,2,FALSE)/1720))))))))))))</f>
        <v/>
      </c>
    </row>
    <row r="157" spans="1:7" ht="25.5" customHeight="1">
      <c r="A157" s="83">
        <v>154</v>
      </c>
      <c r="B157" s="77"/>
      <c r="C157" s="85"/>
      <c r="D157" s="85"/>
      <c r="E157" s="87"/>
      <c r="F157" s="88"/>
      <c r="G157" s="82" t="str">
        <f>IF(B157="","",IF('CLAIM FORM'!$M$7="R&amp;D",$G$2,IF('CLAIM FORM'!$M$7="",LIST!$A$77,IF(C157="",LIST!$A$81,IF(C157=LIST!$A$2,LIST!$A$83,IF(D157="",LIST!$A$80,IF(C157=LIST!$A$5,D157,IF(C157=LIST!$A$4,D157*52*37/1720,IF(E157="",LIST!$A$82,IF(F157=0,(D157*VLOOKUP(E157,LIST!$A$7:$B$11,2,FALSE)/1720),IF(F157&lt;37,((D157*VLOOKUP(E157,LIST!$A$7:$B$11,2,FALSE)/1720)*37/F157),(D157*VLOOKUP(E157,LIST!$A$7:$B$11,2,FALSE)/1720))))))))))))</f>
        <v/>
      </c>
    </row>
    <row r="158" spans="1:7" ht="25.5" customHeight="1">
      <c r="A158" s="83">
        <v>155</v>
      </c>
      <c r="B158" s="77"/>
      <c r="C158" s="85"/>
      <c r="D158" s="85"/>
      <c r="E158" s="87"/>
      <c r="F158" s="88"/>
      <c r="G158" s="82" t="str">
        <f>IF(B158="","",IF('CLAIM FORM'!$M$7="R&amp;D",$G$2,IF('CLAIM FORM'!$M$7="",LIST!$A$77,IF(C158="",LIST!$A$81,IF(C158=LIST!$A$2,LIST!$A$83,IF(D158="",LIST!$A$80,IF(C158=LIST!$A$5,D158,IF(C158=LIST!$A$4,D158*52*37/1720,IF(E158="",LIST!$A$82,IF(F158=0,(D158*VLOOKUP(E158,LIST!$A$7:$B$11,2,FALSE)/1720),IF(F158&lt;37,((D158*VLOOKUP(E158,LIST!$A$7:$B$11,2,FALSE)/1720)*37/F158),(D158*VLOOKUP(E158,LIST!$A$7:$B$11,2,FALSE)/1720))))))))))))</f>
        <v/>
      </c>
    </row>
    <row r="159" spans="1:7" ht="25.5" customHeight="1">
      <c r="A159" s="83">
        <v>156</v>
      </c>
      <c r="B159" s="77"/>
      <c r="C159" s="85"/>
      <c r="D159" s="85"/>
      <c r="E159" s="87"/>
      <c r="F159" s="88"/>
      <c r="G159" s="82" t="str">
        <f>IF(B159="","",IF('CLAIM FORM'!$M$7="R&amp;D",$G$2,IF('CLAIM FORM'!$M$7="",LIST!$A$77,IF(C159="",LIST!$A$81,IF(C159=LIST!$A$2,LIST!$A$83,IF(D159="",LIST!$A$80,IF(C159=LIST!$A$5,D159,IF(C159=LIST!$A$4,D159*52*37/1720,IF(E159="",LIST!$A$82,IF(F159=0,(D159*VLOOKUP(E159,LIST!$A$7:$B$11,2,FALSE)/1720),IF(F159&lt;37,((D159*VLOOKUP(E159,LIST!$A$7:$B$11,2,FALSE)/1720)*37/F159),(D159*VLOOKUP(E159,LIST!$A$7:$B$11,2,FALSE)/1720))))))))))))</f>
        <v/>
      </c>
    </row>
    <row r="160" spans="1:7" ht="25.5" customHeight="1">
      <c r="A160" s="83">
        <v>157</v>
      </c>
      <c r="B160" s="77"/>
      <c r="C160" s="85"/>
      <c r="D160" s="85"/>
      <c r="E160" s="87"/>
      <c r="F160" s="88"/>
      <c r="G160" s="82" t="str">
        <f>IF(B160="","",IF('CLAIM FORM'!$M$7="R&amp;D",$G$2,IF('CLAIM FORM'!$M$7="",LIST!$A$77,IF(C160="",LIST!$A$81,IF(C160=LIST!$A$2,LIST!$A$83,IF(D160="",LIST!$A$80,IF(C160=LIST!$A$5,D160,IF(C160=LIST!$A$4,D160*52*37/1720,IF(E160="",LIST!$A$82,IF(F160=0,(D160*VLOOKUP(E160,LIST!$A$7:$B$11,2,FALSE)/1720),IF(F160&lt;37,((D160*VLOOKUP(E160,LIST!$A$7:$B$11,2,FALSE)/1720)*37/F160),(D160*VLOOKUP(E160,LIST!$A$7:$B$11,2,FALSE)/1720))))))))))))</f>
        <v/>
      </c>
    </row>
    <row r="161" spans="1:7" ht="25.5" customHeight="1">
      <c r="A161" s="83">
        <v>158</v>
      </c>
      <c r="B161" s="77"/>
      <c r="C161" s="85"/>
      <c r="D161" s="85"/>
      <c r="E161" s="87"/>
      <c r="F161" s="88"/>
      <c r="G161" s="82" t="str">
        <f>IF(B161="","",IF('CLAIM FORM'!$M$7="R&amp;D",$G$2,IF('CLAIM FORM'!$M$7="",LIST!$A$77,IF(C161="",LIST!$A$81,IF(C161=LIST!$A$2,LIST!$A$83,IF(D161="",LIST!$A$80,IF(C161=LIST!$A$5,D161,IF(C161=LIST!$A$4,D161*52*37/1720,IF(E161="",LIST!$A$82,IF(F161=0,(D161*VLOOKUP(E161,LIST!$A$7:$B$11,2,FALSE)/1720),IF(F161&lt;37,((D161*VLOOKUP(E161,LIST!$A$7:$B$11,2,FALSE)/1720)*37/F161),(D161*VLOOKUP(E161,LIST!$A$7:$B$11,2,FALSE)/1720))))))))))))</f>
        <v/>
      </c>
    </row>
    <row r="162" spans="1:7" ht="25.5" customHeight="1">
      <c r="A162" s="83">
        <v>159</v>
      </c>
      <c r="B162" s="77"/>
      <c r="C162" s="85"/>
      <c r="D162" s="85"/>
      <c r="E162" s="87"/>
      <c r="F162" s="88"/>
      <c r="G162" s="82" t="str">
        <f>IF(B162="","",IF('CLAIM FORM'!$M$7="R&amp;D",$G$2,IF('CLAIM FORM'!$M$7="",LIST!$A$77,IF(C162="",LIST!$A$81,IF(C162=LIST!$A$2,LIST!$A$83,IF(D162="",LIST!$A$80,IF(C162=LIST!$A$5,D162,IF(C162=LIST!$A$4,D162*52*37/1720,IF(E162="",LIST!$A$82,IF(F162=0,(D162*VLOOKUP(E162,LIST!$A$7:$B$11,2,FALSE)/1720),IF(F162&lt;37,((D162*VLOOKUP(E162,LIST!$A$7:$B$11,2,FALSE)/1720)*37/F162),(D162*VLOOKUP(E162,LIST!$A$7:$B$11,2,FALSE)/1720))))))))))))</f>
        <v/>
      </c>
    </row>
    <row r="163" spans="1:7" ht="25.5" customHeight="1">
      <c r="A163" s="83">
        <v>160</v>
      </c>
      <c r="B163" s="77"/>
      <c r="C163" s="85"/>
      <c r="D163" s="85"/>
      <c r="E163" s="87"/>
      <c r="F163" s="88"/>
      <c r="G163" s="82" t="str">
        <f>IF(B163="","",IF('CLAIM FORM'!$M$7="R&amp;D",$G$2,IF('CLAIM FORM'!$M$7="",LIST!$A$77,IF(C163="",LIST!$A$81,IF(C163=LIST!$A$2,LIST!$A$83,IF(D163="",LIST!$A$80,IF(C163=LIST!$A$5,D163,IF(C163=LIST!$A$4,D163*52*37/1720,IF(E163="",LIST!$A$82,IF(F163=0,(D163*VLOOKUP(E163,LIST!$A$7:$B$11,2,FALSE)/1720),IF(F163&lt;37,((D163*VLOOKUP(E163,LIST!$A$7:$B$11,2,FALSE)/1720)*37/F163),(D163*VLOOKUP(E163,LIST!$A$7:$B$11,2,FALSE)/1720))))))))))))</f>
        <v/>
      </c>
    </row>
    <row r="164" spans="1:7" ht="25.5" customHeight="1">
      <c r="A164" s="83">
        <v>161</v>
      </c>
      <c r="B164" s="77"/>
      <c r="C164" s="85"/>
      <c r="D164" s="85"/>
      <c r="E164" s="87"/>
      <c r="F164" s="88"/>
      <c r="G164" s="82" t="str">
        <f>IF(B164="","",IF('CLAIM FORM'!$M$7="R&amp;D",$G$2,IF('CLAIM FORM'!$M$7="",LIST!$A$77,IF(C164="",LIST!$A$81,IF(C164=LIST!$A$2,LIST!$A$83,IF(D164="",LIST!$A$80,IF(C164=LIST!$A$5,D164,IF(C164=LIST!$A$4,D164*52*37/1720,IF(E164="",LIST!$A$82,IF(F164=0,(D164*VLOOKUP(E164,LIST!$A$7:$B$11,2,FALSE)/1720),IF(F164&lt;37,((D164*VLOOKUP(E164,LIST!$A$7:$B$11,2,FALSE)/1720)*37/F164),(D164*VLOOKUP(E164,LIST!$A$7:$B$11,2,FALSE)/1720))))))))))))</f>
        <v/>
      </c>
    </row>
    <row r="165" spans="1:7" ht="25.5" customHeight="1">
      <c r="A165" s="83">
        <v>162</v>
      </c>
      <c r="B165" s="77"/>
      <c r="C165" s="85"/>
      <c r="D165" s="85"/>
      <c r="E165" s="87"/>
      <c r="F165" s="88"/>
      <c r="G165" s="82" t="str">
        <f>IF(B165="","",IF('CLAIM FORM'!$M$7="R&amp;D",$G$2,IF('CLAIM FORM'!$M$7="",LIST!$A$77,IF(C165="",LIST!$A$81,IF(C165=LIST!$A$2,LIST!$A$83,IF(D165="",LIST!$A$80,IF(C165=LIST!$A$5,D165,IF(C165=LIST!$A$4,D165*52*37/1720,IF(E165="",LIST!$A$82,IF(F165=0,(D165*VLOOKUP(E165,LIST!$A$7:$B$11,2,FALSE)/1720),IF(F165&lt;37,((D165*VLOOKUP(E165,LIST!$A$7:$B$11,2,FALSE)/1720)*37/F165),(D165*VLOOKUP(E165,LIST!$A$7:$B$11,2,FALSE)/1720))))))))))))</f>
        <v/>
      </c>
    </row>
    <row r="166" spans="1:7" ht="25.5" customHeight="1">
      <c r="A166" s="83">
        <v>163</v>
      </c>
      <c r="B166" s="77"/>
      <c r="C166" s="85"/>
      <c r="D166" s="85"/>
      <c r="E166" s="87"/>
      <c r="F166" s="88"/>
      <c r="G166" s="82" t="str">
        <f>IF(B166="","",IF('CLAIM FORM'!$M$7="R&amp;D",$G$2,IF('CLAIM FORM'!$M$7="",LIST!$A$77,IF(C166="",LIST!$A$81,IF(C166=LIST!$A$2,LIST!$A$83,IF(D166="",LIST!$A$80,IF(C166=LIST!$A$5,D166,IF(C166=LIST!$A$4,D166*52*37/1720,IF(E166="",LIST!$A$82,IF(F166=0,(D166*VLOOKUP(E166,LIST!$A$7:$B$11,2,FALSE)/1720),IF(F166&lt;37,((D166*VLOOKUP(E166,LIST!$A$7:$B$11,2,FALSE)/1720)*37/F166),(D166*VLOOKUP(E166,LIST!$A$7:$B$11,2,FALSE)/1720))))))))))))</f>
        <v/>
      </c>
    </row>
    <row r="167" spans="1:7" ht="25.5" customHeight="1">
      <c r="A167" s="83">
        <v>164</v>
      </c>
      <c r="B167" s="77"/>
      <c r="C167" s="85"/>
      <c r="D167" s="85"/>
      <c r="E167" s="87"/>
      <c r="F167" s="88"/>
      <c r="G167" s="82" t="str">
        <f>IF(B167="","",IF('CLAIM FORM'!$M$7="R&amp;D",$G$2,IF('CLAIM FORM'!$M$7="",LIST!$A$77,IF(C167="",LIST!$A$81,IF(C167=LIST!$A$2,LIST!$A$83,IF(D167="",LIST!$A$80,IF(C167=LIST!$A$5,D167,IF(C167=LIST!$A$4,D167*52*37/1720,IF(E167="",LIST!$A$82,IF(F167=0,(D167*VLOOKUP(E167,LIST!$A$7:$B$11,2,FALSE)/1720),IF(F167&lt;37,((D167*VLOOKUP(E167,LIST!$A$7:$B$11,2,FALSE)/1720)*37/F167),(D167*VLOOKUP(E167,LIST!$A$7:$B$11,2,FALSE)/1720))))))))))))</f>
        <v/>
      </c>
    </row>
    <row r="168" spans="1:7" ht="25.5" customHeight="1">
      <c r="A168" s="83">
        <v>165</v>
      </c>
      <c r="B168" s="77"/>
      <c r="C168" s="85"/>
      <c r="D168" s="85"/>
      <c r="E168" s="87"/>
      <c r="F168" s="88"/>
      <c r="G168" s="82" t="str">
        <f>IF(B168="","",IF('CLAIM FORM'!$M$7="R&amp;D",$G$2,IF('CLAIM FORM'!$M$7="",LIST!$A$77,IF(C168="",LIST!$A$81,IF(C168=LIST!$A$2,LIST!$A$83,IF(D168="",LIST!$A$80,IF(C168=LIST!$A$5,D168,IF(C168=LIST!$A$4,D168*52*37/1720,IF(E168="",LIST!$A$82,IF(F168=0,(D168*VLOOKUP(E168,LIST!$A$7:$B$11,2,FALSE)/1720),IF(F168&lt;37,((D168*VLOOKUP(E168,LIST!$A$7:$B$11,2,FALSE)/1720)*37/F168),(D168*VLOOKUP(E168,LIST!$A$7:$B$11,2,FALSE)/1720))))))))))))</f>
        <v/>
      </c>
    </row>
    <row r="169" spans="1:7" ht="25.5" customHeight="1">
      <c r="A169" s="83">
        <v>166</v>
      </c>
      <c r="B169" s="77"/>
      <c r="C169" s="85"/>
      <c r="D169" s="85"/>
      <c r="E169" s="87"/>
      <c r="F169" s="88"/>
      <c r="G169" s="82" t="str">
        <f>IF(B169="","",IF('CLAIM FORM'!$M$7="R&amp;D",$G$2,IF('CLAIM FORM'!$M$7="",LIST!$A$77,IF(C169="",LIST!$A$81,IF(C169=LIST!$A$2,LIST!$A$83,IF(D169="",LIST!$A$80,IF(C169=LIST!$A$5,D169,IF(C169=LIST!$A$4,D169*52*37/1720,IF(E169="",LIST!$A$82,IF(F169=0,(D169*VLOOKUP(E169,LIST!$A$7:$B$11,2,FALSE)/1720),IF(F169&lt;37,((D169*VLOOKUP(E169,LIST!$A$7:$B$11,2,FALSE)/1720)*37/F169),(D169*VLOOKUP(E169,LIST!$A$7:$B$11,2,FALSE)/1720))))))))))))</f>
        <v/>
      </c>
    </row>
    <row r="170" spans="1:7" ht="25.5" customHeight="1">
      <c r="A170" s="83">
        <v>167</v>
      </c>
      <c r="B170" s="77"/>
      <c r="C170" s="85"/>
      <c r="D170" s="85"/>
      <c r="E170" s="87"/>
      <c r="F170" s="88"/>
      <c r="G170" s="82" t="str">
        <f>IF(B170="","",IF('CLAIM FORM'!$M$7="R&amp;D",$G$2,IF('CLAIM FORM'!$M$7="",LIST!$A$77,IF(C170="",LIST!$A$81,IF(C170=LIST!$A$2,LIST!$A$83,IF(D170="",LIST!$A$80,IF(C170=LIST!$A$5,D170,IF(C170=LIST!$A$4,D170*52*37/1720,IF(E170="",LIST!$A$82,IF(F170=0,(D170*VLOOKUP(E170,LIST!$A$7:$B$11,2,FALSE)/1720),IF(F170&lt;37,((D170*VLOOKUP(E170,LIST!$A$7:$B$11,2,FALSE)/1720)*37/F170),(D170*VLOOKUP(E170,LIST!$A$7:$B$11,2,FALSE)/1720))))))))))))</f>
        <v/>
      </c>
    </row>
    <row r="171" spans="1:7" ht="25.5" customHeight="1">
      <c r="A171" s="83">
        <v>168</v>
      </c>
      <c r="B171" s="77"/>
      <c r="C171" s="85"/>
      <c r="D171" s="85"/>
      <c r="E171" s="87"/>
      <c r="F171" s="88"/>
      <c r="G171" s="82" t="str">
        <f>IF(B171="","",IF('CLAIM FORM'!$M$7="R&amp;D",$G$2,IF('CLAIM FORM'!$M$7="",LIST!$A$77,IF(C171="",LIST!$A$81,IF(C171=LIST!$A$2,LIST!$A$83,IF(D171="",LIST!$A$80,IF(C171=LIST!$A$5,D171,IF(C171=LIST!$A$4,D171*52*37/1720,IF(E171="",LIST!$A$82,IF(F171=0,(D171*VLOOKUP(E171,LIST!$A$7:$B$11,2,FALSE)/1720),IF(F171&lt;37,((D171*VLOOKUP(E171,LIST!$A$7:$B$11,2,FALSE)/1720)*37/F171),(D171*VLOOKUP(E171,LIST!$A$7:$B$11,2,FALSE)/1720))))))))))))</f>
        <v/>
      </c>
    </row>
    <row r="172" spans="1:7" ht="25.5" customHeight="1">
      <c r="A172" s="83">
        <v>169</v>
      </c>
      <c r="B172" s="77"/>
      <c r="C172" s="85"/>
      <c r="D172" s="85"/>
      <c r="E172" s="87"/>
      <c r="F172" s="88"/>
      <c r="G172" s="82" t="str">
        <f>IF(B172="","",IF('CLAIM FORM'!$M$7="R&amp;D",$G$2,IF('CLAIM FORM'!$M$7="",LIST!$A$77,IF(C172="",LIST!$A$81,IF(C172=LIST!$A$2,LIST!$A$83,IF(D172="",LIST!$A$80,IF(C172=LIST!$A$5,D172,IF(C172=LIST!$A$4,D172*52*37/1720,IF(E172="",LIST!$A$82,IF(F172=0,(D172*VLOOKUP(E172,LIST!$A$7:$B$11,2,FALSE)/1720),IF(F172&lt;37,((D172*VLOOKUP(E172,LIST!$A$7:$B$11,2,FALSE)/1720)*37/F172),(D172*VLOOKUP(E172,LIST!$A$7:$B$11,2,FALSE)/1720))))))))))))</f>
        <v/>
      </c>
    </row>
    <row r="173" spans="1:7" ht="25.5" customHeight="1">
      <c r="A173" s="83">
        <v>170</v>
      </c>
      <c r="B173" s="77"/>
      <c r="C173" s="85"/>
      <c r="D173" s="85"/>
      <c r="E173" s="87"/>
      <c r="F173" s="88"/>
      <c r="G173" s="82" t="str">
        <f>IF(B173="","",IF('CLAIM FORM'!$M$7="R&amp;D",$G$2,IF('CLAIM FORM'!$M$7="",LIST!$A$77,IF(C173="",LIST!$A$81,IF(C173=LIST!$A$2,LIST!$A$83,IF(D173="",LIST!$A$80,IF(C173=LIST!$A$5,D173,IF(C173=LIST!$A$4,D173*52*37/1720,IF(E173="",LIST!$A$82,IF(F173=0,(D173*VLOOKUP(E173,LIST!$A$7:$B$11,2,FALSE)/1720),IF(F173&lt;37,((D173*VLOOKUP(E173,LIST!$A$7:$B$11,2,FALSE)/1720)*37/F173),(D173*VLOOKUP(E173,LIST!$A$7:$B$11,2,FALSE)/1720))))))))))))</f>
        <v/>
      </c>
    </row>
    <row r="174" spans="1:7" ht="25.5" customHeight="1">
      <c r="A174" s="83">
        <v>171</v>
      </c>
      <c r="B174" s="77"/>
      <c r="C174" s="85"/>
      <c r="D174" s="85"/>
      <c r="E174" s="87"/>
      <c r="F174" s="88"/>
      <c r="G174" s="82" t="str">
        <f>IF(B174="","",IF('CLAIM FORM'!$M$7="R&amp;D",$G$2,IF('CLAIM FORM'!$M$7="",LIST!$A$77,IF(C174="",LIST!$A$81,IF(C174=LIST!$A$2,LIST!$A$83,IF(D174="",LIST!$A$80,IF(C174=LIST!$A$5,D174,IF(C174=LIST!$A$4,D174*52*37/1720,IF(E174="",LIST!$A$82,IF(F174=0,(D174*VLOOKUP(E174,LIST!$A$7:$B$11,2,FALSE)/1720),IF(F174&lt;37,((D174*VLOOKUP(E174,LIST!$A$7:$B$11,2,FALSE)/1720)*37/F174),(D174*VLOOKUP(E174,LIST!$A$7:$B$11,2,FALSE)/1720))))))))))))</f>
        <v/>
      </c>
    </row>
    <row r="175" spans="1:7" ht="25.5" customHeight="1">
      <c r="A175" s="83">
        <v>172</v>
      </c>
      <c r="B175" s="77"/>
      <c r="C175" s="85"/>
      <c r="D175" s="85"/>
      <c r="E175" s="87"/>
      <c r="F175" s="88"/>
      <c r="G175" s="82" t="str">
        <f>IF(B175="","",IF('CLAIM FORM'!$M$7="R&amp;D",$G$2,IF('CLAIM FORM'!$M$7="",LIST!$A$77,IF(C175="",LIST!$A$81,IF(C175=LIST!$A$2,LIST!$A$83,IF(D175="",LIST!$A$80,IF(C175=LIST!$A$5,D175,IF(C175=LIST!$A$4,D175*52*37/1720,IF(E175="",LIST!$A$82,IF(F175=0,(D175*VLOOKUP(E175,LIST!$A$7:$B$11,2,FALSE)/1720),IF(F175&lt;37,((D175*VLOOKUP(E175,LIST!$A$7:$B$11,2,FALSE)/1720)*37/F175),(D175*VLOOKUP(E175,LIST!$A$7:$B$11,2,FALSE)/1720))))))))))))</f>
        <v/>
      </c>
    </row>
    <row r="176" spans="1:7" ht="25.5" customHeight="1">
      <c r="A176" s="83">
        <v>173</v>
      </c>
      <c r="B176" s="77"/>
      <c r="C176" s="85"/>
      <c r="D176" s="85"/>
      <c r="E176" s="87"/>
      <c r="F176" s="88"/>
      <c r="G176" s="82" t="str">
        <f>IF(B176="","",IF('CLAIM FORM'!$M$7="R&amp;D",$G$2,IF('CLAIM FORM'!$M$7="",LIST!$A$77,IF(C176="",LIST!$A$81,IF(C176=LIST!$A$2,LIST!$A$83,IF(D176="",LIST!$A$80,IF(C176=LIST!$A$5,D176,IF(C176=LIST!$A$4,D176*52*37/1720,IF(E176="",LIST!$A$82,IF(F176=0,(D176*VLOOKUP(E176,LIST!$A$7:$B$11,2,FALSE)/1720),IF(F176&lt;37,((D176*VLOOKUP(E176,LIST!$A$7:$B$11,2,FALSE)/1720)*37/F176),(D176*VLOOKUP(E176,LIST!$A$7:$B$11,2,FALSE)/1720))))))))))))</f>
        <v/>
      </c>
    </row>
    <row r="177" spans="1:7" ht="25.5" customHeight="1">
      <c r="A177" s="83">
        <v>174</v>
      </c>
      <c r="B177" s="77"/>
      <c r="C177" s="85"/>
      <c r="D177" s="85"/>
      <c r="E177" s="87"/>
      <c r="F177" s="88"/>
      <c r="G177" s="82" t="str">
        <f>IF(B177="","",IF('CLAIM FORM'!$M$7="R&amp;D",$G$2,IF('CLAIM FORM'!$M$7="",LIST!$A$77,IF(C177="",LIST!$A$81,IF(C177=LIST!$A$2,LIST!$A$83,IF(D177="",LIST!$A$80,IF(C177=LIST!$A$5,D177,IF(C177=LIST!$A$4,D177*52*37/1720,IF(E177="",LIST!$A$82,IF(F177=0,(D177*VLOOKUP(E177,LIST!$A$7:$B$11,2,FALSE)/1720),IF(F177&lt;37,((D177*VLOOKUP(E177,LIST!$A$7:$B$11,2,FALSE)/1720)*37/F177),(D177*VLOOKUP(E177,LIST!$A$7:$B$11,2,FALSE)/1720))))))))))))</f>
        <v/>
      </c>
    </row>
    <row r="178" spans="1:7" ht="25.5" customHeight="1">
      <c r="A178" s="83">
        <v>175</v>
      </c>
      <c r="B178" s="77"/>
      <c r="C178" s="85"/>
      <c r="D178" s="85"/>
      <c r="E178" s="87"/>
      <c r="F178" s="88"/>
      <c r="G178" s="82" t="str">
        <f>IF(B178="","",IF('CLAIM FORM'!$M$7="R&amp;D",$G$2,IF('CLAIM FORM'!$M$7="",LIST!$A$77,IF(C178="",LIST!$A$81,IF(C178=LIST!$A$2,LIST!$A$83,IF(D178="",LIST!$A$80,IF(C178=LIST!$A$5,D178,IF(C178=LIST!$A$4,D178*52*37/1720,IF(E178="",LIST!$A$82,IF(F178=0,(D178*VLOOKUP(E178,LIST!$A$7:$B$11,2,FALSE)/1720),IF(F178&lt;37,((D178*VLOOKUP(E178,LIST!$A$7:$B$11,2,FALSE)/1720)*37/F178),(D178*VLOOKUP(E178,LIST!$A$7:$B$11,2,FALSE)/1720))))))))))))</f>
        <v/>
      </c>
    </row>
    <row r="179" spans="1:7" ht="25.5" customHeight="1">
      <c r="A179" s="83">
        <v>176</v>
      </c>
      <c r="B179" s="77"/>
      <c r="C179" s="85"/>
      <c r="D179" s="85"/>
      <c r="E179" s="87"/>
      <c r="F179" s="88"/>
      <c r="G179" s="82" t="str">
        <f>IF(B179="","",IF('CLAIM FORM'!$M$7="R&amp;D",$G$2,IF('CLAIM FORM'!$M$7="",LIST!$A$77,IF(C179="",LIST!$A$81,IF(C179=LIST!$A$2,LIST!$A$83,IF(D179="",LIST!$A$80,IF(C179=LIST!$A$5,D179,IF(C179=LIST!$A$4,D179*52*37/1720,IF(E179="",LIST!$A$82,IF(F179=0,(D179*VLOOKUP(E179,LIST!$A$7:$B$11,2,FALSE)/1720),IF(F179&lt;37,((D179*VLOOKUP(E179,LIST!$A$7:$B$11,2,FALSE)/1720)*37/F179),(D179*VLOOKUP(E179,LIST!$A$7:$B$11,2,FALSE)/1720))))))))))))</f>
        <v/>
      </c>
    </row>
    <row r="180" spans="1:7" ht="25.5" customHeight="1">
      <c r="A180" s="83">
        <v>177</v>
      </c>
      <c r="B180" s="77"/>
      <c r="C180" s="85"/>
      <c r="D180" s="85"/>
      <c r="E180" s="87"/>
      <c r="F180" s="88"/>
      <c r="G180" s="82" t="str">
        <f>IF(B180="","",IF('CLAIM FORM'!$M$7="R&amp;D",$G$2,IF('CLAIM FORM'!$M$7="",LIST!$A$77,IF(C180="",LIST!$A$81,IF(C180=LIST!$A$2,LIST!$A$83,IF(D180="",LIST!$A$80,IF(C180=LIST!$A$5,D180,IF(C180=LIST!$A$4,D180*52*37/1720,IF(E180="",LIST!$A$82,IF(F180=0,(D180*VLOOKUP(E180,LIST!$A$7:$B$11,2,FALSE)/1720),IF(F180&lt;37,((D180*VLOOKUP(E180,LIST!$A$7:$B$11,2,FALSE)/1720)*37/F180),(D180*VLOOKUP(E180,LIST!$A$7:$B$11,2,FALSE)/1720))))))))))))</f>
        <v/>
      </c>
    </row>
    <row r="181" spans="1:7" ht="25.5" customHeight="1">
      <c r="A181" s="83">
        <v>178</v>
      </c>
      <c r="B181" s="77"/>
      <c r="C181" s="85"/>
      <c r="D181" s="85"/>
      <c r="E181" s="87"/>
      <c r="F181" s="88"/>
      <c r="G181" s="82" t="str">
        <f>IF(B181="","",IF('CLAIM FORM'!$M$7="R&amp;D",$G$2,IF('CLAIM FORM'!$M$7="",LIST!$A$77,IF(C181="",LIST!$A$81,IF(C181=LIST!$A$2,LIST!$A$83,IF(D181="",LIST!$A$80,IF(C181=LIST!$A$5,D181,IF(C181=LIST!$A$4,D181*52*37/1720,IF(E181="",LIST!$A$82,IF(F181=0,(D181*VLOOKUP(E181,LIST!$A$7:$B$11,2,FALSE)/1720),IF(F181&lt;37,((D181*VLOOKUP(E181,LIST!$A$7:$B$11,2,FALSE)/1720)*37/F181),(D181*VLOOKUP(E181,LIST!$A$7:$B$11,2,FALSE)/1720))))))))))))</f>
        <v/>
      </c>
    </row>
    <row r="182" spans="1:7" ht="25.5" customHeight="1">
      <c r="A182" s="83">
        <v>179</v>
      </c>
      <c r="B182" s="77"/>
      <c r="C182" s="85"/>
      <c r="D182" s="85"/>
      <c r="E182" s="87"/>
      <c r="F182" s="88"/>
      <c r="G182" s="82" t="str">
        <f>IF(B182="","",IF('CLAIM FORM'!$M$7="R&amp;D",$G$2,IF('CLAIM FORM'!$M$7="",LIST!$A$77,IF(C182="",LIST!$A$81,IF(C182=LIST!$A$2,LIST!$A$83,IF(D182="",LIST!$A$80,IF(C182=LIST!$A$5,D182,IF(C182=LIST!$A$4,D182*52*37/1720,IF(E182="",LIST!$A$82,IF(F182=0,(D182*VLOOKUP(E182,LIST!$A$7:$B$11,2,FALSE)/1720),IF(F182&lt;37,((D182*VLOOKUP(E182,LIST!$A$7:$B$11,2,FALSE)/1720)*37/F182),(D182*VLOOKUP(E182,LIST!$A$7:$B$11,2,FALSE)/1720))))))))))))</f>
        <v/>
      </c>
    </row>
    <row r="183" spans="1:7" ht="25.5" customHeight="1">
      <c r="A183" s="83">
        <v>180</v>
      </c>
      <c r="B183" s="77"/>
      <c r="C183" s="85"/>
      <c r="D183" s="85"/>
      <c r="E183" s="87"/>
      <c r="F183" s="88"/>
      <c r="G183" s="82" t="str">
        <f>IF(B183="","",IF('CLAIM FORM'!$M$7="R&amp;D",$G$2,IF('CLAIM FORM'!$M$7="",LIST!$A$77,IF(C183="",LIST!$A$81,IF(C183=LIST!$A$2,LIST!$A$83,IF(D183="",LIST!$A$80,IF(C183=LIST!$A$5,D183,IF(C183=LIST!$A$4,D183*52*37/1720,IF(E183="",LIST!$A$82,IF(F183=0,(D183*VLOOKUP(E183,LIST!$A$7:$B$11,2,FALSE)/1720),IF(F183&lt;37,((D183*VLOOKUP(E183,LIST!$A$7:$B$11,2,FALSE)/1720)*37/F183),(D183*VLOOKUP(E183,LIST!$A$7:$B$11,2,FALSE)/1720))))))))))))</f>
        <v/>
      </c>
    </row>
    <row r="184" spans="1:7" ht="25.5" customHeight="1">
      <c r="A184" s="83">
        <v>181</v>
      </c>
      <c r="B184" s="77"/>
      <c r="C184" s="85"/>
      <c r="D184" s="85"/>
      <c r="E184" s="87"/>
      <c r="F184" s="88"/>
      <c r="G184" s="82" t="str">
        <f>IF(B184="","",IF('CLAIM FORM'!$M$7="R&amp;D",$G$2,IF('CLAIM FORM'!$M$7="",LIST!$A$77,IF(C184="",LIST!$A$81,IF(C184=LIST!$A$2,LIST!$A$83,IF(D184="",LIST!$A$80,IF(C184=LIST!$A$5,D184,IF(C184=LIST!$A$4,D184*52*37/1720,IF(E184="",LIST!$A$82,IF(F184=0,(D184*VLOOKUP(E184,LIST!$A$7:$B$11,2,FALSE)/1720),IF(F184&lt;37,((D184*VLOOKUP(E184,LIST!$A$7:$B$11,2,FALSE)/1720)*37/F184),(D184*VLOOKUP(E184,LIST!$A$7:$B$11,2,FALSE)/1720))))))))))))</f>
        <v/>
      </c>
    </row>
    <row r="185" spans="1:7" ht="25.5" customHeight="1">
      <c r="A185" s="83">
        <v>182</v>
      </c>
      <c r="B185" s="77"/>
      <c r="C185" s="85"/>
      <c r="D185" s="85"/>
      <c r="E185" s="87"/>
      <c r="F185" s="88"/>
      <c r="G185" s="82" t="str">
        <f>IF(B185="","",IF('CLAIM FORM'!$M$7="R&amp;D",$G$2,IF('CLAIM FORM'!$M$7="",LIST!$A$77,IF(C185="",LIST!$A$81,IF(C185=LIST!$A$2,LIST!$A$83,IF(D185="",LIST!$A$80,IF(C185=LIST!$A$5,D185,IF(C185=LIST!$A$4,D185*52*37/1720,IF(E185="",LIST!$A$82,IF(F185=0,(D185*VLOOKUP(E185,LIST!$A$7:$B$11,2,FALSE)/1720),IF(F185&lt;37,((D185*VLOOKUP(E185,LIST!$A$7:$B$11,2,FALSE)/1720)*37/F185),(D185*VLOOKUP(E185,LIST!$A$7:$B$11,2,FALSE)/1720))))))))))))</f>
        <v/>
      </c>
    </row>
    <row r="186" spans="1:7" ht="25.5" customHeight="1">
      <c r="A186" s="83">
        <v>183</v>
      </c>
      <c r="B186" s="77"/>
      <c r="C186" s="85"/>
      <c r="D186" s="85"/>
      <c r="E186" s="87"/>
      <c r="F186" s="88"/>
      <c r="G186" s="82" t="str">
        <f>IF(B186="","",IF('CLAIM FORM'!$M$7="R&amp;D",$G$2,IF('CLAIM FORM'!$M$7="",LIST!$A$77,IF(C186="",LIST!$A$81,IF(C186=LIST!$A$2,LIST!$A$83,IF(D186="",LIST!$A$80,IF(C186=LIST!$A$5,D186,IF(C186=LIST!$A$4,D186*52*37/1720,IF(E186="",LIST!$A$82,IF(F186=0,(D186*VLOOKUP(E186,LIST!$A$7:$B$11,2,FALSE)/1720),IF(F186&lt;37,((D186*VLOOKUP(E186,LIST!$A$7:$B$11,2,FALSE)/1720)*37/F186),(D186*VLOOKUP(E186,LIST!$A$7:$B$11,2,FALSE)/1720))))))))))))</f>
        <v/>
      </c>
    </row>
    <row r="187" spans="1:7" ht="25.5" customHeight="1">
      <c r="A187" s="83">
        <v>184</v>
      </c>
      <c r="B187" s="77"/>
      <c r="C187" s="85"/>
      <c r="D187" s="85"/>
      <c r="E187" s="87"/>
      <c r="F187" s="88"/>
      <c r="G187" s="82" t="str">
        <f>IF(B187="","",IF('CLAIM FORM'!$M$7="R&amp;D",$G$2,IF('CLAIM FORM'!$M$7="",LIST!$A$77,IF(C187="",LIST!$A$81,IF(C187=LIST!$A$2,LIST!$A$83,IF(D187="",LIST!$A$80,IF(C187=LIST!$A$5,D187,IF(C187=LIST!$A$4,D187*52*37/1720,IF(E187="",LIST!$A$82,IF(F187=0,(D187*VLOOKUP(E187,LIST!$A$7:$B$11,2,FALSE)/1720),IF(F187&lt;37,((D187*VLOOKUP(E187,LIST!$A$7:$B$11,2,FALSE)/1720)*37/F187),(D187*VLOOKUP(E187,LIST!$A$7:$B$11,2,FALSE)/1720))))))))))))</f>
        <v/>
      </c>
    </row>
    <row r="188" spans="1:7" ht="25.5" customHeight="1">
      <c r="A188" s="83">
        <v>185</v>
      </c>
      <c r="B188" s="77"/>
      <c r="C188" s="85"/>
      <c r="D188" s="85"/>
      <c r="E188" s="87"/>
      <c r="F188" s="88"/>
      <c r="G188" s="82" t="str">
        <f>IF(B188="","",IF('CLAIM FORM'!$M$7="R&amp;D",$G$2,IF('CLAIM FORM'!$M$7="",LIST!$A$77,IF(C188="",LIST!$A$81,IF(C188=LIST!$A$2,LIST!$A$83,IF(D188="",LIST!$A$80,IF(C188=LIST!$A$5,D188,IF(C188=LIST!$A$4,D188*52*37/1720,IF(E188="",LIST!$A$82,IF(F188=0,(D188*VLOOKUP(E188,LIST!$A$7:$B$11,2,FALSE)/1720),IF(F188&lt;37,((D188*VLOOKUP(E188,LIST!$A$7:$B$11,2,FALSE)/1720)*37/F188),(D188*VLOOKUP(E188,LIST!$A$7:$B$11,2,FALSE)/1720))))))))))))</f>
        <v/>
      </c>
    </row>
    <row r="189" spans="1:7" ht="25.5" customHeight="1">
      <c r="A189" s="83">
        <v>186</v>
      </c>
      <c r="B189" s="77"/>
      <c r="C189" s="85"/>
      <c r="D189" s="85"/>
      <c r="E189" s="87"/>
      <c r="F189" s="88"/>
      <c r="G189" s="82" t="str">
        <f>IF(B189="","",IF('CLAIM FORM'!$M$7="R&amp;D",$G$2,IF('CLAIM FORM'!$M$7="",LIST!$A$77,IF(C189="",LIST!$A$81,IF(C189=LIST!$A$2,LIST!$A$83,IF(D189="",LIST!$A$80,IF(C189=LIST!$A$5,D189,IF(C189=LIST!$A$4,D189*52*37/1720,IF(E189="",LIST!$A$82,IF(F189=0,(D189*VLOOKUP(E189,LIST!$A$7:$B$11,2,FALSE)/1720),IF(F189&lt;37,((D189*VLOOKUP(E189,LIST!$A$7:$B$11,2,FALSE)/1720)*37/F189),(D189*VLOOKUP(E189,LIST!$A$7:$B$11,2,FALSE)/1720))))))))))))</f>
        <v/>
      </c>
    </row>
    <row r="190" spans="1:7" ht="25.5" customHeight="1">
      <c r="A190" s="83">
        <v>187</v>
      </c>
      <c r="B190" s="77"/>
      <c r="C190" s="85"/>
      <c r="D190" s="85"/>
      <c r="E190" s="87"/>
      <c r="F190" s="88"/>
      <c r="G190" s="82" t="str">
        <f>IF(B190="","",IF('CLAIM FORM'!$M$7="R&amp;D",$G$2,IF('CLAIM FORM'!$M$7="",LIST!$A$77,IF(C190="",LIST!$A$81,IF(C190=LIST!$A$2,LIST!$A$83,IF(D190="",LIST!$A$80,IF(C190=LIST!$A$5,D190,IF(C190=LIST!$A$4,D190*52*37/1720,IF(E190="",LIST!$A$82,IF(F190=0,(D190*VLOOKUP(E190,LIST!$A$7:$B$11,2,FALSE)/1720),IF(F190&lt;37,((D190*VLOOKUP(E190,LIST!$A$7:$B$11,2,FALSE)/1720)*37/F190),(D190*VLOOKUP(E190,LIST!$A$7:$B$11,2,FALSE)/1720))))))))))))</f>
        <v/>
      </c>
    </row>
    <row r="191" spans="1:7" ht="25.5" customHeight="1">
      <c r="A191" s="83">
        <v>188</v>
      </c>
      <c r="B191" s="77"/>
      <c r="C191" s="85"/>
      <c r="D191" s="85"/>
      <c r="E191" s="87"/>
      <c r="F191" s="88"/>
      <c r="G191" s="82" t="str">
        <f>IF(B191="","",IF('CLAIM FORM'!$M$7="R&amp;D",$G$2,IF('CLAIM FORM'!$M$7="",LIST!$A$77,IF(C191="",LIST!$A$81,IF(C191=LIST!$A$2,LIST!$A$83,IF(D191="",LIST!$A$80,IF(C191=LIST!$A$5,D191,IF(C191=LIST!$A$4,D191*52*37/1720,IF(E191="",LIST!$A$82,IF(F191=0,(D191*VLOOKUP(E191,LIST!$A$7:$B$11,2,FALSE)/1720),IF(F191&lt;37,((D191*VLOOKUP(E191,LIST!$A$7:$B$11,2,FALSE)/1720)*37/F191),(D191*VLOOKUP(E191,LIST!$A$7:$B$11,2,FALSE)/1720))))))))))))</f>
        <v/>
      </c>
    </row>
    <row r="192" spans="1:7" ht="25.5" customHeight="1">
      <c r="A192" s="83">
        <v>189</v>
      </c>
      <c r="B192" s="77"/>
      <c r="C192" s="85"/>
      <c r="D192" s="85"/>
      <c r="E192" s="87"/>
      <c r="F192" s="88"/>
      <c r="G192" s="82" t="str">
        <f>IF(B192="","",IF('CLAIM FORM'!$M$7="R&amp;D",$G$2,IF('CLAIM FORM'!$M$7="",LIST!$A$77,IF(C192="",LIST!$A$81,IF(C192=LIST!$A$2,LIST!$A$83,IF(D192="",LIST!$A$80,IF(C192=LIST!$A$5,D192,IF(C192=LIST!$A$4,D192*52*37/1720,IF(E192="",LIST!$A$82,IF(F192=0,(D192*VLOOKUP(E192,LIST!$A$7:$B$11,2,FALSE)/1720),IF(F192&lt;37,((D192*VLOOKUP(E192,LIST!$A$7:$B$11,2,FALSE)/1720)*37/F192),(D192*VLOOKUP(E192,LIST!$A$7:$B$11,2,FALSE)/1720))))))))))))</f>
        <v/>
      </c>
    </row>
    <row r="193" spans="1:7" ht="25.5" customHeight="1">
      <c r="A193" s="83">
        <v>190</v>
      </c>
      <c r="B193" s="77"/>
      <c r="C193" s="85"/>
      <c r="D193" s="85"/>
      <c r="E193" s="87"/>
      <c r="F193" s="88"/>
      <c r="G193" s="82" t="str">
        <f>IF(B193="","",IF('CLAIM FORM'!$M$7="R&amp;D",$G$2,IF('CLAIM FORM'!$M$7="",LIST!$A$77,IF(C193="",LIST!$A$81,IF(C193=LIST!$A$2,LIST!$A$83,IF(D193="",LIST!$A$80,IF(C193=LIST!$A$5,D193,IF(C193=LIST!$A$4,D193*52*37/1720,IF(E193="",LIST!$A$82,IF(F193=0,(D193*VLOOKUP(E193,LIST!$A$7:$B$11,2,FALSE)/1720),IF(F193&lt;37,((D193*VLOOKUP(E193,LIST!$A$7:$B$11,2,FALSE)/1720)*37/F193),(D193*VLOOKUP(E193,LIST!$A$7:$B$11,2,FALSE)/1720))))))))))))</f>
        <v/>
      </c>
    </row>
    <row r="194" spans="1:7" ht="25.5" customHeight="1">
      <c r="A194" s="83">
        <v>191</v>
      </c>
      <c r="B194" s="77"/>
      <c r="C194" s="85"/>
      <c r="D194" s="85"/>
      <c r="E194" s="87"/>
      <c r="F194" s="88"/>
      <c r="G194" s="82" t="str">
        <f>IF(B194="","",IF('CLAIM FORM'!$M$7="R&amp;D",$G$2,IF('CLAIM FORM'!$M$7="",LIST!$A$77,IF(C194="",LIST!$A$81,IF(C194=LIST!$A$2,LIST!$A$83,IF(D194="",LIST!$A$80,IF(C194=LIST!$A$5,D194,IF(C194=LIST!$A$4,D194*52*37/1720,IF(E194="",LIST!$A$82,IF(F194=0,(D194*VLOOKUP(E194,LIST!$A$7:$B$11,2,FALSE)/1720),IF(F194&lt;37,((D194*VLOOKUP(E194,LIST!$A$7:$B$11,2,FALSE)/1720)*37/F194),(D194*VLOOKUP(E194,LIST!$A$7:$B$11,2,FALSE)/1720))))))))))))</f>
        <v/>
      </c>
    </row>
    <row r="195" spans="1:7" ht="25.5" customHeight="1">
      <c r="A195" s="83">
        <v>192</v>
      </c>
      <c r="B195" s="77"/>
      <c r="C195" s="85"/>
      <c r="D195" s="85"/>
      <c r="E195" s="87"/>
      <c r="F195" s="88"/>
      <c r="G195" s="82" t="str">
        <f>IF(B195="","",IF('CLAIM FORM'!$M$7="R&amp;D",$G$2,IF('CLAIM FORM'!$M$7="",LIST!$A$77,IF(C195="",LIST!$A$81,IF(C195=LIST!$A$2,LIST!$A$83,IF(D195="",LIST!$A$80,IF(C195=LIST!$A$5,D195,IF(C195=LIST!$A$4,D195*52*37/1720,IF(E195="",LIST!$A$82,IF(F195=0,(D195*VLOOKUP(E195,LIST!$A$7:$B$11,2,FALSE)/1720),IF(F195&lt;37,((D195*VLOOKUP(E195,LIST!$A$7:$B$11,2,FALSE)/1720)*37/F195),(D195*VLOOKUP(E195,LIST!$A$7:$B$11,2,FALSE)/1720))))))))))))</f>
        <v/>
      </c>
    </row>
    <row r="196" spans="1:7" ht="25.5" customHeight="1">
      <c r="A196" s="83">
        <v>193</v>
      </c>
      <c r="B196" s="77"/>
      <c r="C196" s="85"/>
      <c r="D196" s="85"/>
      <c r="E196" s="87"/>
      <c r="F196" s="88"/>
      <c r="G196" s="82" t="str">
        <f>IF(B196="","",IF('CLAIM FORM'!$M$7="R&amp;D",$G$2,IF('CLAIM FORM'!$M$7="",LIST!$A$77,IF(C196="",LIST!$A$81,IF(C196=LIST!$A$2,LIST!$A$83,IF(D196="",LIST!$A$80,IF(C196=LIST!$A$5,D196,IF(C196=LIST!$A$4,D196*52*37/1720,IF(E196="",LIST!$A$82,IF(F196=0,(D196*VLOOKUP(E196,LIST!$A$7:$B$11,2,FALSE)/1720),IF(F196&lt;37,((D196*VLOOKUP(E196,LIST!$A$7:$B$11,2,FALSE)/1720)*37/F196),(D196*VLOOKUP(E196,LIST!$A$7:$B$11,2,FALSE)/1720))))))))))))</f>
        <v/>
      </c>
    </row>
    <row r="197" spans="1:7" ht="25.5" customHeight="1">
      <c r="A197" s="83">
        <v>194</v>
      </c>
      <c r="B197" s="77"/>
      <c r="C197" s="85"/>
      <c r="D197" s="85"/>
      <c r="E197" s="87"/>
      <c r="F197" s="88"/>
      <c r="G197" s="82" t="str">
        <f>IF(B197="","",IF('CLAIM FORM'!$M$7="R&amp;D",$G$2,IF('CLAIM FORM'!$M$7="",LIST!$A$77,IF(C197="",LIST!$A$81,IF(C197=LIST!$A$2,LIST!$A$83,IF(D197="",LIST!$A$80,IF(C197=LIST!$A$5,D197,IF(C197=LIST!$A$4,D197*52*37/1720,IF(E197="",LIST!$A$82,IF(F197=0,(D197*VLOOKUP(E197,LIST!$A$7:$B$11,2,FALSE)/1720),IF(F197&lt;37,((D197*VLOOKUP(E197,LIST!$A$7:$B$11,2,FALSE)/1720)*37/F197),(D197*VLOOKUP(E197,LIST!$A$7:$B$11,2,FALSE)/1720))))))))))))</f>
        <v/>
      </c>
    </row>
    <row r="198" spans="1:7" ht="25.5" customHeight="1">
      <c r="A198" s="83">
        <v>195</v>
      </c>
      <c r="B198" s="77"/>
      <c r="C198" s="85"/>
      <c r="D198" s="85"/>
      <c r="E198" s="87"/>
      <c r="F198" s="88"/>
      <c r="G198" s="82" t="str">
        <f>IF(B198="","",IF('CLAIM FORM'!$M$7="R&amp;D",$G$2,IF('CLAIM FORM'!$M$7="",LIST!$A$77,IF(C198="",LIST!$A$81,IF(C198=LIST!$A$2,LIST!$A$83,IF(D198="",LIST!$A$80,IF(C198=LIST!$A$5,D198,IF(C198=LIST!$A$4,D198*52*37/1720,IF(E198="",LIST!$A$82,IF(F198=0,(D198*VLOOKUP(E198,LIST!$A$7:$B$11,2,FALSE)/1720),IF(F198&lt;37,((D198*VLOOKUP(E198,LIST!$A$7:$B$11,2,FALSE)/1720)*37/F198),(D198*VLOOKUP(E198,LIST!$A$7:$B$11,2,FALSE)/1720))))))))))))</f>
        <v/>
      </c>
    </row>
    <row r="199" spans="1:7" ht="25.5" customHeight="1">
      <c r="A199" s="83">
        <v>196</v>
      </c>
      <c r="B199" s="77"/>
      <c r="C199" s="85"/>
      <c r="D199" s="85"/>
      <c r="E199" s="87"/>
      <c r="F199" s="88"/>
      <c r="G199" s="82" t="str">
        <f>IF(B199="","",IF('CLAIM FORM'!$M$7="R&amp;D",$G$2,IF('CLAIM FORM'!$M$7="",LIST!$A$77,IF(C199="",LIST!$A$81,IF(C199=LIST!$A$2,LIST!$A$83,IF(D199="",LIST!$A$80,IF(C199=LIST!$A$5,D199,IF(C199=LIST!$A$4,D199*52*37/1720,IF(E199="",LIST!$A$82,IF(F199=0,(D199*VLOOKUP(E199,LIST!$A$7:$B$11,2,FALSE)/1720),IF(F199&lt;37,((D199*VLOOKUP(E199,LIST!$A$7:$B$11,2,FALSE)/1720)*37/F199),(D199*VLOOKUP(E199,LIST!$A$7:$B$11,2,FALSE)/1720))))))))))))</f>
        <v/>
      </c>
    </row>
    <row r="200" spans="1:7" ht="25.5" customHeight="1">
      <c r="A200" s="83">
        <v>197</v>
      </c>
      <c r="B200" s="77"/>
      <c r="C200" s="85"/>
      <c r="D200" s="85"/>
      <c r="E200" s="87"/>
      <c r="F200" s="88"/>
      <c r="G200" s="82" t="str">
        <f>IF(B200="","",IF('CLAIM FORM'!$M$7="R&amp;D",$G$2,IF('CLAIM FORM'!$M$7="",LIST!$A$77,IF(C200="",LIST!$A$81,IF(C200=LIST!$A$2,LIST!$A$83,IF(D200="",LIST!$A$80,IF(C200=LIST!$A$5,D200,IF(C200=LIST!$A$4,D200*52*37/1720,IF(E200="",LIST!$A$82,IF(F200=0,(D200*VLOOKUP(E200,LIST!$A$7:$B$11,2,FALSE)/1720),IF(F200&lt;37,((D200*VLOOKUP(E200,LIST!$A$7:$B$11,2,FALSE)/1720)*37/F200),(D200*VLOOKUP(E200,LIST!$A$7:$B$11,2,FALSE)/1720))))))))))))</f>
        <v/>
      </c>
    </row>
    <row r="201" spans="1:7" ht="25.5" customHeight="1">
      <c r="A201" s="83">
        <v>198</v>
      </c>
      <c r="B201" s="77"/>
      <c r="C201" s="85"/>
      <c r="D201" s="85"/>
      <c r="E201" s="87"/>
      <c r="F201" s="88"/>
      <c r="G201" s="82" t="str">
        <f>IF(B201="","",IF('CLAIM FORM'!$M$7="R&amp;D",$G$2,IF('CLAIM FORM'!$M$7="",LIST!$A$77,IF(C201="",LIST!$A$81,IF(C201=LIST!$A$2,LIST!$A$83,IF(D201="",LIST!$A$80,IF(C201=LIST!$A$5,D201,IF(C201=LIST!$A$4,D201*52*37/1720,IF(E201="",LIST!$A$82,IF(F201=0,(D201*VLOOKUP(E201,LIST!$A$7:$B$11,2,FALSE)/1720),IF(F201&lt;37,((D201*VLOOKUP(E201,LIST!$A$7:$B$11,2,FALSE)/1720)*37/F201),(D201*VLOOKUP(E201,LIST!$A$7:$B$11,2,FALSE)/1720))))))))))))</f>
        <v/>
      </c>
    </row>
    <row r="202" spans="1:7" ht="25.5" customHeight="1">
      <c r="A202" s="83">
        <v>199</v>
      </c>
      <c r="B202" s="77"/>
      <c r="C202" s="85"/>
      <c r="D202" s="85"/>
      <c r="E202" s="87"/>
      <c r="F202" s="88"/>
      <c r="G202" s="82" t="str">
        <f>IF(B202="","",IF('CLAIM FORM'!$M$7="R&amp;D",$G$2,IF('CLAIM FORM'!$M$7="",LIST!$A$77,IF(C202="",LIST!$A$81,IF(C202=LIST!$A$2,LIST!$A$83,IF(D202="",LIST!$A$80,IF(C202=LIST!$A$5,D202,IF(C202=LIST!$A$4,D202*52*37/1720,IF(E202="",LIST!$A$82,IF(F202=0,(D202*VLOOKUP(E202,LIST!$A$7:$B$11,2,FALSE)/1720),IF(F202&lt;37,((D202*VLOOKUP(E202,LIST!$A$7:$B$11,2,FALSE)/1720)*37/F202),(D202*VLOOKUP(E202,LIST!$A$7:$B$11,2,FALSE)/1720))))))))))))</f>
        <v/>
      </c>
    </row>
    <row r="203" spans="1:7" ht="25.5" customHeight="1">
      <c r="A203" s="83">
        <v>200</v>
      </c>
      <c r="B203" s="77"/>
      <c r="C203" s="85"/>
      <c r="D203" s="85"/>
      <c r="E203" s="87"/>
      <c r="F203" s="88"/>
      <c r="G203" s="82" t="str">
        <f>IF(B203="","",IF('CLAIM FORM'!$M$7="R&amp;D",$G$2,IF('CLAIM FORM'!$M$7="",LIST!$A$77,IF(C203="",LIST!$A$81,IF(C203=LIST!$A$2,LIST!$A$83,IF(D203="",LIST!$A$80,IF(C203=LIST!$A$5,D203,IF(C203=LIST!$A$4,D203*52*37/1720,IF(E203="",LIST!$A$82,IF(F203=0,(D203*VLOOKUP(E203,LIST!$A$7:$B$11,2,FALSE)/1720),IF(F203&lt;37,((D203*VLOOKUP(E203,LIST!$A$7:$B$11,2,FALSE)/1720)*37/F203),(D203*VLOOKUP(E203,LIST!$A$7:$B$11,2,FALSE)/1720))))))))))))</f>
        <v/>
      </c>
    </row>
    <row r="204" spans="1:7" ht="25.5" customHeight="1">
      <c r="A204" s="83">
        <v>201</v>
      </c>
      <c r="B204" s="77"/>
      <c r="C204" s="85"/>
      <c r="D204" s="85"/>
      <c r="E204" s="87"/>
      <c r="F204" s="88"/>
      <c r="G204" s="82" t="str">
        <f>IF(B204="","",IF('CLAIM FORM'!$M$7="R&amp;D",$G$2,IF('CLAIM FORM'!$M$7="",LIST!$A$77,IF(C204="",LIST!$A$81,IF(C204=LIST!$A$2,LIST!$A$83,IF(D204="",LIST!$A$80,IF(C204=LIST!$A$5,D204,IF(C204=LIST!$A$4,D204*52*37/1720,IF(E204="",LIST!$A$82,IF(F204=0,(D204*VLOOKUP(E204,LIST!$A$7:$B$11,2,FALSE)/1720),IF(F204&lt;37,((D204*VLOOKUP(E204,LIST!$A$7:$B$11,2,FALSE)/1720)*37/F204),(D204*VLOOKUP(E204,LIST!$A$7:$B$11,2,FALSE)/1720))))))))))))</f>
        <v/>
      </c>
    </row>
    <row r="205" spans="1:7" ht="25.5" customHeight="1">
      <c r="A205" s="83">
        <v>202</v>
      </c>
      <c r="B205" s="77"/>
      <c r="C205" s="85"/>
      <c r="D205" s="85"/>
      <c r="E205" s="87"/>
      <c r="F205" s="88"/>
      <c r="G205" s="82" t="str">
        <f>IF(B205="","",IF('CLAIM FORM'!$M$7="R&amp;D",$G$2,IF('CLAIM FORM'!$M$7="",LIST!$A$77,IF(C205="",LIST!$A$81,IF(C205=LIST!$A$2,LIST!$A$83,IF(D205="",LIST!$A$80,IF(C205=LIST!$A$5,D205,IF(C205=LIST!$A$4,D205*52*37/1720,IF(E205="",LIST!$A$82,IF(F205=0,(D205*VLOOKUP(E205,LIST!$A$7:$B$11,2,FALSE)/1720),IF(F205&lt;37,((D205*VLOOKUP(E205,LIST!$A$7:$B$11,2,FALSE)/1720)*37/F205),(D205*VLOOKUP(E205,LIST!$A$7:$B$11,2,FALSE)/1720))))))))))))</f>
        <v/>
      </c>
    </row>
    <row r="206" spans="1:7" ht="25.5" customHeight="1">
      <c r="A206" s="83">
        <v>203</v>
      </c>
      <c r="B206" s="77"/>
      <c r="C206" s="85"/>
      <c r="D206" s="85"/>
      <c r="E206" s="87"/>
      <c r="F206" s="88"/>
      <c r="G206" s="82" t="str">
        <f>IF(B206="","",IF('CLAIM FORM'!$M$7="R&amp;D",$G$2,IF('CLAIM FORM'!$M$7="",LIST!$A$77,IF(C206="",LIST!$A$81,IF(C206=LIST!$A$2,LIST!$A$83,IF(D206="",LIST!$A$80,IF(C206=LIST!$A$5,D206,IF(C206=LIST!$A$4,D206*52*37/1720,IF(E206="",LIST!$A$82,IF(F206=0,(D206*VLOOKUP(E206,LIST!$A$7:$B$11,2,FALSE)/1720),IF(F206&lt;37,((D206*VLOOKUP(E206,LIST!$A$7:$B$11,2,FALSE)/1720)*37/F206),(D206*VLOOKUP(E206,LIST!$A$7:$B$11,2,FALSE)/1720))))))))))))</f>
        <v/>
      </c>
    </row>
    <row r="207" spans="1:7" ht="25.5" customHeight="1">
      <c r="A207" s="83">
        <v>204</v>
      </c>
      <c r="B207" s="77"/>
      <c r="C207" s="85"/>
      <c r="D207" s="85"/>
      <c r="E207" s="87"/>
      <c r="F207" s="88"/>
      <c r="G207" s="82" t="str">
        <f>IF(B207="","",IF('CLAIM FORM'!$M$7="R&amp;D",$G$2,IF('CLAIM FORM'!$M$7="",LIST!$A$77,IF(C207="",LIST!$A$81,IF(C207=LIST!$A$2,LIST!$A$83,IF(D207="",LIST!$A$80,IF(C207=LIST!$A$5,D207,IF(C207=LIST!$A$4,D207*52*37/1720,IF(E207="",LIST!$A$82,IF(F207=0,(D207*VLOOKUP(E207,LIST!$A$7:$B$11,2,FALSE)/1720),IF(F207&lt;37,((D207*VLOOKUP(E207,LIST!$A$7:$B$11,2,FALSE)/1720)*37/F207),(D207*VLOOKUP(E207,LIST!$A$7:$B$11,2,FALSE)/1720))))))))))))</f>
        <v/>
      </c>
    </row>
    <row r="208" spans="1:7" ht="25.5" customHeight="1">
      <c r="A208" s="83">
        <v>205</v>
      </c>
      <c r="B208" s="77"/>
      <c r="C208" s="85"/>
      <c r="D208" s="85"/>
      <c r="E208" s="87"/>
      <c r="F208" s="88"/>
      <c r="G208" s="82" t="str">
        <f>IF(B208="","",IF('CLAIM FORM'!$M$7="R&amp;D",$G$2,IF('CLAIM FORM'!$M$7="",LIST!$A$77,IF(C208="",LIST!$A$81,IF(C208=LIST!$A$2,LIST!$A$83,IF(D208="",LIST!$A$80,IF(C208=LIST!$A$5,D208,IF(C208=LIST!$A$4,D208*52*37/1720,IF(E208="",LIST!$A$82,IF(F208=0,(D208*VLOOKUP(E208,LIST!$A$7:$B$11,2,FALSE)/1720),IF(F208&lt;37,((D208*VLOOKUP(E208,LIST!$A$7:$B$11,2,FALSE)/1720)*37/F208),(D208*VLOOKUP(E208,LIST!$A$7:$B$11,2,FALSE)/1720))))))))))))</f>
        <v/>
      </c>
    </row>
    <row r="209" spans="1:7" ht="25.5" customHeight="1">
      <c r="A209" s="83">
        <v>206</v>
      </c>
      <c r="B209" s="77"/>
      <c r="C209" s="85"/>
      <c r="D209" s="85"/>
      <c r="E209" s="87"/>
      <c r="F209" s="88"/>
      <c r="G209" s="82" t="str">
        <f>IF(B209="","",IF('CLAIM FORM'!$M$7="R&amp;D",$G$2,IF('CLAIM FORM'!$M$7="",LIST!$A$77,IF(C209="",LIST!$A$81,IF(C209=LIST!$A$2,LIST!$A$83,IF(D209="",LIST!$A$80,IF(C209=LIST!$A$5,D209,IF(C209=LIST!$A$4,D209*52*37/1720,IF(E209="",LIST!$A$82,IF(F209=0,(D209*VLOOKUP(E209,LIST!$A$7:$B$11,2,FALSE)/1720),IF(F209&lt;37,((D209*VLOOKUP(E209,LIST!$A$7:$B$11,2,FALSE)/1720)*37/F209),(D209*VLOOKUP(E209,LIST!$A$7:$B$11,2,FALSE)/1720))))))))))))</f>
        <v/>
      </c>
    </row>
    <row r="210" spans="1:7" ht="25.5" customHeight="1">
      <c r="A210" s="83">
        <v>207</v>
      </c>
      <c r="B210" s="77"/>
      <c r="C210" s="85"/>
      <c r="D210" s="85"/>
      <c r="E210" s="87"/>
      <c r="F210" s="88"/>
      <c r="G210" s="82" t="str">
        <f>IF(B210="","",IF('CLAIM FORM'!$M$7="R&amp;D",$G$2,IF('CLAIM FORM'!$M$7="",LIST!$A$77,IF(C210="",LIST!$A$81,IF(C210=LIST!$A$2,LIST!$A$83,IF(D210="",LIST!$A$80,IF(C210=LIST!$A$5,D210,IF(C210=LIST!$A$4,D210*52*37/1720,IF(E210="",LIST!$A$82,IF(F210=0,(D210*VLOOKUP(E210,LIST!$A$7:$B$11,2,FALSE)/1720),IF(F210&lt;37,((D210*VLOOKUP(E210,LIST!$A$7:$B$11,2,FALSE)/1720)*37/F210),(D210*VLOOKUP(E210,LIST!$A$7:$B$11,2,FALSE)/1720))))))))))))</f>
        <v/>
      </c>
    </row>
    <row r="211" spans="1:7" ht="25.5" customHeight="1">
      <c r="A211" s="83">
        <v>208</v>
      </c>
      <c r="B211" s="77"/>
      <c r="C211" s="85"/>
      <c r="D211" s="85"/>
      <c r="E211" s="87"/>
      <c r="F211" s="88"/>
      <c r="G211" s="82" t="str">
        <f>IF(B211="","",IF('CLAIM FORM'!$M$7="R&amp;D",$G$2,IF('CLAIM FORM'!$M$7="",LIST!$A$77,IF(C211="",LIST!$A$81,IF(C211=LIST!$A$2,LIST!$A$83,IF(D211="",LIST!$A$80,IF(C211=LIST!$A$5,D211,IF(C211=LIST!$A$4,D211*52*37/1720,IF(E211="",LIST!$A$82,IF(F211=0,(D211*VLOOKUP(E211,LIST!$A$7:$B$11,2,FALSE)/1720),IF(F211&lt;37,((D211*VLOOKUP(E211,LIST!$A$7:$B$11,2,FALSE)/1720)*37/F211),(D211*VLOOKUP(E211,LIST!$A$7:$B$11,2,FALSE)/1720))))))))))))</f>
        <v/>
      </c>
    </row>
    <row r="212" spans="1:7" ht="25.5" customHeight="1">
      <c r="A212" s="83">
        <v>209</v>
      </c>
      <c r="B212" s="77"/>
      <c r="C212" s="85"/>
      <c r="D212" s="85"/>
      <c r="E212" s="87"/>
      <c r="F212" s="88"/>
      <c r="G212" s="82" t="str">
        <f>IF(B212="","",IF('CLAIM FORM'!$M$7="R&amp;D",$G$2,IF('CLAIM FORM'!$M$7="",LIST!$A$77,IF(C212="",LIST!$A$81,IF(C212=LIST!$A$2,LIST!$A$83,IF(D212="",LIST!$A$80,IF(C212=LIST!$A$5,D212,IF(C212=LIST!$A$4,D212*52*37/1720,IF(E212="",LIST!$A$82,IF(F212=0,(D212*VLOOKUP(E212,LIST!$A$7:$B$11,2,FALSE)/1720),IF(F212&lt;37,((D212*VLOOKUP(E212,LIST!$A$7:$B$11,2,FALSE)/1720)*37/F212),(D212*VLOOKUP(E212,LIST!$A$7:$B$11,2,FALSE)/1720))))))))))))</f>
        <v/>
      </c>
    </row>
    <row r="213" spans="1:7" ht="25.5" customHeight="1">
      <c r="A213" s="83">
        <v>210</v>
      </c>
      <c r="B213" s="77"/>
      <c r="C213" s="85"/>
      <c r="D213" s="85"/>
      <c r="E213" s="87"/>
      <c r="F213" s="88"/>
      <c r="G213" s="82" t="str">
        <f>IF(B213="","",IF('CLAIM FORM'!$M$7="R&amp;D",$G$2,IF('CLAIM FORM'!$M$7="",LIST!$A$77,IF(C213="",LIST!$A$81,IF(C213=LIST!$A$2,LIST!$A$83,IF(D213="",LIST!$A$80,IF(C213=LIST!$A$5,D213,IF(C213=LIST!$A$4,D213*52*37/1720,IF(E213="",LIST!$A$82,IF(F213=0,(D213*VLOOKUP(E213,LIST!$A$7:$B$11,2,FALSE)/1720),IF(F213&lt;37,((D213*VLOOKUP(E213,LIST!$A$7:$B$11,2,FALSE)/1720)*37/F213),(D213*VLOOKUP(E213,LIST!$A$7:$B$11,2,FALSE)/1720))))))))))))</f>
        <v/>
      </c>
    </row>
    <row r="214" spans="1:7" ht="25.5" customHeight="1">
      <c r="A214" s="83">
        <v>211</v>
      </c>
      <c r="B214" s="77"/>
      <c r="C214" s="85"/>
      <c r="D214" s="85"/>
      <c r="E214" s="87"/>
      <c r="F214" s="88"/>
      <c r="G214" s="82" t="str">
        <f>IF(B214="","",IF('CLAIM FORM'!$M$7="R&amp;D",$G$2,IF('CLAIM FORM'!$M$7="",LIST!$A$77,IF(C214="",LIST!$A$81,IF(C214=LIST!$A$2,LIST!$A$83,IF(D214="",LIST!$A$80,IF(C214=LIST!$A$5,D214,IF(C214=LIST!$A$4,D214*52*37/1720,IF(E214="",LIST!$A$82,IF(F214=0,(D214*VLOOKUP(E214,LIST!$A$7:$B$11,2,FALSE)/1720),IF(F214&lt;37,((D214*VLOOKUP(E214,LIST!$A$7:$B$11,2,FALSE)/1720)*37/F214),(D214*VLOOKUP(E214,LIST!$A$7:$B$11,2,FALSE)/1720))))))))))))</f>
        <v/>
      </c>
    </row>
    <row r="215" spans="1:7" ht="25.5" customHeight="1">
      <c r="A215" s="83">
        <v>212</v>
      </c>
      <c r="B215" s="77"/>
      <c r="C215" s="85"/>
      <c r="D215" s="85"/>
      <c r="E215" s="87"/>
      <c r="F215" s="88"/>
      <c r="G215" s="82" t="str">
        <f>IF(B215="","",IF('CLAIM FORM'!$M$7="R&amp;D",$G$2,IF('CLAIM FORM'!$M$7="",LIST!$A$77,IF(C215="",LIST!$A$81,IF(C215=LIST!$A$2,LIST!$A$83,IF(D215="",LIST!$A$80,IF(C215=LIST!$A$5,D215,IF(C215=LIST!$A$4,D215*52*37/1720,IF(E215="",LIST!$A$82,IF(F215=0,(D215*VLOOKUP(E215,LIST!$A$7:$B$11,2,FALSE)/1720),IF(F215&lt;37,((D215*VLOOKUP(E215,LIST!$A$7:$B$11,2,FALSE)/1720)*37/F215),(D215*VLOOKUP(E215,LIST!$A$7:$B$11,2,FALSE)/1720))))))))))))</f>
        <v/>
      </c>
    </row>
    <row r="216" spans="1:7" ht="25.5" customHeight="1">
      <c r="A216" s="83">
        <v>213</v>
      </c>
      <c r="B216" s="77"/>
      <c r="C216" s="85"/>
      <c r="D216" s="85"/>
      <c r="E216" s="87"/>
      <c r="F216" s="88"/>
      <c r="G216" s="82" t="str">
        <f>IF(B216="","",IF('CLAIM FORM'!$M$7="R&amp;D",$G$2,IF('CLAIM FORM'!$M$7="",LIST!$A$77,IF(C216="",LIST!$A$81,IF(C216=LIST!$A$2,LIST!$A$83,IF(D216="",LIST!$A$80,IF(C216=LIST!$A$5,D216,IF(C216=LIST!$A$4,D216*52*37/1720,IF(E216="",LIST!$A$82,IF(F216=0,(D216*VLOOKUP(E216,LIST!$A$7:$B$11,2,FALSE)/1720),IF(F216&lt;37,((D216*VLOOKUP(E216,LIST!$A$7:$B$11,2,FALSE)/1720)*37/F216),(D216*VLOOKUP(E216,LIST!$A$7:$B$11,2,FALSE)/1720))))))))))))</f>
        <v/>
      </c>
    </row>
    <row r="217" spans="1:7" ht="25.5" customHeight="1">
      <c r="A217" s="83">
        <v>214</v>
      </c>
      <c r="B217" s="77"/>
      <c r="C217" s="85"/>
      <c r="D217" s="85"/>
      <c r="E217" s="87"/>
      <c r="F217" s="88"/>
      <c r="G217" s="82" t="str">
        <f>IF(B217="","",IF('CLAIM FORM'!$M$7="R&amp;D",$G$2,IF('CLAIM FORM'!$M$7="",LIST!$A$77,IF(C217="",LIST!$A$81,IF(C217=LIST!$A$2,LIST!$A$83,IF(D217="",LIST!$A$80,IF(C217=LIST!$A$5,D217,IF(C217=LIST!$A$4,D217*52*37/1720,IF(E217="",LIST!$A$82,IF(F217=0,(D217*VLOOKUP(E217,LIST!$A$7:$B$11,2,FALSE)/1720),IF(F217&lt;37,((D217*VLOOKUP(E217,LIST!$A$7:$B$11,2,FALSE)/1720)*37/F217),(D217*VLOOKUP(E217,LIST!$A$7:$B$11,2,FALSE)/1720))))))))))))</f>
        <v/>
      </c>
    </row>
    <row r="218" spans="1:7" ht="25.5" customHeight="1">
      <c r="A218" s="83">
        <v>215</v>
      </c>
      <c r="B218" s="77"/>
      <c r="C218" s="85"/>
      <c r="D218" s="85"/>
      <c r="E218" s="87"/>
      <c r="F218" s="88"/>
      <c r="G218" s="82" t="str">
        <f>IF(B218="","",IF('CLAIM FORM'!$M$7="R&amp;D",$G$2,IF('CLAIM FORM'!$M$7="",LIST!$A$77,IF(C218="",LIST!$A$81,IF(C218=LIST!$A$2,LIST!$A$83,IF(D218="",LIST!$A$80,IF(C218=LIST!$A$5,D218,IF(C218=LIST!$A$4,D218*52*37/1720,IF(E218="",LIST!$A$82,IF(F218=0,(D218*VLOOKUP(E218,LIST!$A$7:$B$11,2,FALSE)/1720),IF(F218&lt;37,((D218*VLOOKUP(E218,LIST!$A$7:$B$11,2,FALSE)/1720)*37/F218),(D218*VLOOKUP(E218,LIST!$A$7:$B$11,2,FALSE)/1720))))))))))))</f>
        <v/>
      </c>
    </row>
    <row r="219" spans="1:7" ht="25.5" customHeight="1">
      <c r="A219" s="83">
        <v>216</v>
      </c>
      <c r="B219" s="77"/>
      <c r="C219" s="85"/>
      <c r="D219" s="85"/>
      <c r="E219" s="87"/>
      <c r="F219" s="88"/>
      <c r="G219" s="82" t="str">
        <f>IF(B219="","",IF('CLAIM FORM'!$M$7="R&amp;D",$G$2,IF('CLAIM FORM'!$M$7="",LIST!$A$77,IF(C219="",LIST!$A$81,IF(C219=LIST!$A$2,LIST!$A$83,IF(D219="",LIST!$A$80,IF(C219=LIST!$A$5,D219,IF(C219=LIST!$A$4,D219*52*37/1720,IF(E219="",LIST!$A$82,IF(F219=0,(D219*VLOOKUP(E219,LIST!$A$7:$B$11,2,FALSE)/1720),IF(F219&lt;37,((D219*VLOOKUP(E219,LIST!$A$7:$B$11,2,FALSE)/1720)*37/F219),(D219*VLOOKUP(E219,LIST!$A$7:$B$11,2,FALSE)/1720))))))))))))</f>
        <v/>
      </c>
    </row>
    <row r="220" spans="1:7" ht="25.5" customHeight="1">
      <c r="A220" s="83">
        <v>217</v>
      </c>
      <c r="B220" s="77"/>
      <c r="C220" s="85"/>
      <c r="D220" s="85"/>
      <c r="E220" s="87"/>
      <c r="F220" s="88"/>
      <c r="G220" s="82" t="str">
        <f>IF(B220="","",IF('CLAIM FORM'!$M$7="R&amp;D",$G$2,IF('CLAIM FORM'!$M$7="",LIST!$A$77,IF(C220="",LIST!$A$81,IF(C220=LIST!$A$2,LIST!$A$83,IF(D220="",LIST!$A$80,IF(C220=LIST!$A$5,D220,IF(C220=LIST!$A$4,D220*52*37/1720,IF(E220="",LIST!$A$82,IF(F220=0,(D220*VLOOKUP(E220,LIST!$A$7:$B$11,2,FALSE)/1720),IF(F220&lt;37,((D220*VLOOKUP(E220,LIST!$A$7:$B$11,2,FALSE)/1720)*37/F220),(D220*VLOOKUP(E220,LIST!$A$7:$B$11,2,FALSE)/1720))))))))))))</f>
        <v/>
      </c>
    </row>
    <row r="221" spans="1:7" ht="25.5" customHeight="1">
      <c r="A221" s="83">
        <v>218</v>
      </c>
      <c r="B221" s="77"/>
      <c r="C221" s="85"/>
      <c r="D221" s="85"/>
      <c r="E221" s="87"/>
      <c r="F221" s="88"/>
      <c r="G221" s="82" t="str">
        <f>IF(B221="","",IF('CLAIM FORM'!$M$7="R&amp;D",$G$2,IF('CLAIM FORM'!$M$7="",LIST!$A$77,IF(C221="",LIST!$A$81,IF(C221=LIST!$A$2,LIST!$A$83,IF(D221="",LIST!$A$80,IF(C221=LIST!$A$5,D221,IF(C221=LIST!$A$4,D221*52*37/1720,IF(E221="",LIST!$A$82,IF(F221=0,(D221*VLOOKUP(E221,LIST!$A$7:$B$11,2,FALSE)/1720),IF(F221&lt;37,((D221*VLOOKUP(E221,LIST!$A$7:$B$11,2,FALSE)/1720)*37/F221),(D221*VLOOKUP(E221,LIST!$A$7:$B$11,2,FALSE)/1720))))))))))))</f>
        <v/>
      </c>
    </row>
    <row r="222" spans="1:7" ht="25.5" customHeight="1">
      <c r="A222" s="83">
        <v>219</v>
      </c>
      <c r="B222" s="77"/>
      <c r="C222" s="85"/>
      <c r="D222" s="85"/>
      <c r="E222" s="87"/>
      <c r="F222" s="88"/>
      <c r="G222" s="82" t="str">
        <f>IF(B222="","",IF('CLAIM FORM'!$M$7="R&amp;D",$G$2,IF('CLAIM FORM'!$M$7="",LIST!$A$77,IF(C222="",LIST!$A$81,IF(C222=LIST!$A$2,LIST!$A$83,IF(D222="",LIST!$A$80,IF(C222=LIST!$A$5,D222,IF(C222=LIST!$A$4,D222*52*37/1720,IF(E222="",LIST!$A$82,IF(F222=0,(D222*VLOOKUP(E222,LIST!$A$7:$B$11,2,FALSE)/1720),IF(F222&lt;37,((D222*VLOOKUP(E222,LIST!$A$7:$B$11,2,FALSE)/1720)*37/F222),(D222*VLOOKUP(E222,LIST!$A$7:$B$11,2,FALSE)/1720))))))))))))</f>
        <v/>
      </c>
    </row>
    <row r="223" spans="1:7" ht="25.5" customHeight="1">
      <c r="A223" s="83">
        <v>220</v>
      </c>
      <c r="B223" s="77"/>
      <c r="C223" s="85"/>
      <c r="D223" s="85"/>
      <c r="E223" s="87"/>
      <c r="F223" s="88"/>
      <c r="G223" s="82" t="str">
        <f>IF(B223="","",IF('CLAIM FORM'!$M$7="R&amp;D",$G$2,IF('CLAIM FORM'!$M$7="",LIST!$A$77,IF(C223="",LIST!$A$81,IF(C223=LIST!$A$2,LIST!$A$83,IF(D223="",LIST!$A$80,IF(C223=LIST!$A$5,D223,IF(C223=LIST!$A$4,D223*52*37/1720,IF(E223="",LIST!$A$82,IF(F223=0,(D223*VLOOKUP(E223,LIST!$A$7:$B$11,2,FALSE)/1720),IF(F223&lt;37,((D223*VLOOKUP(E223,LIST!$A$7:$B$11,2,FALSE)/1720)*37/F223),(D223*VLOOKUP(E223,LIST!$A$7:$B$11,2,FALSE)/1720))))))))))))</f>
        <v/>
      </c>
    </row>
    <row r="224" spans="1:7" ht="25.5" customHeight="1">
      <c r="A224" s="83">
        <v>221</v>
      </c>
      <c r="B224" s="77"/>
      <c r="C224" s="85"/>
      <c r="D224" s="85"/>
      <c r="E224" s="87"/>
      <c r="F224" s="88"/>
      <c r="G224" s="82" t="str">
        <f>IF(B224="","",IF('CLAIM FORM'!$M$7="R&amp;D",$G$2,IF('CLAIM FORM'!$M$7="",LIST!$A$77,IF(C224="",LIST!$A$81,IF(C224=LIST!$A$2,LIST!$A$83,IF(D224="",LIST!$A$80,IF(C224=LIST!$A$5,D224,IF(C224=LIST!$A$4,D224*52*37/1720,IF(E224="",LIST!$A$82,IF(F224=0,(D224*VLOOKUP(E224,LIST!$A$7:$B$11,2,FALSE)/1720),IF(F224&lt;37,((D224*VLOOKUP(E224,LIST!$A$7:$B$11,2,FALSE)/1720)*37/F224),(D224*VLOOKUP(E224,LIST!$A$7:$B$11,2,FALSE)/1720))))))))))))</f>
        <v/>
      </c>
    </row>
    <row r="225" spans="1:7" ht="25.5" customHeight="1">
      <c r="A225" s="83">
        <v>222</v>
      </c>
      <c r="B225" s="77"/>
      <c r="C225" s="85"/>
      <c r="D225" s="85"/>
      <c r="E225" s="87"/>
      <c r="F225" s="88"/>
      <c r="G225" s="82" t="str">
        <f>IF(B225="","",IF('CLAIM FORM'!$M$7="R&amp;D",$G$2,IF('CLAIM FORM'!$M$7="",LIST!$A$77,IF(C225="",LIST!$A$81,IF(C225=LIST!$A$2,LIST!$A$83,IF(D225="",LIST!$A$80,IF(C225=LIST!$A$5,D225,IF(C225=LIST!$A$4,D225*52*37/1720,IF(E225="",LIST!$A$82,IF(F225=0,(D225*VLOOKUP(E225,LIST!$A$7:$B$11,2,FALSE)/1720),IF(F225&lt;37,((D225*VLOOKUP(E225,LIST!$A$7:$B$11,2,FALSE)/1720)*37/F225),(D225*VLOOKUP(E225,LIST!$A$7:$B$11,2,FALSE)/1720))))))))))))</f>
        <v/>
      </c>
    </row>
    <row r="226" spans="1:7" ht="25.5" customHeight="1">
      <c r="A226" s="83">
        <v>223</v>
      </c>
      <c r="B226" s="77"/>
      <c r="C226" s="85"/>
      <c r="D226" s="85"/>
      <c r="E226" s="87"/>
      <c r="F226" s="88"/>
      <c r="G226" s="82" t="str">
        <f>IF(B226="","",IF('CLAIM FORM'!$M$7="R&amp;D",$G$2,IF('CLAIM FORM'!$M$7="",LIST!$A$77,IF(C226="",LIST!$A$81,IF(C226=LIST!$A$2,LIST!$A$83,IF(D226="",LIST!$A$80,IF(C226=LIST!$A$5,D226,IF(C226=LIST!$A$4,D226*52*37/1720,IF(E226="",LIST!$A$82,IF(F226=0,(D226*VLOOKUP(E226,LIST!$A$7:$B$11,2,FALSE)/1720),IF(F226&lt;37,((D226*VLOOKUP(E226,LIST!$A$7:$B$11,2,FALSE)/1720)*37/F226),(D226*VLOOKUP(E226,LIST!$A$7:$B$11,2,FALSE)/1720))))))))))))</f>
        <v/>
      </c>
    </row>
    <row r="227" spans="1:7" ht="25.5" customHeight="1">
      <c r="A227" s="83">
        <v>224</v>
      </c>
      <c r="B227" s="77"/>
      <c r="C227" s="85"/>
      <c r="D227" s="85"/>
      <c r="E227" s="87"/>
      <c r="F227" s="88"/>
      <c r="G227" s="82" t="str">
        <f>IF(B227="","",IF('CLAIM FORM'!$M$7="R&amp;D",$G$2,IF('CLAIM FORM'!$M$7="",LIST!$A$77,IF(C227="",LIST!$A$81,IF(C227=LIST!$A$2,LIST!$A$83,IF(D227="",LIST!$A$80,IF(C227=LIST!$A$5,D227,IF(C227=LIST!$A$4,D227*52*37/1720,IF(E227="",LIST!$A$82,IF(F227=0,(D227*VLOOKUP(E227,LIST!$A$7:$B$11,2,FALSE)/1720),IF(F227&lt;37,((D227*VLOOKUP(E227,LIST!$A$7:$B$11,2,FALSE)/1720)*37/F227),(D227*VLOOKUP(E227,LIST!$A$7:$B$11,2,FALSE)/1720))))))))))))</f>
        <v/>
      </c>
    </row>
    <row r="228" spans="1:7" ht="25.5" customHeight="1">
      <c r="A228" s="83">
        <v>225</v>
      </c>
      <c r="B228" s="77"/>
      <c r="C228" s="85"/>
      <c r="D228" s="85"/>
      <c r="E228" s="87"/>
      <c r="F228" s="88"/>
      <c r="G228" s="82" t="str">
        <f>IF(B228="","",IF('CLAIM FORM'!$M$7="R&amp;D",$G$2,IF('CLAIM FORM'!$M$7="",LIST!$A$77,IF(C228="",LIST!$A$81,IF(C228=LIST!$A$2,LIST!$A$83,IF(D228="",LIST!$A$80,IF(C228=LIST!$A$5,D228,IF(C228=LIST!$A$4,D228*52*37/1720,IF(E228="",LIST!$A$82,IF(F228=0,(D228*VLOOKUP(E228,LIST!$A$7:$B$11,2,FALSE)/1720),IF(F228&lt;37,((D228*VLOOKUP(E228,LIST!$A$7:$B$11,2,FALSE)/1720)*37/F228),(D228*VLOOKUP(E228,LIST!$A$7:$B$11,2,FALSE)/1720))))))))))))</f>
        <v/>
      </c>
    </row>
    <row r="229" spans="1:7" ht="25.5" customHeight="1">
      <c r="A229" s="83">
        <v>226</v>
      </c>
      <c r="B229" s="77"/>
      <c r="C229" s="85"/>
      <c r="D229" s="85"/>
      <c r="E229" s="87"/>
      <c r="F229" s="88"/>
      <c r="G229" s="82" t="str">
        <f>IF(B229="","",IF('CLAIM FORM'!$M$7="R&amp;D",$G$2,IF('CLAIM FORM'!$M$7="",LIST!$A$77,IF(C229="",LIST!$A$81,IF(C229=LIST!$A$2,LIST!$A$83,IF(D229="",LIST!$A$80,IF(C229=LIST!$A$5,D229,IF(C229=LIST!$A$4,D229*52*37/1720,IF(E229="",LIST!$A$82,IF(F229=0,(D229*VLOOKUP(E229,LIST!$A$7:$B$11,2,FALSE)/1720),IF(F229&lt;37,((D229*VLOOKUP(E229,LIST!$A$7:$B$11,2,FALSE)/1720)*37/F229),(D229*VLOOKUP(E229,LIST!$A$7:$B$11,2,FALSE)/1720))))))))))))</f>
        <v/>
      </c>
    </row>
    <row r="230" spans="1:7" ht="25.5" customHeight="1">
      <c r="A230" s="83">
        <v>227</v>
      </c>
      <c r="B230" s="77"/>
      <c r="C230" s="85"/>
      <c r="D230" s="85"/>
      <c r="E230" s="87"/>
      <c r="F230" s="88"/>
      <c r="G230" s="82" t="str">
        <f>IF(B230="","",IF('CLAIM FORM'!$M$7="R&amp;D",$G$2,IF('CLAIM FORM'!$M$7="",LIST!$A$77,IF(C230="",LIST!$A$81,IF(C230=LIST!$A$2,LIST!$A$83,IF(D230="",LIST!$A$80,IF(C230=LIST!$A$5,D230,IF(C230=LIST!$A$4,D230*52*37/1720,IF(E230="",LIST!$A$82,IF(F230=0,(D230*VLOOKUP(E230,LIST!$A$7:$B$11,2,FALSE)/1720),IF(F230&lt;37,((D230*VLOOKUP(E230,LIST!$A$7:$B$11,2,FALSE)/1720)*37/F230),(D230*VLOOKUP(E230,LIST!$A$7:$B$11,2,FALSE)/1720))))))))))))</f>
        <v/>
      </c>
    </row>
    <row r="231" spans="1:7" ht="25.5" customHeight="1">
      <c r="A231" s="83">
        <v>228</v>
      </c>
      <c r="B231" s="77"/>
      <c r="C231" s="85"/>
      <c r="D231" s="85"/>
      <c r="E231" s="87"/>
      <c r="F231" s="88"/>
      <c r="G231" s="82" t="str">
        <f>IF(B231="","",IF('CLAIM FORM'!$M$7="R&amp;D",$G$2,IF('CLAIM FORM'!$M$7="",LIST!$A$77,IF(C231="",LIST!$A$81,IF(C231=LIST!$A$2,LIST!$A$83,IF(D231="",LIST!$A$80,IF(C231=LIST!$A$5,D231,IF(C231=LIST!$A$4,D231*52*37/1720,IF(E231="",LIST!$A$82,IF(F231=0,(D231*VLOOKUP(E231,LIST!$A$7:$B$11,2,FALSE)/1720),IF(F231&lt;37,((D231*VLOOKUP(E231,LIST!$A$7:$B$11,2,FALSE)/1720)*37/F231),(D231*VLOOKUP(E231,LIST!$A$7:$B$11,2,FALSE)/1720))))))))))))</f>
        <v/>
      </c>
    </row>
    <row r="232" spans="1:7" ht="25.5" customHeight="1">
      <c r="A232" s="83">
        <v>229</v>
      </c>
      <c r="B232" s="77"/>
      <c r="C232" s="85"/>
      <c r="D232" s="85"/>
      <c r="E232" s="87"/>
      <c r="F232" s="88"/>
      <c r="G232" s="82" t="str">
        <f>IF(B232="","",IF('CLAIM FORM'!$M$7="R&amp;D",$G$2,IF('CLAIM FORM'!$M$7="",LIST!$A$77,IF(C232="",LIST!$A$81,IF(C232=LIST!$A$2,LIST!$A$83,IF(D232="",LIST!$A$80,IF(C232=LIST!$A$5,D232,IF(C232=LIST!$A$4,D232*52*37/1720,IF(E232="",LIST!$A$82,IF(F232=0,(D232*VLOOKUP(E232,LIST!$A$7:$B$11,2,FALSE)/1720),IF(F232&lt;37,((D232*VLOOKUP(E232,LIST!$A$7:$B$11,2,FALSE)/1720)*37/F232),(D232*VLOOKUP(E232,LIST!$A$7:$B$11,2,FALSE)/1720))))))))))))</f>
        <v/>
      </c>
    </row>
    <row r="233" spans="1:7" ht="25.5" customHeight="1">
      <c r="A233" s="83">
        <v>230</v>
      </c>
      <c r="B233" s="77"/>
      <c r="C233" s="85"/>
      <c r="D233" s="85"/>
      <c r="E233" s="87"/>
      <c r="F233" s="88"/>
      <c r="G233" s="82" t="str">
        <f>IF(B233="","",IF('CLAIM FORM'!$M$7="R&amp;D",$G$2,IF('CLAIM FORM'!$M$7="",LIST!$A$77,IF(C233="",LIST!$A$81,IF(C233=LIST!$A$2,LIST!$A$83,IF(D233="",LIST!$A$80,IF(C233=LIST!$A$5,D233,IF(C233=LIST!$A$4,D233*52*37/1720,IF(E233="",LIST!$A$82,IF(F233=0,(D233*VLOOKUP(E233,LIST!$A$7:$B$11,2,FALSE)/1720),IF(F233&lt;37,((D233*VLOOKUP(E233,LIST!$A$7:$B$11,2,FALSE)/1720)*37/F233),(D233*VLOOKUP(E233,LIST!$A$7:$B$11,2,FALSE)/1720))))))))))))</f>
        <v/>
      </c>
    </row>
    <row r="234" spans="1:7" ht="25.5" customHeight="1">
      <c r="A234" s="83">
        <v>231</v>
      </c>
      <c r="B234" s="77"/>
      <c r="C234" s="85"/>
      <c r="D234" s="85"/>
      <c r="E234" s="87"/>
      <c r="F234" s="88"/>
      <c r="G234" s="82" t="str">
        <f>IF(B234="","",IF('CLAIM FORM'!$M$7="R&amp;D",$G$2,IF('CLAIM FORM'!$M$7="",LIST!$A$77,IF(C234="",LIST!$A$81,IF(C234=LIST!$A$2,LIST!$A$83,IF(D234="",LIST!$A$80,IF(C234=LIST!$A$5,D234,IF(C234=LIST!$A$4,D234*52*37/1720,IF(E234="",LIST!$A$82,IF(F234=0,(D234*VLOOKUP(E234,LIST!$A$7:$B$11,2,FALSE)/1720),IF(F234&lt;37,((D234*VLOOKUP(E234,LIST!$A$7:$B$11,2,FALSE)/1720)*37/F234),(D234*VLOOKUP(E234,LIST!$A$7:$B$11,2,FALSE)/1720))))))))))))</f>
        <v/>
      </c>
    </row>
    <row r="235" spans="1:7" ht="25.5" customHeight="1">
      <c r="A235" s="83">
        <v>232</v>
      </c>
      <c r="B235" s="77"/>
      <c r="C235" s="85"/>
      <c r="D235" s="85"/>
      <c r="E235" s="87"/>
      <c r="F235" s="88"/>
      <c r="G235" s="82" t="str">
        <f>IF(B235="","",IF('CLAIM FORM'!$M$7="R&amp;D",$G$2,IF('CLAIM FORM'!$M$7="",LIST!$A$77,IF(C235="",LIST!$A$81,IF(C235=LIST!$A$2,LIST!$A$83,IF(D235="",LIST!$A$80,IF(C235=LIST!$A$5,D235,IF(C235=LIST!$A$4,D235*52*37/1720,IF(E235="",LIST!$A$82,IF(F235=0,(D235*VLOOKUP(E235,LIST!$A$7:$B$11,2,FALSE)/1720),IF(F235&lt;37,((D235*VLOOKUP(E235,LIST!$A$7:$B$11,2,FALSE)/1720)*37/F235),(D235*VLOOKUP(E235,LIST!$A$7:$B$11,2,FALSE)/1720))))))))))))</f>
        <v/>
      </c>
    </row>
    <row r="236" spans="1:7" ht="25.5" customHeight="1">
      <c r="A236" s="83">
        <v>233</v>
      </c>
      <c r="B236" s="77"/>
      <c r="C236" s="85"/>
      <c r="D236" s="85"/>
      <c r="E236" s="87"/>
      <c r="F236" s="88"/>
      <c r="G236" s="82" t="str">
        <f>IF(B236="","",IF('CLAIM FORM'!$M$7="R&amp;D",$G$2,IF('CLAIM FORM'!$M$7="",LIST!$A$77,IF(C236="",LIST!$A$81,IF(C236=LIST!$A$2,LIST!$A$83,IF(D236="",LIST!$A$80,IF(C236=LIST!$A$5,D236,IF(C236=LIST!$A$4,D236*52*37/1720,IF(E236="",LIST!$A$82,IF(F236=0,(D236*VLOOKUP(E236,LIST!$A$7:$B$11,2,FALSE)/1720),IF(F236&lt;37,((D236*VLOOKUP(E236,LIST!$A$7:$B$11,2,FALSE)/1720)*37/F236),(D236*VLOOKUP(E236,LIST!$A$7:$B$11,2,FALSE)/1720))))))))))))</f>
        <v/>
      </c>
    </row>
    <row r="237" spans="1:7" ht="25.5" customHeight="1">
      <c r="A237" s="83">
        <v>234</v>
      </c>
      <c r="B237" s="77"/>
      <c r="C237" s="85"/>
      <c r="D237" s="85"/>
      <c r="E237" s="87"/>
      <c r="F237" s="88"/>
      <c r="G237" s="82" t="str">
        <f>IF(B237="","",IF('CLAIM FORM'!$M$7="R&amp;D",$G$2,IF('CLAIM FORM'!$M$7="",LIST!$A$77,IF(C237="",LIST!$A$81,IF(C237=LIST!$A$2,LIST!$A$83,IF(D237="",LIST!$A$80,IF(C237=LIST!$A$5,D237,IF(C237=LIST!$A$4,D237*52*37/1720,IF(E237="",LIST!$A$82,IF(F237=0,(D237*VLOOKUP(E237,LIST!$A$7:$B$11,2,FALSE)/1720),IF(F237&lt;37,((D237*VLOOKUP(E237,LIST!$A$7:$B$11,2,FALSE)/1720)*37/F237),(D237*VLOOKUP(E237,LIST!$A$7:$B$11,2,FALSE)/1720))))))))))))</f>
        <v/>
      </c>
    </row>
    <row r="238" spans="1:7" ht="25.5" customHeight="1">
      <c r="A238" s="83">
        <v>235</v>
      </c>
      <c r="B238" s="77"/>
      <c r="C238" s="85"/>
      <c r="D238" s="85"/>
      <c r="E238" s="87"/>
      <c r="F238" s="88"/>
      <c r="G238" s="82" t="str">
        <f>IF(B238="","",IF('CLAIM FORM'!$M$7="R&amp;D",$G$2,IF('CLAIM FORM'!$M$7="",LIST!$A$77,IF(C238="",LIST!$A$81,IF(C238=LIST!$A$2,LIST!$A$83,IF(D238="",LIST!$A$80,IF(C238=LIST!$A$5,D238,IF(C238=LIST!$A$4,D238*52*37/1720,IF(E238="",LIST!$A$82,IF(F238=0,(D238*VLOOKUP(E238,LIST!$A$7:$B$11,2,FALSE)/1720),IF(F238&lt;37,((D238*VLOOKUP(E238,LIST!$A$7:$B$11,2,FALSE)/1720)*37/F238),(D238*VLOOKUP(E238,LIST!$A$7:$B$11,2,FALSE)/1720))))))))))))</f>
        <v/>
      </c>
    </row>
    <row r="239" spans="1:7" ht="25.5" customHeight="1">
      <c r="A239" s="83">
        <v>236</v>
      </c>
      <c r="B239" s="77"/>
      <c r="C239" s="85"/>
      <c r="D239" s="85"/>
      <c r="E239" s="87"/>
      <c r="F239" s="88"/>
      <c r="G239" s="82" t="str">
        <f>IF(B239="","",IF('CLAIM FORM'!$M$7="R&amp;D",$G$2,IF('CLAIM FORM'!$M$7="",LIST!$A$77,IF(C239="",LIST!$A$81,IF(C239=LIST!$A$2,LIST!$A$83,IF(D239="",LIST!$A$80,IF(C239=LIST!$A$5,D239,IF(C239=LIST!$A$4,D239*52*37/1720,IF(E239="",LIST!$A$82,IF(F239=0,(D239*VLOOKUP(E239,LIST!$A$7:$B$11,2,FALSE)/1720),IF(F239&lt;37,((D239*VLOOKUP(E239,LIST!$A$7:$B$11,2,FALSE)/1720)*37/F239),(D239*VLOOKUP(E239,LIST!$A$7:$B$11,2,FALSE)/1720))))))))))))</f>
        <v/>
      </c>
    </row>
    <row r="240" spans="1:7" ht="25.5" customHeight="1">
      <c r="A240" s="83">
        <v>237</v>
      </c>
      <c r="B240" s="77"/>
      <c r="C240" s="85"/>
      <c r="D240" s="85"/>
      <c r="E240" s="87"/>
      <c r="F240" s="88"/>
      <c r="G240" s="82" t="str">
        <f>IF(B240="","",IF('CLAIM FORM'!$M$7="R&amp;D",$G$2,IF('CLAIM FORM'!$M$7="",LIST!$A$77,IF(C240="",LIST!$A$81,IF(C240=LIST!$A$2,LIST!$A$83,IF(D240="",LIST!$A$80,IF(C240=LIST!$A$5,D240,IF(C240=LIST!$A$4,D240*52*37/1720,IF(E240="",LIST!$A$82,IF(F240=0,(D240*VLOOKUP(E240,LIST!$A$7:$B$11,2,FALSE)/1720),IF(F240&lt;37,((D240*VLOOKUP(E240,LIST!$A$7:$B$11,2,FALSE)/1720)*37/F240),(D240*VLOOKUP(E240,LIST!$A$7:$B$11,2,FALSE)/1720))))))))))))</f>
        <v/>
      </c>
    </row>
    <row r="241" spans="1:7" ht="25.5" customHeight="1">
      <c r="A241" s="83">
        <v>238</v>
      </c>
      <c r="B241" s="77"/>
      <c r="C241" s="85"/>
      <c r="D241" s="85"/>
      <c r="E241" s="87"/>
      <c r="F241" s="88"/>
      <c r="G241" s="82" t="str">
        <f>IF(B241="","",IF('CLAIM FORM'!$M$7="R&amp;D",$G$2,IF('CLAIM FORM'!$M$7="",LIST!$A$77,IF(C241="",LIST!$A$81,IF(C241=LIST!$A$2,LIST!$A$83,IF(D241="",LIST!$A$80,IF(C241=LIST!$A$5,D241,IF(C241=LIST!$A$4,D241*52*37/1720,IF(E241="",LIST!$A$82,IF(F241=0,(D241*VLOOKUP(E241,LIST!$A$7:$B$11,2,FALSE)/1720),IF(F241&lt;37,((D241*VLOOKUP(E241,LIST!$A$7:$B$11,2,FALSE)/1720)*37/F241),(D241*VLOOKUP(E241,LIST!$A$7:$B$11,2,FALSE)/1720))))))))))))</f>
        <v/>
      </c>
    </row>
    <row r="242" spans="1:7" ht="25.5" customHeight="1">
      <c r="A242" s="83">
        <v>239</v>
      </c>
      <c r="B242" s="77"/>
      <c r="C242" s="85"/>
      <c r="D242" s="85"/>
      <c r="E242" s="87"/>
      <c r="F242" s="88"/>
      <c r="G242" s="82" t="str">
        <f>IF(B242="","",IF('CLAIM FORM'!$M$7="R&amp;D",$G$2,IF('CLAIM FORM'!$M$7="",LIST!$A$77,IF(C242="",LIST!$A$81,IF(C242=LIST!$A$2,LIST!$A$83,IF(D242="",LIST!$A$80,IF(C242=LIST!$A$5,D242,IF(C242=LIST!$A$4,D242*52*37/1720,IF(E242="",LIST!$A$82,IF(F242=0,(D242*VLOOKUP(E242,LIST!$A$7:$B$11,2,FALSE)/1720),IF(F242&lt;37,((D242*VLOOKUP(E242,LIST!$A$7:$B$11,2,FALSE)/1720)*37/F242),(D242*VLOOKUP(E242,LIST!$A$7:$B$11,2,FALSE)/1720))))))))))))</f>
        <v/>
      </c>
    </row>
    <row r="243" spans="1:7" ht="25.5" customHeight="1">
      <c r="A243" s="83">
        <v>240</v>
      </c>
      <c r="B243" s="77"/>
      <c r="C243" s="85"/>
      <c r="D243" s="85"/>
      <c r="E243" s="87"/>
      <c r="F243" s="88"/>
      <c r="G243" s="82" t="str">
        <f>IF(B243="","",IF('CLAIM FORM'!$M$7="R&amp;D",$G$2,IF('CLAIM FORM'!$M$7="",LIST!$A$77,IF(C243="",LIST!$A$81,IF(C243=LIST!$A$2,LIST!$A$83,IF(D243="",LIST!$A$80,IF(C243=LIST!$A$5,D243,IF(C243=LIST!$A$4,D243*52*37/1720,IF(E243="",LIST!$A$82,IF(F243=0,(D243*VLOOKUP(E243,LIST!$A$7:$B$11,2,FALSE)/1720),IF(F243&lt;37,((D243*VLOOKUP(E243,LIST!$A$7:$B$11,2,FALSE)/1720)*37/F243),(D243*VLOOKUP(E243,LIST!$A$7:$B$11,2,FALSE)/1720))))))))))))</f>
        <v/>
      </c>
    </row>
    <row r="244" spans="1:7" ht="25.5" customHeight="1">
      <c r="A244" s="83">
        <v>241</v>
      </c>
      <c r="B244" s="77"/>
      <c r="C244" s="85"/>
      <c r="D244" s="85"/>
      <c r="E244" s="87"/>
      <c r="F244" s="88"/>
      <c r="G244" s="82" t="str">
        <f>IF(B244="","",IF('CLAIM FORM'!$M$7="R&amp;D",$G$2,IF('CLAIM FORM'!$M$7="",LIST!$A$77,IF(C244="",LIST!$A$81,IF(C244=LIST!$A$2,LIST!$A$83,IF(D244="",LIST!$A$80,IF(C244=LIST!$A$5,D244,IF(C244=LIST!$A$4,D244*52*37/1720,IF(E244="",LIST!$A$82,IF(F244=0,(D244*VLOOKUP(E244,LIST!$A$7:$B$11,2,FALSE)/1720),IF(F244&lt;37,((D244*VLOOKUP(E244,LIST!$A$7:$B$11,2,FALSE)/1720)*37/F244),(D244*VLOOKUP(E244,LIST!$A$7:$B$11,2,FALSE)/1720))))))))))))</f>
        <v/>
      </c>
    </row>
    <row r="245" spans="1:7" ht="25.5" customHeight="1">
      <c r="A245" s="83">
        <v>242</v>
      </c>
      <c r="B245" s="77"/>
      <c r="C245" s="85"/>
      <c r="D245" s="85"/>
      <c r="E245" s="87"/>
      <c r="F245" s="88"/>
      <c r="G245" s="82" t="str">
        <f>IF(B245="","",IF('CLAIM FORM'!$M$7="R&amp;D",$G$2,IF('CLAIM FORM'!$M$7="",LIST!$A$77,IF(C245="",LIST!$A$81,IF(C245=LIST!$A$2,LIST!$A$83,IF(D245="",LIST!$A$80,IF(C245=LIST!$A$5,D245,IF(C245=LIST!$A$4,D245*52*37/1720,IF(E245="",LIST!$A$82,IF(F245=0,(D245*VLOOKUP(E245,LIST!$A$7:$B$11,2,FALSE)/1720),IF(F245&lt;37,((D245*VLOOKUP(E245,LIST!$A$7:$B$11,2,FALSE)/1720)*37/F245),(D245*VLOOKUP(E245,LIST!$A$7:$B$11,2,FALSE)/1720))))))))))))</f>
        <v/>
      </c>
    </row>
    <row r="246" spans="1:7" ht="25.5" customHeight="1">
      <c r="A246" s="83">
        <v>243</v>
      </c>
      <c r="B246" s="77"/>
      <c r="C246" s="85"/>
      <c r="D246" s="85"/>
      <c r="E246" s="87"/>
      <c r="F246" s="88"/>
      <c r="G246" s="82" t="str">
        <f>IF(B246="","",IF('CLAIM FORM'!$M$7="R&amp;D",$G$2,IF('CLAIM FORM'!$M$7="",LIST!$A$77,IF(C246="",LIST!$A$81,IF(C246=LIST!$A$2,LIST!$A$83,IF(D246="",LIST!$A$80,IF(C246=LIST!$A$5,D246,IF(C246=LIST!$A$4,D246*52*37/1720,IF(E246="",LIST!$A$82,IF(F246=0,(D246*VLOOKUP(E246,LIST!$A$7:$B$11,2,FALSE)/1720),IF(F246&lt;37,((D246*VLOOKUP(E246,LIST!$A$7:$B$11,2,FALSE)/1720)*37/F246),(D246*VLOOKUP(E246,LIST!$A$7:$B$11,2,FALSE)/1720))))))))))))</f>
        <v/>
      </c>
    </row>
    <row r="247" spans="1:7" ht="25.5" customHeight="1">
      <c r="A247" s="83">
        <v>244</v>
      </c>
      <c r="B247" s="77"/>
      <c r="C247" s="85"/>
      <c r="D247" s="85"/>
      <c r="E247" s="87"/>
      <c r="F247" s="88"/>
      <c r="G247" s="82" t="str">
        <f>IF(B247="","",IF('CLAIM FORM'!$M$7="R&amp;D",$G$2,IF('CLAIM FORM'!$M$7="",LIST!$A$77,IF(C247="",LIST!$A$81,IF(C247=LIST!$A$2,LIST!$A$83,IF(D247="",LIST!$A$80,IF(C247=LIST!$A$5,D247,IF(C247=LIST!$A$4,D247*52*37/1720,IF(E247="",LIST!$A$82,IF(F247=0,(D247*VLOOKUP(E247,LIST!$A$7:$B$11,2,FALSE)/1720),IF(F247&lt;37,((D247*VLOOKUP(E247,LIST!$A$7:$B$11,2,FALSE)/1720)*37/F247),(D247*VLOOKUP(E247,LIST!$A$7:$B$11,2,FALSE)/1720))))))))))))</f>
        <v/>
      </c>
    </row>
    <row r="248" spans="1:7" ht="25.5" customHeight="1">
      <c r="A248" s="83">
        <v>245</v>
      </c>
      <c r="B248" s="77"/>
      <c r="C248" s="85"/>
      <c r="D248" s="85"/>
      <c r="E248" s="87"/>
      <c r="F248" s="88"/>
      <c r="G248" s="82" t="str">
        <f>IF(B248="","",IF('CLAIM FORM'!$M$7="R&amp;D",$G$2,IF('CLAIM FORM'!$M$7="",LIST!$A$77,IF(C248="",LIST!$A$81,IF(C248=LIST!$A$2,LIST!$A$83,IF(D248="",LIST!$A$80,IF(C248=LIST!$A$5,D248,IF(C248=LIST!$A$4,D248*52*37/1720,IF(E248="",LIST!$A$82,IF(F248=0,(D248*VLOOKUP(E248,LIST!$A$7:$B$11,2,FALSE)/1720),IF(F248&lt;37,((D248*VLOOKUP(E248,LIST!$A$7:$B$11,2,FALSE)/1720)*37/F248),(D248*VLOOKUP(E248,LIST!$A$7:$B$11,2,FALSE)/1720))))))))))))</f>
        <v/>
      </c>
    </row>
    <row r="249" spans="1:7" ht="25.5" customHeight="1">
      <c r="A249" s="83">
        <v>246</v>
      </c>
      <c r="B249" s="77"/>
      <c r="C249" s="85"/>
      <c r="D249" s="85"/>
      <c r="E249" s="87"/>
      <c r="F249" s="88"/>
      <c r="G249" s="82" t="str">
        <f>IF(B249="","",IF('CLAIM FORM'!$M$7="R&amp;D",$G$2,IF('CLAIM FORM'!$M$7="",LIST!$A$77,IF(C249="",LIST!$A$81,IF(C249=LIST!$A$2,LIST!$A$83,IF(D249="",LIST!$A$80,IF(C249=LIST!$A$5,D249,IF(C249=LIST!$A$4,D249*52*37/1720,IF(E249="",LIST!$A$82,IF(F249=0,(D249*VLOOKUP(E249,LIST!$A$7:$B$11,2,FALSE)/1720),IF(F249&lt;37,((D249*VLOOKUP(E249,LIST!$A$7:$B$11,2,FALSE)/1720)*37/F249),(D249*VLOOKUP(E249,LIST!$A$7:$B$11,2,FALSE)/1720))))))))))))</f>
        <v/>
      </c>
    </row>
    <row r="250" spans="1:7" ht="25.5" customHeight="1">
      <c r="A250" s="83">
        <v>247</v>
      </c>
      <c r="B250" s="77"/>
      <c r="C250" s="85"/>
      <c r="D250" s="85"/>
      <c r="E250" s="87"/>
      <c r="F250" s="88"/>
      <c r="G250" s="82" t="str">
        <f>IF(B250="","",IF('CLAIM FORM'!$M$7="R&amp;D",$G$2,IF('CLAIM FORM'!$M$7="",LIST!$A$77,IF(C250="",LIST!$A$81,IF(C250=LIST!$A$2,LIST!$A$83,IF(D250="",LIST!$A$80,IF(C250=LIST!$A$5,D250,IF(C250=LIST!$A$4,D250*52*37/1720,IF(E250="",LIST!$A$82,IF(F250=0,(D250*VLOOKUP(E250,LIST!$A$7:$B$11,2,FALSE)/1720),IF(F250&lt;37,((D250*VLOOKUP(E250,LIST!$A$7:$B$11,2,FALSE)/1720)*37/F250),(D250*VLOOKUP(E250,LIST!$A$7:$B$11,2,FALSE)/1720))))))))))))</f>
        <v/>
      </c>
    </row>
    <row r="251" spans="1:7" ht="25.5" customHeight="1">
      <c r="A251" s="83">
        <v>248</v>
      </c>
      <c r="B251" s="77"/>
      <c r="C251" s="85"/>
      <c r="D251" s="85"/>
      <c r="E251" s="87"/>
      <c r="F251" s="88"/>
      <c r="G251" s="82" t="str">
        <f>IF(B251="","",IF('CLAIM FORM'!$M$7="R&amp;D",$G$2,IF('CLAIM FORM'!$M$7="",LIST!$A$77,IF(C251="",LIST!$A$81,IF(C251=LIST!$A$2,LIST!$A$83,IF(D251="",LIST!$A$80,IF(C251=LIST!$A$5,D251,IF(C251=LIST!$A$4,D251*52*37/1720,IF(E251="",LIST!$A$82,IF(F251=0,(D251*VLOOKUP(E251,LIST!$A$7:$B$11,2,FALSE)/1720),IF(F251&lt;37,((D251*VLOOKUP(E251,LIST!$A$7:$B$11,2,FALSE)/1720)*37/F251),(D251*VLOOKUP(E251,LIST!$A$7:$B$11,2,FALSE)/1720))))))))))))</f>
        <v/>
      </c>
    </row>
    <row r="252" spans="1:7" ht="25.5" customHeight="1" thickBot="1">
      <c r="A252" s="84">
        <v>249</v>
      </c>
      <c r="B252" s="176"/>
      <c r="C252" s="177"/>
      <c r="D252" s="177"/>
      <c r="E252" s="89"/>
      <c r="F252" s="90"/>
      <c r="G252" s="178" t="str">
        <f>IF(B252="","",IF('CLAIM FORM'!$M$7="R&amp;D",$G$2,IF('CLAIM FORM'!$M$7="",LIST!$A$77,IF(C252="",LIST!$A$81,IF(C252=LIST!$A$2,LIST!$A$83,IF(D252="",LIST!$A$80,IF(C252=LIST!$A$5,D252,IF(C252=LIST!$A$4,D252*52*37/1720,IF(E252="",LIST!$A$82,IF(F252=0,(D252*VLOOKUP(E252,LIST!$A$7:$B$11,2,FALSE)/1720),IF(F252&lt;37,((D252*VLOOKUP(E252,LIST!$A$7:$B$11,2,FALSE)/1720)*37/F252),(D252*VLOOKUP(E252,LIST!$A$7:$B$11,2,FALSE)/1720))))))))))))</f>
        <v/>
      </c>
    </row>
  </sheetData>
  <mergeCells count="8">
    <mergeCell ref="H1:H3"/>
    <mergeCell ref="F2:F3"/>
    <mergeCell ref="A1:F1"/>
    <mergeCell ref="A2:A3"/>
    <mergeCell ref="B2:B3"/>
    <mergeCell ref="C2:C3"/>
    <mergeCell ref="D2:D3"/>
    <mergeCell ref="E2:E3"/>
  </mergeCells>
  <phoneticPr fontId="11" type="noConversion"/>
  <conditionalFormatting sqref="B4:B1048576">
    <cfRule type="duplicateValues" dxfId="10" priority="4"/>
  </conditionalFormatting>
  <conditionalFormatting sqref="C4:G252">
    <cfRule type="expression" dxfId="9" priority="11">
      <formula>$B4=""</formula>
    </cfRule>
  </conditionalFormatting>
  <conditionalFormatting sqref="H1:H3">
    <cfRule type="expression" dxfId="8" priority="1" stopIfTrue="1">
      <formula>$G$2&gt;20</formula>
    </cfRule>
  </conditionalFormatting>
  <hyperlinks>
    <hyperlink ref="D2:D3" location="GUIDANCE!A73" display="BASIC SALARY / HOURLY RATE " xr:uid="{F2E44ABE-0308-43D4-A7D5-B82A754B7E80}"/>
    <hyperlink ref="B2:B3" location="GUIDANCE!A71" display="EMPLOYEE NUMBER " xr:uid="{1C446940-5ABC-4907-AAA0-9A9FAC0F5244}"/>
    <hyperlink ref="G1" location="GUIDANCE!A76" display="GUIDANCE!A76" xr:uid="{6F920E2E-9DAA-4A53-B430-40822644670F}"/>
    <hyperlink ref="A2" location="'GUIDANCE '!A1" display="GUIDANCE" xr:uid="{4F3DEC9E-6BA0-4DAF-83E4-48B88E7C151A}"/>
    <hyperlink ref="E2:E3" location="GUIDANCE!A74" display="SALARY FREQUENCY" xr:uid="{371862D0-051F-4591-B830-919F5CD0EA58}"/>
    <hyperlink ref="F2:F3" location="GUIDANCE!A75" display="CONTRACTED WEEKLY HOURS (LESS THAN 37 HOURS)" xr:uid="{9BA43701-D4FF-4B5F-A927-90EB22D2B214}"/>
    <hyperlink ref="C2:C3" location="GUIDANCE!A72" display="LABOUR COST TYPE " xr:uid="{DE7AF050-317C-4B54-B855-9F07354B1C1F}"/>
    <hyperlink ref="G3" location="GUIDANCE!A77" display="PROJECT HOURLY RATE" xr:uid="{B2BFCFA2-B0F3-4F10-A0A1-A47D87CDAE1B}"/>
    <hyperlink ref="A2:A3" location="GUIDANCE!A70" display="LINE No." xr:uid="{9DC1761A-2E2B-42E6-94C4-AEC0802304E3}"/>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5824827E-F3A3-48C1-9654-824636826D7C}">
            <xm:f>'CLAIM FORM'!$M$7="R&amp;D"</xm:f>
            <x14:dxf>
              <fill>
                <patternFill>
                  <bgColor theme="0" tint="-4.9989318521683403E-2"/>
                </patternFill>
              </fill>
            </x14:dxf>
          </x14:cfRule>
          <xm:sqref>C4:G252</xm:sqref>
        </x14:conditionalFormatting>
        <x14:conditionalFormatting xmlns:xm="http://schemas.microsoft.com/office/excel/2006/main">
          <x14:cfRule type="expression" priority="8" id="{C5C001EB-A514-403F-83A2-EF1392D3CCD2}">
            <xm:f>$C4=LIST!$A$5</xm:f>
            <x14:dxf>
              <fill>
                <patternFill>
                  <bgColor theme="0" tint="-4.9989318521683403E-2"/>
                </patternFill>
              </fill>
            </x14:dxf>
          </x14:cfRule>
          <x14:cfRule type="expression" priority="9" id="{58436E90-54B8-4703-89B0-F89F57CD3E3E}">
            <xm:f>$C4=LIST!$A$4</xm:f>
            <x14:dxf>
              <fill>
                <patternFill>
                  <bgColor theme="0" tint="-4.9989318521683403E-2"/>
                </patternFill>
              </fill>
            </x14:dxf>
          </x14:cfRule>
          <xm:sqref>E4:F252</xm:sqref>
        </x14:conditionalFormatting>
        <x14:conditionalFormatting xmlns:xm="http://schemas.microsoft.com/office/excel/2006/main">
          <x14:cfRule type="expression" priority="5" id="{A7D7A3C4-2D97-4DA2-B9FC-A9C9974BA3BA}">
            <xm:f>'CLAIM FORM'!$M$7="R&amp;D"</xm:f>
            <x14:dxf>
              <fill>
                <patternFill>
                  <bgColor theme="0"/>
                </patternFill>
              </fill>
            </x14:dxf>
          </x14:cfRule>
          <xm:sqref>G2</xm:sqref>
        </x14:conditionalFormatting>
        <x14:conditionalFormatting xmlns:xm="http://schemas.microsoft.com/office/excel/2006/main">
          <x14:cfRule type="expression" priority="2" id="{24B68A33-06E1-4381-8823-781F16131A15}">
            <xm:f>'CLAIM FORM'!$M$7="R&amp;D"</xm:f>
            <x14:dxf>
              <fill>
                <patternFill>
                  <bgColor rgb="FFFF0000"/>
                </patternFill>
              </fill>
            </x14:dxf>
          </x14:cfRule>
          <xm:sqref>H1:H3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69C0F2D-B8EA-42C1-8A7A-99B33B48EFD0}">
          <x14:formula1>
            <xm:f>LIST!$A$7:$A$11</xm:f>
          </x14:formula1>
          <xm:sqref>E4:E252</xm:sqref>
        </x14:dataValidation>
        <x14:dataValidation type="list" allowBlank="1" showInputMessage="1" showErrorMessage="1" xr:uid="{B69B2DB4-F18E-45E2-B563-469CA35489E7}">
          <x14:formula1>
            <xm:f>LIST!$A$3:$A$5</xm:f>
          </x14:formula1>
          <xm:sqref>C4:C252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28AEE-8F17-4D1B-A286-63180E1C5340}">
  <sheetPr codeName="Sheet11"/>
  <dimension ref="A1:E102"/>
  <sheetViews>
    <sheetView showGridLines="0" zoomScaleNormal="100" workbookViewId="0">
      <pane xSplit="1" ySplit="2" topLeftCell="B3" activePane="bottomRight" state="frozen"/>
      <selection pane="bottomRight" activeCell="B3" sqref="B3"/>
      <selection pane="bottomLeft" activeCell="A2" sqref="A2"/>
      <selection pane="topRight" activeCell="B1" sqref="B1"/>
    </sheetView>
  </sheetViews>
  <sheetFormatPr defaultColWidth="8.7109375" defaultRowHeight="25.5" customHeight="1"/>
  <cols>
    <col min="1" max="1" width="6.5703125" style="66" customWidth="1"/>
    <col min="2" max="2" width="30.42578125" style="92" customWidth="1"/>
    <col min="3" max="3" width="43.5703125" style="92" customWidth="1"/>
    <col min="4" max="4" width="18.5703125" style="93" customWidth="1"/>
    <col min="5" max="5" width="11.85546875" style="92" hidden="1" customWidth="1"/>
    <col min="6" max="16384" width="8.7109375" style="66"/>
  </cols>
  <sheetData>
    <row r="1" spans="1:5" ht="34.5" customHeight="1" thickBot="1">
      <c r="A1" s="423" t="s">
        <v>325</v>
      </c>
      <c r="B1" s="402"/>
      <c r="C1" s="402"/>
      <c r="D1" s="403"/>
    </row>
    <row r="2" spans="1:5" ht="37.5" customHeight="1" thickBot="1">
      <c r="A2" s="155" t="s">
        <v>84</v>
      </c>
      <c r="B2" s="157" t="s">
        <v>365</v>
      </c>
      <c r="C2" s="156" t="s">
        <v>366</v>
      </c>
      <c r="D2" s="165" t="s">
        <v>166</v>
      </c>
      <c r="E2" s="164" t="s">
        <v>367</v>
      </c>
    </row>
    <row r="3" spans="1:5" ht="25.5" customHeight="1">
      <c r="A3" s="169">
        <v>1</v>
      </c>
      <c r="B3" s="166"/>
      <c r="C3" s="163"/>
      <c r="D3" s="173"/>
      <c r="E3" s="172" t="str">
        <f>IF(D3="","",1-D3)</f>
        <v/>
      </c>
    </row>
    <row r="4" spans="1:5" ht="25.5" customHeight="1">
      <c r="A4" s="170">
        <v>2</v>
      </c>
      <c r="B4" s="167"/>
      <c r="C4" s="149"/>
      <c r="D4" s="174"/>
      <c r="E4" s="172" t="str">
        <f t="shared" ref="E4:E67" si="0">IF(D4="","",1-D4)</f>
        <v/>
      </c>
    </row>
    <row r="5" spans="1:5" ht="25.5" customHeight="1">
      <c r="A5" s="170">
        <v>3</v>
      </c>
      <c r="B5" s="167"/>
      <c r="C5" s="149"/>
      <c r="D5" s="174"/>
      <c r="E5" s="172" t="str">
        <f t="shared" si="0"/>
        <v/>
      </c>
    </row>
    <row r="6" spans="1:5" ht="25.5" customHeight="1">
      <c r="A6" s="170">
        <v>4</v>
      </c>
      <c r="B6" s="167"/>
      <c r="C6" s="149"/>
      <c r="D6" s="174"/>
      <c r="E6" s="172" t="str">
        <f t="shared" si="0"/>
        <v/>
      </c>
    </row>
    <row r="7" spans="1:5" ht="25.5" customHeight="1">
      <c r="A7" s="170">
        <v>5</v>
      </c>
      <c r="B7" s="167"/>
      <c r="C7" s="149"/>
      <c r="D7" s="174"/>
      <c r="E7" s="172" t="str">
        <f t="shared" si="0"/>
        <v/>
      </c>
    </row>
    <row r="8" spans="1:5" ht="25.5" customHeight="1">
      <c r="A8" s="170">
        <v>6</v>
      </c>
      <c r="B8" s="167"/>
      <c r="C8" s="149"/>
      <c r="D8" s="174"/>
      <c r="E8" s="172" t="str">
        <f t="shared" si="0"/>
        <v/>
      </c>
    </row>
    <row r="9" spans="1:5" ht="25.5" customHeight="1">
      <c r="A9" s="170">
        <v>7</v>
      </c>
      <c r="B9" s="167"/>
      <c r="C9" s="149"/>
      <c r="D9" s="174"/>
      <c r="E9" s="172" t="str">
        <f t="shared" si="0"/>
        <v/>
      </c>
    </row>
    <row r="10" spans="1:5" ht="25.5" customHeight="1">
      <c r="A10" s="170">
        <v>8</v>
      </c>
      <c r="B10" s="167"/>
      <c r="C10" s="149"/>
      <c r="D10" s="174"/>
      <c r="E10" s="172" t="str">
        <f t="shared" si="0"/>
        <v/>
      </c>
    </row>
    <row r="11" spans="1:5" ht="25.5" customHeight="1">
      <c r="A11" s="170">
        <v>9</v>
      </c>
      <c r="B11" s="167"/>
      <c r="C11" s="149"/>
      <c r="D11" s="174"/>
      <c r="E11" s="172" t="str">
        <f t="shared" si="0"/>
        <v/>
      </c>
    </row>
    <row r="12" spans="1:5" ht="25.5" customHeight="1">
      <c r="A12" s="170">
        <v>10</v>
      </c>
      <c r="B12" s="167"/>
      <c r="C12" s="149"/>
      <c r="D12" s="174"/>
      <c r="E12" s="172" t="str">
        <f t="shared" si="0"/>
        <v/>
      </c>
    </row>
    <row r="13" spans="1:5" ht="25.5" customHeight="1">
      <c r="A13" s="170">
        <v>11</v>
      </c>
      <c r="B13" s="167"/>
      <c r="C13" s="149"/>
      <c r="D13" s="174"/>
      <c r="E13" s="172" t="str">
        <f t="shared" si="0"/>
        <v/>
      </c>
    </row>
    <row r="14" spans="1:5" ht="25.5" customHeight="1">
      <c r="A14" s="170">
        <v>12</v>
      </c>
      <c r="B14" s="167"/>
      <c r="C14" s="149"/>
      <c r="D14" s="174"/>
      <c r="E14" s="172" t="str">
        <f t="shared" si="0"/>
        <v/>
      </c>
    </row>
    <row r="15" spans="1:5" ht="25.5" customHeight="1">
      <c r="A15" s="170">
        <v>13</v>
      </c>
      <c r="B15" s="167"/>
      <c r="C15" s="149"/>
      <c r="D15" s="174"/>
      <c r="E15" s="172" t="str">
        <f t="shared" si="0"/>
        <v/>
      </c>
    </row>
    <row r="16" spans="1:5" ht="25.5" customHeight="1">
      <c r="A16" s="170">
        <v>14</v>
      </c>
      <c r="B16" s="167"/>
      <c r="C16" s="149"/>
      <c r="D16" s="174"/>
      <c r="E16" s="172" t="str">
        <f t="shared" si="0"/>
        <v/>
      </c>
    </row>
    <row r="17" spans="1:5" ht="25.5" customHeight="1">
      <c r="A17" s="170">
        <v>15</v>
      </c>
      <c r="B17" s="167"/>
      <c r="C17" s="149"/>
      <c r="D17" s="174"/>
      <c r="E17" s="172" t="str">
        <f t="shared" si="0"/>
        <v/>
      </c>
    </row>
    <row r="18" spans="1:5" ht="25.5" customHeight="1">
      <c r="A18" s="170">
        <v>16</v>
      </c>
      <c r="B18" s="167"/>
      <c r="C18" s="149"/>
      <c r="D18" s="174"/>
      <c r="E18" s="172" t="str">
        <f t="shared" si="0"/>
        <v/>
      </c>
    </row>
    <row r="19" spans="1:5" ht="25.5" customHeight="1">
      <c r="A19" s="170">
        <v>17</v>
      </c>
      <c r="B19" s="167"/>
      <c r="C19" s="149"/>
      <c r="D19" s="174"/>
      <c r="E19" s="172" t="str">
        <f t="shared" si="0"/>
        <v/>
      </c>
    </row>
    <row r="20" spans="1:5" ht="25.5" customHeight="1">
      <c r="A20" s="170">
        <v>18</v>
      </c>
      <c r="B20" s="167"/>
      <c r="C20" s="149"/>
      <c r="D20" s="174"/>
      <c r="E20" s="172" t="str">
        <f t="shared" si="0"/>
        <v/>
      </c>
    </row>
    <row r="21" spans="1:5" ht="25.5" customHeight="1">
      <c r="A21" s="170">
        <v>19</v>
      </c>
      <c r="B21" s="167"/>
      <c r="C21" s="149"/>
      <c r="D21" s="174"/>
      <c r="E21" s="172" t="str">
        <f t="shared" si="0"/>
        <v/>
      </c>
    </row>
    <row r="22" spans="1:5" ht="25.5" customHeight="1">
      <c r="A22" s="170">
        <v>20</v>
      </c>
      <c r="B22" s="167"/>
      <c r="C22" s="149"/>
      <c r="D22" s="174"/>
      <c r="E22" s="172" t="str">
        <f t="shared" si="0"/>
        <v/>
      </c>
    </row>
    <row r="23" spans="1:5" ht="25.5" customHeight="1">
      <c r="A23" s="170">
        <v>21</v>
      </c>
      <c r="B23" s="167"/>
      <c r="C23" s="149"/>
      <c r="D23" s="174"/>
      <c r="E23" s="172" t="str">
        <f t="shared" si="0"/>
        <v/>
      </c>
    </row>
    <row r="24" spans="1:5" ht="25.5" customHeight="1">
      <c r="A24" s="170">
        <v>22</v>
      </c>
      <c r="B24" s="167"/>
      <c r="C24" s="149"/>
      <c r="D24" s="174"/>
      <c r="E24" s="172" t="str">
        <f t="shared" si="0"/>
        <v/>
      </c>
    </row>
    <row r="25" spans="1:5" ht="25.5" customHeight="1">
      <c r="A25" s="170">
        <v>23</v>
      </c>
      <c r="B25" s="167"/>
      <c r="C25" s="149"/>
      <c r="D25" s="174"/>
      <c r="E25" s="172" t="str">
        <f t="shared" si="0"/>
        <v/>
      </c>
    </row>
    <row r="26" spans="1:5" ht="25.5" customHeight="1">
      <c r="A26" s="170">
        <v>24</v>
      </c>
      <c r="B26" s="167"/>
      <c r="C26" s="149"/>
      <c r="D26" s="174"/>
      <c r="E26" s="172" t="str">
        <f t="shared" si="0"/>
        <v/>
      </c>
    </row>
    <row r="27" spans="1:5" ht="25.5" customHeight="1">
      <c r="A27" s="170">
        <v>25</v>
      </c>
      <c r="B27" s="167"/>
      <c r="C27" s="149"/>
      <c r="D27" s="174"/>
      <c r="E27" s="172" t="str">
        <f t="shared" si="0"/>
        <v/>
      </c>
    </row>
    <row r="28" spans="1:5" ht="25.5" customHeight="1">
      <c r="A28" s="170">
        <v>26</v>
      </c>
      <c r="B28" s="167"/>
      <c r="C28" s="149"/>
      <c r="D28" s="174"/>
      <c r="E28" s="172" t="str">
        <f t="shared" si="0"/>
        <v/>
      </c>
    </row>
    <row r="29" spans="1:5" ht="25.5" customHeight="1">
      <c r="A29" s="170">
        <v>27</v>
      </c>
      <c r="B29" s="167"/>
      <c r="C29" s="149"/>
      <c r="D29" s="174"/>
      <c r="E29" s="172" t="str">
        <f t="shared" si="0"/>
        <v/>
      </c>
    </row>
    <row r="30" spans="1:5" ht="25.5" customHeight="1">
      <c r="A30" s="170">
        <v>28</v>
      </c>
      <c r="B30" s="167"/>
      <c r="C30" s="149"/>
      <c r="D30" s="174"/>
      <c r="E30" s="172" t="str">
        <f t="shared" si="0"/>
        <v/>
      </c>
    </row>
    <row r="31" spans="1:5" ht="25.5" customHeight="1">
      <c r="A31" s="170">
        <v>29</v>
      </c>
      <c r="B31" s="167"/>
      <c r="C31" s="149"/>
      <c r="D31" s="174"/>
      <c r="E31" s="172" t="str">
        <f t="shared" si="0"/>
        <v/>
      </c>
    </row>
    <row r="32" spans="1:5" ht="25.5" customHeight="1">
      <c r="A32" s="170">
        <v>30</v>
      </c>
      <c r="B32" s="167"/>
      <c r="C32" s="149"/>
      <c r="D32" s="174"/>
      <c r="E32" s="172" t="str">
        <f t="shared" si="0"/>
        <v/>
      </c>
    </row>
    <row r="33" spans="1:5" ht="25.5" customHeight="1">
      <c r="A33" s="170">
        <v>31</v>
      </c>
      <c r="B33" s="167"/>
      <c r="C33" s="149"/>
      <c r="D33" s="174"/>
      <c r="E33" s="172" t="str">
        <f t="shared" si="0"/>
        <v/>
      </c>
    </row>
    <row r="34" spans="1:5" ht="25.5" customHeight="1">
      <c r="A34" s="170">
        <v>32</v>
      </c>
      <c r="B34" s="167"/>
      <c r="C34" s="149"/>
      <c r="D34" s="174"/>
      <c r="E34" s="172" t="str">
        <f t="shared" si="0"/>
        <v/>
      </c>
    </row>
    <row r="35" spans="1:5" ht="25.5" customHeight="1">
      <c r="A35" s="170">
        <v>33</v>
      </c>
      <c r="B35" s="167"/>
      <c r="C35" s="149"/>
      <c r="D35" s="174"/>
      <c r="E35" s="172" t="str">
        <f t="shared" si="0"/>
        <v/>
      </c>
    </row>
    <row r="36" spans="1:5" ht="25.5" customHeight="1">
      <c r="A36" s="170">
        <v>34</v>
      </c>
      <c r="B36" s="167"/>
      <c r="C36" s="149"/>
      <c r="D36" s="174"/>
      <c r="E36" s="172" t="str">
        <f t="shared" si="0"/>
        <v/>
      </c>
    </row>
    <row r="37" spans="1:5" ht="25.5" customHeight="1">
      <c r="A37" s="170">
        <v>35</v>
      </c>
      <c r="B37" s="167"/>
      <c r="C37" s="149"/>
      <c r="D37" s="174"/>
      <c r="E37" s="172" t="str">
        <f t="shared" si="0"/>
        <v/>
      </c>
    </row>
    <row r="38" spans="1:5" ht="25.5" customHeight="1">
      <c r="A38" s="170">
        <v>36</v>
      </c>
      <c r="B38" s="167"/>
      <c r="C38" s="149"/>
      <c r="D38" s="174"/>
      <c r="E38" s="172" t="str">
        <f t="shared" si="0"/>
        <v/>
      </c>
    </row>
    <row r="39" spans="1:5" ht="25.5" customHeight="1">
      <c r="A39" s="170">
        <v>37</v>
      </c>
      <c r="B39" s="167"/>
      <c r="C39" s="149"/>
      <c r="D39" s="174"/>
      <c r="E39" s="172" t="str">
        <f t="shared" si="0"/>
        <v/>
      </c>
    </row>
    <row r="40" spans="1:5" ht="25.5" customHeight="1">
      <c r="A40" s="170">
        <v>38</v>
      </c>
      <c r="B40" s="167"/>
      <c r="C40" s="149"/>
      <c r="D40" s="174"/>
      <c r="E40" s="172" t="str">
        <f t="shared" si="0"/>
        <v/>
      </c>
    </row>
    <row r="41" spans="1:5" ht="25.5" customHeight="1">
      <c r="A41" s="170">
        <v>39</v>
      </c>
      <c r="B41" s="167"/>
      <c r="C41" s="149"/>
      <c r="D41" s="174"/>
      <c r="E41" s="172" t="str">
        <f t="shared" si="0"/>
        <v/>
      </c>
    </row>
    <row r="42" spans="1:5" ht="25.5" customHeight="1">
      <c r="A42" s="170">
        <v>40</v>
      </c>
      <c r="B42" s="167"/>
      <c r="C42" s="149"/>
      <c r="D42" s="174"/>
      <c r="E42" s="172" t="str">
        <f t="shared" si="0"/>
        <v/>
      </c>
    </row>
    <row r="43" spans="1:5" ht="25.5" customHeight="1">
      <c r="A43" s="170">
        <v>41</v>
      </c>
      <c r="B43" s="167"/>
      <c r="C43" s="149"/>
      <c r="D43" s="174"/>
      <c r="E43" s="172" t="str">
        <f t="shared" si="0"/>
        <v/>
      </c>
    </row>
    <row r="44" spans="1:5" ht="25.5" customHeight="1">
      <c r="A44" s="170">
        <v>42</v>
      </c>
      <c r="B44" s="167"/>
      <c r="C44" s="149"/>
      <c r="D44" s="174"/>
      <c r="E44" s="172" t="str">
        <f t="shared" si="0"/>
        <v/>
      </c>
    </row>
    <row r="45" spans="1:5" ht="25.5" customHeight="1">
      <c r="A45" s="170">
        <v>43</v>
      </c>
      <c r="B45" s="167"/>
      <c r="C45" s="149"/>
      <c r="D45" s="174"/>
      <c r="E45" s="172" t="str">
        <f t="shared" si="0"/>
        <v/>
      </c>
    </row>
    <row r="46" spans="1:5" ht="25.5" customHeight="1">
      <c r="A46" s="170">
        <v>44</v>
      </c>
      <c r="B46" s="167"/>
      <c r="C46" s="149"/>
      <c r="D46" s="174"/>
      <c r="E46" s="172" t="str">
        <f t="shared" si="0"/>
        <v/>
      </c>
    </row>
    <row r="47" spans="1:5" ht="25.5" customHeight="1">
      <c r="A47" s="170">
        <v>45</v>
      </c>
      <c r="B47" s="167"/>
      <c r="C47" s="149"/>
      <c r="D47" s="174"/>
      <c r="E47" s="172" t="str">
        <f t="shared" si="0"/>
        <v/>
      </c>
    </row>
    <row r="48" spans="1:5" ht="25.5" customHeight="1">
      <c r="A48" s="170">
        <v>46</v>
      </c>
      <c r="B48" s="167"/>
      <c r="C48" s="149"/>
      <c r="D48" s="174"/>
      <c r="E48" s="172" t="str">
        <f t="shared" si="0"/>
        <v/>
      </c>
    </row>
    <row r="49" spans="1:5" ht="25.5" customHeight="1">
      <c r="A49" s="170">
        <v>47</v>
      </c>
      <c r="B49" s="167"/>
      <c r="C49" s="149"/>
      <c r="D49" s="174"/>
      <c r="E49" s="172" t="str">
        <f t="shared" si="0"/>
        <v/>
      </c>
    </row>
    <row r="50" spans="1:5" ht="25.5" customHeight="1">
      <c r="A50" s="170">
        <v>48</v>
      </c>
      <c r="B50" s="167"/>
      <c r="C50" s="149"/>
      <c r="D50" s="174"/>
      <c r="E50" s="172" t="str">
        <f t="shared" si="0"/>
        <v/>
      </c>
    </row>
    <row r="51" spans="1:5" ht="25.5" customHeight="1">
      <c r="A51" s="170">
        <v>49</v>
      </c>
      <c r="B51" s="167"/>
      <c r="C51" s="149"/>
      <c r="D51" s="174"/>
      <c r="E51" s="172" t="str">
        <f t="shared" si="0"/>
        <v/>
      </c>
    </row>
    <row r="52" spans="1:5" ht="25.5" customHeight="1">
      <c r="A52" s="170">
        <v>50</v>
      </c>
      <c r="B52" s="167"/>
      <c r="C52" s="149"/>
      <c r="D52" s="174"/>
      <c r="E52" s="172" t="str">
        <f t="shared" si="0"/>
        <v/>
      </c>
    </row>
    <row r="53" spans="1:5" ht="25.5" customHeight="1">
      <c r="A53" s="170">
        <v>51</v>
      </c>
      <c r="B53" s="167"/>
      <c r="C53" s="149"/>
      <c r="D53" s="174"/>
      <c r="E53" s="172" t="str">
        <f t="shared" si="0"/>
        <v/>
      </c>
    </row>
    <row r="54" spans="1:5" ht="25.5" customHeight="1">
      <c r="A54" s="170">
        <v>52</v>
      </c>
      <c r="B54" s="167"/>
      <c r="C54" s="149"/>
      <c r="D54" s="174"/>
      <c r="E54" s="172" t="str">
        <f t="shared" si="0"/>
        <v/>
      </c>
    </row>
    <row r="55" spans="1:5" ht="25.5" customHeight="1">
      <c r="A55" s="170">
        <v>53</v>
      </c>
      <c r="B55" s="167"/>
      <c r="C55" s="149"/>
      <c r="D55" s="174"/>
      <c r="E55" s="172" t="str">
        <f t="shared" si="0"/>
        <v/>
      </c>
    </row>
    <row r="56" spans="1:5" ht="25.5" customHeight="1">
      <c r="A56" s="170">
        <v>54</v>
      </c>
      <c r="B56" s="167"/>
      <c r="C56" s="149"/>
      <c r="D56" s="174"/>
      <c r="E56" s="172" t="str">
        <f t="shared" si="0"/>
        <v/>
      </c>
    </row>
    <row r="57" spans="1:5" ht="25.5" customHeight="1">
      <c r="A57" s="170">
        <v>55</v>
      </c>
      <c r="B57" s="167"/>
      <c r="C57" s="149"/>
      <c r="D57" s="174"/>
      <c r="E57" s="172" t="str">
        <f t="shared" si="0"/>
        <v/>
      </c>
    </row>
    <row r="58" spans="1:5" ht="25.5" customHeight="1">
      <c r="A58" s="170">
        <v>56</v>
      </c>
      <c r="B58" s="167"/>
      <c r="C58" s="149"/>
      <c r="D58" s="174"/>
      <c r="E58" s="172" t="str">
        <f t="shared" si="0"/>
        <v/>
      </c>
    </row>
    <row r="59" spans="1:5" ht="25.5" customHeight="1">
      <c r="A59" s="170">
        <v>57</v>
      </c>
      <c r="B59" s="167"/>
      <c r="C59" s="149"/>
      <c r="D59" s="174"/>
      <c r="E59" s="172" t="str">
        <f t="shared" si="0"/>
        <v/>
      </c>
    </row>
    <row r="60" spans="1:5" ht="25.5" customHeight="1">
      <c r="A60" s="170">
        <v>58</v>
      </c>
      <c r="B60" s="167"/>
      <c r="C60" s="149"/>
      <c r="D60" s="174"/>
      <c r="E60" s="172" t="str">
        <f t="shared" si="0"/>
        <v/>
      </c>
    </row>
    <row r="61" spans="1:5" ht="25.5" customHeight="1">
      <c r="A61" s="170">
        <v>59</v>
      </c>
      <c r="B61" s="167"/>
      <c r="C61" s="149"/>
      <c r="D61" s="174"/>
      <c r="E61" s="172" t="str">
        <f t="shared" si="0"/>
        <v/>
      </c>
    </row>
    <row r="62" spans="1:5" ht="25.5" customHeight="1">
      <c r="A62" s="170">
        <v>60</v>
      </c>
      <c r="B62" s="167"/>
      <c r="C62" s="149"/>
      <c r="D62" s="174"/>
      <c r="E62" s="172" t="str">
        <f t="shared" si="0"/>
        <v/>
      </c>
    </row>
    <row r="63" spans="1:5" ht="25.5" customHeight="1">
      <c r="A63" s="170">
        <v>61</v>
      </c>
      <c r="B63" s="167"/>
      <c r="C63" s="149"/>
      <c r="D63" s="174"/>
      <c r="E63" s="172" t="str">
        <f t="shared" si="0"/>
        <v/>
      </c>
    </row>
    <row r="64" spans="1:5" ht="25.5" customHeight="1">
      <c r="A64" s="170">
        <v>62</v>
      </c>
      <c r="B64" s="167"/>
      <c r="C64" s="149"/>
      <c r="D64" s="174"/>
      <c r="E64" s="172" t="str">
        <f t="shared" si="0"/>
        <v/>
      </c>
    </row>
    <row r="65" spans="1:5" ht="25.5" customHeight="1">
      <c r="A65" s="170">
        <v>63</v>
      </c>
      <c r="B65" s="167"/>
      <c r="C65" s="149"/>
      <c r="D65" s="174"/>
      <c r="E65" s="172" t="str">
        <f t="shared" si="0"/>
        <v/>
      </c>
    </row>
    <row r="66" spans="1:5" ht="25.5" customHeight="1">
      <c r="A66" s="170">
        <v>64</v>
      </c>
      <c r="B66" s="167"/>
      <c r="C66" s="149"/>
      <c r="D66" s="174"/>
      <c r="E66" s="172" t="str">
        <f t="shared" si="0"/>
        <v/>
      </c>
    </row>
    <row r="67" spans="1:5" ht="25.5" customHeight="1">
      <c r="A67" s="170">
        <v>65</v>
      </c>
      <c r="B67" s="167"/>
      <c r="C67" s="149"/>
      <c r="D67" s="174"/>
      <c r="E67" s="172" t="str">
        <f t="shared" si="0"/>
        <v/>
      </c>
    </row>
    <row r="68" spans="1:5" ht="25.5" customHeight="1">
      <c r="A68" s="170">
        <v>66</v>
      </c>
      <c r="B68" s="167"/>
      <c r="C68" s="149"/>
      <c r="D68" s="174"/>
      <c r="E68" s="172" t="str">
        <f t="shared" ref="E68:E102" si="1">IF(D68="","",1-D68)</f>
        <v/>
      </c>
    </row>
    <row r="69" spans="1:5" ht="25.5" customHeight="1">
      <c r="A69" s="170">
        <v>67</v>
      </c>
      <c r="B69" s="167"/>
      <c r="C69" s="149"/>
      <c r="D69" s="174"/>
      <c r="E69" s="172" t="str">
        <f t="shared" si="1"/>
        <v/>
      </c>
    </row>
    <row r="70" spans="1:5" ht="25.5" customHeight="1">
      <c r="A70" s="170">
        <v>68</v>
      </c>
      <c r="B70" s="167"/>
      <c r="C70" s="149"/>
      <c r="D70" s="174"/>
      <c r="E70" s="172" t="str">
        <f t="shared" si="1"/>
        <v/>
      </c>
    </row>
    <row r="71" spans="1:5" ht="25.5" customHeight="1">
      <c r="A71" s="170">
        <v>69</v>
      </c>
      <c r="B71" s="167"/>
      <c r="C71" s="149"/>
      <c r="D71" s="174"/>
      <c r="E71" s="172" t="str">
        <f t="shared" si="1"/>
        <v/>
      </c>
    </row>
    <row r="72" spans="1:5" ht="25.5" customHeight="1">
      <c r="A72" s="170">
        <v>70</v>
      </c>
      <c r="B72" s="167"/>
      <c r="C72" s="149"/>
      <c r="D72" s="174"/>
      <c r="E72" s="172" t="str">
        <f t="shared" si="1"/>
        <v/>
      </c>
    </row>
    <row r="73" spans="1:5" ht="25.5" customHeight="1">
      <c r="A73" s="170">
        <v>71</v>
      </c>
      <c r="B73" s="167"/>
      <c r="C73" s="149"/>
      <c r="D73" s="174"/>
      <c r="E73" s="172" t="str">
        <f t="shared" si="1"/>
        <v/>
      </c>
    </row>
    <row r="74" spans="1:5" ht="25.5" customHeight="1">
      <c r="A74" s="170">
        <v>72</v>
      </c>
      <c r="B74" s="167"/>
      <c r="C74" s="149"/>
      <c r="D74" s="174"/>
      <c r="E74" s="172" t="str">
        <f t="shared" si="1"/>
        <v/>
      </c>
    </row>
    <row r="75" spans="1:5" ht="25.5" customHeight="1">
      <c r="A75" s="170">
        <v>73</v>
      </c>
      <c r="B75" s="167"/>
      <c r="C75" s="149"/>
      <c r="D75" s="174"/>
      <c r="E75" s="172" t="str">
        <f t="shared" si="1"/>
        <v/>
      </c>
    </row>
    <row r="76" spans="1:5" ht="25.5" customHeight="1">
      <c r="A76" s="170">
        <v>74</v>
      </c>
      <c r="B76" s="167"/>
      <c r="C76" s="149"/>
      <c r="D76" s="174"/>
      <c r="E76" s="172" t="str">
        <f t="shared" si="1"/>
        <v/>
      </c>
    </row>
    <row r="77" spans="1:5" ht="25.5" customHeight="1">
      <c r="A77" s="170">
        <v>75</v>
      </c>
      <c r="B77" s="167"/>
      <c r="C77" s="149"/>
      <c r="D77" s="174"/>
      <c r="E77" s="172" t="str">
        <f t="shared" si="1"/>
        <v/>
      </c>
    </row>
    <row r="78" spans="1:5" ht="25.5" customHeight="1">
      <c r="A78" s="170">
        <v>76</v>
      </c>
      <c r="B78" s="167"/>
      <c r="C78" s="149"/>
      <c r="D78" s="174"/>
      <c r="E78" s="172" t="str">
        <f t="shared" si="1"/>
        <v/>
      </c>
    </row>
    <row r="79" spans="1:5" ht="25.5" customHeight="1">
      <c r="A79" s="170">
        <v>77</v>
      </c>
      <c r="B79" s="167"/>
      <c r="C79" s="149"/>
      <c r="D79" s="174"/>
      <c r="E79" s="172" t="str">
        <f t="shared" si="1"/>
        <v/>
      </c>
    </row>
    <row r="80" spans="1:5" ht="25.5" customHeight="1">
      <c r="A80" s="170">
        <v>78</v>
      </c>
      <c r="B80" s="167"/>
      <c r="C80" s="149"/>
      <c r="D80" s="174"/>
      <c r="E80" s="172" t="str">
        <f t="shared" si="1"/>
        <v/>
      </c>
    </row>
    <row r="81" spans="1:5" ht="25.5" customHeight="1">
      <c r="A81" s="170">
        <v>79</v>
      </c>
      <c r="B81" s="167"/>
      <c r="C81" s="149"/>
      <c r="D81" s="174"/>
      <c r="E81" s="172" t="str">
        <f t="shared" si="1"/>
        <v/>
      </c>
    </row>
    <row r="82" spans="1:5" ht="25.5" customHeight="1">
      <c r="A82" s="170">
        <v>80</v>
      </c>
      <c r="B82" s="167"/>
      <c r="C82" s="149"/>
      <c r="D82" s="174"/>
      <c r="E82" s="172" t="str">
        <f t="shared" si="1"/>
        <v/>
      </c>
    </row>
    <row r="83" spans="1:5" ht="25.5" customHeight="1">
      <c r="A83" s="170">
        <v>81</v>
      </c>
      <c r="B83" s="167"/>
      <c r="C83" s="149"/>
      <c r="D83" s="174"/>
      <c r="E83" s="172" t="str">
        <f t="shared" si="1"/>
        <v/>
      </c>
    </row>
    <row r="84" spans="1:5" ht="25.5" customHeight="1">
      <c r="A84" s="170">
        <v>82</v>
      </c>
      <c r="B84" s="167"/>
      <c r="C84" s="149"/>
      <c r="D84" s="174"/>
      <c r="E84" s="172" t="str">
        <f t="shared" si="1"/>
        <v/>
      </c>
    </row>
    <row r="85" spans="1:5" ht="25.5" customHeight="1">
      <c r="A85" s="170">
        <v>83</v>
      </c>
      <c r="B85" s="167"/>
      <c r="C85" s="149"/>
      <c r="D85" s="174"/>
      <c r="E85" s="172" t="str">
        <f t="shared" si="1"/>
        <v/>
      </c>
    </row>
    <row r="86" spans="1:5" ht="25.5" customHeight="1">
      <c r="A86" s="170">
        <v>84</v>
      </c>
      <c r="B86" s="167"/>
      <c r="C86" s="149"/>
      <c r="D86" s="174"/>
      <c r="E86" s="172" t="str">
        <f t="shared" si="1"/>
        <v/>
      </c>
    </row>
    <row r="87" spans="1:5" ht="25.5" customHeight="1">
      <c r="A87" s="170">
        <v>85</v>
      </c>
      <c r="B87" s="167"/>
      <c r="C87" s="149"/>
      <c r="D87" s="174"/>
      <c r="E87" s="172" t="str">
        <f t="shared" si="1"/>
        <v/>
      </c>
    </row>
    <row r="88" spans="1:5" ht="25.5" customHeight="1">
      <c r="A88" s="170">
        <v>86</v>
      </c>
      <c r="B88" s="167"/>
      <c r="C88" s="149"/>
      <c r="D88" s="174"/>
      <c r="E88" s="172" t="str">
        <f t="shared" si="1"/>
        <v/>
      </c>
    </row>
    <row r="89" spans="1:5" ht="25.5" customHeight="1">
      <c r="A89" s="170">
        <v>87</v>
      </c>
      <c r="B89" s="167"/>
      <c r="C89" s="149"/>
      <c r="D89" s="174"/>
      <c r="E89" s="172" t="str">
        <f t="shared" si="1"/>
        <v/>
      </c>
    </row>
    <row r="90" spans="1:5" ht="25.5" customHeight="1">
      <c r="A90" s="170">
        <v>88</v>
      </c>
      <c r="B90" s="167"/>
      <c r="C90" s="149"/>
      <c r="D90" s="174"/>
      <c r="E90" s="172" t="str">
        <f t="shared" si="1"/>
        <v/>
      </c>
    </row>
    <row r="91" spans="1:5" ht="25.5" customHeight="1">
      <c r="A91" s="170">
        <v>89</v>
      </c>
      <c r="B91" s="167"/>
      <c r="C91" s="149"/>
      <c r="D91" s="174"/>
      <c r="E91" s="172" t="str">
        <f t="shared" si="1"/>
        <v/>
      </c>
    </row>
    <row r="92" spans="1:5" ht="25.5" customHeight="1">
      <c r="A92" s="170">
        <v>90</v>
      </c>
      <c r="B92" s="167"/>
      <c r="C92" s="149"/>
      <c r="D92" s="174"/>
      <c r="E92" s="172" t="str">
        <f t="shared" si="1"/>
        <v/>
      </c>
    </row>
    <row r="93" spans="1:5" ht="25.5" customHeight="1">
      <c r="A93" s="170">
        <v>91</v>
      </c>
      <c r="B93" s="167"/>
      <c r="C93" s="149"/>
      <c r="D93" s="174"/>
      <c r="E93" s="172" t="str">
        <f t="shared" si="1"/>
        <v/>
      </c>
    </row>
    <row r="94" spans="1:5" ht="25.5" customHeight="1">
      <c r="A94" s="170">
        <v>92</v>
      </c>
      <c r="B94" s="167"/>
      <c r="C94" s="149"/>
      <c r="D94" s="174"/>
      <c r="E94" s="172" t="str">
        <f t="shared" si="1"/>
        <v/>
      </c>
    </row>
    <row r="95" spans="1:5" ht="25.5" customHeight="1">
      <c r="A95" s="170">
        <v>93</v>
      </c>
      <c r="B95" s="167"/>
      <c r="C95" s="149"/>
      <c r="D95" s="174"/>
      <c r="E95" s="172" t="str">
        <f t="shared" si="1"/>
        <v/>
      </c>
    </row>
    <row r="96" spans="1:5" ht="25.5" customHeight="1">
      <c r="A96" s="170">
        <v>94</v>
      </c>
      <c r="B96" s="167"/>
      <c r="C96" s="149"/>
      <c r="D96" s="174"/>
      <c r="E96" s="172" t="str">
        <f t="shared" si="1"/>
        <v/>
      </c>
    </row>
    <row r="97" spans="1:5" ht="25.5" customHeight="1">
      <c r="A97" s="170">
        <v>95</v>
      </c>
      <c r="B97" s="167"/>
      <c r="C97" s="149"/>
      <c r="D97" s="174"/>
      <c r="E97" s="172" t="str">
        <f t="shared" si="1"/>
        <v/>
      </c>
    </row>
    <row r="98" spans="1:5" ht="25.5" customHeight="1">
      <c r="A98" s="170">
        <v>96</v>
      </c>
      <c r="B98" s="167"/>
      <c r="C98" s="149"/>
      <c r="D98" s="174"/>
      <c r="E98" s="172" t="str">
        <f t="shared" si="1"/>
        <v/>
      </c>
    </row>
    <row r="99" spans="1:5" ht="25.5" customHeight="1">
      <c r="A99" s="170">
        <v>97</v>
      </c>
      <c r="B99" s="167"/>
      <c r="C99" s="149"/>
      <c r="D99" s="174"/>
      <c r="E99" s="172" t="str">
        <f t="shared" si="1"/>
        <v/>
      </c>
    </row>
    <row r="100" spans="1:5" ht="25.5" customHeight="1">
      <c r="A100" s="170">
        <v>98</v>
      </c>
      <c r="B100" s="167"/>
      <c r="C100" s="149"/>
      <c r="D100" s="174"/>
      <c r="E100" s="172" t="str">
        <f t="shared" si="1"/>
        <v/>
      </c>
    </row>
    <row r="101" spans="1:5" ht="25.5" customHeight="1">
      <c r="A101" s="170">
        <v>99</v>
      </c>
      <c r="B101" s="167"/>
      <c r="C101" s="149"/>
      <c r="D101" s="174"/>
      <c r="E101" s="172" t="str">
        <f t="shared" si="1"/>
        <v/>
      </c>
    </row>
    <row r="102" spans="1:5" ht="25.5" customHeight="1" thickBot="1">
      <c r="A102" s="171">
        <v>100</v>
      </c>
      <c r="B102" s="168"/>
      <c r="C102" s="150"/>
      <c r="D102" s="175"/>
      <c r="E102" s="172" t="str">
        <f t="shared" si="1"/>
        <v/>
      </c>
    </row>
  </sheetData>
  <mergeCells count="1">
    <mergeCell ref="A1:D1"/>
  </mergeCells>
  <phoneticPr fontId="11" type="noConversion"/>
  <conditionalFormatting sqref="B3:E102">
    <cfRule type="expression" dxfId="2" priority="9">
      <formula>$B3=""</formula>
    </cfRule>
  </conditionalFormatting>
  <hyperlinks>
    <hyperlink ref="A2" location="GUIDANCE!A91" display="LINE NO." xr:uid="{B6147E10-9466-4C97-B04F-01F3E635BC19}"/>
    <hyperlink ref="C2" location="GUIDANCE!A93" display="TRAINING ACTIVITY DESCRIPTION" xr:uid="{228BD928-E7AA-4AAF-B87E-69EA4ACB739B}"/>
    <hyperlink ref="D2" location="GUIDANCE!A94" display="CTP %" xr:uid="{DCBCCBF9-F4A7-4B7B-831A-A75B3BBE2BBA}"/>
    <hyperlink ref="B2" location="GUIDANCE!A92" display="TRAINING  CODE" xr:uid="{76C0216A-8373-4C3A-9F13-EA45DEB091E4}"/>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F1D81-D28A-4C0F-BD5F-5C34DF442DA6}">
  <sheetPr codeName="Sheet12"/>
  <dimension ref="A1:D54"/>
  <sheetViews>
    <sheetView showGridLines="0" showZeros="0" zoomScaleNormal="100" workbookViewId="0">
      <pane xSplit="1" ySplit="2" topLeftCell="B3" activePane="bottomRight" state="frozen"/>
      <selection pane="bottomRight" activeCell="B3" sqref="B3"/>
      <selection pane="bottomLeft" activeCell="A2" sqref="A2"/>
      <selection pane="topRight" activeCell="B1" sqref="B1"/>
    </sheetView>
  </sheetViews>
  <sheetFormatPr defaultColWidth="8.7109375" defaultRowHeight="25.5" customHeight="1"/>
  <cols>
    <col min="1" max="1" width="6.5703125" style="66" customWidth="1"/>
    <col min="2" max="2" width="40" style="92" customWidth="1"/>
    <col min="3" max="3" width="27.42578125" style="74" customWidth="1"/>
    <col min="4" max="4" width="32.7109375" style="152" customWidth="1"/>
    <col min="5" max="16384" width="8.7109375" style="66"/>
  </cols>
  <sheetData>
    <row r="1" spans="1:4" ht="25.5" customHeight="1" thickBot="1">
      <c r="A1" s="423" t="s">
        <v>325</v>
      </c>
      <c r="B1" s="424"/>
      <c r="C1" s="424"/>
      <c r="D1" s="425"/>
    </row>
    <row r="2" spans="1:4" ht="45" customHeight="1" thickBot="1">
      <c r="A2" s="155" t="s">
        <v>84</v>
      </c>
      <c r="B2" s="204" t="s">
        <v>345</v>
      </c>
      <c r="C2" s="205" t="s">
        <v>172</v>
      </c>
      <c r="D2" s="206" t="s">
        <v>368</v>
      </c>
    </row>
    <row r="3" spans="1:4" ht="25.5" customHeight="1">
      <c r="A3" s="158">
        <v>1</v>
      </c>
      <c r="B3" s="153"/>
      <c r="C3" s="97"/>
      <c r="D3" s="154"/>
    </row>
    <row r="4" spans="1:4" ht="25.5" customHeight="1">
      <c r="A4" s="158">
        <v>2</v>
      </c>
      <c r="B4" s="91"/>
      <c r="C4" s="109"/>
      <c r="D4" s="151"/>
    </row>
    <row r="5" spans="1:4" ht="25.5" customHeight="1">
      <c r="A5" s="158">
        <v>3</v>
      </c>
      <c r="B5" s="91"/>
      <c r="C5" s="109"/>
      <c r="D5" s="151"/>
    </row>
    <row r="6" spans="1:4" ht="25.5" customHeight="1">
      <c r="A6" s="158">
        <v>4</v>
      </c>
      <c r="B6" s="91"/>
      <c r="C6" s="109"/>
      <c r="D6" s="151"/>
    </row>
    <row r="7" spans="1:4" ht="25.5" customHeight="1">
      <c r="A7" s="158">
        <v>5</v>
      </c>
      <c r="B7" s="91"/>
      <c r="C7" s="109"/>
      <c r="D7" s="151"/>
    </row>
    <row r="8" spans="1:4" ht="25.5" customHeight="1">
      <c r="A8" s="158">
        <v>6</v>
      </c>
      <c r="B8" s="91"/>
      <c r="C8" s="109"/>
      <c r="D8" s="151"/>
    </row>
    <row r="9" spans="1:4" ht="25.5" customHeight="1">
      <c r="A9" s="158">
        <v>7</v>
      </c>
      <c r="B9" s="91"/>
      <c r="C9" s="109"/>
      <c r="D9" s="151"/>
    </row>
    <row r="10" spans="1:4" ht="25.5" customHeight="1">
      <c r="A10" s="158">
        <v>8</v>
      </c>
      <c r="B10" s="91"/>
      <c r="C10" s="109"/>
      <c r="D10" s="151"/>
    </row>
    <row r="11" spans="1:4" ht="25.5" customHeight="1">
      <c r="A11" s="158">
        <v>9</v>
      </c>
      <c r="B11" s="91"/>
      <c r="C11" s="109"/>
      <c r="D11" s="151"/>
    </row>
    <row r="12" spans="1:4" ht="25.5" customHeight="1">
      <c r="A12" s="158">
        <v>10</v>
      </c>
      <c r="B12" s="91"/>
      <c r="C12" s="109"/>
      <c r="D12" s="151"/>
    </row>
    <row r="13" spans="1:4" ht="25.5" customHeight="1">
      <c r="A13" s="158">
        <v>11</v>
      </c>
      <c r="B13" s="91"/>
      <c r="C13" s="109"/>
      <c r="D13" s="151"/>
    </row>
    <row r="14" spans="1:4" ht="25.5" customHeight="1">
      <c r="A14" s="158">
        <v>12</v>
      </c>
      <c r="B14" s="91"/>
      <c r="C14" s="109"/>
      <c r="D14" s="151"/>
    </row>
    <row r="15" spans="1:4" ht="25.5" customHeight="1">
      <c r="A15" s="158">
        <v>13</v>
      </c>
      <c r="B15" s="91"/>
      <c r="C15" s="109"/>
      <c r="D15" s="151"/>
    </row>
    <row r="16" spans="1:4" ht="25.5" customHeight="1">
      <c r="A16" s="158">
        <v>14</v>
      </c>
      <c r="B16" s="91"/>
      <c r="C16" s="109"/>
      <c r="D16" s="151"/>
    </row>
    <row r="17" spans="1:4" ht="25.5" customHeight="1">
      <c r="A17" s="158">
        <v>15</v>
      </c>
      <c r="B17" s="91"/>
      <c r="C17" s="109"/>
      <c r="D17" s="151"/>
    </row>
    <row r="18" spans="1:4" ht="25.5" customHeight="1">
      <c r="A18" s="158">
        <v>16</v>
      </c>
      <c r="B18" s="91"/>
      <c r="C18" s="109"/>
      <c r="D18" s="151"/>
    </row>
    <row r="19" spans="1:4" ht="25.5" customHeight="1">
      <c r="A19" s="158">
        <v>17</v>
      </c>
      <c r="B19" s="91"/>
      <c r="C19" s="109"/>
      <c r="D19" s="151"/>
    </row>
    <row r="20" spans="1:4" ht="25.5" customHeight="1">
      <c r="A20" s="158">
        <v>18</v>
      </c>
      <c r="B20" s="91"/>
      <c r="C20" s="109"/>
      <c r="D20" s="151"/>
    </row>
    <row r="21" spans="1:4" ht="25.5" customHeight="1">
      <c r="A21" s="158">
        <v>19</v>
      </c>
      <c r="B21" s="91"/>
      <c r="C21" s="109"/>
      <c r="D21" s="151"/>
    </row>
    <row r="22" spans="1:4" ht="25.5" customHeight="1">
      <c r="A22" s="158">
        <v>20</v>
      </c>
      <c r="B22" s="91"/>
      <c r="C22" s="109"/>
      <c r="D22" s="151"/>
    </row>
    <row r="23" spans="1:4" ht="25.5" customHeight="1">
      <c r="A23" s="158">
        <v>21</v>
      </c>
      <c r="B23" s="91"/>
      <c r="C23" s="109"/>
      <c r="D23" s="151"/>
    </row>
    <row r="24" spans="1:4" ht="25.5" customHeight="1">
      <c r="A24" s="158">
        <v>22</v>
      </c>
      <c r="B24" s="91"/>
      <c r="C24" s="109"/>
      <c r="D24" s="151"/>
    </row>
    <row r="25" spans="1:4" ht="25.5" customHeight="1">
      <c r="A25" s="158">
        <v>23</v>
      </c>
      <c r="B25" s="91"/>
      <c r="C25" s="109"/>
      <c r="D25" s="151"/>
    </row>
    <row r="26" spans="1:4" ht="25.5" customHeight="1">
      <c r="A26" s="158">
        <v>24</v>
      </c>
      <c r="B26" s="91"/>
      <c r="C26" s="109"/>
      <c r="D26" s="151"/>
    </row>
    <row r="27" spans="1:4" ht="25.5" customHeight="1">
      <c r="A27" s="158">
        <v>25</v>
      </c>
      <c r="B27" s="91"/>
      <c r="C27" s="109"/>
      <c r="D27" s="151"/>
    </row>
    <row r="28" spans="1:4" ht="25.5" customHeight="1">
      <c r="A28" s="158">
        <v>26</v>
      </c>
      <c r="B28" s="91"/>
      <c r="C28" s="109"/>
      <c r="D28" s="151"/>
    </row>
    <row r="29" spans="1:4" ht="25.5" customHeight="1">
      <c r="A29" s="158">
        <v>27</v>
      </c>
      <c r="B29" s="91"/>
      <c r="C29" s="109"/>
      <c r="D29" s="151"/>
    </row>
    <row r="30" spans="1:4" ht="25.5" customHeight="1">
      <c r="A30" s="158">
        <v>28</v>
      </c>
      <c r="B30" s="91"/>
      <c r="C30" s="109"/>
      <c r="D30" s="151"/>
    </row>
    <row r="31" spans="1:4" ht="25.5" customHeight="1">
      <c r="A31" s="158">
        <v>29</v>
      </c>
      <c r="B31" s="91"/>
      <c r="C31" s="109"/>
      <c r="D31" s="151"/>
    </row>
    <row r="32" spans="1:4" ht="25.5" customHeight="1">
      <c r="A32" s="158">
        <v>30</v>
      </c>
      <c r="B32" s="91"/>
      <c r="C32" s="109"/>
      <c r="D32" s="151"/>
    </row>
    <row r="33" spans="1:4" ht="25.5" customHeight="1">
      <c r="A33" s="158">
        <v>31</v>
      </c>
      <c r="B33" s="91"/>
      <c r="C33" s="109"/>
      <c r="D33" s="151"/>
    </row>
    <row r="34" spans="1:4" ht="25.5" customHeight="1">
      <c r="A34" s="158">
        <v>32</v>
      </c>
      <c r="B34" s="91"/>
      <c r="C34" s="109"/>
      <c r="D34" s="151"/>
    </row>
    <row r="35" spans="1:4" ht="25.5" customHeight="1">
      <c r="A35" s="158">
        <v>33</v>
      </c>
      <c r="B35" s="91"/>
      <c r="C35" s="109"/>
      <c r="D35" s="151"/>
    </row>
    <row r="36" spans="1:4" ht="25.5" customHeight="1">
      <c r="A36" s="158">
        <v>34</v>
      </c>
      <c r="B36" s="91"/>
      <c r="C36" s="109"/>
      <c r="D36" s="151"/>
    </row>
    <row r="37" spans="1:4" ht="25.5" customHeight="1">
      <c r="A37" s="158">
        <v>35</v>
      </c>
      <c r="B37" s="91"/>
      <c r="C37" s="109"/>
      <c r="D37" s="151"/>
    </row>
    <row r="38" spans="1:4" ht="25.5" customHeight="1">
      <c r="A38" s="158">
        <v>36</v>
      </c>
      <c r="B38" s="91"/>
      <c r="C38" s="109"/>
      <c r="D38" s="151"/>
    </row>
    <row r="39" spans="1:4" ht="25.5" customHeight="1">
      <c r="A39" s="158">
        <v>37</v>
      </c>
      <c r="B39" s="91"/>
      <c r="C39" s="109"/>
      <c r="D39" s="151"/>
    </row>
    <row r="40" spans="1:4" ht="25.5" customHeight="1">
      <c r="A40" s="158">
        <v>38</v>
      </c>
      <c r="B40" s="91"/>
      <c r="C40" s="109"/>
      <c r="D40" s="151"/>
    </row>
    <row r="41" spans="1:4" ht="25.5" customHeight="1">
      <c r="A41" s="158">
        <v>39</v>
      </c>
      <c r="B41" s="91"/>
      <c r="C41" s="109"/>
      <c r="D41" s="151"/>
    </row>
    <row r="42" spans="1:4" ht="25.5" customHeight="1">
      <c r="A42" s="158">
        <v>40</v>
      </c>
      <c r="B42" s="91"/>
      <c r="C42" s="109"/>
      <c r="D42" s="151"/>
    </row>
    <row r="43" spans="1:4" ht="25.5" customHeight="1">
      <c r="A43" s="158">
        <v>41</v>
      </c>
      <c r="B43" s="91"/>
      <c r="C43" s="109"/>
      <c r="D43" s="151"/>
    </row>
    <row r="44" spans="1:4" ht="25.5" customHeight="1">
      <c r="A44" s="158">
        <v>42</v>
      </c>
      <c r="B44" s="91"/>
      <c r="C44" s="109"/>
      <c r="D44" s="151"/>
    </row>
    <row r="45" spans="1:4" ht="25.5" customHeight="1">
      <c r="A45" s="158">
        <v>43</v>
      </c>
      <c r="B45" s="91"/>
      <c r="C45" s="109"/>
      <c r="D45" s="151"/>
    </row>
    <row r="46" spans="1:4" ht="25.5" customHeight="1">
      <c r="A46" s="158">
        <v>44</v>
      </c>
      <c r="B46" s="91"/>
      <c r="C46" s="109"/>
      <c r="D46" s="151"/>
    </row>
    <row r="47" spans="1:4" ht="25.5" customHeight="1">
      <c r="A47" s="158">
        <v>45</v>
      </c>
      <c r="B47" s="91"/>
      <c r="C47" s="109"/>
      <c r="D47" s="151"/>
    </row>
    <row r="48" spans="1:4" ht="25.5" customHeight="1">
      <c r="A48" s="158">
        <v>46</v>
      </c>
      <c r="B48" s="91"/>
      <c r="C48" s="109"/>
      <c r="D48" s="151"/>
    </row>
    <row r="49" spans="1:4" ht="25.5" customHeight="1">
      <c r="A49" s="158">
        <v>47</v>
      </c>
      <c r="B49" s="91"/>
      <c r="C49" s="109"/>
      <c r="D49" s="151"/>
    </row>
    <row r="50" spans="1:4" ht="25.5" customHeight="1">
      <c r="A50" s="158">
        <v>48</v>
      </c>
      <c r="B50" s="91"/>
      <c r="C50" s="109"/>
      <c r="D50" s="151"/>
    </row>
    <row r="51" spans="1:4" ht="25.5" customHeight="1">
      <c r="A51" s="158">
        <v>49</v>
      </c>
      <c r="B51" s="91"/>
      <c r="C51" s="109"/>
      <c r="D51" s="151"/>
    </row>
    <row r="52" spans="1:4" ht="25.5" customHeight="1">
      <c r="A52" s="158">
        <v>50</v>
      </c>
      <c r="B52" s="91"/>
      <c r="C52" s="109"/>
      <c r="D52" s="151"/>
    </row>
    <row r="53" spans="1:4" ht="25.5" customHeight="1">
      <c r="A53" s="158">
        <v>51</v>
      </c>
      <c r="B53" s="91"/>
      <c r="C53" s="109"/>
      <c r="D53" s="151"/>
    </row>
    <row r="54" spans="1:4" ht="25.5" customHeight="1" thickBot="1">
      <c r="A54" s="159">
        <v>52</v>
      </c>
      <c r="B54" s="160"/>
      <c r="C54" s="161"/>
      <c r="D54" s="162"/>
    </row>
  </sheetData>
  <mergeCells count="1">
    <mergeCell ref="A1:D1"/>
  </mergeCells>
  <phoneticPr fontId="11" type="noConversion"/>
  <conditionalFormatting sqref="C3:C54">
    <cfRule type="expression" dxfId="1" priority="1" stopIfTrue="1">
      <formula>$B3=""</formula>
    </cfRule>
  </conditionalFormatting>
  <conditionalFormatting sqref="D3:D54">
    <cfRule type="expression" dxfId="0" priority="3">
      <formula>C3=""</formula>
    </cfRule>
  </conditionalFormatting>
  <dataValidations count="2">
    <dataValidation type="date" operator="greaterThan" allowBlank="1" showInputMessage="1" showErrorMessage="1" sqref="C3:C1048576" xr:uid="{DB328D6D-D843-47F4-8DF5-7FA494A3F5B2}">
      <formula1>42370</formula1>
    </dataValidation>
    <dataValidation operator="greaterThan" allowBlank="1" showInputMessage="1" showErrorMessage="1" sqref="A2:D2" xr:uid="{02222643-3BB8-44F7-BB01-0B9D9A6E6FF0}"/>
  </dataValidations>
  <hyperlinks>
    <hyperlink ref="D2" location="GUIDANCE!A100" display="BASIC GROSS SALARY " xr:uid="{87322F1E-EF85-4DC0-B8F9-D9B168B1C05E}"/>
    <hyperlink ref="A2" location="GUIDANCE!A97" display="LINE NO." xr:uid="{3C5F39E7-4CEE-4C60-98E7-E3C261B92888}"/>
    <hyperlink ref="C2" location="GUIDANCE!A99" display="PAY PERIOD ENDING" xr:uid="{077082EA-C16B-4273-B7E9-A70D22BFD0D0}"/>
    <hyperlink ref="B2" location="GUIDANCE!A98" display="EMPLOYEE NUMBER" xr:uid="{706023D3-A806-4AB2-9BCF-B0F01F0CC74D}"/>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C236-07E7-4ED6-ABCF-1351061BB7DF}">
  <sheetPr codeName="Sheet2"/>
  <dimension ref="A1:C101"/>
  <sheetViews>
    <sheetView showGridLines="0" zoomScaleNormal="100" workbookViewId="0">
      <pane ySplit="1" topLeftCell="A2" activePane="bottomLeft" state="frozen"/>
      <selection pane="bottomLeft"/>
      <selection activeCell="K8" sqref="K8:L8"/>
    </sheetView>
  </sheetViews>
  <sheetFormatPr defaultColWidth="8.7109375" defaultRowHeight="24.95"/>
  <cols>
    <col min="1" max="1" width="25.42578125" style="18" customWidth="1"/>
    <col min="2" max="2" width="166.42578125" style="208" customWidth="1"/>
    <col min="3" max="3" width="36.140625" style="17" customWidth="1"/>
    <col min="4" max="8" width="8.7109375" style="207"/>
    <col min="9" max="9" width="10.42578125" style="207" bestFit="1" customWidth="1"/>
    <col min="10" max="16384" width="8.7109375" style="207"/>
  </cols>
  <sheetData>
    <row r="1" spans="1:3" ht="45.6" customHeight="1">
      <c r="A1" s="255" t="s">
        <v>0</v>
      </c>
      <c r="B1" s="286" t="s">
        <v>1</v>
      </c>
      <c r="C1" s="287" t="s">
        <v>2</v>
      </c>
    </row>
    <row r="2" spans="1:3" ht="350.1" customHeight="1">
      <c r="A2" s="254" t="s">
        <v>3</v>
      </c>
      <c r="B2" s="256" t="s">
        <v>4</v>
      </c>
      <c r="C2" s="257" t="s">
        <v>5</v>
      </c>
    </row>
    <row r="3" spans="1:3" ht="207" customHeight="1">
      <c r="A3" s="254" t="s">
        <v>6</v>
      </c>
      <c r="B3" s="256" t="s">
        <v>7</v>
      </c>
      <c r="C3" s="257"/>
    </row>
    <row r="4" spans="1:3" ht="229.5" customHeight="1">
      <c r="A4" s="259" t="s">
        <v>8</v>
      </c>
      <c r="B4" s="256" t="s">
        <v>9</v>
      </c>
      <c r="C4" s="257"/>
    </row>
    <row r="5" spans="1:3" ht="74.099999999999994" customHeight="1">
      <c r="A5" s="286" t="s">
        <v>10</v>
      </c>
      <c r="B5" s="287"/>
      <c r="C5" s="257"/>
    </row>
    <row r="6" spans="1:3" ht="90.6" customHeight="1">
      <c r="A6" s="290" t="s">
        <v>11</v>
      </c>
      <c r="B6" s="291"/>
      <c r="C6" s="257"/>
    </row>
    <row r="7" spans="1:3" ht="62.1" customHeight="1">
      <c r="A7" s="254" t="s">
        <v>12</v>
      </c>
      <c r="B7" s="258" t="s">
        <v>13</v>
      </c>
      <c r="C7" s="257"/>
    </row>
    <row r="8" spans="1:3" ht="62.1" customHeight="1">
      <c r="A8" s="254" t="s">
        <v>14</v>
      </c>
      <c r="B8" s="258" t="s">
        <v>15</v>
      </c>
      <c r="C8" s="257"/>
    </row>
    <row r="9" spans="1:3" ht="50.1">
      <c r="A9" s="254" t="s">
        <v>16</v>
      </c>
      <c r="B9" s="258" t="s">
        <v>17</v>
      </c>
      <c r="C9" s="257"/>
    </row>
    <row r="10" spans="1:3" ht="117" customHeight="1">
      <c r="A10" s="254" t="s">
        <v>18</v>
      </c>
      <c r="B10" s="261" t="s">
        <v>19</v>
      </c>
      <c r="C10" s="257"/>
    </row>
    <row r="11" spans="1:3" ht="58.5" customHeight="1">
      <c r="A11" s="259" t="s">
        <v>20</v>
      </c>
      <c r="B11" s="260" t="s">
        <v>21</v>
      </c>
      <c r="C11" s="257"/>
    </row>
    <row r="12" spans="1:3" ht="278.45" customHeight="1">
      <c r="A12" s="254" t="s">
        <v>22</v>
      </c>
      <c r="B12" s="256" t="s">
        <v>23</v>
      </c>
      <c r="C12" s="257"/>
    </row>
    <row r="13" spans="1:3" ht="74.45" customHeight="1">
      <c r="A13" s="254" t="s">
        <v>24</v>
      </c>
      <c r="B13" s="260" t="s">
        <v>25</v>
      </c>
      <c r="C13" s="257"/>
    </row>
    <row r="14" spans="1:3" ht="140.44999999999999" customHeight="1">
      <c r="A14" s="254" t="s">
        <v>26</v>
      </c>
      <c r="B14" s="261" t="s">
        <v>27</v>
      </c>
      <c r="C14" s="257"/>
    </row>
    <row r="15" spans="1:3" ht="96.6" customHeight="1">
      <c r="A15" s="259" t="s">
        <v>28</v>
      </c>
      <c r="B15" s="261" t="s">
        <v>29</v>
      </c>
      <c r="C15" s="257"/>
    </row>
    <row r="16" spans="1:3" ht="91.5" customHeight="1">
      <c r="A16" s="254" t="s">
        <v>30</v>
      </c>
      <c r="B16" s="261" t="s">
        <v>31</v>
      </c>
      <c r="C16" s="257"/>
    </row>
    <row r="17" spans="1:3" ht="36.6" customHeight="1">
      <c r="A17" s="259" t="s">
        <v>32</v>
      </c>
      <c r="B17" s="300" t="s">
        <v>33</v>
      </c>
      <c r="C17" s="257"/>
    </row>
    <row r="18" spans="1:3" ht="41.1" customHeight="1">
      <c r="A18" s="259" t="s">
        <v>34</v>
      </c>
      <c r="B18" s="301"/>
      <c r="C18" s="257"/>
    </row>
    <row r="19" spans="1:3">
      <c r="A19" s="269" t="s">
        <v>35</v>
      </c>
      <c r="B19" s="302" t="s">
        <v>36</v>
      </c>
      <c r="C19" s="257"/>
    </row>
    <row r="20" spans="1:3">
      <c r="A20" s="259" t="s">
        <v>37</v>
      </c>
      <c r="B20" s="303"/>
      <c r="C20" s="257"/>
    </row>
    <row r="21" spans="1:3" ht="30.95">
      <c r="A21" s="259" t="s">
        <v>38</v>
      </c>
      <c r="B21" s="303"/>
      <c r="C21" s="257"/>
    </row>
    <row r="22" spans="1:3" ht="44.1" customHeight="1">
      <c r="A22" s="299" t="s">
        <v>39</v>
      </c>
      <c r="B22" s="299"/>
      <c r="C22" s="257"/>
    </row>
    <row r="23" spans="1:3" ht="81" customHeight="1">
      <c r="A23" s="292" t="s">
        <v>40</v>
      </c>
      <c r="B23" s="292"/>
      <c r="C23" s="257"/>
    </row>
    <row r="24" spans="1:3">
      <c r="A24" s="254" t="s">
        <v>41</v>
      </c>
      <c r="B24" s="256" t="s">
        <v>42</v>
      </c>
      <c r="C24" s="257"/>
    </row>
    <row r="25" spans="1:3" ht="112.5" customHeight="1">
      <c r="A25" s="259" t="s">
        <v>43</v>
      </c>
      <c r="B25" s="256" t="s">
        <v>44</v>
      </c>
      <c r="C25" s="257"/>
    </row>
    <row r="26" spans="1:3" ht="169.5" customHeight="1">
      <c r="A26" s="259" t="s">
        <v>45</v>
      </c>
      <c r="B26" s="256" t="s">
        <v>46</v>
      </c>
      <c r="C26" s="262" t="s">
        <v>47</v>
      </c>
    </row>
    <row r="27" spans="1:3" ht="261" customHeight="1">
      <c r="A27" s="259" t="s">
        <v>48</v>
      </c>
      <c r="B27" s="256" t="s">
        <v>49</v>
      </c>
      <c r="C27" s="257"/>
    </row>
    <row r="28" spans="1:3">
      <c r="A28" s="254" t="s">
        <v>50</v>
      </c>
      <c r="B28" s="258" t="s">
        <v>51</v>
      </c>
      <c r="C28" s="257"/>
    </row>
    <row r="29" spans="1:3">
      <c r="A29" s="254" t="s">
        <v>52</v>
      </c>
      <c r="B29" s="258" t="s">
        <v>53</v>
      </c>
      <c r="C29" s="257"/>
    </row>
    <row r="30" spans="1:3" ht="30.95">
      <c r="A30" s="254" t="s">
        <v>54</v>
      </c>
      <c r="B30" s="258" t="s">
        <v>55</v>
      </c>
      <c r="C30" s="257"/>
    </row>
    <row r="31" spans="1:3" ht="58.5" customHeight="1">
      <c r="A31" s="254" t="s">
        <v>56</v>
      </c>
      <c r="B31" s="258" t="s">
        <v>57</v>
      </c>
      <c r="C31" s="257"/>
    </row>
    <row r="32" spans="1:3" ht="80.45" customHeight="1">
      <c r="A32" s="254" t="s">
        <v>58</v>
      </c>
      <c r="B32" s="258" t="s">
        <v>59</v>
      </c>
      <c r="C32" s="257"/>
    </row>
    <row r="33" spans="1:3" ht="78" customHeight="1">
      <c r="A33" s="254" t="s">
        <v>60</v>
      </c>
      <c r="B33" s="258" t="s">
        <v>61</v>
      </c>
      <c r="C33" s="257"/>
    </row>
    <row r="34" spans="1:3" ht="119.1" customHeight="1">
      <c r="A34" s="254" t="s">
        <v>62</v>
      </c>
      <c r="B34" s="256" t="s">
        <v>63</v>
      </c>
      <c r="C34" s="257"/>
    </row>
    <row r="35" spans="1:3" ht="213.75" customHeight="1">
      <c r="A35" s="254" t="s">
        <v>64</v>
      </c>
      <c r="B35" s="256" t="s">
        <v>65</v>
      </c>
      <c r="C35" s="257"/>
    </row>
    <row r="36" spans="1:3" ht="135.6" customHeight="1">
      <c r="A36" s="254" t="s">
        <v>66</v>
      </c>
      <c r="B36" s="260" t="s">
        <v>67</v>
      </c>
      <c r="C36" s="262"/>
    </row>
    <row r="37" spans="1:3" ht="404.1" customHeight="1">
      <c r="A37" s="254" t="s">
        <v>68</v>
      </c>
      <c r="B37" s="256" t="s">
        <v>69</v>
      </c>
      <c r="C37" s="262" t="s">
        <v>70</v>
      </c>
    </row>
    <row r="38" spans="1:3" ht="208.5" customHeight="1">
      <c r="A38" s="254" t="s">
        <v>71</v>
      </c>
      <c r="B38" s="256" t="s">
        <v>72</v>
      </c>
      <c r="C38" s="262" t="s">
        <v>70</v>
      </c>
    </row>
    <row r="39" spans="1:3" ht="61.5" customHeight="1">
      <c r="A39" s="254" t="s">
        <v>73</v>
      </c>
      <c r="B39" s="256" t="s">
        <v>74</v>
      </c>
      <c r="C39" s="262"/>
    </row>
    <row r="40" spans="1:3" ht="282.75" customHeight="1">
      <c r="A40" s="254" t="s">
        <v>75</v>
      </c>
      <c r="B40" s="261" t="s">
        <v>76</v>
      </c>
      <c r="C40" s="263"/>
    </row>
    <row r="41" spans="1:3" ht="46.5" customHeight="1">
      <c r="A41" s="264" t="s">
        <v>77</v>
      </c>
      <c r="B41" s="265" t="s">
        <v>78</v>
      </c>
      <c r="C41" s="257"/>
    </row>
    <row r="42" spans="1:3" ht="60.75" customHeight="1">
      <c r="A42" s="264" t="s">
        <v>79</v>
      </c>
      <c r="B42" s="266" t="s">
        <v>80</v>
      </c>
      <c r="C42" s="257"/>
    </row>
    <row r="43" spans="1:3" ht="58.5" hidden="1" customHeight="1">
      <c r="A43" s="304" t="s">
        <v>81</v>
      </c>
      <c r="B43" s="305"/>
      <c r="C43" s="244"/>
    </row>
    <row r="44" spans="1:3" ht="288.75" hidden="1" customHeight="1">
      <c r="A44" s="293" t="s">
        <v>82</v>
      </c>
      <c r="B44" s="294"/>
      <c r="C44" s="240" t="s">
        <v>83</v>
      </c>
    </row>
    <row r="45" spans="1:3" hidden="1">
      <c r="A45" s="241" t="s">
        <v>84</v>
      </c>
      <c r="B45" s="226" t="s">
        <v>85</v>
      </c>
      <c r="C45" s="210"/>
    </row>
    <row r="46" spans="1:3" ht="96.6" hidden="1" customHeight="1">
      <c r="A46" s="225" t="s">
        <v>86</v>
      </c>
      <c r="B46" s="234" t="s">
        <v>87</v>
      </c>
      <c r="C46" s="202"/>
    </row>
    <row r="47" spans="1:3" ht="42" hidden="1" customHeight="1">
      <c r="A47" s="225" t="s">
        <v>50</v>
      </c>
      <c r="B47" s="234" t="s">
        <v>88</v>
      </c>
      <c r="C47" s="202"/>
    </row>
    <row r="48" spans="1:3" ht="54.95" hidden="1" customHeight="1">
      <c r="A48" s="225" t="s">
        <v>89</v>
      </c>
      <c r="B48" s="234" t="s">
        <v>90</v>
      </c>
      <c r="C48" s="202"/>
    </row>
    <row r="49" spans="1:3" ht="65.25" hidden="1" customHeight="1">
      <c r="A49" s="225" t="s">
        <v>91</v>
      </c>
      <c r="B49" s="227" t="s">
        <v>92</v>
      </c>
      <c r="C49" s="202"/>
    </row>
    <row r="50" spans="1:3" ht="201.6" hidden="1" customHeight="1">
      <c r="A50" s="225" t="s">
        <v>93</v>
      </c>
      <c r="B50" s="235" t="s">
        <v>94</v>
      </c>
      <c r="C50" s="202"/>
    </row>
    <row r="51" spans="1:3" ht="90" hidden="1" customHeight="1">
      <c r="A51" s="225" t="s">
        <v>95</v>
      </c>
      <c r="B51" s="227" t="s">
        <v>96</v>
      </c>
      <c r="C51" s="202"/>
    </row>
    <row r="52" spans="1:3" ht="317.10000000000002" hidden="1" customHeight="1">
      <c r="A52" s="225" t="s">
        <v>45</v>
      </c>
      <c r="B52" s="235" t="s">
        <v>97</v>
      </c>
      <c r="C52" s="202"/>
    </row>
    <row r="53" spans="1:3" ht="105.6" hidden="1" customHeight="1">
      <c r="A53" s="225" t="s">
        <v>98</v>
      </c>
      <c r="B53" s="227" t="s">
        <v>99</v>
      </c>
      <c r="C53" s="202"/>
    </row>
    <row r="54" spans="1:3" ht="117.95" hidden="1" customHeight="1">
      <c r="A54" s="225" t="s">
        <v>58</v>
      </c>
      <c r="B54" s="227" t="s">
        <v>100</v>
      </c>
      <c r="C54" s="202"/>
    </row>
    <row r="55" spans="1:3" ht="120" hidden="1" customHeight="1">
      <c r="A55" s="225" t="s">
        <v>60</v>
      </c>
      <c r="B55" s="227" t="s">
        <v>101</v>
      </c>
      <c r="C55" s="202"/>
    </row>
    <row r="56" spans="1:3" ht="97.5" hidden="1" customHeight="1">
      <c r="A56" s="225" t="s">
        <v>102</v>
      </c>
      <c r="B56" s="227" t="s">
        <v>103</v>
      </c>
      <c r="C56" s="202"/>
    </row>
    <row r="57" spans="1:3" ht="227.1" hidden="1" customHeight="1">
      <c r="A57" s="225" t="s">
        <v>104</v>
      </c>
      <c r="B57" s="227" t="s">
        <v>105</v>
      </c>
      <c r="C57" s="202"/>
    </row>
    <row r="58" spans="1:3" ht="117" hidden="1" customHeight="1">
      <c r="A58" s="225" t="s">
        <v>106</v>
      </c>
      <c r="B58" s="227" t="s">
        <v>107</v>
      </c>
      <c r="C58" s="202"/>
    </row>
    <row r="59" spans="1:3" ht="130.5" hidden="1" customHeight="1">
      <c r="A59" s="225" t="s">
        <v>108</v>
      </c>
      <c r="B59" s="228" t="s">
        <v>109</v>
      </c>
      <c r="C59" s="202"/>
    </row>
    <row r="60" spans="1:3" ht="153" hidden="1" customHeight="1">
      <c r="A60" s="223" t="s">
        <v>110</v>
      </c>
      <c r="B60" s="227" t="s">
        <v>111</v>
      </c>
      <c r="C60" s="202"/>
    </row>
    <row r="61" spans="1:3" ht="112.5" hidden="1" customHeight="1">
      <c r="A61" s="225" t="s">
        <v>112</v>
      </c>
      <c r="B61" s="227" t="s">
        <v>113</v>
      </c>
      <c r="C61" s="203"/>
    </row>
    <row r="62" spans="1:3" ht="273.95" hidden="1" customHeight="1">
      <c r="A62" s="225" t="s">
        <v>114</v>
      </c>
      <c r="B62" s="228" t="s">
        <v>115</v>
      </c>
      <c r="C62" s="203" t="s">
        <v>116</v>
      </c>
    </row>
    <row r="63" spans="1:3" ht="309.95" hidden="1" customHeight="1">
      <c r="A63" s="225" t="s">
        <v>117</v>
      </c>
      <c r="B63" s="228" t="s">
        <v>118</v>
      </c>
      <c r="C63" s="202"/>
    </row>
    <row r="64" spans="1:3" ht="234.75" hidden="1" customHeight="1">
      <c r="A64" s="225" t="s">
        <v>73</v>
      </c>
      <c r="B64" s="228" t="s">
        <v>119</v>
      </c>
      <c r="C64" s="202"/>
    </row>
    <row r="65" spans="1:3" ht="261.75" hidden="1" customHeight="1">
      <c r="A65" s="225" t="s">
        <v>120</v>
      </c>
      <c r="B65" s="228" t="s">
        <v>121</v>
      </c>
      <c r="C65" s="202"/>
    </row>
    <row r="66" spans="1:3" ht="68.099999999999994" hidden="1" customHeight="1">
      <c r="A66" s="225" t="s">
        <v>77</v>
      </c>
      <c r="B66" s="228" t="s">
        <v>122</v>
      </c>
      <c r="C66" s="202"/>
    </row>
    <row r="67" spans="1:3" ht="45" hidden="1" customHeight="1">
      <c r="A67" s="237" t="s">
        <v>123</v>
      </c>
      <c r="B67" s="238" t="s">
        <v>124</v>
      </c>
      <c r="C67" s="221"/>
    </row>
    <row r="68" spans="1:3" hidden="1">
      <c r="A68" s="297" t="s">
        <v>125</v>
      </c>
      <c r="B68" s="298"/>
      <c r="C68" s="236"/>
    </row>
    <row r="69" spans="1:3" hidden="1">
      <c r="A69" s="239" t="s">
        <v>126</v>
      </c>
      <c r="B69" s="267" t="s">
        <v>127</v>
      </c>
      <c r="C69" s="210"/>
    </row>
    <row r="70" spans="1:3" ht="80.25" hidden="1" customHeight="1">
      <c r="A70" s="215" t="s">
        <v>128</v>
      </c>
      <c r="B70" s="216" t="s">
        <v>129</v>
      </c>
      <c r="C70" s="202"/>
    </row>
    <row r="71" spans="1:3" ht="86.25" hidden="1" customHeight="1">
      <c r="A71" s="215" t="s">
        <v>130</v>
      </c>
      <c r="B71" s="216" t="s">
        <v>131</v>
      </c>
      <c r="C71" s="202"/>
    </row>
    <row r="72" spans="1:3" ht="74.099999999999994" hidden="1" customHeight="1">
      <c r="A72" s="215" t="s">
        <v>132</v>
      </c>
      <c r="B72" s="217" t="s">
        <v>133</v>
      </c>
      <c r="C72" s="202"/>
    </row>
    <row r="73" spans="1:3" ht="276.60000000000002" hidden="1" customHeight="1">
      <c r="A73" s="215" t="s">
        <v>134</v>
      </c>
      <c r="B73" s="216" t="s">
        <v>135</v>
      </c>
      <c r="C73" s="202"/>
    </row>
    <row r="74" spans="1:3" ht="62.1" hidden="1">
      <c r="A74" s="215" t="s">
        <v>136</v>
      </c>
      <c r="B74" s="216" t="s">
        <v>137</v>
      </c>
      <c r="C74" s="202"/>
    </row>
    <row r="75" spans="1:3" ht="66.95" hidden="1" customHeight="1">
      <c r="A75" s="215" t="s">
        <v>138</v>
      </c>
      <c r="B75" s="216" t="s">
        <v>139</v>
      </c>
      <c r="C75" s="202"/>
    </row>
    <row r="76" spans="1:3" ht="373.5" hidden="1" customHeight="1">
      <c r="A76" s="220" t="s">
        <v>140</v>
      </c>
      <c r="B76" s="268" t="s">
        <v>141</v>
      </c>
      <c r="C76" s="221"/>
    </row>
    <row r="77" spans="1:3" hidden="1">
      <c r="A77" s="295" t="s">
        <v>142</v>
      </c>
      <c r="B77" s="296"/>
      <c r="C77" s="242"/>
    </row>
    <row r="78" spans="1:3" hidden="1">
      <c r="A78" s="215" t="s">
        <v>84</v>
      </c>
      <c r="B78" s="213" t="s">
        <v>143</v>
      </c>
      <c r="C78" s="210"/>
    </row>
    <row r="79" spans="1:3" hidden="1">
      <c r="A79" s="215" t="s">
        <v>128</v>
      </c>
      <c r="B79" s="218" t="s">
        <v>144</v>
      </c>
      <c r="C79" s="202"/>
    </row>
    <row r="80" spans="1:3" hidden="1">
      <c r="A80" s="215" t="s">
        <v>145</v>
      </c>
      <c r="B80" s="217" t="s">
        <v>146</v>
      </c>
      <c r="C80" s="202"/>
    </row>
    <row r="81" spans="1:3" ht="224.1" hidden="1" customHeight="1">
      <c r="A81" s="215" t="s">
        <v>147</v>
      </c>
      <c r="B81" s="216" t="s">
        <v>148</v>
      </c>
      <c r="C81" s="202"/>
    </row>
    <row r="82" spans="1:3" ht="66" hidden="1" customHeight="1">
      <c r="A82" s="215" t="s">
        <v>91</v>
      </c>
      <c r="B82" s="214" t="s">
        <v>149</v>
      </c>
      <c r="C82" s="202"/>
    </row>
    <row r="83" spans="1:3" ht="69.95" hidden="1" customHeight="1">
      <c r="A83" s="215" t="s">
        <v>150</v>
      </c>
      <c r="B83" s="217" t="s">
        <v>151</v>
      </c>
      <c r="C83" s="202"/>
    </row>
    <row r="84" spans="1:3" hidden="1">
      <c r="A84" s="215" t="s">
        <v>152</v>
      </c>
      <c r="B84" s="216" t="s">
        <v>153</v>
      </c>
      <c r="C84" s="202"/>
    </row>
    <row r="85" spans="1:3" ht="30.95" hidden="1">
      <c r="A85" s="215" t="s">
        <v>154</v>
      </c>
      <c r="B85" s="216" t="s">
        <v>155</v>
      </c>
      <c r="C85" s="202"/>
    </row>
    <row r="86" spans="1:3" ht="30.95" hidden="1">
      <c r="A86" s="215" t="s">
        <v>64</v>
      </c>
      <c r="B86" s="216" t="s">
        <v>156</v>
      </c>
      <c r="C86" s="202"/>
    </row>
    <row r="87" spans="1:3" ht="183" hidden="1" customHeight="1">
      <c r="A87" s="215" t="s">
        <v>157</v>
      </c>
      <c r="B87" s="219" t="s">
        <v>158</v>
      </c>
      <c r="C87" s="202"/>
    </row>
    <row r="88" spans="1:3" ht="78" hidden="1" customHeight="1">
      <c r="A88" s="215" t="s">
        <v>159</v>
      </c>
      <c r="B88" s="219" t="s">
        <v>160</v>
      </c>
      <c r="C88" s="221"/>
    </row>
    <row r="89" spans="1:3" ht="34.5" hidden="1" customHeight="1">
      <c r="A89" s="288" t="s">
        <v>161</v>
      </c>
      <c r="B89" s="289"/>
      <c r="C89" s="243"/>
    </row>
    <row r="90" spans="1:3" hidden="1">
      <c r="A90" s="247" t="s">
        <v>126</v>
      </c>
      <c r="B90" s="250" t="s">
        <v>162</v>
      </c>
      <c r="C90" s="245"/>
    </row>
    <row r="91" spans="1:3" ht="33.6" hidden="1" customHeight="1">
      <c r="A91" s="248" t="s">
        <v>56</v>
      </c>
      <c r="B91" s="251" t="s">
        <v>163</v>
      </c>
      <c r="C91" s="246"/>
    </row>
    <row r="92" spans="1:3" ht="215.25" hidden="1" customHeight="1">
      <c r="A92" s="248" t="s">
        <v>164</v>
      </c>
      <c r="B92" s="251" t="s">
        <v>165</v>
      </c>
      <c r="C92" s="246"/>
    </row>
    <row r="93" spans="1:3" ht="47.25" hidden="1" customHeight="1">
      <c r="A93" s="249" t="s">
        <v>166</v>
      </c>
      <c r="B93" s="252" t="s">
        <v>167</v>
      </c>
      <c r="C93" s="253"/>
    </row>
    <row r="94" spans="1:3" hidden="1">
      <c r="A94" s="282" t="s">
        <v>168</v>
      </c>
      <c r="B94" s="283"/>
      <c r="C94" s="242"/>
    </row>
    <row r="95" spans="1:3" ht="140.25" hidden="1" customHeight="1">
      <c r="A95" s="284" t="s">
        <v>169</v>
      </c>
      <c r="B95" s="285"/>
      <c r="C95" s="233"/>
    </row>
    <row r="96" spans="1:3" hidden="1">
      <c r="A96" s="231" t="s">
        <v>84</v>
      </c>
      <c r="B96" s="232" t="s">
        <v>170</v>
      </c>
      <c r="C96" s="212"/>
    </row>
    <row r="97" spans="1:3" hidden="1">
      <c r="A97" s="222" t="s">
        <v>128</v>
      </c>
      <c r="B97" s="229" t="s">
        <v>171</v>
      </c>
      <c r="C97" s="209"/>
    </row>
    <row r="98" spans="1:3" hidden="1">
      <c r="A98" s="222" t="s">
        <v>172</v>
      </c>
      <c r="B98" s="229" t="s">
        <v>173</v>
      </c>
      <c r="C98" s="209"/>
    </row>
    <row r="99" spans="1:3" ht="42.75" hidden="1" customHeight="1">
      <c r="A99" s="224" t="s">
        <v>174</v>
      </c>
      <c r="B99" s="230" t="s">
        <v>175</v>
      </c>
      <c r="C99" s="211"/>
    </row>
    <row r="100" spans="1:3" hidden="1"/>
    <row r="101" spans="1:3" hidden="1"/>
  </sheetData>
  <sheetProtection algorithmName="SHA-512" hashValue="/ikxq/T29UKSf+gJEA9oZ3ip7HH4a0jRE6qqK0M6zhXMqi95kwI0Wz0q6pKRPOgSXGgNglOV6PgiVe30LdgWug==" saltValue="+jQRVgRqysbq7p0I5QzMRw==" spinCount="100000" sheet="1" objects="1" scenarios="1"/>
  <mergeCells count="14">
    <mergeCell ref="A94:B94"/>
    <mergeCell ref="A95:B95"/>
    <mergeCell ref="B1:C1"/>
    <mergeCell ref="A89:B89"/>
    <mergeCell ref="A6:B6"/>
    <mergeCell ref="A23:B23"/>
    <mergeCell ref="A44:B44"/>
    <mergeCell ref="A77:B77"/>
    <mergeCell ref="A68:B68"/>
    <mergeCell ref="A5:B5"/>
    <mergeCell ref="A22:B22"/>
    <mergeCell ref="B17:B18"/>
    <mergeCell ref="B19:B21"/>
    <mergeCell ref="A43:B43"/>
  </mergeCells>
  <dataValidations count="1">
    <dataValidation allowBlank="1" showInputMessage="1" showErrorMessage="1" sqref="A79" xr:uid="{C0FA4E80-3FB0-41E7-94FB-8A15B0CEE7CA}"/>
  </dataValidations>
  <hyperlinks>
    <hyperlink ref="A7" location="'CLAIM FORM'!D5" display="A1. CLAIMANT NAME " xr:uid="{6EB65B40-E8FA-4344-9246-772A12F4CEB4}"/>
    <hyperlink ref="A12" location="'CLAIM FORM'!D11" display="B1. Headcount" xr:uid="{26798A76-7F18-481D-B5F2-A11F8A03B22A}"/>
    <hyperlink ref="A13" location="'CLAIM FORM'!I11" display="B2. Date" xr:uid="{0781A237-757E-4521-A87E-98E7C68B1471}"/>
    <hyperlink ref="A15" location="'CLAIM FORM'!D13" display="CLAIM PERIOD START DATE " xr:uid="{66114E16-1E34-4979-B752-46179E9A1C0D}"/>
    <hyperlink ref="A16" location="'CLAIM FORM'!I13" display="CLAIM PERIOD END DATE " xr:uid="{33FC9173-B477-4D3F-BD42-89B031F39A7E}"/>
    <hyperlink ref="A17" location="'CLAIM FORM'!C23" display="D1. NAME" xr:uid="{FCF351B1-F8F3-402F-A67A-D45BCFD6B60C}"/>
    <hyperlink ref="A18" location="'CLAIM FORM'!H23" display="D2. POSITION " xr:uid="{985A45C6-CC3C-450D-9D9E-DBA9B7A69DB6}"/>
    <hyperlink ref="A19" location="'CLAIM FORM'!C25" display="E1. CONTACT NAME" xr:uid="{D1248F5B-A9C2-4DE7-876F-EC15D4FA5AEA}"/>
    <hyperlink ref="A21" location="'CLAIM FORM'!H26" display="E3. CONTACT NUMBER" xr:uid="{1E48A8A4-88D0-4B06-80FC-11545C601FD0}"/>
    <hyperlink ref="A25" location="INVOICED!B2" display="SUPPLIER DETAILS" xr:uid="{89D9C184-2446-45AC-958F-86F5FB002CBA}"/>
    <hyperlink ref="A27" location="INVOICED!D2" display="RELATED PARTY" xr:uid="{3E85B2B9-3A27-48BD-88F9-12AE5FD594FE}"/>
    <hyperlink ref="A29" location="INVOICED!F2" display="INVOICE DATE" xr:uid="{B478B77E-E441-4E03-9BDA-415E0E907033}"/>
    <hyperlink ref="A30" location="INVOICED!G2" display="DESCRIPTION OF EXPENDITURE" xr:uid="{32E0ACE5-0FEF-467A-AC1C-0D62C168C98D}"/>
    <hyperlink ref="A32" location="INVOICED!I2" display="START DATE " xr:uid="{5AEF30B1-C63E-4F4F-B214-AA16445EA94F}"/>
    <hyperlink ref="A34" location="INVOICED!K2" display="INVOICED!K2" xr:uid="{BEB18438-41B8-47A9-9D0C-95734570944D}"/>
    <hyperlink ref="A42" location="INVOICED!S2" display="INVOICED!S2" xr:uid="{6002B414-F8E7-4689-8A21-6AEE827855E5}"/>
    <hyperlink ref="A60" location="TRAVEL!P2" display="ELIGIBLE EXPENDITURE  " xr:uid="{0FA21060-150D-45F7-B7BE-0D62AD4F3C99}"/>
    <hyperlink ref="A61" location="TRAVEL!Q2" display="TRAVEL!Q2" xr:uid="{9D85CE7B-8AC3-4A64-AB03-C83EBCAB8503}"/>
    <hyperlink ref="A65" location="TRAVEL!U2" display="TRAVEL!U2" xr:uid="{5D8FF8AB-4890-4BFB-98CC-F00E51699C9D}"/>
    <hyperlink ref="A66" location="TRAVEL!V2" display="TRAVEL!V2" xr:uid="{8BC36643-2BF1-4498-8854-C659A08032A8}"/>
    <hyperlink ref="A67" location="TRAVEL!W2" display="TRAVEL!W2" xr:uid="{A2B21AAD-EE19-465E-9863-4C1957B7BBB2}"/>
    <hyperlink ref="A62" location="TRAVEL!R2" display="TRAVEL!R2" xr:uid="{B8A48F26-BB97-4E7E-8317-10AD4EFF7896}"/>
    <hyperlink ref="A70" location="'PHR (Project Hourly Rate)'!B2" display="EMPLOYEE NUMBER " xr:uid="{D97353CD-C937-4937-974D-4ED33735B888}"/>
    <hyperlink ref="A71" location="'PHR (Project Hourly Rate)'!C2" display="LABOUR COST TYPE " xr:uid="{845E8562-6558-429C-B721-2D51EE1CA7D6}"/>
    <hyperlink ref="A72" location="'PHR (Project Hourly Rate)'!D2" display="BASIC SALARY / HOURLY RATE" xr:uid="{E554B986-3631-4436-8595-109BB0CF4233}"/>
    <hyperlink ref="A73" location="'PHR (Project Hourly Rate)'!E2" display="SALARY FREQUENCY  " xr:uid="{8C9D9986-DF71-4DB5-A2FA-9EE787401F28}"/>
    <hyperlink ref="A77" location="LABOUR!A1" display="PROJECT LABOUR " xr:uid="{CC62EAA2-5850-4D4B-BB55-446BB69F4636}"/>
    <hyperlink ref="A78" location="LABOUR!A2" display="LINE No." xr:uid="{664A2374-289C-4FBC-B706-73DCC93EDBDF}"/>
    <hyperlink ref="A79" location="LABOUR!B2" display="EMPLOYEE NUMBER " xr:uid="{63800544-312A-42D9-A340-0935498A1493}"/>
    <hyperlink ref="A80" location="LABOUR!C2" display="DATE " xr:uid="{F8267F46-4D0E-4A18-9E9C-BCE828B20DE0}"/>
    <hyperlink ref="A81" location="LABOUR!D2" display="PROJECT HOURS " xr:uid="{160555D2-1F62-410C-99E6-951B8C9ED521}"/>
    <hyperlink ref="A82" location="LABOUR!E2" display="TRAINING  CODE " xr:uid="{F02105A6-BEA3-44CE-910B-9BA441DB9AD1}"/>
    <hyperlink ref="A83" location="LABOUR!F2" display="TRAINER  " xr:uid="{A0A3A856-6612-4874-B5AA-9A598CDC4DD6}"/>
    <hyperlink ref="A84" location="LABOUR!G2" display="DAY " xr:uid="{AC6CD273-39D9-4DEC-A78E-31472E78906C}"/>
    <hyperlink ref="A85" location="LABOUR!H2" display="PROJECT HOURLY RATE " xr:uid="{7CF91ECF-ADE9-48AC-81FA-3D9DBC2102B8}"/>
    <hyperlink ref="A86" location="LABOUR!I2" display="ELIGIBLE EXPENDITURE" xr:uid="{76DEE1E5-281B-4516-9909-9A11D5156D71}"/>
    <hyperlink ref="A87" location="LABOUR!J2" display="ELIGIBLE HOURS " xr:uid="{C419A41D-90F1-490F-A2A5-7FA9AC9EFD4B}"/>
    <hyperlink ref="A45" location="TRAVEL!A2" display="LINE No." xr:uid="{C2825320-ECC2-4C67-B8EF-02522825A3DF}"/>
    <hyperlink ref="A51" location="TRAVEL!G2" display="COMPANY REPRESENTATIVE NAME(S)" xr:uid="{7277073B-4AD7-41CC-BAA4-934E53642420}"/>
    <hyperlink ref="A46" location="TRAVEL!B2" display="SUPPLIER NAME" xr:uid="{96FB96EB-DDD7-4EA2-8755-534D08443841}"/>
    <hyperlink ref="A47" location="TRAVEL!C2" display="INVOICE NUMBER" xr:uid="{BFF5E253-C14C-4535-A716-7B757A3B16FC}"/>
    <hyperlink ref="A48" location="TRAVEL!D2" display="INVOICE DATE " xr:uid="{790F6006-4497-435A-AE26-17AFE18F064B}"/>
    <hyperlink ref="A50" location="TRAVEL!F2" display="PURPOSE OF TRAVEL" xr:uid="{6BA9AD0E-3BF6-4E88-9BED-30FEB5F4040B}"/>
    <hyperlink ref="A52" location="TRAVEL!H2" display="EXPENDITURE TYPE" xr:uid="{1D036AA9-8F66-457E-B606-447AE6337042}"/>
    <hyperlink ref="A53" location="TRAVEL!I2" display="LOCATION " xr:uid="{E90145F5-C65C-4360-8995-432F5AE1268D}"/>
    <hyperlink ref="A54" location="TRAVEL!J2" display="START DATE " xr:uid="{232396BF-7778-415B-8BCF-6912D382498D}"/>
    <hyperlink ref="A8" location="'CLAIM FORM'!D6" display="A2. Project Title" xr:uid="{8A6D31F0-7FFD-4854-A107-EBD2082B5C3E}"/>
    <hyperlink ref="A9" location="'CLAIM FORM'!D7" display="A3. LoO Offer Reference " xr:uid="{8AE3B5C5-D382-402A-847A-88F4ED33FA03}"/>
    <hyperlink ref="A10" location="'CLAIM FORM'!D8" display="A4. Grant Paragraph Number " xr:uid="{BD7A8404-C6E7-4711-8CD9-96DA3CB43B15}"/>
    <hyperlink ref="A11" location="'CLAIM FORM'!K8" display="A5. GRANT RATE PERCENTAGE  " xr:uid="{533FE619-CB59-4469-BBBE-F3211557A96E}"/>
    <hyperlink ref="A75" location="'PHR (Project Hourly Rate)'!G1" display="'PHR (Project Hourly Rate)'!G1" xr:uid="{B024ED9C-BCAC-492A-B8D7-783126983444}"/>
    <hyperlink ref="A57" location="TRAVEL!M2" display="No. OF PEOPLE CLAIMED " xr:uid="{42DF7F27-3FF0-4BCF-9244-4926B2C1F04F}"/>
    <hyperlink ref="A56" location="TRAVEL!L2" display="No. OF PEOPLE CHARGED ON THE INVOICE " xr:uid="{B37322F5-3B7E-4870-B427-7E8EB0B1E8D7}"/>
    <hyperlink ref="A58" location="TRAVEL!N2" display="ACCOMMODATION TOTAL NIGHTS CLAIMED" xr:uid="{73A11D5D-F3C7-446D-BEDF-C93DFFBFF3DE}"/>
    <hyperlink ref="A14" location="'CLAIM FORM'!D14" display="SECTION C - COST SCHEDULES" xr:uid="{477046A9-211D-436A-84E4-AA0832C24653}"/>
    <hyperlink ref="A22" location="INVOICED!A1" display="INVOICED" xr:uid="{6113ECC9-1948-4502-8A5F-777EB67302BC}"/>
    <hyperlink ref="A74" location="'PHR (Project Hourly Rate)'!F2" display="CONTRACTED WEEKLY HOURS (LESS THAN 37 HOURS)" xr:uid="{57F07DE8-F6F5-4C85-BB91-92E32D6F720E}"/>
    <hyperlink ref="A76" location="'PHR (Project Hourly Rate)'!G3" display="PROJECT HOURLY RATE (PHR)" xr:uid="{1AE863AA-2695-47D5-B6A6-CF8699455D0C}"/>
    <hyperlink ref="C37" r:id="rId1" xr:uid="{C974B1D1-9DBC-4B2A-9B46-9C9EB86498FA}"/>
    <hyperlink ref="C62" r:id="rId2" display="https://www.gov.uk/government/collections/exchange-rates-for-customs-and-vat" xr:uid="{95BE99C3-2CFE-4A9B-B5A8-DA0ADCE5FD71}"/>
    <hyperlink ref="C26" r:id="rId3" display="https://www.investni.com/support-for-business/claims/submitting-your-claim" xr:uid="{E5635526-123A-4484-BFBB-D74EF8D26325}"/>
    <hyperlink ref="A69" location="'PHR (Project Hourly Rate)'!A2" display="LINE No. " xr:uid="{9556F13B-8547-44E1-BF74-47B31BB9873A}"/>
    <hyperlink ref="A33" location="INVOICED!J2" display="INVOICED!J2" xr:uid="{4001FC41-5EC6-43DA-9A59-9974B257C5E9}"/>
    <hyperlink ref="A37" location="INVOICED!N2" display="INVOICED!N2" xr:uid="{9A32428F-8B53-496F-BBB3-686203E47358}"/>
    <hyperlink ref="A64" location="TRAVEL!T2" display="INVOICE AMOUNT PAID" xr:uid="{2BAB5013-BEA6-4AAB-8FAA-3C5ED1D8614F}"/>
    <hyperlink ref="A40" location="INVOICED!Q2" display="INVOICED!Q2" xr:uid="{2C7D5F34-7B83-4048-8DC2-A7C0845BFFDA}"/>
    <hyperlink ref="A41" location="INVOICED!R2" display="INVOICED!R2" xr:uid="{3362235E-EDC1-4219-9936-E67B7BAAC0AD}"/>
    <hyperlink ref="A68:B68" location="'PHR (Project Hourly Rate)'!A1" display="PROJECT HOURLY RATE - PHR" xr:uid="{23112FE2-2D3B-4096-837F-9641BD6F4A94}"/>
    <hyperlink ref="C44" r:id="rId4" xr:uid="{1B7EF5E6-D29C-465D-8FF8-15366E00F685}"/>
    <hyperlink ref="A22:B22" location="INVOICED!A1" display="INVOICED " xr:uid="{78E83FAC-95CE-4E6C-9E7B-A539AA3F4025}"/>
    <hyperlink ref="A44:B44" location="TRAVEL!P2" display="TRAVEL!P2" xr:uid="{6BFA5DD2-6725-4207-AE93-C1A4CC4AA3C5}"/>
    <hyperlink ref="A24" location="INVOICED!A2" display="LINE NO" xr:uid="{71263407-4448-4875-97EA-D793D85A84D6}"/>
    <hyperlink ref="A26" location="INVOICED!C2" display="EXPENDITURE TYPE" xr:uid="{64101C4E-E88C-4D31-ACA0-9670AB94AAED}"/>
    <hyperlink ref="A28" location="INVOICED!E2" display="INVOICE NUMBER" xr:uid="{63CD3474-4910-48FE-B58F-98A40D863ED0}"/>
    <hyperlink ref="A49" location="TRAVEL!E2" display="TRAINING  CODE " xr:uid="{E3FEDA9C-FA3B-479E-A44A-508CF03D99E8}"/>
    <hyperlink ref="A55" location="TRAVEL!K2" display="TRAVEL!K2" xr:uid="{575C2D02-258D-42BA-918B-9B5B5806AE21}"/>
    <hyperlink ref="A59" location="TRAVEL!O2" display="TRAVEL!O2" xr:uid="{B46A12CF-FBD9-4DB5-B55D-BCC7085E7255}"/>
    <hyperlink ref="A63" location="TRAVEL!S2" display="TRAVEL!S2" xr:uid="{EAD578E9-1F24-42D5-9DA4-0BEE6BC6B79E}"/>
    <hyperlink ref="C38" r:id="rId5" xr:uid="{436D2F8C-B769-4688-A843-CD7A0D5C76F1}"/>
    <hyperlink ref="A93" location="'TRAINING CODE'!D2" display="CTP %" xr:uid="{29139C8B-5342-43AE-8BF3-2E4481E7A1C2}"/>
    <hyperlink ref="A88" location="LABOUR!K2" display="NON-ELIGIBLE CTP HOURS " xr:uid="{FB6910B4-5FE8-4942-8EF2-1305D92414F6}"/>
    <hyperlink ref="A35" location="INVOICED!L2" display="ELIGIBLE EXPENDITURE" xr:uid="{D2469E56-1C44-4FF5-91A0-798B1AE3A6E0}"/>
    <hyperlink ref="A36" location="INVOICED!M2" display="INVOICE CURRENCY CODE " xr:uid="{6B665CFE-F974-4465-8E05-70996712B649}"/>
    <hyperlink ref="A39" location="INVOICED!P2" display="INVOICE AMOUNT PAID" xr:uid="{1495BCB2-A109-44CC-B3E5-930DC293043C}"/>
    <hyperlink ref="A38" location="INVOICED!O2" display="INVOICED!O2" xr:uid="{A56085C0-EC04-4D6F-8ACF-3F6DCCB968CF}"/>
    <hyperlink ref="C2" r:id="rId6" display="mailto:claims@investni.com" xr:uid="{B80E2820-DFB5-4BB4-B630-6971487EF11B}"/>
    <hyperlink ref="A6" location="'CLAIM FORM'!A1" display="CLAIM FORM" xr:uid="{283DDB8F-1EAC-46A9-B96B-B672A532376F}"/>
    <hyperlink ref="A92" location="'TRAINING CODE'!C2" display="TRAINING ACTIVITY DESCRIPTION " xr:uid="{592D3F13-98C1-4E69-ABBC-F6B482E9BAE7}"/>
    <hyperlink ref="A91" location="'TRAINING CODE'!B2" display="TRAINING CODE " xr:uid="{17C4B0CF-A1AD-433D-ACEE-DC830619E94C}"/>
    <hyperlink ref="A89" location="'ACTIVITY LIST'!A1" display="ACTIVITY LIST" xr:uid="{E231DD44-DF13-4D92-B1BC-9EDC932F330D}"/>
    <hyperlink ref="A31" location="INVOICED!H2" display="TRAINING CODE " xr:uid="{C0B385BF-5C46-4DB2-9E47-730B0BFEC70B}"/>
    <hyperlink ref="A43:B43" location="TRAVEL!A1" display="TRAVEL!A1" xr:uid="{AECA24E1-BAC7-4DC7-B968-89DB5479EFE2}"/>
    <hyperlink ref="A77:B77" location="LABOUR!A1" display="LABOUR " xr:uid="{8E943251-C876-4D2D-93B8-5CD779AB7F7F}"/>
    <hyperlink ref="A89:B89" location="'TRAINING CODE'!A1" display="'TRAINING CODE'!A1" xr:uid="{AEB044D1-C4AA-4E0D-9666-4724D14DCECE}"/>
    <hyperlink ref="A20" location="'CLAIM FORM'!H25" display="E2. EMAIL ADDRESS" xr:uid="{8B860301-0740-4C7E-B740-FFF5BE28D178}"/>
    <hyperlink ref="A90" location="'TRAINING CODE'!A2" display="LINE No. " xr:uid="{9A10B4E6-78E8-4C2E-AAD3-EF15361BE8E3}"/>
    <hyperlink ref="A99" location="'KEY WORKER'!D2" display="BASIC GROSS SALARY" xr:uid="{54887DD1-92FD-4BAE-9A67-7AE85271F9F4}"/>
    <hyperlink ref="A96" location="'KEY WORKER'!A2" display="LINE No." xr:uid="{58099640-D73E-4F36-AF99-C31A370B0E0E}"/>
    <hyperlink ref="A97" location="'KEY WORKER'!B2" display="EMPLOYEE NUMBER " xr:uid="{31924CDB-0905-495F-A581-84DC7F4D2991}"/>
    <hyperlink ref="A98" location="'KEY WORKER'!C2" display="PAY PERIOD ENDING" xr:uid="{1CB42DDE-5F1B-4A07-A02B-2CAE87A3456A}"/>
    <hyperlink ref="A94" location="KEYWORKER!A1" display="KEY WORKER" xr:uid="{1A90B81D-BF20-482A-BB0E-44B04555725D}"/>
    <hyperlink ref="A94:B94" location="'KEY WORKER'!A1" display="KEY WORKER" xr:uid="{3BE6038A-C142-4F10-BED5-AF32FC8E53F3}"/>
    <hyperlink ref="A2" location="'CLAIM FORM'!A1" display="INVEST NI CLAIM PACK" xr:uid="{957E5A32-92E8-4D2A-B964-3B29CD5F4AB9}"/>
    <hyperlink ref="A3" location="'CLAIM FORM'!A1" display="CLAIM FORM" xr:uid="{C4584A69-3D2F-46C1-9046-28093508F6BB}"/>
    <hyperlink ref="A4" location="INVOICED!B3" display="COST SCHEDULE" xr:uid="{5945B84E-721D-426B-B803-F900109883D3}"/>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029D-5C8C-47BD-9BE2-5F10FB1AAE7F}">
  <sheetPr codeName="Sheet3"/>
  <dimension ref="A1:N27"/>
  <sheetViews>
    <sheetView showGridLines="0" showRowColHeaders="0" showZeros="0" tabSelected="1" topLeftCell="B2" zoomScaleNormal="100" workbookViewId="0">
      <selection activeCell="B2" sqref="B2"/>
    </sheetView>
  </sheetViews>
  <sheetFormatPr defaultColWidth="8.7109375" defaultRowHeight="12.6"/>
  <cols>
    <col min="1" max="1" width="0" style="57" hidden="1" customWidth="1"/>
    <col min="2" max="2" width="8.7109375" style="57"/>
    <col min="3" max="3" width="14.7109375" style="57" customWidth="1"/>
    <col min="4" max="4" width="17.5703125" style="57" customWidth="1"/>
    <col min="5" max="5" width="18.7109375" style="57" customWidth="1"/>
    <col min="6" max="6" width="8.5703125" style="57" customWidth="1"/>
    <col min="7" max="7" width="6.7109375" style="57" customWidth="1"/>
    <col min="8" max="8" width="9.85546875" style="57" customWidth="1"/>
    <col min="9" max="9" width="12.28515625" style="57" customWidth="1"/>
    <col min="10" max="10" width="6" style="57" customWidth="1"/>
    <col min="11" max="11" width="8.42578125" style="57" customWidth="1"/>
    <col min="12" max="12" width="13.42578125" style="57" customWidth="1"/>
    <col min="13" max="13" width="24.42578125" style="57" customWidth="1"/>
    <col min="14" max="16384" width="8.7109375" style="57"/>
  </cols>
  <sheetData>
    <row r="1" spans="1:14" ht="12.95" hidden="1" thickBot="1">
      <c r="A1" s="56"/>
      <c r="B1" s="56"/>
      <c r="C1" s="56"/>
      <c r="D1" s="56"/>
      <c r="E1" s="56"/>
      <c r="F1" s="56"/>
      <c r="G1" s="56"/>
      <c r="H1" s="56"/>
      <c r="I1" s="56"/>
      <c r="J1" s="56"/>
      <c r="K1" s="56"/>
      <c r="L1" s="56"/>
      <c r="M1" s="56"/>
      <c r="N1" s="56"/>
    </row>
    <row r="2" spans="1:14" ht="12.95">
      <c r="A2" s="56"/>
      <c r="B2" s="58"/>
      <c r="C2" s="19"/>
      <c r="D2" s="19"/>
      <c r="E2" s="19"/>
      <c r="F2" s="19"/>
      <c r="G2" s="19"/>
      <c r="H2" s="19"/>
      <c r="I2" s="19"/>
      <c r="J2" s="19"/>
      <c r="K2" s="19"/>
      <c r="L2" s="20"/>
      <c r="M2" s="20"/>
      <c r="N2" s="21"/>
    </row>
    <row r="3" spans="1:14" ht="63.6" customHeight="1" thickBot="1">
      <c r="A3" s="56"/>
      <c r="B3" s="59"/>
      <c r="C3" s="271" t="s">
        <v>176</v>
      </c>
      <c r="D3" s="271"/>
      <c r="E3" s="320" t="s">
        <v>177</v>
      </c>
      <c r="F3" s="320"/>
      <c r="G3" s="320"/>
      <c r="H3" s="320"/>
      <c r="I3" s="320"/>
      <c r="J3" s="320"/>
      <c r="K3" s="272"/>
      <c r="L3" s="273"/>
      <c r="M3" s="273"/>
      <c r="N3" s="22"/>
    </row>
    <row r="4" spans="1:14" ht="61.5" customHeight="1" thickBot="1">
      <c r="A4" s="60"/>
      <c r="B4" s="61"/>
      <c r="C4" s="309" t="s">
        <v>178</v>
      </c>
      <c r="D4" s="310"/>
      <c r="E4" s="310"/>
      <c r="F4" s="310"/>
      <c r="G4" s="310"/>
      <c r="H4" s="310"/>
      <c r="I4" s="310"/>
      <c r="J4" s="310"/>
      <c r="K4" s="310"/>
      <c r="L4" s="310"/>
      <c r="M4" s="311"/>
      <c r="N4" s="62"/>
    </row>
    <row r="5" spans="1:14" ht="38.450000000000003" customHeight="1">
      <c r="A5" s="56"/>
      <c r="B5" s="59"/>
      <c r="C5" s="321" t="s">
        <v>179</v>
      </c>
      <c r="D5" s="323" t="s">
        <v>180</v>
      </c>
      <c r="E5" s="323"/>
      <c r="F5" s="324"/>
      <c r="G5" s="324"/>
      <c r="H5" s="324"/>
      <c r="I5" s="324"/>
      <c r="J5" s="324"/>
      <c r="K5" s="324"/>
      <c r="L5" s="324"/>
      <c r="M5" s="325"/>
      <c r="N5" s="62"/>
    </row>
    <row r="6" spans="1:14" ht="38.450000000000003" customHeight="1">
      <c r="A6" s="56"/>
      <c r="B6" s="59"/>
      <c r="C6" s="321"/>
      <c r="D6" s="326" t="s">
        <v>181</v>
      </c>
      <c r="E6" s="326"/>
      <c r="F6" s="327"/>
      <c r="G6" s="327"/>
      <c r="H6" s="327"/>
      <c r="I6" s="327"/>
      <c r="J6" s="327"/>
      <c r="K6" s="327"/>
      <c r="L6" s="327"/>
      <c r="M6" s="328"/>
      <c r="N6" s="62"/>
    </row>
    <row r="7" spans="1:14" ht="53.25" customHeight="1">
      <c r="A7" s="56"/>
      <c r="B7" s="59"/>
      <c r="C7" s="321"/>
      <c r="D7" s="326" t="s">
        <v>182</v>
      </c>
      <c r="E7" s="329"/>
      <c r="F7" s="333"/>
      <c r="G7" s="334"/>
      <c r="H7" s="334"/>
      <c r="I7" s="334"/>
      <c r="J7" s="334"/>
      <c r="K7" s="334"/>
      <c r="L7" s="334"/>
      <c r="M7" s="335"/>
      <c r="N7" s="62"/>
    </row>
    <row r="8" spans="1:14" ht="55.5" customHeight="1">
      <c r="A8" s="56"/>
      <c r="B8" s="59"/>
      <c r="C8" s="322"/>
      <c r="D8" s="330" t="s">
        <v>183</v>
      </c>
      <c r="E8" s="331"/>
      <c r="F8" s="332"/>
      <c r="G8" s="332"/>
      <c r="H8" s="332"/>
      <c r="I8" s="332"/>
      <c r="J8" s="332"/>
      <c r="K8" s="330" t="s">
        <v>184</v>
      </c>
      <c r="L8" s="331"/>
      <c r="M8" s="274"/>
      <c r="N8" s="62"/>
    </row>
    <row r="9" spans="1:14" ht="15.95" customHeight="1" thickBot="1">
      <c r="A9" s="56"/>
      <c r="B9" s="59"/>
      <c r="C9" s="306"/>
      <c r="D9" s="306"/>
      <c r="E9" s="306"/>
      <c r="F9" s="306"/>
      <c r="G9" s="306"/>
      <c r="H9" s="306"/>
      <c r="I9" s="306"/>
      <c r="J9" s="306"/>
      <c r="K9" s="306"/>
      <c r="L9" s="306"/>
      <c r="M9" s="306"/>
      <c r="N9" s="62"/>
    </row>
    <row r="10" spans="1:14" ht="39" customHeight="1" thickBot="1">
      <c r="A10" s="56"/>
      <c r="B10" s="59"/>
      <c r="C10" s="307" t="s">
        <v>185</v>
      </c>
      <c r="D10" s="309" t="s">
        <v>186</v>
      </c>
      <c r="E10" s="310"/>
      <c r="F10" s="310"/>
      <c r="G10" s="310"/>
      <c r="H10" s="310"/>
      <c r="I10" s="310"/>
      <c r="J10" s="310"/>
      <c r="K10" s="310"/>
      <c r="L10" s="310"/>
      <c r="M10" s="311"/>
      <c r="N10" s="62"/>
    </row>
    <row r="11" spans="1:14" ht="42.75" customHeight="1">
      <c r="A11" s="56"/>
      <c r="B11" s="59"/>
      <c r="C11" s="308"/>
      <c r="D11" s="312" t="s">
        <v>187</v>
      </c>
      <c r="E11" s="313"/>
      <c r="F11" s="314"/>
      <c r="G11" s="314"/>
      <c r="H11" s="314"/>
      <c r="I11" s="315" t="s">
        <v>188</v>
      </c>
      <c r="J11" s="316"/>
      <c r="K11" s="317"/>
      <c r="L11" s="318"/>
      <c r="M11" s="319"/>
      <c r="N11" s="62"/>
    </row>
    <row r="12" spans="1:14" ht="15" customHeight="1" thickBot="1">
      <c r="A12" s="56"/>
      <c r="B12" s="59"/>
      <c r="C12" s="275"/>
      <c r="D12" s="275"/>
      <c r="E12" s="275"/>
      <c r="F12" s="275"/>
      <c r="G12" s="275"/>
      <c r="H12" s="275"/>
      <c r="I12" s="275"/>
      <c r="J12" s="275"/>
      <c r="K12" s="275"/>
      <c r="L12" s="275"/>
      <c r="M12" s="275"/>
      <c r="N12" s="62"/>
    </row>
    <row r="13" spans="1:14" ht="36" customHeight="1" thickBot="1">
      <c r="A13" s="56"/>
      <c r="B13" s="59"/>
      <c r="C13" s="307" t="s">
        <v>189</v>
      </c>
      <c r="D13" s="371" t="s">
        <v>190</v>
      </c>
      <c r="E13" s="372"/>
      <c r="F13" s="373" t="str">
        <f>IF(MIN(CLAIMPERIODS!B4:B7)&lt;1,"",MIN(CLAIMPERIODS!B4:B7))</f>
        <v/>
      </c>
      <c r="G13" s="374"/>
      <c r="H13" s="374"/>
      <c r="I13" s="375" t="s">
        <v>191</v>
      </c>
      <c r="J13" s="376"/>
      <c r="K13" s="377"/>
      <c r="L13" s="374" t="str">
        <f>IF(MAX(CLAIMPERIODS!B4:C7)&lt;1,"",MAX(CLAIMPERIODS!B4:C7))</f>
        <v/>
      </c>
      <c r="M13" s="378"/>
      <c r="N13" s="62"/>
    </row>
    <row r="14" spans="1:14" ht="27" customHeight="1" thickBot="1">
      <c r="A14" s="56"/>
      <c r="B14" s="59"/>
      <c r="C14" s="369"/>
      <c r="D14" s="391" t="s">
        <v>192</v>
      </c>
      <c r="E14" s="392"/>
      <c r="F14" s="388" t="s">
        <v>64</v>
      </c>
      <c r="G14" s="389"/>
      <c r="H14" s="389"/>
      <c r="I14" s="388" t="s">
        <v>193</v>
      </c>
      <c r="J14" s="389"/>
      <c r="K14" s="389"/>
      <c r="L14" s="388" t="s">
        <v>194</v>
      </c>
      <c r="M14" s="390"/>
      <c r="N14" s="62"/>
    </row>
    <row r="15" spans="1:14" ht="27" customHeight="1">
      <c r="A15" s="56"/>
      <c r="B15" s="59"/>
      <c r="C15" s="369"/>
      <c r="D15" s="343" t="s">
        <v>195</v>
      </c>
      <c r="E15" s="344"/>
      <c r="F15" s="349">
        <f>SUM(INVOICED!O:O)</f>
        <v>0</v>
      </c>
      <c r="G15" s="350"/>
      <c r="H15" s="351"/>
      <c r="I15" s="339" t="str">
        <f>IF(M8="","",M8)</f>
        <v/>
      </c>
      <c r="J15" s="339"/>
      <c r="K15" s="339"/>
      <c r="L15" s="349" t="str">
        <f>IF($M$8="","",ROUND(F15*$I$15,2))</f>
        <v/>
      </c>
      <c r="M15" s="358"/>
      <c r="N15" s="62"/>
    </row>
    <row r="16" spans="1:14" ht="27" customHeight="1">
      <c r="A16" s="56"/>
      <c r="B16" s="59"/>
      <c r="C16" s="369"/>
      <c r="D16" s="345"/>
      <c r="E16" s="346"/>
      <c r="F16" s="352"/>
      <c r="G16" s="353"/>
      <c r="H16" s="354"/>
      <c r="I16" s="340"/>
      <c r="J16" s="340"/>
      <c r="K16" s="340"/>
      <c r="L16" s="352"/>
      <c r="M16" s="359"/>
      <c r="N16" s="62"/>
    </row>
    <row r="17" spans="1:14" ht="27" customHeight="1">
      <c r="A17" s="56"/>
      <c r="B17" s="59"/>
      <c r="C17" s="369"/>
      <c r="D17" s="345"/>
      <c r="E17" s="346"/>
      <c r="F17" s="352"/>
      <c r="G17" s="353"/>
      <c r="H17" s="354"/>
      <c r="I17" s="340"/>
      <c r="J17" s="340"/>
      <c r="K17" s="340"/>
      <c r="L17" s="352"/>
      <c r="M17" s="359"/>
      <c r="N17" s="62"/>
    </row>
    <row r="18" spans="1:14" ht="27" customHeight="1">
      <c r="A18" s="56"/>
      <c r="B18" s="59"/>
      <c r="C18" s="369"/>
      <c r="D18" s="347"/>
      <c r="E18" s="348"/>
      <c r="F18" s="355"/>
      <c r="G18" s="356"/>
      <c r="H18" s="357"/>
      <c r="I18" s="341"/>
      <c r="J18" s="341"/>
      <c r="K18" s="341"/>
      <c r="L18" s="355"/>
      <c r="M18" s="360"/>
      <c r="N18" s="62"/>
    </row>
    <row r="19" spans="1:14" ht="27" customHeight="1" thickBot="1">
      <c r="A19" s="56"/>
      <c r="B19" s="59"/>
      <c r="C19" s="370"/>
      <c r="D19" s="398" t="s">
        <v>196</v>
      </c>
      <c r="E19" s="398"/>
      <c r="F19" s="361">
        <f>SUM(F15:H18)</f>
        <v>0</v>
      </c>
      <c r="G19" s="361"/>
      <c r="H19" s="361"/>
      <c r="I19" s="342"/>
      <c r="J19" s="342"/>
      <c r="K19" s="342"/>
      <c r="L19" s="361">
        <f>SUM(L15:M18)</f>
        <v>0</v>
      </c>
      <c r="M19" s="362"/>
      <c r="N19" s="62"/>
    </row>
    <row r="20" spans="1:14" ht="14.45" thickBot="1">
      <c r="A20" s="56"/>
      <c r="B20" s="59"/>
      <c r="C20" s="276"/>
      <c r="D20" s="276"/>
      <c r="E20" s="276"/>
      <c r="F20" s="276"/>
      <c r="G20" s="276"/>
      <c r="H20" s="276"/>
      <c r="I20" s="276"/>
      <c r="J20" s="276"/>
      <c r="K20" s="276"/>
      <c r="L20" s="276"/>
      <c r="M20" s="276"/>
      <c r="N20" s="62"/>
    </row>
    <row r="21" spans="1:14">
      <c r="A21" s="56"/>
      <c r="B21" s="59"/>
      <c r="C21" s="363" t="s">
        <v>197</v>
      </c>
      <c r="D21" s="364"/>
      <c r="E21" s="364"/>
      <c r="F21" s="364"/>
      <c r="G21" s="364"/>
      <c r="H21" s="364"/>
      <c r="I21" s="364"/>
      <c r="J21" s="364"/>
      <c r="K21" s="364"/>
      <c r="L21" s="364"/>
      <c r="M21" s="365"/>
      <c r="N21" s="62"/>
    </row>
    <row r="22" spans="1:14" ht="396.95" customHeight="1" thickBot="1">
      <c r="A22" s="56"/>
      <c r="B22" s="59"/>
      <c r="C22" s="366"/>
      <c r="D22" s="367"/>
      <c r="E22" s="367"/>
      <c r="F22" s="367"/>
      <c r="G22" s="367"/>
      <c r="H22" s="367"/>
      <c r="I22" s="367"/>
      <c r="J22" s="367"/>
      <c r="K22" s="367"/>
      <c r="L22" s="367"/>
      <c r="M22" s="368"/>
      <c r="N22" s="62"/>
    </row>
    <row r="23" spans="1:14" ht="36" customHeight="1">
      <c r="A23" s="56"/>
      <c r="B23" s="59"/>
      <c r="C23" s="393" t="s">
        <v>198</v>
      </c>
      <c r="D23" s="381"/>
      <c r="E23" s="394"/>
      <c r="F23" s="394"/>
      <c r="G23" s="394"/>
      <c r="H23" s="381" t="s">
        <v>199</v>
      </c>
      <c r="I23" s="381"/>
      <c r="J23" s="394"/>
      <c r="K23" s="394"/>
      <c r="L23" s="394"/>
      <c r="M23" s="395"/>
      <c r="N23" s="62"/>
    </row>
    <row r="24" spans="1:14" ht="36" customHeight="1" thickBot="1">
      <c r="A24" s="56"/>
      <c r="B24" s="59"/>
      <c r="C24" s="336" t="s">
        <v>200</v>
      </c>
      <c r="D24" s="337"/>
      <c r="E24" s="337"/>
      <c r="F24" s="337"/>
      <c r="G24" s="337"/>
      <c r="H24" s="337"/>
      <c r="I24" s="337"/>
      <c r="J24" s="337"/>
      <c r="K24" s="337"/>
      <c r="L24" s="337"/>
      <c r="M24" s="338"/>
      <c r="N24" s="62"/>
    </row>
    <row r="25" spans="1:14" ht="38.1" customHeight="1" thickBot="1">
      <c r="A25" s="56"/>
      <c r="B25" s="59"/>
      <c r="C25" s="382" t="s">
        <v>201</v>
      </c>
      <c r="D25" s="383"/>
      <c r="E25" s="386"/>
      <c r="F25" s="386"/>
      <c r="G25" s="386"/>
      <c r="H25" s="381" t="s">
        <v>202</v>
      </c>
      <c r="I25" s="381"/>
      <c r="J25" s="396"/>
      <c r="K25" s="397"/>
      <c r="L25" s="397"/>
      <c r="M25" s="397"/>
      <c r="N25" s="62"/>
    </row>
    <row r="26" spans="1:14" ht="33.950000000000003" customHeight="1">
      <c r="A26" s="56"/>
      <c r="B26" s="59"/>
      <c r="C26" s="384"/>
      <c r="D26" s="385"/>
      <c r="E26" s="386"/>
      <c r="F26" s="386"/>
      <c r="G26" s="387"/>
      <c r="H26" s="381" t="s">
        <v>203</v>
      </c>
      <c r="I26" s="381"/>
      <c r="J26" s="379"/>
      <c r="K26" s="379"/>
      <c r="L26" s="379"/>
      <c r="M26" s="380"/>
      <c r="N26" s="62"/>
    </row>
    <row r="27" spans="1:14" ht="12.95" thickBot="1">
      <c r="A27" s="56"/>
      <c r="B27" s="63"/>
      <c r="C27" s="64"/>
      <c r="D27" s="64"/>
      <c r="E27" s="64"/>
      <c r="F27" s="64"/>
      <c r="G27" s="64"/>
      <c r="H27" s="64"/>
      <c r="I27" s="64"/>
      <c r="J27" s="64"/>
      <c r="K27" s="64"/>
      <c r="L27" s="64"/>
      <c r="M27" s="64"/>
      <c r="N27" s="65"/>
    </row>
  </sheetData>
  <sheetProtection sheet="1" objects="1" scenarios="1"/>
  <protectedRanges>
    <protectedRange sqref="M7" name="Range1"/>
  </protectedRanges>
  <mergeCells count="47">
    <mergeCell ref="J26:M26"/>
    <mergeCell ref="H26:I26"/>
    <mergeCell ref="C25:D26"/>
    <mergeCell ref="E25:G26"/>
    <mergeCell ref="F14:H14"/>
    <mergeCell ref="I14:K14"/>
    <mergeCell ref="L14:M14"/>
    <mergeCell ref="D14:E14"/>
    <mergeCell ref="C23:D23"/>
    <mergeCell ref="E23:G23"/>
    <mergeCell ref="H23:I23"/>
    <mergeCell ref="J23:M23"/>
    <mergeCell ref="H25:I25"/>
    <mergeCell ref="J25:M25"/>
    <mergeCell ref="D19:E19"/>
    <mergeCell ref="F19:H19"/>
    <mergeCell ref="C24:M24"/>
    <mergeCell ref="I15:K19"/>
    <mergeCell ref="D15:E18"/>
    <mergeCell ref="F15:H18"/>
    <mergeCell ref="L15:M18"/>
    <mergeCell ref="L19:M19"/>
    <mergeCell ref="C21:M22"/>
    <mergeCell ref="C13:C19"/>
    <mergeCell ref="D13:E13"/>
    <mergeCell ref="F13:H13"/>
    <mergeCell ref="I13:K13"/>
    <mergeCell ref="L13:M13"/>
    <mergeCell ref="E3:J3"/>
    <mergeCell ref="C4:M4"/>
    <mergeCell ref="C5:C8"/>
    <mergeCell ref="D5:E5"/>
    <mergeCell ref="F5:M5"/>
    <mergeCell ref="D6:E6"/>
    <mergeCell ref="F6:M6"/>
    <mergeCell ref="D7:E7"/>
    <mergeCell ref="D8:E8"/>
    <mergeCell ref="K8:L8"/>
    <mergeCell ref="F8:J8"/>
    <mergeCell ref="F7:M7"/>
    <mergeCell ref="C9:M9"/>
    <mergeCell ref="C10:C11"/>
    <mergeCell ref="D10:M10"/>
    <mergeCell ref="D11:E11"/>
    <mergeCell ref="F11:H11"/>
    <mergeCell ref="I11:K11"/>
    <mergeCell ref="L11:M11"/>
  </mergeCells>
  <dataValidations count="3">
    <dataValidation type="date" operator="greaterThanOrEqual" allowBlank="1" showInputMessage="1" showErrorMessage="1" sqref="L11:M11" xr:uid="{42EB1055-2C25-4D3B-B9F1-A8B634594FC3}">
      <formula1>42370</formula1>
    </dataValidation>
    <dataValidation type="whole" operator="greaterThan" allowBlank="1" showInputMessage="1" showErrorMessage="1" sqref="F11:H11" xr:uid="{C610A421-3C3F-4D71-B160-9BF655533A3B}">
      <formula1>0</formula1>
    </dataValidation>
    <dataValidation type="list" errorStyle="information" allowBlank="1" showInputMessage="1" showErrorMessage="1" error="Select the Grant Pargraph No from your Letter of Offer from the drop down provided or enter the relevant para no if not shown" sqref="F8:J8" xr:uid="{C969EADE-4A82-42BF-9709-02F81999A7C4}">
      <formula1>"1.1,1.2,1.3,1.4,1.5,1.6"</formula1>
    </dataValidation>
  </dataValidations>
  <hyperlinks>
    <hyperlink ref="D5:E5" location="GUIDANCE!A7" display="GUIDANCE!A7" xr:uid="{D61458E3-AA66-4125-8A7B-C500941B0A95}"/>
    <hyperlink ref="D6:E6" location="GUIDANCE!A8" display="GUIDANCE!A8" xr:uid="{5763E290-3F74-4801-93FE-E129FCFC5294}"/>
    <hyperlink ref="D7:E7" location="GUIDANCE!A9" display="GUIDANCE!A9" xr:uid="{AE48DFD4-07BC-48AC-90DF-548FF23CE5D3}"/>
    <hyperlink ref="D8:E8" location="GUIDANCE!A10" display="GUIDANCE!A10" xr:uid="{5C4F0FCD-D4A0-4693-BDB5-AB15B47BAC94}"/>
    <hyperlink ref="D11:E11" location="GUIDANCE!A12" display="GUIDANCE!A12" xr:uid="{EC17F6AB-FBE3-4A22-B197-11DBFC35397B}"/>
    <hyperlink ref="D13:E13" location="GUIDANCE!A15" display="Claim Period Start Date  " xr:uid="{8A367BBF-2A87-445C-B2E3-48DCA577B0A5}"/>
    <hyperlink ref="H23:I23" location="GUIDANCE!A18" display="GUIDANCE!A18" xr:uid="{B43C07E6-2544-45A6-934A-5C1F5F0C1903}"/>
    <hyperlink ref="I13:K13" location="GUIDANCE!A16" display="Claim Period End Date  " xr:uid="{9BC56619-C3BB-487E-8F90-10ED210780FA}"/>
    <hyperlink ref="C23:D23" location="GUIDANCE!A17" display="GUIDANCE!A17" xr:uid="{4C042C04-F4D3-49E9-AEF9-2C67FEDF8C10}"/>
    <hyperlink ref="C4:M4" location="GUIDANCE!A1" display="GUIDANCE!A1" xr:uid="{6AFD733A-4B97-4A5F-A935-8071FAC9A137}"/>
    <hyperlink ref="C5:C8" location="GUIDANCE!A7" display="GUIDANCE!A7" xr:uid="{4C6E8A0D-D0F8-4689-9C04-466DB9DD6F05}"/>
    <hyperlink ref="C10:C11" location="GUIDANCE!A13" display="GUIDANCE!A13" xr:uid="{609D71B3-CBFE-4AA7-AE97-99D326A37C8F}"/>
    <hyperlink ref="D14:E14" location="GUIDANCE!A4" display="COST SCHEDULES " xr:uid="{C1482B32-9F89-4D1B-AC84-481BEC7C592D}"/>
    <hyperlink ref="C13:C19" location="GUIDANCE!A15" display="GUIDANCE!A15" xr:uid="{FFDCA9B0-ADEE-43F2-AD41-5115ACD07931}"/>
    <hyperlink ref="C21:M22" location="GUIDANCE!A18" display="DECLARATION" xr:uid="{82E9DFA4-8B93-458D-A1A0-6458A98C8522}"/>
    <hyperlink ref="C25:D26" location="GUIDANCE!A19" display="GUIDANCE!A19" xr:uid="{4BCAC8BD-09EE-4335-AD78-37ADEAA10FFF}"/>
    <hyperlink ref="H25:I25" location="GUIDANCE!A20" display="GUIDANCE!A20" xr:uid="{B60C5E22-E57D-4E65-B37C-A9EC9A16C60D}"/>
    <hyperlink ref="H26:I26" location="GUIDANCE!A21" display="GUIDANCE!A21" xr:uid="{BFC3D877-2362-4B23-B06D-CCDAC09994E0}"/>
    <hyperlink ref="C24:M24" location="GUIDANCE!A20" display="GUIDANCE!A20" xr:uid="{BDF2AC74-2524-4719-9330-73D06B11AA6E}"/>
    <hyperlink ref="K8:L8" location="GUIDANCE!A11" display="GUIDANCE!A11" xr:uid="{2252D8D5-6BD9-49B5-9AC2-E5EA5A3AFCD5}"/>
    <hyperlink ref="I11:K11" location="GUIDANCE!A13" display="GUIDANCE!A13" xr:uid="{563C976E-5105-48D1-A1A4-47646F51F047}"/>
    <hyperlink ref="D15:E18" location="GUIDANCE!A14" display="GUIDANCE!A14" xr:uid="{8DBEC132-6AA8-4B42-B68C-7AE4CCE56C3D}"/>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C8E62-D4E8-44BD-84A3-37838E676278}">
  <sheetPr codeName="Sheet5"/>
  <dimension ref="A1:P85"/>
  <sheetViews>
    <sheetView showGridLines="0" topLeftCell="A28" workbookViewId="0">
      <selection activeCell="J36" sqref="J36"/>
    </sheetView>
  </sheetViews>
  <sheetFormatPr defaultColWidth="8.7109375" defaultRowHeight="14.45"/>
  <cols>
    <col min="1" max="1" width="38.85546875" style="24" customWidth="1"/>
    <col min="2" max="2" width="14.140625" style="24" customWidth="1"/>
    <col min="3" max="3" width="8.85546875" style="24" customWidth="1"/>
    <col min="4" max="4" width="13.5703125" style="24" customWidth="1"/>
    <col min="5" max="6" width="8.85546875" style="24" customWidth="1"/>
    <col min="7" max="16384" width="8.7109375" style="24"/>
  </cols>
  <sheetData>
    <row r="1" spans="1:10">
      <c r="A1" s="23" t="s">
        <v>204</v>
      </c>
      <c r="B1" s="23"/>
      <c r="E1" s="25" t="s">
        <v>205</v>
      </c>
      <c r="F1" s="25" t="s">
        <v>206</v>
      </c>
    </row>
    <row r="2" spans="1:10">
      <c r="A2" s="25" t="s">
        <v>207</v>
      </c>
      <c r="H2" s="25"/>
      <c r="I2" s="25"/>
      <c r="J2" s="25"/>
    </row>
    <row r="3" spans="1:10">
      <c r="A3" s="26" t="s">
        <v>208</v>
      </c>
      <c r="H3" s="25"/>
      <c r="I3" s="25"/>
      <c r="J3" s="25"/>
    </row>
    <row r="4" spans="1:10">
      <c r="A4" s="26" t="s">
        <v>209</v>
      </c>
      <c r="D4" s="24" t="s">
        <v>210</v>
      </c>
      <c r="J4" s="25"/>
    </row>
    <row r="5" spans="1:10">
      <c r="A5" s="27" t="s">
        <v>211</v>
      </c>
      <c r="B5" s="28"/>
      <c r="D5" s="24" t="s">
        <v>212</v>
      </c>
      <c r="J5" s="25"/>
    </row>
    <row r="6" spans="1:10">
      <c r="A6" s="23" t="s">
        <v>213</v>
      </c>
      <c r="B6" s="23"/>
      <c r="J6" s="25"/>
    </row>
    <row r="7" spans="1:10">
      <c r="A7" s="25" t="s">
        <v>214</v>
      </c>
      <c r="B7" s="25">
        <v>1</v>
      </c>
    </row>
    <row r="8" spans="1:10">
      <c r="A8" s="25" t="s">
        <v>215</v>
      </c>
      <c r="B8" s="25">
        <v>12</v>
      </c>
    </row>
    <row r="9" spans="1:10">
      <c r="A9" s="25" t="s">
        <v>216</v>
      </c>
      <c r="B9" s="25">
        <v>13</v>
      </c>
    </row>
    <row r="10" spans="1:10">
      <c r="A10" s="25" t="s">
        <v>217</v>
      </c>
      <c r="B10" s="25">
        <v>26</v>
      </c>
    </row>
    <row r="11" spans="1:10">
      <c r="A11" s="25" t="s">
        <v>218</v>
      </c>
      <c r="B11" s="25">
        <v>52</v>
      </c>
    </row>
    <row r="14" spans="1:10">
      <c r="A14" s="23" t="s">
        <v>219</v>
      </c>
      <c r="B14" s="23"/>
    </row>
    <row r="15" spans="1:10">
      <c r="A15" s="25">
        <v>1</v>
      </c>
      <c r="B15" s="25" t="s">
        <v>220</v>
      </c>
    </row>
    <row r="16" spans="1:10">
      <c r="A16" s="25">
        <v>2</v>
      </c>
      <c r="B16" s="25" t="s">
        <v>221</v>
      </c>
    </row>
    <row r="17" spans="1:16">
      <c r="A17" s="25">
        <v>3</v>
      </c>
      <c r="B17" s="25" t="s">
        <v>222</v>
      </c>
    </row>
    <row r="18" spans="1:16">
      <c r="A18" s="25">
        <v>4</v>
      </c>
      <c r="B18" s="25" t="s">
        <v>223</v>
      </c>
    </row>
    <row r="19" spans="1:16">
      <c r="A19" s="25">
        <v>5</v>
      </c>
      <c r="B19" s="25" t="s">
        <v>224</v>
      </c>
    </row>
    <row r="20" spans="1:16">
      <c r="A20" s="25">
        <v>6</v>
      </c>
      <c r="B20" s="25" t="s">
        <v>225</v>
      </c>
    </row>
    <row r="21" spans="1:16">
      <c r="A21" s="25">
        <v>7</v>
      </c>
      <c r="B21" s="25" t="s">
        <v>226</v>
      </c>
    </row>
    <row r="22" spans="1:16">
      <c r="K22" s="24" t="s">
        <v>227</v>
      </c>
    </row>
    <row r="23" spans="1:16">
      <c r="A23" s="23" t="s">
        <v>228</v>
      </c>
      <c r="B23" s="23" t="s">
        <v>229</v>
      </c>
      <c r="C23" s="23" t="s">
        <v>230</v>
      </c>
      <c r="D23" s="23" t="s">
        <v>231</v>
      </c>
      <c r="E23" s="23" t="s">
        <v>232</v>
      </c>
      <c r="F23" s="23" t="s">
        <v>233</v>
      </c>
      <c r="H23" s="25" t="s">
        <v>234</v>
      </c>
      <c r="K23" s="29" t="s">
        <v>235</v>
      </c>
      <c r="L23" s="29"/>
      <c r="P23" s="24" t="s">
        <v>236</v>
      </c>
    </row>
    <row r="24" spans="1:16">
      <c r="A24" s="25" t="s">
        <v>237</v>
      </c>
      <c r="B24" s="25" t="s">
        <v>238</v>
      </c>
      <c r="C24" s="25" t="s">
        <v>236</v>
      </c>
      <c r="D24" s="25" t="s">
        <v>239</v>
      </c>
      <c r="E24" s="25" t="s">
        <v>240</v>
      </c>
      <c r="F24" s="25" t="s">
        <v>241</v>
      </c>
      <c r="H24" s="25" t="s">
        <v>242</v>
      </c>
      <c r="K24" s="29" t="s">
        <v>243</v>
      </c>
      <c r="L24" s="29"/>
      <c r="P24" s="24" t="s">
        <v>244</v>
      </c>
    </row>
    <row r="25" spans="1:16">
      <c r="A25" s="25" t="s">
        <v>245</v>
      </c>
      <c r="B25" s="25" t="s">
        <v>246</v>
      </c>
      <c r="C25" s="25" t="s">
        <v>244</v>
      </c>
      <c r="D25" s="25" t="s">
        <v>247</v>
      </c>
      <c r="E25" s="25" t="s">
        <v>248</v>
      </c>
      <c r="F25" s="25" t="s">
        <v>249</v>
      </c>
      <c r="H25" s="25" t="s">
        <v>250</v>
      </c>
      <c r="K25" s="29" t="s">
        <v>251</v>
      </c>
    </row>
    <row r="26" spans="1:16">
      <c r="A26" s="25" t="s">
        <v>252</v>
      </c>
      <c r="B26" s="25" t="s">
        <v>253</v>
      </c>
      <c r="D26" s="25" t="s">
        <v>254</v>
      </c>
      <c r="E26" s="25" t="s">
        <v>255</v>
      </c>
      <c r="F26" s="25" t="s">
        <v>256</v>
      </c>
      <c r="H26" s="25" t="s">
        <v>257</v>
      </c>
      <c r="K26" s="29" t="s">
        <v>258</v>
      </c>
      <c r="L26" s="29"/>
    </row>
    <row r="27" spans="1:16">
      <c r="A27" s="25" t="s">
        <v>259</v>
      </c>
      <c r="B27" s="25" t="s">
        <v>260</v>
      </c>
      <c r="D27" s="25" t="s">
        <v>261</v>
      </c>
      <c r="E27" s="25" t="s">
        <v>262</v>
      </c>
      <c r="F27" s="25"/>
      <c r="H27" s="25" t="s">
        <v>263</v>
      </c>
      <c r="K27" s="29" t="s">
        <v>264</v>
      </c>
      <c r="L27" s="29"/>
    </row>
    <row r="28" spans="1:16">
      <c r="A28" s="25" t="s">
        <v>265</v>
      </c>
      <c r="B28" s="25" t="s">
        <v>266</v>
      </c>
      <c r="D28" s="25" t="s">
        <v>267</v>
      </c>
      <c r="E28" s="25" t="s">
        <v>268</v>
      </c>
      <c r="H28" s="25" t="s">
        <v>256</v>
      </c>
      <c r="K28" s="29" t="s">
        <v>245</v>
      </c>
      <c r="L28" s="29"/>
    </row>
    <row r="29" spans="1:16">
      <c r="A29" s="25" t="s">
        <v>268</v>
      </c>
      <c r="B29" s="25" t="s">
        <v>269</v>
      </c>
      <c r="D29" s="25" t="s">
        <v>268</v>
      </c>
      <c r="H29" s="25"/>
      <c r="K29" s="24" t="s">
        <v>270</v>
      </c>
    </row>
    <row r="30" spans="1:16">
      <c r="F30" s="24" t="s">
        <v>271</v>
      </c>
      <c r="G30" s="24" t="s">
        <v>241</v>
      </c>
      <c r="K30" s="29" t="s">
        <v>272</v>
      </c>
      <c r="L30" s="29"/>
    </row>
    <row r="31" spans="1:16">
      <c r="A31" s="23" t="s">
        <v>273</v>
      </c>
      <c r="B31" s="23"/>
      <c r="G31" s="24" t="s">
        <v>274</v>
      </c>
      <c r="K31" s="29" t="s">
        <v>275</v>
      </c>
      <c r="L31" s="29"/>
    </row>
    <row r="32" spans="1:16" ht="17.45" customHeight="1">
      <c r="A32" s="25" t="s">
        <v>276</v>
      </c>
      <c r="B32" s="25" t="s">
        <v>277</v>
      </c>
      <c r="K32" s="29" t="s">
        <v>278</v>
      </c>
      <c r="L32" s="29"/>
    </row>
    <row r="33" spans="1:16" ht="17.45" customHeight="1">
      <c r="A33" s="25" t="s">
        <v>279</v>
      </c>
      <c r="B33" s="25" t="s">
        <v>280</v>
      </c>
      <c r="K33" s="29" t="s">
        <v>281</v>
      </c>
      <c r="L33" s="29"/>
      <c r="P33" s="24">
        <f>15267/1.14</f>
        <v>13392.105263157895</v>
      </c>
    </row>
    <row r="34" spans="1:16" ht="17.45" customHeight="1">
      <c r="K34" s="29" t="s">
        <v>282</v>
      </c>
      <c r="L34" s="29"/>
    </row>
    <row r="35" spans="1:16" ht="17.45" customHeight="1">
      <c r="A35" s="23" t="s">
        <v>283</v>
      </c>
      <c r="B35" s="23"/>
      <c r="K35" s="29" t="s">
        <v>284</v>
      </c>
      <c r="L35" s="29"/>
    </row>
    <row r="36" spans="1:16" ht="17.45" customHeight="1">
      <c r="A36" s="25" t="s">
        <v>285</v>
      </c>
      <c r="B36" s="25" t="s">
        <v>286</v>
      </c>
      <c r="K36" s="29" t="s">
        <v>287</v>
      </c>
      <c r="L36" s="29"/>
    </row>
    <row r="37" spans="1:16" ht="17.45" customHeight="1">
      <c r="A37" s="25" t="s">
        <v>288</v>
      </c>
      <c r="B37" s="25" t="s">
        <v>289</v>
      </c>
      <c r="K37" s="29" t="s">
        <v>290</v>
      </c>
      <c r="L37" s="30"/>
    </row>
    <row r="38" spans="1:16" ht="17.45" customHeight="1">
      <c r="A38" s="25" t="s">
        <v>291</v>
      </c>
      <c r="B38" s="25" t="s">
        <v>289</v>
      </c>
    </row>
    <row r="39" spans="1:16" ht="17.45" customHeight="1"/>
    <row r="40" spans="1:16" ht="33" customHeight="1">
      <c r="A40" s="23" t="s">
        <v>292</v>
      </c>
      <c r="B40" s="23"/>
      <c r="D40" s="23" t="s">
        <v>292</v>
      </c>
      <c r="E40" s="31">
        <v>8</v>
      </c>
    </row>
    <row r="41" spans="1:16">
      <c r="A41" s="25" t="s">
        <v>293</v>
      </c>
      <c r="B41" s="25" t="s">
        <v>286</v>
      </c>
    </row>
    <row r="42" spans="1:16">
      <c r="A42" s="25" t="s">
        <v>294</v>
      </c>
      <c r="B42" s="25" t="s">
        <v>289</v>
      </c>
    </row>
    <row r="43" spans="1:16">
      <c r="A43" s="25" t="s">
        <v>295</v>
      </c>
      <c r="B43" s="25" t="s">
        <v>289</v>
      </c>
    </row>
    <row r="44" spans="1:16">
      <c r="A44" s="25" t="s">
        <v>296</v>
      </c>
    </row>
    <row r="45" spans="1:16">
      <c r="A45" s="25" t="s">
        <v>268</v>
      </c>
    </row>
    <row r="47" spans="1:16">
      <c r="A47" s="23" t="s">
        <v>297</v>
      </c>
    </row>
    <row r="48" spans="1:16">
      <c r="A48" s="25" t="s">
        <v>293</v>
      </c>
    </row>
    <row r="49" spans="1:1">
      <c r="A49" s="25" t="s">
        <v>298</v>
      </c>
    </row>
    <row r="50" spans="1:1">
      <c r="A50" s="25" t="s">
        <v>296</v>
      </c>
    </row>
    <row r="51" spans="1:1">
      <c r="A51" s="25" t="s">
        <v>268</v>
      </c>
    </row>
    <row r="53" spans="1:1">
      <c r="A53" s="25" t="s">
        <v>299</v>
      </c>
    </row>
    <row r="54" spans="1:1">
      <c r="A54" s="25" t="s">
        <v>300</v>
      </c>
    </row>
    <row r="55" spans="1:1">
      <c r="A55" s="32" t="s">
        <v>301</v>
      </c>
    </row>
    <row r="56" spans="1:1">
      <c r="A56" s="25" t="s">
        <v>302</v>
      </c>
    </row>
    <row r="57" spans="1:1">
      <c r="A57" s="25" t="s">
        <v>303</v>
      </c>
    </row>
    <row r="61" spans="1:1">
      <c r="A61" s="25" t="s">
        <v>304</v>
      </c>
    </row>
    <row r="62" spans="1:1">
      <c r="A62" s="23" t="s">
        <v>305</v>
      </c>
    </row>
    <row r="63" spans="1:1">
      <c r="A63" s="25" t="s">
        <v>306</v>
      </c>
    </row>
    <row r="64" spans="1:1">
      <c r="A64" s="25"/>
    </row>
    <row r="65" spans="1:2">
      <c r="A65" s="25"/>
    </row>
    <row r="66" spans="1:2">
      <c r="A66" s="25"/>
    </row>
    <row r="67" spans="1:2">
      <c r="A67" s="25"/>
    </row>
    <row r="68" spans="1:2">
      <c r="A68" s="25"/>
    </row>
    <row r="69" spans="1:2">
      <c r="A69" s="25" t="s">
        <v>307</v>
      </c>
    </row>
    <row r="71" spans="1:2" s="35" customFormat="1">
      <c r="A71" s="33" t="s">
        <v>308</v>
      </c>
      <c r="B71" s="34"/>
    </row>
    <row r="72" spans="1:2" s="35" customFormat="1">
      <c r="A72" s="34" t="s">
        <v>309</v>
      </c>
      <c r="B72" s="34" t="s">
        <v>310</v>
      </c>
    </row>
    <row r="73" spans="1:2" s="35" customFormat="1">
      <c r="A73" s="34" t="s">
        <v>300</v>
      </c>
      <c r="B73" s="34" t="s">
        <v>310</v>
      </c>
    </row>
    <row r="74" spans="1:2" s="35" customFormat="1">
      <c r="A74" s="34" t="s">
        <v>311</v>
      </c>
      <c r="B74" s="34" t="s">
        <v>310</v>
      </c>
    </row>
    <row r="75" spans="1:2" s="35" customFormat="1" ht="29.1">
      <c r="A75" s="34" t="s">
        <v>312</v>
      </c>
      <c r="B75" s="34" t="s">
        <v>313</v>
      </c>
    </row>
    <row r="76" spans="1:2" s="35" customFormat="1" ht="24.95">
      <c r="A76" s="36" t="s">
        <v>314</v>
      </c>
      <c r="B76" s="34" t="s">
        <v>142</v>
      </c>
    </row>
    <row r="77" spans="1:2" s="35" customFormat="1">
      <c r="A77" s="34" t="s">
        <v>315</v>
      </c>
      <c r="B77" s="34" t="s">
        <v>316</v>
      </c>
    </row>
    <row r="78" spans="1:2" s="35" customFormat="1" ht="29.1">
      <c r="A78" s="34" t="s">
        <v>317</v>
      </c>
      <c r="B78" s="34" t="s">
        <v>316</v>
      </c>
    </row>
    <row r="79" spans="1:2" s="35" customFormat="1" ht="29.1">
      <c r="A79" s="34" t="s">
        <v>318</v>
      </c>
      <c r="B79" s="34" t="s">
        <v>319</v>
      </c>
    </row>
    <row r="80" spans="1:2" s="35" customFormat="1">
      <c r="A80" s="37" t="s">
        <v>320</v>
      </c>
      <c r="B80" s="37" t="s">
        <v>319</v>
      </c>
    </row>
    <row r="81" spans="1:2" s="35" customFormat="1">
      <c r="A81" s="37" t="s">
        <v>321</v>
      </c>
      <c r="B81" s="37" t="s">
        <v>319</v>
      </c>
    </row>
    <row r="82" spans="1:2">
      <c r="A82" s="37" t="s">
        <v>322</v>
      </c>
      <c r="B82" s="37" t="s">
        <v>319</v>
      </c>
    </row>
    <row r="83" spans="1:2">
      <c r="A83" s="34" t="s">
        <v>323</v>
      </c>
      <c r="B83" s="34" t="s">
        <v>319</v>
      </c>
    </row>
    <row r="84" spans="1:2">
      <c r="A84" s="38" t="s">
        <v>274</v>
      </c>
      <c r="B84" s="38"/>
    </row>
    <row r="85" spans="1:2">
      <c r="A85" s="24" t="s">
        <v>324</v>
      </c>
    </row>
  </sheetData>
  <sheetProtection selectLockedCells="1" selectUnlockedCells="1"/>
  <sortState xmlns:xlrd2="http://schemas.microsoft.com/office/spreadsheetml/2017/richdata2" ref="A72:B84">
    <sortCondition ref="B72:B84"/>
    <sortCondition ref="A72:A8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B7F1A-8E65-4E87-AB9E-166DEE78715E}">
  <sheetPr codeName="Sheet4"/>
  <dimension ref="A1:S511"/>
  <sheetViews>
    <sheetView showZeros="0" zoomScaleNormal="100" workbookViewId="0">
      <pane xSplit="1" ySplit="2" topLeftCell="B3" activePane="bottomRight" state="frozen"/>
      <selection pane="bottomRight" sqref="A1:A2"/>
      <selection pane="bottomLeft" activeCell="K8" sqref="K8:L8"/>
      <selection pane="topRight" activeCell="K8" sqref="K8:L8"/>
    </sheetView>
  </sheetViews>
  <sheetFormatPr defaultColWidth="8.7109375" defaultRowHeight="25.5" customHeight="1"/>
  <cols>
    <col min="1" max="1" width="6.5703125" style="66" customWidth="1"/>
    <col min="2" max="2" width="35.5703125" style="66" customWidth="1"/>
    <col min="3" max="3" width="18.7109375" style="66" customWidth="1"/>
    <col min="4" max="4" width="10.7109375" style="66" customWidth="1"/>
    <col min="5" max="5" width="14.85546875" style="66" customWidth="1"/>
    <col min="6" max="6" width="15.7109375" style="67" customWidth="1"/>
    <col min="7" max="7" width="45.7109375" style="66" customWidth="1"/>
    <col min="8" max="8" width="15.7109375" style="66" customWidth="1"/>
    <col min="9" max="10" width="15.7109375" style="74" customWidth="1"/>
    <col min="11" max="11" width="15.7109375" style="70" customWidth="1"/>
    <col min="12" max="12" width="20.7109375" style="70" customWidth="1"/>
    <col min="13" max="13" width="21.7109375" style="39" customWidth="1"/>
    <col min="14" max="14" width="23.140625" style="277" customWidth="1"/>
    <col min="15" max="15" width="29.28515625" style="280" customWidth="1"/>
    <col min="16" max="16" width="19.140625" style="71" customWidth="1"/>
    <col min="17" max="17" width="19.42578125" style="71" customWidth="1"/>
    <col min="18" max="18" width="17.85546875" style="72" customWidth="1"/>
    <col min="19" max="19" width="17.7109375" style="73" customWidth="1"/>
    <col min="20" max="16384" width="8.7109375" style="66"/>
  </cols>
  <sheetData>
    <row r="1" spans="1:19" ht="29.45" customHeight="1" thickBot="1">
      <c r="A1" s="404" t="s">
        <v>84</v>
      </c>
      <c r="B1" s="409" t="s">
        <v>325</v>
      </c>
      <c r="C1" s="410"/>
      <c r="D1" s="410"/>
      <c r="E1" s="410"/>
      <c r="F1" s="410"/>
      <c r="G1" s="410"/>
      <c r="H1" s="410"/>
      <c r="I1" s="410"/>
      <c r="J1" s="411"/>
      <c r="K1" s="406" t="s">
        <v>326</v>
      </c>
      <c r="L1" s="407"/>
      <c r="M1" s="408"/>
      <c r="N1" s="399" t="s">
        <v>327</v>
      </c>
      <c r="O1" s="400"/>
      <c r="P1" s="401" t="s">
        <v>328</v>
      </c>
      <c r="Q1" s="402"/>
      <c r="R1" s="402"/>
      <c r="S1" s="403"/>
    </row>
    <row r="2" spans="1:19" ht="29.45" customHeight="1" thickBot="1">
      <c r="A2" s="405"/>
      <c r="B2" s="270" t="s">
        <v>329</v>
      </c>
      <c r="C2" s="270" t="s">
        <v>45</v>
      </c>
      <c r="D2" s="270" t="s">
        <v>48</v>
      </c>
      <c r="E2" s="270" t="s">
        <v>50</v>
      </c>
      <c r="F2" s="270" t="s">
        <v>89</v>
      </c>
      <c r="G2" s="270" t="s">
        <v>330</v>
      </c>
      <c r="H2" s="201" t="s">
        <v>331</v>
      </c>
      <c r="I2" s="201" t="s">
        <v>332</v>
      </c>
      <c r="J2" s="200" t="s">
        <v>333</v>
      </c>
      <c r="K2" s="136" t="s">
        <v>334</v>
      </c>
      <c r="L2" s="137" t="s">
        <v>64</v>
      </c>
      <c r="M2" s="137" t="s">
        <v>66</v>
      </c>
      <c r="N2" s="278" t="s">
        <v>114</v>
      </c>
      <c r="O2" s="279" t="s">
        <v>117</v>
      </c>
      <c r="P2" s="138" t="s">
        <v>73</v>
      </c>
      <c r="Q2" s="138" t="s">
        <v>120</v>
      </c>
      <c r="R2" s="138" t="s">
        <v>335</v>
      </c>
      <c r="S2" s="138" t="s">
        <v>336</v>
      </c>
    </row>
    <row r="3" spans="1:19" ht="25.5" customHeight="1">
      <c r="A3" s="40">
        <v>1</v>
      </c>
      <c r="B3" s="277"/>
      <c r="C3" s="98"/>
      <c r="D3" s="96"/>
      <c r="E3" s="131"/>
      <c r="F3" s="132"/>
      <c r="G3" s="133"/>
      <c r="H3" s="11"/>
      <c r="I3" s="75"/>
      <c r="J3" s="75"/>
      <c r="K3" s="103"/>
      <c r="L3" s="103"/>
      <c r="M3" s="77"/>
      <c r="N3" s="196"/>
      <c r="O3" s="196"/>
      <c r="P3" s="78"/>
      <c r="Q3" s="78"/>
      <c r="R3" s="132"/>
      <c r="S3" s="96"/>
    </row>
    <row r="4" spans="1:19" ht="25.5" customHeight="1">
      <c r="A4" s="40">
        <v>2</v>
      </c>
      <c r="B4" s="281"/>
      <c r="C4" s="98"/>
      <c r="D4" s="96"/>
      <c r="E4" s="131"/>
      <c r="F4" s="132"/>
      <c r="G4" s="133"/>
      <c r="H4" s="11"/>
      <c r="I4" s="75"/>
      <c r="J4" s="76"/>
      <c r="K4" s="103"/>
      <c r="L4" s="103"/>
      <c r="M4" s="77"/>
      <c r="N4" s="196"/>
      <c r="O4" s="196"/>
      <c r="P4" s="78"/>
      <c r="Q4" s="78"/>
      <c r="R4" s="132"/>
      <c r="S4" s="96"/>
    </row>
    <row r="5" spans="1:19" ht="25.5" customHeight="1">
      <c r="A5" s="40">
        <v>3</v>
      </c>
      <c r="B5" s="130"/>
      <c r="C5" s="98"/>
      <c r="D5" s="96"/>
      <c r="E5" s="131"/>
      <c r="F5" s="132"/>
      <c r="G5" s="133"/>
      <c r="H5" s="11"/>
      <c r="I5" s="75"/>
      <c r="J5" s="76"/>
      <c r="K5" s="103"/>
      <c r="L5" s="103"/>
      <c r="M5" s="77"/>
      <c r="N5" s="196"/>
      <c r="O5" s="196"/>
      <c r="P5" s="78"/>
      <c r="Q5" s="78"/>
      <c r="R5" s="132"/>
      <c r="S5" s="96"/>
    </row>
    <row r="6" spans="1:19" ht="25.5" customHeight="1">
      <c r="A6" s="40">
        <v>4</v>
      </c>
      <c r="B6" s="130"/>
      <c r="C6" s="98"/>
      <c r="D6" s="96"/>
      <c r="E6" s="131"/>
      <c r="F6" s="132"/>
      <c r="G6" s="133"/>
      <c r="H6" s="11"/>
      <c r="I6" s="75"/>
      <c r="J6" s="76"/>
      <c r="K6" s="103"/>
      <c r="L6" s="103"/>
      <c r="M6" s="77"/>
      <c r="N6" s="196"/>
      <c r="O6" s="196"/>
      <c r="P6" s="78"/>
      <c r="Q6" s="78"/>
      <c r="R6" s="132"/>
      <c r="S6" s="96"/>
    </row>
    <row r="7" spans="1:19" ht="25.5" customHeight="1">
      <c r="A7" s="40">
        <v>5</v>
      </c>
      <c r="B7" s="130"/>
      <c r="C7" s="98"/>
      <c r="D7" s="96"/>
      <c r="E7" s="131"/>
      <c r="F7" s="132"/>
      <c r="G7" s="133"/>
      <c r="H7" s="11"/>
      <c r="I7" s="75"/>
      <c r="J7" s="76"/>
      <c r="K7" s="103"/>
      <c r="L7" s="103"/>
      <c r="M7" s="77"/>
      <c r="N7" s="196"/>
      <c r="O7" s="196"/>
      <c r="P7" s="78"/>
      <c r="Q7" s="78"/>
      <c r="R7" s="132"/>
      <c r="S7" s="96"/>
    </row>
    <row r="8" spans="1:19" ht="25.5" customHeight="1">
      <c r="A8" s="40">
        <v>6</v>
      </c>
      <c r="B8" s="130"/>
      <c r="C8" s="98"/>
      <c r="D8" s="96"/>
      <c r="E8" s="131"/>
      <c r="F8" s="132"/>
      <c r="G8" s="133"/>
      <c r="H8" s="11"/>
      <c r="I8" s="75"/>
      <c r="J8" s="76"/>
      <c r="K8" s="103"/>
      <c r="L8" s="103"/>
      <c r="M8" s="77"/>
      <c r="N8" s="196"/>
      <c r="O8" s="196"/>
      <c r="P8" s="78"/>
      <c r="Q8" s="78"/>
      <c r="R8" s="132"/>
      <c r="S8" s="96"/>
    </row>
    <row r="9" spans="1:19" ht="25.5" customHeight="1">
      <c r="A9" s="40">
        <v>7</v>
      </c>
      <c r="B9" s="130"/>
      <c r="C9" s="98"/>
      <c r="D9" s="96"/>
      <c r="E9" s="131"/>
      <c r="F9" s="132"/>
      <c r="G9" s="133"/>
      <c r="H9" s="11"/>
      <c r="I9" s="75"/>
      <c r="J9" s="76"/>
      <c r="K9" s="103"/>
      <c r="L9" s="103"/>
      <c r="M9" s="77"/>
      <c r="N9" s="196"/>
      <c r="O9" s="196"/>
      <c r="P9" s="78"/>
      <c r="Q9" s="78"/>
      <c r="R9" s="132"/>
      <c r="S9" s="96"/>
    </row>
    <row r="10" spans="1:19" ht="25.5" customHeight="1">
      <c r="A10" s="40">
        <v>8</v>
      </c>
      <c r="B10" s="130"/>
      <c r="C10" s="98"/>
      <c r="D10" s="96"/>
      <c r="E10" s="131"/>
      <c r="F10" s="132"/>
      <c r="G10" s="133"/>
      <c r="H10" s="11"/>
      <c r="I10" s="75"/>
      <c r="J10" s="76"/>
      <c r="K10" s="103"/>
      <c r="L10" s="103"/>
      <c r="M10" s="77"/>
      <c r="N10" s="196"/>
      <c r="O10" s="196"/>
      <c r="P10" s="78"/>
      <c r="Q10" s="78"/>
      <c r="R10" s="132"/>
      <c r="S10" s="96"/>
    </row>
    <row r="11" spans="1:19" ht="25.5" customHeight="1">
      <c r="A11" s="40">
        <v>9</v>
      </c>
      <c r="B11" s="130"/>
      <c r="C11" s="98"/>
      <c r="D11" s="96"/>
      <c r="E11" s="131"/>
      <c r="F11" s="132"/>
      <c r="G11" s="133"/>
      <c r="H11" s="11"/>
      <c r="I11" s="75"/>
      <c r="J11" s="76"/>
      <c r="K11" s="103"/>
      <c r="L11" s="103"/>
      <c r="M11" s="77"/>
      <c r="N11" s="196"/>
      <c r="O11" s="196"/>
      <c r="P11" s="78"/>
      <c r="Q11" s="78"/>
      <c r="R11" s="132"/>
      <c r="S11" s="96"/>
    </row>
    <row r="12" spans="1:19" ht="25.5" customHeight="1">
      <c r="A12" s="40">
        <v>10</v>
      </c>
      <c r="B12" s="130"/>
      <c r="C12" s="98"/>
      <c r="D12" s="96"/>
      <c r="E12" s="131"/>
      <c r="F12" s="132"/>
      <c r="G12" s="133"/>
      <c r="H12" s="11"/>
      <c r="I12" s="75"/>
      <c r="J12" s="76"/>
      <c r="K12" s="103"/>
      <c r="L12" s="103"/>
      <c r="M12" s="77"/>
      <c r="N12" s="196"/>
      <c r="O12" s="196"/>
      <c r="P12" s="134"/>
      <c r="Q12" s="134"/>
      <c r="R12" s="132"/>
      <c r="S12" s="96"/>
    </row>
    <row r="13" spans="1:19" ht="25.5" customHeight="1">
      <c r="A13" s="40">
        <v>11</v>
      </c>
      <c r="B13" s="130"/>
      <c r="C13" s="98"/>
      <c r="D13" s="96"/>
      <c r="E13" s="131"/>
      <c r="F13" s="132"/>
      <c r="G13" s="133"/>
      <c r="H13" s="11"/>
      <c r="I13" s="75"/>
      <c r="J13" s="76"/>
      <c r="K13" s="103"/>
      <c r="L13" s="103"/>
      <c r="M13" s="77"/>
      <c r="N13" s="196"/>
      <c r="O13" s="196"/>
      <c r="P13" s="134"/>
      <c r="Q13" s="134"/>
      <c r="R13" s="109"/>
      <c r="S13" s="112"/>
    </row>
    <row r="14" spans="1:19" ht="25.5" customHeight="1">
      <c r="A14" s="40">
        <v>12</v>
      </c>
      <c r="B14" s="130"/>
      <c r="C14" s="98"/>
      <c r="D14" s="96"/>
      <c r="E14" s="131"/>
      <c r="F14" s="132"/>
      <c r="G14" s="133"/>
      <c r="H14" s="11"/>
      <c r="I14" s="75"/>
      <c r="J14" s="76"/>
      <c r="K14" s="103"/>
      <c r="L14" s="103"/>
      <c r="M14" s="77"/>
      <c r="N14" s="196"/>
      <c r="O14" s="196"/>
      <c r="P14" s="134"/>
      <c r="Q14" s="134"/>
      <c r="R14" s="109"/>
      <c r="S14" s="112"/>
    </row>
    <row r="15" spans="1:19" ht="25.5" customHeight="1">
      <c r="A15" s="40">
        <v>13</v>
      </c>
      <c r="B15" s="130"/>
      <c r="C15" s="98"/>
      <c r="D15" s="96"/>
      <c r="E15" s="131"/>
      <c r="F15" s="132"/>
      <c r="G15" s="133"/>
      <c r="H15" s="11"/>
      <c r="I15" s="75"/>
      <c r="J15" s="76"/>
      <c r="K15" s="103"/>
      <c r="L15" s="103"/>
      <c r="M15" s="77"/>
      <c r="N15" s="196"/>
      <c r="O15" s="196"/>
      <c r="P15" s="134"/>
      <c r="Q15" s="134"/>
      <c r="R15" s="109"/>
      <c r="S15" s="112"/>
    </row>
    <row r="16" spans="1:19" ht="25.5" customHeight="1">
      <c r="A16" s="40">
        <v>14</v>
      </c>
      <c r="B16" s="130"/>
      <c r="C16" s="98"/>
      <c r="D16" s="96"/>
      <c r="E16" s="131"/>
      <c r="F16" s="132"/>
      <c r="G16" s="133"/>
      <c r="H16" s="11"/>
      <c r="I16" s="75"/>
      <c r="J16" s="76"/>
      <c r="K16" s="103"/>
      <c r="L16" s="103"/>
      <c r="M16" s="77"/>
      <c r="N16" s="196"/>
      <c r="O16" s="196"/>
      <c r="P16" s="134"/>
      <c r="Q16" s="134"/>
      <c r="R16" s="109"/>
      <c r="S16" s="112"/>
    </row>
    <row r="17" spans="1:19" ht="25.5" customHeight="1">
      <c r="A17" s="40">
        <v>15</v>
      </c>
      <c r="B17" s="130"/>
      <c r="C17" s="98"/>
      <c r="D17" s="96"/>
      <c r="E17" s="131"/>
      <c r="F17" s="132"/>
      <c r="G17" s="133"/>
      <c r="H17" s="11"/>
      <c r="I17" s="75"/>
      <c r="J17" s="76"/>
      <c r="K17" s="103"/>
      <c r="L17" s="103"/>
      <c r="M17" s="77"/>
      <c r="N17" s="196"/>
      <c r="O17" s="196"/>
      <c r="P17" s="134"/>
      <c r="Q17" s="134"/>
      <c r="R17" s="109"/>
      <c r="S17" s="112"/>
    </row>
    <row r="18" spans="1:19" ht="25.5" customHeight="1">
      <c r="A18" s="40">
        <v>16</v>
      </c>
      <c r="B18" s="130"/>
      <c r="C18" s="98"/>
      <c r="D18" s="96"/>
      <c r="E18" s="131"/>
      <c r="F18" s="132"/>
      <c r="G18" s="133"/>
      <c r="H18" s="11"/>
      <c r="I18" s="75"/>
      <c r="J18" s="76"/>
      <c r="K18" s="103"/>
      <c r="L18" s="103"/>
      <c r="M18" s="77"/>
      <c r="N18" s="196"/>
      <c r="O18" s="196"/>
      <c r="P18" s="134"/>
      <c r="Q18" s="134"/>
      <c r="R18" s="109"/>
      <c r="S18" s="112"/>
    </row>
    <row r="19" spans="1:19" ht="25.5" customHeight="1">
      <c r="A19" s="40">
        <v>17</v>
      </c>
      <c r="B19" s="130"/>
      <c r="C19" s="98"/>
      <c r="D19" s="96"/>
      <c r="E19" s="131"/>
      <c r="F19" s="132"/>
      <c r="G19" s="133"/>
      <c r="H19" s="11"/>
      <c r="I19" s="75"/>
      <c r="J19" s="76"/>
      <c r="K19" s="103"/>
      <c r="L19" s="103"/>
      <c r="M19" s="77"/>
      <c r="N19" s="196"/>
      <c r="O19" s="196"/>
      <c r="P19" s="134"/>
      <c r="Q19" s="134"/>
      <c r="R19" s="109"/>
      <c r="S19" s="112"/>
    </row>
    <row r="20" spans="1:19" ht="25.5" customHeight="1">
      <c r="A20" s="40">
        <v>18</v>
      </c>
      <c r="B20" s="130"/>
      <c r="C20" s="98"/>
      <c r="D20" s="96"/>
      <c r="E20" s="131"/>
      <c r="F20" s="132"/>
      <c r="G20" s="133"/>
      <c r="H20" s="11"/>
      <c r="I20" s="75"/>
      <c r="J20" s="76"/>
      <c r="K20" s="103"/>
      <c r="L20" s="103"/>
      <c r="M20" s="77"/>
      <c r="N20" s="196"/>
      <c r="O20" s="196"/>
      <c r="P20" s="134"/>
      <c r="Q20" s="134"/>
      <c r="R20" s="109"/>
      <c r="S20" s="112"/>
    </row>
    <row r="21" spans="1:19" ht="25.5" customHeight="1">
      <c r="A21" s="40">
        <v>19</v>
      </c>
      <c r="B21" s="130"/>
      <c r="C21" s="98"/>
      <c r="D21" s="96"/>
      <c r="E21" s="131"/>
      <c r="F21" s="132"/>
      <c r="G21" s="133"/>
      <c r="H21" s="11"/>
      <c r="I21" s="75"/>
      <c r="J21" s="76"/>
      <c r="K21" s="103"/>
      <c r="L21" s="103"/>
      <c r="M21" s="77"/>
      <c r="N21" s="196"/>
      <c r="O21" s="196"/>
      <c r="P21" s="134"/>
      <c r="Q21" s="134"/>
      <c r="R21" s="109"/>
      <c r="S21" s="112"/>
    </row>
    <row r="22" spans="1:19" ht="25.5" customHeight="1">
      <c r="A22" s="40">
        <v>20</v>
      </c>
      <c r="B22" s="130"/>
      <c r="C22" s="98"/>
      <c r="D22" s="96"/>
      <c r="E22" s="131"/>
      <c r="F22" s="132"/>
      <c r="G22" s="133"/>
      <c r="H22" s="11"/>
      <c r="I22" s="75"/>
      <c r="J22" s="76"/>
      <c r="K22" s="103"/>
      <c r="L22" s="103"/>
      <c r="M22" s="77"/>
      <c r="N22" s="196"/>
      <c r="O22" s="196"/>
      <c r="P22" s="134"/>
      <c r="Q22" s="134"/>
      <c r="R22" s="109"/>
      <c r="S22" s="112"/>
    </row>
    <row r="23" spans="1:19" ht="25.5" customHeight="1">
      <c r="A23" s="40">
        <v>21</v>
      </c>
      <c r="B23" s="130"/>
      <c r="C23" s="98"/>
      <c r="D23" s="96"/>
      <c r="E23" s="131"/>
      <c r="F23" s="132"/>
      <c r="G23" s="133"/>
      <c r="H23" s="11"/>
      <c r="I23" s="75"/>
      <c r="J23" s="76"/>
      <c r="K23" s="103"/>
      <c r="L23" s="103"/>
      <c r="M23" s="77"/>
      <c r="N23" s="196"/>
      <c r="O23" s="196"/>
      <c r="P23" s="134"/>
      <c r="Q23" s="134"/>
      <c r="R23" s="109"/>
      <c r="S23" s="112"/>
    </row>
    <row r="24" spans="1:19" ht="25.5" customHeight="1">
      <c r="A24" s="40">
        <v>22</v>
      </c>
      <c r="B24" s="130"/>
      <c r="C24" s="98"/>
      <c r="D24" s="96"/>
      <c r="E24" s="131"/>
      <c r="F24" s="132"/>
      <c r="G24" s="133"/>
      <c r="H24" s="11"/>
      <c r="I24" s="75"/>
      <c r="J24" s="76"/>
      <c r="K24" s="103"/>
      <c r="L24" s="103"/>
      <c r="M24" s="77"/>
      <c r="N24" s="196"/>
      <c r="O24" s="196"/>
      <c r="P24" s="134"/>
      <c r="Q24" s="134"/>
      <c r="R24" s="109"/>
      <c r="S24" s="112"/>
    </row>
    <row r="25" spans="1:19" ht="25.5" customHeight="1">
      <c r="A25" s="40">
        <v>23</v>
      </c>
      <c r="B25" s="130"/>
      <c r="C25" s="98"/>
      <c r="D25" s="96"/>
      <c r="E25" s="131"/>
      <c r="F25" s="132"/>
      <c r="G25" s="133"/>
      <c r="H25" s="11"/>
      <c r="I25" s="75"/>
      <c r="J25" s="76"/>
      <c r="K25" s="103"/>
      <c r="L25" s="103"/>
      <c r="M25" s="77"/>
      <c r="N25" s="196"/>
      <c r="O25" s="196"/>
      <c r="P25" s="134"/>
      <c r="Q25" s="134"/>
      <c r="R25" s="109"/>
      <c r="S25" s="112"/>
    </row>
    <row r="26" spans="1:19" ht="25.5" customHeight="1">
      <c r="A26" s="40">
        <v>24</v>
      </c>
      <c r="B26" s="130"/>
      <c r="C26" s="98"/>
      <c r="D26" s="96"/>
      <c r="E26" s="131"/>
      <c r="F26" s="132"/>
      <c r="G26" s="133"/>
      <c r="H26" s="11"/>
      <c r="I26" s="75"/>
      <c r="J26" s="76"/>
      <c r="K26" s="103"/>
      <c r="L26" s="103"/>
      <c r="M26" s="77"/>
      <c r="N26" s="196"/>
      <c r="O26" s="196"/>
      <c r="P26" s="134"/>
      <c r="Q26" s="134"/>
      <c r="R26" s="109"/>
      <c r="S26" s="112"/>
    </row>
    <row r="27" spans="1:19" ht="25.5" customHeight="1">
      <c r="A27" s="40">
        <v>25</v>
      </c>
      <c r="B27" s="130"/>
      <c r="C27" s="98"/>
      <c r="D27" s="96"/>
      <c r="E27" s="131"/>
      <c r="F27" s="132"/>
      <c r="G27" s="133"/>
      <c r="H27" s="11"/>
      <c r="I27" s="75"/>
      <c r="J27" s="76"/>
      <c r="K27" s="103"/>
      <c r="L27" s="103"/>
      <c r="M27" s="77"/>
      <c r="N27" s="196"/>
      <c r="O27" s="196"/>
      <c r="P27" s="134"/>
      <c r="Q27" s="134"/>
      <c r="R27" s="109"/>
      <c r="S27" s="112"/>
    </row>
    <row r="28" spans="1:19" ht="25.5" customHeight="1">
      <c r="A28" s="40">
        <v>26</v>
      </c>
      <c r="B28" s="130"/>
      <c r="C28" s="98"/>
      <c r="D28" s="96"/>
      <c r="E28" s="131"/>
      <c r="F28" s="132"/>
      <c r="G28" s="133"/>
      <c r="H28" s="11"/>
      <c r="I28" s="75"/>
      <c r="J28" s="76"/>
      <c r="K28" s="103"/>
      <c r="L28" s="103"/>
      <c r="M28" s="77"/>
      <c r="N28" s="196"/>
      <c r="O28" s="196"/>
      <c r="P28" s="134"/>
      <c r="Q28" s="134"/>
      <c r="R28" s="109"/>
      <c r="S28" s="112"/>
    </row>
    <row r="29" spans="1:19" ht="25.5" customHeight="1">
      <c r="A29" s="40">
        <v>27</v>
      </c>
      <c r="B29" s="130"/>
      <c r="C29" s="98"/>
      <c r="D29" s="96"/>
      <c r="E29" s="131"/>
      <c r="F29" s="132"/>
      <c r="G29" s="133"/>
      <c r="H29" s="11"/>
      <c r="I29" s="75"/>
      <c r="J29" s="76"/>
      <c r="K29" s="103"/>
      <c r="L29" s="103"/>
      <c r="M29" s="77"/>
      <c r="N29" s="196"/>
      <c r="O29" s="196"/>
      <c r="P29" s="134"/>
      <c r="Q29" s="134"/>
      <c r="R29" s="109"/>
      <c r="S29" s="112"/>
    </row>
    <row r="30" spans="1:19" ht="25.5" customHeight="1">
      <c r="A30" s="40">
        <v>28</v>
      </c>
      <c r="B30" s="130"/>
      <c r="C30" s="98"/>
      <c r="D30" s="96"/>
      <c r="E30" s="131"/>
      <c r="F30" s="132"/>
      <c r="G30" s="133"/>
      <c r="H30" s="11"/>
      <c r="I30" s="75"/>
      <c r="J30" s="76"/>
      <c r="K30" s="103"/>
      <c r="L30" s="103"/>
      <c r="M30" s="77"/>
      <c r="N30" s="196"/>
      <c r="O30" s="196"/>
      <c r="P30" s="134"/>
      <c r="Q30" s="134"/>
      <c r="R30" s="109"/>
      <c r="S30" s="112"/>
    </row>
    <row r="31" spans="1:19" ht="25.5" customHeight="1">
      <c r="A31" s="40">
        <v>29</v>
      </c>
      <c r="B31" s="130"/>
      <c r="C31" s="98"/>
      <c r="D31" s="96"/>
      <c r="E31" s="131"/>
      <c r="F31" s="132"/>
      <c r="G31" s="133"/>
      <c r="H31" s="11"/>
      <c r="I31" s="75"/>
      <c r="J31" s="76"/>
      <c r="K31" s="103"/>
      <c r="L31" s="103"/>
      <c r="M31" s="77"/>
      <c r="N31" s="196"/>
      <c r="O31" s="196"/>
      <c r="P31" s="134"/>
      <c r="Q31" s="134"/>
      <c r="R31" s="109"/>
      <c r="S31" s="112"/>
    </row>
    <row r="32" spans="1:19" ht="25.5" customHeight="1">
      <c r="A32" s="40">
        <v>30</v>
      </c>
      <c r="B32" s="130"/>
      <c r="C32" s="98"/>
      <c r="D32" s="96"/>
      <c r="E32" s="131"/>
      <c r="F32" s="132"/>
      <c r="G32" s="133"/>
      <c r="H32" s="11"/>
      <c r="I32" s="75"/>
      <c r="J32" s="76"/>
      <c r="K32" s="103"/>
      <c r="L32" s="103"/>
      <c r="M32" s="77"/>
      <c r="N32" s="196"/>
      <c r="O32" s="196"/>
      <c r="P32" s="134"/>
      <c r="Q32" s="134"/>
      <c r="R32" s="109"/>
      <c r="S32" s="112"/>
    </row>
    <row r="33" spans="1:19" ht="25.5" customHeight="1">
      <c r="A33" s="40">
        <v>31</v>
      </c>
      <c r="B33" s="130"/>
      <c r="C33" s="98"/>
      <c r="D33" s="96"/>
      <c r="E33" s="131"/>
      <c r="F33" s="132"/>
      <c r="G33" s="133"/>
      <c r="H33" s="11"/>
      <c r="I33" s="75"/>
      <c r="J33" s="76"/>
      <c r="K33" s="103"/>
      <c r="L33" s="103"/>
      <c r="M33" s="77"/>
      <c r="N33" s="196"/>
      <c r="O33" s="196"/>
      <c r="P33" s="134"/>
      <c r="Q33" s="134"/>
      <c r="R33" s="109"/>
      <c r="S33" s="112"/>
    </row>
    <row r="34" spans="1:19" ht="25.5" customHeight="1">
      <c r="A34" s="40">
        <v>32</v>
      </c>
      <c r="B34" s="130"/>
      <c r="C34" s="98"/>
      <c r="D34" s="96"/>
      <c r="E34" s="131"/>
      <c r="F34" s="132"/>
      <c r="G34" s="133"/>
      <c r="H34" s="11"/>
      <c r="I34" s="75"/>
      <c r="J34" s="76"/>
      <c r="K34" s="103"/>
      <c r="L34" s="103"/>
      <c r="M34" s="77"/>
      <c r="N34" s="196"/>
      <c r="O34" s="196"/>
      <c r="P34" s="134"/>
      <c r="Q34" s="134"/>
      <c r="R34" s="109"/>
      <c r="S34" s="112"/>
    </row>
    <row r="35" spans="1:19" ht="25.5" customHeight="1">
      <c r="A35" s="40">
        <v>33</v>
      </c>
      <c r="B35" s="130"/>
      <c r="C35" s="98"/>
      <c r="D35" s="96"/>
      <c r="E35" s="131"/>
      <c r="F35" s="132"/>
      <c r="G35" s="133"/>
      <c r="H35" s="11"/>
      <c r="I35" s="75"/>
      <c r="J35" s="76"/>
      <c r="K35" s="103"/>
      <c r="L35" s="103"/>
      <c r="M35" s="77"/>
      <c r="N35" s="196"/>
      <c r="O35" s="196"/>
      <c r="P35" s="134"/>
      <c r="Q35" s="134"/>
      <c r="R35" s="109"/>
      <c r="S35" s="112"/>
    </row>
    <row r="36" spans="1:19" ht="25.5" customHeight="1">
      <c r="A36" s="40">
        <v>34</v>
      </c>
      <c r="B36" s="130"/>
      <c r="C36" s="98"/>
      <c r="D36" s="96"/>
      <c r="E36" s="131"/>
      <c r="F36" s="132"/>
      <c r="G36" s="133"/>
      <c r="H36" s="11"/>
      <c r="I36" s="75"/>
      <c r="J36" s="76"/>
      <c r="K36" s="103"/>
      <c r="L36" s="103"/>
      <c r="M36" s="77"/>
      <c r="N36" s="196"/>
      <c r="O36" s="196"/>
      <c r="P36" s="134"/>
      <c r="Q36" s="134"/>
      <c r="R36" s="109"/>
      <c r="S36" s="112"/>
    </row>
    <row r="37" spans="1:19" ht="25.5" customHeight="1">
      <c r="A37" s="40">
        <v>35</v>
      </c>
      <c r="B37" s="130"/>
      <c r="C37" s="98"/>
      <c r="D37" s="96"/>
      <c r="E37" s="131"/>
      <c r="F37" s="132"/>
      <c r="G37" s="133"/>
      <c r="H37" s="11"/>
      <c r="I37" s="75"/>
      <c r="J37" s="76"/>
      <c r="K37" s="103"/>
      <c r="L37" s="103"/>
      <c r="M37" s="77"/>
      <c r="N37" s="196"/>
      <c r="O37" s="196"/>
      <c r="P37" s="134"/>
      <c r="Q37" s="134"/>
      <c r="R37" s="109"/>
      <c r="S37" s="112"/>
    </row>
    <row r="38" spans="1:19" ht="25.5" customHeight="1">
      <c r="A38" s="40">
        <v>36</v>
      </c>
      <c r="B38" s="130"/>
      <c r="C38" s="98"/>
      <c r="D38" s="96"/>
      <c r="E38" s="131"/>
      <c r="F38" s="132"/>
      <c r="G38" s="133"/>
      <c r="H38" s="11"/>
      <c r="I38" s="75"/>
      <c r="J38" s="76"/>
      <c r="K38" s="103"/>
      <c r="L38" s="103"/>
      <c r="M38" s="77"/>
      <c r="N38" s="196"/>
      <c r="O38" s="196"/>
      <c r="P38" s="134"/>
      <c r="Q38" s="134"/>
      <c r="R38" s="109"/>
      <c r="S38" s="112"/>
    </row>
    <row r="39" spans="1:19" ht="25.5" customHeight="1">
      <c r="A39" s="40">
        <v>37</v>
      </c>
      <c r="B39" s="130"/>
      <c r="C39" s="98"/>
      <c r="D39" s="96"/>
      <c r="E39" s="131"/>
      <c r="F39" s="132"/>
      <c r="G39" s="133"/>
      <c r="H39" s="11"/>
      <c r="I39" s="75"/>
      <c r="J39" s="76"/>
      <c r="K39" s="103"/>
      <c r="L39" s="103"/>
      <c r="M39" s="77"/>
      <c r="N39" s="196"/>
      <c r="O39" s="196"/>
      <c r="P39" s="134"/>
      <c r="Q39" s="134"/>
      <c r="R39" s="109"/>
      <c r="S39" s="112"/>
    </row>
    <row r="40" spans="1:19" ht="25.5" customHeight="1">
      <c r="A40" s="40">
        <v>38</v>
      </c>
      <c r="B40" s="130"/>
      <c r="C40" s="98"/>
      <c r="D40" s="96"/>
      <c r="E40" s="131"/>
      <c r="F40" s="132"/>
      <c r="G40" s="133"/>
      <c r="H40" s="11"/>
      <c r="I40" s="75"/>
      <c r="J40" s="76"/>
      <c r="K40" s="103"/>
      <c r="L40" s="103"/>
      <c r="M40" s="77"/>
      <c r="N40" s="196"/>
      <c r="O40" s="196"/>
      <c r="P40" s="134"/>
      <c r="Q40" s="134"/>
      <c r="R40" s="109"/>
      <c r="S40" s="112"/>
    </row>
    <row r="41" spans="1:19" ht="25.5" customHeight="1">
      <c r="A41" s="40">
        <v>39</v>
      </c>
      <c r="B41" s="130"/>
      <c r="C41" s="98"/>
      <c r="D41" s="96"/>
      <c r="E41" s="131"/>
      <c r="F41" s="132"/>
      <c r="G41" s="133"/>
      <c r="H41" s="11"/>
      <c r="I41" s="75"/>
      <c r="J41" s="76"/>
      <c r="K41" s="103"/>
      <c r="L41" s="103"/>
      <c r="M41" s="77"/>
      <c r="N41" s="196"/>
      <c r="O41" s="196"/>
      <c r="P41" s="134"/>
      <c r="Q41" s="134"/>
      <c r="R41" s="109"/>
      <c r="S41" s="112"/>
    </row>
    <row r="42" spans="1:19" ht="25.5" customHeight="1">
      <c r="A42" s="40">
        <v>40</v>
      </c>
      <c r="B42" s="130"/>
      <c r="C42" s="98"/>
      <c r="D42" s="96"/>
      <c r="E42" s="131"/>
      <c r="F42" s="132"/>
      <c r="G42" s="133"/>
      <c r="H42" s="11"/>
      <c r="I42" s="75"/>
      <c r="J42" s="76"/>
      <c r="K42" s="103"/>
      <c r="L42" s="103"/>
      <c r="M42" s="77"/>
      <c r="N42" s="196"/>
      <c r="O42" s="196"/>
      <c r="P42" s="134"/>
      <c r="Q42" s="134"/>
      <c r="R42" s="109"/>
      <c r="S42" s="112"/>
    </row>
    <row r="43" spans="1:19" ht="25.5" customHeight="1">
      <c r="A43" s="40">
        <v>41</v>
      </c>
      <c r="B43" s="130"/>
      <c r="C43" s="98"/>
      <c r="D43" s="96"/>
      <c r="E43" s="131"/>
      <c r="F43" s="132"/>
      <c r="G43" s="133"/>
      <c r="H43" s="11"/>
      <c r="I43" s="75"/>
      <c r="J43" s="76"/>
      <c r="K43" s="103"/>
      <c r="L43" s="103"/>
      <c r="M43" s="77"/>
      <c r="N43" s="196"/>
      <c r="O43" s="196"/>
      <c r="P43" s="134"/>
      <c r="Q43" s="134"/>
      <c r="R43" s="109"/>
      <c r="S43" s="112"/>
    </row>
    <row r="44" spans="1:19" ht="25.5" customHeight="1">
      <c r="A44" s="40">
        <v>42</v>
      </c>
      <c r="B44" s="130"/>
      <c r="C44" s="98"/>
      <c r="D44" s="96"/>
      <c r="E44" s="131"/>
      <c r="F44" s="132"/>
      <c r="G44" s="133"/>
      <c r="H44" s="11"/>
      <c r="I44" s="75"/>
      <c r="J44" s="76"/>
      <c r="K44" s="103"/>
      <c r="L44" s="103"/>
      <c r="M44" s="77"/>
      <c r="N44" s="196"/>
      <c r="O44" s="196"/>
      <c r="P44" s="134"/>
      <c r="Q44" s="134"/>
      <c r="R44" s="109"/>
      <c r="S44" s="112"/>
    </row>
    <row r="45" spans="1:19" ht="25.5" customHeight="1">
      <c r="A45" s="40">
        <v>43</v>
      </c>
      <c r="B45" s="130"/>
      <c r="C45" s="98"/>
      <c r="D45" s="96"/>
      <c r="E45" s="131"/>
      <c r="F45" s="132"/>
      <c r="G45" s="133"/>
      <c r="H45" s="11"/>
      <c r="I45" s="75"/>
      <c r="J45" s="76"/>
      <c r="K45" s="103"/>
      <c r="L45" s="103"/>
      <c r="M45" s="77"/>
      <c r="N45" s="196"/>
      <c r="O45" s="196"/>
      <c r="P45" s="134"/>
      <c r="Q45" s="134"/>
      <c r="R45" s="109"/>
      <c r="S45" s="112"/>
    </row>
    <row r="46" spans="1:19" ht="25.5" customHeight="1">
      <c r="A46" s="40">
        <v>44</v>
      </c>
      <c r="B46" s="130"/>
      <c r="C46" s="98"/>
      <c r="D46" s="96"/>
      <c r="E46" s="131"/>
      <c r="F46" s="132"/>
      <c r="G46" s="133"/>
      <c r="H46" s="11"/>
      <c r="I46" s="75"/>
      <c r="J46" s="76"/>
      <c r="K46" s="103"/>
      <c r="L46" s="103"/>
      <c r="M46" s="77"/>
      <c r="N46" s="196"/>
      <c r="O46" s="196"/>
      <c r="P46" s="134"/>
      <c r="Q46" s="134"/>
      <c r="R46" s="109"/>
      <c r="S46" s="112"/>
    </row>
    <row r="47" spans="1:19" ht="25.5" customHeight="1">
      <c r="A47" s="40">
        <v>45</v>
      </c>
      <c r="B47" s="130"/>
      <c r="C47" s="98"/>
      <c r="D47" s="96"/>
      <c r="E47" s="131"/>
      <c r="F47" s="132"/>
      <c r="G47" s="133"/>
      <c r="H47" s="11"/>
      <c r="I47" s="75"/>
      <c r="J47" s="76"/>
      <c r="K47" s="103"/>
      <c r="L47" s="103"/>
      <c r="M47" s="77"/>
      <c r="N47" s="196"/>
      <c r="O47" s="196"/>
      <c r="P47" s="134"/>
      <c r="Q47" s="134"/>
      <c r="R47" s="109"/>
      <c r="S47" s="112"/>
    </row>
    <row r="48" spans="1:19" ht="25.5" customHeight="1">
      <c r="A48" s="40">
        <v>46</v>
      </c>
      <c r="B48" s="130"/>
      <c r="C48" s="98"/>
      <c r="D48" s="96"/>
      <c r="E48" s="131"/>
      <c r="F48" s="132"/>
      <c r="G48" s="133"/>
      <c r="H48" s="11"/>
      <c r="I48" s="75"/>
      <c r="J48" s="76"/>
      <c r="K48" s="103"/>
      <c r="L48" s="103"/>
      <c r="M48" s="77"/>
      <c r="N48" s="196"/>
      <c r="O48" s="196"/>
      <c r="P48" s="134"/>
      <c r="Q48" s="134"/>
      <c r="R48" s="109"/>
      <c r="S48" s="112"/>
    </row>
    <row r="49" spans="1:19" ht="25.5" customHeight="1">
      <c r="A49" s="40">
        <v>47</v>
      </c>
      <c r="B49" s="130"/>
      <c r="C49" s="98"/>
      <c r="D49" s="96"/>
      <c r="E49" s="131"/>
      <c r="F49" s="132"/>
      <c r="G49" s="133"/>
      <c r="H49" s="11"/>
      <c r="I49" s="75"/>
      <c r="J49" s="76"/>
      <c r="K49" s="103"/>
      <c r="L49" s="103"/>
      <c r="M49" s="77"/>
      <c r="N49" s="196"/>
      <c r="O49" s="196"/>
      <c r="P49" s="134"/>
      <c r="Q49" s="134"/>
      <c r="R49" s="109"/>
      <c r="S49" s="112"/>
    </row>
    <row r="50" spans="1:19" ht="25.5" customHeight="1">
      <c r="A50" s="40">
        <v>48</v>
      </c>
      <c r="B50" s="130"/>
      <c r="C50" s="98"/>
      <c r="D50" s="96"/>
      <c r="E50" s="131"/>
      <c r="F50" s="132"/>
      <c r="G50" s="133"/>
      <c r="H50" s="11"/>
      <c r="I50" s="75"/>
      <c r="J50" s="76"/>
      <c r="K50" s="103"/>
      <c r="L50" s="103"/>
      <c r="M50" s="77"/>
      <c r="N50" s="196"/>
      <c r="O50" s="196"/>
      <c r="P50" s="134"/>
      <c r="Q50" s="134"/>
      <c r="R50" s="109"/>
      <c r="S50" s="112"/>
    </row>
    <row r="51" spans="1:19" ht="25.5" customHeight="1">
      <c r="A51" s="40">
        <v>49</v>
      </c>
      <c r="B51" s="130"/>
      <c r="C51" s="98"/>
      <c r="D51" s="96"/>
      <c r="E51" s="131"/>
      <c r="F51" s="132"/>
      <c r="G51" s="133"/>
      <c r="H51" s="11"/>
      <c r="I51" s="75"/>
      <c r="J51" s="76"/>
      <c r="K51" s="103"/>
      <c r="L51" s="103"/>
      <c r="M51" s="77"/>
      <c r="N51" s="196"/>
      <c r="O51" s="196"/>
      <c r="P51" s="134"/>
      <c r="Q51" s="134"/>
      <c r="R51" s="109"/>
      <c r="S51" s="112"/>
    </row>
    <row r="52" spans="1:19" ht="25.5" customHeight="1">
      <c r="A52" s="40">
        <v>50</v>
      </c>
      <c r="B52" s="130"/>
      <c r="C52" s="98"/>
      <c r="D52" s="96"/>
      <c r="E52" s="131"/>
      <c r="F52" s="132"/>
      <c r="G52" s="133"/>
      <c r="H52" s="11"/>
      <c r="I52" s="75"/>
      <c r="J52" s="76"/>
      <c r="K52" s="103"/>
      <c r="L52" s="103"/>
      <c r="M52" s="77"/>
      <c r="N52" s="196"/>
      <c r="O52" s="196"/>
      <c r="P52" s="134"/>
      <c r="Q52" s="134"/>
      <c r="R52" s="109"/>
      <c r="S52" s="112"/>
    </row>
    <row r="53" spans="1:19" ht="25.5" customHeight="1">
      <c r="A53" s="40">
        <v>51</v>
      </c>
      <c r="B53" s="130"/>
      <c r="C53" s="98"/>
      <c r="D53" s="96"/>
      <c r="E53" s="131"/>
      <c r="F53" s="132"/>
      <c r="G53" s="133"/>
      <c r="H53" s="11"/>
      <c r="I53" s="75"/>
      <c r="J53" s="76"/>
      <c r="K53" s="103"/>
      <c r="L53" s="103"/>
      <c r="M53" s="77"/>
      <c r="N53" s="196"/>
      <c r="O53" s="196"/>
      <c r="P53" s="134"/>
      <c r="Q53" s="134"/>
      <c r="R53" s="109"/>
      <c r="S53" s="112"/>
    </row>
    <row r="54" spans="1:19" ht="25.5" customHeight="1">
      <c r="A54" s="40">
        <v>52</v>
      </c>
      <c r="B54" s="130"/>
      <c r="C54" s="98"/>
      <c r="D54" s="96"/>
      <c r="E54" s="131"/>
      <c r="F54" s="132"/>
      <c r="G54" s="133"/>
      <c r="H54" s="11"/>
      <c r="I54" s="75"/>
      <c r="J54" s="76"/>
      <c r="K54" s="103"/>
      <c r="L54" s="103"/>
      <c r="M54" s="77"/>
      <c r="N54" s="196"/>
      <c r="O54" s="196"/>
      <c r="P54" s="134"/>
      <c r="Q54" s="134"/>
      <c r="R54" s="109"/>
      <c r="S54" s="112"/>
    </row>
    <row r="55" spans="1:19" ht="25.5" customHeight="1">
      <c r="A55" s="40">
        <v>53</v>
      </c>
      <c r="B55" s="130"/>
      <c r="C55" s="98"/>
      <c r="D55" s="96"/>
      <c r="E55" s="131"/>
      <c r="F55" s="132"/>
      <c r="G55" s="133"/>
      <c r="H55" s="11"/>
      <c r="I55" s="75"/>
      <c r="J55" s="76"/>
      <c r="K55" s="103"/>
      <c r="L55" s="103"/>
      <c r="M55" s="77"/>
      <c r="N55" s="196"/>
      <c r="O55" s="196"/>
      <c r="P55" s="134"/>
      <c r="Q55" s="134"/>
      <c r="R55" s="109"/>
      <c r="S55" s="112"/>
    </row>
    <row r="56" spans="1:19" ht="25.5" customHeight="1">
      <c r="A56" s="40">
        <v>54</v>
      </c>
      <c r="B56" s="130"/>
      <c r="C56" s="98"/>
      <c r="D56" s="96"/>
      <c r="E56" s="131"/>
      <c r="F56" s="132"/>
      <c r="G56" s="133"/>
      <c r="H56" s="11"/>
      <c r="I56" s="75"/>
      <c r="J56" s="76"/>
      <c r="K56" s="103"/>
      <c r="L56" s="103"/>
      <c r="M56" s="77"/>
      <c r="N56" s="196"/>
      <c r="O56" s="196"/>
      <c r="P56" s="134"/>
      <c r="Q56" s="134"/>
      <c r="R56" s="109"/>
      <c r="S56" s="112"/>
    </row>
    <row r="57" spans="1:19" ht="25.5" customHeight="1">
      <c r="A57" s="40">
        <v>55</v>
      </c>
      <c r="B57" s="130"/>
      <c r="C57" s="98"/>
      <c r="D57" s="96"/>
      <c r="E57" s="131"/>
      <c r="F57" s="132"/>
      <c r="G57" s="133"/>
      <c r="H57" s="11"/>
      <c r="I57" s="75"/>
      <c r="J57" s="76"/>
      <c r="K57" s="103"/>
      <c r="L57" s="103"/>
      <c r="M57" s="77"/>
      <c r="N57" s="196"/>
      <c r="O57" s="196"/>
      <c r="P57" s="134"/>
      <c r="Q57" s="134"/>
      <c r="R57" s="109"/>
      <c r="S57" s="112"/>
    </row>
    <row r="58" spans="1:19" ht="25.5" customHeight="1">
      <c r="A58" s="40">
        <v>56</v>
      </c>
      <c r="B58" s="130"/>
      <c r="C58" s="98"/>
      <c r="D58" s="96"/>
      <c r="E58" s="131"/>
      <c r="F58" s="132"/>
      <c r="G58" s="133"/>
      <c r="H58" s="11"/>
      <c r="I58" s="75"/>
      <c r="J58" s="76"/>
      <c r="K58" s="103"/>
      <c r="L58" s="103"/>
      <c r="M58" s="77"/>
      <c r="N58" s="196"/>
      <c r="O58" s="196"/>
      <c r="P58" s="134"/>
      <c r="Q58" s="134"/>
      <c r="R58" s="109"/>
      <c r="S58" s="112"/>
    </row>
    <row r="59" spans="1:19" ht="25.5" customHeight="1">
      <c r="A59" s="40">
        <v>57</v>
      </c>
      <c r="B59" s="130"/>
      <c r="C59" s="98"/>
      <c r="D59" s="96"/>
      <c r="E59" s="131"/>
      <c r="F59" s="132"/>
      <c r="G59" s="133"/>
      <c r="H59" s="11"/>
      <c r="I59" s="75"/>
      <c r="J59" s="76"/>
      <c r="K59" s="103"/>
      <c r="L59" s="103"/>
      <c r="M59" s="77"/>
      <c r="N59" s="196"/>
      <c r="O59" s="196"/>
      <c r="P59" s="134"/>
      <c r="Q59" s="134"/>
      <c r="R59" s="109"/>
      <c r="S59" s="112"/>
    </row>
    <row r="60" spans="1:19" ht="25.5" customHeight="1">
      <c r="A60" s="40">
        <v>58</v>
      </c>
      <c r="B60" s="130"/>
      <c r="C60" s="98"/>
      <c r="D60" s="96"/>
      <c r="E60" s="131"/>
      <c r="F60" s="132"/>
      <c r="G60" s="133"/>
      <c r="H60" s="11"/>
      <c r="I60" s="75"/>
      <c r="J60" s="76"/>
      <c r="K60" s="103"/>
      <c r="L60" s="103"/>
      <c r="M60" s="77"/>
      <c r="N60" s="196"/>
      <c r="O60" s="196"/>
      <c r="P60" s="134"/>
      <c r="Q60" s="134"/>
      <c r="R60" s="109"/>
      <c r="S60" s="112"/>
    </row>
    <row r="61" spans="1:19" ht="25.5" customHeight="1">
      <c r="A61" s="40">
        <v>59</v>
      </c>
      <c r="B61" s="130"/>
      <c r="C61" s="98"/>
      <c r="D61" s="96"/>
      <c r="E61" s="131"/>
      <c r="F61" s="132"/>
      <c r="G61" s="133"/>
      <c r="H61" s="11"/>
      <c r="I61" s="75"/>
      <c r="J61" s="76"/>
      <c r="K61" s="103"/>
      <c r="L61" s="103"/>
      <c r="M61" s="77"/>
      <c r="N61" s="196"/>
      <c r="O61" s="196"/>
      <c r="P61" s="134"/>
      <c r="Q61" s="134"/>
      <c r="R61" s="109"/>
      <c r="S61" s="112"/>
    </row>
    <row r="62" spans="1:19" ht="25.5" customHeight="1">
      <c r="A62" s="40">
        <v>60</v>
      </c>
      <c r="B62" s="130"/>
      <c r="C62" s="98"/>
      <c r="D62" s="96"/>
      <c r="E62" s="131"/>
      <c r="F62" s="132"/>
      <c r="G62" s="133"/>
      <c r="H62" s="11"/>
      <c r="I62" s="75"/>
      <c r="J62" s="76"/>
      <c r="K62" s="103"/>
      <c r="L62" s="103"/>
      <c r="M62" s="77"/>
      <c r="N62" s="196"/>
      <c r="O62" s="196"/>
      <c r="P62" s="134"/>
      <c r="Q62" s="134"/>
      <c r="R62" s="109"/>
      <c r="S62" s="112"/>
    </row>
    <row r="63" spans="1:19" ht="25.5" customHeight="1">
      <c r="A63" s="40">
        <v>61</v>
      </c>
      <c r="B63" s="130"/>
      <c r="C63" s="98"/>
      <c r="D63" s="96"/>
      <c r="E63" s="131"/>
      <c r="F63" s="132"/>
      <c r="G63" s="133"/>
      <c r="H63" s="11"/>
      <c r="I63" s="75"/>
      <c r="J63" s="76"/>
      <c r="K63" s="103"/>
      <c r="L63" s="103"/>
      <c r="M63" s="77"/>
      <c r="N63" s="196"/>
      <c r="O63" s="196"/>
      <c r="P63" s="134"/>
      <c r="Q63" s="134"/>
      <c r="R63" s="109"/>
      <c r="S63" s="112"/>
    </row>
    <row r="64" spans="1:19" ht="25.5" customHeight="1">
      <c r="A64" s="40">
        <v>62</v>
      </c>
      <c r="B64" s="130"/>
      <c r="C64" s="98"/>
      <c r="D64" s="96"/>
      <c r="E64" s="131"/>
      <c r="F64" s="132"/>
      <c r="G64" s="133"/>
      <c r="H64" s="11"/>
      <c r="I64" s="75"/>
      <c r="J64" s="76"/>
      <c r="K64" s="103"/>
      <c r="L64" s="103"/>
      <c r="M64" s="77"/>
      <c r="N64" s="196"/>
      <c r="O64" s="196"/>
      <c r="P64" s="134"/>
      <c r="Q64" s="134"/>
      <c r="R64" s="109"/>
      <c r="S64" s="112"/>
    </row>
    <row r="65" spans="1:19" ht="25.5" customHeight="1">
      <c r="A65" s="40">
        <v>63</v>
      </c>
      <c r="B65" s="130"/>
      <c r="C65" s="98"/>
      <c r="D65" s="96"/>
      <c r="E65" s="131"/>
      <c r="F65" s="132"/>
      <c r="G65" s="133"/>
      <c r="H65" s="11"/>
      <c r="I65" s="75"/>
      <c r="J65" s="76"/>
      <c r="K65" s="103"/>
      <c r="L65" s="103"/>
      <c r="M65" s="77"/>
      <c r="N65" s="196"/>
      <c r="O65" s="196"/>
      <c r="P65" s="134"/>
      <c r="Q65" s="134"/>
      <c r="R65" s="109"/>
      <c r="S65" s="112"/>
    </row>
    <row r="66" spans="1:19" ht="25.5" customHeight="1">
      <c r="A66" s="40">
        <v>64</v>
      </c>
      <c r="B66" s="130"/>
      <c r="C66" s="98"/>
      <c r="D66" s="96"/>
      <c r="E66" s="131"/>
      <c r="F66" s="132"/>
      <c r="G66" s="133"/>
      <c r="H66" s="11"/>
      <c r="I66" s="75"/>
      <c r="J66" s="76"/>
      <c r="K66" s="103"/>
      <c r="L66" s="103"/>
      <c r="M66" s="77"/>
      <c r="N66" s="196"/>
      <c r="O66" s="196"/>
      <c r="P66" s="134"/>
      <c r="Q66" s="134"/>
      <c r="R66" s="109"/>
      <c r="S66" s="112"/>
    </row>
    <row r="67" spans="1:19" ht="25.5" customHeight="1">
      <c r="A67" s="40">
        <v>65</v>
      </c>
      <c r="B67" s="130"/>
      <c r="C67" s="98"/>
      <c r="D67" s="96"/>
      <c r="E67" s="131"/>
      <c r="F67" s="132"/>
      <c r="G67" s="133"/>
      <c r="H67" s="11"/>
      <c r="I67" s="75"/>
      <c r="J67" s="76"/>
      <c r="K67" s="103"/>
      <c r="L67" s="103"/>
      <c r="M67" s="77"/>
      <c r="N67" s="196"/>
      <c r="O67" s="196"/>
      <c r="P67" s="134"/>
      <c r="Q67" s="134"/>
      <c r="R67" s="109"/>
      <c r="S67" s="112"/>
    </row>
    <row r="68" spans="1:19" ht="25.5" customHeight="1">
      <c r="A68" s="40">
        <v>66</v>
      </c>
      <c r="B68" s="130"/>
      <c r="C68" s="98"/>
      <c r="D68" s="96"/>
      <c r="E68" s="131"/>
      <c r="F68" s="132"/>
      <c r="G68" s="133"/>
      <c r="H68" s="11"/>
      <c r="I68" s="75"/>
      <c r="J68" s="76"/>
      <c r="K68" s="103"/>
      <c r="L68" s="103"/>
      <c r="M68" s="77"/>
      <c r="N68" s="196"/>
      <c r="O68" s="196"/>
      <c r="P68" s="134"/>
      <c r="Q68" s="134"/>
      <c r="R68" s="109"/>
      <c r="S68" s="112"/>
    </row>
    <row r="69" spans="1:19" ht="25.5" customHeight="1">
      <c r="A69" s="40">
        <v>67</v>
      </c>
      <c r="B69" s="130"/>
      <c r="C69" s="98"/>
      <c r="D69" s="96"/>
      <c r="E69" s="131"/>
      <c r="F69" s="132"/>
      <c r="G69" s="133"/>
      <c r="H69" s="11"/>
      <c r="I69" s="75"/>
      <c r="J69" s="76"/>
      <c r="K69" s="103"/>
      <c r="L69" s="103"/>
      <c r="M69" s="77"/>
      <c r="N69" s="196"/>
      <c r="O69" s="196"/>
      <c r="P69" s="134"/>
      <c r="Q69" s="134"/>
      <c r="R69" s="109"/>
      <c r="S69" s="112"/>
    </row>
    <row r="70" spans="1:19" ht="25.5" customHeight="1">
      <c r="A70" s="40">
        <v>68</v>
      </c>
      <c r="B70" s="130"/>
      <c r="C70" s="98"/>
      <c r="D70" s="96"/>
      <c r="E70" s="131"/>
      <c r="F70" s="132"/>
      <c r="G70" s="133"/>
      <c r="H70" s="11"/>
      <c r="I70" s="75"/>
      <c r="J70" s="76"/>
      <c r="K70" s="103"/>
      <c r="L70" s="103"/>
      <c r="M70" s="77"/>
      <c r="N70" s="196"/>
      <c r="O70" s="196"/>
      <c r="P70" s="134"/>
      <c r="Q70" s="134"/>
      <c r="R70" s="109"/>
      <c r="S70" s="112"/>
    </row>
    <row r="71" spans="1:19" ht="25.5" customHeight="1">
      <c r="A71" s="40">
        <v>69</v>
      </c>
      <c r="B71" s="130"/>
      <c r="C71" s="98"/>
      <c r="D71" s="96"/>
      <c r="E71" s="131"/>
      <c r="F71" s="132"/>
      <c r="G71" s="133"/>
      <c r="H71" s="11"/>
      <c r="I71" s="75"/>
      <c r="J71" s="76"/>
      <c r="K71" s="103"/>
      <c r="L71" s="103"/>
      <c r="M71" s="77"/>
      <c r="N71" s="196"/>
      <c r="O71" s="196"/>
      <c r="P71" s="134"/>
      <c r="Q71" s="134"/>
      <c r="R71" s="109"/>
      <c r="S71" s="112"/>
    </row>
    <row r="72" spans="1:19" ht="25.5" customHeight="1">
      <c r="A72" s="40">
        <v>70</v>
      </c>
      <c r="B72" s="130"/>
      <c r="C72" s="98"/>
      <c r="D72" s="96"/>
      <c r="E72" s="131"/>
      <c r="F72" s="132"/>
      <c r="G72" s="133"/>
      <c r="H72" s="11"/>
      <c r="I72" s="75"/>
      <c r="J72" s="76"/>
      <c r="K72" s="103"/>
      <c r="L72" s="103"/>
      <c r="M72" s="77"/>
      <c r="N72" s="196"/>
      <c r="O72" s="196"/>
      <c r="P72" s="134"/>
      <c r="Q72" s="134"/>
      <c r="R72" s="109"/>
      <c r="S72" s="112"/>
    </row>
    <row r="73" spans="1:19" ht="25.5" customHeight="1">
      <c r="A73" s="40">
        <v>71</v>
      </c>
      <c r="B73" s="130"/>
      <c r="C73" s="98"/>
      <c r="D73" s="96"/>
      <c r="E73" s="131"/>
      <c r="F73" s="132"/>
      <c r="G73" s="133"/>
      <c r="H73" s="11"/>
      <c r="I73" s="75"/>
      <c r="J73" s="76"/>
      <c r="K73" s="103"/>
      <c r="L73" s="103"/>
      <c r="M73" s="77"/>
      <c r="N73" s="196"/>
      <c r="O73" s="196"/>
      <c r="P73" s="134"/>
      <c r="Q73" s="134"/>
      <c r="R73" s="109"/>
      <c r="S73" s="112"/>
    </row>
    <row r="74" spans="1:19" ht="25.5" customHeight="1">
      <c r="A74" s="40">
        <v>72</v>
      </c>
      <c r="B74" s="130"/>
      <c r="C74" s="98"/>
      <c r="D74" s="96"/>
      <c r="E74" s="131"/>
      <c r="F74" s="132"/>
      <c r="G74" s="133"/>
      <c r="H74" s="11"/>
      <c r="I74" s="75"/>
      <c r="J74" s="76"/>
      <c r="K74" s="103"/>
      <c r="L74" s="103"/>
      <c r="M74" s="77"/>
      <c r="N74" s="196"/>
      <c r="O74" s="196"/>
      <c r="P74" s="134"/>
      <c r="Q74" s="134"/>
      <c r="R74" s="109"/>
      <c r="S74" s="112"/>
    </row>
    <row r="75" spans="1:19" ht="25.5" customHeight="1">
      <c r="A75" s="40">
        <v>73</v>
      </c>
      <c r="B75" s="130"/>
      <c r="C75" s="98"/>
      <c r="D75" s="96"/>
      <c r="E75" s="131"/>
      <c r="F75" s="132"/>
      <c r="G75" s="133"/>
      <c r="H75" s="11"/>
      <c r="I75" s="75"/>
      <c r="J75" s="76"/>
      <c r="K75" s="103"/>
      <c r="L75" s="103"/>
      <c r="M75" s="77"/>
      <c r="N75" s="196"/>
      <c r="O75" s="196"/>
      <c r="P75" s="134"/>
      <c r="Q75" s="134"/>
      <c r="R75" s="109"/>
      <c r="S75" s="112"/>
    </row>
    <row r="76" spans="1:19" ht="25.5" customHeight="1">
      <c r="A76" s="40">
        <v>74</v>
      </c>
      <c r="B76" s="130"/>
      <c r="C76" s="98"/>
      <c r="D76" s="96"/>
      <c r="E76" s="131"/>
      <c r="F76" s="132"/>
      <c r="G76" s="133"/>
      <c r="H76" s="11"/>
      <c r="I76" s="75"/>
      <c r="J76" s="76"/>
      <c r="K76" s="103"/>
      <c r="L76" s="103"/>
      <c r="M76" s="77"/>
      <c r="N76" s="196"/>
      <c r="O76" s="196"/>
      <c r="P76" s="134"/>
      <c r="Q76" s="134"/>
      <c r="R76" s="109"/>
      <c r="S76" s="112"/>
    </row>
    <row r="77" spans="1:19" ht="25.5" customHeight="1">
      <c r="A77" s="40">
        <v>75</v>
      </c>
      <c r="B77" s="130"/>
      <c r="C77" s="98"/>
      <c r="D77" s="96"/>
      <c r="E77" s="131"/>
      <c r="F77" s="132"/>
      <c r="G77" s="133"/>
      <c r="H77" s="11"/>
      <c r="I77" s="75"/>
      <c r="J77" s="76"/>
      <c r="K77" s="103"/>
      <c r="L77" s="103"/>
      <c r="M77" s="77"/>
      <c r="N77" s="196"/>
      <c r="O77" s="196"/>
      <c r="P77" s="134"/>
      <c r="Q77" s="134"/>
      <c r="R77" s="109"/>
      <c r="S77" s="112"/>
    </row>
    <row r="78" spans="1:19" ht="25.5" customHeight="1">
      <c r="A78" s="40">
        <v>76</v>
      </c>
      <c r="B78" s="130"/>
      <c r="C78" s="98"/>
      <c r="D78" s="96"/>
      <c r="E78" s="131"/>
      <c r="F78" s="132"/>
      <c r="G78" s="133"/>
      <c r="H78" s="11"/>
      <c r="I78" s="75"/>
      <c r="J78" s="76"/>
      <c r="K78" s="103"/>
      <c r="L78" s="103"/>
      <c r="M78" s="77"/>
      <c r="N78" s="196"/>
      <c r="O78" s="196"/>
      <c r="P78" s="134"/>
      <c r="Q78" s="134"/>
      <c r="R78" s="109"/>
      <c r="S78" s="112"/>
    </row>
    <row r="79" spans="1:19" ht="25.5" customHeight="1">
      <c r="A79" s="40">
        <v>77</v>
      </c>
      <c r="B79" s="130"/>
      <c r="C79" s="98"/>
      <c r="D79" s="96"/>
      <c r="E79" s="131"/>
      <c r="F79" s="132"/>
      <c r="G79" s="133"/>
      <c r="H79" s="11"/>
      <c r="I79" s="75"/>
      <c r="J79" s="76"/>
      <c r="K79" s="103"/>
      <c r="L79" s="103"/>
      <c r="M79" s="77"/>
      <c r="N79" s="196"/>
      <c r="O79" s="196"/>
      <c r="P79" s="134"/>
      <c r="Q79" s="134"/>
      <c r="R79" s="109"/>
      <c r="S79" s="112"/>
    </row>
    <row r="80" spans="1:19" ht="25.5" customHeight="1">
      <c r="A80" s="40">
        <v>78</v>
      </c>
      <c r="B80" s="130"/>
      <c r="C80" s="98"/>
      <c r="D80" s="96"/>
      <c r="E80" s="131"/>
      <c r="F80" s="132"/>
      <c r="G80" s="133"/>
      <c r="H80" s="11"/>
      <c r="I80" s="75"/>
      <c r="J80" s="76"/>
      <c r="K80" s="103"/>
      <c r="L80" s="103"/>
      <c r="M80" s="77"/>
      <c r="N80" s="196"/>
      <c r="O80" s="196"/>
      <c r="P80" s="134"/>
      <c r="Q80" s="134"/>
      <c r="R80" s="109"/>
      <c r="S80" s="112"/>
    </row>
    <row r="81" spans="1:19" ht="25.5" customHeight="1">
      <c r="A81" s="40">
        <v>79</v>
      </c>
      <c r="B81" s="130"/>
      <c r="C81" s="98"/>
      <c r="D81" s="96"/>
      <c r="E81" s="131"/>
      <c r="F81" s="132"/>
      <c r="G81" s="133"/>
      <c r="H81" s="11"/>
      <c r="I81" s="75"/>
      <c r="J81" s="76"/>
      <c r="K81" s="103"/>
      <c r="L81" s="103"/>
      <c r="M81" s="77"/>
      <c r="N81" s="196"/>
      <c r="O81" s="196"/>
      <c r="P81" s="134"/>
      <c r="Q81" s="134"/>
      <c r="R81" s="109"/>
      <c r="S81" s="112"/>
    </row>
    <row r="82" spans="1:19" ht="25.5" customHeight="1">
      <c r="A82" s="40">
        <v>80</v>
      </c>
      <c r="B82" s="130"/>
      <c r="C82" s="98"/>
      <c r="D82" s="96"/>
      <c r="E82" s="131"/>
      <c r="F82" s="132"/>
      <c r="G82" s="133"/>
      <c r="H82" s="11"/>
      <c r="I82" s="75"/>
      <c r="J82" s="76"/>
      <c r="K82" s="103"/>
      <c r="L82" s="103"/>
      <c r="M82" s="77"/>
      <c r="N82" s="196"/>
      <c r="O82" s="196"/>
      <c r="P82" s="134"/>
      <c r="Q82" s="134"/>
      <c r="R82" s="109"/>
      <c r="S82" s="112"/>
    </row>
    <row r="83" spans="1:19" ht="25.5" customHeight="1">
      <c r="A83" s="40">
        <v>81</v>
      </c>
      <c r="B83" s="130"/>
      <c r="C83" s="98"/>
      <c r="D83" s="96"/>
      <c r="E83" s="131"/>
      <c r="F83" s="132"/>
      <c r="G83" s="133"/>
      <c r="H83" s="11"/>
      <c r="I83" s="75"/>
      <c r="J83" s="76"/>
      <c r="K83" s="103"/>
      <c r="L83" s="103"/>
      <c r="M83" s="77"/>
      <c r="N83" s="196"/>
      <c r="O83" s="196"/>
      <c r="P83" s="134"/>
      <c r="Q83" s="134"/>
      <c r="R83" s="109"/>
      <c r="S83" s="112"/>
    </row>
    <row r="84" spans="1:19" ht="25.5" customHeight="1">
      <c r="A84" s="40">
        <v>82</v>
      </c>
      <c r="B84" s="130"/>
      <c r="C84" s="98"/>
      <c r="D84" s="96"/>
      <c r="E84" s="131"/>
      <c r="F84" s="132"/>
      <c r="G84" s="133"/>
      <c r="H84" s="11"/>
      <c r="I84" s="75"/>
      <c r="J84" s="76"/>
      <c r="K84" s="103"/>
      <c r="L84" s="103"/>
      <c r="M84" s="77"/>
      <c r="N84" s="196"/>
      <c r="O84" s="196"/>
      <c r="P84" s="134"/>
      <c r="Q84" s="134"/>
      <c r="R84" s="109"/>
      <c r="S84" s="112"/>
    </row>
    <row r="85" spans="1:19" ht="25.5" customHeight="1">
      <c r="A85" s="40">
        <v>83</v>
      </c>
      <c r="B85" s="130"/>
      <c r="C85" s="98"/>
      <c r="D85" s="96"/>
      <c r="E85" s="131"/>
      <c r="F85" s="132"/>
      <c r="G85" s="133"/>
      <c r="H85" s="11"/>
      <c r="I85" s="75"/>
      <c r="J85" s="76"/>
      <c r="K85" s="103"/>
      <c r="L85" s="103"/>
      <c r="M85" s="77"/>
      <c r="N85" s="196"/>
      <c r="O85" s="196"/>
      <c r="P85" s="134"/>
      <c r="Q85" s="134"/>
      <c r="R85" s="109"/>
      <c r="S85" s="112"/>
    </row>
    <row r="86" spans="1:19" ht="25.5" customHeight="1">
      <c r="A86" s="40">
        <v>84</v>
      </c>
      <c r="B86" s="130"/>
      <c r="C86" s="98"/>
      <c r="D86" s="96"/>
      <c r="E86" s="131"/>
      <c r="F86" s="132"/>
      <c r="G86" s="133"/>
      <c r="H86" s="11"/>
      <c r="I86" s="75"/>
      <c r="J86" s="76"/>
      <c r="K86" s="103"/>
      <c r="L86" s="103"/>
      <c r="M86" s="77"/>
      <c r="N86" s="196"/>
      <c r="O86" s="196"/>
      <c r="P86" s="134"/>
      <c r="Q86" s="134"/>
      <c r="R86" s="109"/>
      <c r="S86" s="112"/>
    </row>
    <row r="87" spans="1:19" ht="25.5" customHeight="1">
      <c r="A87" s="40">
        <v>85</v>
      </c>
      <c r="B87" s="130"/>
      <c r="C87" s="98"/>
      <c r="D87" s="96"/>
      <c r="E87" s="131"/>
      <c r="F87" s="132"/>
      <c r="G87" s="133"/>
      <c r="H87" s="11"/>
      <c r="I87" s="75"/>
      <c r="J87" s="76"/>
      <c r="K87" s="103"/>
      <c r="L87" s="103"/>
      <c r="M87" s="77"/>
      <c r="N87" s="196"/>
      <c r="O87" s="196"/>
      <c r="P87" s="134"/>
      <c r="Q87" s="134"/>
      <c r="R87" s="109"/>
      <c r="S87" s="112"/>
    </row>
    <row r="88" spans="1:19" ht="25.5" customHeight="1">
      <c r="A88" s="40">
        <v>86</v>
      </c>
      <c r="B88" s="130"/>
      <c r="C88" s="98"/>
      <c r="D88" s="96"/>
      <c r="E88" s="131"/>
      <c r="F88" s="132"/>
      <c r="G88" s="133"/>
      <c r="H88" s="11"/>
      <c r="I88" s="75"/>
      <c r="J88" s="76"/>
      <c r="K88" s="103"/>
      <c r="L88" s="103"/>
      <c r="M88" s="77"/>
      <c r="N88" s="196"/>
      <c r="O88" s="196"/>
      <c r="P88" s="134"/>
      <c r="Q88" s="134"/>
      <c r="R88" s="109"/>
      <c r="S88" s="112"/>
    </row>
    <row r="89" spans="1:19" ht="25.5" customHeight="1">
      <c r="A89" s="40">
        <v>87</v>
      </c>
      <c r="B89" s="130"/>
      <c r="C89" s="98"/>
      <c r="D89" s="96"/>
      <c r="E89" s="131"/>
      <c r="F89" s="132"/>
      <c r="G89" s="133"/>
      <c r="H89" s="11"/>
      <c r="I89" s="75"/>
      <c r="J89" s="76"/>
      <c r="K89" s="103"/>
      <c r="L89" s="103"/>
      <c r="M89" s="77"/>
      <c r="N89" s="196"/>
      <c r="O89" s="196"/>
      <c r="P89" s="134"/>
      <c r="Q89" s="134"/>
      <c r="R89" s="109"/>
      <c r="S89" s="112"/>
    </row>
    <row r="90" spans="1:19" ht="25.5" customHeight="1">
      <c r="A90" s="40">
        <v>88</v>
      </c>
      <c r="B90" s="130"/>
      <c r="C90" s="98"/>
      <c r="D90" s="96"/>
      <c r="E90" s="131"/>
      <c r="F90" s="132"/>
      <c r="G90" s="133"/>
      <c r="H90" s="11"/>
      <c r="I90" s="75"/>
      <c r="J90" s="76"/>
      <c r="K90" s="103"/>
      <c r="L90" s="103"/>
      <c r="M90" s="77"/>
      <c r="N90" s="196"/>
      <c r="O90" s="196"/>
      <c r="P90" s="134"/>
      <c r="Q90" s="134"/>
      <c r="R90" s="109"/>
      <c r="S90" s="112"/>
    </row>
    <row r="91" spans="1:19" ht="25.5" customHeight="1">
      <c r="A91" s="40">
        <v>89</v>
      </c>
      <c r="B91" s="130"/>
      <c r="C91" s="98"/>
      <c r="D91" s="96"/>
      <c r="E91" s="131"/>
      <c r="F91" s="132"/>
      <c r="G91" s="133"/>
      <c r="H91" s="11"/>
      <c r="I91" s="75"/>
      <c r="J91" s="76"/>
      <c r="K91" s="103"/>
      <c r="L91" s="103"/>
      <c r="M91" s="77"/>
      <c r="N91" s="196"/>
      <c r="O91" s="196"/>
      <c r="P91" s="134"/>
      <c r="Q91" s="134"/>
      <c r="R91" s="109"/>
      <c r="S91" s="112"/>
    </row>
    <row r="92" spans="1:19" ht="25.5" customHeight="1">
      <c r="A92" s="40">
        <v>90</v>
      </c>
      <c r="B92" s="130"/>
      <c r="C92" s="98"/>
      <c r="D92" s="96"/>
      <c r="E92" s="131"/>
      <c r="F92" s="132"/>
      <c r="G92" s="133"/>
      <c r="H92" s="11"/>
      <c r="I92" s="75"/>
      <c r="J92" s="76"/>
      <c r="K92" s="103"/>
      <c r="L92" s="103"/>
      <c r="M92" s="77"/>
      <c r="N92" s="196"/>
      <c r="O92" s="196"/>
      <c r="P92" s="134"/>
      <c r="Q92" s="134"/>
      <c r="R92" s="109"/>
      <c r="S92" s="112"/>
    </row>
    <row r="93" spans="1:19" ht="25.5" customHeight="1">
      <c r="A93" s="40">
        <v>91</v>
      </c>
      <c r="B93" s="130"/>
      <c r="C93" s="98"/>
      <c r="D93" s="96"/>
      <c r="E93" s="131"/>
      <c r="F93" s="132"/>
      <c r="G93" s="133"/>
      <c r="H93" s="11"/>
      <c r="I93" s="75"/>
      <c r="J93" s="76"/>
      <c r="K93" s="103"/>
      <c r="L93" s="103"/>
      <c r="M93" s="77"/>
      <c r="N93" s="196"/>
      <c r="O93" s="196"/>
      <c r="P93" s="134"/>
      <c r="Q93" s="134"/>
      <c r="R93" s="109"/>
      <c r="S93" s="112"/>
    </row>
    <row r="94" spans="1:19" ht="25.5" customHeight="1">
      <c r="A94" s="40">
        <v>92</v>
      </c>
      <c r="B94" s="130"/>
      <c r="C94" s="98"/>
      <c r="D94" s="96"/>
      <c r="E94" s="131"/>
      <c r="F94" s="132"/>
      <c r="G94" s="133"/>
      <c r="H94" s="11"/>
      <c r="I94" s="75"/>
      <c r="J94" s="76"/>
      <c r="K94" s="103"/>
      <c r="L94" s="103"/>
      <c r="M94" s="77"/>
      <c r="N94" s="196"/>
      <c r="O94" s="196"/>
      <c r="P94" s="134"/>
      <c r="Q94" s="134"/>
      <c r="R94" s="109"/>
      <c r="S94" s="112"/>
    </row>
    <row r="95" spans="1:19" ht="25.5" customHeight="1">
      <c r="A95" s="40">
        <v>93</v>
      </c>
      <c r="B95" s="130"/>
      <c r="C95" s="98"/>
      <c r="D95" s="96"/>
      <c r="E95" s="131"/>
      <c r="F95" s="132"/>
      <c r="G95" s="133"/>
      <c r="H95" s="11"/>
      <c r="I95" s="75"/>
      <c r="J95" s="76"/>
      <c r="K95" s="103"/>
      <c r="L95" s="103"/>
      <c r="M95" s="77"/>
      <c r="N95" s="196"/>
      <c r="O95" s="196"/>
      <c r="P95" s="134"/>
      <c r="Q95" s="134"/>
      <c r="R95" s="109"/>
      <c r="S95" s="112"/>
    </row>
    <row r="96" spans="1:19" ht="25.5" customHeight="1">
      <c r="A96" s="40">
        <v>94</v>
      </c>
      <c r="B96" s="130"/>
      <c r="C96" s="98"/>
      <c r="D96" s="96"/>
      <c r="E96" s="131"/>
      <c r="F96" s="132"/>
      <c r="G96" s="133"/>
      <c r="H96" s="11"/>
      <c r="I96" s="75"/>
      <c r="J96" s="76"/>
      <c r="K96" s="103"/>
      <c r="L96" s="103"/>
      <c r="M96" s="77"/>
      <c r="N96" s="196"/>
      <c r="O96" s="196"/>
      <c r="P96" s="134"/>
      <c r="Q96" s="134"/>
      <c r="R96" s="109"/>
      <c r="S96" s="112"/>
    </row>
    <row r="97" spans="1:19" ht="25.5" customHeight="1">
      <c r="A97" s="40">
        <v>95</v>
      </c>
      <c r="B97" s="130"/>
      <c r="C97" s="98"/>
      <c r="D97" s="96"/>
      <c r="E97" s="131"/>
      <c r="F97" s="132"/>
      <c r="G97" s="133"/>
      <c r="H97" s="11"/>
      <c r="I97" s="75"/>
      <c r="J97" s="76"/>
      <c r="K97" s="103"/>
      <c r="L97" s="103"/>
      <c r="M97" s="77"/>
      <c r="N97" s="196"/>
      <c r="O97" s="196"/>
      <c r="P97" s="134"/>
      <c r="Q97" s="134"/>
      <c r="R97" s="109"/>
      <c r="S97" s="112"/>
    </row>
    <row r="98" spans="1:19" ht="25.5" customHeight="1">
      <c r="A98" s="40">
        <v>96</v>
      </c>
      <c r="B98" s="130"/>
      <c r="C98" s="98"/>
      <c r="D98" s="96"/>
      <c r="E98" s="131"/>
      <c r="F98" s="132"/>
      <c r="G98" s="133"/>
      <c r="H98" s="11"/>
      <c r="I98" s="75"/>
      <c r="J98" s="76"/>
      <c r="K98" s="103"/>
      <c r="L98" s="103"/>
      <c r="M98" s="77"/>
      <c r="N98" s="196"/>
      <c r="O98" s="196"/>
      <c r="P98" s="134"/>
      <c r="Q98" s="134"/>
      <c r="R98" s="109"/>
      <c r="S98" s="112"/>
    </row>
    <row r="99" spans="1:19" ht="25.5" customHeight="1">
      <c r="A99" s="40">
        <v>97</v>
      </c>
      <c r="B99" s="130"/>
      <c r="C99" s="98"/>
      <c r="D99" s="96"/>
      <c r="E99" s="131"/>
      <c r="F99" s="132"/>
      <c r="G99" s="133"/>
      <c r="H99" s="11"/>
      <c r="I99" s="75"/>
      <c r="J99" s="76"/>
      <c r="K99" s="103"/>
      <c r="L99" s="103"/>
      <c r="M99" s="77"/>
      <c r="N99" s="196"/>
      <c r="O99" s="196"/>
      <c r="P99" s="134"/>
      <c r="Q99" s="134"/>
      <c r="R99" s="109"/>
      <c r="S99" s="112"/>
    </row>
    <row r="100" spans="1:19" ht="25.5" customHeight="1">
      <c r="A100" s="40">
        <v>98</v>
      </c>
      <c r="B100" s="130"/>
      <c r="C100" s="98"/>
      <c r="D100" s="96"/>
      <c r="E100" s="131"/>
      <c r="F100" s="132"/>
      <c r="G100" s="133"/>
      <c r="H100" s="11"/>
      <c r="I100" s="75"/>
      <c r="J100" s="76"/>
      <c r="K100" s="103"/>
      <c r="L100" s="103"/>
      <c r="M100" s="77"/>
      <c r="N100" s="196"/>
      <c r="O100" s="196"/>
      <c r="P100" s="134"/>
      <c r="Q100" s="134"/>
      <c r="R100" s="109"/>
      <c r="S100" s="112"/>
    </row>
    <row r="101" spans="1:19" ht="25.5" customHeight="1">
      <c r="A101" s="40">
        <v>99</v>
      </c>
      <c r="B101" s="130"/>
      <c r="C101" s="98"/>
      <c r="D101" s="96"/>
      <c r="E101" s="131"/>
      <c r="F101" s="132"/>
      <c r="G101" s="133"/>
      <c r="H101" s="11"/>
      <c r="I101" s="75"/>
      <c r="J101" s="76"/>
      <c r="K101" s="103"/>
      <c r="L101" s="103"/>
      <c r="M101" s="77"/>
      <c r="N101" s="196"/>
      <c r="O101" s="196"/>
      <c r="P101" s="134"/>
      <c r="Q101" s="134"/>
      <c r="R101" s="109"/>
      <c r="S101" s="112"/>
    </row>
    <row r="102" spans="1:19" ht="25.5" customHeight="1">
      <c r="A102" s="40">
        <v>100</v>
      </c>
      <c r="B102" s="130"/>
      <c r="C102" s="98"/>
      <c r="D102" s="96"/>
      <c r="E102" s="131"/>
      <c r="F102" s="132"/>
      <c r="G102" s="133"/>
      <c r="H102" s="11"/>
      <c r="I102" s="75"/>
      <c r="J102" s="76"/>
      <c r="K102" s="103"/>
      <c r="L102" s="103"/>
      <c r="M102" s="77"/>
      <c r="N102" s="196"/>
      <c r="O102" s="196"/>
      <c r="P102" s="134"/>
      <c r="Q102" s="134"/>
      <c r="R102" s="109"/>
      <c r="S102" s="112"/>
    </row>
    <row r="103" spans="1:19" ht="25.5" customHeight="1">
      <c r="A103" s="40">
        <v>101</v>
      </c>
      <c r="B103" s="130"/>
      <c r="C103" s="98"/>
      <c r="D103" s="96"/>
      <c r="E103" s="131"/>
      <c r="F103" s="132"/>
      <c r="G103" s="133"/>
      <c r="H103" s="11"/>
      <c r="I103" s="75"/>
      <c r="J103" s="76"/>
      <c r="K103" s="103"/>
      <c r="L103" s="103"/>
      <c r="M103" s="77"/>
      <c r="N103" s="196"/>
      <c r="O103" s="196"/>
      <c r="P103" s="134"/>
      <c r="Q103" s="134"/>
      <c r="R103" s="109"/>
      <c r="S103" s="112"/>
    </row>
    <row r="104" spans="1:19" ht="25.5" customHeight="1">
      <c r="A104" s="40">
        <v>102</v>
      </c>
      <c r="B104" s="130"/>
      <c r="C104" s="98"/>
      <c r="D104" s="96"/>
      <c r="E104" s="131"/>
      <c r="F104" s="132"/>
      <c r="G104" s="133"/>
      <c r="H104" s="11"/>
      <c r="I104" s="75"/>
      <c r="J104" s="76"/>
      <c r="K104" s="103"/>
      <c r="L104" s="103"/>
      <c r="M104" s="77"/>
      <c r="N104" s="196"/>
      <c r="O104" s="196"/>
      <c r="P104" s="134"/>
      <c r="Q104" s="134"/>
      <c r="R104" s="109"/>
      <c r="S104" s="112"/>
    </row>
    <row r="105" spans="1:19" ht="25.5" customHeight="1">
      <c r="A105" s="40">
        <v>103</v>
      </c>
      <c r="B105" s="130"/>
      <c r="C105" s="98"/>
      <c r="D105" s="96"/>
      <c r="E105" s="131"/>
      <c r="F105" s="132"/>
      <c r="G105" s="133"/>
      <c r="H105" s="11"/>
      <c r="I105" s="75"/>
      <c r="J105" s="76"/>
      <c r="K105" s="103"/>
      <c r="L105" s="103"/>
      <c r="M105" s="77"/>
      <c r="N105" s="196"/>
      <c r="O105" s="196"/>
      <c r="P105" s="134"/>
      <c r="Q105" s="134"/>
      <c r="R105" s="109"/>
      <c r="S105" s="112"/>
    </row>
    <row r="106" spans="1:19" ht="25.5" customHeight="1">
      <c r="A106" s="40">
        <v>104</v>
      </c>
      <c r="B106" s="130"/>
      <c r="C106" s="98"/>
      <c r="D106" s="96"/>
      <c r="E106" s="131"/>
      <c r="F106" s="132"/>
      <c r="G106" s="133"/>
      <c r="H106" s="11"/>
      <c r="I106" s="75"/>
      <c r="J106" s="76"/>
      <c r="K106" s="103"/>
      <c r="L106" s="103"/>
      <c r="M106" s="77"/>
      <c r="N106" s="196"/>
      <c r="O106" s="196"/>
      <c r="P106" s="134"/>
      <c r="Q106" s="134"/>
      <c r="R106" s="109"/>
      <c r="S106" s="112"/>
    </row>
    <row r="107" spans="1:19" ht="25.5" customHeight="1">
      <c r="A107" s="40">
        <v>105</v>
      </c>
      <c r="B107" s="130"/>
      <c r="C107" s="98"/>
      <c r="D107" s="96"/>
      <c r="E107" s="131"/>
      <c r="F107" s="132"/>
      <c r="G107" s="133"/>
      <c r="H107" s="11"/>
      <c r="I107" s="75"/>
      <c r="J107" s="76"/>
      <c r="K107" s="103"/>
      <c r="L107" s="103"/>
      <c r="M107" s="77"/>
      <c r="N107" s="196"/>
      <c r="O107" s="196"/>
      <c r="P107" s="134"/>
      <c r="Q107" s="134"/>
      <c r="R107" s="109"/>
      <c r="S107" s="112"/>
    </row>
    <row r="108" spans="1:19" ht="25.5" customHeight="1">
      <c r="A108" s="40">
        <v>106</v>
      </c>
      <c r="B108" s="130"/>
      <c r="C108" s="98"/>
      <c r="D108" s="96"/>
      <c r="E108" s="131"/>
      <c r="F108" s="132"/>
      <c r="G108" s="133"/>
      <c r="H108" s="11"/>
      <c r="I108" s="75"/>
      <c r="J108" s="76"/>
      <c r="K108" s="103"/>
      <c r="L108" s="103"/>
      <c r="M108" s="77"/>
      <c r="N108" s="196"/>
      <c r="O108" s="196"/>
      <c r="P108" s="134"/>
      <c r="Q108" s="134"/>
      <c r="R108" s="109"/>
      <c r="S108" s="112"/>
    </row>
    <row r="109" spans="1:19" ht="25.5" customHeight="1">
      <c r="A109" s="40">
        <v>107</v>
      </c>
      <c r="B109" s="130"/>
      <c r="C109" s="98"/>
      <c r="D109" s="96"/>
      <c r="E109" s="131"/>
      <c r="F109" s="132"/>
      <c r="G109" s="133"/>
      <c r="H109" s="11"/>
      <c r="I109" s="75"/>
      <c r="J109" s="76"/>
      <c r="K109" s="103"/>
      <c r="L109" s="103"/>
      <c r="M109" s="77"/>
      <c r="N109" s="196"/>
      <c r="O109" s="196"/>
      <c r="P109" s="134"/>
      <c r="Q109" s="134"/>
      <c r="R109" s="109"/>
      <c r="S109" s="112"/>
    </row>
    <row r="110" spans="1:19" ht="25.5" customHeight="1">
      <c r="A110" s="40">
        <v>108</v>
      </c>
      <c r="B110" s="130"/>
      <c r="C110" s="98"/>
      <c r="D110" s="96"/>
      <c r="E110" s="131"/>
      <c r="F110" s="132"/>
      <c r="G110" s="133"/>
      <c r="H110" s="11"/>
      <c r="I110" s="75"/>
      <c r="J110" s="76"/>
      <c r="K110" s="103"/>
      <c r="L110" s="103"/>
      <c r="M110" s="77"/>
      <c r="N110" s="196"/>
      <c r="O110" s="196"/>
      <c r="P110" s="134"/>
      <c r="Q110" s="134"/>
      <c r="R110" s="109"/>
      <c r="S110" s="112"/>
    </row>
    <row r="111" spans="1:19" ht="25.5" customHeight="1">
      <c r="A111" s="40">
        <v>109</v>
      </c>
      <c r="B111" s="130"/>
      <c r="C111" s="98"/>
      <c r="D111" s="96"/>
      <c r="E111" s="131"/>
      <c r="F111" s="132"/>
      <c r="G111" s="133"/>
      <c r="H111" s="11"/>
      <c r="I111" s="75"/>
      <c r="J111" s="76"/>
      <c r="K111" s="103"/>
      <c r="L111" s="103"/>
      <c r="M111" s="77"/>
      <c r="N111" s="196"/>
      <c r="O111" s="196"/>
      <c r="P111" s="134"/>
      <c r="Q111" s="134"/>
      <c r="R111" s="109"/>
      <c r="S111" s="112"/>
    </row>
    <row r="112" spans="1:19" ht="25.5" customHeight="1">
      <c r="A112" s="40">
        <v>110</v>
      </c>
      <c r="B112" s="130"/>
      <c r="C112" s="98"/>
      <c r="D112" s="96"/>
      <c r="E112" s="131"/>
      <c r="F112" s="132"/>
      <c r="G112" s="133"/>
      <c r="H112" s="11"/>
      <c r="I112" s="75"/>
      <c r="J112" s="76"/>
      <c r="K112" s="103"/>
      <c r="L112" s="103"/>
      <c r="M112" s="77"/>
      <c r="N112" s="196"/>
      <c r="O112" s="196"/>
      <c r="P112" s="134"/>
      <c r="Q112" s="134"/>
      <c r="R112" s="109"/>
      <c r="S112" s="112"/>
    </row>
    <row r="113" spans="1:19" ht="25.5" customHeight="1">
      <c r="A113" s="40">
        <v>111</v>
      </c>
      <c r="B113" s="130"/>
      <c r="C113" s="98"/>
      <c r="D113" s="96"/>
      <c r="E113" s="131"/>
      <c r="F113" s="132"/>
      <c r="G113" s="133"/>
      <c r="H113" s="11"/>
      <c r="I113" s="75"/>
      <c r="J113" s="76"/>
      <c r="K113" s="103"/>
      <c r="L113" s="103"/>
      <c r="M113" s="77"/>
      <c r="N113" s="196"/>
      <c r="O113" s="196"/>
      <c r="P113" s="134"/>
      <c r="Q113" s="134"/>
      <c r="R113" s="109"/>
      <c r="S113" s="112"/>
    </row>
    <row r="114" spans="1:19" ht="25.5" customHeight="1">
      <c r="A114" s="40">
        <v>112</v>
      </c>
      <c r="B114" s="130"/>
      <c r="C114" s="98"/>
      <c r="D114" s="96"/>
      <c r="E114" s="131"/>
      <c r="F114" s="132"/>
      <c r="G114" s="133"/>
      <c r="H114" s="11"/>
      <c r="I114" s="75"/>
      <c r="J114" s="76"/>
      <c r="K114" s="103"/>
      <c r="L114" s="103"/>
      <c r="M114" s="77"/>
      <c r="N114" s="196"/>
      <c r="O114" s="196"/>
      <c r="P114" s="134"/>
      <c r="Q114" s="134"/>
      <c r="R114" s="109"/>
      <c r="S114" s="112"/>
    </row>
    <row r="115" spans="1:19" ht="25.5" customHeight="1">
      <c r="A115" s="40">
        <v>113</v>
      </c>
      <c r="B115" s="130"/>
      <c r="C115" s="98"/>
      <c r="D115" s="96"/>
      <c r="E115" s="131"/>
      <c r="F115" s="132"/>
      <c r="G115" s="133"/>
      <c r="H115" s="11"/>
      <c r="I115" s="75"/>
      <c r="J115" s="76"/>
      <c r="K115" s="103"/>
      <c r="L115" s="103"/>
      <c r="M115" s="77"/>
      <c r="N115" s="196"/>
      <c r="O115" s="196"/>
      <c r="P115" s="134"/>
      <c r="Q115" s="134"/>
      <c r="R115" s="109"/>
      <c r="S115" s="112"/>
    </row>
    <row r="116" spans="1:19" ht="25.5" customHeight="1">
      <c r="A116" s="40">
        <v>114</v>
      </c>
      <c r="B116" s="130"/>
      <c r="C116" s="98"/>
      <c r="D116" s="96"/>
      <c r="E116" s="131"/>
      <c r="F116" s="132"/>
      <c r="G116" s="133"/>
      <c r="H116" s="11"/>
      <c r="I116" s="75"/>
      <c r="J116" s="76"/>
      <c r="K116" s="103"/>
      <c r="L116" s="103"/>
      <c r="M116" s="77"/>
      <c r="N116" s="196"/>
      <c r="O116" s="196"/>
      <c r="P116" s="134"/>
      <c r="Q116" s="134"/>
      <c r="R116" s="109"/>
      <c r="S116" s="112"/>
    </row>
    <row r="117" spans="1:19" ht="25.5" customHeight="1">
      <c r="A117" s="40">
        <v>115</v>
      </c>
      <c r="B117" s="130"/>
      <c r="C117" s="98"/>
      <c r="D117" s="96"/>
      <c r="E117" s="131"/>
      <c r="F117" s="132"/>
      <c r="G117" s="133"/>
      <c r="H117" s="11"/>
      <c r="I117" s="75"/>
      <c r="J117" s="76"/>
      <c r="K117" s="103"/>
      <c r="L117" s="103"/>
      <c r="M117" s="77"/>
      <c r="N117" s="196"/>
      <c r="O117" s="196"/>
      <c r="P117" s="134"/>
      <c r="Q117" s="134"/>
      <c r="R117" s="109"/>
      <c r="S117" s="112"/>
    </row>
    <row r="118" spans="1:19" ht="25.5" customHeight="1">
      <c r="A118" s="40">
        <v>116</v>
      </c>
      <c r="B118" s="130"/>
      <c r="C118" s="98"/>
      <c r="D118" s="96"/>
      <c r="E118" s="131"/>
      <c r="F118" s="132"/>
      <c r="G118" s="133"/>
      <c r="H118" s="11"/>
      <c r="I118" s="75"/>
      <c r="J118" s="76"/>
      <c r="K118" s="103"/>
      <c r="L118" s="103"/>
      <c r="M118" s="77"/>
      <c r="N118" s="196"/>
      <c r="O118" s="196"/>
      <c r="P118" s="134"/>
      <c r="Q118" s="134"/>
      <c r="R118" s="109"/>
      <c r="S118" s="112"/>
    </row>
    <row r="119" spans="1:19" ht="25.5" customHeight="1">
      <c r="A119" s="40">
        <v>117</v>
      </c>
      <c r="B119" s="130"/>
      <c r="C119" s="98"/>
      <c r="D119" s="96"/>
      <c r="E119" s="131"/>
      <c r="F119" s="132"/>
      <c r="G119" s="133"/>
      <c r="H119" s="11"/>
      <c r="I119" s="75"/>
      <c r="J119" s="76"/>
      <c r="K119" s="103"/>
      <c r="L119" s="103"/>
      <c r="M119" s="77"/>
      <c r="N119" s="196"/>
      <c r="O119" s="196"/>
      <c r="P119" s="134"/>
      <c r="Q119" s="134"/>
      <c r="R119" s="109"/>
      <c r="S119" s="112"/>
    </row>
    <row r="120" spans="1:19" ht="25.5" customHeight="1">
      <c r="A120" s="40">
        <v>118</v>
      </c>
      <c r="B120" s="130"/>
      <c r="C120" s="98"/>
      <c r="D120" s="96"/>
      <c r="E120" s="131"/>
      <c r="F120" s="132"/>
      <c r="G120" s="133"/>
      <c r="H120" s="11"/>
      <c r="I120" s="75"/>
      <c r="J120" s="76"/>
      <c r="K120" s="103"/>
      <c r="L120" s="103"/>
      <c r="M120" s="77"/>
      <c r="N120" s="196"/>
      <c r="O120" s="196"/>
      <c r="P120" s="134"/>
      <c r="Q120" s="134"/>
      <c r="R120" s="109"/>
      <c r="S120" s="112"/>
    </row>
    <row r="121" spans="1:19" ht="25.5" customHeight="1">
      <c r="A121" s="40">
        <v>119</v>
      </c>
      <c r="B121" s="130"/>
      <c r="C121" s="98"/>
      <c r="D121" s="96"/>
      <c r="E121" s="131"/>
      <c r="F121" s="132"/>
      <c r="G121" s="133"/>
      <c r="H121" s="11"/>
      <c r="I121" s="75"/>
      <c r="J121" s="76"/>
      <c r="K121" s="103"/>
      <c r="L121" s="103"/>
      <c r="M121" s="77"/>
      <c r="N121" s="196"/>
      <c r="O121" s="196"/>
      <c r="P121" s="134"/>
      <c r="Q121" s="134"/>
      <c r="R121" s="109"/>
      <c r="S121" s="112"/>
    </row>
    <row r="122" spans="1:19" ht="25.5" customHeight="1">
      <c r="A122" s="40">
        <v>120</v>
      </c>
      <c r="B122" s="130"/>
      <c r="C122" s="98"/>
      <c r="D122" s="96"/>
      <c r="E122" s="131"/>
      <c r="F122" s="132"/>
      <c r="G122" s="133"/>
      <c r="H122" s="11"/>
      <c r="I122" s="75"/>
      <c r="J122" s="76"/>
      <c r="K122" s="103"/>
      <c r="L122" s="103"/>
      <c r="M122" s="77"/>
      <c r="N122" s="196"/>
      <c r="O122" s="196"/>
      <c r="P122" s="134"/>
      <c r="Q122" s="134"/>
      <c r="R122" s="109"/>
      <c r="S122" s="112"/>
    </row>
    <row r="123" spans="1:19" ht="25.5" customHeight="1">
      <c r="A123" s="40">
        <v>121</v>
      </c>
      <c r="B123" s="130"/>
      <c r="C123" s="98"/>
      <c r="D123" s="96"/>
      <c r="E123" s="131"/>
      <c r="F123" s="132"/>
      <c r="G123" s="133"/>
      <c r="H123" s="11"/>
      <c r="I123" s="75"/>
      <c r="J123" s="76"/>
      <c r="K123" s="103"/>
      <c r="L123" s="103"/>
      <c r="M123" s="77"/>
      <c r="N123" s="196"/>
      <c r="O123" s="196"/>
      <c r="P123" s="134"/>
      <c r="Q123" s="134"/>
      <c r="R123" s="109"/>
      <c r="S123" s="112"/>
    </row>
    <row r="124" spans="1:19" ht="25.5" customHeight="1">
      <c r="A124" s="40">
        <v>122</v>
      </c>
      <c r="B124" s="130"/>
      <c r="C124" s="98"/>
      <c r="D124" s="96"/>
      <c r="E124" s="131"/>
      <c r="F124" s="132"/>
      <c r="G124" s="133"/>
      <c r="H124" s="11"/>
      <c r="I124" s="75"/>
      <c r="J124" s="76"/>
      <c r="K124" s="103"/>
      <c r="L124" s="103"/>
      <c r="M124" s="77"/>
      <c r="N124" s="196"/>
      <c r="O124" s="196"/>
      <c r="P124" s="134"/>
      <c r="Q124" s="134"/>
      <c r="R124" s="109"/>
      <c r="S124" s="112"/>
    </row>
    <row r="125" spans="1:19" ht="25.5" customHeight="1">
      <c r="A125" s="40">
        <v>123</v>
      </c>
      <c r="B125" s="130"/>
      <c r="C125" s="98"/>
      <c r="D125" s="96"/>
      <c r="E125" s="131"/>
      <c r="F125" s="132"/>
      <c r="G125" s="133"/>
      <c r="H125" s="11"/>
      <c r="I125" s="75"/>
      <c r="J125" s="76"/>
      <c r="K125" s="103"/>
      <c r="L125" s="103"/>
      <c r="M125" s="77"/>
      <c r="N125" s="196"/>
      <c r="O125" s="196"/>
      <c r="P125" s="134"/>
      <c r="Q125" s="134"/>
      <c r="R125" s="109"/>
      <c r="S125" s="112"/>
    </row>
    <row r="126" spans="1:19" ht="25.5" customHeight="1">
      <c r="A126" s="40">
        <v>124</v>
      </c>
      <c r="B126" s="130"/>
      <c r="C126" s="98"/>
      <c r="D126" s="96"/>
      <c r="E126" s="131"/>
      <c r="F126" s="132"/>
      <c r="G126" s="133"/>
      <c r="H126" s="11"/>
      <c r="I126" s="75"/>
      <c r="J126" s="76"/>
      <c r="K126" s="103"/>
      <c r="L126" s="103"/>
      <c r="M126" s="77"/>
      <c r="N126" s="196"/>
      <c r="O126" s="196"/>
      <c r="P126" s="134"/>
      <c r="Q126" s="134"/>
      <c r="R126" s="109"/>
      <c r="S126" s="112"/>
    </row>
    <row r="127" spans="1:19" ht="25.5" customHeight="1">
      <c r="A127" s="40">
        <v>125</v>
      </c>
      <c r="B127" s="130"/>
      <c r="C127" s="98"/>
      <c r="D127" s="96"/>
      <c r="E127" s="131"/>
      <c r="F127" s="132"/>
      <c r="G127" s="133"/>
      <c r="H127" s="11"/>
      <c r="I127" s="75"/>
      <c r="J127" s="76"/>
      <c r="K127" s="103"/>
      <c r="L127" s="103"/>
      <c r="M127" s="77"/>
      <c r="N127" s="196"/>
      <c r="O127" s="196"/>
      <c r="P127" s="134"/>
      <c r="Q127" s="134"/>
      <c r="R127" s="109"/>
      <c r="S127" s="112"/>
    </row>
    <row r="128" spans="1:19" ht="25.5" customHeight="1">
      <c r="A128" s="40">
        <v>126</v>
      </c>
      <c r="B128" s="130"/>
      <c r="C128" s="98"/>
      <c r="D128" s="96"/>
      <c r="E128" s="131"/>
      <c r="F128" s="132"/>
      <c r="G128" s="133"/>
      <c r="H128" s="11"/>
      <c r="I128" s="75"/>
      <c r="J128" s="76"/>
      <c r="K128" s="103"/>
      <c r="L128" s="103"/>
      <c r="M128" s="77"/>
      <c r="N128" s="196"/>
      <c r="O128" s="196"/>
      <c r="P128" s="134"/>
      <c r="Q128" s="134"/>
      <c r="R128" s="109"/>
      <c r="S128" s="112"/>
    </row>
    <row r="129" spans="1:19" ht="25.5" customHeight="1">
      <c r="A129" s="40">
        <v>127</v>
      </c>
      <c r="B129" s="130"/>
      <c r="C129" s="98"/>
      <c r="D129" s="96"/>
      <c r="E129" s="131"/>
      <c r="F129" s="132"/>
      <c r="G129" s="133"/>
      <c r="H129" s="11"/>
      <c r="I129" s="75"/>
      <c r="J129" s="76"/>
      <c r="K129" s="103"/>
      <c r="L129" s="103"/>
      <c r="M129" s="77"/>
      <c r="N129" s="196"/>
      <c r="O129" s="196"/>
      <c r="P129" s="134"/>
      <c r="Q129" s="134"/>
      <c r="R129" s="109"/>
      <c r="S129" s="112"/>
    </row>
    <row r="130" spans="1:19" ht="25.5" customHeight="1">
      <c r="A130" s="40">
        <v>128</v>
      </c>
      <c r="B130" s="130"/>
      <c r="C130" s="98"/>
      <c r="D130" s="96"/>
      <c r="E130" s="131"/>
      <c r="F130" s="132"/>
      <c r="G130" s="133"/>
      <c r="H130" s="11"/>
      <c r="I130" s="75"/>
      <c r="J130" s="76"/>
      <c r="K130" s="103"/>
      <c r="L130" s="103"/>
      <c r="M130" s="77"/>
      <c r="N130" s="196"/>
      <c r="O130" s="196"/>
      <c r="P130" s="134"/>
      <c r="Q130" s="134"/>
      <c r="R130" s="109"/>
      <c r="S130" s="112"/>
    </row>
    <row r="131" spans="1:19" ht="25.5" customHeight="1">
      <c r="A131" s="40">
        <v>129</v>
      </c>
      <c r="B131" s="130"/>
      <c r="C131" s="98"/>
      <c r="D131" s="96"/>
      <c r="E131" s="131"/>
      <c r="F131" s="132"/>
      <c r="G131" s="133"/>
      <c r="H131" s="11"/>
      <c r="I131" s="75"/>
      <c r="J131" s="76"/>
      <c r="K131" s="103"/>
      <c r="L131" s="103"/>
      <c r="M131" s="77"/>
      <c r="N131" s="196"/>
      <c r="O131" s="196"/>
      <c r="P131" s="134"/>
      <c r="Q131" s="134"/>
      <c r="R131" s="109"/>
      <c r="S131" s="112"/>
    </row>
    <row r="132" spans="1:19" ht="25.5" customHeight="1">
      <c r="A132" s="40">
        <v>130</v>
      </c>
      <c r="B132" s="130"/>
      <c r="C132" s="98"/>
      <c r="D132" s="96"/>
      <c r="E132" s="131"/>
      <c r="F132" s="132"/>
      <c r="G132" s="133"/>
      <c r="H132" s="11"/>
      <c r="I132" s="75"/>
      <c r="J132" s="76"/>
      <c r="K132" s="103"/>
      <c r="L132" s="103"/>
      <c r="M132" s="77"/>
      <c r="N132" s="196"/>
      <c r="O132" s="196"/>
      <c r="P132" s="134"/>
      <c r="Q132" s="134"/>
      <c r="R132" s="109"/>
      <c r="S132" s="112"/>
    </row>
    <row r="133" spans="1:19" ht="25.5" customHeight="1">
      <c r="A133" s="40">
        <v>131</v>
      </c>
      <c r="B133" s="130"/>
      <c r="C133" s="98"/>
      <c r="D133" s="96"/>
      <c r="E133" s="131"/>
      <c r="F133" s="132"/>
      <c r="G133" s="133"/>
      <c r="H133" s="11"/>
      <c r="I133" s="75"/>
      <c r="J133" s="76"/>
      <c r="K133" s="103"/>
      <c r="L133" s="103"/>
      <c r="M133" s="77"/>
      <c r="N133" s="196"/>
      <c r="O133" s="196"/>
      <c r="P133" s="134"/>
      <c r="Q133" s="134"/>
      <c r="R133" s="109"/>
      <c r="S133" s="112"/>
    </row>
    <row r="134" spans="1:19" ht="25.5" customHeight="1">
      <c r="A134" s="40">
        <v>132</v>
      </c>
      <c r="B134" s="130"/>
      <c r="C134" s="98"/>
      <c r="D134" s="96"/>
      <c r="E134" s="131"/>
      <c r="F134" s="132"/>
      <c r="G134" s="133"/>
      <c r="H134" s="11"/>
      <c r="I134" s="75"/>
      <c r="J134" s="76"/>
      <c r="K134" s="103"/>
      <c r="L134" s="103"/>
      <c r="M134" s="77"/>
      <c r="N134" s="196"/>
      <c r="O134" s="196"/>
      <c r="P134" s="134"/>
      <c r="Q134" s="134"/>
      <c r="R134" s="109"/>
      <c r="S134" s="112"/>
    </row>
    <row r="135" spans="1:19" ht="25.5" customHeight="1">
      <c r="A135" s="40">
        <v>133</v>
      </c>
      <c r="B135" s="130"/>
      <c r="C135" s="98"/>
      <c r="D135" s="96"/>
      <c r="E135" s="131"/>
      <c r="F135" s="132"/>
      <c r="G135" s="133"/>
      <c r="H135" s="11"/>
      <c r="I135" s="75"/>
      <c r="J135" s="76"/>
      <c r="K135" s="103"/>
      <c r="L135" s="103"/>
      <c r="M135" s="77"/>
      <c r="N135" s="196"/>
      <c r="O135" s="196"/>
      <c r="P135" s="134"/>
      <c r="Q135" s="134"/>
      <c r="R135" s="109"/>
      <c r="S135" s="112"/>
    </row>
    <row r="136" spans="1:19" ht="25.5" customHeight="1">
      <c r="A136" s="40">
        <v>134</v>
      </c>
      <c r="B136" s="130"/>
      <c r="C136" s="98"/>
      <c r="D136" s="96"/>
      <c r="E136" s="131"/>
      <c r="F136" s="132"/>
      <c r="G136" s="133"/>
      <c r="H136" s="11"/>
      <c r="I136" s="75"/>
      <c r="J136" s="76"/>
      <c r="K136" s="103"/>
      <c r="L136" s="103"/>
      <c r="M136" s="77"/>
      <c r="N136" s="196"/>
      <c r="O136" s="196"/>
      <c r="P136" s="134"/>
      <c r="Q136" s="134"/>
      <c r="R136" s="109"/>
      <c r="S136" s="112"/>
    </row>
    <row r="137" spans="1:19" ht="25.5" customHeight="1">
      <c r="A137" s="40">
        <v>135</v>
      </c>
      <c r="B137" s="130"/>
      <c r="C137" s="98"/>
      <c r="D137" s="96"/>
      <c r="E137" s="131"/>
      <c r="F137" s="132"/>
      <c r="G137" s="133"/>
      <c r="H137" s="11"/>
      <c r="I137" s="75"/>
      <c r="J137" s="76"/>
      <c r="K137" s="103"/>
      <c r="L137" s="103"/>
      <c r="M137" s="77"/>
      <c r="N137" s="196"/>
      <c r="O137" s="196"/>
      <c r="P137" s="134"/>
      <c r="Q137" s="134"/>
      <c r="R137" s="109"/>
      <c r="S137" s="112"/>
    </row>
    <row r="138" spans="1:19" ht="25.5" customHeight="1">
      <c r="A138" s="40">
        <v>136</v>
      </c>
      <c r="B138" s="130"/>
      <c r="C138" s="98"/>
      <c r="D138" s="96"/>
      <c r="E138" s="131"/>
      <c r="F138" s="132"/>
      <c r="G138" s="133"/>
      <c r="H138" s="11"/>
      <c r="I138" s="75"/>
      <c r="J138" s="76"/>
      <c r="K138" s="103"/>
      <c r="L138" s="103"/>
      <c r="M138" s="77"/>
      <c r="N138" s="196"/>
      <c r="O138" s="196"/>
      <c r="P138" s="134"/>
      <c r="Q138" s="134"/>
      <c r="R138" s="109"/>
      <c r="S138" s="112"/>
    </row>
    <row r="139" spans="1:19" ht="25.5" customHeight="1">
      <c r="A139" s="40">
        <v>137</v>
      </c>
      <c r="B139" s="130"/>
      <c r="C139" s="98"/>
      <c r="D139" s="96"/>
      <c r="E139" s="131"/>
      <c r="F139" s="132"/>
      <c r="G139" s="133"/>
      <c r="H139" s="11"/>
      <c r="I139" s="75"/>
      <c r="J139" s="76"/>
      <c r="K139" s="103"/>
      <c r="L139" s="103"/>
      <c r="M139" s="77"/>
      <c r="N139" s="196"/>
      <c r="O139" s="196"/>
      <c r="P139" s="134"/>
      <c r="Q139" s="134"/>
      <c r="R139" s="109"/>
      <c r="S139" s="112"/>
    </row>
    <row r="140" spans="1:19" ht="25.5" customHeight="1">
      <c r="A140" s="40">
        <v>138</v>
      </c>
      <c r="B140" s="130"/>
      <c r="C140" s="98"/>
      <c r="D140" s="96"/>
      <c r="E140" s="131"/>
      <c r="F140" s="132"/>
      <c r="G140" s="133"/>
      <c r="H140" s="11"/>
      <c r="I140" s="75"/>
      <c r="J140" s="76"/>
      <c r="K140" s="103"/>
      <c r="L140" s="103"/>
      <c r="M140" s="77"/>
      <c r="N140" s="196"/>
      <c r="O140" s="196"/>
      <c r="P140" s="134"/>
      <c r="Q140" s="134"/>
      <c r="R140" s="109"/>
      <c r="S140" s="112"/>
    </row>
    <row r="141" spans="1:19" ht="25.5" customHeight="1">
      <c r="A141" s="40">
        <v>139</v>
      </c>
      <c r="B141" s="130"/>
      <c r="C141" s="98"/>
      <c r="D141" s="96"/>
      <c r="E141" s="131"/>
      <c r="F141" s="132"/>
      <c r="G141" s="133"/>
      <c r="H141" s="11"/>
      <c r="I141" s="75"/>
      <c r="J141" s="76"/>
      <c r="K141" s="103"/>
      <c r="L141" s="103"/>
      <c r="M141" s="77"/>
      <c r="N141" s="196"/>
      <c r="O141" s="196"/>
      <c r="P141" s="134"/>
      <c r="Q141" s="134"/>
      <c r="R141" s="109"/>
      <c r="S141" s="112"/>
    </row>
    <row r="142" spans="1:19" ht="25.5" customHeight="1">
      <c r="A142" s="40">
        <v>140</v>
      </c>
      <c r="B142" s="130"/>
      <c r="C142" s="98"/>
      <c r="D142" s="96"/>
      <c r="E142" s="131"/>
      <c r="F142" s="132"/>
      <c r="G142" s="133"/>
      <c r="H142" s="11"/>
      <c r="I142" s="75"/>
      <c r="J142" s="76"/>
      <c r="K142" s="103"/>
      <c r="L142" s="103"/>
      <c r="M142" s="77"/>
      <c r="N142" s="196"/>
      <c r="O142" s="196"/>
      <c r="P142" s="134"/>
      <c r="Q142" s="134"/>
      <c r="R142" s="109"/>
      <c r="S142" s="112"/>
    </row>
    <row r="143" spans="1:19" ht="25.5" customHeight="1">
      <c r="A143" s="40">
        <v>141</v>
      </c>
      <c r="B143" s="130"/>
      <c r="C143" s="98"/>
      <c r="D143" s="96"/>
      <c r="E143" s="131"/>
      <c r="F143" s="132"/>
      <c r="G143" s="133"/>
      <c r="H143" s="11"/>
      <c r="I143" s="75"/>
      <c r="J143" s="76"/>
      <c r="K143" s="103"/>
      <c r="L143" s="103"/>
      <c r="M143" s="77"/>
      <c r="N143" s="196"/>
      <c r="O143" s="196"/>
      <c r="P143" s="134"/>
      <c r="Q143" s="134"/>
      <c r="R143" s="109"/>
      <c r="S143" s="112"/>
    </row>
    <row r="144" spans="1:19" ht="25.5" customHeight="1">
      <c r="A144" s="40">
        <v>142</v>
      </c>
      <c r="B144" s="130"/>
      <c r="C144" s="98"/>
      <c r="D144" s="96"/>
      <c r="E144" s="131"/>
      <c r="F144" s="132"/>
      <c r="G144" s="133"/>
      <c r="H144" s="11"/>
      <c r="I144" s="75"/>
      <c r="J144" s="76"/>
      <c r="K144" s="103"/>
      <c r="L144" s="103"/>
      <c r="M144" s="77"/>
      <c r="N144" s="196"/>
      <c r="O144" s="196"/>
      <c r="P144" s="134"/>
      <c r="Q144" s="134"/>
      <c r="R144" s="109"/>
      <c r="S144" s="112"/>
    </row>
    <row r="145" spans="1:19" ht="25.5" customHeight="1">
      <c r="A145" s="40">
        <v>143</v>
      </c>
      <c r="B145" s="130"/>
      <c r="C145" s="98"/>
      <c r="D145" s="96"/>
      <c r="E145" s="131"/>
      <c r="F145" s="132"/>
      <c r="G145" s="133"/>
      <c r="H145" s="11"/>
      <c r="I145" s="75"/>
      <c r="J145" s="76"/>
      <c r="K145" s="103"/>
      <c r="L145" s="103"/>
      <c r="M145" s="77"/>
      <c r="N145" s="196"/>
      <c r="O145" s="196"/>
      <c r="P145" s="134"/>
      <c r="Q145" s="134"/>
      <c r="R145" s="109"/>
      <c r="S145" s="112"/>
    </row>
    <row r="146" spans="1:19" ht="25.5" customHeight="1">
      <c r="A146" s="40">
        <v>144</v>
      </c>
      <c r="B146" s="130"/>
      <c r="C146" s="98"/>
      <c r="D146" s="96"/>
      <c r="E146" s="131"/>
      <c r="F146" s="132"/>
      <c r="G146" s="133"/>
      <c r="H146" s="11"/>
      <c r="I146" s="75"/>
      <c r="J146" s="76"/>
      <c r="K146" s="103"/>
      <c r="L146" s="103"/>
      <c r="M146" s="77"/>
      <c r="N146" s="196"/>
      <c r="O146" s="196"/>
      <c r="P146" s="134"/>
      <c r="Q146" s="134"/>
      <c r="R146" s="109"/>
      <c r="S146" s="112"/>
    </row>
    <row r="147" spans="1:19" ht="25.5" customHeight="1">
      <c r="A147" s="40">
        <v>145</v>
      </c>
      <c r="B147" s="130"/>
      <c r="C147" s="98"/>
      <c r="D147" s="96"/>
      <c r="E147" s="131"/>
      <c r="F147" s="132"/>
      <c r="G147" s="133"/>
      <c r="H147" s="11"/>
      <c r="I147" s="75"/>
      <c r="J147" s="76"/>
      <c r="K147" s="103"/>
      <c r="L147" s="103"/>
      <c r="M147" s="77"/>
      <c r="N147" s="196"/>
      <c r="O147" s="196"/>
      <c r="P147" s="134"/>
      <c r="Q147" s="134"/>
      <c r="R147" s="109"/>
      <c r="S147" s="112"/>
    </row>
    <row r="148" spans="1:19" ht="25.5" customHeight="1">
      <c r="A148" s="40">
        <v>146</v>
      </c>
      <c r="B148" s="130"/>
      <c r="C148" s="98"/>
      <c r="D148" s="96"/>
      <c r="E148" s="131"/>
      <c r="F148" s="132"/>
      <c r="G148" s="133"/>
      <c r="H148" s="11"/>
      <c r="I148" s="75"/>
      <c r="J148" s="76"/>
      <c r="K148" s="103"/>
      <c r="L148" s="103"/>
      <c r="M148" s="77"/>
      <c r="N148" s="196"/>
      <c r="O148" s="196"/>
      <c r="P148" s="134"/>
      <c r="Q148" s="134"/>
      <c r="R148" s="109"/>
      <c r="S148" s="112"/>
    </row>
    <row r="149" spans="1:19" ht="25.5" customHeight="1">
      <c r="A149" s="40">
        <v>147</v>
      </c>
      <c r="B149" s="130"/>
      <c r="C149" s="98"/>
      <c r="D149" s="96"/>
      <c r="E149" s="131"/>
      <c r="F149" s="132"/>
      <c r="G149" s="133"/>
      <c r="H149" s="11"/>
      <c r="I149" s="75"/>
      <c r="J149" s="76"/>
      <c r="K149" s="103"/>
      <c r="L149" s="103"/>
      <c r="M149" s="77"/>
      <c r="N149" s="196"/>
      <c r="O149" s="196"/>
      <c r="P149" s="134"/>
      <c r="Q149" s="134"/>
      <c r="R149" s="109"/>
      <c r="S149" s="112"/>
    </row>
    <row r="150" spans="1:19" ht="25.5" customHeight="1">
      <c r="A150" s="40">
        <v>148</v>
      </c>
      <c r="B150" s="130"/>
      <c r="C150" s="98"/>
      <c r="D150" s="96"/>
      <c r="E150" s="131"/>
      <c r="F150" s="132"/>
      <c r="G150" s="133"/>
      <c r="H150" s="11"/>
      <c r="I150" s="75"/>
      <c r="J150" s="76"/>
      <c r="K150" s="103"/>
      <c r="L150" s="103"/>
      <c r="M150" s="77"/>
      <c r="N150" s="196"/>
      <c r="O150" s="196"/>
      <c r="P150" s="134"/>
      <c r="Q150" s="134"/>
      <c r="R150" s="109"/>
      <c r="S150" s="112"/>
    </row>
    <row r="151" spans="1:19" ht="25.5" customHeight="1">
      <c r="A151" s="40">
        <v>149</v>
      </c>
      <c r="B151" s="130"/>
      <c r="C151" s="98"/>
      <c r="D151" s="96"/>
      <c r="E151" s="131"/>
      <c r="F151" s="132"/>
      <c r="G151" s="133"/>
      <c r="H151" s="11"/>
      <c r="I151" s="75"/>
      <c r="J151" s="76"/>
      <c r="K151" s="103"/>
      <c r="L151" s="103"/>
      <c r="M151" s="77"/>
      <c r="N151" s="196"/>
      <c r="O151" s="196"/>
      <c r="P151" s="134"/>
      <c r="Q151" s="134"/>
      <c r="R151" s="109"/>
      <c r="S151" s="112"/>
    </row>
    <row r="152" spans="1:19" ht="25.5" customHeight="1">
      <c r="A152" s="40">
        <v>150</v>
      </c>
      <c r="B152" s="130"/>
      <c r="C152" s="98"/>
      <c r="D152" s="96"/>
      <c r="E152" s="131"/>
      <c r="F152" s="132"/>
      <c r="G152" s="133"/>
      <c r="H152" s="11"/>
      <c r="I152" s="75"/>
      <c r="J152" s="76"/>
      <c r="K152" s="103"/>
      <c r="L152" s="103"/>
      <c r="M152" s="77"/>
      <c r="N152" s="196"/>
      <c r="O152" s="196"/>
      <c r="P152" s="134"/>
      <c r="Q152" s="134"/>
      <c r="R152" s="109"/>
      <c r="S152" s="112"/>
    </row>
    <row r="153" spans="1:19" ht="25.5" customHeight="1">
      <c r="A153" s="40">
        <v>151</v>
      </c>
      <c r="B153" s="130"/>
      <c r="C153" s="98"/>
      <c r="D153" s="96"/>
      <c r="E153" s="131"/>
      <c r="F153" s="132"/>
      <c r="G153" s="133"/>
      <c r="H153" s="11"/>
      <c r="I153" s="75"/>
      <c r="J153" s="76"/>
      <c r="K153" s="103"/>
      <c r="L153" s="103"/>
      <c r="M153" s="77"/>
      <c r="N153" s="196"/>
      <c r="O153" s="196"/>
      <c r="P153" s="134"/>
      <c r="Q153" s="134"/>
      <c r="R153" s="109"/>
      <c r="S153" s="112"/>
    </row>
    <row r="154" spans="1:19" ht="25.5" customHeight="1">
      <c r="A154" s="40">
        <v>152</v>
      </c>
      <c r="B154" s="130"/>
      <c r="C154" s="98"/>
      <c r="D154" s="96"/>
      <c r="E154" s="131"/>
      <c r="F154" s="132"/>
      <c r="G154" s="133"/>
      <c r="H154" s="11"/>
      <c r="I154" s="75"/>
      <c r="J154" s="76"/>
      <c r="K154" s="103"/>
      <c r="L154" s="103"/>
      <c r="M154" s="77"/>
      <c r="N154" s="196"/>
      <c r="O154" s="196"/>
      <c r="P154" s="134"/>
      <c r="Q154" s="134"/>
      <c r="R154" s="109"/>
      <c r="S154" s="112"/>
    </row>
    <row r="155" spans="1:19" ht="25.5" customHeight="1">
      <c r="A155" s="40">
        <v>153</v>
      </c>
      <c r="B155" s="130"/>
      <c r="C155" s="98"/>
      <c r="D155" s="96"/>
      <c r="E155" s="131"/>
      <c r="F155" s="132"/>
      <c r="G155" s="133"/>
      <c r="H155" s="11"/>
      <c r="I155" s="75"/>
      <c r="J155" s="76"/>
      <c r="K155" s="103"/>
      <c r="L155" s="103"/>
      <c r="M155" s="77"/>
      <c r="N155" s="196"/>
      <c r="O155" s="196"/>
      <c r="P155" s="134"/>
      <c r="Q155" s="134"/>
      <c r="R155" s="109"/>
      <c r="S155" s="112"/>
    </row>
    <row r="156" spans="1:19" ht="25.5" customHeight="1">
      <c r="A156" s="40">
        <v>154</v>
      </c>
      <c r="B156" s="130"/>
      <c r="C156" s="98"/>
      <c r="D156" s="96"/>
      <c r="E156" s="131"/>
      <c r="F156" s="132"/>
      <c r="G156" s="133"/>
      <c r="H156" s="11"/>
      <c r="I156" s="75"/>
      <c r="J156" s="76"/>
      <c r="K156" s="103"/>
      <c r="L156" s="103"/>
      <c r="M156" s="77"/>
      <c r="N156" s="196"/>
      <c r="O156" s="196"/>
      <c r="P156" s="134"/>
      <c r="Q156" s="134"/>
      <c r="R156" s="109"/>
      <c r="S156" s="112"/>
    </row>
    <row r="157" spans="1:19" ht="25.5" customHeight="1">
      <c r="A157" s="40">
        <v>155</v>
      </c>
      <c r="B157" s="130"/>
      <c r="C157" s="98"/>
      <c r="D157" s="96"/>
      <c r="E157" s="131"/>
      <c r="F157" s="132"/>
      <c r="G157" s="133"/>
      <c r="H157" s="11"/>
      <c r="I157" s="75"/>
      <c r="J157" s="76"/>
      <c r="K157" s="103"/>
      <c r="L157" s="103"/>
      <c r="M157" s="77"/>
      <c r="N157" s="196"/>
      <c r="O157" s="196"/>
      <c r="P157" s="134"/>
      <c r="Q157" s="134"/>
      <c r="R157" s="109"/>
      <c r="S157" s="112"/>
    </row>
    <row r="158" spans="1:19" ht="25.5" customHeight="1">
      <c r="A158" s="40">
        <v>156</v>
      </c>
      <c r="B158" s="130"/>
      <c r="C158" s="98"/>
      <c r="D158" s="96"/>
      <c r="E158" s="131"/>
      <c r="F158" s="132"/>
      <c r="G158" s="133"/>
      <c r="H158" s="11"/>
      <c r="I158" s="75"/>
      <c r="J158" s="76"/>
      <c r="K158" s="103"/>
      <c r="L158" s="103"/>
      <c r="M158" s="77"/>
      <c r="N158" s="196"/>
      <c r="O158" s="196"/>
      <c r="P158" s="134"/>
      <c r="Q158" s="134"/>
      <c r="R158" s="109"/>
      <c r="S158" s="112"/>
    </row>
    <row r="159" spans="1:19" ht="25.5" customHeight="1">
      <c r="A159" s="40">
        <v>157</v>
      </c>
      <c r="B159" s="130"/>
      <c r="C159" s="98"/>
      <c r="D159" s="96"/>
      <c r="E159" s="131"/>
      <c r="F159" s="132"/>
      <c r="G159" s="133"/>
      <c r="H159" s="11"/>
      <c r="I159" s="75"/>
      <c r="J159" s="76"/>
      <c r="K159" s="103"/>
      <c r="L159" s="103"/>
      <c r="M159" s="77"/>
      <c r="N159" s="196"/>
      <c r="O159" s="196"/>
      <c r="P159" s="134"/>
      <c r="Q159" s="134"/>
      <c r="R159" s="109"/>
      <c r="S159" s="112"/>
    </row>
    <row r="160" spans="1:19" ht="25.5" customHeight="1">
      <c r="A160" s="40">
        <v>158</v>
      </c>
      <c r="B160" s="130"/>
      <c r="C160" s="98"/>
      <c r="D160" s="96"/>
      <c r="E160" s="131"/>
      <c r="F160" s="132"/>
      <c r="G160" s="133"/>
      <c r="H160" s="11"/>
      <c r="I160" s="75"/>
      <c r="J160" s="76"/>
      <c r="K160" s="103"/>
      <c r="L160" s="103"/>
      <c r="M160" s="77"/>
      <c r="N160" s="196"/>
      <c r="O160" s="196"/>
      <c r="P160" s="134"/>
      <c r="Q160" s="134"/>
      <c r="R160" s="109"/>
      <c r="S160" s="112"/>
    </row>
    <row r="161" spans="1:19" ht="25.5" customHeight="1">
      <c r="A161" s="40">
        <v>159</v>
      </c>
      <c r="B161" s="130"/>
      <c r="C161" s="98"/>
      <c r="D161" s="96"/>
      <c r="E161" s="131"/>
      <c r="F161" s="132"/>
      <c r="G161" s="133"/>
      <c r="H161" s="11"/>
      <c r="I161" s="75"/>
      <c r="J161" s="76"/>
      <c r="K161" s="103"/>
      <c r="L161" s="103"/>
      <c r="M161" s="77"/>
      <c r="N161" s="196"/>
      <c r="O161" s="196"/>
      <c r="P161" s="134"/>
      <c r="Q161" s="134"/>
      <c r="R161" s="109"/>
      <c r="S161" s="112"/>
    </row>
    <row r="162" spans="1:19" ht="25.5" customHeight="1">
      <c r="A162" s="40">
        <v>160</v>
      </c>
      <c r="B162" s="130"/>
      <c r="C162" s="98"/>
      <c r="D162" s="96"/>
      <c r="E162" s="131"/>
      <c r="F162" s="132"/>
      <c r="G162" s="133"/>
      <c r="H162" s="11"/>
      <c r="I162" s="75"/>
      <c r="J162" s="76"/>
      <c r="K162" s="103"/>
      <c r="L162" s="103"/>
      <c r="M162" s="77"/>
      <c r="N162" s="196"/>
      <c r="O162" s="196"/>
      <c r="P162" s="134"/>
      <c r="Q162" s="134"/>
      <c r="R162" s="109"/>
      <c r="S162" s="112"/>
    </row>
    <row r="163" spans="1:19" ht="25.5" customHeight="1">
      <c r="A163" s="40">
        <v>161</v>
      </c>
      <c r="B163" s="130"/>
      <c r="C163" s="98"/>
      <c r="D163" s="96"/>
      <c r="E163" s="131"/>
      <c r="F163" s="132"/>
      <c r="G163" s="133"/>
      <c r="H163" s="11"/>
      <c r="I163" s="75"/>
      <c r="J163" s="76"/>
      <c r="K163" s="103"/>
      <c r="L163" s="103"/>
      <c r="M163" s="77"/>
      <c r="N163" s="196"/>
      <c r="O163" s="196"/>
      <c r="P163" s="134"/>
      <c r="Q163" s="134"/>
      <c r="R163" s="109"/>
      <c r="S163" s="112"/>
    </row>
    <row r="164" spans="1:19" ht="25.5" customHeight="1">
      <c r="A164" s="40">
        <v>162</v>
      </c>
      <c r="B164" s="130"/>
      <c r="C164" s="98"/>
      <c r="D164" s="96"/>
      <c r="E164" s="131"/>
      <c r="F164" s="132"/>
      <c r="G164" s="133"/>
      <c r="H164" s="11"/>
      <c r="I164" s="75"/>
      <c r="J164" s="76"/>
      <c r="K164" s="103"/>
      <c r="L164" s="103"/>
      <c r="M164" s="77"/>
      <c r="N164" s="196"/>
      <c r="O164" s="196"/>
      <c r="P164" s="134"/>
      <c r="Q164" s="134"/>
      <c r="R164" s="109"/>
      <c r="S164" s="112"/>
    </row>
    <row r="165" spans="1:19" ht="25.5" customHeight="1">
      <c r="A165" s="40">
        <v>163</v>
      </c>
      <c r="B165" s="130"/>
      <c r="C165" s="98"/>
      <c r="D165" s="96"/>
      <c r="E165" s="131"/>
      <c r="F165" s="132"/>
      <c r="G165" s="133"/>
      <c r="H165" s="11"/>
      <c r="I165" s="75"/>
      <c r="J165" s="76"/>
      <c r="K165" s="103"/>
      <c r="L165" s="103"/>
      <c r="M165" s="77"/>
      <c r="N165" s="196"/>
      <c r="O165" s="196"/>
      <c r="P165" s="134"/>
      <c r="Q165" s="134"/>
      <c r="R165" s="109"/>
      <c r="S165" s="112"/>
    </row>
    <row r="166" spans="1:19" ht="25.5" customHeight="1">
      <c r="A166" s="40">
        <v>164</v>
      </c>
      <c r="B166" s="130"/>
      <c r="C166" s="98"/>
      <c r="D166" s="96"/>
      <c r="E166" s="131"/>
      <c r="F166" s="132"/>
      <c r="G166" s="133"/>
      <c r="H166" s="11"/>
      <c r="I166" s="75"/>
      <c r="J166" s="76"/>
      <c r="K166" s="103"/>
      <c r="L166" s="103"/>
      <c r="M166" s="77"/>
      <c r="N166" s="196"/>
      <c r="O166" s="196"/>
      <c r="P166" s="134"/>
      <c r="Q166" s="134"/>
      <c r="R166" s="109"/>
      <c r="S166" s="112"/>
    </row>
    <row r="167" spans="1:19" ht="25.5" customHeight="1">
      <c r="A167" s="40">
        <v>165</v>
      </c>
      <c r="B167" s="130"/>
      <c r="C167" s="98"/>
      <c r="D167" s="96"/>
      <c r="E167" s="131"/>
      <c r="F167" s="132"/>
      <c r="G167" s="133"/>
      <c r="H167" s="11"/>
      <c r="I167" s="75"/>
      <c r="J167" s="76"/>
      <c r="K167" s="103"/>
      <c r="L167" s="103"/>
      <c r="M167" s="77"/>
      <c r="N167" s="196"/>
      <c r="O167" s="196"/>
      <c r="P167" s="134"/>
      <c r="Q167" s="134"/>
      <c r="R167" s="109"/>
      <c r="S167" s="112"/>
    </row>
    <row r="168" spans="1:19" ht="25.5" customHeight="1">
      <c r="A168" s="40">
        <v>166</v>
      </c>
      <c r="B168" s="130"/>
      <c r="C168" s="98"/>
      <c r="D168" s="96"/>
      <c r="E168" s="131"/>
      <c r="F168" s="132"/>
      <c r="G168" s="133"/>
      <c r="H168" s="11"/>
      <c r="I168" s="75"/>
      <c r="J168" s="76"/>
      <c r="K168" s="103"/>
      <c r="L168" s="103"/>
      <c r="M168" s="77"/>
      <c r="N168" s="196"/>
      <c r="O168" s="196"/>
      <c r="P168" s="134"/>
      <c r="Q168" s="134"/>
      <c r="R168" s="109"/>
      <c r="S168" s="112"/>
    </row>
    <row r="169" spans="1:19" ht="25.5" customHeight="1">
      <c r="A169" s="40">
        <v>167</v>
      </c>
      <c r="B169" s="130"/>
      <c r="C169" s="98"/>
      <c r="D169" s="96"/>
      <c r="E169" s="131"/>
      <c r="F169" s="132"/>
      <c r="G169" s="133"/>
      <c r="H169" s="11"/>
      <c r="I169" s="75"/>
      <c r="J169" s="76"/>
      <c r="K169" s="103"/>
      <c r="L169" s="103"/>
      <c r="M169" s="77"/>
      <c r="N169" s="196"/>
      <c r="O169" s="196"/>
      <c r="P169" s="134"/>
      <c r="Q169" s="134"/>
      <c r="R169" s="109"/>
      <c r="S169" s="112"/>
    </row>
    <row r="170" spans="1:19" ht="25.5" customHeight="1">
      <c r="A170" s="40">
        <v>168</v>
      </c>
      <c r="B170" s="130"/>
      <c r="C170" s="98"/>
      <c r="D170" s="96"/>
      <c r="E170" s="131"/>
      <c r="F170" s="132"/>
      <c r="G170" s="133"/>
      <c r="H170" s="11"/>
      <c r="I170" s="75"/>
      <c r="J170" s="76"/>
      <c r="K170" s="103"/>
      <c r="L170" s="103"/>
      <c r="M170" s="77"/>
      <c r="N170" s="196"/>
      <c r="O170" s="196"/>
      <c r="P170" s="134"/>
      <c r="Q170" s="134"/>
      <c r="R170" s="109"/>
      <c r="S170" s="112"/>
    </row>
    <row r="171" spans="1:19" ht="25.5" customHeight="1">
      <c r="A171" s="40">
        <v>169</v>
      </c>
      <c r="B171" s="130"/>
      <c r="C171" s="98"/>
      <c r="D171" s="96"/>
      <c r="E171" s="131"/>
      <c r="F171" s="132"/>
      <c r="G171" s="133"/>
      <c r="H171" s="11"/>
      <c r="I171" s="75"/>
      <c r="J171" s="76"/>
      <c r="K171" s="103"/>
      <c r="L171" s="103"/>
      <c r="M171" s="77"/>
      <c r="N171" s="196"/>
      <c r="O171" s="196"/>
      <c r="P171" s="134"/>
      <c r="Q171" s="134"/>
      <c r="R171" s="109"/>
      <c r="S171" s="112"/>
    </row>
    <row r="172" spans="1:19" ht="25.5" customHeight="1">
      <c r="A172" s="40">
        <v>170</v>
      </c>
      <c r="B172" s="130"/>
      <c r="C172" s="98"/>
      <c r="D172" s="96"/>
      <c r="E172" s="131"/>
      <c r="F172" s="132"/>
      <c r="G172" s="133"/>
      <c r="H172" s="11"/>
      <c r="I172" s="75"/>
      <c r="J172" s="76"/>
      <c r="K172" s="103"/>
      <c r="L172" s="103"/>
      <c r="M172" s="77"/>
      <c r="N172" s="196"/>
      <c r="O172" s="196"/>
      <c r="P172" s="134"/>
      <c r="Q172" s="134"/>
      <c r="R172" s="109"/>
      <c r="S172" s="112"/>
    </row>
    <row r="173" spans="1:19" ht="25.5" customHeight="1">
      <c r="A173" s="40">
        <v>171</v>
      </c>
      <c r="B173" s="130"/>
      <c r="C173" s="98"/>
      <c r="D173" s="96"/>
      <c r="E173" s="131"/>
      <c r="F173" s="132"/>
      <c r="G173" s="133"/>
      <c r="H173" s="11"/>
      <c r="I173" s="75"/>
      <c r="J173" s="76"/>
      <c r="K173" s="103"/>
      <c r="L173" s="103"/>
      <c r="M173" s="77"/>
      <c r="N173" s="196"/>
      <c r="O173" s="196"/>
      <c r="P173" s="134"/>
      <c r="Q173" s="134"/>
      <c r="R173" s="109"/>
      <c r="S173" s="112"/>
    </row>
    <row r="174" spans="1:19" ht="25.5" customHeight="1">
      <c r="A174" s="40">
        <v>172</v>
      </c>
      <c r="B174" s="130"/>
      <c r="C174" s="98"/>
      <c r="D174" s="96"/>
      <c r="E174" s="131"/>
      <c r="F174" s="132"/>
      <c r="G174" s="133"/>
      <c r="H174" s="11"/>
      <c r="I174" s="75"/>
      <c r="J174" s="76"/>
      <c r="K174" s="103"/>
      <c r="L174" s="103"/>
      <c r="M174" s="77"/>
      <c r="N174" s="196"/>
      <c r="O174" s="196"/>
      <c r="P174" s="134"/>
      <c r="Q174" s="134"/>
      <c r="R174" s="109"/>
      <c r="S174" s="112"/>
    </row>
    <row r="175" spans="1:19" ht="25.5" customHeight="1">
      <c r="A175" s="40">
        <v>173</v>
      </c>
      <c r="B175" s="130"/>
      <c r="C175" s="98"/>
      <c r="D175" s="96"/>
      <c r="E175" s="131"/>
      <c r="F175" s="132"/>
      <c r="G175" s="133"/>
      <c r="H175" s="11"/>
      <c r="I175" s="75"/>
      <c r="J175" s="76"/>
      <c r="K175" s="103"/>
      <c r="L175" s="103"/>
      <c r="M175" s="77"/>
      <c r="N175" s="196"/>
      <c r="O175" s="196"/>
      <c r="P175" s="134"/>
      <c r="Q175" s="134"/>
      <c r="R175" s="109"/>
      <c r="S175" s="112"/>
    </row>
    <row r="176" spans="1:19" ht="25.5" customHeight="1">
      <c r="A176" s="40">
        <v>174</v>
      </c>
      <c r="B176" s="130"/>
      <c r="C176" s="98"/>
      <c r="D176" s="96"/>
      <c r="E176" s="131"/>
      <c r="F176" s="132"/>
      <c r="G176" s="133"/>
      <c r="H176" s="11"/>
      <c r="I176" s="75"/>
      <c r="J176" s="76"/>
      <c r="K176" s="103"/>
      <c r="L176" s="103"/>
      <c r="M176" s="77"/>
      <c r="N176" s="196"/>
      <c r="O176" s="196"/>
      <c r="P176" s="134"/>
      <c r="Q176" s="134"/>
      <c r="R176" s="109"/>
      <c r="S176" s="112"/>
    </row>
    <row r="177" spans="1:19" ht="25.5" customHeight="1">
      <c r="A177" s="40">
        <v>175</v>
      </c>
      <c r="B177" s="130"/>
      <c r="C177" s="98"/>
      <c r="D177" s="96"/>
      <c r="E177" s="131"/>
      <c r="F177" s="132"/>
      <c r="G177" s="133"/>
      <c r="H177" s="11"/>
      <c r="I177" s="75"/>
      <c r="J177" s="76"/>
      <c r="K177" s="103"/>
      <c r="L177" s="103"/>
      <c r="M177" s="77"/>
      <c r="N177" s="196"/>
      <c r="O177" s="196"/>
      <c r="P177" s="134"/>
      <c r="Q177" s="134"/>
      <c r="R177" s="109"/>
      <c r="S177" s="112"/>
    </row>
    <row r="178" spans="1:19" ht="25.5" customHeight="1">
      <c r="A178" s="40">
        <v>176</v>
      </c>
      <c r="B178" s="130"/>
      <c r="C178" s="98"/>
      <c r="D178" s="96"/>
      <c r="E178" s="131"/>
      <c r="F178" s="132"/>
      <c r="G178" s="133"/>
      <c r="H178" s="11"/>
      <c r="I178" s="75"/>
      <c r="J178" s="76"/>
      <c r="K178" s="103"/>
      <c r="L178" s="103"/>
      <c r="M178" s="77"/>
      <c r="N178" s="196"/>
      <c r="O178" s="196"/>
      <c r="P178" s="134"/>
      <c r="Q178" s="134"/>
      <c r="R178" s="109"/>
      <c r="S178" s="112"/>
    </row>
    <row r="179" spans="1:19" ht="25.5" customHeight="1">
      <c r="A179" s="40">
        <v>177</v>
      </c>
      <c r="B179" s="130"/>
      <c r="C179" s="98"/>
      <c r="D179" s="96"/>
      <c r="E179" s="131"/>
      <c r="F179" s="132"/>
      <c r="G179" s="133"/>
      <c r="H179" s="11"/>
      <c r="I179" s="75"/>
      <c r="J179" s="76"/>
      <c r="K179" s="103"/>
      <c r="L179" s="103"/>
      <c r="M179" s="77"/>
      <c r="N179" s="196"/>
      <c r="O179" s="196"/>
      <c r="P179" s="134"/>
      <c r="Q179" s="134"/>
      <c r="R179" s="109"/>
      <c r="S179" s="112"/>
    </row>
    <row r="180" spans="1:19" ht="25.5" customHeight="1">
      <c r="A180" s="40">
        <v>178</v>
      </c>
      <c r="B180" s="130"/>
      <c r="C180" s="98"/>
      <c r="D180" s="96"/>
      <c r="E180" s="131"/>
      <c r="F180" s="132"/>
      <c r="G180" s="133"/>
      <c r="H180" s="11"/>
      <c r="I180" s="75"/>
      <c r="J180" s="76"/>
      <c r="K180" s="103"/>
      <c r="L180" s="103"/>
      <c r="M180" s="77"/>
      <c r="N180" s="196"/>
      <c r="O180" s="196"/>
      <c r="P180" s="134"/>
      <c r="Q180" s="134"/>
      <c r="R180" s="109"/>
      <c r="S180" s="112"/>
    </row>
    <row r="181" spans="1:19" ht="25.5" customHeight="1">
      <c r="A181" s="40">
        <v>179</v>
      </c>
      <c r="B181" s="130"/>
      <c r="C181" s="98"/>
      <c r="D181" s="96"/>
      <c r="E181" s="131"/>
      <c r="F181" s="132"/>
      <c r="G181" s="133"/>
      <c r="H181" s="11"/>
      <c r="I181" s="75"/>
      <c r="J181" s="76"/>
      <c r="K181" s="103"/>
      <c r="L181" s="103"/>
      <c r="M181" s="77"/>
      <c r="N181" s="196"/>
      <c r="O181" s="196"/>
      <c r="P181" s="134"/>
      <c r="Q181" s="134"/>
      <c r="R181" s="109"/>
      <c r="S181" s="112"/>
    </row>
    <row r="182" spans="1:19" ht="25.5" customHeight="1">
      <c r="A182" s="40">
        <v>180</v>
      </c>
      <c r="B182" s="130"/>
      <c r="C182" s="98"/>
      <c r="D182" s="96"/>
      <c r="E182" s="131"/>
      <c r="F182" s="132"/>
      <c r="G182" s="133"/>
      <c r="H182" s="11"/>
      <c r="I182" s="75"/>
      <c r="J182" s="76"/>
      <c r="K182" s="103"/>
      <c r="L182" s="103"/>
      <c r="M182" s="77"/>
      <c r="N182" s="196"/>
      <c r="O182" s="196"/>
      <c r="P182" s="134"/>
      <c r="Q182" s="134"/>
      <c r="R182" s="109"/>
      <c r="S182" s="112"/>
    </row>
    <row r="183" spans="1:19" ht="25.5" customHeight="1">
      <c r="A183" s="40">
        <v>181</v>
      </c>
      <c r="B183" s="130"/>
      <c r="C183" s="98"/>
      <c r="D183" s="96"/>
      <c r="E183" s="131"/>
      <c r="F183" s="132"/>
      <c r="G183" s="133"/>
      <c r="H183" s="11"/>
      <c r="I183" s="75"/>
      <c r="J183" s="76"/>
      <c r="K183" s="103"/>
      <c r="L183" s="103"/>
      <c r="M183" s="77"/>
      <c r="N183" s="196"/>
      <c r="O183" s="196"/>
      <c r="P183" s="134"/>
      <c r="Q183" s="134"/>
      <c r="R183" s="109"/>
      <c r="S183" s="112"/>
    </row>
    <row r="184" spans="1:19" ht="25.5" customHeight="1">
      <c r="A184" s="40">
        <v>182</v>
      </c>
      <c r="B184" s="130"/>
      <c r="C184" s="98"/>
      <c r="D184" s="96"/>
      <c r="E184" s="131"/>
      <c r="F184" s="132"/>
      <c r="G184" s="133"/>
      <c r="H184" s="11"/>
      <c r="I184" s="75"/>
      <c r="J184" s="76"/>
      <c r="K184" s="103"/>
      <c r="L184" s="103"/>
      <c r="M184" s="77"/>
      <c r="N184" s="196"/>
      <c r="O184" s="196"/>
      <c r="P184" s="134"/>
      <c r="Q184" s="134"/>
      <c r="R184" s="109"/>
      <c r="S184" s="112"/>
    </row>
    <row r="185" spans="1:19" ht="25.5" customHeight="1">
      <c r="A185" s="40">
        <v>183</v>
      </c>
      <c r="B185" s="130"/>
      <c r="C185" s="98"/>
      <c r="D185" s="96"/>
      <c r="E185" s="131"/>
      <c r="F185" s="132"/>
      <c r="G185" s="133"/>
      <c r="H185" s="11"/>
      <c r="I185" s="75"/>
      <c r="J185" s="76"/>
      <c r="K185" s="103"/>
      <c r="L185" s="103"/>
      <c r="M185" s="77"/>
      <c r="N185" s="196"/>
      <c r="O185" s="196"/>
      <c r="P185" s="134"/>
      <c r="Q185" s="134"/>
      <c r="R185" s="109"/>
      <c r="S185" s="112"/>
    </row>
    <row r="186" spans="1:19" ht="25.5" customHeight="1">
      <c r="A186" s="40">
        <v>184</v>
      </c>
      <c r="B186" s="130"/>
      <c r="C186" s="98"/>
      <c r="D186" s="96"/>
      <c r="E186" s="131"/>
      <c r="F186" s="132"/>
      <c r="G186" s="133"/>
      <c r="H186" s="11"/>
      <c r="I186" s="75"/>
      <c r="J186" s="76"/>
      <c r="K186" s="103"/>
      <c r="L186" s="103"/>
      <c r="M186" s="77"/>
      <c r="N186" s="196"/>
      <c r="O186" s="196"/>
      <c r="P186" s="134"/>
      <c r="Q186" s="134"/>
      <c r="R186" s="109"/>
      <c r="S186" s="112"/>
    </row>
    <row r="187" spans="1:19" ht="25.5" customHeight="1">
      <c r="A187" s="40">
        <v>185</v>
      </c>
      <c r="B187" s="130"/>
      <c r="C187" s="98"/>
      <c r="D187" s="96"/>
      <c r="E187" s="131"/>
      <c r="F187" s="132"/>
      <c r="G187" s="133"/>
      <c r="H187" s="11"/>
      <c r="I187" s="75"/>
      <c r="J187" s="76"/>
      <c r="K187" s="103"/>
      <c r="L187" s="103"/>
      <c r="M187" s="77"/>
      <c r="N187" s="196"/>
      <c r="O187" s="196"/>
      <c r="P187" s="134"/>
      <c r="Q187" s="134"/>
      <c r="R187" s="109"/>
      <c r="S187" s="112"/>
    </row>
    <row r="188" spans="1:19" ht="25.5" customHeight="1">
      <c r="A188" s="40">
        <v>186</v>
      </c>
      <c r="B188" s="130"/>
      <c r="C188" s="98"/>
      <c r="D188" s="96"/>
      <c r="E188" s="131"/>
      <c r="F188" s="132"/>
      <c r="G188" s="133"/>
      <c r="H188" s="11"/>
      <c r="I188" s="75"/>
      <c r="J188" s="76"/>
      <c r="K188" s="103"/>
      <c r="L188" s="103"/>
      <c r="M188" s="77"/>
      <c r="N188" s="196"/>
      <c r="O188" s="196"/>
      <c r="P188" s="134"/>
      <c r="Q188" s="134"/>
      <c r="R188" s="109"/>
      <c r="S188" s="112"/>
    </row>
    <row r="189" spans="1:19" ht="25.5" customHeight="1">
      <c r="A189" s="40">
        <v>187</v>
      </c>
      <c r="B189" s="130"/>
      <c r="C189" s="98"/>
      <c r="D189" s="96"/>
      <c r="E189" s="131"/>
      <c r="F189" s="132"/>
      <c r="G189" s="133"/>
      <c r="H189" s="11"/>
      <c r="I189" s="75"/>
      <c r="J189" s="76"/>
      <c r="K189" s="103"/>
      <c r="L189" s="103"/>
      <c r="M189" s="77"/>
      <c r="N189" s="196"/>
      <c r="O189" s="196"/>
      <c r="P189" s="134"/>
      <c r="Q189" s="134"/>
      <c r="R189" s="109"/>
      <c r="S189" s="112"/>
    </row>
    <row r="190" spans="1:19" ht="25.5" customHeight="1">
      <c r="A190" s="40">
        <v>188</v>
      </c>
      <c r="B190" s="130"/>
      <c r="C190" s="98"/>
      <c r="D190" s="96"/>
      <c r="E190" s="131"/>
      <c r="F190" s="132"/>
      <c r="G190" s="133"/>
      <c r="H190" s="11"/>
      <c r="I190" s="75"/>
      <c r="J190" s="76"/>
      <c r="K190" s="103"/>
      <c r="L190" s="103"/>
      <c r="M190" s="77"/>
      <c r="N190" s="196"/>
      <c r="O190" s="196"/>
      <c r="P190" s="134"/>
      <c r="Q190" s="134"/>
      <c r="R190" s="109"/>
      <c r="S190" s="112"/>
    </row>
    <row r="191" spans="1:19" ht="25.5" customHeight="1">
      <c r="A191" s="40">
        <v>189</v>
      </c>
      <c r="B191" s="130"/>
      <c r="C191" s="98"/>
      <c r="D191" s="96"/>
      <c r="E191" s="131"/>
      <c r="F191" s="132"/>
      <c r="G191" s="133"/>
      <c r="H191" s="11"/>
      <c r="I191" s="75"/>
      <c r="J191" s="76"/>
      <c r="K191" s="103"/>
      <c r="L191" s="103"/>
      <c r="M191" s="77"/>
      <c r="N191" s="196"/>
      <c r="O191" s="196"/>
      <c r="P191" s="134"/>
      <c r="Q191" s="134"/>
      <c r="R191" s="109"/>
      <c r="S191" s="112"/>
    </row>
    <row r="192" spans="1:19" ht="25.5" customHeight="1">
      <c r="A192" s="40">
        <v>190</v>
      </c>
      <c r="B192" s="130"/>
      <c r="C192" s="98"/>
      <c r="D192" s="96"/>
      <c r="E192" s="131"/>
      <c r="F192" s="132"/>
      <c r="G192" s="133"/>
      <c r="H192" s="11"/>
      <c r="I192" s="75"/>
      <c r="J192" s="76"/>
      <c r="K192" s="103"/>
      <c r="L192" s="103"/>
      <c r="M192" s="77"/>
      <c r="N192" s="196"/>
      <c r="O192" s="196"/>
      <c r="P192" s="134"/>
      <c r="Q192" s="134"/>
      <c r="R192" s="109"/>
      <c r="S192" s="112"/>
    </row>
    <row r="193" spans="1:19" ht="25.5" customHeight="1">
      <c r="A193" s="40">
        <v>191</v>
      </c>
      <c r="B193" s="130"/>
      <c r="C193" s="98"/>
      <c r="D193" s="96"/>
      <c r="E193" s="131"/>
      <c r="F193" s="132"/>
      <c r="G193" s="133"/>
      <c r="H193" s="11"/>
      <c r="I193" s="75"/>
      <c r="J193" s="76"/>
      <c r="K193" s="103"/>
      <c r="L193" s="103"/>
      <c r="M193" s="77"/>
      <c r="N193" s="196"/>
      <c r="O193" s="196"/>
      <c r="P193" s="134"/>
      <c r="Q193" s="134"/>
      <c r="R193" s="109"/>
      <c r="S193" s="112"/>
    </row>
    <row r="194" spans="1:19" ht="25.5" customHeight="1">
      <c r="A194" s="40">
        <v>192</v>
      </c>
      <c r="B194" s="130"/>
      <c r="C194" s="98"/>
      <c r="D194" s="96"/>
      <c r="E194" s="131"/>
      <c r="F194" s="132"/>
      <c r="G194" s="133"/>
      <c r="H194" s="11"/>
      <c r="I194" s="75"/>
      <c r="J194" s="76"/>
      <c r="K194" s="103"/>
      <c r="L194" s="103"/>
      <c r="M194" s="77"/>
      <c r="N194" s="196"/>
      <c r="O194" s="196"/>
      <c r="P194" s="134"/>
      <c r="Q194" s="134"/>
      <c r="R194" s="109"/>
      <c r="S194" s="112"/>
    </row>
    <row r="195" spans="1:19" ht="25.5" customHeight="1">
      <c r="A195" s="40">
        <v>193</v>
      </c>
      <c r="B195" s="130"/>
      <c r="C195" s="98"/>
      <c r="D195" s="96"/>
      <c r="E195" s="131"/>
      <c r="F195" s="132"/>
      <c r="G195" s="133"/>
      <c r="H195" s="11"/>
      <c r="I195" s="75"/>
      <c r="J195" s="76"/>
      <c r="K195" s="103"/>
      <c r="L195" s="103"/>
      <c r="M195" s="77"/>
      <c r="N195" s="196"/>
      <c r="O195" s="196"/>
      <c r="P195" s="134"/>
      <c r="Q195" s="134"/>
      <c r="R195" s="109"/>
      <c r="S195" s="112"/>
    </row>
    <row r="196" spans="1:19" ht="25.5" customHeight="1">
      <c r="A196" s="40">
        <v>194</v>
      </c>
      <c r="B196" s="130"/>
      <c r="C196" s="98"/>
      <c r="D196" s="96"/>
      <c r="E196" s="131"/>
      <c r="F196" s="132"/>
      <c r="G196" s="133"/>
      <c r="H196" s="11"/>
      <c r="I196" s="75"/>
      <c r="J196" s="76"/>
      <c r="K196" s="103"/>
      <c r="L196" s="103"/>
      <c r="M196" s="77"/>
      <c r="N196" s="196"/>
      <c r="O196" s="196"/>
      <c r="P196" s="134"/>
      <c r="Q196" s="134"/>
      <c r="R196" s="109"/>
      <c r="S196" s="112"/>
    </row>
    <row r="197" spans="1:19" ht="25.5" customHeight="1">
      <c r="A197" s="40">
        <v>195</v>
      </c>
      <c r="B197" s="130"/>
      <c r="C197" s="98"/>
      <c r="D197" s="96"/>
      <c r="E197" s="131"/>
      <c r="F197" s="132"/>
      <c r="G197" s="133"/>
      <c r="H197" s="11"/>
      <c r="I197" s="75"/>
      <c r="J197" s="76"/>
      <c r="K197" s="103"/>
      <c r="L197" s="103"/>
      <c r="M197" s="77"/>
      <c r="N197" s="196"/>
      <c r="O197" s="196"/>
      <c r="P197" s="134"/>
      <c r="Q197" s="134"/>
      <c r="R197" s="109"/>
      <c r="S197" s="112"/>
    </row>
    <row r="198" spans="1:19" ht="25.5" customHeight="1">
      <c r="A198" s="40">
        <v>196</v>
      </c>
      <c r="B198" s="130"/>
      <c r="C198" s="98"/>
      <c r="D198" s="96"/>
      <c r="E198" s="131"/>
      <c r="F198" s="132"/>
      <c r="G198" s="133"/>
      <c r="H198" s="11"/>
      <c r="I198" s="75"/>
      <c r="J198" s="76"/>
      <c r="K198" s="103"/>
      <c r="L198" s="103"/>
      <c r="M198" s="77"/>
      <c r="N198" s="196"/>
      <c r="O198" s="196"/>
      <c r="P198" s="134"/>
      <c r="Q198" s="134"/>
      <c r="R198" s="109"/>
      <c r="S198" s="112"/>
    </row>
    <row r="199" spans="1:19" ht="25.5" customHeight="1">
      <c r="A199" s="40">
        <v>197</v>
      </c>
      <c r="B199" s="130"/>
      <c r="C199" s="98"/>
      <c r="D199" s="96"/>
      <c r="E199" s="131"/>
      <c r="F199" s="132"/>
      <c r="G199" s="133"/>
      <c r="H199" s="11"/>
      <c r="I199" s="75"/>
      <c r="J199" s="76"/>
      <c r="K199" s="103"/>
      <c r="L199" s="103"/>
      <c r="M199" s="77"/>
      <c r="N199" s="196"/>
      <c r="O199" s="196"/>
      <c r="P199" s="134"/>
      <c r="Q199" s="134"/>
      <c r="R199" s="109"/>
      <c r="S199" s="112"/>
    </row>
    <row r="200" spans="1:19" ht="25.5" customHeight="1">
      <c r="A200" s="40">
        <v>198</v>
      </c>
      <c r="B200" s="130"/>
      <c r="C200" s="98"/>
      <c r="D200" s="96"/>
      <c r="E200" s="131"/>
      <c r="F200" s="132"/>
      <c r="G200" s="133"/>
      <c r="H200" s="11"/>
      <c r="I200" s="75"/>
      <c r="J200" s="76"/>
      <c r="K200" s="103"/>
      <c r="L200" s="103"/>
      <c r="M200" s="77"/>
      <c r="N200" s="196"/>
      <c r="O200" s="196"/>
      <c r="P200" s="134"/>
      <c r="Q200" s="134"/>
      <c r="R200" s="109"/>
      <c r="S200" s="112"/>
    </row>
    <row r="201" spans="1:19" ht="25.5" customHeight="1">
      <c r="A201" s="40">
        <v>199</v>
      </c>
      <c r="B201" s="130"/>
      <c r="C201" s="98"/>
      <c r="D201" s="96"/>
      <c r="E201" s="131"/>
      <c r="F201" s="132"/>
      <c r="G201" s="133"/>
      <c r="H201" s="11"/>
      <c r="I201" s="75"/>
      <c r="J201" s="76"/>
      <c r="K201" s="103"/>
      <c r="L201" s="103"/>
      <c r="M201" s="77"/>
      <c r="N201" s="196"/>
      <c r="O201" s="196"/>
      <c r="P201" s="134"/>
      <c r="Q201" s="134"/>
      <c r="R201" s="109"/>
      <c r="S201" s="112"/>
    </row>
    <row r="202" spans="1:19" ht="25.5" customHeight="1">
      <c r="A202" s="40">
        <v>200</v>
      </c>
      <c r="B202" s="130"/>
      <c r="C202" s="98"/>
      <c r="D202" s="96"/>
      <c r="E202" s="131"/>
      <c r="F202" s="132"/>
      <c r="G202" s="133"/>
      <c r="H202" s="11"/>
      <c r="I202" s="75"/>
      <c r="J202" s="76"/>
      <c r="K202" s="103"/>
      <c r="L202" s="103"/>
      <c r="M202" s="77"/>
      <c r="N202" s="196"/>
      <c r="O202" s="196"/>
      <c r="P202" s="134"/>
      <c r="Q202" s="134"/>
      <c r="R202" s="109"/>
      <c r="S202" s="112"/>
    </row>
    <row r="203" spans="1:19" ht="25.5" customHeight="1">
      <c r="A203" s="40">
        <v>201</v>
      </c>
      <c r="B203" s="130"/>
      <c r="C203" s="98"/>
      <c r="D203" s="96"/>
      <c r="E203" s="131"/>
      <c r="F203" s="132"/>
      <c r="G203" s="133"/>
      <c r="H203" s="11"/>
      <c r="I203" s="75"/>
      <c r="J203" s="76"/>
      <c r="K203" s="103"/>
      <c r="L203" s="103"/>
      <c r="M203" s="77"/>
      <c r="N203" s="196"/>
      <c r="O203" s="196"/>
      <c r="P203" s="134"/>
      <c r="Q203" s="134"/>
      <c r="R203" s="109"/>
      <c r="S203" s="112"/>
    </row>
    <row r="204" spans="1:19" ht="25.5" customHeight="1">
      <c r="A204" s="40">
        <v>202</v>
      </c>
      <c r="B204" s="130"/>
      <c r="C204" s="98"/>
      <c r="D204" s="96"/>
      <c r="E204" s="131"/>
      <c r="F204" s="132"/>
      <c r="G204" s="133"/>
      <c r="H204" s="11"/>
      <c r="I204" s="75"/>
      <c r="J204" s="76"/>
      <c r="K204" s="103"/>
      <c r="L204" s="103"/>
      <c r="M204" s="77"/>
      <c r="N204" s="196"/>
      <c r="O204" s="196"/>
      <c r="P204" s="134"/>
      <c r="Q204" s="134"/>
      <c r="R204" s="109"/>
      <c r="S204" s="112"/>
    </row>
    <row r="205" spans="1:19" ht="25.5" customHeight="1">
      <c r="A205" s="40">
        <v>203</v>
      </c>
      <c r="B205" s="130"/>
      <c r="C205" s="98"/>
      <c r="D205" s="96"/>
      <c r="E205" s="131"/>
      <c r="F205" s="132"/>
      <c r="G205" s="133"/>
      <c r="H205" s="11"/>
      <c r="I205" s="75"/>
      <c r="J205" s="76"/>
      <c r="K205" s="103"/>
      <c r="L205" s="103"/>
      <c r="M205" s="77"/>
      <c r="N205" s="196"/>
      <c r="O205" s="196"/>
      <c r="P205" s="134"/>
      <c r="Q205" s="134"/>
      <c r="R205" s="109"/>
      <c r="S205" s="112"/>
    </row>
    <row r="206" spans="1:19" ht="25.5" customHeight="1">
      <c r="A206" s="40">
        <v>204</v>
      </c>
      <c r="B206" s="130"/>
      <c r="C206" s="98"/>
      <c r="D206" s="96"/>
      <c r="E206" s="131"/>
      <c r="F206" s="132"/>
      <c r="G206" s="133"/>
      <c r="H206" s="11"/>
      <c r="I206" s="75"/>
      <c r="J206" s="76"/>
      <c r="K206" s="103"/>
      <c r="L206" s="103"/>
      <c r="M206" s="77"/>
      <c r="N206" s="196"/>
      <c r="O206" s="196"/>
      <c r="P206" s="134"/>
      <c r="Q206" s="134"/>
      <c r="R206" s="109"/>
      <c r="S206" s="112"/>
    </row>
    <row r="207" spans="1:19" ht="25.5" customHeight="1">
      <c r="A207" s="40">
        <v>205</v>
      </c>
      <c r="B207" s="130"/>
      <c r="C207" s="98"/>
      <c r="D207" s="96"/>
      <c r="E207" s="131"/>
      <c r="F207" s="132"/>
      <c r="G207" s="133"/>
      <c r="H207" s="11"/>
      <c r="I207" s="75"/>
      <c r="J207" s="76"/>
      <c r="K207" s="103"/>
      <c r="L207" s="103"/>
      <c r="M207" s="77"/>
      <c r="N207" s="196"/>
      <c r="O207" s="196"/>
      <c r="P207" s="134"/>
      <c r="Q207" s="134"/>
      <c r="R207" s="109"/>
      <c r="S207" s="112"/>
    </row>
    <row r="208" spans="1:19" ht="25.5" customHeight="1">
      <c r="A208" s="40">
        <v>206</v>
      </c>
      <c r="B208" s="130"/>
      <c r="C208" s="98"/>
      <c r="D208" s="96"/>
      <c r="E208" s="131"/>
      <c r="F208" s="132"/>
      <c r="G208" s="133"/>
      <c r="H208" s="11"/>
      <c r="I208" s="75"/>
      <c r="J208" s="76"/>
      <c r="K208" s="103"/>
      <c r="L208" s="103"/>
      <c r="M208" s="77"/>
      <c r="N208" s="196"/>
      <c r="O208" s="196"/>
      <c r="P208" s="134"/>
      <c r="Q208" s="134"/>
      <c r="R208" s="109"/>
      <c r="S208" s="112"/>
    </row>
    <row r="209" spans="1:19" ht="25.5" customHeight="1">
      <c r="A209" s="40">
        <v>207</v>
      </c>
      <c r="B209" s="130"/>
      <c r="C209" s="98"/>
      <c r="D209" s="96"/>
      <c r="E209" s="131"/>
      <c r="F209" s="132"/>
      <c r="G209" s="133"/>
      <c r="H209" s="11"/>
      <c r="I209" s="75"/>
      <c r="J209" s="76"/>
      <c r="K209" s="103"/>
      <c r="L209" s="103"/>
      <c r="M209" s="77"/>
      <c r="N209" s="196"/>
      <c r="O209" s="196"/>
      <c r="P209" s="134"/>
      <c r="Q209" s="134"/>
      <c r="R209" s="109"/>
      <c r="S209" s="112"/>
    </row>
    <row r="210" spans="1:19" ht="25.5" customHeight="1">
      <c r="A210" s="40">
        <v>208</v>
      </c>
      <c r="B210" s="130"/>
      <c r="C210" s="98"/>
      <c r="D210" s="96"/>
      <c r="E210" s="131"/>
      <c r="F210" s="132"/>
      <c r="G210" s="133"/>
      <c r="H210" s="11"/>
      <c r="I210" s="75"/>
      <c r="J210" s="76"/>
      <c r="K210" s="103"/>
      <c r="L210" s="103"/>
      <c r="M210" s="77"/>
      <c r="N210" s="196"/>
      <c r="O210" s="196"/>
      <c r="P210" s="134"/>
      <c r="Q210" s="134"/>
      <c r="R210" s="109"/>
      <c r="S210" s="112"/>
    </row>
    <row r="211" spans="1:19" ht="25.5" customHeight="1">
      <c r="A211" s="40">
        <v>209</v>
      </c>
      <c r="B211" s="130"/>
      <c r="C211" s="98"/>
      <c r="D211" s="96"/>
      <c r="E211" s="131"/>
      <c r="F211" s="132"/>
      <c r="G211" s="133"/>
      <c r="H211" s="11"/>
      <c r="I211" s="75"/>
      <c r="J211" s="76"/>
      <c r="K211" s="103"/>
      <c r="L211" s="103"/>
      <c r="M211" s="77"/>
      <c r="N211" s="196"/>
      <c r="O211" s="196"/>
      <c r="P211" s="134"/>
      <c r="Q211" s="134"/>
      <c r="R211" s="109"/>
      <c r="S211" s="112"/>
    </row>
    <row r="212" spans="1:19" ht="25.5" customHeight="1">
      <c r="A212" s="40">
        <v>210</v>
      </c>
      <c r="B212" s="130"/>
      <c r="C212" s="98"/>
      <c r="D212" s="96"/>
      <c r="E212" s="131"/>
      <c r="F212" s="132"/>
      <c r="G212" s="133"/>
      <c r="H212" s="11"/>
      <c r="I212" s="75"/>
      <c r="J212" s="76"/>
      <c r="K212" s="103"/>
      <c r="L212" s="103"/>
      <c r="M212" s="77"/>
      <c r="N212" s="196"/>
      <c r="O212" s="196"/>
      <c r="P212" s="134"/>
      <c r="Q212" s="134"/>
      <c r="R212" s="109"/>
      <c r="S212" s="112"/>
    </row>
    <row r="213" spans="1:19" ht="25.5" customHeight="1">
      <c r="A213" s="40">
        <v>211</v>
      </c>
      <c r="B213" s="130"/>
      <c r="C213" s="98"/>
      <c r="D213" s="96"/>
      <c r="E213" s="131"/>
      <c r="F213" s="132"/>
      <c r="G213" s="133"/>
      <c r="H213" s="11"/>
      <c r="I213" s="75"/>
      <c r="J213" s="76"/>
      <c r="K213" s="103"/>
      <c r="L213" s="103"/>
      <c r="M213" s="77"/>
      <c r="N213" s="196"/>
      <c r="O213" s="196"/>
      <c r="P213" s="134"/>
      <c r="Q213" s="134"/>
      <c r="R213" s="109"/>
      <c r="S213" s="112"/>
    </row>
    <row r="214" spans="1:19" ht="25.5" customHeight="1">
      <c r="A214" s="40">
        <v>212</v>
      </c>
      <c r="B214" s="130"/>
      <c r="C214" s="98"/>
      <c r="D214" s="96"/>
      <c r="E214" s="131"/>
      <c r="F214" s="132"/>
      <c r="G214" s="133"/>
      <c r="H214" s="11"/>
      <c r="I214" s="75"/>
      <c r="J214" s="76"/>
      <c r="K214" s="103"/>
      <c r="L214" s="103"/>
      <c r="M214" s="77"/>
      <c r="N214" s="196"/>
      <c r="O214" s="196"/>
      <c r="P214" s="134"/>
      <c r="Q214" s="134"/>
      <c r="R214" s="109"/>
      <c r="S214" s="112"/>
    </row>
    <row r="215" spans="1:19" ht="25.5" customHeight="1">
      <c r="A215" s="40">
        <v>213</v>
      </c>
      <c r="B215" s="130"/>
      <c r="C215" s="98"/>
      <c r="D215" s="96"/>
      <c r="E215" s="131"/>
      <c r="F215" s="132"/>
      <c r="G215" s="133"/>
      <c r="H215" s="11"/>
      <c r="I215" s="75"/>
      <c r="J215" s="76"/>
      <c r="K215" s="103"/>
      <c r="L215" s="103"/>
      <c r="M215" s="77"/>
      <c r="N215" s="196"/>
      <c r="O215" s="196"/>
      <c r="P215" s="134"/>
      <c r="Q215" s="134"/>
      <c r="R215" s="109"/>
      <c r="S215" s="112"/>
    </row>
    <row r="216" spans="1:19" ht="25.5" customHeight="1">
      <c r="A216" s="40">
        <v>214</v>
      </c>
      <c r="B216" s="130"/>
      <c r="C216" s="98"/>
      <c r="D216" s="96"/>
      <c r="E216" s="131"/>
      <c r="F216" s="132"/>
      <c r="G216" s="133"/>
      <c r="H216" s="11"/>
      <c r="I216" s="75"/>
      <c r="J216" s="76"/>
      <c r="K216" s="103"/>
      <c r="L216" s="103"/>
      <c r="M216" s="77"/>
      <c r="N216" s="196"/>
      <c r="O216" s="196"/>
      <c r="P216" s="134"/>
      <c r="Q216" s="134"/>
      <c r="R216" s="109"/>
      <c r="S216" s="112"/>
    </row>
    <row r="217" spans="1:19" ht="25.5" customHeight="1">
      <c r="A217" s="40">
        <v>215</v>
      </c>
      <c r="B217" s="130"/>
      <c r="C217" s="98"/>
      <c r="D217" s="96"/>
      <c r="E217" s="131"/>
      <c r="F217" s="132"/>
      <c r="G217" s="133"/>
      <c r="H217" s="11"/>
      <c r="I217" s="75"/>
      <c r="J217" s="76"/>
      <c r="K217" s="103"/>
      <c r="L217" s="103"/>
      <c r="M217" s="77"/>
      <c r="N217" s="196"/>
      <c r="O217" s="196"/>
      <c r="P217" s="134"/>
      <c r="Q217" s="134"/>
      <c r="R217" s="109"/>
      <c r="S217" s="112"/>
    </row>
    <row r="218" spans="1:19" ht="25.5" customHeight="1">
      <c r="A218" s="40">
        <v>216</v>
      </c>
      <c r="B218" s="130"/>
      <c r="C218" s="98"/>
      <c r="D218" s="96"/>
      <c r="E218" s="131"/>
      <c r="F218" s="132"/>
      <c r="G218" s="133"/>
      <c r="H218" s="11"/>
      <c r="I218" s="75"/>
      <c r="J218" s="76"/>
      <c r="K218" s="103"/>
      <c r="L218" s="103"/>
      <c r="M218" s="77"/>
      <c r="N218" s="196"/>
      <c r="O218" s="196"/>
      <c r="P218" s="134"/>
      <c r="Q218" s="134"/>
      <c r="R218" s="109"/>
      <c r="S218" s="112"/>
    </row>
    <row r="219" spans="1:19" ht="25.5" customHeight="1">
      <c r="A219" s="40">
        <v>217</v>
      </c>
      <c r="B219" s="130"/>
      <c r="C219" s="98"/>
      <c r="D219" s="96"/>
      <c r="E219" s="131"/>
      <c r="F219" s="132"/>
      <c r="G219" s="133"/>
      <c r="H219" s="11"/>
      <c r="I219" s="75"/>
      <c r="J219" s="76"/>
      <c r="K219" s="103"/>
      <c r="L219" s="103"/>
      <c r="M219" s="77"/>
      <c r="N219" s="196"/>
      <c r="O219" s="196"/>
      <c r="P219" s="134"/>
      <c r="Q219" s="134"/>
      <c r="R219" s="109"/>
      <c r="S219" s="112"/>
    </row>
    <row r="220" spans="1:19" ht="25.5" customHeight="1">
      <c r="A220" s="40">
        <v>218</v>
      </c>
      <c r="B220" s="130"/>
      <c r="C220" s="98"/>
      <c r="D220" s="96"/>
      <c r="E220" s="131"/>
      <c r="F220" s="132"/>
      <c r="G220" s="133"/>
      <c r="H220" s="11"/>
      <c r="I220" s="75"/>
      <c r="J220" s="76"/>
      <c r="K220" s="103"/>
      <c r="L220" s="103"/>
      <c r="M220" s="77"/>
      <c r="N220" s="196"/>
      <c r="O220" s="196"/>
      <c r="P220" s="134"/>
      <c r="Q220" s="134"/>
      <c r="R220" s="109"/>
      <c r="S220" s="112"/>
    </row>
    <row r="221" spans="1:19" ht="25.5" customHeight="1">
      <c r="A221" s="40">
        <v>219</v>
      </c>
      <c r="B221" s="130"/>
      <c r="C221" s="98"/>
      <c r="D221" s="96"/>
      <c r="E221" s="131"/>
      <c r="F221" s="132"/>
      <c r="G221" s="133"/>
      <c r="H221" s="11"/>
      <c r="I221" s="75"/>
      <c r="J221" s="76"/>
      <c r="K221" s="103"/>
      <c r="L221" s="103"/>
      <c r="M221" s="77"/>
      <c r="N221" s="196"/>
      <c r="O221" s="196"/>
      <c r="P221" s="134"/>
      <c r="Q221" s="134"/>
      <c r="R221" s="109"/>
      <c r="S221" s="112"/>
    </row>
    <row r="222" spans="1:19" ht="25.5" customHeight="1">
      <c r="A222" s="40">
        <v>220</v>
      </c>
      <c r="B222" s="130"/>
      <c r="C222" s="98"/>
      <c r="D222" s="96"/>
      <c r="E222" s="131"/>
      <c r="F222" s="132"/>
      <c r="G222" s="133"/>
      <c r="H222" s="11"/>
      <c r="I222" s="75"/>
      <c r="J222" s="76"/>
      <c r="K222" s="103"/>
      <c r="L222" s="103"/>
      <c r="M222" s="77"/>
      <c r="N222" s="196"/>
      <c r="O222" s="196"/>
      <c r="P222" s="134"/>
      <c r="Q222" s="134"/>
      <c r="R222" s="109"/>
      <c r="S222" s="112"/>
    </row>
    <row r="223" spans="1:19" ht="25.5" customHeight="1">
      <c r="A223" s="40">
        <v>221</v>
      </c>
      <c r="B223" s="130"/>
      <c r="C223" s="98"/>
      <c r="D223" s="96"/>
      <c r="E223" s="131"/>
      <c r="F223" s="132"/>
      <c r="G223" s="133"/>
      <c r="H223" s="11"/>
      <c r="I223" s="75"/>
      <c r="J223" s="76"/>
      <c r="K223" s="103"/>
      <c r="L223" s="103"/>
      <c r="M223" s="77"/>
      <c r="N223" s="196"/>
      <c r="O223" s="196"/>
      <c r="P223" s="134"/>
      <c r="Q223" s="134"/>
      <c r="R223" s="109"/>
      <c r="S223" s="112"/>
    </row>
    <row r="224" spans="1:19" ht="25.5" customHeight="1">
      <c r="A224" s="40">
        <v>222</v>
      </c>
      <c r="B224" s="130"/>
      <c r="C224" s="98"/>
      <c r="D224" s="96"/>
      <c r="E224" s="131"/>
      <c r="F224" s="132"/>
      <c r="G224" s="133"/>
      <c r="H224" s="11"/>
      <c r="I224" s="75"/>
      <c r="J224" s="76"/>
      <c r="K224" s="103"/>
      <c r="L224" s="103"/>
      <c r="M224" s="77"/>
      <c r="N224" s="196"/>
      <c r="O224" s="196"/>
      <c r="P224" s="134"/>
      <c r="Q224" s="134"/>
      <c r="R224" s="109"/>
      <c r="S224" s="112"/>
    </row>
    <row r="225" spans="1:19" ht="25.5" customHeight="1">
      <c r="A225" s="40">
        <v>223</v>
      </c>
      <c r="B225" s="130"/>
      <c r="C225" s="98"/>
      <c r="D225" s="96"/>
      <c r="E225" s="131"/>
      <c r="F225" s="132"/>
      <c r="G225" s="133"/>
      <c r="H225" s="11"/>
      <c r="I225" s="75"/>
      <c r="J225" s="76"/>
      <c r="K225" s="103"/>
      <c r="L225" s="103"/>
      <c r="M225" s="77"/>
      <c r="N225" s="196"/>
      <c r="O225" s="196"/>
      <c r="P225" s="134"/>
      <c r="Q225" s="134"/>
      <c r="R225" s="109"/>
      <c r="S225" s="112"/>
    </row>
    <row r="226" spans="1:19" ht="25.5" customHeight="1">
      <c r="A226" s="40">
        <v>224</v>
      </c>
      <c r="B226" s="130"/>
      <c r="C226" s="98"/>
      <c r="D226" s="96"/>
      <c r="E226" s="131"/>
      <c r="F226" s="132"/>
      <c r="G226" s="133"/>
      <c r="H226" s="11"/>
      <c r="I226" s="75"/>
      <c r="J226" s="76"/>
      <c r="K226" s="103"/>
      <c r="L226" s="103"/>
      <c r="M226" s="77"/>
      <c r="N226" s="196"/>
      <c r="O226" s="196"/>
      <c r="P226" s="134"/>
      <c r="Q226" s="134"/>
      <c r="R226" s="109"/>
      <c r="S226" s="112"/>
    </row>
    <row r="227" spans="1:19" ht="25.5" customHeight="1">
      <c r="A227" s="40">
        <v>225</v>
      </c>
      <c r="B227" s="130"/>
      <c r="C227" s="98"/>
      <c r="D227" s="96"/>
      <c r="E227" s="131"/>
      <c r="F227" s="132"/>
      <c r="G227" s="133"/>
      <c r="H227" s="11"/>
      <c r="I227" s="75"/>
      <c r="J227" s="76"/>
      <c r="K227" s="103"/>
      <c r="L227" s="103"/>
      <c r="M227" s="77"/>
      <c r="N227" s="196"/>
      <c r="O227" s="196"/>
      <c r="P227" s="134"/>
      <c r="Q227" s="134"/>
      <c r="R227" s="109"/>
      <c r="S227" s="112"/>
    </row>
    <row r="228" spans="1:19" ht="25.5" customHeight="1">
      <c r="A228" s="40">
        <v>226</v>
      </c>
      <c r="B228" s="130"/>
      <c r="C228" s="98"/>
      <c r="D228" s="96"/>
      <c r="E228" s="131"/>
      <c r="F228" s="132"/>
      <c r="G228" s="133"/>
      <c r="H228" s="11"/>
      <c r="I228" s="75"/>
      <c r="J228" s="76"/>
      <c r="K228" s="103"/>
      <c r="L228" s="103"/>
      <c r="M228" s="77"/>
      <c r="N228" s="196"/>
      <c r="O228" s="196"/>
      <c r="P228" s="134"/>
      <c r="Q228" s="134"/>
      <c r="R228" s="109"/>
      <c r="S228" s="112"/>
    </row>
    <row r="229" spans="1:19" ht="25.5" customHeight="1">
      <c r="A229" s="40">
        <v>227</v>
      </c>
      <c r="B229" s="130"/>
      <c r="C229" s="98"/>
      <c r="D229" s="96"/>
      <c r="E229" s="131"/>
      <c r="F229" s="132"/>
      <c r="G229" s="133"/>
      <c r="H229" s="11"/>
      <c r="I229" s="75"/>
      <c r="J229" s="76"/>
      <c r="K229" s="103"/>
      <c r="L229" s="103"/>
      <c r="M229" s="77"/>
      <c r="N229" s="196"/>
      <c r="O229" s="196"/>
      <c r="P229" s="134"/>
      <c r="Q229" s="134"/>
      <c r="R229" s="109"/>
      <c r="S229" s="112"/>
    </row>
    <row r="230" spans="1:19" ht="25.5" customHeight="1">
      <c r="A230" s="40">
        <v>228</v>
      </c>
      <c r="B230" s="130"/>
      <c r="C230" s="98"/>
      <c r="D230" s="96"/>
      <c r="E230" s="131"/>
      <c r="F230" s="132"/>
      <c r="G230" s="133"/>
      <c r="H230" s="11"/>
      <c r="I230" s="75"/>
      <c r="J230" s="76"/>
      <c r="K230" s="103"/>
      <c r="L230" s="103"/>
      <c r="M230" s="77"/>
      <c r="N230" s="196"/>
      <c r="O230" s="196"/>
      <c r="P230" s="134"/>
      <c r="Q230" s="134"/>
      <c r="R230" s="109"/>
      <c r="S230" s="112"/>
    </row>
    <row r="231" spans="1:19" ht="25.5" customHeight="1">
      <c r="A231" s="40">
        <v>229</v>
      </c>
      <c r="B231" s="130"/>
      <c r="C231" s="98"/>
      <c r="D231" s="96"/>
      <c r="E231" s="131"/>
      <c r="F231" s="132"/>
      <c r="G231" s="133"/>
      <c r="H231" s="11"/>
      <c r="I231" s="75"/>
      <c r="J231" s="76"/>
      <c r="K231" s="103"/>
      <c r="L231" s="103"/>
      <c r="M231" s="77"/>
      <c r="N231" s="196"/>
      <c r="O231" s="196"/>
      <c r="P231" s="134"/>
      <c r="Q231" s="134"/>
      <c r="R231" s="109"/>
      <c r="S231" s="112"/>
    </row>
    <row r="232" spans="1:19" ht="25.5" customHeight="1">
      <c r="A232" s="40">
        <v>230</v>
      </c>
      <c r="B232" s="130"/>
      <c r="C232" s="98"/>
      <c r="D232" s="96"/>
      <c r="E232" s="131"/>
      <c r="F232" s="132"/>
      <c r="G232" s="133"/>
      <c r="H232" s="11"/>
      <c r="I232" s="75"/>
      <c r="J232" s="76"/>
      <c r="K232" s="103"/>
      <c r="L232" s="103"/>
      <c r="M232" s="77"/>
      <c r="N232" s="196"/>
      <c r="O232" s="196"/>
      <c r="P232" s="134"/>
      <c r="Q232" s="134"/>
      <c r="R232" s="109"/>
      <c r="S232" s="112"/>
    </row>
    <row r="233" spans="1:19" ht="25.5" customHeight="1">
      <c r="A233" s="40">
        <v>231</v>
      </c>
      <c r="B233" s="130"/>
      <c r="C233" s="98"/>
      <c r="D233" s="96"/>
      <c r="E233" s="131"/>
      <c r="F233" s="132"/>
      <c r="G233" s="133"/>
      <c r="H233" s="11"/>
      <c r="I233" s="75"/>
      <c r="J233" s="76"/>
      <c r="K233" s="103"/>
      <c r="L233" s="103"/>
      <c r="M233" s="77"/>
      <c r="N233" s="196"/>
      <c r="O233" s="196"/>
      <c r="P233" s="134"/>
      <c r="Q233" s="134"/>
      <c r="R233" s="109"/>
      <c r="S233" s="112"/>
    </row>
    <row r="234" spans="1:19" ht="25.5" customHeight="1">
      <c r="A234" s="40">
        <v>232</v>
      </c>
      <c r="B234" s="130"/>
      <c r="C234" s="98"/>
      <c r="D234" s="96"/>
      <c r="E234" s="131"/>
      <c r="F234" s="132"/>
      <c r="G234" s="133"/>
      <c r="H234" s="11"/>
      <c r="I234" s="75"/>
      <c r="J234" s="76"/>
      <c r="K234" s="103"/>
      <c r="L234" s="103"/>
      <c r="M234" s="77"/>
      <c r="N234" s="196"/>
      <c r="O234" s="196"/>
      <c r="P234" s="134"/>
      <c r="Q234" s="134"/>
      <c r="R234" s="109"/>
      <c r="S234" s="112"/>
    </row>
    <row r="235" spans="1:19" ht="25.5" customHeight="1">
      <c r="A235" s="40">
        <v>233</v>
      </c>
      <c r="B235" s="130"/>
      <c r="C235" s="98"/>
      <c r="D235" s="96"/>
      <c r="E235" s="131"/>
      <c r="F235" s="132"/>
      <c r="G235" s="133"/>
      <c r="H235" s="11"/>
      <c r="I235" s="75"/>
      <c r="J235" s="76"/>
      <c r="K235" s="103"/>
      <c r="L235" s="103"/>
      <c r="M235" s="77"/>
      <c r="N235" s="196"/>
      <c r="O235" s="196"/>
      <c r="P235" s="134"/>
      <c r="Q235" s="134"/>
      <c r="R235" s="109"/>
      <c r="S235" s="112"/>
    </row>
    <row r="236" spans="1:19" ht="25.5" customHeight="1">
      <c r="A236" s="40">
        <v>234</v>
      </c>
      <c r="B236" s="130"/>
      <c r="C236" s="98"/>
      <c r="D236" s="96"/>
      <c r="E236" s="131"/>
      <c r="F236" s="132"/>
      <c r="G236" s="133"/>
      <c r="H236" s="11"/>
      <c r="I236" s="75"/>
      <c r="J236" s="76"/>
      <c r="K236" s="103"/>
      <c r="L236" s="103"/>
      <c r="M236" s="77"/>
      <c r="N236" s="196"/>
      <c r="O236" s="196"/>
      <c r="P236" s="134"/>
      <c r="Q236" s="134"/>
      <c r="R236" s="109"/>
      <c r="S236" s="112"/>
    </row>
    <row r="237" spans="1:19" ht="25.5" customHeight="1">
      <c r="A237" s="40">
        <v>235</v>
      </c>
      <c r="B237" s="130"/>
      <c r="C237" s="98"/>
      <c r="D237" s="96"/>
      <c r="E237" s="131"/>
      <c r="F237" s="132"/>
      <c r="G237" s="133"/>
      <c r="H237" s="11"/>
      <c r="I237" s="75"/>
      <c r="J237" s="76"/>
      <c r="K237" s="103"/>
      <c r="L237" s="103"/>
      <c r="M237" s="77"/>
      <c r="N237" s="196"/>
      <c r="O237" s="196"/>
      <c r="P237" s="134"/>
      <c r="Q237" s="134"/>
      <c r="R237" s="109"/>
      <c r="S237" s="112"/>
    </row>
    <row r="238" spans="1:19" ht="25.5" customHeight="1">
      <c r="A238" s="40">
        <v>236</v>
      </c>
      <c r="B238" s="130"/>
      <c r="C238" s="98"/>
      <c r="D238" s="96"/>
      <c r="E238" s="131"/>
      <c r="F238" s="132"/>
      <c r="G238" s="133"/>
      <c r="H238" s="11"/>
      <c r="I238" s="75"/>
      <c r="J238" s="76"/>
      <c r="K238" s="103"/>
      <c r="L238" s="103"/>
      <c r="M238" s="77"/>
      <c r="N238" s="196"/>
      <c r="O238" s="196"/>
      <c r="P238" s="134"/>
      <c r="Q238" s="134"/>
      <c r="R238" s="109"/>
      <c r="S238" s="112"/>
    </row>
    <row r="239" spans="1:19" ht="25.5" customHeight="1">
      <c r="A239" s="40">
        <v>237</v>
      </c>
      <c r="B239" s="130"/>
      <c r="C239" s="98"/>
      <c r="D239" s="96"/>
      <c r="E239" s="131"/>
      <c r="F239" s="132"/>
      <c r="G239" s="133"/>
      <c r="H239" s="11"/>
      <c r="I239" s="75"/>
      <c r="J239" s="76"/>
      <c r="K239" s="103"/>
      <c r="L239" s="103"/>
      <c r="M239" s="77"/>
      <c r="N239" s="196"/>
      <c r="O239" s="196"/>
      <c r="P239" s="134"/>
      <c r="Q239" s="134"/>
      <c r="R239" s="109"/>
      <c r="S239" s="112"/>
    </row>
    <row r="240" spans="1:19" ht="25.5" customHeight="1">
      <c r="A240" s="40">
        <v>238</v>
      </c>
      <c r="B240" s="130"/>
      <c r="C240" s="98"/>
      <c r="D240" s="96"/>
      <c r="E240" s="131"/>
      <c r="F240" s="132"/>
      <c r="G240" s="133"/>
      <c r="H240" s="11"/>
      <c r="I240" s="75"/>
      <c r="J240" s="76"/>
      <c r="K240" s="103"/>
      <c r="L240" s="103"/>
      <c r="M240" s="77"/>
      <c r="N240" s="196"/>
      <c r="O240" s="196"/>
      <c r="P240" s="134"/>
      <c r="Q240" s="134"/>
      <c r="R240" s="109"/>
      <c r="S240" s="112"/>
    </row>
    <row r="241" spans="1:19" ht="25.5" customHeight="1">
      <c r="A241" s="40">
        <v>239</v>
      </c>
      <c r="B241" s="130"/>
      <c r="C241" s="98"/>
      <c r="D241" s="96"/>
      <c r="E241" s="131"/>
      <c r="F241" s="132"/>
      <c r="G241" s="133"/>
      <c r="H241" s="11"/>
      <c r="I241" s="75"/>
      <c r="J241" s="76"/>
      <c r="K241" s="103"/>
      <c r="L241" s="103"/>
      <c r="M241" s="77"/>
      <c r="N241" s="196"/>
      <c r="O241" s="196"/>
      <c r="P241" s="134"/>
      <c r="Q241" s="134"/>
      <c r="R241" s="109"/>
      <c r="S241" s="112"/>
    </row>
    <row r="242" spans="1:19" ht="25.5" customHeight="1">
      <c r="A242" s="40">
        <v>240</v>
      </c>
      <c r="B242" s="130"/>
      <c r="C242" s="98"/>
      <c r="D242" s="96"/>
      <c r="E242" s="131"/>
      <c r="F242" s="132"/>
      <c r="G242" s="133"/>
      <c r="H242" s="11"/>
      <c r="I242" s="75"/>
      <c r="J242" s="76"/>
      <c r="K242" s="103"/>
      <c r="L242" s="103"/>
      <c r="M242" s="77"/>
      <c r="N242" s="196"/>
      <c r="O242" s="196"/>
      <c r="P242" s="134"/>
      <c r="Q242" s="134"/>
      <c r="R242" s="109"/>
      <c r="S242" s="112"/>
    </row>
    <row r="243" spans="1:19" ht="25.5" customHeight="1">
      <c r="A243" s="40">
        <v>241</v>
      </c>
      <c r="B243" s="130"/>
      <c r="C243" s="98"/>
      <c r="D243" s="96"/>
      <c r="E243" s="131"/>
      <c r="F243" s="132"/>
      <c r="G243" s="133"/>
      <c r="H243" s="11"/>
      <c r="I243" s="75"/>
      <c r="J243" s="76"/>
      <c r="K243" s="103"/>
      <c r="L243" s="103"/>
      <c r="M243" s="77"/>
      <c r="N243" s="196"/>
      <c r="O243" s="196"/>
      <c r="P243" s="134"/>
      <c r="Q243" s="134"/>
      <c r="R243" s="109"/>
      <c r="S243" s="112"/>
    </row>
    <row r="244" spans="1:19" ht="25.5" customHeight="1">
      <c r="A244" s="40">
        <v>242</v>
      </c>
      <c r="B244" s="130"/>
      <c r="C244" s="98"/>
      <c r="D244" s="96"/>
      <c r="E244" s="131"/>
      <c r="F244" s="132"/>
      <c r="G244" s="133"/>
      <c r="H244" s="11"/>
      <c r="I244" s="75"/>
      <c r="J244" s="76"/>
      <c r="K244" s="103"/>
      <c r="L244" s="103"/>
      <c r="M244" s="77"/>
      <c r="N244" s="196"/>
      <c r="O244" s="196"/>
      <c r="P244" s="134"/>
      <c r="Q244" s="134"/>
      <c r="R244" s="109"/>
      <c r="S244" s="112"/>
    </row>
    <row r="245" spans="1:19" ht="25.5" customHeight="1">
      <c r="A245" s="40">
        <v>243</v>
      </c>
      <c r="B245" s="130"/>
      <c r="C245" s="98"/>
      <c r="D245" s="96"/>
      <c r="E245" s="131"/>
      <c r="F245" s="132"/>
      <c r="G245" s="133"/>
      <c r="H245" s="11"/>
      <c r="I245" s="75"/>
      <c r="J245" s="76"/>
      <c r="K245" s="103"/>
      <c r="L245" s="103"/>
      <c r="M245" s="77"/>
      <c r="N245" s="196"/>
      <c r="O245" s="196"/>
      <c r="P245" s="134"/>
      <c r="Q245" s="134"/>
      <c r="R245" s="109"/>
      <c r="S245" s="112"/>
    </row>
    <row r="246" spans="1:19" ht="25.5" customHeight="1">
      <c r="A246" s="40">
        <v>244</v>
      </c>
      <c r="B246" s="130"/>
      <c r="C246" s="98"/>
      <c r="D246" s="96"/>
      <c r="E246" s="131"/>
      <c r="F246" s="132"/>
      <c r="G246" s="133"/>
      <c r="H246" s="11"/>
      <c r="I246" s="75"/>
      <c r="J246" s="76"/>
      <c r="K246" s="103"/>
      <c r="L246" s="103"/>
      <c r="M246" s="77"/>
      <c r="N246" s="196"/>
      <c r="O246" s="196"/>
      <c r="P246" s="134"/>
      <c r="Q246" s="134"/>
      <c r="R246" s="109"/>
      <c r="S246" s="112"/>
    </row>
    <row r="247" spans="1:19" ht="25.5" customHeight="1">
      <c r="A247" s="40">
        <v>245</v>
      </c>
      <c r="B247" s="130"/>
      <c r="C247" s="98"/>
      <c r="D247" s="96"/>
      <c r="E247" s="131"/>
      <c r="F247" s="132"/>
      <c r="G247" s="133"/>
      <c r="H247" s="11"/>
      <c r="I247" s="75"/>
      <c r="J247" s="76"/>
      <c r="K247" s="103"/>
      <c r="L247" s="103"/>
      <c r="M247" s="77"/>
      <c r="N247" s="196"/>
      <c r="O247" s="196"/>
      <c r="P247" s="134"/>
      <c r="Q247" s="134"/>
      <c r="R247" s="109"/>
      <c r="S247" s="112"/>
    </row>
    <row r="248" spans="1:19" ht="25.5" customHeight="1">
      <c r="A248" s="40">
        <v>246</v>
      </c>
      <c r="B248" s="130"/>
      <c r="C248" s="98"/>
      <c r="D248" s="96"/>
      <c r="E248" s="131"/>
      <c r="F248" s="132"/>
      <c r="G248" s="133"/>
      <c r="H248" s="11"/>
      <c r="I248" s="75"/>
      <c r="J248" s="76"/>
      <c r="K248" s="103"/>
      <c r="L248" s="103"/>
      <c r="M248" s="77"/>
      <c r="N248" s="196"/>
      <c r="O248" s="196"/>
      <c r="P248" s="134"/>
      <c r="Q248" s="134"/>
      <c r="R248" s="109"/>
      <c r="S248" s="112"/>
    </row>
    <row r="249" spans="1:19" ht="25.5" customHeight="1">
      <c r="A249" s="40">
        <v>247</v>
      </c>
      <c r="B249" s="130"/>
      <c r="C249" s="98"/>
      <c r="D249" s="96"/>
      <c r="E249" s="131"/>
      <c r="F249" s="132"/>
      <c r="G249" s="133"/>
      <c r="H249" s="11"/>
      <c r="I249" s="75"/>
      <c r="J249" s="76"/>
      <c r="K249" s="103"/>
      <c r="L249" s="103"/>
      <c r="M249" s="77"/>
      <c r="N249" s="196"/>
      <c r="O249" s="196"/>
      <c r="P249" s="134"/>
      <c r="Q249" s="134"/>
      <c r="R249" s="109"/>
      <c r="S249" s="112"/>
    </row>
    <row r="250" spans="1:19" ht="25.5" customHeight="1">
      <c r="A250" s="40">
        <v>248</v>
      </c>
      <c r="B250" s="130"/>
      <c r="C250" s="98"/>
      <c r="D250" s="96"/>
      <c r="E250" s="131"/>
      <c r="F250" s="132"/>
      <c r="G250" s="133"/>
      <c r="H250" s="11"/>
      <c r="I250" s="75"/>
      <c r="J250" s="76"/>
      <c r="K250" s="103"/>
      <c r="L250" s="103"/>
      <c r="M250" s="77"/>
      <c r="N250" s="196"/>
      <c r="O250" s="196"/>
      <c r="P250" s="134"/>
      <c r="Q250" s="134"/>
      <c r="R250" s="109"/>
      <c r="S250" s="112"/>
    </row>
    <row r="251" spans="1:19" ht="25.5" customHeight="1">
      <c r="A251" s="40">
        <v>249</v>
      </c>
      <c r="B251" s="130"/>
      <c r="C251" s="98"/>
      <c r="D251" s="96"/>
      <c r="E251" s="131"/>
      <c r="F251" s="132"/>
      <c r="G251" s="133"/>
      <c r="H251" s="11"/>
      <c r="I251" s="75"/>
      <c r="J251" s="76"/>
      <c r="K251" s="103"/>
      <c r="L251" s="103"/>
      <c r="M251" s="77"/>
      <c r="N251" s="196"/>
      <c r="O251" s="196"/>
      <c r="P251" s="134"/>
      <c r="Q251" s="134"/>
      <c r="R251" s="109"/>
      <c r="S251" s="112"/>
    </row>
    <row r="252" spans="1:19" ht="25.5" customHeight="1">
      <c r="A252" s="40">
        <v>250</v>
      </c>
      <c r="B252" s="130"/>
      <c r="C252" s="98"/>
      <c r="D252" s="96"/>
      <c r="E252" s="131"/>
      <c r="F252" s="132"/>
      <c r="G252" s="133"/>
      <c r="H252" s="11"/>
      <c r="I252" s="75"/>
      <c r="J252" s="76"/>
      <c r="K252" s="103"/>
      <c r="L252" s="103"/>
      <c r="M252" s="77"/>
      <c r="N252" s="196"/>
      <c r="O252" s="196"/>
      <c r="P252" s="134"/>
      <c r="Q252" s="134"/>
      <c r="R252" s="109"/>
      <c r="S252" s="112"/>
    </row>
    <row r="253" spans="1:19" ht="25.5" customHeight="1">
      <c r="A253" s="40">
        <v>251</v>
      </c>
      <c r="B253" s="130"/>
      <c r="C253" s="98"/>
      <c r="D253" s="96"/>
      <c r="E253" s="131"/>
      <c r="F253" s="132"/>
      <c r="G253" s="133"/>
      <c r="H253" s="11"/>
      <c r="I253" s="75"/>
      <c r="J253" s="76"/>
      <c r="K253" s="103"/>
      <c r="L253" s="103"/>
      <c r="M253" s="77"/>
      <c r="N253" s="196"/>
      <c r="O253" s="196"/>
      <c r="P253" s="134"/>
      <c r="Q253" s="134"/>
      <c r="R253" s="109"/>
      <c r="S253" s="112"/>
    </row>
    <row r="254" spans="1:19" ht="25.5" customHeight="1">
      <c r="A254" s="40">
        <v>252</v>
      </c>
      <c r="B254" s="130"/>
      <c r="C254" s="98"/>
      <c r="D254" s="96"/>
      <c r="E254" s="131"/>
      <c r="F254" s="132"/>
      <c r="G254" s="133"/>
      <c r="H254" s="11"/>
      <c r="I254" s="75"/>
      <c r="J254" s="76"/>
      <c r="K254" s="103"/>
      <c r="L254" s="103"/>
      <c r="M254" s="77"/>
      <c r="N254" s="196"/>
      <c r="O254" s="196"/>
      <c r="P254" s="134"/>
      <c r="Q254" s="134"/>
      <c r="R254" s="109"/>
      <c r="S254" s="112"/>
    </row>
    <row r="255" spans="1:19" ht="25.5" customHeight="1">
      <c r="A255" s="40">
        <v>253</v>
      </c>
      <c r="B255" s="130"/>
      <c r="C255" s="98"/>
      <c r="D255" s="96"/>
      <c r="E255" s="131"/>
      <c r="F255" s="132"/>
      <c r="G255" s="133"/>
      <c r="H255" s="11"/>
      <c r="I255" s="75"/>
      <c r="J255" s="76"/>
      <c r="K255" s="103"/>
      <c r="L255" s="103"/>
      <c r="M255" s="77"/>
      <c r="N255" s="196"/>
      <c r="O255" s="196"/>
      <c r="P255" s="134"/>
      <c r="Q255" s="134"/>
      <c r="R255" s="109"/>
      <c r="S255" s="112"/>
    </row>
    <row r="256" spans="1:19" ht="25.5" customHeight="1">
      <c r="A256" s="40">
        <v>254</v>
      </c>
      <c r="B256" s="130"/>
      <c r="C256" s="98"/>
      <c r="D256" s="96"/>
      <c r="E256" s="131"/>
      <c r="F256" s="132"/>
      <c r="G256" s="133"/>
      <c r="H256" s="11"/>
      <c r="I256" s="75"/>
      <c r="J256" s="76"/>
      <c r="K256" s="103"/>
      <c r="L256" s="103"/>
      <c r="M256" s="77"/>
      <c r="N256" s="196"/>
      <c r="O256" s="196"/>
      <c r="P256" s="134"/>
      <c r="Q256" s="134"/>
      <c r="R256" s="109"/>
      <c r="S256" s="112"/>
    </row>
    <row r="257" spans="1:19" ht="25.5" customHeight="1">
      <c r="A257" s="40">
        <v>255</v>
      </c>
      <c r="B257" s="130"/>
      <c r="C257" s="98"/>
      <c r="D257" s="96"/>
      <c r="E257" s="131"/>
      <c r="F257" s="132"/>
      <c r="G257" s="133"/>
      <c r="H257" s="11"/>
      <c r="I257" s="75"/>
      <c r="J257" s="76"/>
      <c r="K257" s="103"/>
      <c r="L257" s="103"/>
      <c r="M257" s="77"/>
      <c r="N257" s="196"/>
      <c r="O257" s="196"/>
      <c r="P257" s="134"/>
      <c r="Q257" s="134"/>
      <c r="R257" s="109"/>
      <c r="S257" s="112"/>
    </row>
    <row r="258" spans="1:19" ht="25.5" customHeight="1">
      <c r="A258" s="40">
        <v>256</v>
      </c>
      <c r="B258" s="130"/>
      <c r="C258" s="98"/>
      <c r="D258" s="96"/>
      <c r="E258" s="131"/>
      <c r="F258" s="132"/>
      <c r="G258" s="133"/>
      <c r="H258" s="11"/>
      <c r="I258" s="75"/>
      <c r="J258" s="76"/>
      <c r="K258" s="103"/>
      <c r="L258" s="103"/>
      <c r="M258" s="77"/>
      <c r="N258" s="196"/>
      <c r="O258" s="196"/>
      <c r="P258" s="134"/>
      <c r="Q258" s="134"/>
      <c r="R258" s="109"/>
      <c r="S258" s="112"/>
    </row>
    <row r="259" spans="1:19" ht="25.5" customHeight="1">
      <c r="A259" s="40">
        <v>257</v>
      </c>
      <c r="B259" s="130"/>
      <c r="C259" s="98"/>
      <c r="D259" s="96"/>
      <c r="E259" s="131"/>
      <c r="F259" s="132"/>
      <c r="G259" s="133"/>
      <c r="H259" s="11"/>
      <c r="I259" s="75"/>
      <c r="J259" s="76"/>
      <c r="K259" s="103"/>
      <c r="L259" s="103"/>
      <c r="M259" s="77"/>
      <c r="N259" s="196"/>
      <c r="O259" s="196"/>
      <c r="P259" s="134"/>
      <c r="Q259" s="134"/>
      <c r="R259" s="109"/>
      <c r="S259" s="112"/>
    </row>
    <row r="260" spans="1:19" ht="25.5" customHeight="1">
      <c r="A260" s="40">
        <v>258</v>
      </c>
      <c r="B260" s="130"/>
      <c r="C260" s="98"/>
      <c r="D260" s="96"/>
      <c r="E260" s="131"/>
      <c r="F260" s="132"/>
      <c r="G260" s="133"/>
      <c r="H260" s="11"/>
      <c r="I260" s="75"/>
      <c r="J260" s="76"/>
      <c r="K260" s="103"/>
      <c r="L260" s="103"/>
      <c r="M260" s="77"/>
      <c r="N260" s="196"/>
      <c r="O260" s="196"/>
      <c r="P260" s="134"/>
      <c r="Q260" s="134"/>
      <c r="R260" s="109"/>
      <c r="S260" s="112"/>
    </row>
    <row r="261" spans="1:19" ht="25.5" customHeight="1">
      <c r="A261" s="40">
        <v>259</v>
      </c>
      <c r="B261" s="130"/>
      <c r="C261" s="98"/>
      <c r="D261" s="96"/>
      <c r="E261" s="131"/>
      <c r="F261" s="132"/>
      <c r="G261" s="133"/>
      <c r="H261" s="11"/>
      <c r="I261" s="75"/>
      <c r="J261" s="76"/>
      <c r="K261" s="103"/>
      <c r="L261" s="103"/>
      <c r="M261" s="77"/>
      <c r="N261" s="196"/>
      <c r="O261" s="196"/>
      <c r="P261" s="134"/>
      <c r="Q261" s="134"/>
      <c r="R261" s="109"/>
      <c r="S261" s="112"/>
    </row>
    <row r="262" spans="1:19" ht="25.5" customHeight="1">
      <c r="A262" s="40">
        <v>260</v>
      </c>
      <c r="B262" s="130"/>
      <c r="C262" s="98"/>
      <c r="D262" s="96"/>
      <c r="E262" s="131"/>
      <c r="F262" s="132"/>
      <c r="G262" s="133"/>
      <c r="H262" s="11"/>
      <c r="I262" s="75"/>
      <c r="J262" s="76"/>
      <c r="K262" s="103"/>
      <c r="L262" s="103"/>
      <c r="M262" s="77"/>
      <c r="N262" s="196"/>
      <c r="O262" s="196"/>
      <c r="P262" s="134"/>
      <c r="Q262" s="134"/>
      <c r="R262" s="109"/>
      <c r="S262" s="112"/>
    </row>
    <row r="263" spans="1:19" ht="25.5" customHeight="1">
      <c r="A263" s="40">
        <v>261</v>
      </c>
      <c r="B263" s="130"/>
      <c r="C263" s="98"/>
      <c r="D263" s="96"/>
      <c r="E263" s="131"/>
      <c r="F263" s="132"/>
      <c r="G263" s="133"/>
      <c r="H263" s="11"/>
      <c r="I263" s="75"/>
      <c r="J263" s="76"/>
      <c r="K263" s="103"/>
      <c r="L263" s="103"/>
      <c r="M263" s="77"/>
      <c r="N263" s="196"/>
      <c r="O263" s="196"/>
      <c r="P263" s="134"/>
      <c r="Q263" s="134"/>
      <c r="R263" s="109"/>
      <c r="S263" s="112"/>
    </row>
    <row r="264" spans="1:19" ht="25.5" customHeight="1">
      <c r="A264" s="40">
        <v>262</v>
      </c>
      <c r="B264" s="130"/>
      <c r="C264" s="98"/>
      <c r="D264" s="96"/>
      <c r="E264" s="131"/>
      <c r="F264" s="132"/>
      <c r="G264" s="133"/>
      <c r="H264" s="11"/>
      <c r="I264" s="75"/>
      <c r="J264" s="76"/>
      <c r="K264" s="103"/>
      <c r="L264" s="103"/>
      <c r="M264" s="77"/>
      <c r="N264" s="196"/>
      <c r="O264" s="196"/>
      <c r="P264" s="134"/>
      <c r="Q264" s="134"/>
      <c r="R264" s="109"/>
      <c r="S264" s="112"/>
    </row>
    <row r="265" spans="1:19" ht="25.5" customHeight="1">
      <c r="A265" s="40">
        <v>263</v>
      </c>
      <c r="B265" s="130"/>
      <c r="C265" s="98"/>
      <c r="D265" s="96"/>
      <c r="E265" s="131"/>
      <c r="F265" s="132"/>
      <c r="G265" s="133"/>
      <c r="H265" s="11"/>
      <c r="I265" s="75"/>
      <c r="J265" s="76"/>
      <c r="K265" s="103"/>
      <c r="L265" s="103"/>
      <c r="M265" s="77"/>
      <c r="N265" s="196"/>
      <c r="O265" s="196"/>
      <c r="P265" s="134"/>
      <c r="Q265" s="134"/>
      <c r="R265" s="109"/>
      <c r="S265" s="112"/>
    </row>
    <row r="266" spans="1:19" ht="25.5" customHeight="1">
      <c r="A266" s="40">
        <v>264</v>
      </c>
      <c r="B266" s="130"/>
      <c r="C266" s="98"/>
      <c r="D266" s="96"/>
      <c r="E266" s="131"/>
      <c r="F266" s="132"/>
      <c r="G266" s="133"/>
      <c r="H266" s="11"/>
      <c r="I266" s="75"/>
      <c r="J266" s="76"/>
      <c r="K266" s="103"/>
      <c r="L266" s="103"/>
      <c r="M266" s="77"/>
      <c r="N266" s="196"/>
      <c r="O266" s="196"/>
      <c r="P266" s="134"/>
      <c r="Q266" s="134"/>
      <c r="R266" s="109"/>
      <c r="S266" s="112"/>
    </row>
    <row r="267" spans="1:19" ht="25.5" customHeight="1">
      <c r="A267" s="40">
        <v>265</v>
      </c>
      <c r="B267" s="130"/>
      <c r="C267" s="98"/>
      <c r="D267" s="96"/>
      <c r="E267" s="131"/>
      <c r="F267" s="132"/>
      <c r="G267" s="133"/>
      <c r="H267" s="11"/>
      <c r="I267" s="75"/>
      <c r="J267" s="76"/>
      <c r="K267" s="103"/>
      <c r="L267" s="103"/>
      <c r="M267" s="77"/>
      <c r="N267" s="196"/>
      <c r="O267" s="196"/>
      <c r="P267" s="134"/>
      <c r="Q267" s="134"/>
      <c r="R267" s="109"/>
      <c r="S267" s="112"/>
    </row>
    <row r="268" spans="1:19" ht="25.5" customHeight="1">
      <c r="A268" s="40">
        <v>266</v>
      </c>
      <c r="B268" s="130"/>
      <c r="C268" s="98"/>
      <c r="D268" s="96"/>
      <c r="E268" s="131"/>
      <c r="F268" s="132"/>
      <c r="G268" s="133"/>
      <c r="H268" s="11"/>
      <c r="I268" s="75"/>
      <c r="J268" s="76"/>
      <c r="K268" s="103"/>
      <c r="L268" s="103"/>
      <c r="M268" s="77"/>
      <c r="N268" s="196"/>
      <c r="O268" s="196"/>
      <c r="P268" s="134"/>
      <c r="Q268" s="134"/>
      <c r="R268" s="109"/>
      <c r="S268" s="112"/>
    </row>
    <row r="269" spans="1:19" ht="25.5" customHeight="1">
      <c r="A269" s="40">
        <v>267</v>
      </c>
      <c r="B269" s="130"/>
      <c r="C269" s="98"/>
      <c r="D269" s="96"/>
      <c r="E269" s="131"/>
      <c r="F269" s="132"/>
      <c r="G269" s="133"/>
      <c r="H269" s="11"/>
      <c r="I269" s="75"/>
      <c r="J269" s="76"/>
      <c r="K269" s="103"/>
      <c r="L269" s="103"/>
      <c r="M269" s="77"/>
      <c r="N269" s="196"/>
      <c r="O269" s="196"/>
      <c r="P269" s="134"/>
      <c r="Q269" s="134"/>
      <c r="R269" s="109"/>
      <c r="S269" s="112"/>
    </row>
    <row r="270" spans="1:19" ht="25.5" customHeight="1">
      <c r="A270" s="40">
        <v>268</v>
      </c>
      <c r="B270" s="130"/>
      <c r="C270" s="98"/>
      <c r="D270" s="96"/>
      <c r="E270" s="131"/>
      <c r="F270" s="132"/>
      <c r="G270" s="133"/>
      <c r="H270" s="11"/>
      <c r="I270" s="75"/>
      <c r="J270" s="76"/>
      <c r="K270" s="103"/>
      <c r="L270" s="103"/>
      <c r="M270" s="77"/>
      <c r="N270" s="196"/>
      <c r="O270" s="196"/>
      <c r="P270" s="134"/>
      <c r="Q270" s="134"/>
      <c r="R270" s="109"/>
      <c r="S270" s="112"/>
    </row>
    <row r="271" spans="1:19" ht="25.5" customHeight="1">
      <c r="A271" s="40">
        <v>269</v>
      </c>
      <c r="B271" s="130"/>
      <c r="C271" s="98"/>
      <c r="D271" s="96"/>
      <c r="E271" s="131"/>
      <c r="F271" s="132"/>
      <c r="G271" s="133"/>
      <c r="H271" s="11"/>
      <c r="I271" s="75"/>
      <c r="J271" s="76"/>
      <c r="K271" s="103"/>
      <c r="L271" s="103"/>
      <c r="M271" s="77"/>
      <c r="N271" s="196"/>
      <c r="O271" s="196"/>
      <c r="P271" s="134"/>
      <c r="Q271" s="134"/>
      <c r="R271" s="109"/>
      <c r="S271" s="112"/>
    </row>
    <row r="272" spans="1:19" ht="25.5" customHeight="1">
      <c r="A272" s="40">
        <v>270</v>
      </c>
      <c r="B272" s="130"/>
      <c r="C272" s="98"/>
      <c r="D272" s="96"/>
      <c r="E272" s="131"/>
      <c r="F272" s="132"/>
      <c r="G272" s="133"/>
      <c r="H272" s="11"/>
      <c r="I272" s="75"/>
      <c r="J272" s="76"/>
      <c r="K272" s="103"/>
      <c r="L272" s="103"/>
      <c r="M272" s="77"/>
      <c r="N272" s="196"/>
      <c r="O272" s="196"/>
      <c r="P272" s="134"/>
      <c r="Q272" s="134"/>
      <c r="R272" s="109"/>
      <c r="S272" s="112"/>
    </row>
    <row r="273" spans="1:19" ht="25.5" customHeight="1">
      <c r="A273" s="40">
        <v>271</v>
      </c>
      <c r="B273" s="130"/>
      <c r="C273" s="98"/>
      <c r="D273" s="96"/>
      <c r="E273" s="131"/>
      <c r="F273" s="132"/>
      <c r="G273" s="133"/>
      <c r="H273" s="11"/>
      <c r="I273" s="75"/>
      <c r="J273" s="76"/>
      <c r="K273" s="103"/>
      <c r="L273" s="103"/>
      <c r="M273" s="77"/>
      <c r="N273" s="196"/>
      <c r="O273" s="196"/>
      <c r="P273" s="134"/>
      <c r="Q273" s="134"/>
      <c r="R273" s="109"/>
      <c r="S273" s="112"/>
    </row>
    <row r="274" spans="1:19" ht="25.5" customHeight="1">
      <c r="A274" s="40">
        <v>272</v>
      </c>
      <c r="B274" s="130"/>
      <c r="C274" s="98"/>
      <c r="D274" s="96"/>
      <c r="E274" s="131"/>
      <c r="F274" s="132"/>
      <c r="G274" s="133"/>
      <c r="H274" s="11"/>
      <c r="I274" s="75"/>
      <c r="J274" s="76"/>
      <c r="K274" s="103"/>
      <c r="L274" s="103"/>
      <c r="M274" s="77"/>
      <c r="N274" s="196"/>
      <c r="O274" s="196"/>
      <c r="P274" s="134"/>
      <c r="Q274" s="134"/>
      <c r="R274" s="109"/>
      <c r="S274" s="112"/>
    </row>
    <row r="275" spans="1:19" ht="25.5" customHeight="1">
      <c r="A275" s="40">
        <v>273</v>
      </c>
      <c r="B275" s="130"/>
      <c r="C275" s="98"/>
      <c r="D275" s="96"/>
      <c r="E275" s="131"/>
      <c r="F275" s="132"/>
      <c r="G275" s="133"/>
      <c r="H275" s="11"/>
      <c r="I275" s="75"/>
      <c r="J275" s="76"/>
      <c r="K275" s="103"/>
      <c r="L275" s="103"/>
      <c r="M275" s="77"/>
      <c r="N275" s="196"/>
      <c r="O275" s="196"/>
      <c r="P275" s="134"/>
      <c r="Q275" s="134"/>
      <c r="R275" s="109"/>
      <c r="S275" s="112"/>
    </row>
    <row r="276" spans="1:19" ht="25.5" customHeight="1">
      <c r="A276" s="40">
        <v>274</v>
      </c>
      <c r="B276" s="130"/>
      <c r="C276" s="98"/>
      <c r="D276" s="96"/>
      <c r="E276" s="131"/>
      <c r="F276" s="132"/>
      <c r="G276" s="133"/>
      <c r="H276" s="11"/>
      <c r="I276" s="75"/>
      <c r="J276" s="76"/>
      <c r="K276" s="103"/>
      <c r="L276" s="103"/>
      <c r="M276" s="77"/>
      <c r="N276" s="196"/>
      <c r="O276" s="196"/>
      <c r="P276" s="134"/>
      <c r="Q276" s="134"/>
      <c r="R276" s="109"/>
      <c r="S276" s="112"/>
    </row>
    <row r="277" spans="1:19" ht="25.5" customHeight="1">
      <c r="A277" s="40">
        <v>275</v>
      </c>
      <c r="B277" s="130"/>
      <c r="C277" s="98"/>
      <c r="D277" s="96"/>
      <c r="E277" s="131"/>
      <c r="F277" s="132"/>
      <c r="G277" s="133"/>
      <c r="H277" s="11"/>
      <c r="I277" s="75"/>
      <c r="J277" s="76"/>
      <c r="K277" s="103"/>
      <c r="L277" s="103"/>
      <c r="M277" s="77"/>
      <c r="N277" s="196"/>
      <c r="O277" s="196"/>
      <c r="P277" s="134"/>
      <c r="Q277" s="134"/>
      <c r="R277" s="109"/>
      <c r="S277" s="112"/>
    </row>
    <row r="278" spans="1:19" ht="25.5" customHeight="1">
      <c r="A278" s="40">
        <v>276</v>
      </c>
      <c r="B278" s="130"/>
      <c r="C278" s="98"/>
      <c r="D278" s="96"/>
      <c r="E278" s="131"/>
      <c r="F278" s="132"/>
      <c r="G278" s="133"/>
      <c r="H278" s="11"/>
      <c r="I278" s="75"/>
      <c r="J278" s="76"/>
      <c r="K278" s="103"/>
      <c r="L278" s="103"/>
      <c r="M278" s="77"/>
      <c r="N278" s="196"/>
      <c r="O278" s="196"/>
      <c r="P278" s="134"/>
      <c r="Q278" s="134"/>
      <c r="R278" s="109"/>
      <c r="S278" s="112"/>
    </row>
    <row r="279" spans="1:19" ht="25.5" customHeight="1">
      <c r="A279" s="40">
        <v>277</v>
      </c>
      <c r="B279" s="130"/>
      <c r="C279" s="98"/>
      <c r="D279" s="96"/>
      <c r="E279" s="131"/>
      <c r="F279" s="132"/>
      <c r="G279" s="133"/>
      <c r="H279" s="11"/>
      <c r="I279" s="75"/>
      <c r="J279" s="76"/>
      <c r="K279" s="103"/>
      <c r="L279" s="103"/>
      <c r="M279" s="77"/>
      <c r="N279" s="196"/>
      <c r="O279" s="196"/>
      <c r="P279" s="134"/>
      <c r="Q279" s="134"/>
      <c r="R279" s="109"/>
      <c r="S279" s="112"/>
    </row>
    <row r="280" spans="1:19" ht="25.5" customHeight="1">
      <c r="A280" s="40">
        <v>278</v>
      </c>
      <c r="B280" s="130"/>
      <c r="C280" s="98"/>
      <c r="D280" s="96"/>
      <c r="E280" s="131"/>
      <c r="F280" s="132"/>
      <c r="G280" s="133"/>
      <c r="H280" s="11"/>
      <c r="I280" s="75"/>
      <c r="J280" s="76"/>
      <c r="K280" s="103"/>
      <c r="L280" s="103"/>
      <c r="M280" s="77"/>
      <c r="N280" s="196"/>
      <c r="O280" s="196"/>
      <c r="P280" s="134"/>
      <c r="Q280" s="134"/>
      <c r="R280" s="109"/>
      <c r="S280" s="112"/>
    </row>
    <row r="281" spans="1:19" ht="25.5" customHeight="1">
      <c r="A281" s="40">
        <v>279</v>
      </c>
      <c r="B281" s="130"/>
      <c r="C281" s="98"/>
      <c r="D281" s="96"/>
      <c r="E281" s="131"/>
      <c r="F281" s="132"/>
      <c r="G281" s="133"/>
      <c r="H281" s="11"/>
      <c r="I281" s="75"/>
      <c r="J281" s="76"/>
      <c r="K281" s="103"/>
      <c r="L281" s="103"/>
      <c r="M281" s="77"/>
      <c r="N281" s="196"/>
      <c r="O281" s="196"/>
      <c r="P281" s="134"/>
      <c r="Q281" s="134"/>
      <c r="R281" s="109"/>
      <c r="S281" s="112"/>
    </row>
    <row r="282" spans="1:19" ht="25.5" customHeight="1">
      <c r="A282" s="40">
        <v>280</v>
      </c>
      <c r="B282" s="130"/>
      <c r="C282" s="98"/>
      <c r="D282" s="96"/>
      <c r="E282" s="131"/>
      <c r="F282" s="132"/>
      <c r="G282" s="133"/>
      <c r="H282" s="11"/>
      <c r="I282" s="75"/>
      <c r="J282" s="76"/>
      <c r="K282" s="103"/>
      <c r="L282" s="103"/>
      <c r="M282" s="77"/>
      <c r="N282" s="196"/>
      <c r="O282" s="196"/>
      <c r="P282" s="134"/>
      <c r="Q282" s="134"/>
      <c r="R282" s="109"/>
      <c r="S282" s="112"/>
    </row>
    <row r="283" spans="1:19" ht="25.5" customHeight="1">
      <c r="A283" s="40">
        <v>281</v>
      </c>
      <c r="B283" s="130"/>
      <c r="C283" s="98"/>
      <c r="D283" s="96"/>
      <c r="E283" s="131"/>
      <c r="F283" s="132"/>
      <c r="G283" s="133"/>
      <c r="H283" s="11"/>
      <c r="I283" s="75"/>
      <c r="J283" s="76"/>
      <c r="K283" s="103"/>
      <c r="L283" s="103"/>
      <c r="M283" s="77"/>
      <c r="N283" s="196"/>
      <c r="O283" s="196"/>
      <c r="P283" s="134"/>
      <c r="Q283" s="134"/>
      <c r="R283" s="109"/>
      <c r="S283" s="112"/>
    </row>
    <row r="284" spans="1:19" ht="25.5" customHeight="1">
      <c r="A284" s="40">
        <v>282</v>
      </c>
      <c r="B284" s="130"/>
      <c r="C284" s="98"/>
      <c r="D284" s="96"/>
      <c r="E284" s="131"/>
      <c r="F284" s="132"/>
      <c r="G284" s="133"/>
      <c r="H284" s="11"/>
      <c r="I284" s="75"/>
      <c r="J284" s="76"/>
      <c r="K284" s="103"/>
      <c r="L284" s="103"/>
      <c r="M284" s="77"/>
      <c r="N284" s="196"/>
      <c r="O284" s="196"/>
      <c r="P284" s="134"/>
      <c r="Q284" s="134"/>
      <c r="R284" s="109"/>
      <c r="S284" s="112"/>
    </row>
    <row r="285" spans="1:19" ht="25.5" customHeight="1">
      <c r="A285" s="40">
        <v>283</v>
      </c>
      <c r="B285" s="130"/>
      <c r="C285" s="98"/>
      <c r="D285" s="96"/>
      <c r="E285" s="131"/>
      <c r="F285" s="132"/>
      <c r="G285" s="133"/>
      <c r="H285" s="11"/>
      <c r="I285" s="75"/>
      <c r="J285" s="76"/>
      <c r="K285" s="103"/>
      <c r="L285" s="103"/>
      <c r="M285" s="77"/>
      <c r="N285" s="196"/>
      <c r="O285" s="196"/>
      <c r="P285" s="134"/>
      <c r="Q285" s="134"/>
      <c r="R285" s="109"/>
      <c r="S285" s="112"/>
    </row>
    <row r="286" spans="1:19" ht="25.5" customHeight="1">
      <c r="A286" s="40">
        <v>284</v>
      </c>
      <c r="B286" s="130"/>
      <c r="C286" s="98"/>
      <c r="D286" s="96"/>
      <c r="E286" s="131"/>
      <c r="F286" s="132"/>
      <c r="G286" s="133"/>
      <c r="H286" s="11"/>
      <c r="I286" s="75"/>
      <c r="J286" s="76"/>
      <c r="K286" s="103"/>
      <c r="L286" s="103"/>
      <c r="M286" s="77"/>
      <c r="N286" s="196"/>
      <c r="O286" s="196"/>
      <c r="P286" s="134"/>
      <c r="Q286" s="134"/>
      <c r="R286" s="109"/>
      <c r="S286" s="112"/>
    </row>
    <row r="287" spans="1:19" ht="25.5" customHeight="1">
      <c r="A287" s="40">
        <v>285</v>
      </c>
      <c r="B287" s="130"/>
      <c r="C287" s="98"/>
      <c r="D287" s="96"/>
      <c r="E287" s="131"/>
      <c r="F287" s="132"/>
      <c r="G287" s="133"/>
      <c r="H287" s="11"/>
      <c r="I287" s="75"/>
      <c r="J287" s="76"/>
      <c r="K287" s="103"/>
      <c r="L287" s="103"/>
      <c r="M287" s="77"/>
      <c r="N287" s="196"/>
      <c r="O287" s="196"/>
      <c r="P287" s="134"/>
      <c r="Q287" s="134"/>
      <c r="R287" s="109"/>
      <c r="S287" s="112"/>
    </row>
    <row r="288" spans="1:19" ht="25.5" customHeight="1">
      <c r="A288" s="40">
        <v>286</v>
      </c>
      <c r="B288" s="130"/>
      <c r="C288" s="98"/>
      <c r="D288" s="96"/>
      <c r="E288" s="131"/>
      <c r="F288" s="132"/>
      <c r="G288" s="133"/>
      <c r="H288" s="11"/>
      <c r="I288" s="75"/>
      <c r="J288" s="76"/>
      <c r="K288" s="103"/>
      <c r="L288" s="103"/>
      <c r="M288" s="77"/>
      <c r="N288" s="196"/>
      <c r="O288" s="196"/>
      <c r="P288" s="134"/>
      <c r="Q288" s="134"/>
      <c r="R288" s="109"/>
      <c r="S288" s="112"/>
    </row>
    <row r="289" spans="1:19" ht="25.5" customHeight="1">
      <c r="A289" s="40">
        <v>287</v>
      </c>
      <c r="B289" s="130"/>
      <c r="C289" s="98"/>
      <c r="D289" s="96"/>
      <c r="E289" s="131"/>
      <c r="F289" s="132"/>
      <c r="G289" s="133"/>
      <c r="H289" s="11"/>
      <c r="I289" s="75"/>
      <c r="J289" s="76"/>
      <c r="K289" s="103"/>
      <c r="L289" s="103"/>
      <c r="M289" s="77"/>
      <c r="N289" s="196"/>
      <c r="O289" s="196"/>
      <c r="P289" s="134"/>
      <c r="Q289" s="134"/>
      <c r="R289" s="109"/>
      <c r="S289" s="112"/>
    </row>
    <row r="290" spans="1:19" ht="25.5" customHeight="1">
      <c r="A290" s="40">
        <v>288</v>
      </c>
      <c r="B290" s="130"/>
      <c r="C290" s="98"/>
      <c r="D290" s="96"/>
      <c r="E290" s="131"/>
      <c r="F290" s="132"/>
      <c r="G290" s="133"/>
      <c r="H290" s="11"/>
      <c r="I290" s="75"/>
      <c r="J290" s="76"/>
      <c r="K290" s="103"/>
      <c r="L290" s="103"/>
      <c r="M290" s="77"/>
      <c r="N290" s="196"/>
      <c r="O290" s="196"/>
      <c r="P290" s="134"/>
      <c r="Q290" s="134"/>
      <c r="R290" s="109"/>
      <c r="S290" s="112"/>
    </row>
    <row r="291" spans="1:19" ht="25.5" customHeight="1">
      <c r="A291" s="40">
        <v>289</v>
      </c>
      <c r="B291" s="130"/>
      <c r="C291" s="98"/>
      <c r="D291" s="96"/>
      <c r="E291" s="131"/>
      <c r="F291" s="132"/>
      <c r="G291" s="133"/>
      <c r="H291" s="11"/>
      <c r="I291" s="75"/>
      <c r="J291" s="76"/>
      <c r="K291" s="103"/>
      <c r="L291" s="103"/>
      <c r="M291" s="77"/>
      <c r="N291" s="196"/>
      <c r="O291" s="196"/>
      <c r="P291" s="134"/>
      <c r="Q291" s="134"/>
      <c r="R291" s="109"/>
      <c r="S291" s="112"/>
    </row>
    <row r="292" spans="1:19" ht="25.5" customHeight="1">
      <c r="A292" s="40">
        <v>290</v>
      </c>
      <c r="B292" s="130"/>
      <c r="C292" s="98"/>
      <c r="D292" s="96"/>
      <c r="E292" s="131"/>
      <c r="F292" s="132"/>
      <c r="G292" s="133"/>
      <c r="H292" s="11"/>
      <c r="I292" s="75"/>
      <c r="J292" s="76"/>
      <c r="K292" s="103"/>
      <c r="L292" s="103"/>
      <c r="M292" s="77"/>
      <c r="N292" s="196"/>
      <c r="O292" s="196"/>
      <c r="P292" s="134"/>
      <c r="Q292" s="134"/>
      <c r="R292" s="109"/>
      <c r="S292" s="112"/>
    </row>
    <row r="293" spans="1:19" ht="25.5" customHeight="1">
      <c r="A293" s="40">
        <v>291</v>
      </c>
      <c r="B293" s="130"/>
      <c r="C293" s="98"/>
      <c r="D293" s="96"/>
      <c r="E293" s="131"/>
      <c r="F293" s="132"/>
      <c r="G293" s="133"/>
      <c r="H293" s="11"/>
      <c r="I293" s="75"/>
      <c r="J293" s="76"/>
      <c r="K293" s="103"/>
      <c r="L293" s="103"/>
      <c r="M293" s="77"/>
      <c r="N293" s="196"/>
      <c r="O293" s="196"/>
      <c r="P293" s="134"/>
      <c r="Q293" s="134"/>
      <c r="R293" s="109"/>
      <c r="S293" s="112"/>
    </row>
    <row r="294" spans="1:19" ht="25.5" customHeight="1">
      <c r="A294" s="40">
        <v>292</v>
      </c>
      <c r="B294" s="130"/>
      <c r="C294" s="98"/>
      <c r="D294" s="96"/>
      <c r="E294" s="131"/>
      <c r="F294" s="132"/>
      <c r="G294" s="133"/>
      <c r="H294" s="11"/>
      <c r="I294" s="75"/>
      <c r="J294" s="76"/>
      <c r="K294" s="103"/>
      <c r="L294" s="103"/>
      <c r="M294" s="77"/>
      <c r="N294" s="196"/>
      <c r="O294" s="196"/>
      <c r="P294" s="134"/>
      <c r="Q294" s="134"/>
      <c r="R294" s="109"/>
      <c r="S294" s="112"/>
    </row>
    <row r="295" spans="1:19" ht="25.5" customHeight="1">
      <c r="A295" s="40">
        <v>293</v>
      </c>
      <c r="B295" s="130"/>
      <c r="C295" s="98"/>
      <c r="D295" s="96"/>
      <c r="E295" s="131"/>
      <c r="F295" s="132"/>
      <c r="G295" s="133"/>
      <c r="H295" s="11"/>
      <c r="I295" s="75"/>
      <c r="J295" s="76"/>
      <c r="K295" s="103"/>
      <c r="L295" s="103"/>
      <c r="M295" s="77"/>
      <c r="N295" s="196"/>
      <c r="O295" s="196"/>
      <c r="P295" s="134"/>
      <c r="Q295" s="134"/>
      <c r="R295" s="109"/>
      <c r="S295" s="112"/>
    </row>
    <row r="296" spans="1:19" ht="25.5" customHeight="1">
      <c r="A296" s="40">
        <v>294</v>
      </c>
      <c r="B296" s="130"/>
      <c r="C296" s="98"/>
      <c r="D296" s="96"/>
      <c r="E296" s="131"/>
      <c r="F296" s="132"/>
      <c r="G296" s="133"/>
      <c r="H296" s="11"/>
      <c r="I296" s="75"/>
      <c r="J296" s="76"/>
      <c r="K296" s="103"/>
      <c r="L296" s="103"/>
      <c r="M296" s="77"/>
      <c r="N296" s="196"/>
      <c r="O296" s="196"/>
      <c r="P296" s="134"/>
      <c r="Q296" s="134"/>
      <c r="R296" s="109"/>
      <c r="S296" s="112"/>
    </row>
    <row r="297" spans="1:19" ht="25.5" customHeight="1">
      <c r="A297" s="40">
        <v>295</v>
      </c>
      <c r="B297" s="130"/>
      <c r="C297" s="98"/>
      <c r="D297" s="96"/>
      <c r="E297" s="131"/>
      <c r="F297" s="132"/>
      <c r="G297" s="133"/>
      <c r="H297" s="11"/>
      <c r="I297" s="75"/>
      <c r="J297" s="76"/>
      <c r="K297" s="103"/>
      <c r="L297" s="103"/>
      <c r="M297" s="77"/>
      <c r="N297" s="196"/>
      <c r="O297" s="196"/>
      <c r="P297" s="134"/>
      <c r="Q297" s="134"/>
      <c r="R297" s="109"/>
      <c r="S297" s="112"/>
    </row>
    <row r="298" spans="1:19" ht="25.5" customHeight="1">
      <c r="A298" s="40">
        <v>296</v>
      </c>
      <c r="B298" s="130"/>
      <c r="C298" s="98"/>
      <c r="D298" s="96"/>
      <c r="E298" s="131"/>
      <c r="F298" s="132"/>
      <c r="G298" s="133"/>
      <c r="H298" s="11"/>
      <c r="I298" s="75"/>
      <c r="J298" s="76"/>
      <c r="K298" s="103"/>
      <c r="L298" s="103"/>
      <c r="M298" s="77"/>
      <c r="N298" s="196"/>
      <c r="O298" s="196"/>
      <c r="P298" s="134"/>
      <c r="Q298" s="134"/>
      <c r="R298" s="109"/>
      <c r="S298" s="112"/>
    </row>
    <row r="299" spans="1:19" ht="25.5" customHeight="1">
      <c r="A299" s="40">
        <v>297</v>
      </c>
      <c r="B299" s="130"/>
      <c r="C299" s="98"/>
      <c r="D299" s="96"/>
      <c r="E299" s="131"/>
      <c r="F299" s="132"/>
      <c r="G299" s="133"/>
      <c r="H299" s="11"/>
      <c r="I299" s="75"/>
      <c r="J299" s="76"/>
      <c r="K299" s="103"/>
      <c r="L299" s="103"/>
      <c r="M299" s="77"/>
      <c r="N299" s="196"/>
      <c r="O299" s="196"/>
      <c r="P299" s="134"/>
      <c r="Q299" s="134"/>
      <c r="R299" s="109"/>
      <c r="S299" s="112"/>
    </row>
    <row r="300" spans="1:19" ht="25.5" customHeight="1">
      <c r="A300" s="40">
        <v>298</v>
      </c>
      <c r="B300" s="130"/>
      <c r="C300" s="98"/>
      <c r="D300" s="96"/>
      <c r="E300" s="131"/>
      <c r="F300" s="132"/>
      <c r="G300" s="133"/>
      <c r="H300" s="11"/>
      <c r="I300" s="75"/>
      <c r="J300" s="76"/>
      <c r="K300" s="103"/>
      <c r="L300" s="103"/>
      <c r="M300" s="77"/>
      <c r="N300" s="196"/>
      <c r="O300" s="196"/>
      <c r="P300" s="134"/>
      <c r="Q300" s="134"/>
      <c r="R300" s="109"/>
      <c r="S300" s="112"/>
    </row>
    <row r="301" spans="1:19" ht="25.5" customHeight="1">
      <c r="A301" s="40">
        <v>299</v>
      </c>
      <c r="B301" s="130"/>
      <c r="C301" s="98"/>
      <c r="D301" s="96"/>
      <c r="E301" s="131"/>
      <c r="F301" s="132"/>
      <c r="G301" s="133"/>
      <c r="H301" s="11"/>
      <c r="I301" s="75"/>
      <c r="J301" s="76"/>
      <c r="K301" s="103"/>
      <c r="L301" s="103"/>
      <c r="M301" s="77"/>
      <c r="N301" s="196"/>
      <c r="O301" s="196"/>
      <c r="P301" s="134"/>
      <c r="Q301" s="134"/>
      <c r="R301" s="109"/>
      <c r="S301" s="112"/>
    </row>
    <row r="302" spans="1:19" ht="25.5" customHeight="1">
      <c r="A302" s="40">
        <v>300</v>
      </c>
      <c r="B302" s="130"/>
      <c r="C302" s="98"/>
      <c r="D302" s="96"/>
      <c r="E302" s="131"/>
      <c r="F302" s="132"/>
      <c r="G302" s="133"/>
      <c r="H302" s="11"/>
      <c r="I302" s="75"/>
      <c r="J302" s="76"/>
      <c r="K302" s="103"/>
      <c r="L302" s="103"/>
      <c r="M302" s="77"/>
      <c r="N302" s="196"/>
      <c r="O302" s="196"/>
      <c r="P302" s="134"/>
      <c r="Q302" s="134"/>
      <c r="R302" s="109"/>
      <c r="S302" s="112"/>
    </row>
    <row r="303" spans="1:19" ht="25.5" customHeight="1">
      <c r="A303" s="40">
        <v>301</v>
      </c>
      <c r="B303" s="130"/>
      <c r="C303" s="98"/>
      <c r="D303" s="96"/>
      <c r="E303" s="131"/>
      <c r="F303" s="132"/>
      <c r="G303" s="133"/>
      <c r="H303" s="11"/>
      <c r="I303" s="75"/>
      <c r="J303" s="76"/>
      <c r="K303" s="103"/>
      <c r="L303" s="103"/>
      <c r="M303" s="77"/>
      <c r="N303" s="196"/>
      <c r="O303" s="196"/>
      <c r="P303" s="134"/>
      <c r="Q303" s="134"/>
      <c r="R303" s="109"/>
      <c r="S303" s="112"/>
    </row>
    <row r="304" spans="1:19" ht="25.5" customHeight="1">
      <c r="A304" s="40">
        <v>302</v>
      </c>
      <c r="B304" s="130"/>
      <c r="C304" s="98"/>
      <c r="D304" s="96"/>
      <c r="E304" s="131"/>
      <c r="F304" s="132"/>
      <c r="G304" s="133"/>
      <c r="H304" s="11"/>
      <c r="I304" s="75"/>
      <c r="J304" s="76"/>
      <c r="K304" s="103"/>
      <c r="L304" s="103"/>
      <c r="M304" s="77"/>
      <c r="N304" s="196"/>
      <c r="O304" s="196"/>
      <c r="P304" s="134"/>
      <c r="Q304" s="134"/>
      <c r="R304" s="109"/>
      <c r="S304" s="112"/>
    </row>
    <row r="305" spans="1:19" ht="25.5" customHeight="1">
      <c r="A305" s="40">
        <v>303</v>
      </c>
      <c r="B305" s="130"/>
      <c r="C305" s="98"/>
      <c r="D305" s="96"/>
      <c r="E305" s="131"/>
      <c r="F305" s="132"/>
      <c r="G305" s="133"/>
      <c r="H305" s="11"/>
      <c r="I305" s="75"/>
      <c r="J305" s="76"/>
      <c r="K305" s="103"/>
      <c r="L305" s="103"/>
      <c r="M305" s="77"/>
      <c r="N305" s="196"/>
      <c r="O305" s="196"/>
      <c r="P305" s="134"/>
      <c r="Q305" s="134"/>
      <c r="R305" s="109"/>
      <c r="S305" s="112"/>
    </row>
    <row r="306" spans="1:19" ht="25.5" customHeight="1">
      <c r="A306" s="40">
        <v>304</v>
      </c>
      <c r="B306" s="130"/>
      <c r="C306" s="98"/>
      <c r="D306" s="96"/>
      <c r="E306" s="131"/>
      <c r="F306" s="132"/>
      <c r="G306" s="133"/>
      <c r="H306" s="11"/>
      <c r="I306" s="75"/>
      <c r="J306" s="76"/>
      <c r="K306" s="103"/>
      <c r="L306" s="103"/>
      <c r="M306" s="77"/>
      <c r="N306" s="196"/>
      <c r="O306" s="196"/>
      <c r="P306" s="134"/>
      <c r="Q306" s="134"/>
      <c r="R306" s="109"/>
      <c r="S306" s="112"/>
    </row>
    <row r="307" spans="1:19" ht="25.5" customHeight="1">
      <c r="A307" s="40">
        <v>305</v>
      </c>
      <c r="B307" s="130"/>
      <c r="C307" s="98"/>
      <c r="D307" s="96"/>
      <c r="E307" s="131"/>
      <c r="F307" s="132"/>
      <c r="G307" s="133"/>
      <c r="H307" s="11"/>
      <c r="I307" s="75"/>
      <c r="J307" s="76"/>
      <c r="K307" s="103"/>
      <c r="L307" s="103"/>
      <c r="M307" s="77"/>
      <c r="N307" s="196"/>
      <c r="O307" s="196"/>
      <c r="P307" s="134"/>
      <c r="Q307" s="134"/>
      <c r="R307" s="109"/>
      <c r="S307" s="112"/>
    </row>
    <row r="308" spans="1:19" ht="25.5" customHeight="1">
      <c r="A308" s="40">
        <v>306</v>
      </c>
      <c r="B308" s="130"/>
      <c r="C308" s="98"/>
      <c r="D308" s="96"/>
      <c r="E308" s="131"/>
      <c r="F308" s="132"/>
      <c r="G308" s="133"/>
      <c r="H308" s="11"/>
      <c r="I308" s="75"/>
      <c r="J308" s="76"/>
      <c r="K308" s="103"/>
      <c r="L308" s="103"/>
      <c r="M308" s="77"/>
      <c r="N308" s="196"/>
      <c r="O308" s="196"/>
      <c r="P308" s="134"/>
      <c r="Q308" s="134"/>
      <c r="R308" s="109"/>
      <c r="S308" s="112"/>
    </row>
    <row r="309" spans="1:19" ht="25.5" customHeight="1">
      <c r="A309" s="40">
        <v>307</v>
      </c>
      <c r="B309" s="130"/>
      <c r="C309" s="98"/>
      <c r="D309" s="96"/>
      <c r="E309" s="131"/>
      <c r="F309" s="132"/>
      <c r="G309" s="133"/>
      <c r="H309" s="11"/>
      <c r="I309" s="75"/>
      <c r="J309" s="76"/>
      <c r="K309" s="103"/>
      <c r="L309" s="103"/>
      <c r="M309" s="77"/>
      <c r="N309" s="196"/>
      <c r="O309" s="196"/>
      <c r="P309" s="134"/>
      <c r="Q309" s="134"/>
      <c r="R309" s="109"/>
      <c r="S309" s="112"/>
    </row>
    <row r="310" spans="1:19" ht="25.5" customHeight="1">
      <c r="A310" s="40">
        <v>308</v>
      </c>
      <c r="B310" s="130"/>
      <c r="C310" s="98"/>
      <c r="D310" s="96"/>
      <c r="E310" s="131"/>
      <c r="F310" s="132"/>
      <c r="G310" s="133"/>
      <c r="H310" s="11"/>
      <c r="I310" s="75"/>
      <c r="J310" s="76"/>
      <c r="K310" s="103"/>
      <c r="L310" s="103"/>
      <c r="M310" s="77"/>
      <c r="N310" s="196"/>
      <c r="O310" s="196"/>
      <c r="P310" s="134"/>
      <c r="Q310" s="134"/>
      <c r="R310" s="109"/>
      <c r="S310" s="112"/>
    </row>
    <row r="311" spans="1:19" ht="25.5" customHeight="1">
      <c r="A311" s="40">
        <v>309</v>
      </c>
      <c r="B311" s="130"/>
      <c r="C311" s="98"/>
      <c r="D311" s="96"/>
      <c r="E311" s="131"/>
      <c r="F311" s="132"/>
      <c r="G311" s="133"/>
      <c r="H311" s="11"/>
      <c r="I311" s="75"/>
      <c r="J311" s="76"/>
      <c r="K311" s="103"/>
      <c r="L311" s="103"/>
      <c r="M311" s="77"/>
      <c r="N311" s="196"/>
      <c r="O311" s="196"/>
      <c r="P311" s="134"/>
      <c r="Q311" s="134"/>
      <c r="R311" s="109"/>
      <c r="S311" s="112"/>
    </row>
    <row r="312" spans="1:19" ht="25.5" customHeight="1">
      <c r="A312" s="40">
        <v>310</v>
      </c>
      <c r="B312" s="130"/>
      <c r="C312" s="98"/>
      <c r="D312" s="96"/>
      <c r="E312" s="131"/>
      <c r="F312" s="132"/>
      <c r="G312" s="133"/>
      <c r="H312" s="11"/>
      <c r="I312" s="75"/>
      <c r="J312" s="76"/>
      <c r="K312" s="103"/>
      <c r="L312" s="103"/>
      <c r="M312" s="77"/>
      <c r="N312" s="196"/>
      <c r="O312" s="196"/>
      <c r="P312" s="134"/>
      <c r="Q312" s="134"/>
      <c r="R312" s="109"/>
      <c r="S312" s="112"/>
    </row>
    <row r="313" spans="1:19" ht="25.5" customHeight="1">
      <c r="A313" s="40">
        <v>311</v>
      </c>
      <c r="B313" s="130"/>
      <c r="C313" s="98"/>
      <c r="D313" s="96"/>
      <c r="E313" s="131"/>
      <c r="F313" s="132"/>
      <c r="G313" s="133"/>
      <c r="H313" s="11"/>
      <c r="I313" s="75"/>
      <c r="J313" s="76"/>
      <c r="K313" s="103"/>
      <c r="L313" s="103"/>
      <c r="M313" s="77"/>
      <c r="N313" s="196"/>
      <c r="O313" s="196"/>
      <c r="P313" s="134"/>
      <c r="Q313" s="134"/>
      <c r="R313" s="109"/>
      <c r="S313" s="112"/>
    </row>
    <row r="314" spans="1:19" ht="25.5" customHeight="1">
      <c r="A314" s="40">
        <v>312</v>
      </c>
      <c r="B314" s="130"/>
      <c r="C314" s="98"/>
      <c r="D314" s="96"/>
      <c r="E314" s="131"/>
      <c r="F314" s="132"/>
      <c r="G314" s="133"/>
      <c r="H314" s="11"/>
      <c r="I314" s="75"/>
      <c r="J314" s="76"/>
      <c r="K314" s="103"/>
      <c r="L314" s="103"/>
      <c r="M314" s="77"/>
      <c r="N314" s="196"/>
      <c r="O314" s="196"/>
      <c r="P314" s="134"/>
      <c r="Q314" s="134"/>
      <c r="R314" s="109"/>
      <c r="S314" s="112"/>
    </row>
    <row r="315" spans="1:19" ht="25.5" customHeight="1">
      <c r="A315" s="40">
        <v>313</v>
      </c>
      <c r="B315" s="130"/>
      <c r="C315" s="98"/>
      <c r="D315" s="96"/>
      <c r="E315" s="131"/>
      <c r="F315" s="132"/>
      <c r="G315" s="133"/>
      <c r="H315" s="11"/>
      <c r="I315" s="75"/>
      <c r="J315" s="76"/>
      <c r="K315" s="103"/>
      <c r="L315" s="103"/>
      <c r="M315" s="77"/>
      <c r="N315" s="196"/>
      <c r="O315" s="196"/>
      <c r="P315" s="134"/>
      <c r="Q315" s="134"/>
      <c r="R315" s="109"/>
      <c r="S315" s="112"/>
    </row>
    <row r="316" spans="1:19" ht="25.5" customHeight="1">
      <c r="A316" s="40">
        <v>314</v>
      </c>
      <c r="B316" s="130"/>
      <c r="C316" s="98"/>
      <c r="D316" s="96"/>
      <c r="E316" s="131"/>
      <c r="F316" s="132"/>
      <c r="G316" s="133"/>
      <c r="H316" s="11"/>
      <c r="I316" s="75"/>
      <c r="J316" s="76"/>
      <c r="K316" s="103"/>
      <c r="L316" s="103"/>
      <c r="M316" s="77"/>
      <c r="N316" s="196"/>
      <c r="O316" s="196"/>
      <c r="P316" s="134"/>
      <c r="Q316" s="134"/>
      <c r="R316" s="109"/>
      <c r="S316" s="112"/>
    </row>
    <row r="317" spans="1:19" ht="25.5" customHeight="1">
      <c r="A317" s="40">
        <v>315</v>
      </c>
      <c r="B317" s="130"/>
      <c r="C317" s="98"/>
      <c r="D317" s="96"/>
      <c r="E317" s="131"/>
      <c r="F317" s="132"/>
      <c r="G317" s="133"/>
      <c r="H317" s="11"/>
      <c r="I317" s="75"/>
      <c r="J317" s="76"/>
      <c r="K317" s="103"/>
      <c r="L317" s="103"/>
      <c r="M317" s="77"/>
      <c r="N317" s="196"/>
      <c r="O317" s="196"/>
      <c r="P317" s="134"/>
      <c r="Q317" s="134"/>
      <c r="R317" s="109"/>
      <c r="S317" s="112"/>
    </row>
    <row r="318" spans="1:19" ht="25.5" customHeight="1">
      <c r="A318" s="40">
        <v>316</v>
      </c>
      <c r="B318" s="130"/>
      <c r="C318" s="98"/>
      <c r="D318" s="96"/>
      <c r="E318" s="131"/>
      <c r="F318" s="132"/>
      <c r="G318" s="133"/>
      <c r="H318" s="11"/>
      <c r="I318" s="75"/>
      <c r="J318" s="76"/>
      <c r="K318" s="103"/>
      <c r="L318" s="103"/>
      <c r="M318" s="77"/>
      <c r="N318" s="196"/>
      <c r="O318" s="196"/>
      <c r="P318" s="134"/>
      <c r="Q318" s="134"/>
      <c r="R318" s="109"/>
      <c r="S318" s="112"/>
    </row>
    <row r="319" spans="1:19" ht="25.5" customHeight="1">
      <c r="A319" s="40">
        <v>317</v>
      </c>
      <c r="B319" s="130"/>
      <c r="C319" s="98"/>
      <c r="D319" s="96"/>
      <c r="E319" s="131"/>
      <c r="F319" s="132"/>
      <c r="G319" s="133"/>
      <c r="H319" s="11"/>
      <c r="I319" s="75"/>
      <c r="J319" s="76"/>
      <c r="K319" s="103"/>
      <c r="L319" s="103"/>
      <c r="M319" s="77"/>
      <c r="N319" s="196"/>
      <c r="O319" s="196"/>
      <c r="P319" s="134"/>
      <c r="Q319" s="134"/>
      <c r="R319" s="109"/>
      <c r="S319" s="112"/>
    </row>
    <row r="320" spans="1:19" ht="25.5" customHeight="1">
      <c r="A320" s="40">
        <v>318</v>
      </c>
      <c r="B320" s="130"/>
      <c r="C320" s="98"/>
      <c r="D320" s="96"/>
      <c r="E320" s="131"/>
      <c r="F320" s="132"/>
      <c r="G320" s="133"/>
      <c r="H320" s="11"/>
      <c r="I320" s="75"/>
      <c r="J320" s="76"/>
      <c r="K320" s="103"/>
      <c r="L320" s="103"/>
      <c r="M320" s="77"/>
      <c r="N320" s="196"/>
      <c r="O320" s="196"/>
      <c r="P320" s="134"/>
      <c r="Q320" s="134"/>
      <c r="R320" s="109"/>
      <c r="S320" s="112"/>
    </row>
    <row r="321" spans="1:19" ht="25.5" customHeight="1">
      <c r="A321" s="40">
        <v>319</v>
      </c>
      <c r="B321" s="130"/>
      <c r="C321" s="98"/>
      <c r="D321" s="96"/>
      <c r="E321" s="131"/>
      <c r="F321" s="132"/>
      <c r="G321" s="133"/>
      <c r="H321" s="11"/>
      <c r="I321" s="75"/>
      <c r="J321" s="76"/>
      <c r="K321" s="103"/>
      <c r="L321" s="103"/>
      <c r="M321" s="77"/>
      <c r="N321" s="196"/>
      <c r="O321" s="196"/>
      <c r="P321" s="134"/>
      <c r="Q321" s="134"/>
      <c r="R321" s="109"/>
      <c r="S321" s="112"/>
    </row>
    <row r="322" spans="1:19" ht="25.5" customHeight="1">
      <c r="A322" s="40">
        <v>320</v>
      </c>
      <c r="B322" s="130"/>
      <c r="C322" s="98"/>
      <c r="D322" s="96"/>
      <c r="E322" s="131"/>
      <c r="F322" s="132"/>
      <c r="G322" s="133"/>
      <c r="H322" s="11"/>
      <c r="I322" s="75"/>
      <c r="J322" s="76"/>
      <c r="K322" s="103"/>
      <c r="L322" s="103"/>
      <c r="M322" s="77"/>
      <c r="N322" s="196"/>
      <c r="O322" s="196"/>
      <c r="P322" s="134"/>
      <c r="Q322" s="134"/>
      <c r="R322" s="109"/>
      <c r="S322" s="112"/>
    </row>
    <row r="323" spans="1:19" ht="25.5" customHeight="1">
      <c r="A323" s="40">
        <v>321</v>
      </c>
      <c r="B323" s="130"/>
      <c r="C323" s="98"/>
      <c r="D323" s="96"/>
      <c r="E323" s="131"/>
      <c r="F323" s="132"/>
      <c r="G323" s="133"/>
      <c r="H323" s="11"/>
      <c r="I323" s="75"/>
      <c r="J323" s="76"/>
      <c r="K323" s="103"/>
      <c r="L323" s="103"/>
      <c r="M323" s="77"/>
      <c r="N323" s="196"/>
      <c r="O323" s="196"/>
      <c r="P323" s="134"/>
      <c r="Q323" s="134"/>
      <c r="R323" s="109"/>
      <c r="S323" s="112"/>
    </row>
    <row r="324" spans="1:19" ht="25.5" customHeight="1">
      <c r="A324" s="40">
        <v>322</v>
      </c>
      <c r="B324" s="130"/>
      <c r="C324" s="98"/>
      <c r="D324" s="96"/>
      <c r="E324" s="131"/>
      <c r="F324" s="132"/>
      <c r="G324" s="133"/>
      <c r="H324" s="11"/>
      <c r="I324" s="75"/>
      <c r="J324" s="76"/>
      <c r="K324" s="103"/>
      <c r="L324" s="103"/>
      <c r="M324" s="77"/>
      <c r="N324" s="196"/>
      <c r="O324" s="196"/>
      <c r="P324" s="134"/>
      <c r="Q324" s="134"/>
      <c r="R324" s="109"/>
      <c r="S324" s="112"/>
    </row>
    <row r="325" spans="1:19" ht="25.5" customHeight="1">
      <c r="A325" s="40">
        <v>323</v>
      </c>
      <c r="B325" s="130"/>
      <c r="C325" s="98"/>
      <c r="D325" s="96"/>
      <c r="E325" s="131"/>
      <c r="F325" s="132"/>
      <c r="G325" s="133"/>
      <c r="H325" s="11"/>
      <c r="I325" s="75"/>
      <c r="J325" s="76"/>
      <c r="K325" s="103"/>
      <c r="L325" s="103"/>
      <c r="M325" s="77"/>
      <c r="N325" s="196"/>
      <c r="O325" s="196"/>
      <c r="P325" s="134"/>
      <c r="Q325" s="134"/>
      <c r="R325" s="109"/>
      <c r="S325" s="112"/>
    </row>
    <row r="326" spans="1:19" ht="25.5" customHeight="1">
      <c r="A326" s="40">
        <v>324</v>
      </c>
      <c r="B326" s="130"/>
      <c r="C326" s="98"/>
      <c r="D326" s="96"/>
      <c r="E326" s="131"/>
      <c r="F326" s="132"/>
      <c r="G326" s="133"/>
      <c r="H326" s="11"/>
      <c r="I326" s="75"/>
      <c r="J326" s="76"/>
      <c r="K326" s="103"/>
      <c r="L326" s="103"/>
      <c r="M326" s="77"/>
      <c r="N326" s="196"/>
      <c r="O326" s="196"/>
      <c r="P326" s="134"/>
      <c r="Q326" s="134"/>
      <c r="R326" s="109"/>
      <c r="S326" s="112"/>
    </row>
    <row r="327" spans="1:19" ht="25.5" customHeight="1">
      <c r="A327" s="40">
        <v>325</v>
      </c>
      <c r="B327" s="130"/>
      <c r="C327" s="98"/>
      <c r="D327" s="96"/>
      <c r="E327" s="131"/>
      <c r="F327" s="132"/>
      <c r="G327" s="133"/>
      <c r="H327" s="11"/>
      <c r="I327" s="75"/>
      <c r="J327" s="76"/>
      <c r="K327" s="103"/>
      <c r="L327" s="103"/>
      <c r="M327" s="77"/>
      <c r="N327" s="196"/>
      <c r="O327" s="196"/>
      <c r="P327" s="134"/>
      <c r="Q327" s="134"/>
      <c r="R327" s="109"/>
      <c r="S327" s="112"/>
    </row>
    <row r="328" spans="1:19" ht="25.5" customHeight="1">
      <c r="A328" s="40">
        <v>326</v>
      </c>
      <c r="B328" s="130"/>
      <c r="C328" s="98"/>
      <c r="D328" s="96"/>
      <c r="E328" s="131"/>
      <c r="F328" s="132"/>
      <c r="G328" s="133"/>
      <c r="H328" s="11"/>
      <c r="I328" s="75"/>
      <c r="J328" s="76"/>
      <c r="K328" s="103"/>
      <c r="L328" s="103"/>
      <c r="M328" s="77"/>
      <c r="N328" s="196"/>
      <c r="O328" s="196"/>
      <c r="P328" s="134"/>
      <c r="Q328" s="134"/>
      <c r="R328" s="109"/>
      <c r="S328" s="112"/>
    </row>
    <row r="329" spans="1:19" ht="25.5" customHeight="1">
      <c r="A329" s="40">
        <v>327</v>
      </c>
      <c r="B329" s="130"/>
      <c r="C329" s="98"/>
      <c r="D329" s="96"/>
      <c r="E329" s="131"/>
      <c r="F329" s="132"/>
      <c r="G329" s="133"/>
      <c r="H329" s="11"/>
      <c r="I329" s="75"/>
      <c r="J329" s="76"/>
      <c r="K329" s="103"/>
      <c r="L329" s="103"/>
      <c r="M329" s="77"/>
      <c r="N329" s="196"/>
      <c r="O329" s="196"/>
      <c r="P329" s="134"/>
      <c r="Q329" s="134"/>
      <c r="R329" s="109"/>
      <c r="S329" s="112"/>
    </row>
    <row r="330" spans="1:19" ht="25.5" customHeight="1">
      <c r="A330" s="40">
        <v>328</v>
      </c>
      <c r="B330" s="130"/>
      <c r="C330" s="98"/>
      <c r="D330" s="96"/>
      <c r="E330" s="131"/>
      <c r="F330" s="132"/>
      <c r="G330" s="133"/>
      <c r="H330" s="11"/>
      <c r="I330" s="75"/>
      <c r="J330" s="76"/>
      <c r="K330" s="103"/>
      <c r="L330" s="103"/>
      <c r="M330" s="77"/>
      <c r="N330" s="196"/>
      <c r="O330" s="196"/>
      <c r="P330" s="134"/>
      <c r="Q330" s="134"/>
      <c r="R330" s="109"/>
      <c r="S330" s="112"/>
    </row>
    <row r="331" spans="1:19" ht="25.5" customHeight="1">
      <c r="A331" s="40">
        <v>329</v>
      </c>
      <c r="B331" s="130"/>
      <c r="C331" s="98"/>
      <c r="D331" s="96"/>
      <c r="E331" s="131"/>
      <c r="F331" s="132"/>
      <c r="G331" s="133"/>
      <c r="H331" s="11"/>
      <c r="I331" s="75"/>
      <c r="J331" s="76"/>
      <c r="K331" s="103"/>
      <c r="L331" s="103"/>
      <c r="M331" s="77"/>
      <c r="N331" s="196"/>
      <c r="O331" s="196"/>
      <c r="P331" s="134"/>
      <c r="Q331" s="134"/>
      <c r="R331" s="109"/>
      <c r="S331" s="112"/>
    </row>
    <row r="332" spans="1:19" ht="25.5" customHeight="1">
      <c r="A332" s="40">
        <v>330</v>
      </c>
      <c r="B332" s="130"/>
      <c r="C332" s="98"/>
      <c r="D332" s="96"/>
      <c r="E332" s="131"/>
      <c r="F332" s="132"/>
      <c r="G332" s="133"/>
      <c r="H332" s="11"/>
      <c r="I332" s="75"/>
      <c r="J332" s="76"/>
      <c r="K332" s="103"/>
      <c r="L332" s="103"/>
      <c r="M332" s="77"/>
      <c r="N332" s="196"/>
      <c r="O332" s="196"/>
      <c r="P332" s="134"/>
      <c r="Q332" s="134"/>
      <c r="R332" s="109"/>
      <c r="S332" s="112"/>
    </row>
    <row r="333" spans="1:19" ht="25.5" customHeight="1">
      <c r="A333" s="40">
        <v>331</v>
      </c>
      <c r="B333" s="130"/>
      <c r="C333" s="98"/>
      <c r="D333" s="96"/>
      <c r="E333" s="131"/>
      <c r="F333" s="132"/>
      <c r="G333" s="133"/>
      <c r="H333" s="11"/>
      <c r="I333" s="75"/>
      <c r="J333" s="76"/>
      <c r="K333" s="103"/>
      <c r="L333" s="103"/>
      <c r="M333" s="77"/>
      <c r="N333" s="196"/>
      <c r="O333" s="196"/>
      <c r="P333" s="134"/>
      <c r="Q333" s="134"/>
      <c r="R333" s="109"/>
      <c r="S333" s="112"/>
    </row>
    <row r="334" spans="1:19" ht="25.5" customHeight="1">
      <c r="A334" s="40">
        <v>332</v>
      </c>
      <c r="B334" s="130"/>
      <c r="C334" s="98"/>
      <c r="D334" s="96"/>
      <c r="E334" s="131"/>
      <c r="F334" s="132"/>
      <c r="G334" s="133"/>
      <c r="H334" s="11"/>
      <c r="I334" s="75"/>
      <c r="J334" s="76"/>
      <c r="K334" s="103"/>
      <c r="L334" s="103"/>
      <c r="M334" s="77"/>
      <c r="N334" s="196"/>
      <c r="O334" s="196"/>
      <c r="P334" s="134"/>
      <c r="Q334" s="134"/>
      <c r="R334" s="109"/>
      <c r="S334" s="112"/>
    </row>
    <row r="335" spans="1:19" ht="25.5" customHeight="1">
      <c r="A335" s="40">
        <v>333</v>
      </c>
      <c r="B335" s="130"/>
      <c r="C335" s="98"/>
      <c r="D335" s="96"/>
      <c r="E335" s="131"/>
      <c r="F335" s="132"/>
      <c r="G335" s="133"/>
      <c r="H335" s="11"/>
      <c r="I335" s="75"/>
      <c r="J335" s="76"/>
      <c r="K335" s="103"/>
      <c r="L335" s="103"/>
      <c r="M335" s="77"/>
      <c r="N335" s="196"/>
      <c r="O335" s="196"/>
      <c r="P335" s="134"/>
      <c r="Q335" s="134"/>
      <c r="R335" s="109"/>
      <c r="S335" s="112"/>
    </row>
    <row r="336" spans="1:19" ht="25.5" customHeight="1">
      <c r="A336" s="40">
        <v>334</v>
      </c>
      <c r="B336" s="130"/>
      <c r="C336" s="98"/>
      <c r="D336" s="96"/>
      <c r="E336" s="131"/>
      <c r="F336" s="132"/>
      <c r="G336" s="133"/>
      <c r="H336" s="11"/>
      <c r="I336" s="75"/>
      <c r="J336" s="76"/>
      <c r="K336" s="103"/>
      <c r="L336" s="103"/>
      <c r="M336" s="77"/>
      <c r="N336" s="196"/>
      <c r="O336" s="196"/>
      <c r="P336" s="134"/>
      <c r="Q336" s="134"/>
      <c r="R336" s="109"/>
      <c r="S336" s="112"/>
    </row>
    <row r="337" spans="1:19" ht="25.5" customHeight="1">
      <c r="A337" s="40">
        <v>335</v>
      </c>
      <c r="B337" s="130"/>
      <c r="C337" s="98"/>
      <c r="D337" s="96"/>
      <c r="E337" s="131"/>
      <c r="F337" s="132"/>
      <c r="G337" s="133"/>
      <c r="H337" s="11"/>
      <c r="I337" s="75"/>
      <c r="J337" s="76"/>
      <c r="K337" s="103"/>
      <c r="L337" s="103"/>
      <c r="M337" s="77"/>
      <c r="N337" s="196"/>
      <c r="O337" s="196"/>
      <c r="P337" s="134"/>
      <c r="Q337" s="134"/>
      <c r="R337" s="109"/>
      <c r="S337" s="112"/>
    </row>
    <row r="338" spans="1:19" ht="25.5" customHeight="1">
      <c r="A338" s="40">
        <v>336</v>
      </c>
      <c r="B338" s="130"/>
      <c r="C338" s="98"/>
      <c r="D338" s="96"/>
      <c r="E338" s="131"/>
      <c r="F338" s="132"/>
      <c r="G338" s="133"/>
      <c r="H338" s="11"/>
      <c r="I338" s="75"/>
      <c r="J338" s="76"/>
      <c r="K338" s="103"/>
      <c r="L338" s="103"/>
      <c r="M338" s="77"/>
      <c r="N338" s="196"/>
      <c r="O338" s="196"/>
      <c r="P338" s="134"/>
      <c r="Q338" s="134"/>
      <c r="R338" s="109"/>
      <c r="S338" s="112"/>
    </row>
    <row r="339" spans="1:19" ht="25.5" customHeight="1">
      <c r="A339" s="40">
        <v>337</v>
      </c>
      <c r="B339" s="130"/>
      <c r="C339" s="98"/>
      <c r="D339" s="96"/>
      <c r="E339" s="131"/>
      <c r="F339" s="132"/>
      <c r="G339" s="133"/>
      <c r="H339" s="11"/>
      <c r="I339" s="75"/>
      <c r="J339" s="76"/>
      <c r="K339" s="103"/>
      <c r="L339" s="103"/>
      <c r="M339" s="77"/>
      <c r="N339" s="196"/>
      <c r="O339" s="196"/>
      <c r="P339" s="134"/>
      <c r="Q339" s="134"/>
      <c r="R339" s="109"/>
      <c r="S339" s="112"/>
    </row>
    <row r="340" spans="1:19" ht="25.5" customHeight="1">
      <c r="A340" s="40">
        <v>338</v>
      </c>
      <c r="B340" s="130"/>
      <c r="C340" s="98"/>
      <c r="D340" s="96"/>
      <c r="E340" s="131"/>
      <c r="F340" s="132"/>
      <c r="G340" s="133"/>
      <c r="H340" s="11"/>
      <c r="I340" s="75"/>
      <c r="J340" s="76"/>
      <c r="K340" s="103"/>
      <c r="L340" s="103"/>
      <c r="M340" s="77"/>
      <c r="N340" s="196"/>
      <c r="O340" s="196"/>
      <c r="P340" s="134"/>
      <c r="Q340" s="134"/>
      <c r="R340" s="109"/>
      <c r="S340" s="112"/>
    </row>
    <row r="341" spans="1:19" ht="25.5" customHeight="1">
      <c r="A341" s="40">
        <v>339</v>
      </c>
      <c r="B341" s="130"/>
      <c r="C341" s="98"/>
      <c r="D341" s="96"/>
      <c r="E341" s="131"/>
      <c r="F341" s="132"/>
      <c r="G341" s="133"/>
      <c r="H341" s="11"/>
      <c r="I341" s="75"/>
      <c r="J341" s="76"/>
      <c r="K341" s="103"/>
      <c r="L341" s="103"/>
      <c r="M341" s="77"/>
      <c r="N341" s="196"/>
      <c r="O341" s="196"/>
      <c r="P341" s="134"/>
      <c r="Q341" s="134"/>
      <c r="R341" s="109"/>
      <c r="S341" s="112"/>
    </row>
    <row r="342" spans="1:19" ht="25.5" customHeight="1">
      <c r="A342" s="40">
        <v>340</v>
      </c>
      <c r="B342" s="130"/>
      <c r="C342" s="98"/>
      <c r="D342" s="96"/>
      <c r="E342" s="131"/>
      <c r="F342" s="132"/>
      <c r="G342" s="133"/>
      <c r="H342" s="11"/>
      <c r="I342" s="75"/>
      <c r="J342" s="76"/>
      <c r="K342" s="103"/>
      <c r="L342" s="103"/>
      <c r="M342" s="77"/>
      <c r="N342" s="196"/>
      <c r="O342" s="196"/>
      <c r="P342" s="134"/>
      <c r="Q342" s="134"/>
      <c r="R342" s="109"/>
      <c r="S342" s="112"/>
    </row>
    <row r="343" spans="1:19" ht="25.5" customHeight="1">
      <c r="A343" s="40">
        <v>341</v>
      </c>
      <c r="B343" s="130"/>
      <c r="C343" s="98"/>
      <c r="D343" s="96"/>
      <c r="E343" s="131"/>
      <c r="F343" s="132"/>
      <c r="G343" s="133"/>
      <c r="H343" s="11"/>
      <c r="I343" s="75"/>
      <c r="J343" s="76"/>
      <c r="K343" s="103"/>
      <c r="L343" s="103"/>
      <c r="M343" s="77"/>
      <c r="N343" s="196"/>
      <c r="O343" s="196"/>
      <c r="P343" s="134"/>
      <c r="Q343" s="134"/>
      <c r="R343" s="109"/>
      <c r="S343" s="112"/>
    </row>
    <row r="344" spans="1:19" ht="25.5" customHeight="1">
      <c r="A344" s="40">
        <v>342</v>
      </c>
      <c r="B344" s="130"/>
      <c r="C344" s="98"/>
      <c r="D344" s="96"/>
      <c r="E344" s="131"/>
      <c r="F344" s="132"/>
      <c r="G344" s="133"/>
      <c r="H344" s="11"/>
      <c r="I344" s="75"/>
      <c r="J344" s="76"/>
      <c r="K344" s="103"/>
      <c r="L344" s="103"/>
      <c r="M344" s="77"/>
      <c r="N344" s="196"/>
      <c r="O344" s="196"/>
      <c r="P344" s="134"/>
      <c r="Q344" s="134"/>
      <c r="R344" s="109"/>
      <c r="S344" s="112"/>
    </row>
    <row r="345" spans="1:19" ht="25.5" customHeight="1">
      <c r="A345" s="40">
        <v>343</v>
      </c>
      <c r="B345" s="130"/>
      <c r="C345" s="98"/>
      <c r="D345" s="96"/>
      <c r="E345" s="131"/>
      <c r="F345" s="132"/>
      <c r="G345" s="133"/>
      <c r="H345" s="11"/>
      <c r="I345" s="75"/>
      <c r="J345" s="76"/>
      <c r="K345" s="103"/>
      <c r="L345" s="103"/>
      <c r="M345" s="77"/>
      <c r="N345" s="196"/>
      <c r="O345" s="196"/>
      <c r="P345" s="134"/>
      <c r="Q345" s="134"/>
      <c r="R345" s="109"/>
      <c r="S345" s="112"/>
    </row>
    <row r="346" spans="1:19" ht="25.5" customHeight="1">
      <c r="A346" s="40">
        <v>344</v>
      </c>
      <c r="B346" s="130"/>
      <c r="C346" s="98"/>
      <c r="D346" s="96"/>
      <c r="E346" s="131"/>
      <c r="F346" s="132"/>
      <c r="G346" s="133"/>
      <c r="H346" s="11"/>
      <c r="I346" s="75"/>
      <c r="J346" s="76"/>
      <c r="K346" s="103"/>
      <c r="L346" s="103"/>
      <c r="M346" s="77"/>
      <c r="N346" s="196"/>
      <c r="O346" s="196"/>
      <c r="P346" s="134"/>
      <c r="Q346" s="134"/>
      <c r="R346" s="109"/>
      <c r="S346" s="112"/>
    </row>
    <row r="347" spans="1:19" ht="25.5" customHeight="1">
      <c r="A347" s="40">
        <v>345</v>
      </c>
      <c r="B347" s="130"/>
      <c r="C347" s="98"/>
      <c r="D347" s="96"/>
      <c r="E347" s="131"/>
      <c r="F347" s="132"/>
      <c r="G347" s="133"/>
      <c r="H347" s="11"/>
      <c r="I347" s="75"/>
      <c r="J347" s="76"/>
      <c r="K347" s="103"/>
      <c r="L347" s="103"/>
      <c r="M347" s="77"/>
      <c r="N347" s="196"/>
      <c r="O347" s="196"/>
      <c r="P347" s="134"/>
      <c r="Q347" s="134"/>
      <c r="R347" s="109"/>
      <c r="S347" s="112"/>
    </row>
    <row r="348" spans="1:19" ht="25.5" customHeight="1">
      <c r="A348" s="40">
        <v>346</v>
      </c>
      <c r="B348" s="130"/>
      <c r="C348" s="98"/>
      <c r="D348" s="96"/>
      <c r="E348" s="131"/>
      <c r="F348" s="132"/>
      <c r="G348" s="133"/>
      <c r="H348" s="11"/>
      <c r="I348" s="75"/>
      <c r="J348" s="76"/>
      <c r="K348" s="103"/>
      <c r="L348" s="103"/>
      <c r="M348" s="77"/>
      <c r="N348" s="196"/>
      <c r="O348" s="196"/>
      <c r="P348" s="134"/>
      <c r="Q348" s="134"/>
      <c r="R348" s="109"/>
      <c r="S348" s="112"/>
    </row>
    <row r="349" spans="1:19" ht="25.5" customHeight="1">
      <c r="A349" s="40">
        <v>347</v>
      </c>
      <c r="B349" s="130"/>
      <c r="C349" s="98"/>
      <c r="D349" s="96"/>
      <c r="E349" s="131"/>
      <c r="F349" s="132"/>
      <c r="G349" s="133"/>
      <c r="H349" s="11"/>
      <c r="I349" s="75"/>
      <c r="J349" s="76"/>
      <c r="K349" s="103"/>
      <c r="L349" s="103"/>
      <c r="M349" s="77"/>
      <c r="N349" s="196"/>
      <c r="O349" s="196"/>
      <c r="P349" s="134"/>
      <c r="Q349" s="134"/>
      <c r="R349" s="109"/>
      <c r="S349" s="112"/>
    </row>
    <row r="350" spans="1:19" ht="25.5" customHeight="1">
      <c r="A350" s="40">
        <v>348</v>
      </c>
      <c r="B350" s="130"/>
      <c r="C350" s="98"/>
      <c r="D350" s="96"/>
      <c r="E350" s="131"/>
      <c r="F350" s="132"/>
      <c r="G350" s="133"/>
      <c r="H350" s="11"/>
      <c r="I350" s="75"/>
      <c r="J350" s="76"/>
      <c r="K350" s="103"/>
      <c r="L350" s="103"/>
      <c r="M350" s="77"/>
      <c r="N350" s="196"/>
      <c r="O350" s="196"/>
      <c r="P350" s="134"/>
      <c r="Q350" s="134"/>
      <c r="R350" s="109"/>
      <c r="S350" s="112"/>
    </row>
    <row r="351" spans="1:19" ht="25.5" customHeight="1">
      <c r="A351" s="40">
        <v>349</v>
      </c>
      <c r="B351" s="130"/>
      <c r="C351" s="98"/>
      <c r="D351" s="96"/>
      <c r="E351" s="131"/>
      <c r="F351" s="132"/>
      <c r="G351" s="133"/>
      <c r="H351" s="11"/>
      <c r="I351" s="75"/>
      <c r="J351" s="76"/>
      <c r="K351" s="103"/>
      <c r="L351" s="103"/>
      <c r="M351" s="77"/>
      <c r="N351" s="196"/>
      <c r="O351" s="196"/>
      <c r="P351" s="134"/>
      <c r="Q351" s="134"/>
      <c r="R351" s="109"/>
      <c r="S351" s="112"/>
    </row>
    <row r="352" spans="1:19" ht="25.5" customHeight="1">
      <c r="A352" s="40">
        <v>350</v>
      </c>
      <c r="B352" s="130"/>
      <c r="C352" s="98"/>
      <c r="D352" s="96"/>
      <c r="E352" s="131"/>
      <c r="F352" s="132"/>
      <c r="G352" s="133"/>
      <c r="H352" s="11"/>
      <c r="I352" s="75"/>
      <c r="J352" s="76"/>
      <c r="K352" s="103"/>
      <c r="L352" s="103"/>
      <c r="M352" s="77"/>
      <c r="N352" s="196"/>
      <c r="O352" s="196"/>
      <c r="P352" s="134"/>
      <c r="Q352" s="134"/>
      <c r="R352" s="109"/>
      <c r="S352" s="112"/>
    </row>
    <row r="353" spans="1:19" ht="25.5" customHeight="1">
      <c r="A353" s="40">
        <v>351</v>
      </c>
      <c r="B353" s="130"/>
      <c r="C353" s="98"/>
      <c r="D353" s="96"/>
      <c r="E353" s="131"/>
      <c r="F353" s="132"/>
      <c r="G353" s="133"/>
      <c r="H353" s="11"/>
      <c r="I353" s="75"/>
      <c r="J353" s="76"/>
      <c r="K353" s="103"/>
      <c r="L353" s="103"/>
      <c r="M353" s="77"/>
      <c r="N353" s="196"/>
      <c r="O353" s="196"/>
      <c r="P353" s="134"/>
      <c r="Q353" s="134"/>
      <c r="R353" s="109"/>
      <c r="S353" s="112"/>
    </row>
    <row r="354" spans="1:19" ht="25.5" customHeight="1">
      <c r="A354" s="40">
        <v>352</v>
      </c>
      <c r="B354" s="130"/>
      <c r="C354" s="98"/>
      <c r="D354" s="96"/>
      <c r="E354" s="131"/>
      <c r="F354" s="132"/>
      <c r="G354" s="133"/>
      <c r="H354" s="11"/>
      <c r="I354" s="75"/>
      <c r="J354" s="76"/>
      <c r="K354" s="103"/>
      <c r="L354" s="103"/>
      <c r="M354" s="77"/>
      <c r="N354" s="196"/>
      <c r="O354" s="196"/>
      <c r="P354" s="134"/>
      <c r="Q354" s="134"/>
      <c r="R354" s="109"/>
      <c r="S354" s="112"/>
    </row>
    <row r="355" spans="1:19" ht="25.5" customHeight="1">
      <c r="A355" s="40">
        <v>353</v>
      </c>
      <c r="B355" s="130"/>
      <c r="C355" s="98"/>
      <c r="D355" s="96"/>
      <c r="E355" s="131"/>
      <c r="F355" s="132"/>
      <c r="G355" s="133"/>
      <c r="H355" s="11"/>
      <c r="I355" s="75"/>
      <c r="J355" s="76"/>
      <c r="K355" s="103"/>
      <c r="L355" s="103"/>
      <c r="M355" s="77"/>
      <c r="N355" s="196"/>
      <c r="O355" s="196"/>
      <c r="P355" s="134"/>
      <c r="Q355" s="134"/>
      <c r="R355" s="109"/>
      <c r="S355" s="112"/>
    </row>
    <row r="356" spans="1:19" ht="25.5" customHeight="1">
      <c r="A356" s="40">
        <v>354</v>
      </c>
      <c r="B356" s="130"/>
      <c r="C356" s="98"/>
      <c r="D356" s="96"/>
      <c r="E356" s="131"/>
      <c r="F356" s="132"/>
      <c r="G356" s="133"/>
      <c r="H356" s="11"/>
      <c r="I356" s="75"/>
      <c r="J356" s="76"/>
      <c r="K356" s="103"/>
      <c r="L356" s="103"/>
      <c r="M356" s="77"/>
      <c r="N356" s="196"/>
      <c r="O356" s="196"/>
      <c r="P356" s="134"/>
      <c r="Q356" s="134"/>
      <c r="R356" s="109"/>
      <c r="S356" s="112"/>
    </row>
    <row r="357" spans="1:19" ht="25.5" customHeight="1">
      <c r="A357" s="40">
        <v>355</v>
      </c>
      <c r="B357" s="130"/>
      <c r="C357" s="98"/>
      <c r="D357" s="96"/>
      <c r="E357" s="131"/>
      <c r="F357" s="132"/>
      <c r="G357" s="133"/>
      <c r="H357" s="11"/>
      <c r="I357" s="75"/>
      <c r="J357" s="76"/>
      <c r="K357" s="103"/>
      <c r="L357" s="103"/>
      <c r="M357" s="77"/>
      <c r="N357" s="196"/>
      <c r="O357" s="196"/>
      <c r="P357" s="134"/>
      <c r="Q357" s="134"/>
      <c r="R357" s="109"/>
      <c r="S357" s="112"/>
    </row>
    <row r="358" spans="1:19" ht="25.5" customHeight="1">
      <c r="A358" s="40">
        <v>356</v>
      </c>
      <c r="B358" s="130"/>
      <c r="C358" s="98"/>
      <c r="D358" s="96"/>
      <c r="E358" s="131"/>
      <c r="F358" s="132"/>
      <c r="G358" s="133"/>
      <c r="H358" s="11"/>
      <c r="I358" s="75"/>
      <c r="J358" s="76"/>
      <c r="K358" s="103"/>
      <c r="L358" s="103"/>
      <c r="M358" s="77"/>
      <c r="N358" s="196"/>
      <c r="O358" s="196"/>
      <c r="P358" s="134"/>
      <c r="Q358" s="134"/>
      <c r="R358" s="109"/>
      <c r="S358" s="112"/>
    </row>
    <row r="359" spans="1:19" ht="25.5" customHeight="1">
      <c r="A359" s="40">
        <v>357</v>
      </c>
      <c r="B359" s="130"/>
      <c r="C359" s="98"/>
      <c r="D359" s="96"/>
      <c r="E359" s="131"/>
      <c r="F359" s="132"/>
      <c r="G359" s="133"/>
      <c r="H359" s="11"/>
      <c r="I359" s="75"/>
      <c r="J359" s="76"/>
      <c r="K359" s="103"/>
      <c r="L359" s="103"/>
      <c r="M359" s="77"/>
      <c r="N359" s="196"/>
      <c r="O359" s="196"/>
      <c r="P359" s="134"/>
      <c r="Q359" s="134"/>
      <c r="R359" s="109"/>
      <c r="S359" s="112"/>
    </row>
    <row r="360" spans="1:19" ht="25.5" customHeight="1">
      <c r="A360" s="40">
        <v>358</v>
      </c>
      <c r="B360" s="130"/>
      <c r="C360" s="98"/>
      <c r="D360" s="96"/>
      <c r="E360" s="131"/>
      <c r="F360" s="132"/>
      <c r="G360" s="133"/>
      <c r="H360" s="11"/>
      <c r="I360" s="75"/>
      <c r="J360" s="76"/>
      <c r="K360" s="103"/>
      <c r="L360" s="103"/>
      <c r="M360" s="77"/>
      <c r="N360" s="196"/>
      <c r="O360" s="196"/>
      <c r="P360" s="134"/>
      <c r="Q360" s="134"/>
      <c r="R360" s="109"/>
      <c r="S360" s="112"/>
    </row>
    <row r="361" spans="1:19" ht="25.5" customHeight="1">
      <c r="A361" s="40">
        <v>359</v>
      </c>
      <c r="B361" s="130"/>
      <c r="C361" s="98"/>
      <c r="D361" s="96"/>
      <c r="E361" s="131"/>
      <c r="F361" s="132"/>
      <c r="G361" s="133"/>
      <c r="H361" s="11"/>
      <c r="I361" s="75"/>
      <c r="J361" s="76"/>
      <c r="K361" s="103"/>
      <c r="L361" s="103"/>
      <c r="M361" s="77"/>
      <c r="N361" s="196"/>
      <c r="O361" s="196"/>
      <c r="P361" s="134"/>
      <c r="Q361" s="134"/>
      <c r="R361" s="109"/>
      <c r="S361" s="112"/>
    </row>
    <row r="362" spans="1:19" ht="25.5" customHeight="1">
      <c r="A362" s="40">
        <v>360</v>
      </c>
      <c r="B362" s="130"/>
      <c r="C362" s="98"/>
      <c r="D362" s="96"/>
      <c r="E362" s="131"/>
      <c r="F362" s="132"/>
      <c r="G362" s="133"/>
      <c r="H362" s="11"/>
      <c r="I362" s="75"/>
      <c r="J362" s="76"/>
      <c r="K362" s="103"/>
      <c r="L362" s="103"/>
      <c r="M362" s="77"/>
      <c r="N362" s="196"/>
      <c r="O362" s="196"/>
      <c r="P362" s="134"/>
      <c r="Q362" s="134"/>
      <c r="R362" s="109"/>
      <c r="S362" s="112"/>
    </row>
    <row r="363" spans="1:19" ht="25.5" customHeight="1">
      <c r="A363" s="40">
        <v>361</v>
      </c>
      <c r="B363" s="130"/>
      <c r="C363" s="98"/>
      <c r="D363" s="96"/>
      <c r="E363" s="131"/>
      <c r="F363" s="132"/>
      <c r="G363" s="133"/>
      <c r="H363" s="11"/>
      <c r="I363" s="75"/>
      <c r="J363" s="76"/>
      <c r="K363" s="103"/>
      <c r="L363" s="103"/>
      <c r="M363" s="77"/>
      <c r="N363" s="196"/>
      <c r="O363" s="196"/>
      <c r="P363" s="134"/>
      <c r="Q363" s="134"/>
      <c r="R363" s="109"/>
      <c r="S363" s="112"/>
    </row>
    <row r="364" spans="1:19" ht="25.5" customHeight="1">
      <c r="A364" s="40">
        <v>362</v>
      </c>
      <c r="B364" s="130"/>
      <c r="C364" s="98"/>
      <c r="D364" s="96"/>
      <c r="E364" s="131"/>
      <c r="F364" s="132"/>
      <c r="G364" s="133"/>
      <c r="H364" s="11"/>
      <c r="I364" s="75"/>
      <c r="J364" s="76"/>
      <c r="K364" s="103"/>
      <c r="L364" s="103"/>
      <c r="M364" s="77"/>
      <c r="N364" s="196"/>
      <c r="O364" s="196"/>
      <c r="P364" s="134"/>
      <c r="Q364" s="134"/>
      <c r="R364" s="109"/>
      <c r="S364" s="112"/>
    </row>
    <row r="365" spans="1:19" ht="25.5" customHeight="1">
      <c r="A365" s="40">
        <v>363</v>
      </c>
      <c r="B365" s="130"/>
      <c r="C365" s="98"/>
      <c r="D365" s="96"/>
      <c r="E365" s="131"/>
      <c r="F365" s="132"/>
      <c r="G365" s="133"/>
      <c r="H365" s="11"/>
      <c r="I365" s="75"/>
      <c r="J365" s="76"/>
      <c r="K365" s="103"/>
      <c r="L365" s="103"/>
      <c r="M365" s="77"/>
      <c r="N365" s="196"/>
      <c r="O365" s="196"/>
      <c r="P365" s="134"/>
      <c r="Q365" s="134"/>
      <c r="R365" s="109"/>
      <c r="S365" s="112"/>
    </row>
    <row r="366" spans="1:19" ht="25.5" customHeight="1">
      <c r="A366" s="40">
        <v>364</v>
      </c>
      <c r="B366" s="130"/>
      <c r="C366" s="98"/>
      <c r="D366" s="96"/>
      <c r="E366" s="131"/>
      <c r="F366" s="132"/>
      <c r="G366" s="133"/>
      <c r="H366" s="11"/>
      <c r="I366" s="75"/>
      <c r="J366" s="76"/>
      <c r="K366" s="103"/>
      <c r="L366" s="103"/>
      <c r="M366" s="77"/>
      <c r="N366" s="196"/>
      <c r="O366" s="196"/>
      <c r="P366" s="134"/>
      <c r="Q366" s="134"/>
      <c r="R366" s="109"/>
      <c r="S366" s="112"/>
    </row>
    <row r="367" spans="1:19" ht="25.5" customHeight="1">
      <c r="A367" s="40">
        <v>365</v>
      </c>
      <c r="B367" s="130"/>
      <c r="C367" s="98"/>
      <c r="D367" s="96"/>
      <c r="E367" s="131"/>
      <c r="F367" s="132"/>
      <c r="G367" s="133"/>
      <c r="H367" s="11"/>
      <c r="I367" s="75"/>
      <c r="J367" s="76"/>
      <c r="K367" s="103"/>
      <c r="L367" s="103"/>
      <c r="M367" s="77"/>
      <c r="N367" s="196"/>
      <c r="O367" s="196"/>
      <c r="P367" s="134"/>
      <c r="Q367" s="134"/>
      <c r="R367" s="109"/>
      <c r="S367" s="112"/>
    </row>
    <row r="368" spans="1:19" ht="25.5" customHeight="1">
      <c r="A368" s="40">
        <v>366</v>
      </c>
      <c r="B368" s="130"/>
      <c r="C368" s="98"/>
      <c r="D368" s="96"/>
      <c r="E368" s="131"/>
      <c r="F368" s="132"/>
      <c r="G368" s="133"/>
      <c r="H368" s="11"/>
      <c r="I368" s="75"/>
      <c r="J368" s="76"/>
      <c r="K368" s="103"/>
      <c r="L368" s="103"/>
      <c r="M368" s="77"/>
      <c r="N368" s="196"/>
      <c r="O368" s="196"/>
      <c r="P368" s="134"/>
      <c r="Q368" s="134"/>
      <c r="R368" s="109"/>
      <c r="S368" s="112"/>
    </row>
    <row r="369" spans="1:19" ht="25.5" customHeight="1">
      <c r="A369" s="40">
        <v>367</v>
      </c>
      <c r="B369" s="130"/>
      <c r="C369" s="98"/>
      <c r="D369" s="96"/>
      <c r="E369" s="131"/>
      <c r="F369" s="132"/>
      <c r="G369" s="133"/>
      <c r="H369" s="11"/>
      <c r="I369" s="75"/>
      <c r="J369" s="76"/>
      <c r="K369" s="103"/>
      <c r="L369" s="103"/>
      <c r="M369" s="77"/>
      <c r="N369" s="196"/>
      <c r="O369" s="196"/>
      <c r="P369" s="134"/>
      <c r="Q369" s="134"/>
      <c r="R369" s="109"/>
      <c r="S369" s="112"/>
    </row>
    <row r="370" spans="1:19" ht="25.5" customHeight="1">
      <c r="A370" s="40">
        <v>368</v>
      </c>
      <c r="B370" s="130"/>
      <c r="C370" s="98"/>
      <c r="D370" s="96"/>
      <c r="E370" s="131"/>
      <c r="F370" s="132"/>
      <c r="G370" s="133"/>
      <c r="H370" s="11"/>
      <c r="I370" s="75"/>
      <c r="J370" s="76"/>
      <c r="K370" s="103"/>
      <c r="L370" s="103"/>
      <c r="M370" s="77"/>
      <c r="N370" s="196"/>
      <c r="O370" s="196"/>
      <c r="P370" s="134"/>
      <c r="Q370" s="134"/>
      <c r="R370" s="109"/>
      <c r="S370" s="112"/>
    </row>
    <row r="371" spans="1:19" ht="25.5" customHeight="1">
      <c r="A371" s="40">
        <v>369</v>
      </c>
      <c r="B371" s="130"/>
      <c r="C371" s="98"/>
      <c r="D371" s="96"/>
      <c r="E371" s="131"/>
      <c r="F371" s="132"/>
      <c r="G371" s="133"/>
      <c r="H371" s="11"/>
      <c r="I371" s="75"/>
      <c r="J371" s="76"/>
      <c r="K371" s="103"/>
      <c r="L371" s="103"/>
      <c r="M371" s="77"/>
      <c r="N371" s="196"/>
      <c r="O371" s="196"/>
      <c r="P371" s="134"/>
      <c r="Q371" s="134"/>
      <c r="R371" s="109"/>
      <c r="S371" s="112"/>
    </row>
    <row r="372" spans="1:19" ht="25.5" customHeight="1">
      <c r="A372" s="40">
        <v>370</v>
      </c>
      <c r="B372" s="130"/>
      <c r="C372" s="98"/>
      <c r="D372" s="96"/>
      <c r="E372" s="131"/>
      <c r="F372" s="132"/>
      <c r="G372" s="133"/>
      <c r="H372" s="11"/>
      <c r="I372" s="75"/>
      <c r="J372" s="76"/>
      <c r="K372" s="103"/>
      <c r="L372" s="103"/>
      <c r="M372" s="77"/>
      <c r="N372" s="196"/>
      <c r="O372" s="196"/>
      <c r="P372" s="134"/>
      <c r="Q372" s="134"/>
      <c r="R372" s="109"/>
      <c r="S372" s="112"/>
    </row>
    <row r="373" spans="1:19" ht="25.5" customHeight="1">
      <c r="A373" s="40">
        <v>371</v>
      </c>
      <c r="B373" s="130"/>
      <c r="C373" s="98"/>
      <c r="D373" s="96"/>
      <c r="E373" s="131"/>
      <c r="F373" s="132"/>
      <c r="G373" s="133"/>
      <c r="H373" s="11"/>
      <c r="I373" s="75"/>
      <c r="J373" s="76"/>
      <c r="K373" s="103"/>
      <c r="L373" s="103"/>
      <c r="M373" s="77"/>
      <c r="N373" s="196"/>
      <c r="O373" s="196"/>
      <c r="P373" s="134"/>
      <c r="Q373" s="134"/>
      <c r="R373" s="109"/>
      <c r="S373" s="112"/>
    </row>
    <row r="374" spans="1:19" ht="25.5" customHeight="1">
      <c r="A374" s="40">
        <v>372</v>
      </c>
      <c r="B374" s="130"/>
      <c r="C374" s="98"/>
      <c r="D374" s="96"/>
      <c r="E374" s="131"/>
      <c r="F374" s="132"/>
      <c r="G374" s="133"/>
      <c r="H374" s="11"/>
      <c r="I374" s="75"/>
      <c r="J374" s="76"/>
      <c r="K374" s="103"/>
      <c r="L374" s="103"/>
      <c r="M374" s="77"/>
      <c r="N374" s="196"/>
      <c r="O374" s="196"/>
      <c r="P374" s="134"/>
      <c r="Q374" s="134"/>
      <c r="R374" s="109"/>
      <c r="S374" s="112"/>
    </row>
    <row r="375" spans="1:19" ht="25.5" customHeight="1">
      <c r="A375" s="40">
        <v>373</v>
      </c>
      <c r="B375" s="130"/>
      <c r="C375" s="98"/>
      <c r="D375" s="96"/>
      <c r="E375" s="131"/>
      <c r="F375" s="132"/>
      <c r="G375" s="133"/>
      <c r="H375" s="11"/>
      <c r="I375" s="75"/>
      <c r="J375" s="76"/>
      <c r="K375" s="103"/>
      <c r="L375" s="103"/>
      <c r="M375" s="77"/>
      <c r="N375" s="196"/>
      <c r="O375" s="196"/>
      <c r="P375" s="134"/>
      <c r="Q375" s="134"/>
      <c r="R375" s="109"/>
      <c r="S375" s="112"/>
    </row>
    <row r="376" spans="1:19" ht="25.5" customHeight="1">
      <c r="A376" s="40">
        <v>374</v>
      </c>
      <c r="B376" s="130"/>
      <c r="C376" s="98"/>
      <c r="D376" s="96"/>
      <c r="E376" s="131"/>
      <c r="F376" s="132"/>
      <c r="G376" s="133"/>
      <c r="H376" s="11"/>
      <c r="I376" s="75"/>
      <c r="J376" s="76"/>
      <c r="K376" s="103"/>
      <c r="L376" s="103"/>
      <c r="M376" s="77"/>
      <c r="N376" s="196"/>
      <c r="O376" s="196"/>
      <c r="P376" s="134"/>
      <c r="Q376" s="134"/>
      <c r="R376" s="109"/>
      <c r="S376" s="112"/>
    </row>
    <row r="377" spans="1:19" ht="25.5" customHeight="1">
      <c r="A377" s="40">
        <v>375</v>
      </c>
      <c r="B377" s="130"/>
      <c r="C377" s="98"/>
      <c r="D377" s="96"/>
      <c r="E377" s="131"/>
      <c r="F377" s="132"/>
      <c r="G377" s="133"/>
      <c r="H377" s="11"/>
      <c r="I377" s="75"/>
      <c r="J377" s="76"/>
      <c r="K377" s="103"/>
      <c r="L377" s="103"/>
      <c r="M377" s="77"/>
      <c r="N377" s="196"/>
      <c r="O377" s="196"/>
      <c r="P377" s="134"/>
      <c r="Q377" s="134"/>
      <c r="R377" s="109"/>
      <c r="S377" s="112"/>
    </row>
    <row r="378" spans="1:19" ht="25.5" customHeight="1">
      <c r="A378" s="40">
        <v>376</v>
      </c>
      <c r="B378" s="130"/>
      <c r="C378" s="98"/>
      <c r="D378" s="96"/>
      <c r="E378" s="131"/>
      <c r="F378" s="132"/>
      <c r="G378" s="133"/>
      <c r="H378" s="11"/>
      <c r="I378" s="75"/>
      <c r="J378" s="76"/>
      <c r="K378" s="103"/>
      <c r="L378" s="103"/>
      <c r="M378" s="77"/>
      <c r="N378" s="196"/>
      <c r="O378" s="196"/>
      <c r="P378" s="134"/>
      <c r="Q378" s="134"/>
      <c r="R378" s="109"/>
      <c r="S378" s="112"/>
    </row>
    <row r="379" spans="1:19" ht="25.5" customHeight="1">
      <c r="A379" s="40">
        <v>377</v>
      </c>
      <c r="B379" s="130"/>
      <c r="C379" s="98"/>
      <c r="D379" s="96"/>
      <c r="E379" s="131"/>
      <c r="F379" s="132"/>
      <c r="G379" s="133"/>
      <c r="H379" s="11"/>
      <c r="I379" s="75"/>
      <c r="J379" s="76"/>
      <c r="K379" s="103"/>
      <c r="L379" s="103"/>
      <c r="M379" s="77"/>
      <c r="N379" s="196"/>
      <c r="O379" s="196"/>
      <c r="P379" s="134"/>
      <c r="Q379" s="134"/>
      <c r="R379" s="109"/>
      <c r="S379" s="112"/>
    </row>
    <row r="380" spans="1:19" ht="25.5" customHeight="1">
      <c r="A380" s="40">
        <v>378</v>
      </c>
      <c r="B380" s="130"/>
      <c r="C380" s="98"/>
      <c r="D380" s="96"/>
      <c r="E380" s="131"/>
      <c r="F380" s="132"/>
      <c r="G380" s="133"/>
      <c r="H380" s="11"/>
      <c r="I380" s="75"/>
      <c r="J380" s="76"/>
      <c r="K380" s="103"/>
      <c r="L380" s="103"/>
      <c r="M380" s="77"/>
      <c r="N380" s="196"/>
      <c r="O380" s="196"/>
      <c r="P380" s="134"/>
      <c r="Q380" s="134"/>
      <c r="R380" s="109"/>
      <c r="S380" s="112"/>
    </row>
    <row r="381" spans="1:19" ht="25.5" customHeight="1">
      <c r="A381" s="40">
        <v>379</v>
      </c>
      <c r="B381" s="130"/>
      <c r="C381" s="98"/>
      <c r="D381" s="96"/>
      <c r="E381" s="131"/>
      <c r="F381" s="132"/>
      <c r="G381" s="133"/>
      <c r="H381" s="11"/>
      <c r="I381" s="75"/>
      <c r="J381" s="76"/>
      <c r="K381" s="103"/>
      <c r="L381" s="103"/>
      <c r="M381" s="77"/>
      <c r="N381" s="196"/>
      <c r="O381" s="196"/>
      <c r="P381" s="134"/>
      <c r="Q381" s="134"/>
      <c r="R381" s="109"/>
      <c r="S381" s="112"/>
    </row>
    <row r="382" spans="1:19" ht="25.5" customHeight="1">
      <c r="A382" s="40">
        <v>380</v>
      </c>
      <c r="B382" s="130"/>
      <c r="C382" s="98"/>
      <c r="D382" s="96"/>
      <c r="E382" s="131"/>
      <c r="F382" s="132"/>
      <c r="G382" s="133"/>
      <c r="H382" s="11"/>
      <c r="I382" s="75"/>
      <c r="J382" s="76"/>
      <c r="K382" s="103"/>
      <c r="L382" s="103"/>
      <c r="M382" s="77"/>
      <c r="N382" s="196"/>
      <c r="O382" s="196"/>
      <c r="P382" s="134"/>
      <c r="Q382" s="134"/>
      <c r="R382" s="109"/>
      <c r="S382" s="112"/>
    </row>
    <row r="383" spans="1:19" ht="25.5" customHeight="1">
      <c r="A383" s="40">
        <v>381</v>
      </c>
      <c r="B383" s="130"/>
      <c r="C383" s="98"/>
      <c r="D383" s="96"/>
      <c r="E383" s="131"/>
      <c r="F383" s="132"/>
      <c r="G383" s="133"/>
      <c r="H383" s="11"/>
      <c r="I383" s="75"/>
      <c r="J383" s="76"/>
      <c r="K383" s="103"/>
      <c r="L383" s="103"/>
      <c r="M383" s="77"/>
      <c r="N383" s="196"/>
      <c r="O383" s="196"/>
      <c r="P383" s="134"/>
      <c r="Q383" s="134"/>
      <c r="R383" s="109"/>
      <c r="S383" s="112"/>
    </row>
    <row r="384" spans="1:19" ht="25.5" customHeight="1">
      <c r="A384" s="40">
        <v>382</v>
      </c>
      <c r="B384" s="130"/>
      <c r="C384" s="98"/>
      <c r="D384" s="96"/>
      <c r="E384" s="131"/>
      <c r="F384" s="132"/>
      <c r="G384" s="133"/>
      <c r="H384" s="11"/>
      <c r="I384" s="75"/>
      <c r="J384" s="76"/>
      <c r="K384" s="103"/>
      <c r="L384" s="103"/>
      <c r="M384" s="77"/>
      <c r="N384" s="196"/>
      <c r="O384" s="196"/>
      <c r="P384" s="134"/>
      <c r="Q384" s="134"/>
      <c r="R384" s="109"/>
      <c r="S384" s="112"/>
    </row>
    <row r="385" spans="1:19" ht="25.5" customHeight="1">
      <c r="A385" s="40">
        <v>383</v>
      </c>
      <c r="B385" s="130"/>
      <c r="C385" s="98"/>
      <c r="D385" s="96"/>
      <c r="E385" s="131"/>
      <c r="F385" s="132"/>
      <c r="G385" s="133"/>
      <c r="H385" s="11"/>
      <c r="I385" s="75"/>
      <c r="J385" s="76"/>
      <c r="K385" s="103"/>
      <c r="L385" s="103"/>
      <c r="M385" s="77"/>
      <c r="N385" s="196"/>
      <c r="O385" s="196"/>
      <c r="P385" s="134"/>
      <c r="Q385" s="134"/>
      <c r="R385" s="109"/>
      <c r="S385" s="112"/>
    </row>
    <row r="386" spans="1:19" ht="25.5" customHeight="1">
      <c r="A386" s="40">
        <v>384</v>
      </c>
      <c r="B386" s="130"/>
      <c r="C386" s="98"/>
      <c r="D386" s="96"/>
      <c r="E386" s="131"/>
      <c r="F386" s="132"/>
      <c r="G386" s="133"/>
      <c r="H386" s="11"/>
      <c r="I386" s="75"/>
      <c r="J386" s="76"/>
      <c r="K386" s="103"/>
      <c r="L386" s="103"/>
      <c r="M386" s="77"/>
      <c r="N386" s="196"/>
      <c r="O386" s="196"/>
      <c r="P386" s="134"/>
      <c r="Q386" s="134"/>
      <c r="R386" s="109"/>
      <c r="S386" s="112"/>
    </row>
    <row r="387" spans="1:19" ht="25.5" customHeight="1">
      <c r="A387" s="40">
        <v>385</v>
      </c>
      <c r="B387" s="130"/>
      <c r="C387" s="98"/>
      <c r="D387" s="96"/>
      <c r="E387" s="131"/>
      <c r="F387" s="132"/>
      <c r="G387" s="133"/>
      <c r="H387" s="11"/>
      <c r="I387" s="75"/>
      <c r="J387" s="76"/>
      <c r="K387" s="103"/>
      <c r="L387" s="103"/>
      <c r="M387" s="77"/>
      <c r="N387" s="196"/>
      <c r="O387" s="196"/>
      <c r="P387" s="134"/>
      <c r="Q387" s="134"/>
      <c r="R387" s="109"/>
      <c r="S387" s="112"/>
    </row>
    <row r="388" spans="1:19" ht="25.5" customHeight="1">
      <c r="A388" s="40">
        <v>386</v>
      </c>
      <c r="B388" s="130"/>
      <c r="C388" s="98"/>
      <c r="D388" s="96"/>
      <c r="E388" s="131"/>
      <c r="F388" s="132"/>
      <c r="G388" s="133"/>
      <c r="H388" s="11"/>
      <c r="I388" s="75"/>
      <c r="J388" s="76"/>
      <c r="K388" s="103"/>
      <c r="L388" s="103"/>
      <c r="M388" s="77"/>
      <c r="N388" s="196"/>
      <c r="O388" s="196"/>
      <c r="P388" s="134"/>
      <c r="Q388" s="134"/>
      <c r="R388" s="109"/>
      <c r="S388" s="112"/>
    </row>
    <row r="389" spans="1:19" ht="25.5" customHeight="1">
      <c r="A389" s="40">
        <v>387</v>
      </c>
      <c r="B389" s="130"/>
      <c r="C389" s="98"/>
      <c r="D389" s="96"/>
      <c r="E389" s="131"/>
      <c r="F389" s="132"/>
      <c r="G389" s="133"/>
      <c r="H389" s="11"/>
      <c r="I389" s="75"/>
      <c r="J389" s="76"/>
      <c r="K389" s="103"/>
      <c r="L389" s="103"/>
      <c r="M389" s="77"/>
      <c r="N389" s="196"/>
      <c r="O389" s="196"/>
      <c r="P389" s="134"/>
      <c r="Q389" s="134"/>
      <c r="R389" s="109"/>
      <c r="S389" s="112"/>
    </row>
    <row r="390" spans="1:19" ht="25.5" customHeight="1">
      <c r="A390" s="40">
        <v>388</v>
      </c>
      <c r="B390" s="130"/>
      <c r="C390" s="98"/>
      <c r="D390" s="96"/>
      <c r="E390" s="131"/>
      <c r="F390" s="132"/>
      <c r="G390" s="133"/>
      <c r="H390" s="11"/>
      <c r="I390" s="75"/>
      <c r="J390" s="76"/>
      <c r="K390" s="103"/>
      <c r="L390" s="103"/>
      <c r="M390" s="77"/>
      <c r="N390" s="196"/>
      <c r="O390" s="196"/>
      <c r="P390" s="134"/>
      <c r="Q390" s="134"/>
      <c r="R390" s="109"/>
      <c r="S390" s="112"/>
    </row>
    <row r="391" spans="1:19" ht="25.5" customHeight="1">
      <c r="A391" s="40">
        <v>389</v>
      </c>
      <c r="B391" s="130"/>
      <c r="C391" s="98"/>
      <c r="D391" s="96"/>
      <c r="E391" s="131"/>
      <c r="F391" s="132"/>
      <c r="G391" s="133"/>
      <c r="H391" s="11"/>
      <c r="I391" s="75"/>
      <c r="J391" s="76"/>
      <c r="K391" s="103"/>
      <c r="L391" s="103"/>
      <c r="M391" s="77"/>
      <c r="N391" s="196"/>
      <c r="O391" s="196"/>
      <c r="P391" s="134"/>
      <c r="Q391" s="134"/>
      <c r="R391" s="109"/>
      <c r="S391" s="112"/>
    </row>
    <row r="392" spans="1:19" ht="25.5" customHeight="1">
      <c r="A392" s="40">
        <v>390</v>
      </c>
      <c r="B392" s="130"/>
      <c r="C392" s="98"/>
      <c r="D392" s="96"/>
      <c r="E392" s="131"/>
      <c r="F392" s="132"/>
      <c r="G392" s="133"/>
      <c r="H392" s="11"/>
      <c r="I392" s="75"/>
      <c r="J392" s="76"/>
      <c r="K392" s="103"/>
      <c r="L392" s="103"/>
      <c r="M392" s="77"/>
      <c r="N392" s="196"/>
      <c r="O392" s="196"/>
      <c r="P392" s="134"/>
      <c r="Q392" s="134"/>
      <c r="R392" s="109"/>
      <c r="S392" s="112"/>
    </row>
    <row r="393" spans="1:19" ht="25.5" customHeight="1">
      <c r="A393" s="40">
        <v>391</v>
      </c>
      <c r="B393" s="130"/>
      <c r="C393" s="98"/>
      <c r="D393" s="96"/>
      <c r="E393" s="131"/>
      <c r="F393" s="132"/>
      <c r="G393" s="133"/>
      <c r="H393" s="11"/>
      <c r="I393" s="75"/>
      <c r="J393" s="76"/>
      <c r="K393" s="103"/>
      <c r="L393" s="103"/>
      <c r="M393" s="77"/>
      <c r="N393" s="196"/>
      <c r="O393" s="196"/>
      <c r="P393" s="134"/>
      <c r="Q393" s="134"/>
      <c r="R393" s="109"/>
      <c r="S393" s="112"/>
    </row>
    <row r="394" spans="1:19" ht="25.5" customHeight="1">
      <c r="A394" s="40">
        <v>392</v>
      </c>
      <c r="B394" s="130"/>
      <c r="C394" s="98"/>
      <c r="D394" s="96"/>
      <c r="E394" s="131"/>
      <c r="F394" s="132"/>
      <c r="G394" s="133"/>
      <c r="H394" s="11"/>
      <c r="I394" s="75"/>
      <c r="J394" s="76"/>
      <c r="K394" s="103"/>
      <c r="L394" s="103"/>
      <c r="M394" s="77"/>
      <c r="N394" s="196"/>
      <c r="O394" s="196"/>
      <c r="P394" s="134"/>
      <c r="Q394" s="134"/>
      <c r="R394" s="109"/>
      <c r="S394" s="112"/>
    </row>
    <row r="395" spans="1:19" ht="25.5" customHeight="1">
      <c r="A395" s="40">
        <v>393</v>
      </c>
      <c r="B395" s="130"/>
      <c r="C395" s="98"/>
      <c r="D395" s="96"/>
      <c r="E395" s="131"/>
      <c r="F395" s="132"/>
      <c r="G395" s="133"/>
      <c r="H395" s="11"/>
      <c r="I395" s="75"/>
      <c r="J395" s="76"/>
      <c r="K395" s="103"/>
      <c r="L395" s="103"/>
      <c r="M395" s="77"/>
      <c r="N395" s="196"/>
      <c r="O395" s="196"/>
      <c r="P395" s="134"/>
      <c r="Q395" s="134"/>
      <c r="R395" s="109"/>
      <c r="S395" s="112"/>
    </row>
    <row r="396" spans="1:19" ht="25.5" customHeight="1">
      <c r="A396" s="40">
        <v>394</v>
      </c>
      <c r="B396" s="130"/>
      <c r="C396" s="98"/>
      <c r="D396" s="96"/>
      <c r="E396" s="131"/>
      <c r="F396" s="132"/>
      <c r="G396" s="133"/>
      <c r="H396" s="11"/>
      <c r="I396" s="75"/>
      <c r="J396" s="76"/>
      <c r="K396" s="103"/>
      <c r="L396" s="103"/>
      <c r="M396" s="77"/>
      <c r="N396" s="196"/>
      <c r="O396" s="196"/>
      <c r="P396" s="134"/>
      <c r="Q396" s="134"/>
      <c r="R396" s="109"/>
      <c r="S396" s="112"/>
    </row>
    <row r="397" spans="1:19" ht="25.5" customHeight="1">
      <c r="A397" s="40">
        <v>395</v>
      </c>
      <c r="B397" s="130"/>
      <c r="C397" s="98"/>
      <c r="D397" s="96"/>
      <c r="E397" s="131"/>
      <c r="F397" s="132"/>
      <c r="G397" s="133"/>
      <c r="H397" s="11"/>
      <c r="I397" s="75"/>
      <c r="J397" s="76"/>
      <c r="K397" s="103"/>
      <c r="L397" s="103"/>
      <c r="M397" s="77"/>
      <c r="N397" s="196"/>
      <c r="O397" s="196"/>
      <c r="P397" s="134"/>
      <c r="Q397" s="134"/>
      <c r="R397" s="109"/>
      <c r="S397" s="112"/>
    </row>
    <row r="398" spans="1:19" ht="25.5" customHeight="1">
      <c r="A398" s="40">
        <v>396</v>
      </c>
      <c r="B398" s="130"/>
      <c r="C398" s="98"/>
      <c r="D398" s="96"/>
      <c r="E398" s="131"/>
      <c r="F398" s="132"/>
      <c r="G398" s="133"/>
      <c r="H398" s="11"/>
      <c r="I398" s="75"/>
      <c r="J398" s="76"/>
      <c r="K398" s="103"/>
      <c r="L398" s="103"/>
      <c r="M398" s="77"/>
      <c r="N398" s="196"/>
      <c r="O398" s="196"/>
      <c r="P398" s="134"/>
      <c r="Q398" s="134"/>
      <c r="R398" s="109"/>
      <c r="S398" s="112"/>
    </row>
    <row r="399" spans="1:19" ht="25.5" customHeight="1">
      <c r="A399" s="40">
        <v>397</v>
      </c>
      <c r="B399" s="130"/>
      <c r="C399" s="98"/>
      <c r="D399" s="96"/>
      <c r="E399" s="131"/>
      <c r="F399" s="132"/>
      <c r="G399" s="133"/>
      <c r="H399" s="11"/>
      <c r="I399" s="75"/>
      <c r="J399" s="76"/>
      <c r="K399" s="103"/>
      <c r="L399" s="103"/>
      <c r="M399" s="77"/>
      <c r="N399" s="196"/>
      <c r="O399" s="196"/>
      <c r="P399" s="134"/>
      <c r="Q399" s="134"/>
      <c r="R399" s="109"/>
      <c r="S399" s="112"/>
    </row>
    <row r="400" spans="1:19" ht="25.5" customHeight="1">
      <c r="A400" s="40">
        <v>398</v>
      </c>
      <c r="B400" s="130"/>
      <c r="C400" s="98"/>
      <c r="D400" s="96"/>
      <c r="E400" s="131"/>
      <c r="F400" s="132"/>
      <c r="G400" s="133"/>
      <c r="H400" s="11"/>
      <c r="I400" s="75"/>
      <c r="J400" s="76"/>
      <c r="K400" s="103"/>
      <c r="L400" s="103"/>
      <c r="M400" s="77"/>
      <c r="N400" s="196"/>
      <c r="O400" s="196"/>
      <c r="P400" s="134"/>
      <c r="Q400" s="134"/>
      <c r="R400" s="109"/>
      <c r="S400" s="112"/>
    </row>
    <row r="401" spans="1:19" ht="25.5" customHeight="1">
      <c r="A401" s="40">
        <v>399</v>
      </c>
      <c r="B401" s="130"/>
      <c r="C401" s="98"/>
      <c r="D401" s="96"/>
      <c r="E401" s="131"/>
      <c r="F401" s="132"/>
      <c r="G401" s="133"/>
      <c r="H401" s="11"/>
      <c r="I401" s="75"/>
      <c r="J401" s="76"/>
      <c r="K401" s="103"/>
      <c r="L401" s="103"/>
      <c r="M401" s="77"/>
      <c r="N401" s="196"/>
      <c r="O401" s="196"/>
      <c r="P401" s="134"/>
      <c r="Q401" s="134"/>
      <c r="R401" s="109"/>
      <c r="S401" s="112"/>
    </row>
    <row r="402" spans="1:19" ht="25.5" customHeight="1">
      <c r="A402" s="40">
        <v>400</v>
      </c>
      <c r="B402" s="130"/>
      <c r="C402" s="98"/>
      <c r="D402" s="96"/>
      <c r="E402" s="131"/>
      <c r="F402" s="132"/>
      <c r="G402" s="133"/>
      <c r="H402" s="11"/>
      <c r="I402" s="75"/>
      <c r="J402" s="76"/>
      <c r="K402" s="103"/>
      <c r="L402" s="103"/>
      <c r="M402" s="77"/>
      <c r="N402" s="196"/>
      <c r="O402" s="196"/>
      <c r="P402" s="134"/>
      <c r="Q402" s="134"/>
      <c r="R402" s="109"/>
      <c r="S402" s="112"/>
    </row>
    <row r="403" spans="1:19" ht="25.5" customHeight="1">
      <c r="A403" s="40">
        <v>401</v>
      </c>
      <c r="B403" s="130"/>
      <c r="C403" s="98"/>
      <c r="D403" s="96"/>
      <c r="E403" s="131"/>
      <c r="F403" s="132"/>
      <c r="G403" s="133"/>
      <c r="H403" s="11"/>
      <c r="I403" s="75"/>
      <c r="J403" s="76"/>
      <c r="K403" s="103"/>
      <c r="L403" s="103"/>
      <c r="M403" s="77"/>
      <c r="N403" s="196"/>
      <c r="O403" s="196"/>
      <c r="P403" s="134"/>
      <c r="Q403" s="134"/>
      <c r="R403" s="109"/>
      <c r="S403" s="112"/>
    </row>
    <row r="404" spans="1:19" ht="25.5" customHeight="1">
      <c r="A404" s="40">
        <v>402</v>
      </c>
      <c r="B404" s="130"/>
      <c r="C404" s="98"/>
      <c r="D404" s="96"/>
      <c r="E404" s="131"/>
      <c r="F404" s="132"/>
      <c r="G404" s="133"/>
      <c r="H404" s="11"/>
      <c r="I404" s="75"/>
      <c r="J404" s="76"/>
      <c r="K404" s="103"/>
      <c r="L404" s="103"/>
      <c r="M404" s="77"/>
      <c r="N404" s="196"/>
      <c r="O404" s="196"/>
      <c r="P404" s="134"/>
      <c r="Q404" s="134"/>
      <c r="R404" s="109"/>
      <c r="S404" s="112"/>
    </row>
    <row r="405" spans="1:19" ht="25.5" customHeight="1">
      <c r="A405" s="40">
        <v>403</v>
      </c>
      <c r="B405" s="130"/>
      <c r="C405" s="98"/>
      <c r="D405" s="96"/>
      <c r="E405" s="131"/>
      <c r="F405" s="132"/>
      <c r="G405" s="133"/>
      <c r="H405" s="11"/>
      <c r="I405" s="75"/>
      <c r="J405" s="76"/>
      <c r="K405" s="103"/>
      <c r="L405" s="103"/>
      <c r="M405" s="77"/>
      <c r="N405" s="196"/>
      <c r="O405" s="196"/>
      <c r="P405" s="134"/>
      <c r="Q405" s="134"/>
      <c r="R405" s="109"/>
      <c r="S405" s="112"/>
    </row>
    <row r="406" spans="1:19" ht="25.5" customHeight="1">
      <c r="A406" s="40">
        <v>404</v>
      </c>
      <c r="B406" s="130"/>
      <c r="C406" s="98"/>
      <c r="D406" s="96"/>
      <c r="E406" s="131"/>
      <c r="F406" s="132"/>
      <c r="G406" s="133"/>
      <c r="H406" s="11"/>
      <c r="I406" s="75"/>
      <c r="J406" s="76"/>
      <c r="K406" s="103"/>
      <c r="L406" s="103"/>
      <c r="M406" s="77"/>
      <c r="N406" s="196"/>
      <c r="O406" s="196"/>
      <c r="P406" s="134"/>
      <c r="Q406" s="134"/>
      <c r="R406" s="109"/>
      <c r="S406" s="112"/>
    </row>
    <row r="407" spans="1:19" ht="25.5" customHeight="1">
      <c r="A407" s="40">
        <v>405</v>
      </c>
      <c r="B407" s="130"/>
      <c r="C407" s="98"/>
      <c r="D407" s="96"/>
      <c r="E407" s="131"/>
      <c r="F407" s="132"/>
      <c r="G407" s="133"/>
      <c r="H407" s="11"/>
      <c r="I407" s="75"/>
      <c r="J407" s="76"/>
      <c r="K407" s="103"/>
      <c r="L407" s="103"/>
      <c r="M407" s="77"/>
      <c r="N407" s="196"/>
      <c r="O407" s="196"/>
      <c r="P407" s="134"/>
      <c r="Q407" s="134"/>
      <c r="R407" s="109"/>
      <c r="S407" s="112"/>
    </row>
    <row r="408" spans="1:19" ht="25.5" customHeight="1">
      <c r="A408" s="40">
        <v>406</v>
      </c>
      <c r="B408" s="130"/>
      <c r="C408" s="98"/>
      <c r="D408" s="96"/>
      <c r="E408" s="131"/>
      <c r="F408" s="132"/>
      <c r="G408" s="133"/>
      <c r="H408" s="11"/>
      <c r="I408" s="75"/>
      <c r="J408" s="76"/>
      <c r="K408" s="103"/>
      <c r="L408" s="103"/>
      <c r="M408" s="77"/>
      <c r="N408" s="196"/>
      <c r="O408" s="196"/>
      <c r="P408" s="134"/>
      <c r="Q408" s="134"/>
      <c r="R408" s="109"/>
      <c r="S408" s="112"/>
    </row>
    <row r="409" spans="1:19" ht="25.5" customHeight="1">
      <c r="A409" s="40">
        <v>407</v>
      </c>
      <c r="B409" s="130"/>
      <c r="C409" s="98"/>
      <c r="D409" s="96"/>
      <c r="E409" s="131"/>
      <c r="F409" s="132"/>
      <c r="G409" s="133"/>
      <c r="H409" s="11"/>
      <c r="I409" s="75"/>
      <c r="J409" s="76"/>
      <c r="K409" s="103"/>
      <c r="L409" s="103"/>
      <c r="M409" s="77"/>
      <c r="N409" s="196"/>
      <c r="O409" s="196"/>
      <c r="P409" s="134"/>
      <c r="Q409" s="134"/>
      <c r="R409" s="109"/>
      <c r="S409" s="112"/>
    </row>
    <row r="410" spans="1:19" ht="25.5" customHeight="1">
      <c r="A410" s="40">
        <v>408</v>
      </c>
      <c r="B410" s="130"/>
      <c r="C410" s="98"/>
      <c r="D410" s="96"/>
      <c r="E410" s="131"/>
      <c r="F410" s="132"/>
      <c r="G410" s="133"/>
      <c r="H410" s="11"/>
      <c r="I410" s="75"/>
      <c r="J410" s="76"/>
      <c r="K410" s="103"/>
      <c r="L410" s="103"/>
      <c r="M410" s="77"/>
      <c r="N410" s="196"/>
      <c r="O410" s="196"/>
      <c r="P410" s="134"/>
      <c r="Q410" s="134"/>
      <c r="R410" s="109"/>
      <c r="S410" s="112"/>
    </row>
    <row r="411" spans="1:19" ht="25.5" customHeight="1">
      <c r="A411" s="40">
        <v>409</v>
      </c>
      <c r="B411" s="130"/>
      <c r="C411" s="98"/>
      <c r="D411" s="96"/>
      <c r="E411" s="131"/>
      <c r="F411" s="132"/>
      <c r="G411" s="133"/>
      <c r="H411" s="11"/>
      <c r="I411" s="75"/>
      <c r="J411" s="76"/>
      <c r="K411" s="103"/>
      <c r="L411" s="103"/>
      <c r="M411" s="77"/>
      <c r="N411" s="196"/>
      <c r="O411" s="196"/>
      <c r="P411" s="134"/>
      <c r="Q411" s="134"/>
      <c r="R411" s="109"/>
      <c r="S411" s="112"/>
    </row>
    <row r="412" spans="1:19" ht="25.5" customHeight="1">
      <c r="A412" s="40">
        <v>410</v>
      </c>
      <c r="B412" s="130"/>
      <c r="C412" s="98"/>
      <c r="D412" s="96"/>
      <c r="E412" s="131"/>
      <c r="F412" s="132"/>
      <c r="G412" s="133"/>
      <c r="H412" s="11"/>
      <c r="I412" s="75"/>
      <c r="J412" s="76"/>
      <c r="K412" s="103"/>
      <c r="L412" s="103"/>
      <c r="M412" s="77"/>
      <c r="N412" s="196"/>
      <c r="O412" s="196"/>
      <c r="P412" s="134"/>
      <c r="Q412" s="134"/>
      <c r="R412" s="109"/>
      <c r="S412" s="112"/>
    </row>
    <row r="413" spans="1:19" ht="25.5" customHeight="1">
      <c r="A413" s="40">
        <v>411</v>
      </c>
      <c r="B413" s="130"/>
      <c r="C413" s="98"/>
      <c r="D413" s="96"/>
      <c r="E413" s="131"/>
      <c r="F413" s="132"/>
      <c r="G413" s="133"/>
      <c r="H413" s="11"/>
      <c r="I413" s="75"/>
      <c r="J413" s="76"/>
      <c r="K413" s="103"/>
      <c r="L413" s="103"/>
      <c r="M413" s="77"/>
      <c r="N413" s="196"/>
      <c r="O413" s="196"/>
      <c r="P413" s="134"/>
      <c r="Q413" s="134"/>
      <c r="R413" s="109"/>
      <c r="S413" s="112"/>
    </row>
    <row r="414" spans="1:19" ht="25.5" customHeight="1">
      <c r="A414" s="40">
        <v>412</v>
      </c>
      <c r="B414" s="130"/>
      <c r="C414" s="98"/>
      <c r="D414" s="96"/>
      <c r="E414" s="131"/>
      <c r="F414" s="132"/>
      <c r="G414" s="133"/>
      <c r="H414" s="11"/>
      <c r="I414" s="75"/>
      <c r="J414" s="76"/>
      <c r="K414" s="103"/>
      <c r="L414" s="103"/>
      <c r="M414" s="77"/>
      <c r="N414" s="196"/>
      <c r="O414" s="196"/>
      <c r="P414" s="134"/>
      <c r="Q414" s="134"/>
      <c r="R414" s="109"/>
      <c r="S414" s="112"/>
    </row>
    <row r="415" spans="1:19" ht="25.5" customHeight="1">
      <c r="A415" s="40">
        <v>413</v>
      </c>
      <c r="B415" s="130"/>
      <c r="C415" s="98"/>
      <c r="D415" s="96"/>
      <c r="E415" s="131"/>
      <c r="F415" s="132"/>
      <c r="G415" s="133"/>
      <c r="H415" s="11"/>
      <c r="I415" s="75"/>
      <c r="J415" s="76"/>
      <c r="K415" s="103"/>
      <c r="L415" s="103"/>
      <c r="M415" s="77"/>
      <c r="N415" s="196"/>
      <c r="O415" s="196"/>
      <c r="P415" s="134"/>
      <c r="Q415" s="134"/>
      <c r="R415" s="109"/>
      <c r="S415" s="112"/>
    </row>
    <row r="416" spans="1:19" ht="25.5" customHeight="1">
      <c r="A416" s="40">
        <v>414</v>
      </c>
      <c r="B416" s="130"/>
      <c r="C416" s="98"/>
      <c r="D416" s="96"/>
      <c r="E416" s="131"/>
      <c r="F416" s="132"/>
      <c r="G416" s="133"/>
      <c r="H416" s="11"/>
      <c r="I416" s="75"/>
      <c r="J416" s="76"/>
      <c r="K416" s="103"/>
      <c r="L416" s="103"/>
      <c r="M416" s="77"/>
      <c r="N416" s="196"/>
      <c r="O416" s="196"/>
      <c r="P416" s="134"/>
      <c r="Q416" s="134"/>
      <c r="R416" s="109"/>
      <c r="S416" s="112"/>
    </row>
    <row r="417" spans="1:19" ht="25.5" customHeight="1">
      <c r="A417" s="40">
        <v>415</v>
      </c>
      <c r="B417" s="130"/>
      <c r="C417" s="98"/>
      <c r="D417" s="96"/>
      <c r="E417" s="131"/>
      <c r="F417" s="132"/>
      <c r="G417" s="133"/>
      <c r="H417" s="11"/>
      <c r="I417" s="75"/>
      <c r="J417" s="76"/>
      <c r="K417" s="103"/>
      <c r="L417" s="103"/>
      <c r="M417" s="77"/>
      <c r="N417" s="196"/>
      <c r="O417" s="196"/>
      <c r="P417" s="134"/>
      <c r="Q417" s="134"/>
      <c r="R417" s="109"/>
      <c r="S417" s="112"/>
    </row>
    <row r="418" spans="1:19" ht="25.5" customHeight="1">
      <c r="A418" s="40">
        <v>416</v>
      </c>
      <c r="B418" s="130"/>
      <c r="C418" s="98"/>
      <c r="D418" s="96"/>
      <c r="E418" s="131"/>
      <c r="F418" s="132"/>
      <c r="G418" s="133"/>
      <c r="H418" s="11"/>
      <c r="I418" s="75"/>
      <c r="J418" s="76"/>
      <c r="K418" s="103"/>
      <c r="L418" s="103"/>
      <c r="M418" s="77"/>
      <c r="N418" s="196"/>
      <c r="O418" s="196"/>
      <c r="P418" s="134"/>
      <c r="Q418" s="134"/>
      <c r="R418" s="109"/>
      <c r="S418" s="112"/>
    </row>
    <row r="419" spans="1:19" ht="25.5" customHeight="1">
      <c r="A419" s="40">
        <v>417</v>
      </c>
      <c r="B419" s="130"/>
      <c r="C419" s="98"/>
      <c r="D419" s="96"/>
      <c r="E419" s="131"/>
      <c r="F419" s="132"/>
      <c r="G419" s="133"/>
      <c r="H419" s="11"/>
      <c r="I419" s="75"/>
      <c r="J419" s="76"/>
      <c r="K419" s="103"/>
      <c r="L419" s="103"/>
      <c r="M419" s="77"/>
      <c r="N419" s="196"/>
      <c r="O419" s="196"/>
      <c r="P419" s="134"/>
      <c r="Q419" s="134"/>
      <c r="R419" s="109"/>
      <c r="S419" s="112"/>
    </row>
    <row r="420" spans="1:19" ht="25.5" customHeight="1">
      <c r="A420" s="40">
        <v>418</v>
      </c>
      <c r="B420" s="130"/>
      <c r="C420" s="98"/>
      <c r="D420" s="96"/>
      <c r="E420" s="131"/>
      <c r="F420" s="132"/>
      <c r="G420" s="133"/>
      <c r="H420" s="11"/>
      <c r="I420" s="75"/>
      <c r="J420" s="76"/>
      <c r="K420" s="103"/>
      <c r="L420" s="103"/>
      <c r="M420" s="77"/>
      <c r="N420" s="196"/>
      <c r="O420" s="196"/>
      <c r="P420" s="134"/>
      <c r="Q420" s="134"/>
      <c r="R420" s="109"/>
      <c r="S420" s="112"/>
    </row>
    <row r="421" spans="1:19" ht="25.5" customHeight="1">
      <c r="A421" s="40">
        <v>419</v>
      </c>
      <c r="B421" s="130"/>
      <c r="C421" s="98"/>
      <c r="D421" s="96"/>
      <c r="E421" s="131"/>
      <c r="F421" s="132"/>
      <c r="G421" s="133"/>
      <c r="H421" s="11"/>
      <c r="I421" s="75"/>
      <c r="J421" s="76"/>
      <c r="K421" s="103"/>
      <c r="L421" s="103"/>
      <c r="M421" s="77"/>
      <c r="N421" s="196"/>
      <c r="O421" s="196"/>
      <c r="P421" s="134"/>
      <c r="Q421" s="134"/>
      <c r="R421" s="109"/>
      <c r="S421" s="112"/>
    </row>
    <row r="422" spans="1:19" ht="25.5" customHeight="1">
      <c r="A422" s="40">
        <v>420</v>
      </c>
      <c r="B422" s="130"/>
      <c r="C422" s="98"/>
      <c r="D422" s="96"/>
      <c r="E422" s="131"/>
      <c r="F422" s="132"/>
      <c r="G422" s="133"/>
      <c r="H422" s="11"/>
      <c r="I422" s="75"/>
      <c r="J422" s="76"/>
      <c r="K422" s="103"/>
      <c r="L422" s="103"/>
      <c r="M422" s="77"/>
      <c r="N422" s="196"/>
      <c r="O422" s="196"/>
      <c r="P422" s="134"/>
      <c r="Q422" s="134"/>
      <c r="R422" s="109"/>
      <c r="S422" s="112"/>
    </row>
    <row r="423" spans="1:19" ht="25.5" customHeight="1">
      <c r="A423" s="40">
        <v>421</v>
      </c>
      <c r="B423" s="130"/>
      <c r="C423" s="98"/>
      <c r="D423" s="96"/>
      <c r="E423" s="131"/>
      <c r="F423" s="132"/>
      <c r="G423" s="133"/>
      <c r="H423" s="11"/>
      <c r="I423" s="75"/>
      <c r="J423" s="76"/>
      <c r="K423" s="103"/>
      <c r="L423" s="103"/>
      <c r="M423" s="77"/>
      <c r="N423" s="196"/>
      <c r="O423" s="196"/>
      <c r="P423" s="134"/>
      <c r="Q423" s="134"/>
      <c r="R423" s="109"/>
      <c r="S423" s="112"/>
    </row>
    <row r="424" spans="1:19" ht="25.5" customHeight="1">
      <c r="A424" s="40">
        <v>422</v>
      </c>
      <c r="B424" s="130"/>
      <c r="C424" s="98"/>
      <c r="D424" s="96"/>
      <c r="E424" s="131"/>
      <c r="F424" s="132"/>
      <c r="G424" s="133"/>
      <c r="H424" s="11"/>
      <c r="I424" s="75"/>
      <c r="J424" s="76"/>
      <c r="K424" s="103"/>
      <c r="L424" s="103"/>
      <c r="M424" s="77"/>
      <c r="N424" s="196"/>
      <c r="O424" s="196"/>
      <c r="P424" s="134"/>
      <c r="Q424" s="134"/>
      <c r="R424" s="109"/>
      <c r="S424" s="112"/>
    </row>
    <row r="425" spans="1:19" ht="25.5" customHeight="1">
      <c r="A425" s="40">
        <v>423</v>
      </c>
      <c r="B425" s="130"/>
      <c r="C425" s="98"/>
      <c r="D425" s="96"/>
      <c r="E425" s="131"/>
      <c r="F425" s="132"/>
      <c r="G425" s="133"/>
      <c r="H425" s="11"/>
      <c r="I425" s="75"/>
      <c r="J425" s="76"/>
      <c r="K425" s="103"/>
      <c r="L425" s="103"/>
      <c r="M425" s="77"/>
      <c r="N425" s="196"/>
      <c r="O425" s="196"/>
      <c r="P425" s="134"/>
      <c r="Q425" s="134"/>
      <c r="R425" s="109"/>
      <c r="S425" s="112"/>
    </row>
    <row r="426" spans="1:19" ht="25.5" customHeight="1">
      <c r="A426" s="40">
        <v>424</v>
      </c>
      <c r="B426" s="130"/>
      <c r="C426" s="98"/>
      <c r="D426" s="96"/>
      <c r="E426" s="131"/>
      <c r="F426" s="132"/>
      <c r="G426" s="133"/>
      <c r="H426" s="11"/>
      <c r="I426" s="75"/>
      <c r="J426" s="76"/>
      <c r="K426" s="103"/>
      <c r="L426" s="103"/>
      <c r="M426" s="77"/>
      <c r="N426" s="196"/>
      <c r="O426" s="196"/>
      <c r="P426" s="134"/>
      <c r="Q426" s="134"/>
      <c r="R426" s="109"/>
      <c r="S426" s="112"/>
    </row>
    <row r="427" spans="1:19" ht="25.5" customHeight="1">
      <c r="A427" s="40">
        <v>425</v>
      </c>
      <c r="B427" s="130"/>
      <c r="C427" s="98"/>
      <c r="D427" s="96"/>
      <c r="E427" s="131"/>
      <c r="F427" s="132"/>
      <c r="G427" s="133"/>
      <c r="H427" s="11"/>
      <c r="I427" s="75"/>
      <c r="J427" s="76"/>
      <c r="K427" s="103"/>
      <c r="L427" s="103"/>
      <c r="M427" s="77"/>
      <c r="N427" s="196"/>
      <c r="O427" s="196"/>
      <c r="P427" s="134"/>
      <c r="Q427" s="134"/>
      <c r="R427" s="109"/>
      <c r="S427" s="112"/>
    </row>
    <row r="428" spans="1:19" ht="25.5" customHeight="1">
      <c r="A428" s="40">
        <v>426</v>
      </c>
      <c r="B428" s="130"/>
      <c r="C428" s="98"/>
      <c r="D428" s="96"/>
      <c r="E428" s="131"/>
      <c r="F428" s="132"/>
      <c r="G428" s="133"/>
      <c r="H428" s="11"/>
      <c r="I428" s="75"/>
      <c r="J428" s="76"/>
      <c r="K428" s="103"/>
      <c r="L428" s="103"/>
      <c r="M428" s="77"/>
      <c r="N428" s="196"/>
      <c r="O428" s="196"/>
      <c r="P428" s="134"/>
      <c r="Q428" s="134"/>
      <c r="R428" s="109"/>
      <c r="S428" s="112"/>
    </row>
    <row r="429" spans="1:19" ht="25.5" customHeight="1">
      <c r="A429" s="40">
        <v>427</v>
      </c>
      <c r="B429" s="130"/>
      <c r="C429" s="98"/>
      <c r="D429" s="96"/>
      <c r="E429" s="131"/>
      <c r="F429" s="132"/>
      <c r="G429" s="133"/>
      <c r="H429" s="11"/>
      <c r="I429" s="75"/>
      <c r="J429" s="76"/>
      <c r="K429" s="103"/>
      <c r="L429" s="103"/>
      <c r="M429" s="77"/>
      <c r="N429" s="196"/>
      <c r="O429" s="196"/>
      <c r="P429" s="134"/>
      <c r="Q429" s="134"/>
      <c r="R429" s="109"/>
      <c r="S429" s="112"/>
    </row>
    <row r="430" spans="1:19" ht="25.5" customHeight="1">
      <c r="A430" s="40">
        <v>428</v>
      </c>
      <c r="B430" s="130"/>
      <c r="C430" s="98"/>
      <c r="D430" s="96"/>
      <c r="E430" s="131"/>
      <c r="F430" s="132"/>
      <c r="G430" s="133"/>
      <c r="H430" s="11"/>
      <c r="I430" s="75"/>
      <c r="J430" s="76"/>
      <c r="K430" s="103"/>
      <c r="L430" s="103"/>
      <c r="M430" s="77"/>
      <c r="N430" s="196"/>
      <c r="O430" s="196"/>
      <c r="P430" s="134"/>
      <c r="Q430" s="134"/>
      <c r="R430" s="109"/>
      <c r="S430" s="112"/>
    </row>
    <row r="431" spans="1:19" ht="25.5" customHeight="1">
      <c r="A431" s="40">
        <v>429</v>
      </c>
      <c r="B431" s="130"/>
      <c r="C431" s="98"/>
      <c r="D431" s="96"/>
      <c r="E431" s="131"/>
      <c r="F431" s="132"/>
      <c r="G431" s="133"/>
      <c r="H431" s="11"/>
      <c r="I431" s="75"/>
      <c r="J431" s="76"/>
      <c r="K431" s="103"/>
      <c r="L431" s="103"/>
      <c r="M431" s="77"/>
      <c r="N431" s="196"/>
      <c r="O431" s="196"/>
      <c r="P431" s="134"/>
      <c r="Q431" s="134"/>
      <c r="R431" s="109"/>
      <c r="S431" s="112"/>
    </row>
    <row r="432" spans="1:19" ht="25.5" customHeight="1">
      <c r="A432" s="40">
        <v>430</v>
      </c>
      <c r="B432" s="130"/>
      <c r="C432" s="98"/>
      <c r="D432" s="96"/>
      <c r="E432" s="131"/>
      <c r="F432" s="132"/>
      <c r="G432" s="133"/>
      <c r="H432" s="11"/>
      <c r="I432" s="75"/>
      <c r="J432" s="76"/>
      <c r="K432" s="103"/>
      <c r="L432" s="103"/>
      <c r="M432" s="77"/>
      <c r="N432" s="196"/>
      <c r="O432" s="196"/>
      <c r="P432" s="134"/>
      <c r="Q432" s="134"/>
      <c r="R432" s="109"/>
      <c r="S432" s="112"/>
    </row>
    <row r="433" spans="1:19" ht="25.5" customHeight="1">
      <c r="A433" s="40">
        <v>431</v>
      </c>
      <c r="B433" s="130"/>
      <c r="C433" s="98"/>
      <c r="D433" s="96"/>
      <c r="E433" s="131"/>
      <c r="F433" s="132"/>
      <c r="G433" s="133"/>
      <c r="H433" s="11"/>
      <c r="I433" s="75"/>
      <c r="J433" s="76"/>
      <c r="K433" s="103"/>
      <c r="L433" s="103"/>
      <c r="M433" s="77"/>
      <c r="N433" s="196"/>
      <c r="O433" s="196"/>
      <c r="P433" s="134"/>
      <c r="Q433" s="134"/>
      <c r="R433" s="109"/>
      <c r="S433" s="112"/>
    </row>
    <row r="434" spans="1:19" ht="25.5" customHeight="1">
      <c r="A434" s="40">
        <v>432</v>
      </c>
      <c r="B434" s="130"/>
      <c r="C434" s="98"/>
      <c r="D434" s="96"/>
      <c r="E434" s="131"/>
      <c r="F434" s="132"/>
      <c r="G434" s="133"/>
      <c r="H434" s="11"/>
      <c r="I434" s="75"/>
      <c r="J434" s="76"/>
      <c r="K434" s="103"/>
      <c r="L434" s="103"/>
      <c r="M434" s="77"/>
      <c r="N434" s="196"/>
      <c r="O434" s="196"/>
      <c r="P434" s="134"/>
      <c r="Q434" s="134"/>
      <c r="R434" s="109"/>
      <c r="S434" s="112"/>
    </row>
    <row r="435" spans="1:19" ht="25.5" customHeight="1">
      <c r="A435" s="40">
        <v>433</v>
      </c>
      <c r="B435" s="130"/>
      <c r="C435" s="98"/>
      <c r="D435" s="96"/>
      <c r="E435" s="131"/>
      <c r="F435" s="132"/>
      <c r="G435" s="133"/>
      <c r="H435" s="11"/>
      <c r="I435" s="75"/>
      <c r="J435" s="76"/>
      <c r="K435" s="103"/>
      <c r="L435" s="103"/>
      <c r="M435" s="77"/>
      <c r="N435" s="196"/>
      <c r="O435" s="196"/>
      <c r="P435" s="134"/>
      <c r="Q435" s="134"/>
      <c r="R435" s="109"/>
      <c r="S435" s="112"/>
    </row>
    <row r="436" spans="1:19" ht="25.5" customHeight="1">
      <c r="A436" s="40">
        <v>434</v>
      </c>
      <c r="B436" s="130"/>
      <c r="C436" s="98"/>
      <c r="D436" s="96"/>
      <c r="E436" s="131"/>
      <c r="F436" s="132"/>
      <c r="G436" s="133"/>
      <c r="H436" s="11"/>
      <c r="I436" s="75"/>
      <c r="J436" s="76"/>
      <c r="K436" s="103"/>
      <c r="L436" s="103"/>
      <c r="M436" s="77"/>
      <c r="N436" s="196"/>
      <c r="O436" s="196"/>
      <c r="P436" s="134"/>
      <c r="Q436" s="134"/>
      <c r="R436" s="109"/>
      <c r="S436" s="112"/>
    </row>
    <row r="437" spans="1:19" ht="25.5" customHeight="1">
      <c r="A437" s="40">
        <v>435</v>
      </c>
      <c r="B437" s="130"/>
      <c r="C437" s="98"/>
      <c r="D437" s="96"/>
      <c r="E437" s="131"/>
      <c r="F437" s="132"/>
      <c r="G437" s="133"/>
      <c r="H437" s="11"/>
      <c r="I437" s="75"/>
      <c r="J437" s="76"/>
      <c r="K437" s="103"/>
      <c r="L437" s="103"/>
      <c r="M437" s="77"/>
      <c r="N437" s="196"/>
      <c r="O437" s="196"/>
      <c r="P437" s="134"/>
      <c r="Q437" s="134"/>
      <c r="R437" s="109"/>
      <c r="S437" s="112"/>
    </row>
    <row r="438" spans="1:19" ht="25.5" customHeight="1">
      <c r="A438" s="40">
        <v>436</v>
      </c>
      <c r="B438" s="130"/>
      <c r="C438" s="98"/>
      <c r="D438" s="96"/>
      <c r="E438" s="131"/>
      <c r="F438" s="132"/>
      <c r="G438" s="133"/>
      <c r="H438" s="11"/>
      <c r="I438" s="75"/>
      <c r="J438" s="76"/>
      <c r="K438" s="103"/>
      <c r="L438" s="103"/>
      <c r="M438" s="77"/>
      <c r="N438" s="196"/>
      <c r="O438" s="196"/>
      <c r="P438" s="134"/>
      <c r="Q438" s="134"/>
      <c r="R438" s="109"/>
      <c r="S438" s="112"/>
    </row>
    <row r="439" spans="1:19" ht="25.5" customHeight="1">
      <c r="A439" s="40">
        <v>437</v>
      </c>
      <c r="B439" s="130"/>
      <c r="C439" s="98"/>
      <c r="D439" s="96"/>
      <c r="E439" s="131"/>
      <c r="F439" s="132"/>
      <c r="G439" s="133"/>
      <c r="H439" s="11"/>
      <c r="I439" s="75"/>
      <c r="J439" s="76"/>
      <c r="K439" s="103"/>
      <c r="L439" s="103"/>
      <c r="M439" s="77"/>
      <c r="N439" s="196"/>
      <c r="O439" s="196"/>
      <c r="P439" s="134"/>
      <c r="Q439" s="134"/>
      <c r="R439" s="109"/>
      <c r="S439" s="112"/>
    </row>
    <row r="440" spans="1:19" ht="25.5" customHeight="1">
      <c r="A440" s="40">
        <v>438</v>
      </c>
      <c r="B440" s="130"/>
      <c r="C440" s="98"/>
      <c r="D440" s="96"/>
      <c r="E440" s="131"/>
      <c r="F440" s="132"/>
      <c r="G440" s="133"/>
      <c r="H440" s="11"/>
      <c r="I440" s="75"/>
      <c r="J440" s="76"/>
      <c r="K440" s="103"/>
      <c r="L440" s="103"/>
      <c r="M440" s="77"/>
      <c r="N440" s="196"/>
      <c r="O440" s="196"/>
      <c r="P440" s="134"/>
      <c r="Q440" s="134"/>
      <c r="R440" s="109"/>
      <c r="S440" s="112"/>
    </row>
    <row r="441" spans="1:19" ht="25.5" customHeight="1">
      <c r="A441" s="40">
        <v>439</v>
      </c>
      <c r="B441" s="130"/>
      <c r="C441" s="98"/>
      <c r="D441" s="96"/>
      <c r="E441" s="131"/>
      <c r="F441" s="132"/>
      <c r="G441" s="133"/>
      <c r="H441" s="11"/>
      <c r="I441" s="75"/>
      <c r="J441" s="76"/>
      <c r="K441" s="103"/>
      <c r="L441" s="103"/>
      <c r="M441" s="77"/>
      <c r="N441" s="196"/>
      <c r="O441" s="196"/>
      <c r="P441" s="134"/>
      <c r="Q441" s="134"/>
      <c r="R441" s="109"/>
      <c r="S441" s="112"/>
    </row>
    <row r="442" spans="1:19" ht="25.5" customHeight="1">
      <c r="A442" s="40">
        <v>440</v>
      </c>
      <c r="B442" s="130"/>
      <c r="C442" s="98"/>
      <c r="D442" s="96"/>
      <c r="E442" s="131"/>
      <c r="F442" s="132"/>
      <c r="G442" s="133"/>
      <c r="H442" s="11"/>
      <c r="I442" s="75"/>
      <c r="J442" s="76"/>
      <c r="K442" s="103"/>
      <c r="L442" s="103"/>
      <c r="M442" s="77"/>
      <c r="N442" s="196"/>
      <c r="O442" s="196"/>
      <c r="P442" s="134"/>
      <c r="Q442" s="134"/>
      <c r="R442" s="109"/>
      <c r="S442" s="112"/>
    </row>
    <row r="443" spans="1:19" ht="25.5" customHeight="1">
      <c r="A443" s="40">
        <v>441</v>
      </c>
      <c r="B443" s="130"/>
      <c r="C443" s="98"/>
      <c r="D443" s="96"/>
      <c r="E443" s="131"/>
      <c r="F443" s="132"/>
      <c r="G443" s="133"/>
      <c r="H443" s="11"/>
      <c r="I443" s="75"/>
      <c r="J443" s="76"/>
      <c r="K443" s="103"/>
      <c r="L443" s="103"/>
      <c r="M443" s="77"/>
      <c r="N443" s="196"/>
      <c r="O443" s="196"/>
      <c r="P443" s="134"/>
      <c r="Q443" s="134"/>
      <c r="R443" s="109"/>
      <c r="S443" s="112"/>
    </row>
    <row r="444" spans="1:19" ht="25.5" customHeight="1">
      <c r="A444" s="40">
        <v>442</v>
      </c>
      <c r="B444" s="130"/>
      <c r="C444" s="98"/>
      <c r="D444" s="96"/>
      <c r="E444" s="131"/>
      <c r="F444" s="132"/>
      <c r="G444" s="133"/>
      <c r="H444" s="11"/>
      <c r="I444" s="75"/>
      <c r="J444" s="76"/>
      <c r="K444" s="103"/>
      <c r="L444" s="103"/>
      <c r="M444" s="77"/>
      <c r="N444" s="196"/>
      <c r="O444" s="196"/>
      <c r="P444" s="134"/>
      <c r="Q444" s="134"/>
      <c r="R444" s="109"/>
      <c r="S444" s="112"/>
    </row>
    <row r="445" spans="1:19" ht="25.5" customHeight="1">
      <c r="A445" s="40">
        <v>443</v>
      </c>
      <c r="B445" s="130"/>
      <c r="C445" s="98"/>
      <c r="D445" s="96"/>
      <c r="E445" s="131"/>
      <c r="F445" s="132"/>
      <c r="G445" s="133"/>
      <c r="H445" s="11"/>
      <c r="I445" s="75"/>
      <c r="J445" s="76"/>
      <c r="K445" s="103"/>
      <c r="L445" s="103"/>
      <c r="M445" s="77"/>
      <c r="N445" s="196"/>
      <c r="O445" s="196"/>
      <c r="P445" s="134"/>
      <c r="Q445" s="134"/>
      <c r="R445" s="109"/>
      <c r="S445" s="112"/>
    </row>
    <row r="446" spans="1:19" ht="25.5" customHeight="1">
      <c r="A446" s="40">
        <v>444</v>
      </c>
      <c r="B446" s="130"/>
      <c r="C446" s="98"/>
      <c r="D446" s="96"/>
      <c r="E446" s="131"/>
      <c r="F446" s="132"/>
      <c r="G446" s="133"/>
      <c r="H446" s="11"/>
      <c r="I446" s="75"/>
      <c r="J446" s="76"/>
      <c r="K446" s="103"/>
      <c r="L446" s="103"/>
      <c r="M446" s="77"/>
      <c r="N446" s="196"/>
      <c r="O446" s="196"/>
      <c r="P446" s="134"/>
      <c r="Q446" s="134"/>
      <c r="R446" s="109"/>
      <c r="S446" s="112"/>
    </row>
    <row r="447" spans="1:19" ht="25.5" customHeight="1">
      <c r="A447" s="40">
        <v>445</v>
      </c>
      <c r="B447" s="130"/>
      <c r="C447" s="98"/>
      <c r="D447" s="96"/>
      <c r="E447" s="131"/>
      <c r="F447" s="132"/>
      <c r="G447" s="133"/>
      <c r="H447" s="11"/>
      <c r="I447" s="75"/>
      <c r="J447" s="76"/>
      <c r="K447" s="103"/>
      <c r="L447" s="103"/>
      <c r="M447" s="77"/>
      <c r="N447" s="196"/>
      <c r="O447" s="196"/>
      <c r="P447" s="134"/>
      <c r="Q447" s="134"/>
      <c r="R447" s="109"/>
      <c r="S447" s="112"/>
    </row>
    <row r="448" spans="1:19" ht="25.5" customHeight="1">
      <c r="A448" s="40">
        <v>446</v>
      </c>
      <c r="B448" s="130"/>
      <c r="C448" s="98"/>
      <c r="D448" s="96"/>
      <c r="E448" s="131"/>
      <c r="F448" s="132"/>
      <c r="G448" s="133"/>
      <c r="H448" s="11"/>
      <c r="I448" s="75"/>
      <c r="J448" s="76"/>
      <c r="K448" s="103"/>
      <c r="L448" s="103"/>
      <c r="M448" s="77"/>
      <c r="N448" s="196"/>
      <c r="O448" s="196"/>
      <c r="P448" s="134"/>
      <c r="Q448" s="134"/>
      <c r="R448" s="109"/>
      <c r="S448" s="112"/>
    </row>
    <row r="449" spans="1:19" ht="25.5" customHeight="1">
      <c r="A449" s="40">
        <v>447</v>
      </c>
      <c r="B449" s="130"/>
      <c r="C449" s="98"/>
      <c r="D449" s="96"/>
      <c r="E449" s="131"/>
      <c r="F449" s="132"/>
      <c r="G449" s="133"/>
      <c r="H449" s="11"/>
      <c r="I449" s="75"/>
      <c r="J449" s="76"/>
      <c r="K449" s="103"/>
      <c r="L449" s="103"/>
      <c r="M449" s="77"/>
      <c r="N449" s="196"/>
      <c r="O449" s="196"/>
      <c r="P449" s="134"/>
      <c r="Q449" s="134"/>
      <c r="R449" s="109"/>
      <c r="S449" s="112"/>
    </row>
    <row r="450" spans="1:19" ht="25.5" customHeight="1">
      <c r="A450" s="40">
        <v>448</v>
      </c>
      <c r="B450" s="130"/>
      <c r="C450" s="98"/>
      <c r="D450" s="96"/>
      <c r="E450" s="131"/>
      <c r="F450" s="132"/>
      <c r="G450" s="133"/>
      <c r="H450" s="11"/>
      <c r="I450" s="75"/>
      <c r="J450" s="76"/>
      <c r="K450" s="103"/>
      <c r="L450" s="103"/>
      <c r="M450" s="77"/>
      <c r="N450" s="196"/>
      <c r="O450" s="196"/>
      <c r="P450" s="134"/>
      <c r="Q450" s="134"/>
      <c r="R450" s="109"/>
      <c r="S450" s="112"/>
    </row>
    <row r="451" spans="1:19" ht="25.5" customHeight="1">
      <c r="A451" s="40">
        <v>449</v>
      </c>
      <c r="B451" s="130"/>
      <c r="C451" s="98"/>
      <c r="D451" s="96"/>
      <c r="E451" s="131"/>
      <c r="F451" s="132"/>
      <c r="G451" s="133"/>
      <c r="H451" s="11"/>
      <c r="I451" s="75"/>
      <c r="J451" s="76"/>
      <c r="K451" s="103"/>
      <c r="L451" s="103"/>
      <c r="M451" s="77"/>
      <c r="N451" s="196"/>
      <c r="O451" s="196"/>
      <c r="P451" s="134"/>
      <c r="Q451" s="134"/>
      <c r="R451" s="109"/>
      <c r="S451" s="112"/>
    </row>
    <row r="452" spans="1:19" ht="25.5" customHeight="1">
      <c r="A452" s="40">
        <v>450</v>
      </c>
      <c r="B452" s="130"/>
      <c r="C452" s="98"/>
      <c r="D452" s="96"/>
      <c r="E452" s="131"/>
      <c r="F452" s="132"/>
      <c r="G452" s="133"/>
      <c r="H452" s="11"/>
      <c r="I452" s="75"/>
      <c r="J452" s="76"/>
      <c r="K452" s="103"/>
      <c r="L452" s="103"/>
      <c r="M452" s="77"/>
      <c r="N452" s="196"/>
      <c r="O452" s="196"/>
      <c r="P452" s="134"/>
      <c r="Q452" s="134"/>
      <c r="R452" s="109"/>
      <c r="S452" s="112"/>
    </row>
    <row r="453" spans="1:19" ht="25.5" customHeight="1">
      <c r="A453" s="40">
        <v>451</v>
      </c>
      <c r="B453" s="130"/>
      <c r="C453" s="98"/>
      <c r="D453" s="96"/>
      <c r="E453" s="131"/>
      <c r="F453" s="132"/>
      <c r="G453" s="133"/>
      <c r="H453" s="11"/>
      <c r="I453" s="75"/>
      <c r="J453" s="76"/>
      <c r="K453" s="103"/>
      <c r="L453" s="103"/>
      <c r="M453" s="77"/>
      <c r="N453" s="196"/>
      <c r="O453" s="196"/>
      <c r="P453" s="134"/>
      <c r="Q453" s="134"/>
      <c r="R453" s="109"/>
      <c r="S453" s="112"/>
    </row>
    <row r="454" spans="1:19" ht="25.5" customHeight="1">
      <c r="A454" s="40">
        <v>452</v>
      </c>
      <c r="B454" s="130"/>
      <c r="C454" s="98"/>
      <c r="D454" s="96"/>
      <c r="E454" s="131"/>
      <c r="F454" s="132"/>
      <c r="G454" s="133"/>
      <c r="H454" s="11"/>
      <c r="I454" s="75"/>
      <c r="J454" s="76"/>
      <c r="K454" s="103"/>
      <c r="L454" s="103"/>
      <c r="M454" s="77"/>
      <c r="N454" s="196"/>
      <c r="O454" s="196"/>
      <c r="P454" s="134"/>
      <c r="Q454" s="134"/>
      <c r="R454" s="109"/>
      <c r="S454" s="112"/>
    </row>
    <row r="455" spans="1:19" ht="25.5" customHeight="1">
      <c r="A455" s="40">
        <v>453</v>
      </c>
      <c r="B455" s="130"/>
      <c r="C455" s="98"/>
      <c r="D455" s="96"/>
      <c r="E455" s="131"/>
      <c r="F455" s="132"/>
      <c r="G455" s="133"/>
      <c r="H455" s="11"/>
      <c r="I455" s="75"/>
      <c r="J455" s="76"/>
      <c r="K455" s="103"/>
      <c r="L455" s="103"/>
      <c r="M455" s="77"/>
      <c r="N455" s="196"/>
      <c r="O455" s="196"/>
      <c r="P455" s="134"/>
      <c r="Q455" s="134"/>
      <c r="R455" s="109"/>
      <c r="S455" s="112"/>
    </row>
    <row r="456" spans="1:19" ht="25.5" customHeight="1">
      <c r="A456" s="40">
        <v>454</v>
      </c>
      <c r="B456" s="130"/>
      <c r="C456" s="98"/>
      <c r="D456" s="96"/>
      <c r="E456" s="131"/>
      <c r="F456" s="132"/>
      <c r="G456" s="133"/>
      <c r="H456" s="11"/>
      <c r="I456" s="75"/>
      <c r="J456" s="76"/>
      <c r="K456" s="103"/>
      <c r="L456" s="103"/>
      <c r="M456" s="77"/>
      <c r="N456" s="196"/>
      <c r="O456" s="196"/>
      <c r="P456" s="134"/>
      <c r="Q456" s="134"/>
      <c r="R456" s="109"/>
      <c r="S456" s="112"/>
    </row>
    <row r="457" spans="1:19" ht="25.5" customHeight="1">
      <c r="A457" s="40">
        <v>455</v>
      </c>
      <c r="B457" s="130"/>
      <c r="C457" s="98"/>
      <c r="D457" s="96"/>
      <c r="E457" s="131"/>
      <c r="F457" s="132"/>
      <c r="G457" s="133"/>
      <c r="H457" s="11"/>
      <c r="I457" s="75"/>
      <c r="J457" s="76"/>
      <c r="K457" s="103"/>
      <c r="L457" s="103"/>
      <c r="M457" s="77"/>
      <c r="N457" s="196"/>
      <c r="O457" s="196"/>
      <c r="P457" s="134"/>
      <c r="Q457" s="134"/>
      <c r="R457" s="109"/>
      <c r="S457" s="112"/>
    </row>
    <row r="458" spans="1:19" ht="25.5" customHeight="1">
      <c r="A458" s="40">
        <v>456</v>
      </c>
      <c r="B458" s="130"/>
      <c r="C458" s="98"/>
      <c r="D458" s="96"/>
      <c r="E458" s="131"/>
      <c r="F458" s="132"/>
      <c r="G458" s="133"/>
      <c r="H458" s="11"/>
      <c r="I458" s="75"/>
      <c r="J458" s="76"/>
      <c r="K458" s="103"/>
      <c r="L458" s="103"/>
      <c r="M458" s="77"/>
      <c r="N458" s="196"/>
      <c r="O458" s="196"/>
      <c r="P458" s="134"/>
      <c r="Q458" s="134"/>
      <c r="R458" s="109"/>
      <c r="S458" s="112"/>
    </row>
    <row r="459" spans="1:19" ht="25.5" customHeight="1">
      <c r="A459" s="40">
        <v>457</v>
      </c>
      <c r="B459" s="130"/>
      <c r="C459" s="98"/>
      <c r="D459" s="96"/>
      <c r="E459" s="131"/>
      <c r="F459" s="132"/>
      <c r="G459" s="133"/>
      <c r="H459" s="11"/>
      <c r="I459" s="75"/>
      <c r="J459" s="76"/>
      <c r="K459" s="103"/>
      <c r="L459" s="103"/>
      <c r="M459" s="77"/>
      <c r="N459" s="196"/>
      <c r="O459" s="196"/>
      <c r="P459" s="134"/>
      <c r="Q459" s="134"/>
      <c r="R459" s="109"/>
      <c r="S459" s="112"/>
    </row>
    <row r="460" spans="1:19" ht="25.5" customHeight="1">
      <c r="A460" s="40">
        <v>458</v>
      </c>
      <c r="B460" s="130"/>
      <c r="C460" s="98"/>
      <c r="D460" s="96"/>
      <c r="E460" s="131"/>
      <c r="F460" s="132"/>
      <c r="G460" s="133"/>
      <c r="H460" s="11"/>
      <c r="I460" s="75"/>
      <c r="J460" s="76"/>
      <c r="K460" s="103"/>
      <c r="L460" s="103"/>
      <c r="M460" s="77"/>
      <c r="N460" s="196"/>
      <c r="O460" s="196"/>
      <c r="P460" s="134"/>
      <c r="Q460" s="134"/>
      <c r="R460" s="109"/>
      <c r="S460" s="112"/>
    </row>
    <row r="461" spans="1:19" ht="25.5" customHeight="1">
      <c r="A461" s="40">
        <v>459</v>
      </c>
      <c r="B461" s="130"/>
      <c r="C461" s="98"/>
      <c r="D461" s="96"/>
      <c r="E461" s="131"/>
      <c r="F461" s="132"/>
      <c r="G461" s="133"/>
      <c r="H461" s="11"/>
      <c r="I461" s="75"/>
      <c r="J461" s="76"/>
      <c r="K461" s="103"/>
      <c r="L461" s="103"/>
      <c r="M461" s="77"/>
      <c r="N461" s="196"/>
      <c r="O461" s="196"/>
      <c r="P461" s="134"/>
      <c r="Q461" s="134"/>
      <c r="R461" s="109"/>
      <c r="S461" s="112"/>
    </row>
    <row r="462" spans="1:19" ht="25.5" customHeight="1">
      <c r="A462" s="40">
        <v>460</v>
      </c>
      <c r="B462" s="130"/>
      <c r="C462" s="98"/>
      <c r="D462" s="96"/>
      <c r="E462" s="131"/>
      <c r="F462" s="132"/>
      <c r="G462" s="133"/>
      <c r="H462" s="11"/>
      <c r="I462" s="75"/>
      <c r="J462" s="76"/>
      <c r="K462" s="103"/>
      <c r="L462" s="103"/>
      <c r="M462" s="77"/>
      <c r="N462" s="196"/>
      <c r="O462" s="196"/>
      <c r="P462" s="134"/>
      <c r="Q462" s="134"/>
      <c r="R462" s="109"/>
      <c r="S462" s="112"/>
    </row>
    <row r="463" spans="1:19" ht="25.5" customHeight="1">
      <c r="A463" s="40">
        <v>461</v>
      </c>
      <c r="B463" s="130"/>
      <c r="C463" s="98"/>
      <c r="D463" s="96"/>
      <c r="E463" s="131"/>
      <c r="F463" s="132"/>
      <c r="G463" s="133"/>
      <c r="H463" s="11"/>
      <c r="I463" s="75"/>
      <c r="J463" s="76"/>
      <c r="K463" s="103"/>
      <c r="L463" s="103"/>
      <c r="M463" s="77"/>
      <c r="N463" s="196"/>
      <c r="O463" s="196"/>
      <c r="P463" s="134"/>
      <c r="Q463" s="134"/>
      <c r="R463" s="109"/>
      <c r="S463" s="112"/>
    </row>
    <row r="464" spans="1:19" ht="25.5" customHeight="1">
      <c r="A464" s="40">
        <v>462</v>
      </c>
      <c r="B464" s="130"/>
      <c r="C464" s="98"/>
      <c r="D464" s="96"/>
      <c r="E464" s="131"/>
      <c r="F464" s="132"/>
      <c r="G464" s="133"/>
      <c r="H464" s="11"/>
      <c r="I464" s="75"/>
      <c r="J464" s="76"/>
      <c r="K464" s="103"/>
      <c r="L464" s="103"/>
      <c r="M464" s="77"/>
      <c r="N464" s="196"/>
      <c r="O464" s="196"/>
      <c r="P464" s="134"/>
      <c r="Q464" s="134"/>
      <c r="R464" s="109"/>
      <c r="S464" s="112"/>
    </row>
    <row r="465" spans="1:19" ht="25.5" customHeight="1">
      <c r="A465" s="40">
        <v>463</v>
      </c>
      <c r="B465" s="130"/>
      <c r="C465" s="98"/>
      <c r="D465" s="96"/>
      <c r="E465" s="131"/>
      <c r="F465" s="132"/>
      <c r="G465" s="133"/>
      <c r="H465" s="11"/>
      <c r="I465" s="75"/>
      <c r="J465" s="76"/>
      <c r="K465" s="103"/>
      <c r="L465" s="103"/>
      <c r="M465" s="77"/>
      <c r="N465" s="196"/>
      <c r="O465" s="196"/>
      <c r="P465" s="134"/>
      <c r="Q465" s="134"/>
      <c r="R465" s="109"/>
      <c r="S465" s="112"/>
    </row>
    <row r="466" spans="1:19" ht="25.5" customHeight="1">
      <c r="A466" s="40">
        <v>464</v>
      </c>
      <c r="B466" s="130"/>
      <c r="C466" s="98"/>
      <c r="D466" s="96"/>
      <c r="E466" s="131"/>
      <c r="F466" s="132"/>
      <c r="G466" s="133"/>
      <c r="H466" s="11"/>
      <c r="I466" s="75"/>
      <c r="J466" s="76"/>
      <c r="K466" s="103"/>
      <c r="L466" s="103"/>
      <c r="M466" s="77"/>
      <c r="N466" s="196"/>
      <c r="O466" s="196"/>
      <c r="P466" s="134"/>
      <c r="Q466" s="134"/>
      <c r="R466" s="109"/>
      <c r="S466" s="112"/>
    </row>
    <row r="467" spans="1:19" ht="25.5" customHeight="1">
      <c r="A467" s="40">
        <v>465</v>
      </c>
      <c r="B467" s="130"/>
      <c r="C467" s="98"/>
      <c r="D467" s="96"/>
      <c r="E467" s="131"/>
      <c r="F467" s="132"/>
      <c r="G467" s="133"/>
      <c r="H467" s="11"/>
      <c r="I467" s="75"/>
      <c r="J467" s="76"/>
      <c r="K467" s="103"/>
      <c r="L467" s="103"/>
      <c r="M467" s="77"/>
      <c r="N467" s="196"/>
      <c r="O467" s="196"/>
      <c r="P467" s="134"/>
      <c r="Q467" s="134"/>
      <c r="R467" s="109"/>
      <c r="S467" s="112"/>
    </row>
    <row r="468" spans="1:19" ht="25.5" customHeight="1">
      <c r="A468" s="40">
        <v>466</v>
      </c>
      <c r="B468" s="130"/>
      <c r="C468" s="98"/>
      <c r="D468" s="96"/>
      <c r="E468" s="131"/>
      <c r="F468" s="132"/>
      <c r="G468" s="133"/>
      <c r="H468" s="11"/>
      <c r="I468" s="75"/>
      <c r="J468" s="76"/>
      <c r="K468" s="103"/>
      <c r="L468" s="103"/>
      <c r="M468" s="77"/>
      <c r="N468" s="196"/>
      <c r="O468" s="196"/>
      <c r="P468" s="134"/>
      <c r="Q468" s="134"/>
      <c r="R468" s="109"/>
      <c r="S468" s="112"/>
    </row>
    <row r="469" spans="1:19" ht="25.5" customHeight="1">
      <c r="A469" s="40">
        <v>467</v>
      </c>
      <c r="B469" s="130"/>
      <c r="C469" s="98"/>
      <c r="D469" s="96"/>
      <c r="E469" s="131"/>
      <c r="F469" s="132"/>
      <c r="G469" s="133"/>
      <c r="H469" s="11"/>
      <c r="I469" s="75"/>
      <c r="J469" s="76"/>
      <c r="K469" s="103"/>
      <c r="L469" s="103"/>
      <c r="M469" s="77"/>
      <c r="N469" s="196"/>
      <c r="O469" s="196"/>
      <c r="P469" s="134"/>
      <c r="Q469" s="134"/>
      <c r="R469" s="109"/>
      <c r="S469" s="112"/>
    </row>
    <row r="470" spans="1:19" ht="25.5" customHeight="1">
      <c r="A470" s="40">
        <v>468</v>
      </c>
      <c r="B470" s="130"/>
      <c r="C470" s="98"/>
      <c r="D470" s="96"/>
      <c r="E470" s="131"/>
      <c r="F470" s="132"/>
      <c r="G470" s="133"/>
      <c r="H470" s="11"/>
      <c r="I470" s="75"/>
      <c r="J470" s="76"/>
      <c r="K470" s="103"/>
      <c r="L470" s="103"/>
      <c r="M470" s="77"/>
      <c r="N470" s="196"/>
      <c r="O470" s="196"/>
      <c r="P470" s="134"/>
      <c r="Q470" s="134"/>
      <c r="R470" s="109"/>
      <c r="S470" s="112"/>
    </row>
    <row r="471" spans="1:19" ht="25.5" customHeight="1">
      <c r="A471" s="40">
        <v>469</v>
      </c>
      <c r="B471" s="130"/>
      <c r="C471" s="98"/>
      <c r="D471" s="96"/>
      <c r="E471" s="131"/>
      <c r="F471" s="132"/>
      <c r="G471" s="133"/>
      <c r="H471" s="11"/>
      <c r="I471" s="75"/>
      <c r="J471" s="76"/>
      <c r="K471" s="103"/>
      <c r="L471" s="103"/>
      <c r="M471" s="77"/>
      <c r="N471" s="196"/>
      <c r="O471" s="196"/>
      <c r="P471" s="134"/>
      <c r="Q471" s="134"/>
      <c r="R471" s="109"/>
      <c r="S471" s="112"/>
    </row>
    <row r="472" spans="1:19" ht="25.5" customHeight="1">
      <c r="A472" s="40">
        <v>470</v>
      </c>
      <c r="B472" s="130"/>
      <c r="C472" s="98"/>
      <c r="D472" s="96"/>
      <c r="E472" s="131"/>
      <c r="F472" s="132"/>
      <c r="G472" s="133"/>
      <c r="H472" s="11"/>
      <c r="I472" s="75"/>
      <c r="J472" s="76"/>
      <c r="K472" s="103"/>
      <c r="L472" s="103"/>
      <c r="M472" s="77"/>
      <c r="N472" s="196"/>
      <c r="O472" s="196"/>
      <c r="P472" s="134"/>
      <c r="Q472" s="134"/>
      <c r="R472" s="109"/>
      <c r="S472" s="112"/>
    </row>
    <row r="473" spans="1:19" ht="25.5" customHeight="1">
      <c r="A473" s="40">
        <v>471</v>
      </c>
      <c r="B473" s="130"/>
      <c r="C473" s="98"/>
      <c r="D473" s="96"/>
      <c r="E473" s="131"/>
      <c r="F473" s="132"/>
      <c r="G473" s="133"/>
      <c r="H473" s="11"/>
      <c r="I473" s="75"/>
      <c r="J473" s="76"/>
      <c r="K473" s="103"/>
      <c r="L473" s="103"/>
      <c r="M473" s="77"/>
      <c r="N473" s="196"/>
      <c r="O473" s="196"/>
      <c r="P473" s="134"/>
      <c r="Q473" s="134"/>
      <c r="R473" s="109"/>
      <c r="S473" s="112"/>
    </row>
    <row r="474" spans="1:19" ht="25.5" customHeight="1">
      <c r="A474" s="40">
        <v>472</v>
      </c>
      <c r="B474" s="130"/>
      <c r="C474" s="98"/>
      <c r="D474" s="96"/>
      <c r="E474" s="131"/>
      <c r="F474" s="132"/>
      <c r="G474" s="133"/>
      <c r="H474" s="11"/>
      <c r="I474" s="75"/>
      <c r="J474" s="76"/>
      <c r="K474" s="103"/>
      <c r="L474" s="103"/>
      <c r="M474" s="77"/>
      <c r="N474" s="196"/>
      <c r="O474" s="196"/>
      <c r="P474" s="134"/>
      <c r="Q474" s="134"/>
      <c r="R474" s="109"/>
      <c r="S474" s="112"/>
    </row>
    <row r="475" spans="1:19" ht="25.5" customHeight="1">
      <c r="A475" s="40">
        <v>473</v>
      </c>
      <c r="B475" s="130"/>
      <c r="C475" s="98"/>
      <c r="D475" s="96"/>
      <c r="E475" s="131"/>
      <c r="F475" s="132"/>
      <c r="G475" s="133"/>
      <c r="H475" s="11"/>
      <c r="I475" s="75"/>
      <c r="J475" s="76"/>
      <c r="K475" s="103"/>
      <c r="L475" s="103"/>
      <c r="M475" s="77"/>
      <c r="N475" s="196"/>
      <c r="O475" s="196"/>
      <c r="P475" s="134"/>
      <c r="Q475" s="134"/>
      <c r="R475" s="109"/>
      <c r="S475" s="112"/>
    </row>
    <row r="476" spans="1:19" ht="25.5" customHeight="1">
      <c r="A476" s="40">
        <v>474</v>
      </c>
      <c r="B476" s="130"/>
      <c r="C476" s="98"/>
      <c r="D476" s="96"/>
      <c r="E476" s="131"/>
      <c r="F476" s="132"/>
      <c r="G476" s="133"/>
      <c r="H476" s="11"/>
      <c r="I476" s="75"/>
      <c r="J476" s="76"/>
      <c r="K476" s="103"/>
      <c r="L476" s="103"/>
      <c r="M476" s="77"/>
      <c r="N476" s="196"/>
      <c r="O476" s="196"/>
      <c r="P476" s="134"/>
      <c r="Q476" s="134"/>
      <c r="R476" s="109"/>
      <c r="S476" s="112"/>
    </row>
    <row r="477" spans="1:19" ht="25.5" customHeight="1">
      <c r="A477" s="40">
        <v>475</v>
      </c>
      <c r="B477" s="130"/>
      <c r="C477" s="98"/>
      <c r="D477" s="96"/>
      <c r="E477" s="131"/>
      <c r="F477" s="132"/>
      <c r="G477" s="133"/>
      <c r="H477" s="11"/>
      <c r="I477" s="75"/>
      <c r="J477" s="76"/>
      <c r="K477" s="103"/>
      <c r="L477" s="103"/>
      <c r="M477" s="77"/>
      <c r="N477" s="196"/>
      <c r="O477" s="196"/>
      <c r="P477" s="134"/>
      <c r="Q477" s="134"/>
      <c r="R477" s="109"/>
      <c r="S477" s="112"/>
    </row>
    <row r="478" spans="1:19" ht="25.5" customHeight="1">
      <c r="A478" s="40">
        <v>476</v>
      </c>
      <c r="B478" s="130"/>
      <c r="C478" s="98"/>
      <c r="D478" s="96"/>
      <c r="E478" s="131"/>
      <c r="F478" s="132"/>
      <c r="G478" s="133"/>
      <c r="H478" s="11"/>
      <c r="I478" s="75"/>
      <c r="J478" s="76"/>
      <c r="K478" s="103"/>
      <c r="L478" s="103"/>
      <c r="M478" s="77"/>
      <c r="N478" s="196"/>
      <c r="O478" s="196"/>
      <c r="P478" s="134"/>
      <c r="Q478" s="134"/>
      <c r="R478" s="109"/>
      <c r="S478" s="112"/>
    </row>
    <row r="479" spans="1:19" ht="25.5" customHeight="1">
      <c r="A479" s="40">
        <v>477</v>
      </c>
      <c r="B479" s="130"/>
      <c r="C479" s="98"/>
      <c r="D479" s="96"/>
      <c r="E479" s="131"/>
      <c r="F479" s="132"/>
      <c r="G479" s="133"/>
      <c r="H479" s="11"/>
      <c r="I479" s="75"/>
      <c r="J479" s="76"/>
      <c r="K479" s="103"/>
      <c r="L479" s="103"/>
      <c r="M479" s="77"/>
      <c r="N479" s="196"/>
      <c r="O479" s="196"/>
      <c r="P479" s="134"/>
      <c r="Q479" s="134"/>
      <c r="R479" s="109"/>
      <c r="S479" s="112"/>
    </row>
    <row r="480" spans="1:19" ht="25.5" customHeight="1">
      <c r="A480" s="40">
        <v>478</v>
      </c>
      <c r="B480" s="130"/>
      <c r="C480" s="98"/>
      <c r="D480" s="96"/>
      <c r="E480" s="131"/>
      <c r="F480" s="132"/>
      <c r="G480" s="133"/>
      <c r="H480" s="11"/>
      <c r="I480" s="75"/>
      <c r="J480" s="76"/>
      <c r="K480" s="103"/>
      <c r="L480" s="103"/>
      <c r="M480" s="77"/>
      <c r="N480" s="196"/>
      <c r="O480" s="196"/>
      <c r="P480" s="134"/>
      <c r="Q480" s="134"/>
      <c r="R480" s="109"/>
      <c r="S480" s="112"/>
    </row>
    <row r="481" spans="1:19" ht="25.5" customHeight="1">
      <c r="A481" s="40">
        <v>479</v>
      </c>
      <c r="B481" s="130"/>
      <c r="C481" s="98"/>
      <c r="D481" s="96"/>
      <c r="E481" s="131"/>
      <c r="F481" s="132"/>
      <c r="G481" s="133"/>
      <c r="H481" s="11"/>
      <c r="I481" s="75"/>
      <c r="J481" s="76"/>
      <c r="K481" s="103"/>
      <c r="L481" s="103"/>
      <c r="M481" s="77"/>
      <c r="N481" s="196"/>
      <c r="O481" s="196"/>
      <c r="P481" s="134"/>
      <c r="Q481" s="134"/>
      <c r="R481" s="109"/>
      <c r="S481" s="112"/>
    </row>
    <row r="482" spans="1:19" ht="25.5" customHeight="1">
      <c r="A482" s="40">
        <v>480</v>
      </c>
      <c r="B482" s="130"/>
      <c r="C482" s="98"/>
      <c r="D482" s="96"/>
      <c r="E482" s="131"/>
      <c r="F482" s="132"/>
      <c r="G482" s="133"/>
      <c r="H482" s="11"/>
      <c r="I482" s="75"/>
      <c r="J482" s="76"/>
      <c r="K482" s="103"/>
      <c r="L482" s="103"/>
      <c r="M482" s="77"/>
      <c r="N482" s="196"/>
      <c r="O482" s="196"/>
      <c r="P482" s="134"/>
      <c r="Q482" s="134"/>
      <c r="R482" s="109"/>
      <c r="S482" s="112"/>
    </row>
    <row r="483" spans="1:19" ht="25.5" customHeight="1">
      <c r="A483" s="40">
        <v>481</v>
      </c>
      <c r="B483" s="130"/>
      <c r="C483" s="98"/>
      <c r="D483" s="96"/>
      <c r="E483" s="131"/>
      <c r="F483" s="132"/>
      <c r="G483" s="133"/>
      <c r="H483" s="11"/>
      <c r="I483" s="75"/>
      <c r="J483" s="76"/>
      <c r="K483" s="103"/>
      <c r="L483" s="103"/>
      <c r="M483" s="77"/>
      <c r="N483" s="196"/>
      <c r="O483" s="196"/>
      <c r="P483" s="134"/>
      <c r="Q483" s="134"/>
      <c r="R483" s="109"/>
      <c r="S483" s="112"/>
    </row>
    <row r="484" spans="1:19" ht="25.5" customHeight="1">
      <c r="A484" s="40">
        <v>482</v>
      </c>
      <c r="B484" s="130"/>
      <c r="C484" s="98"/>
      <c r="D484" s="96"/>
      <c r="E484" s="131"/>
      <c r="F484" s="132"/>
      <c r="G484" s="133"/>
      <c r="H484" s="11"/>
      <c r="I484" s="75"/>
      <c r="J484" s="76"/>
      <c r="K484" s="103"/>
      <c r="L484" s="103"/>
      <c r="M484" s="77"/>
      <c r="N484" s="196"/>
      <c r="O484" s="196"/>
      <c r="P484" s="134"/>
      <c r="Q484" s="134"/>
      <c r="R484" s="109"/>
      <c r="S484" s="112"/>
    </row>
    <row r="485" spans="1:19" ht="25.5" customHeight="1">
      <c r="A485" s="40">
        <v>483</v>
      </c>
      <c r="B485" s="130"/>
      <c r="C485" s="98"/>
      <c r="D485" s="96"/>
      <c r="E485" s="131"/>
      <c r="F485" s="132"/>
      <c r="G485" s="133"/>
      <c r="H485" s="11"/>
      <c r="I485" s="75"/>
      <c r="J485" s="76"/>
      <c r="K485" s="103"/>
      <c r="L485" s="103"/>
      <c r="M485" s="77"/>
      <c r="N485" s="196"/>
      <c r="O485" s="196"/>
      <c r="P485" s="134"/>
      <c r="Q485" s="134"/>
      <c r="R485" s="109"/>
      <c r="S485" s="112"/>
    </row>
    <row r="486" spans="1:19" ht="25.5" customHeight="1">
      <c r="A486" s="40">
        <v>484</v>
      </c>
      <c r="B486" s="130"/>
      <c r="C486" s="98"/>
      <c r="D486" s="96"/>
      <c r="E486" s="131"/>
      <c r="F486" s="132"/>
      <c r="G486" s="133"/>
      <c r="H486" s="11"/>
      <c r="I486" s="75"/>
      <c r="J486" s="76"/>
      <c r="K486" s="103"/>
      <c r="L486" s="103"/>
      <c r="M486" s="77"/>
      <c r="N486" s="196"/>
      <c r="O486" s="196"/>
      <c r="P486" s="134"/>
      <c r="Q486" s="134"/>
      <c r="R486" s="109"/>
      <c r="S486" s="112"/>
    </row>
    <row r="487" spans="1:19" ht="25.5" customHeight="1">
      <c r="A487" s="40">
        <v>485</v>
      </c>
      <c r="B487" s="130"/>
      <c r="C487" s="98"/>
      <c r="D487" s="96"/>
      <c r="E487" s="131"/>
      <c r="F487" s="132"/>
      <c r="G487" s="133"/>
      <c r="H487" s="11"/>
      <c r="I487" s="75"/>
      <c r="J487" s="76"/>
      <c r="K487" s="103"/>
      <c r="L487" s="103"/>
      <c r="M487" s="77"/>
      <c r="N487" s="196"/>
      <c r="O487" s="196"/>
      <c r="P487" s="134"/>
      <c r="Q487" s="134"/>
      <c r="R487" s="109"/>
      <c r="S487" s="112"/>
    </row>
    <row r="488" spans="1:19" ht="25.5" customHeight="1">
      <c r="A488" s="40">
        <v>486</v>
      </c>
      <c r="B488" s="130"/>
      <c r="C488" s="98"/>
      <c r="D488" s="96"/>
      <c r="E488" s="131"/>
      <c r="F488" s="132"/>
      <c r="G488" s="133"/>
      <c r="H488" s="11"/>
      <c r="I488" s="75"/>
      <c r="J488" s="76"/>
      <c r="K488" s="103"/>
      <c r="L488" s="103"/>
      <c r="M488" s="77"/>
      <c r="N488" s="196"/>
      <c r="O488" s="196"/>
      <c r="P488" s="134"/>
      <c r="Q488" s="134"/>
      <c r="R488" s="109"/>
      <c r="S488" s="112"/>
    </row>
    <row r="489" spans="1:19" ht="25.5" customHeight="1">
      <c r="A489" s="40">
        <v>487</v>
      </c>
      <c r="B489" s="130"/>
      <c r="C489" s="98"/>
      <c r="D489" s="96"/>
      <c r="E489" s="131"/>
      <c r="F489" s="132"/>
      <c r="G489" s="133"/>
      <c r="H489" s="11"/>
      <c r="I489" s="75"/>
      <c r="J489" s="76"/>
      <c r="K489" s="103"/>
      <c r="L489" s="103"/>
      <c r="M489" s="77"/>
      <c r="N489" s="196"/>
      <c r="O489" s="196"/>
      <c r="P489" s="134"/>
      <c r="Q489" s="134"/>
      <c r="R489" s="109"/>
      <c r="S489" s="112"/>
    </row>
    <row r="490" spans="1:19" ht="25.5" customHeight="1">
      <c r="A490" s="40">
        <v>488</v>
      </c>
      <c r="B490" s="130"/>
      <c r="C490" s="98"/>
      <c r="D490" s="96"/>
      <c r="E490" s="131"/>
      <c r="F490" s="132"/>
      <c r="G490" s="133"/>
      <c r="H490" s="11"/>
      <c r="I490" s="75"/>
      <c r="J490" s="76"/>
      <c r="K490" s="103"/>
      <c r="L490" s="103"/>
      <c r="M490" s="77"/>
      <c r="N490" s="196"/>
      <c r="O490" s="196"/>
      <c r="P490" s="134"/>
      <c r="Q490" s="134"/>
      <c r="R490" s="109"/>
      <c r="S490" s="112"/>
    </row>
    <row r="491" spans="1:19" ht="25.5" customHeight="1">
      <c r="A491" s="40">
        <v>489</v>
      </c>
      <c r="B491" s="130"/>
      <c r="C491" s="98"/>
      <c r="D491" s="96"/>
      <c r="E491" s="131"/>
      <c r="F491" s="132"/>
      <c r="G491" s="133"/>
      <c r="H491" s="11"/>
      <c r="I491" s="75"/>
      <c r="J491" s="76"/>
      <c r="K491" s="103"/>
      <c r="L491" s="103"/>
      <c r="M491" s="77"/>
      <c r="N491" s="196"/>
      <c r="O491" s="196"/>
      <c r="P491" s="134"/>
      <c r="Q491" s="134"/>
      <c r="R491" s="109"/>
      <c r="S491" s="112"/>
    </row>
    <row r="492" spans="1:19" ht="25.5" customHeight="1">
      <c r="A492" s="40">
        <v>490</v>
      </c>
      <c r="B492" s="130"/>
      <c r="C492" s="98"/>
      <c r="D492" s="96"/>
      <c r="E492" s="131"/>
      <c r="F492" s="132"/>
      <c r="G492" s="133"/>
      <c r="H492" s="11"/>
      <c r="I492" s="75"/>
      <c r="J492" s="76"/>
      <c r="K492" s="103"/>
      <c r="L492" s="103"/>
      <c r="M492" s="77"/>
      <c r="N492" s="196"/>
      <c r="O492" s="196"/>
      <c r="P492" s="134"/>
      <c r="Q492" s="134"/>
      <c r="R492" s="109"/>
      <c r="S492" s="112"/>
    </row>
    <row r="493" spans="1:19" ht="25.5" customHeight="1">
      <c r="A493" s="40">
        <v>491</v>
      </c>
      <c r="B493" s="130"/>
      <c r="C493" s="98"/>
      <c r="D493" s="96"/>
      <c r="E493" s="131"/>
      <c r="F493" s="132"/>
      <c r="G493" s="133"/>
      <c r="H493" s="11"/>
      <c r="I493" s="75"/>
      <c r="J493" s="76"/>
      <c r="K493" s="103"/>
      <c r="L493" s="103"/>
      <c r="M493" s="77"/>
      <c r="N493" s="196"/>
      <c r="O493" s="196"/>
      <c r="P493" s="134"/>
      <c r="Q493" s="134"/>
      <c r="R493" s="109"/>
      <c r="S493" s="112"/>
    </row>
    <row r="494" spans="1:19" ht="25.5" customHeight="1">
      <c r="A494" s="40">
        <v>492</v>
      </c>
      <c r="B494" s="130"/>
      <c r="C494" s="98"/>
      <c r="D494" s="96"/>
      <c r="E494" s="131"/>
      <c r="F494" s="132"/>
      <c r="G494" s="133"/>
      <c r="H494" s="11"/>
      <c r="I494" s="75"/>
      <c r="J494" s="76"/>
      <c r="K494" s="103"/>
      <c r="L494" s="103"/>
      <c r="M494" s="77"/>
      <c r="N494" s="196"/>
      <c r="O494" s="196"/>
      <c r="P494" s="134"/>
      <c r="Q494" s="134"/>
      <c r="R494" s="109"/>
      <c r="S494" s="112"/>
    </row>
    <row r="495" spans="1:19" ht="25.5" customHeight="1">
      <c r="A495" s="40">
        <v>493</v>
      </c>
      <c r="B495" s="130"/>
      <c r="C495" s="98"/>
      <c r="D495" s="96"/>
      <c r="E495" s="131"/>
      <c r="F495" s="132"/>
      <c r="G495" s="133"/>
      <c r="H495" s="11"/>
      <c r="I495" s="75"/>
      <c r="J495" s="76"/>
      <c r="K495" s="103"/>
      <c r="L495" s="103"/>
      <c r="M495" s="77"/>
      <c r="N495" s="196"/>
      <c r="O495" s="196"/>
      <c r="P495" s="134"/>
      <c r="Q495" s="134"/>
      <c r="R495" s="109"/>
      <c r="S495" s="112"/>
    </row>
    <row r="496" spans="1:19" ht="25.5" customHeight="1">
      <c r="A496" s="40">
        <v>494</v>
      </c>
      <c r="B496" s="130"/>
      <c r="C496" s="98"/>
      <c r="D496" s="96"/>
      <c r="E496" s="131"/>
      <c r="F496" s="132"/>
      <c r="G496" s="133"/>
      <c r="H496" s="11"/>
      <c r="I496" s="75"/>
      <c r="J496" s="76"/>
      <c r="K496" s="103"/>
      <c r="L496" s="103"/>
      <c r="M496" s="77"/>
      <c r="N496" s="196"/>
      <c r="O496" s="196"/>
      <c r="P496" s="134"/>
      <c r="Q496" s="134"/>
      <c r="R496" s="109"/>
      <c r="S496" s="112"/>
    </row>
    <row r="497" spans="1:19" ht="25.5" customHeight="1">
      <c r="A497" s="40">
        <v>495</v>
      </c>
      <c r="B497" s="130"/>
      <c r="C497" s="98"/>
      <c r="D497" s="96"/>
      <c r="E497" s="131"/>
      <c r="F497" s="132"/>
      <c r="G497" s="133"/>
      <c r="H497" s="11"/>
      <c r="I497" s="75"/>
      <c r="J497" s="76"/>
      <c r="K497" s="103"/>
      <c r="L497" s="103"/>
      <c r="M497" s="77"/>
      <c r="N497" s="196"/>
      <c r="O497" s="196"/>
      <c r="P497" s="134"/>
      <c r="Q497" s="134"/>
      <c r="R497" s="109"/>
      <c r="S497" s="112"/>
    </row>
    <row r="498" spans="1:19" ht="25.5" customHeight="1">
      <c r="A498" s="40">
        <v>496</v>
      </c>
      <c r="B498" s="130"/>
      <c r="C498" s="98"/>
      <c r="D498" s="96"/>
      <c r="E498" s="131"/>
      <c r="F498" s="132"/>
      <c r="G498" s="133"/>
      <c r="H498" s="11"/>
      <c r="I498" s="75"/>
      <c r="J498" s="76"/>
      <c r="K498" s="103"/>
      <c r="L498" s="103"/>
      <c r="M498" s="77"/>
      <c r="N498" s="196"/>
      <c r="O498" s="196"/>
      <c r="P498" s="134"/>
      <c r="Q498" s="134"/>
      <c r="R498" s="109"/>
      <c r="S498" s="112"/>
    </row>
    <row r="499" spans="1:19" ht="25.5" customHeight="1">
      <c r="A499" s="40">
        <v>497</v>
      </c>
      <c r="B499" s="130"/>
      <c r="C499" s="98"/>
      <c r="D499" s="96"/>
      <c r="E499" s="131"/>
      <c r="F499" s="132"/>
      <c r="G499" s="133"/>
      <c r="H499" s="11"/>
      <c r="I499" s="75"/>
      <c r="J499" s="76"/>
      <c r="K499" s="103"/>
      <c r="L499" s="103"/>
      <c r="M499" s="77"/>
      <c r="N499" s="196"/>
      <c r="O499" s="196"/>
      <c r="P499" s="134"/>
      <c r="Q499" s="134"/>
      <c r="R499" s="109"/>
      <c r="S499" s="112"/>
    </row>
    <row r="500" spans="1:19" ht="25.5" customHeight="1">
      <c r="A500" s="40">
        <v>498</v>
      </c>
      <c r="B500" s="130"/>
      <c r="C500" s="98"/>
      <c r="D500" s="96"/>
      <c r="E500" s="131"/>
      <c r="F500" s="132"/>
      <c r="G500" s="133"/>
      <c r="H500" s="11"/>
      <c r="I500" s="75"/>
      <c r="J500" s="76"/>
      <c r="K500" s="103"/>
      <c r="L500" s="103"/>
      <c r="M500" s="77"/>
      <c r="N500" s="196"/>
      <c r="O500" s="196"/>
      <c r="P500" s="134"/>
      <c r="Q500" s="134"/>
      <c r="R500" s="109"/>
      <c r="S500" s="112"/>
    </row>
    <row r="501" spans="1:19" ht="25.5" customHeight="1">
      <c r="A501" s="40">
        <v>499</v>
      </c>
      <c r="B501" s="130"/>
      <c r="C501" s="98"/>
      <c r="D501" s="96"/>
      <c r="E501" s="131"/>
      <c r="F501" s="132"/>
      <c r="G501" s="133"/>
      <c r="H501" s="11"/>
      <c r="I501" s="75"/>
      <c r="J501" s="76"/>
      <c r="K501" s="103"/>
      <c r="L501" s="103"/>
      <c r="M501" s="77"/>
      <c r="N501" s="196"/>
      <c r="O501" s="196"/>
      <c r="P501" s="134"/>
      <c r="Q501" s="134"/>
      <c r="R501" s="109"/>
      <c r="S501" s="112"/>
    </row>
    <row r="502" spans="1:19" ht="25.5" customHeight="1">
      <c r="A502" s="40">
        <v>500</v>
      </c>
      <c r="B502" s="130"/>
      <c r="C502" s="98"/>
      <c r="D502" s="96"/>
      <c r="E502" s="131"/>
      <c r="F502" s="132"/>
      <c r="G502" s="133"/>
      <c r="H502" s="11"/>
      <c r="I502" s="75"/>
      <c r="J502" s="76"/>
      <c r="K502" s="103"/>
      <c r="L502" s="103"/>
      <c r="M502" s="77"/>
      <c r="N502" s="196"/>
      <c r="O502" s="196"/>
      <c r="P502" s="134"/>
      <c r="Q502" s="134"/>
      <c r="R502" s="109"/>
      <c r="S502" s="112"/>
    </row>
    <row r="503" spans="1:19" ht="25.5" customHeight="1">
      <c r="G503" s="68"/>
      <c r="H503" s="68"/>
      <c r="I503" s="69"/>
      <c r="J503" s="69"/>
    </row>
    <row r="504" spans="1:19" ht="25.5" customHeight="1">
      <c r="G504" s="68"/>
      <c r="H504" s="68"/>
      <c r="I504" s="69"/>
      <c r="J504" s="69"/>
    </row>
    <row r="505" spans="1:19" ht="25.5" customHeight="1">
      <c r="G505" s="68"/>
      <c r="H505" s="68"/>
      <c r="I505" s="69"/>
      <c r="J505" s="69"/>
    </row>
    <row r="506" spans="1:19" ht="25.5" customHeight="1">
      <c r="G506" s="68"/>
      <c r="H506" s="68"/>
      <c r="I506" s="69"/>
      <c r="J506" s="69"/>
    </row>
    <row r="507" spans="1:19" ht="25.5" customHeight="1">
      <c r="G507" s="68"/>
      <c r="H507" s="68"/>
      <c r="I507" s="69"/>
      <c r="J507" s="69"/>
    </row>
    <row r="508" spans="1:19" ht="25.5" customHeight="1">
      <c r="G508" s="68"/>
      <c r="H508" s="68"/>
      <c r="I508" s="69"/>
      <c r="J508" s="69"/>
    </row>
    <row r="509" spans="1:19" ht="25.5" customHeight="1">
      <c r="G509" s="68"/>
      <c r="H509" s="68"/>
      <c r="I509" s="69"/>
      <c r="J509" s="69"/>
    </row>
    <row r="510" spans="1:19" ht="25.5" customHeight="1">
      <c r="G510" s="68"/>
      <c r="H510" s="68"/>
      <c r="I510" s="69"/>
      <c r="J510" s="69"/>
    </row>
    <row r="511" spans="1:19" ht="25.5" customHeight="1">
      <c r="G511" s="68"/>
      <c r="H511" s="68"/>
      <c r="I511" s="69"/>
      <c r="J511" s="69"/>
    </row>
  </sheetData>
  <sheetProtection sheet="1" objects="1" scenarios="1"/>
  <mergeCells count="5">
    <mergeCell ref="N1:O1"/>
    <mergeCell ref="P1:S1"/>
    <mergeCell ref="A1:A2"/>
    <mergeCell ref="K1:M1"/>
    <mergeCell ref="B1:J1"/>
  </mergeCells>
  <phoneticPr fontId="11" type="noConversion"/>
  <conditionalFormatting sqref="C3:S4">
    <cfRule type="expression" dxfId="31" priority="27" stopIfTrue="1">
      <formula>$B3=""</formula>
    </cfRule>
  </conditionalFormatting>
  <conditionalFormatting sqref="H3:J502">
    <cfRule type="expression" dxfId="30" priority="6" stopIfTrue="1">
      <formula>$C3="TRAINING"</formula>
    </cfRule>
  </conditionalFormatting>
  <conditionalFormatting sqref="I3:J502">
    <cfRule type="expression" dxfId="29" priority="7">
      <formula>$C3="TRADE SHOWS"</formula>
    </cfRule>
    <cfRule type="expression" dxfId="28" priority="8">
      <formula>$C3="SERVICES"</formula>
    </cfRule>
    <cfRule type="expression" dxfId="27" priority="9">
      <formula>$C3="CONSULTANCY"</formula>
    </cfRule>
  </conditionalFormatting>
  <conditionalFormatting sqref="N3:O5 C5:S502">
    <cfRule type="expression" dxfId="26" priority="4" stopIfTrue="1">
      <formula>$B3=""</formula>
    </cfRule>
  </conditionalFormatting>
  <conditionalFormatting sqref="N3:O502">
    <cfRule type="expression" dxfId="25" priority="1" stopIfTrue="1">
      <formula>$M3=""</formula>
    </cfRule>
  </conditionalFormatting>
  <dataValidations count="5">
    <dataValidation operator="greaterThan" allowBlank="1" showInputMessage="1" showErrorMessage="1" sqref="M1 K1:L2 A1:A2 B2:J2 O2:O1048576 N1:N1048576" xr:uid="{405CF520-DED8-4ED0-ADB2-C5A0F2A9FF79}"/>
    <dataValidation type="date" operator="greaterThan" allowBlank="1" showErrorMessage="1" error="No future dates accepted" promptTitle="No Dates In Advance" sqref="F3:F1048576" xr:uid="{E34A8E46-540B-419C-9166-A3289E14433D}">
      <formula1>42370</formula1>
    </dataValidation>
    <dataValidation operator="greaterThan" allowBlank="1" showErrorMessage="1" error="No future dates accepted" promptTitle="No Dates In Advance" sqref="H3:H1048576" xr:uid="{3B89BABF-3576-425C-8B99-D7E65C6A8D37}"/>
    <dataValidation type="date" operator="greaterThanOrEqual" allowBlank="1" showInputMessage="1" showErrorMessage="1" sqref="I3:J1048576" xr:uid="{E3E8DBFB-BF9C-464A-B9D3-E04E8DB39D75}">
      <formula1>42370</formula1>
    </dataValidation>
    <dataValidation type="date" operator="greaterThan" allowBlank="1" showInputMessage="1" showErrorMessage="1" sqref="R3:R1048576" xr:uid="{CC0A24F2-9854-4783-A271-1005A4617734}">
      <formula1>42370</formula1>
    </dataValidation>
  </dataValidations>
  <hyperlinks>
    <hyperlink ref="A1" location="GUIDANCE!A30" display="LINE No." xr:uid="{85D5CC42-B326-4CD0-9404-314AA7D50A4C}"/>
    <hyperlink ref="D2" location="GUIDANCE!A33" display="RELATED PARTY" xr:uid="{54421F5E-7278-4444-B723-8A00B297F400}"/>
    <hyperlink ref="H2" location="GUIDANCE!A37" display="TRAINING ACTIVIY CODE" xr:uid="{03AE7B18-B61A-4EA6-BAE9-0380820B9BD8}"/>
    <hyperlink ref="I2" location="GUIDANCE!A38" display="START DATE" xr:uid="{03E73866-EB71-42E4-BB05-7146B8707A79}"/>
    <hyperlink ref="F2" location="GUIDANCE!A35" display="INVOICE DATE " xr:uid="{8043EBEF-A829-4E98-B9A2-78B6CFE0179F}"/>
    <hyperlink ref="G2" location="GUIDANCE!A36" display="DESCRIPTION OF EXPENDITURE " xr:uid="{A4325D09-904B-4BB5-AC13-2BD9787AA466}"/>
    <hyperlink ref="J2" location="GUIDANCE!A39" display="END DATE" xr:uid="{B2D97F7A-869A-4C36-9588-9A74BE9C1744}"/>
    <hyperlink ref="A1:A2" location="GUIDANCE!A24" display="LINE NO." xr:uid="{007BC946-552C-4DF6-8862-2677E48CB26D}"/>
    <hyperlink ref="D2" location="GUIDANCE!A27" display="RELATED PARTY" xr:uid="{C4FAA3C0-E303-4200-8F47-B013E9262D58}"/>
    <hyperlink ref="F2" location="GUIDANCE!A29" display="INVOICE DATE " xr:uid="{2538607E-B5FB-44DD-AE67-51820BF3323A}"/>
    <hyperlink ref="G2" location="GUIDANCE!A30" display="DESCRIPTION OF EXPENDITURE " xr:uid="{1836D9FD-1732-41B3-8432-D4FA9571AD51}"/>
    <hyperlink ref="H2" location="GUIDANCE!A31" display="GUIDANCE!A31" xr:uid="{C9BBAC6D-AECB-43EF-85B2-277AB9E09A85}"/>
    <hyperlink ref="I2" location="GUIDANCE!A32" display="START DATE" xr:uid="{1DC14E9B-C71F-4225-8460-412A86E0019D}"/>
    <hyperlink ref="J2" location="GUIDANCE!A33" display="END DATE" xr:uid="{65B26DB5-F101-42C9-A2A3-49AE39EEF359}"/>
    <hyperlink ref="K2" location="GUIDANCE!A34" display="TOTAL AMOUNT" xr:uid="{BBB76A93-5781-4B80-AE2E-C32A9BA9B66D}"/>
    <hyperlink ref="L2" location="GUIDANCE!A35" display="ELIGIBLE EXPENDITURE" xr:uid="{990EC29B-BF47-40D1-BDCC-8353EDD2E6B9}"/>
    <hyperlink ref="N2" location="GUIDANCE!A37" display="TOTAL AMOUNT GBP EQUIVALENT" xr:uid="{5493EFA9-D25C-476C-B56E-F58C7E8DC78B}"/>
    <hyperlink ref="O2" location="GUIDANCE!A38" display="GUIDANCE!A38" xr:uid="{C4ADAE9D-A517-4349-986A-C26071060072}"/>
    <hyperlink ref="K1:M1" location="GUIDANCE!A35" display="GUIDANCE!A35" xr:uid="{DB0179AF-701D-4F1D-82DB-4736E322B81B}"/>
    <hyperlink ref="M2" location="GUIDANCE!A36" display="INVOICE CURRENCY CODE " xr:uid="{1A67E7F2-D19B-4C6A-A6AF-AEA592FF61AE}"/>
    <hyperlink ref="P2" location="GUIDANCE!A39" display="INVOICE AMOUNT PAID" xr:uid="{A8E8D65E-122F-4AE0-A633-E3730DD97338}"/>
    <hyperlink ref="R2" location="GUIDANCE!A41" display="PAYMENT DATE" xr:uid="{F0E7DB03-0FF8-493C-A637-C2E1121D17CC}"/>
    <hyperlink ref="S2" location="GUIDANCE!A42" display="GUIDANCE!A42" xr:uid="{5124ACDB-5B43-4817-A373-C30FD0B433EB}"/>
    <hyperlink ref="Q2" location="GUIDANCE!A40" display="BANK PAYMENT AMOUNT" xr:uid="{C0C1168E-5141-44F0-ABA9-BFFFC635E8E1}"/>
    <hyperlink ref="N1:O1" location="GUIDANCE!A38" display="GUIDANCE!A38" xr:uid="{1E3336DE-FEEF-4068-9007-C0AD7ED1F984}"/>
    <hyperlink ref="P1:S1" location="GUIDANCE!A40" display="BANK / PAYMENT ACCOUNT" xr:uid="{913F1B6C-2508-465A-A1E4-592EF4881F87}"/>
    <hyperlink ref="B2" location="GUIDANCE!A25" display="SUPPLIER DETAILS " xr:uid="{C9EEAB67-43FE-4BD4-B969-7A65F5B60F24}"/>
    <hyperlink ref="C2" location="GUIDANCE!A26" display="EXPENDITURE TYPE" xr:uid="{1129D917-8295-4D16-8A28-49C26BC82782}"/>
    <hyperlink ref="E2" location="GUIDANCE!A28" display="INVOICE NUMBER" xr:uid="{11DF4456-8840-4EA7-BA9D-CAF20ED892E3}"/>
  </hyperlinks>
  <pageMargins left="0.7" right="0.7" top="0.75" bottom="0.75" header="0.3" footer="0.3"/>
  <pageSetup paperSize="9" orientation="portrait" r:id="rId1"/>
  <ignoredErrors>
    <ignoredError sqref="O2"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r:uid="{95DA0CE1-DC09-4331-989E-481B7915E1EE}">
          <x14:formula1>
            <xm:f>LIST!$C$24:$C$25</xm:f>
          </x14:formula1>
          <xm:sqref>D3:D11</xm:sqref>
        </x14:dataValidation>
        <x14:dataValidation type="list" allowBlank="1" showInputMessage="1" showErrorMessage="1" xr:uid="{97734DB2-4CBD-4E23-B07D-D6E3BE962BD4}">
          <x14:formula1>
            <xm:f>LIST!$P$23:$P$24</xm:f>
          </x14:formula1>
          <xm:sqref>D12:D502</xm:sqref>
        </x14:dataValidation>
        <x14:dataValidation type="list" errorStyle="information" allowBlank="1" error="Select € or $ rrom Drop Down list or enter Foreign Currency (FX) Code corresponding to invoice" promptTitle="Currency Code" prompt="Select / Enter Currency Code corresponding to Invoice " xr:uid="{DF3D7CE3-FA5B-4BB0-A922-46991F6C424C}">
          <x14:formula1>
            <xm:f>LIST!$A$54:$A$57</xm:f>
          </x14:formula1>
          <xm:sqref>M3:M502</xm:sqref>
        </x14:dataValidation>
        <x14:dataValidation type="list" errorStyle="information" allowBlank="1" showErrorMessage="1" errorTitle="Exppenditure Type" error="Select from list or enter the Cost type identified in the Grant Annex" promptTitle="Expenditure Type" prompt="Select from list or enter the Cost type identified in the Grant Annex" xr:uid="{1C52986D-E114-49E1-B2F1-63ECC8FE8427}">
          <x14:formula1>
            <xm:f>LIST!$K$23:$K$37</xm:f>
          </x14:formula1>
          <xm:sqref>C3:C502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249B9-4E70-4101-B865-8285809629EA}">
  <sheetPr codeName="Sheet6"/>
  <dimension ref="A1:W503"/>
  <sheetViews>
    <sheetView showGridLines="0" showZeros="0" zoomScale="92" zoomScaleNormal="92" workbookViewId="0">
      <pane xSplit="1" ySplit="2" topLeftCell="B3" activePane="bottomRight" state="frozen"/>
      <selection pane="bottomRight" activeCell="B3" sqref="B3"/>
      <selection pane="bottomLeft" activeCell="A3" sqref="A3"/>
      <selection pane="topRight" activeCell="B1" sqref="B1"/>
    </sheetView>
  </sheetViews>
  <sheetFormatPr defaultColWidth="8.7109375" defaultRowHeight="12.6"/>
  <cols>
    <col min="1" max="1" width="6.5703125" style="141" customWidth="1"/>
    <col min="2" max="2" width="35.7109375" style="142" customWidth="1"/>
    <col min="3" max="3" width="19.7109375" style="141" customWidth="1"/>
    <col min="4" max="4" width="19.7109375" style="143" customWidth="1"/>
    <col min="5" max="5" width="19.7109375" style="141" customWidth="1"/>
    <col min="6" max="6" width="35.5703125" style="141" customWidth="1"/>
    <col min="7" max="7" width="23.28515625" style="144" customWidth="1"/>
    <col min="8" max="9" width="19.7109375" style="141" customWidth="1"/>
    <col min="10" max="11" width="19.7109375" style="143" customWidth="1"/>
    <col min="12" max="17" width="19.7109375" style="141" customWidth="1"/>
    <col min="18" max="18" width="24.5703125" style="145" customWidth="1"/>
    <col min="19" max="19" width="26.5703125" style="141" customWidth="1"/>
    <col min="20" max="21" width="18.140625" style="141" customWidth="1"/>
    <col min="22" max="22" width="18.140625" style="143" customWidth="1"/>
    <col min="23" max="23" width="18.140625" style="146" customWidth="1"/>
    <col min="24" max="16384" width="8.7109375" style="66"/>
  </cols>
  <sheetData>
    <row r="1" spans="1:23" ht="43.5" customHeight="1" thickBot="1">
      <c r="A1" s="412" t="s">
        <v>84</v>
      </c>
      <c r="B1" s="402" t="s">
        <v>325</v>
      </c>
      <c r="C1" s="402"/>
      <c r="D1" s="402"/>
      <c r="E1" s="402"/>
      <c r="F1" s="402"/>
      <c r="G1" s="402"/>
      <c r="H1" s="410" t="s">
        <v>325</v>
      </c>
      <c r="I1" s="410"/>
      <c r="J1" s="410"/>
      <c r="K1" s="410"/>
      <c r="L1" s="410"/>
      <c r="M1" s="410"/>
      <c r="N1" s="411"/>
      <c r="O1" s="406" t="s">
        <v>337</v>
      </c>
      <c r="P1" s="407"/>
      <c r="Q1" s="408"/>
      <c r="R1" s="406" t="s">
        <v>338</v>
      </c>
      <c r="S1" s="408"/>
      <c r="T1" s="414" t="s">
        <v>328</v>
      </c>
      <c r="U1" s="415"/>
      <c r="V1" s="415"/>
      <c r="W1" s="416"/>
    </row>
    <row r="2" spans="1:23" ht="41.1" customHeight="1" thickBot="1">
      <c r="A2" s="413"/>
      <c r="B2" s="155" t="s">
        <v>86</v>
      </c>
      <c r="C2" s="155" t="s">
        <v>339</v>
      </c>
      <c r="D2" s="155" t="s">
        <v>340</v>
      </c>
      <c r="E2" s="155" t="s">
        <v>341</v>
      </c>
      <c r="F2" s="155" t="s">
        <v>93</v>
      </c>
      <c r="G2" s="155" t="s">
        <v>95</v>
      </c>
      <c r="H2" s="155" t="s">
        <v>45</v>
      </c>
      <c r="I2" s="155" t="s">
        <v>98</v>
      </c>
      <c r="J2" s="197" t="s">
        <v>332</v>
      </c>
      <c r="K2" s="197" t="s">
        <v>333</v>
      </c>
      <c r="L2" s="197" t="s">
        <v>342</v>
      </c>
      <c r="M2" s="197" t="s">
        <v>343</v>
      </c>
      <c r="N2" s="198" t="s">
        <v>106</v>
      </c>
      <c r="O2" s="135" t="s">
        <v>334</v>
      </c>
      <c r="P2" s="135" t="s">
        <v>64</v>
      </c>
      <c r="Q2" s="135" t="s">
        <v>66</v>
      </c>
      <c r="R2" s="135" t="s">
        <v>114</v>
      </c>
      <c r="S2" s="135" t="s">
        <v>117</v>
      </c>
      <c r="T2" s="135" t="s">
        <v>73</v>
      </c>
      <c r="U2" s="135" t="s">
        <v>120</v>
      </c>
      <c r="V2" s="135" t="s">
        <v>335</v>
      </c>
      <c r="W2" s="199" t="s">
        <v>336</v>
      </c>
    </row>
    <row r="3" spans="1:23" ht="24.95" customHeight="1">
      <c r="A3" s="79">
        <v>1</v>
      </c>
      <c r="B3" s="95"/>
      <c r="C3" s="96"/>
      <c r="D3" s="97"/>
      <c r="E3" s="98"/>
      <c r="F3" s="99"/>
      <c r="G3" s="195"/>
      <c r="H3" s="98"/>
      <c r="I3" s="100"/>
      <c r="J3" s="97"/>
      <c r="K3" s="97"/>
      <c r="L3" s="101"/>
      <c r="M3" s="101"/>
      <c r="N3" s="101"/>
      <c r="O3" s="103"/>
      <c r="P3" s="104"/>
      <c r="Q3" s="103"/>
      <c r="R3" s="196">
        <f>IF($Q3=LIST!$A$73,O3,IF(Q3=LIST!$A$74,O3,IF(Q3="",O3,LIST!$A$72)))</f>
        <v>0</v>
      </c>
      <c r="S3" s="196">
        <f>IF($Q3=LIST!$A$73,P3,IF(Q3=LIST!$A$74,P3,IF(Q3="",P3,LIST!$A$72)))</f>
        <v>0</v>
      </c>
      <c r="T3" s="104"/>
      <c r="U3" s="104"/>
      <c r="V3" s="97"/>
      <c r="W3" s="106"/>
    </row>
    <row r="4" spans="1:23" ht="24.95" customHeight="1">
      <c r="A4" s="79">
        <v>2</v>
      </c>
      <c r="B4" s="95"/>
      <c r="C4" s="96"/>
      <c r="D4" s="97"/>
      <c r="E4" s="98"/>
      <c r="F4" s="99"/>
      <c r="G4" s="139"/>
      <c r="H4" s="98"/>
      <c r="I4" s="107"/>
      <c r="J4" s="97"/>
      <c r="K4" s="97"/>
      <c r="L4" s="102"/>
      <c r="M4" s="102"/>
      <c r="N4" s="102"/>
      <c r="O4" s="103"/>
      <c r="P4" s="104"/>
      <c r="Q4" s="103"/>
      <c r="R4" s="105">
        <f>IF($Q4=LIST!$A$73,O4,IF(Q4=LIST!$A$74,O4,IF(Q4="",O4,LIST!$A$72)))</f>
        <v>0</v>
      </c>
      <c r="S4" s="105">
        <f>IF($Q4=LIST!$A$73,P4,IF(Q4=LIST!$A$74,P4,IF(Q4="",P4,LIST!$A$72)))</f>
        <v>0</v>
      </c>
      <c r="T4" s="108"/>
      <c r="U4" s="108"/>
      <c r="V4" s="109"/>
      <c r="W4" s="110"/>
    </row>
    <row r="5" spans="1:23" ht="24.95" customHeight="1">
      <c r="A5" s="79">
        <v>3</v>
      </c>
      <c r="B5" s="95"/>
      <c r="C5" s="96"/>
      <c r="D5" s="97"/>
      <c r="E5" s="98"/>
      <c r="F5" s="99"/>
      <c r="G5" s="140"/>
      <c r="H5" s="98"/>
      <c r="I5" s="111"/>
      <c r="J5" s="97"/>
      <c r="K5" s="97"/>
      <c r="L5" s="102"/>
      <c r="M5" s="102"/>
      <c r="N5" s="102"/>
      <c r="O5" s="103"/>
      <c r="P5" s="104"/>
      <c r="Q5" s="103"/>
      <c r="R5" s="105">
        <f>IF($Q5=LIST!$A$73,O5,IF(Q5=LIST!$A$74,O5,IF(Q5="",O5,LIST!$A$72)))</f>
        <v>0</v>
      </c>
      <c r="S5" s="105">
        <f>IF($Q5=LIST!$A$73,P5,IF(Q5=LIST!$A$74,P5,IF(Q5="",P5,LIST!$A$72)))</f>
        <v>0</v>
      </c>
      <c r="T5" s="108"/>
      <c r="U5" s="108"/>
      <c r="V5" s="109"/>
      <c r="W5" s="110"/>
    </row>
    <row r="6" spans="1:23" ht="24.95" customHeight="1">
      <c r="A6" s="79">
        <v>4</v>
      </c>
      <c r="B6" s="95"/>
      <c r="C6" s="96"/>
      <c r="D6" s="97"/>
      <c r="E6" s="98"/>
      <c r="F6" s="99"/>
      <c r="G6" s="112"/>
      <c r="H6" s="98"/>
      <c r="I6" s="111"/>
      <c r="J6" s="97"/>
      <c r="K6" s="97"/>
      <c r="L6" s="102"/>
      <c r="M6" s="102"/>
      <c r="N6" s="102"/>
      <c r="O6" s="103"/>
      <c r="P6" s="104"/>
      <c r="Q6" s="103"/>
      <c r="R6" s="105">
        <f>IF($Q6=LIST!$A$73,O6,IF(Q6=LIST!$A$74,O6,IF(Q6="",O6,LIST!$A$72)))</f>
        <v>0</v>
      </c>
      <c r="S6" s="105">
        <f>IF($Q6=LIST!$A$73,P6,IF(Q6=LIST!$A$74,P6,IF(Q6="",P6,LIST!$A$72)))</f>
        <v>0</v>
      </c>
      <c r="T6" s="108"/>
      <c r="U6" s="108"/>
      <c r="V6" s="109"/>
      <c r="W6" s="110"/>
    </row>
    <row r="7" spans="1:23" ht="24.95" customHeight="1">
      <c r="A7" s="79">
        <v>5</v>
      </c>
      <c r="B7" s="95"/>
      <c r="C7" s="96"/>
      <c r="D7" s="97"/>
      <c r="E7" s="98"/>
      <c r="F7" s="99"/>
      <c r="G7" s="113"/>
      <c r="H7" s="98"/>
      <c r="I7" s="111"/>
      <c r="J7" s="97"/>
      <c r="K7" s="97"/>
      <c r="L7" s="102"/>
      <c r="M7" s="102"/>
      <c r="N7" s="102"/>
      <c r="O7" s="103"/>
      <c r="P7" s="104"/>
      <c r="Q7" s="103"/>
      <c r="R7" s="105">
        <f>IF($Q7=LIST!$A$73,O7,IF(Q7=LIST!$A$74,O7,IF(Q7="",O7,LIST!$A$72)))</f>
        <v>0</v>
      </c>
      <c r="S7" s="105">
        <f>IF($Q7=LIST!$A$73,P7,IF(Q7=LIST!$A$74,P7,IF(Q7="",P7,LIST!$A$72)))</f>
        <v>0</v>
      </c>
      <c r="T7" s="108"/>
      <c r="U7" s="108"/>
      <c r="V7" s="109"/>
      <c r="W7" s="110"/>
    </row>
    <row r="8" spans="1:23" ht="24.95" customHeight="1">
      <c r="A8" s="79">
        <v>6</v>
      </c>
      <c r="B8" s="95"/>
      <c r="C8" s="96"/>
      <c r="D8" s="97"/>
      <c r="E8" s="98"/>
      <c r="F8" s="99"/>
      <c r="G8" s="113"/>
      <c r="H8" s="98"/>
      <c r="I8" s="111"/>
      <c r="J8" s="97"/>
      <c r="K8" s="97"/>
      <c r="L8" s="102"/>
      <c r="M8" s="102"/>
      <c r="N8" s="102"/>
      <c r="O8" s="103"/>
      <c r="P8" s="104"/>
      <c r="Q8" s="103"/>
      <c r="R8" s="105">
        <f>IF($Q8=LIST!$A$73,O8,IF(Q8=LIST!$A$74,O8,IF(Q8="",O8,LIST!$A$72)))</f>
        <v>0</v>
      </c>
      <c r="S8" s="105">
        <f>IF($Q8=LIST!$A$73,P8,IF(Q8=LIST!$A$74,P8,IF(Q8="",P8,LIST!$A$72)))</f>
        <v>0</v>
      </c>
      <c r="T8" s="108"/>
      <c r="U8" s="108"/>
      <c r="V8" s="109"/>
      <c r="W8" s="110"/>
    </row>
    <row r="9" spans="1:23" ht="24.95" customHeight="1">
      <c r="A9" s="79">
        <v>7</v>
      </c>
      <c r="B9" s="95"/>
      <c r="C9" s="112"/>
      <c r="D9" s="109"/>
      <c r="E9" s="98"/>
      <c r="F9" s="114"/>
      <c r="G9" s="113"/>
      <c r="H9" s="98"/>
      <c r="I9" s="111"/>
      <c r="J9" s="97"/>
      <c r="K9" s="97"/>
      <c r="L9" s="102"/>
      <c r="M9" s="102"/>
      <c r="N9" s="102"/>
      <c r="O9" s="103"/>
      <c r="P9" s="104"/>
      <c r="Q9" s="103"/>
      <c r="R9" s="105">
        <f>IF($Q9=LIST!$A$73,O9,IF(Q9=LIST!$A$74,O9,IF(Q9="",O9,LIST!$A$72)))</f>
        <v>0</v>
      </c>
      <c r="S9" s="105">
        <f>IF($Q9=LIST!$A$73,P9,IF(Q9=LIST!$A$74,P9,IF(Q9="",P9,LIST!$A$72)))</f>
        <v>0</v>
      </c>
      <c r="T9" s="108"/>
      <c r="U9" s="108"/>
      <c r="V9" s="109"/>
      <c r="W9" s="110"/>
    </row>
    <row r="10" spans="1:23" ht="24.95" customHeight="1">
      <c r="A10" s="79">
        <v>8</v>
      </c>
      <c r="B10" s="95"/>
      <c r="C10" s="112"/>
      <c r="D10" s="109"/>
      <c r="E10" s="98"/>
      <c r="F10" s="114"/>
      <c r="G10" s="113"/>
      <c r="H10" s="98"/>
      <c r="I10" s="111"/>
      <c r="J10" s="97"/>
      <c r="K10" s="97"/>
      <c r="L10" s="102"/>
      <c r="M10" s="102"/>
      <c r="N10" s="102"/>
      <c r="O10" s="103"/>
      <c r="P10" s="104"/>
      <c r="Q10" s="103"/>
      <c r="R10" s="105">
        <f>IF($Q10=LIST!$A$73,O10,IF(Q10=LIST!$A$74,O10,IF(Q10="",O10,LIST!$A$72)))</f>
        <v>0</v>
      </c>
      <c r="S10" s="105">
        <f>IF($Q10=LIST!$A$73,P10,IF(Q10=LIST!$A$74,P10,IF(Q10="",P10,LIST!$A$72)))</f>
        <v>0</v>
      </c>
      <c r="T10" s="108"/>
      <c r="U10" s="108"/>
      <c r="V10" s="109"/>
      <c r="W10" s="110"/>
    </row>
    <row r="11" spans="1:23" ht="24.95" customHeight="1">
      <c r="A11" s="79">
        <v>9</v>
      </c>
      <c r="B11" s="95"/>
      <c r="C11" s="112"/>
      <c r="D11" s="109"/>
      <c r="E11" s="98"/>
      <c r="F11" s="114"/>
      <c r="G11" s="113"/>
      <c r="H11" s="98"/>
      <c r="I11" s="111"/>
      <c r="J11" s="97"/>
      <c r="K11" s="97"/>
      <c r="L11" s="102"/>
      <c r="M11" s="102"/>
      <c r="N11" s="102"/>
      <c r="O11" s="103"/>
      <c r="P11" s="104"/>
      <c r="Q11" s="103"/>
      <c r="R11" s="105">
        <f>IF($Q11=LIST!$A$73,O11,IF(Q11=LIST!$A$74,O11,IF(Q11="",O11,LIST!$A$72)))</f>
        <v>0</v>
      </c>
      <c r="S11" s="105">
        <f>IF($Q11=LIST!$A$73,P11,IF(Q11=LIST!$A$74,P11,IF(Q11="",P11,LIST!$A$72)))</f>
        <v>0</v>
      </c>
      <c r="T11" s="108"/>
      <c r="U11" s="108"/>
      <c r="V11" s="109"/>
      <c r="W11" s="110"/>
    </row>
    <row r="12" spans="1:23" ht="24.95" customHeight="1">
      <c r="A12" s="79">
        <v>10</v>
      </c>
      <c r="B12" s="95"/>
      <c r="C12" s="112"/>
      <c r="D12" s="109"/>
      <c r="E12" s="98"/>
      <c r="F12" s="114"/>
      <c r="G12" s="115"/>
      <c r="H12" s="98"/>
      <c r="I12" s="111"/>
      <c r="J12" s="97"/>
      <c r="K12" s="97"/>
      <c r="L12" s="102"/>
      <c r="M12" s="102"/>
      <c r="N12" s="102"/>
      <c r="O12" s="103"/>
      <c r="P12" s="104"/>
      <c r="Q12" s="103"/>
      <c r="R12" s="105">
        <f>IF($Q12=LIST!$A$73,O12,IF(Q12=LIST!$A$74,O12,IF(Q12="",O12,LIST!$A$72)))</f>
        <v>0</v>
      </c>
      <c r="S12" s="105">
        <f>IF($Q12=LIST!$A$73,P12,IF(Q12=LIST!$A$74,P12,IF(Q12="",P12,LIST!$A$72)))</f>
        <v>0</v>
      </c>
      <c r="T12" s="108"/>
      <c r="U12" s="108"/>
      <c r="V12" s="109"/>
      <c r="W12" s="110"/>
    </row>
    <row r="13" spans="1:23" ht="24.95" customHeight="1">
      <c r="A13" s="79">
        <v>11</v>
      </c>
      <c r="B13" s="95"/>
      <c r="C13" s="112"/>
      <c r="D13" s="109"/>
      <c r="E13" s="98"/>
      <c r="F13" s="114"/>
      <c r="G13" s="115"/>
      <c r="H13" s="98"/>
      <c r="I13" s="111"/>
      <c r="J13" s="97"/>
      <c r="K13" s="97"/>
      <c r="L13" s="102"/>
      <c r="M13" s="102"/>
      <c r="N13" s="102"/>
      <c r="O13" s="103"/>
      <c r="P13" s="104"/>
      <c r="Q13" s="103"/>
      <c r="R13" s="105">
        <f>IF($Q13=LIST!$A$73,O13,IF(Q13=LIST!$A$74,O13,IF(Q13="",O13,LIST!$A$72)))</f>
        <v>0</v>
      </c>
      <c r="S13" s="105">
        <f>IF($Q13=LIST!$A$73,P13,IF(Q13=LIST!$A$74,P13,IF(Q13="",P13,LIST!$A$72)))</f>
        <v>0</v>
      </c>
      <c r="T13" s="108"/>
      <c r="U13" s="108"/>
      <c r="V13" s="109"/>
      <c r="W13" s="110"/>
    </row>
    <row r="14" spans="1:23" ht="24.95" customHeight="1">
      <c r="A14" s="79">
        <v>12</v>
      </c>
      <c r="B14" s="95"/>
      <c r="C14" s="112"/>
      <c r="D14" s="109"/>
      <c r="E14" s="98"/>
      <c r="F14" s="114"/>
      <c r="G14" s="115"/>
      <c r="H14" s="98"/>
      <c r="I14" s="111"/>
      <c r="J14" s="97"/>
      <c r="K14" s="97"/>
      <c r="L14" s="102"/>
      <c r="M14" s="102"/>
      <c r="N14" s="102"/>
      <c r="O14" s="103"/>
      <c r="P14" s="104"/>
      <c r="Q14" s="103"/>
      <c r="R14" s="105">
        <f>IF($Q14=LIST!$A$73,O14,IF(Q14=LIST!$A$74,O14,IF(Q14="",O14,LIST!$A$72)))</f>
        <v>0</v>
      </c>
      <c r="S14" s="105">
        <f>IF($Q14=LIST!$A$73,P14,IF(Q14=LIST!$A$74,P14,IF(Q14="",P14,LIST!$A$72)))</f>
        <v>0</v>
      </c>
      <c r="T14" s="108"/>
      <c r="U14" s="108"/>
      <c r="V14" s="109"/>
      <c r="W14" s="110"/>
    </row>
    <row r="15" spans="1:23" ht="24.95" customHeight="1">
      <c r="A15" s="79">
        <v>13</v>
      </c>
      <c r="B15" s="95"/>
      <c r="C15" s="112"/>
      <c r="D15" s="109"/>
      <c r="E15" s="98"/>
      <c r="F15" s="114"/>
      <c r="G15" s="115"/>
      <c r="H15" s="98"/>
      <c r="I15" s="111"/>
      <c r="J15" s="97"/>
      <c r="K15" s="97"/>
      <c r="L15" s="102"/>
      <c r="M15" s="102"/>
      <c r="N15" s="102"/>
      <c r="O15" s="103"/>
      <c r="P15" s="104"/>
      <c r="Q15" s="103"/>
      <c r="R15" s="105">
        <f>IF($Q15=LIST!$A$73,O15,IF(Q15=LIST!$A$74,O15,IF(Q15="",O15,LIST!$A$72)))</f>
        <v>0</v>
      </c>
      <c r="S15" s="105">
        <f>IF($Q15=LIST!$A$73,P15,IF(Q15=LIST!$A$74,P15,IF(Q15="",P15,LIST!$A$72)))</f>
        <v>0</v>
      </c>
      <c r="T15" s="108"/>
      <c r="U15" s="108"/>
      <c r="V15" s="109"/>
      <c r="W15" s="110"/>
    </row>
    <row r="16" spans="1:23" ht="24.95" customHeight="1">
      <c r="A16" s="79">
        <v>14</v>
      </c>
      <c r="B16" s="95"/>
      <c r="C16" s="112"/>
      <c r="D16" s="109"/>
      <c r="E16" s="98"/>
      <c r="F16" s="114"/>
      <c r="G16" s="115"/>
      <c r="H16" s="98"/>
      <c r="I16" s="111"/>
      <c r="J16" s="97"/>
      <c r="K16" s="97"/>
      <c r="L16" s="102"/>
      <c r="M16" s="102"/>
      <c r="N16" s="102"/>
      <c r="O16" s="103"/>
      <c r="P16" s="104"/>
      <c r="Q16" s="103"/>
      <c r="R16" s="105">
        <f>IF($Q16=LIST!$A$73,O16,IF(Q16=LIST!$A$74,O16,IF(Q16="",O16,LIST!$A$72)))</f>
        <v>0</v>
      </c>
      <c r="S16" s="105">
        <f>IF($Q16=LIST!$A$73,P16,IF(Q16=LIST!$A$74,P16,IF(Q16="",P16,LIST!$A$72)))</f>
        <v>0</v>
      </c>
      <c r="T16" s="108"/>
      <c r="U16" s="108"/>
      <c r="V16" s="109"/>
      <c r="W16" s="110"/>
    </row>
    <row r="17" spans="1:23" ht="24.95" customHeight="1">
      <c r="A17" s="79">
        <v>15</v>
      </c>
      <c r="B17" s="95"/>
      <c r="C17" s="112"/>
      <c r="D17" s="109"/>
      <c r="E17" s="98"/>
      <c r="F17" s="114"/>
      <c r="G17" s="115"/>
      <c r="H17" s="98"/>
      <c r="I17" s="111"/>
      <c r="J17" s="97"/>
      <c r="K17" s="97"/>
      <c r="L17" s="102"/>
      <c r="M17" s="102"/>
      <c r="N17" s="102"/>
      <c r="O17" s="103"/>
      <c r="P17" s="104"/>
      <c r="Q17" s="103"/>
      <c r="R17" s="105">
        <f>IF($Q17=LIST!$A$73,O17,IF(Q17=LIST!$A$74,O17,IF(Q17="",O17,LIST!$A$72)))</f>
        <v>0</v>
      </c>
      <c r="S17" s="105">
        <f>IF($Q17=LIST!$A$73,P17,IF(Q17=LIST!$A$74,P17,IF(Q17="",P17,LIST!$A$72)))</f>
        <v>0</v>
      </c>
      <c r="T17" s="108"/>
      <c r="U17" s="108"/>
      <c r="V17" s="109"/>
      <c r="W17" s="110"/>
    </row>
    <row r="18" spans="1:23" ht="24.95" customHeight="1">
      <c r="A18" s="79">
        <v>16</v>
      </c>
      <c r="B18" s="95"/>
      <c r="C18" s="112"/>
      <c r="D18" s="109"/>
      <c r="E18" s="98"/>
      <c r="F18" s="114"/>
      <c r="G18" s="115"/>
      <c r="H18" s="98"/>
      <c r="I18" s="111"/>
      <c r="J18" s="97"/>
      <c r="K18" s="97"/>
      <c r="L18" s="102"/>
      <c r="M18" s="102"/>
      <c r="N18" s="102"/>
      <c r="O18" s="103"/>
      <c r="P18" s="104"/>
      <c r="Q18" s="103"/>
      <c r="R18" s="105">
        <f>IF($Q18=LIST!$A$73,O18,IF(Q18=LIST!$A$74,O18,IF(Q18="",O18,LIST!$A$72)))</f>
        <v>0</v>
      </c>
      <c r="S18" s="105">
        <f>IF($Q18=LIST!$A$73,P18,IF(Q18=LIST!$A$74,P18,IF(Q18="",P18,LIST!$A$72)))</f>
        <v>0</v>
      </c>
      <c r="T18" s="108"/>
      <c r="U18" s="108"/>
      <c r="V18" s="109"/>
      <c r="W18" s="110"/>
    </row>
    <row r="19" spans="1:23" ht="24.95" customHeight="1">
      <c r="A19" s="79">
        <v>17</v>
      </c>
      <c r="B19" s="95"/>
      <c r="C19" s="112"/>
      <c r="D19" s="109"/>
      <c r="E19" s="98"/>
      <c r="F19" s="114"/>
      <c r="G19" s="115"/>
      <c r="H19" s="98"/>
      <c r="I19" s="111"/>
      <c r="J19" s="97"/>
      <c r="K19" s="97"/>
      <c r="L19" s="102"/>
      <c r="M19" s="102"/>
      <c r="N19" s="102"/>
      <c r="O19" s="103"/>
      <c r="P19" s="104"/>
      <c r="Q19" s="103"/>
      <c r="R19" s="105">
        <f>IF($Q19=LIST!$A$73,O19,IF(Q19=LIST!$A$74,O19,IF(Q19="",O19,LIST!$A$72)))</f>
        <v>0</v>
      </c>
      <c r="S19" s="105">
        <f>IF($Q19=LIST!$A$73,P19,IF(Q19=LIST!$A$74,P19,IF(Q19="",P19,LIST!$A$72)))</f>
        <v>0</v>
      </c>
      <c r="T19" s="108"/>
      <c r="U19" s="108"/>
      <c r="V19" s="109"/>
      <c r="W19" s="110"/>
    </row>
    <row r="20" spans="1:23" ht="24.95" customHeight="1">
      <c r="A20" s="79">
        <v>18</v>
      </c>
      <c r="B20" s="95"/>
      <c r="C20" s="112"/>
      <c r="D20" s="109"/>
      <c r="E20" s="98"/>
      <c r="F20" s="114"/>
      <c r="G20" s="115"/>
      <c r="H20" s="98"/>
      <c r="I20" s="111"/>
      <c r="J20" s="97"/>
      <c r="K20" s="97"/>
      <c r="L20" s="102"/>
      <c r="M20" s="102"/>
      <c r="N20" s="102"/>
      <c r="O20" s="103"/>
      <c r="P20" s="104"/>
      <c r="Q20" s="103"/>
      <c r="R20" s="105">
        <f>IF($Q20=LIST!$A$73,O20,IF(Q20=LIST!$A$74,O20,IF(Q20="",O20,LIST!$A$72)))</f>
        <v>0</v>
      </c>
      <c r="S20" s="105">
        <f>IF($Q20=LIST!$A$73,P20,IF(Q20=LIST!$A$74,P20,IF(Q20="",P20,LIST!$A$72)))</f>
        <v>0</v>
      </c>
      <c r="T20" s="108"/>
      <c r="U20" s="108"/>
      <c r="V20" s="109"/>
      <c r="W20" s="110"/>
    </row>
    <row r="21" spans="1:23" ht="24.95" customHeight="1">
      <c r="A21" s="79">
        <v>19</v>
      </c>
      <c r="B21" s="95"/>
      <c r="C21" s="112"/>
      <c r="D21" s="109"/>
      <c r="E21" s="98"/>
      <c r="F21" s="114"/>
      <c r="G21" s="115"/>
      <c r="H21" s="98"/>
      <c r="I21" s="111"/>
      <c r="J21" s="97"/>
      <c r="K21" s="97"/>
      <c r="L21" s="102"/>
      <c r="M21" s="102"/>
      <c r="N21" s="102"/>
      <c r="O21" s="103"/>
      <c r="P21" s="104"/>
      <c r="Q21" s="103"/>
      <c r="R21" s="105">
        <f>IF($Q21=LIST!$A$73,O21,IF(Q21=LIST!$A$74,O21,IF(Q21="",O21,LIST!$A$72)))</f>
        <v>0</v>
      </c>
      <c r="S21" s="105">
        <f>IF($Q21=LIST!$A$73,P21,IF(Q21=LIST!$A$74,P21,IF(Q21="",P21,LIST!$A$72)))</f>
        <v>0</v>
      </c>
      <c r="T21" s="108"/>
      <c r="U21" s="108"/>
      <c r="V21" s="109"/>
      <c r="W21" s="110"/>
    </row>
    <row r="22" spans="1:23" ht="24.95" customHeight="1">
      <c r="A22" s="79">
        <v>20</v>
      </c>
      <c r="B22" s="95"/>
      <c r="C22" s="112"/>
      <c r="D22" s="109"/>
      <c r="E22" s="98"/>
      <c r="F22" s="114"/>
      <c r="G22" s="115"/>
      <c r="H22" s="98"/>
      <c r="I22" s="111"/>
      <c r="J22" s="97"/>
      <c r="K22" s="97"/>
      <c r="L22" s="102"/>
      <c r="M22" s="102"/>
      <c r="N22" s="102"/>
      <c r="O22" s="103"/>
      <c r="P22" s="104"/>
      <c r="Q22" s="103"/>
      <c r="R22" s="105">
        <f>IF($Q22=LIST!$A$73,O22,IF(Q22=LIST!$A$74,O22,IF(Q22="",O22,LIST!$A$72)))</f>
        <v>0</v>
      </c>
      <c r="S22" s="105">
        <f>IF($Q22=LIST!$A$73,P22,IF(Q22=LIST!$A$74,P22,IF(Q22="",P22,LIST!$A$72)))</f>
        <v>0</v>
      </c>
      <c r="T22" s="108"/>
      <c r="U22" s="108"/>
      <c r="V22" s="109"/>
      <c r="W22" s="110"/>
    </row>
    <row r="23" spans="1:23" ht="24.95" customHeight="1">
      <c r="A23" s="79">
        <v>21</v>
      </c>
      <c r="B23" s="95"/>
      <c r="C23" s="112"/>
      <c r="D23" s="109"/>
      <c r="E23" s="98"/>
      <c r="F23" s="114"/>
      <c r="G23" s="115"/>
      <c r="H23" s="98"/>
      <c r="I23" s="111"/>
      <c r="J23" s="97"/>
      <c r="K23" s="97"/>
      <c r="L23" s="102"/>
      <c r="M23" s="102"/>
      <c r="N23" s="102"/>
      <c r="O23" s="103"/>
      <c r="P23" s="104"/>
      <c r="Q23" s="103"/>
      <c r="R23" s="105">
        <f>IF($Q23=LIST!$A$73,O23,IF(Q23=LIST!$A$74,O23,IF(Q23="",O23,LIST!$A$72)))</f>
        <v>0</v>
      </c>
      <c r="S23" s="105">
        <f>IF($Q23=LIST!$A$73,P23,IF(Q23=LIST!$A$74,P23,IF(Q23="",P23,LIST!$A$72)))</f>
        <v>0</v>
      </c>
      <c r="T23" s="108"/>
      <c r="U23" s="108"/>
      <c r="V23" s="109"/>
      <c r="W23" s="110"/>
    </row>
    <row r="24" spans="1:23" ht="24.95" customHeight="1">
      <c r="A24" s="79">
        <v>22</v>
      </c>
      <c r="B24" s="95"/>
      <c r="C24" s="112"/>
      <c r="D24" s="109"/>
      <c r="E24" s="98"/>
      <c r="F24" s="114"/>
      <c r="G24" s="115"/>
      <c r="H24" s="98"/>
      <c r="I24" s="111"/>
      <c r="J24" s="97"/>
      <c r="K24" s="97"/>
      <c r="L24" s="102"/>
      <c r="M24" s="102"/>
      <c r="N24" s="102"/>
      <c r="O24" s="103"/>
      <c r="P24" s="104"/>
      <c r="Q24" s="103"/>
      <c r="R24" s="105">
        <f>IF($Q24=LIST!$A$73,O24,IF(Q24=LIST!$A$74,O24,IF(Q24="",O24,LIST!$A$72)))</f>
        <v>0</v>
      </c>
      <c r="S24" s="105">
        <f>IF($Q24=LIST!$A$73,P24,IF(Q24=LIST!$A$74,P24,IF(Q24="",P24,LIST!$A$72)))</f>
        <v>0</v>
      </c>
      <c r="T24" s="108"/>
      <c r="U24" s="108"/>
      <c r="V24" s="109"/>
      <c r="W24" s="110"/>
    </row>
    <row r="25" spans="1:23" ht="24.95" customHeight="1">
      <c r="A25" s="79">
        <v>23</v>
      </c>
      <c r="B25" s="95"/>
      <c r="C25" s="112"/>
      <c r="D25" s="109"/>
      <c r="E25" s="98"/>
      <c r="F25" s="114"/>
      <c r="G25" s="115"/>
      <c r="H25" s="98"/>
      <c r="I25" s="111"/>
      <c r="J25" s="97"/>
      <c r="K25" s="97"/>
      <c r="L25" s="102"/>
      <c r="M25" s="102"/>
      <c r="N25" s="102"/>
      <c r="O25" s="103"/>
      <c r="P25" s="104"/>
      <c r="Q25" s="103"/>
      <c r="R25" s="105">
        <f>IF($Q25=LIST!$A$73,O25,IF(Q25=LIST!$A$74,O25,IF(Q25="",O25,LIST!$A$72)))</f>
        <v>0</v>
      </c>
      <c r="S25" s="105">
        <f>IF($Q25=LIST!$A$73,P25,IF(Q25=LIST!$A$74,P25,IF(Q25="",P25,LIST!$A$72)))</f>
        <v>0</v>
      </c>
      <c r="T25" s="108"/>
      <c r="U25" s="108"/>
      <c r="V25" s="109"/>
      <c r="W25" s="110"/>
    </row>
    <row r="26" spans="1:23" ht="24.95" customHeight="1">
      <c r="A26" s="79">
        <v>24</v>
      </c>
      <c r="B26" s="95"/>
      <c r="C26" s="112"/>
      <c r="D26" s="109"/>
      <c r="E26" s="98"/>
      <c r="F26" s="114"/>
      <c r="G26" s="115"/>
      <c r="H26" s="98"/>
      <c r="I26" s="111"/>
      <c r="J26" s="97"/>
      <c r="K26" s="97"/>
      <c r="L26" s="102"/>
      <c r="M26" s="102"/>
      <c r="N26" s="102"/>
      <c r="O26" s="103"/>
      <c r="P26" s="104"/>
      <c r="Q26" s="103"/>
      <c r="R26" s="105">
        <f>IF($Q26=LIST!$A$73,O26,IF(Q26=LIST!$A$74,O26,IF(Q26="",O26,LIST!$A$72)))</f>
        <v>0</v>
      </c>
      <c r="S26" s="105">
        <f>IF($Q26=LIST!$A$73,P26,IF(Q26=LIST!$A$74,P26,IF(Q26="",P26,LIST!$A$72)))</f>
        <v>0</v>
      </c>
      <c r="T26" s="108"/>
      <c r="U26" s="108"/>
      <c r="V26" s="109"/>
      <c r="W26" s="110"/>
    </row>
    <row r="27" spans="1:23" ht="24.95" customHeight="1">
      <c r="A27" s="79">
        <v>25</v>
      </c>
      <c r="B27" s="95"/>
      <c r="C27" s="112"/>
      <c r="D27" s="109"/>
      <c r="E27" s="98"/>
      <c r="F27" s="114"/>
      <c r="G27" s="115"/>
      <c r="H27" s="98"/>
      <c r="I27" s="111"/>
      <c r="J27" s="97"/>
      <c r="K27" s="97"/>
      <c r="L27" s="102"/>
      <c r="M27" s="102"/>
      <c r="N27" s="102"/>
      <c r="O27" s="103"/>
      <c r="P27" s="104"/>
      <c r="Q27" s="103"/>
      <c r="R27" s="105">
        <f>IF($Q27=LIST!$A$73,O27,IF(Q27=LIST!$A$74,O27,IF(Q27="",O27,LIST!$A$72)))</f>
        <v>0</v>
      </c>
      <c r="S27" s="105">
        <f>IF($Q27=LIST!$A$73,P27,IF(Q27=LIST!$A$74,P27,IF(Q27="",P27,LIST!$A$72)))</f>
        <v>0</v>
      </c>
      <c r="T27" s="108"/>
      <c r="U27" s="108"/>
      <c r="V27" s="109"/>
      <c r="W27" s="110"/>
    </row>
    <row r="28" spans="1:23" ht="24.95" customHeight="1">
      <c r="A28" s="79">
        <v>26</v>
      </c>
      <c r="B28" s="95"/>
      <c r="C28" s="112"/>
      <c r="D28" s="109"/>
      <c r="E28" s="98"/>
      <c r="F28" s="114"/>
      <c r="G28" s="115"/>
      <c r="H28" s="98"/>
      <c r="I28" s="111"/>
      <c r="J28" s="97"/>
      <c r="K28" s="97"/>
      <c r="L28" s="102"/>
      <c r="M28" s="102"/>
      <c r="N28" s="102"/>
      <c r="O28" s="103"/>
      <c r="P28" s="104"/>
      <c r="Q28" s="103"/>
      <c r="R28" s="105">
        <f>IF($Q28=LIST!$A$73,O28,IF(Q28=LIST!$A$74,O28,IF(Q28="",O28,LIST!$A$72)))</f>
        <v>0</v>
      </c>
      <c r="S28" s="105">
        <f>IF($Q28=LIST!$A$73,P28,IF(Q28=LIST!$A$74,P28,IF(Q28="",P28,LIST!$A$72)))</f>
        <v>0</v>
      </c>
      <c r="T28" s="108"/>
      <c r="U28" s="108"/>
      <c r="V28" s="109"/>
      <c r="W28" s="110"/>
    </row>
    <row r="29" spans="1:23" ht="24.95" customHeight="1">
      <c r="A29" s="79">
        <v>27</v>
      </c>
      <c r="B29" s="95"/>
      <c r="C29" s="112"/>
      <c r="D29" s="109"/>
      <c r="E29" s="98"/>
      <c r="F29" s="114"/>
      <c r="G29" s="115"/>
      <c r="H29" s="98"/>
      <c r="I29" s="111"/>
      <c r="J29" s="97"/>
      <c r="K29" s="97"/>
      <c r="L29" s="102"/>
      <c r="M29" s="102"/>
      <c r="N29" s="102"/>
      <c r="O29" s="103"/>
      <c r="P29" s="104"/>
      <c r="Q29" s="103"/>
      <c r="R29" s="105">
        <f>IF($Q29=LIST!$A$73,O29,IF(Q29=LIST!$A$74,O29,IF(Q29="",O29,LIST!$A$72)))</f>
        <v>0</v>
      </c>
      <c r="S29" s="105">
        <f>IF($Q29=LIST!$A$73,P29,IF(Q29=LIST!$A$74,P29,IF(Q29="",P29,LIST!$A$72)))</f>
        <v>0</v>
      </c>
      <c r="T29" s="108"/>
      <c r="U29" s="108"/>
      <c r="V29" s="109"/>
      <c r="W29" s="110"/>
    </row>
    <row r="30" spans="1:23" ht="24.95" customHeight="1">
      <c r="A30" s="79">
        <v>28</v>
      </c>
      <c r="B30" s="95"/>
      <c r="C30" s="112"/>
      <c r="D30" s="109"/>
      <c r="E30" s="98"/>
      <c r="F30" s="114"/>
      <c r="G30" s="115"/>
      <c r="H30" s="98"/>
      <c r="I30" s="111"/>
      <c r="J30" s="97"/>
      <c r="K30" s="97"/>
      <c r="L30" s="102"/>
      <c r="M30" s="102"/>
      <c r="N30" s="102"/>
      <c r="O30" s="103"/>
      <c r="P30" s="104"/>
      <c r="Q30" s="103"/>
      <c r="R30" s="105">
        <f>IF($Q30=LIST!$A$73,O30,IF(Q30=LIST!$A$74,O30,IF(Q30="",O30,LIST!$A$72)))</f>
        <v>0</v>
      </c>
      <c r="S30" s="105">
        <f>IF($Q30=LIST!$A$73,P30,IF(Q30=LIST!$A$74,P30,IF(Q30="",P30,LIST!$A$72)))</f>
        <v>0</v>
      </c>
      <c r="T30" s="108"/>
      <c r="U30" s="108"/>
      <c r="V30" s="109"/>
      <c r="W30" s="110"/>
    </row>
    <row r="31" spans="1:23" ht="24.95" customHeight="1">
      <c r="A31" s="79">
        <v>29</v>
      </c>
      <c r="B31" s="95"/>
      <c r="C31" s="112"/>
      <c r="D31" s="109"/>
      <c r="E31" s="98"/>
      <c r="F31" s="114"/>
      <c r="G31" s="115"/>
      <c r="H31" s="98"/>
      <c r="I31" s="111"/>
      <c r="J31" s="97"/>
      <c r="K31" s="97"/>
      <c r="L31" s="102"/>
      <c r="M31" s="102"/>
      <c r="N31" s="102"/>
      <c r="O31" s="103"/>
      <c r="P31" s="104"/>
      <c r="Q31" s="103"/>
      <c r="R31" s="105">
        <f>IF($Q31=LIST!$A$73,O31,IF(Q31=LIST!$A$74,O31,IF(Q31="",O31,LIST!$A$72)))</f>
        <v>0</v>
      </c>
      <c r="S31" s="105">
        <f>IF($Q31=LIST!$A$73,P31,IF(Q31=LIST!$A$74,P31,IF(Q31="",P31,LIST!$A$72)))</f>
        <v>0</v>
      </c>
      <c r="T31" s="108"/>
      <c r="U31" s="108"/>
      <c r="V31" s="109"/>
      <c r="W31" s="110"/>
    </row>
    <row r="32" spans="1:23" ht="24.95" customHeight="1">
      <c r="A32" s="79">
        <v>30</v>
      </c>
      <c r="B32" s="95"/>
      <c r="C32" s="112"/>
      <c r="D32" s="109"/>
      <c r="E32" s="98"/>
      <c r="F32" s="114"/>
      <c r="G32" s="115"/>
      <c r="H32" s="98"/>
      <c r="I32" s="111"/>
      <c r="J32" s="97"/>
      <c r="K32" s="97"/>
      <c r="L32" s="102"/>
      <c r="M32" s="102"/>
      <c r="N32" s="102"/>
      <c r="O32" s="103"/>
      <c r="P32" s="104"/>
      <c r="Q32" s="103"/>
      <c r="R32" s="105">
        <f>IF($Q32=LIST!$A$73,O32,IF(Q32=LIST!$A$74,O32,IF(Q32="",O32,LIST!$A$72)))</f>
        <v>0</v>
      </c>
      <c r="S32" s="105">
        <f>IF($Q32=LIST!$A$73,P32,IF(Q32=LIST!$A$74,P32,IF(Q32="",P32,LIST!$A$72)))</f>
        <v>0</v>
      </c>
      <c r="T32" s="108"/>
      <c r="U32" s="108"/>
      <c r="V32" s="109"/>
      <c r="W32" s="110"/>
    </row>
    <row r="33" spans="1:23" ht="24.95" customHeight="1">
      <c r="A33" s="79">
        <v>31</v>
      </c>
      <c r="B33" s="95"/>
      <c r="C33" s="112"/>
      <c r="D33" s="109"/>
      <c r="E33" s="98"/>
      <c r="F33" s="114"/>
      <c r="G33" s="115"/>
      <c r="H33" s="98"/>
      <c r="I33" s="111"/>
      <c r="J33" s="97"/>
      <c r="K33" s="97"/>
      <c r="L33" s="102"/>
      <c r="M33" s="102"/>
      <c r="N33" s="102"/>
      <c r="O33" s="103"/>
      <c r="P33" s="104"/>
      <c r="Q33" s="103"/>
      <c r="R33" s="105">
        <f>IF($Q33=LIST!$A$73,O33,IF(Q33=LIST!$A$74,O33,IF(Q33="",O33,LIST!$A$72)))</f>
        <v>0</v>
      </c>
      <c r="S33" s="105">
        <f>IF($Q33=LIST!$A$73,P33,IF(Q33=LIST!$A$74,P33,IF(Q33="",P33,LIST!$A$72)))</f>
        <v>0</v>
      </c>
      <c r="T33" s="108"/>
      <c r="U33" s="108"/>
      <c r="V33" s="109"/>
      <c r="W33" s="110"/>
    </row>
    <row r="34" spans="1:23" ht="24.95" customHeight="1">
      <c r="A34" s="79">
        <v>32</v>
      </c>
      <c r="B34" s="95"/>
      <c r="C34" s="112"/>
      <c r="D34" s="109"/>
      <c r="E34" s="98"/>
      <c r="F34" s="114"/>
      <c r="G34" s="115"/>
      <c r="H34" s="98"/>
      <c r="I34" s="111"/>
      <c r="J34" s="97"/>
      <c r="K34" s="97"/>
      <c r="L34" s="102"/>
      <c r="M34" s="102"/>
      <c r="N34" s="102"/>
      <c r="O34" s="103"/>
      <c r="P34" s="104"/>
      <c r="Q34" s="103"/>
      <c r="R34" s="105">
        <f>IF($Q34=LIST!$A$73,O34,IF(Q34=LIST!$A$74,O34,IF(Q34="",O34,LIST!$A$72)))</f>
        <v>0</v>
      </c>
      <c r="S34" s="105">
        <f>IF($Q34=LIST!$A$73,P34,IF(Q34=LIST!$A$74,P34,IF(Q34="",P34,LIST!$A$72)))</f>
        <v>0</v>
      </c>
      <c r="T34" s="108"/>
      <c r="U34" s="108"/>
      <c r="V34" s="109"/>
      <c r="W34" s="110"/>
    </row>
    <row r="35" spans="1:23" ht="24.95" customHeight="1">
      <c r="A35" s="79">
        <v>33</v>
      </c>
      <c r="B35" s="95"/>
      <c r="C35" s="112"/>
      <c r="D35" s="109"/>
      <c r="E35" s="98"/>
      <c r="F35" s="114"/>
      <c r="G35" s="115"/>
      <c r="H35" s="98"/>
      <c r="I35" s="111"/>
      <c r="J35" s="97"/>
      <c r="K35" s="97"/>
      <c r="L35" s="102"/>
      <c r="M35" s="102"/>
      <c r="N35" s="102"/>
      <c r="O35" s="103"/>
      <c r="P35" s="104"/>
      <c r="Q35" s="103"/>
      <c r="R35" s="105">
        <f>IF($Q35=LIST!$A$73,O35,IF(Q35=LIST!$A$74,O35,IF(Q35="",O35,LIST!$A$72)))</f>
        <v>0</v>
      </c>
      <c r="S35" s="105">
        <f>IF($Q35=LIST!$A$73,P35,IF(Q35=LIST!$A$74,P35,IF(Q35="",P35,LIST!$A$72)))</f>
        <v>0</v>
      </c>
      <c r="T35" s="108"/>
      <c r="U35" s="108"/>
      <c r="V35" s="109"/>
      <c r="W35" s="110"/>
    </row>
    <row r="36" spans="1:23" ht="24.95" customHeight="1">
      <c r="A36" s="79">
        <v>34</v>
      </c>
      <c r="B36" s="95"/>
      <c r="C36" s="112"/>
      <c r="D36" s="109"/>
      <c r="E36" s="98"/>
      <c r="F36" s="114"/>
      <c r="G36" s="115"/>
      <c r="H36" s="98"/>
      <c r="I36" s="111"/>
      <c r="J36" s="97"/>
      <c r="K36" s="97"/>
      <c r="L36" s="102"/>
      <c r="M36" s="102"/>
      <c r="N36" s="102"/>
      <c r="O36" s="103"/>
      <c r="P36" s="104"/>
      <c r="Q36" s="103"/>
      <c r="R36" s="105">
        <f>IF($Q36=LIST!$A$73,O36,IF(Q36=LIST!$A$74,O36,IF(Q36="",O36,LIST!$A$72)))</f>
        <v>0</v>
      </c>
      <c r="S36" s="105">
        <f>IF($Q36=LIST!$A$73,P36,IF(Q36=LIST!$A$74,P36,IF(Q36="",P36,LIST!$A$72)))</f>
        <v>0</v>
      </c>
      <c r="T36" s="108"/>
      <c r="U36" s="108"/>
      <c r="V36" s="109"/>
      <c r="W36" s="110"/>
    </row>
    <row r="37" spans="1:23" ht="24.95" customHeight="1">
      <c r="A37" s="79">
        <v>35</v>
      </c>
      <c r="B37" s="95"/>
      <c r="C37" s="112"/>
      <c r="D37" s="109"/>
      <c r="E37" s="98"/>
      <c r="F37" s="114"/>
      <c r="G37" s="115"/>
      <c r="H37" s="98"/>
      <c r="I37" s="111"/>
      <c r="J37" s="97"/>
      <c r="K37" s="97"/>
      <c r="L37" s="102"/>
      <c r="M37" s="102"/>
      <c r="N37" s="102"/>
      <c r="O37" s="103"/>
      <c r="P37" s="104"/>
      <c r="Q37" s="103"/>
      <c r="R37" s="105">
        <f>IF($Q37=LIST!$A$73,O37,IF(Q37=LIST!$A$74,O37,IF(Q37="",O37,LIST!$A$72)))</f>
        <v>0</v>
      </c>
      <c r="S37" s="105">
        <f>IF($Q37=LIST!$A$73,P37,IF(Q37=LIST!$A$74,P37,IF(Q37="",P37,LIST!$A$72)))</f>
        <v>0</v>
      </c>
      <c r="T37" s="108"/>
      <c r="U37" s="108"/>
      <c r="V37" s="109"/>
      <c r="W37" s="110"/>
    </row>
    <row r="38" spans="1:23" ht="24.95" customHeight="1">
      <c r="A38" s="79">
        <v>36</v>
      </c>
      <c r="B38" s="95"/>
      <c r="C38" s="112"/>
      <c r="D38" s="109"/>
      <c r="E38" s="98"/>
      <c r="F38" s="114"/>
      <c r="G38" s="115"/>
      <c r="H38" s="98"/>
      <c r="I38" s="111"/>
      <c r="J38" s="97"/>
      <c r="K38" s="97"/>
      <c r="L38" s="102"/>
      <c r="M38" s="102"/>
      <c r="N38" s="102"/>
      <c r="O38" s="103"/>
      <c r="P38" s="104"/>
      <c r="Q38" s="103"/>
      <c r="R38" s="105">
        <f>IF($Q38=LIST!$A$73,O38,IF(Q38=LIST!$A$74,O38,IF(Q38="",O38,LIST!$A$72)))</f>
        <v>0</v>
      </c>
      <c r="S38" s="105">
        <f>IF($Q38=LIST!$A$73,P38,IF(Q38=LIST!$A$74,P38,IF(Q38="",P38,LIST!$A$72)))</f>
        <v>0</v>
      </c>
      <c r="T38" s="108"/>
      <c r="U38" s="108"/>
      <c r="V38" s="109"/>
      <c r="W38" s="110"/>
    </row>
    <row r="39" spans="1:23" ht="24.95" customHeight="1">
      <c r="A39" s="79">
        <v>37</v>
      </c>
      <c r="B39" s="95"/>
      <c r="C39" s="112"/>
      <c r="D39" s="109"/>
      <c r="E39" s="98"/>
      <c r="F39" s="114"/>
      <c r="G39" s="115"/>
      <c r="H39" s="98"/>
      <c r="I39" s="111"/>
      <c r="J39" s="97"/>
      <c r="K39" s="97"/>
      <c r="L39" s="102"/>
      <c r="M39" s="102"/>
      <c r="N39" s="102"/>
      <c r="O39" s="103"/>
      <c r="P39" s="104"/>
      <c r="Q39" s="103"/>
      <c r="R39" s="105">
        <f>IF($Q39=LIST!$A$73,O39,IF(Q39=LIST!$A$74,O39,IF(Q39="",O39,LIST!$A$72)))</f>
        <v>0</v>
      </c>
      <c r="S39" s="105">
        <f>IF($Q39=LIST!$A$73,P39,IF(Q39=LIST!$A$74,P39,IF(Q39="",P39,LIST!$A$72)))</f>
        <v>0</v>
      </c>
      <c r="T39" s="108"/>
      <c r="U39" s="108"/>
      <c r="V39" s="109"/>
      <c r="W39" s="110"/>
    </row>
    <row r="40" spans="1:23" ht="24.95" customHeight="1">
      <c r="A40" s="79">
        <v>38</v>
      </c>
      <c r="B40" s="95"/>
      <c r="C40" s="112"/>
      <c r="D40" s="109"/>
      <c r="E40" s="98"/>
      <c r="F40" s="114"/>
      <c r="G40" s="115"/>
      <c r="H40" s="98"/>
      <c r="I40" s="111"/>
      <c r="J40" s="97"/>
      <c r="K40" s="97"/>
      <c r="L40" s="102"/>
      <c r="M40" s="102"/>
      <c r="N40" s="102"/>
      <c r="O40" s="103"/>
      <c r="P40" s="104"/>
      <c r="Q40" s="103"/>
      <c r="R40" s="105">
        <f>IF($Q40=LIST!$A$73,O40,IF(Q40=LIST!$A$74,O40,IF(Q40="",O40,LIST!$A$72)))</f>
        <v>0</v>
      </c>
      <c r="S40" s="105">
        <f>IF($Q40=LIST!$A$73,P40,IF(Q40=LIST!$A$74,P40,IF(Q40="",P40,LIST!$A$72)))</f>
        <v>0</v>
      </c>
      <c r="T40" s="108"/>
      <c r="U40" s="108"/>
      <c r="V40" s="109"/>
      <c r="W40" s="110"/>
    </row>
    <row r="41" spans="1:23" ht="24.95" customHeight="1">
      <c r="A41" s="79">
        <v>39</v>
      </c>
      <c r="B41" s="95"/>
      <c r="C41" s="112"/>
      <c r="D41" s="109"/>
      <c r="E41" s="98"/>
      <c r="F41" s="114"/>
      <c r="G41" s="115"/>
      <c r="H41" s="98"/>
      <c r="I41" s="111"/>
      <c r="J41" s="97"/>
      <c r="K41" s="97"/>
      <c r="L41" s="102"/>
      <c r="M41" s="102"/>
      <c r="N41" s="102"/>
      <c r="O41" s="103"/>
      <c r="P41" s="104"/>
      <c r="Q41" s="103"/>
      <c r="R41" s="105">
        <f>IF($Q41=LIST!$A$73,O41,IF(Q41=LIST!$A$74,O41,IF(Q41="",O41,LIST!$A$72)))</f>
        <v>0</v>
      </c>
      <c r="S41" s="105">
        <f>IF($Q41=LIST!$A$73,P41,IF(Q41=LIST!$A$74,P41,IF(Q41="",P41,LIST!$A$72)))</f>
        <v>0</v>
      </c>
      <c r="T41" s="108"/>
      <c r="U41" s="108"/>
      <c r="V41" s="109"/>
      <c r="W41" s="110"/>
    </row>
    <row r="42" spans="1:23" ht="24.95" customHeight="1">
      <c r="A42" s="79">
        <v>40</v>
      </c>
      <c r="B42" s="95"/>
      <c r="C42" s="112"/>
      <c r="D42" s="109"/>
      <c r="E42" s="98"/>
      <c r="F42" s="114"/>
      <c r="G42" s="115"/>
      <c r="H42" s="98"/>
      <c r="I42" s="111"/>
      <c r="J42" s="97"/>
      <c r="K42" s="97"/>
      <c r="L42" s="102"/>
      <c r="M42" s="102"/>
      <c r="N42" s="102"/>
      <c r="O42" s="103"/>
      <c r="P42" s="104"/>
      <c r="Q42" s="103"/>
      <c r="R42" s="105">
        <f>IF($Q42=LIST!$A$73,O42,IF(Q42=LIST!$A$74,O42,IF(Q42="",O42,LIST!$A$72)))</f>
        <v>0</v>
      </c>
      <c r="S42" s="105">
        <f>IF($Q42=LIST!$A$73,P42,IF(Q42=LIST!$A$74,P42,IF(Q42="",P42,LIST!$A$72)))</f>
        <v>0</v>
      </c>
      <c r="T42" s="108"/>
      <c r="U42" s="108"/>
      <c r="V42" s="109"/>
      <c r="W42" s="110"/>
    </row>
    <row r="43" spans="1:23" ht="24.95" customHeight="1">
      <c r="A43" s="79">
        <v>41</v>
      </c>
      <c r="B43" s="95"/>
      <c r="C43" s="112"/>
      <c r="D43" s="109"/>
      <c r="E43" s="98"/>
      <c r="F43" s="114"/>
      <c r="G43" s="115"/>
      <c r="H43" s="98"/>
      <c r="I43" s="111"/>
      <c r="J43" s="97"/>
      <c r="K43" s="97"/>
      <c r="L43" s="102"/>
      <c r="M43" s="102"/>
      <c r="N43" s="102"/>
      <c r="O43" s="103"/>
      <c r="P43" s="104"/>
      <c r="Q43" s="103"/>
      <c r="R43" s="105">
        <f>IF($Q43=LIST!$A$73,O43,IF(Q43=LIST!$A$74,O43,IF(Q43="",O43,LIST!$A$72)))</f>
        <v>0</v>
      </c>
      <c r="S43" s="105">
        <f>IF($Q43=LIST!$A$73,P43,IF(Q43=LIST!$A$74,P43,IF(Q43="",P43,LIST!$A$72)))</f>
        <v>0</v>
      </c>
      <c r="T43" s="108"/>
      <c r="U43" s="108"/>
      <c r="V43" s="109"/>
      <c r="W43" s="110"/>
    </row>
    <row r="44" spans="1:23" ht="24.95" customHeight="1">
      <c r="A44" s="79">
        <v>42</v>
      </c>
      <c r="B44" s="95"/>
      <c r="C44" s="112"/>
      <c r="D44" s="109"/>
      <c r="E44" s="98"/>
      <c r="F44" s="114"/>
      <c r="G44" s="115"/>
      <c r="H44" s="98"/>
      <c r="I44" s="111"/>
      <c r="J44" s="97"/>
      <c r="K44" s="97"/>
      <c r="L44" s="102"/>
      <c r="M44" s="102"/>
      <c r="N44" s="102"/>
      <c r="O44" s="103"/>
      <c r="P44" s="104"/>
      <c r="Q44" s="103"/>
      <c r="R44" s="105">
        <f>IF($Q44=LIST!$A$73,O44,IF(Q44=LIST!$A$74,O44,IF(Q44="",O44,LIST!$A$72)))</f>
        <v>0</v>
      </c>
      <c r="S44" s="105">
        <f>IF($Q44=LIST!$A$73,P44,IF(Q44=LIST!$A$74,P44,IF(Q44="",P44,LIST!$A$72)))</f>
        <v>0</v>
      </c>
      <c r="T44" s="108"/>
      <c r="U44" s="108"/>
      <c r="V44" s="109"/>
      <c r="W44" s="110"/>
    </row>
    <row r="45" spans="1:23" ht="24.95" customHeight="1">
      <c r="A45" s="79">
        <v>43</v>
      </c>
      <c r="B45" s="95"/>
      <c r="C45" s="112"/>
      <c r="D45" s="109"/>
      <c r="E45" s="98"/>
      <c r="F45" s="114"/>
      <c r="G45" s="115"/>
      <c r="H45" s="98"/>
      <c r="I45" s="111"/>
      <c r="J45" s="97"/>
      <c r="K45" s="97"/>
      <c r="L45" s="102"/>
      <c r="M45" s="102"/>
      <c r="N45" s="102"/>
      <c r="O45" s="103"/>
      <c r="P45" s="104"/>
      <c r="Q45" s="103"/>
      <c r="R45" s="105">
        <f>IF($Q45=LIST!$A$73,O45,IF(Q45=LIST!$A$74,O45,IF(Q45="",O45,LIST!$A$72)))</f>
        <v>0</v>
      </c>
      <c r="S45" s="105">
        <f>IF($Q45=LIST!$A$73,P45,IF(Q45=LIST!$A$74,P45,IF(Q45="",P45,LIST!$A$72)))</f>
        <v>0</v>
      </c>
      <c r="T45" s="108"/>
      <c r="U45" s="108"/>
      <c r="V45" s="109"/>
      <c r="W45" s="110"/>
    </row>
    <row r="46" spans="1:23" ht="24.95" customHeight="1">
      <c r="A46" s="79">
        <v>44</v>
      </c>
      <c r="B46" s="95"/>
      <c r="C46" s="112"/>
      <c r="D46" s="109"/>
      <c r="E46" s="98"/>
      <c r="F46" s="114"/>
      <c r="G46" s="115"/>
      <c r="H46" s="98"/>
      <c r="I46" s="111"/>
      <c r="J46" s="97"/>
      <c r="K46" s="97"/>
      <c r="L46" s="102"/>
      <c r="M46" s="102"/>
      <c r="N46" s="102"/>
      <c r="O46" s="103"/>
      <c r="P46" s="104"/>
      <c r="Q46" s="103"/>
      <c r="R46" s="105">
        <f>IF($Q46=LIST!$A$73,O46,IF(Q46=LIST!$A$74,O46,IF(Q46="",O46,LIST!$A$72)))</f>
        <v>0</v>
      </c>
      <c r="S46" s="105">
        <f>IF($Q46=LIST!$A$73,P46,IF(Q46=LIST!$A$74,P46,IF(Q46="",P46,LIST!$A$72)))</f>
        <v>0</v>
      </c>
      <c r="T46" s="108"/>
      <c r="U46" s="108"/>
      <c r="V46" s="109"/>
      <c r="W46" s="110"/>
    </row>
    <row r="47" spans="1:23" ht="24.95" customHeight="1">
      <c r="A47" s="79">
        <v>45</v>
      </c>
      <c r="B47" s="95"/>
      <c r="C47" s="112"/>
      <c r="D47" s="109"/>
      <c r="E47" s="98"/>
      <c r="F47" s="114"/>
      <c r="G47" s="115"/>
      <c r="H47" s="98"/>
      <c r="I47" s="111"/>
      <c r="J47" s="97"/>
      <c r="K47" s="97"/>
      <c r="L47" s="102"/>
      <c r="M47" s="102"/>
      <c r="N47" s="102"/>
      <c r="O47" s="103"/>
      <c r="P47" s="104"/>
      <c r="Q47" s="103"/>
      <c r="R47" s="105">
        <f>IF($Q47=LIST!$A$73,O47,IF(Q47=LIST!$A$74,O47,IF(Q47="",O47,LIST!$A$72)))</f>
        <v>0</v>
      </c>
      <c r="S47" s="105">
        <f>IF($Q47=LIST!$A$73,P47,IF(Q47=LIST!$A$74,P47,IF(Q47="",P47,LIST!$A$72)))</f>
        <v>0</v>
      </c>
      <c r="T47" s="108"/>
      <c r="U47" s="108"/>
      <c r="V47" s="109"/>
      <c r="W47" s="110"/>
    </row>
    <row r="48" spans="1:23" ht="24.95" customHeight="1">
      <c r="A48" s="79">
        <v>46</v>
      </c>
      <c r="B48" s="95"/>
      <c r="C48" s="112"/>
      <c r="D48" s="109"/>
      <c r="E48" s="98"/>
      <c r="F48" s="114"/>
      <c r="G48" s="115"/>
      <c r="H48" s="98"/>
      <c r="I48" s="111"/>
      <c r="J48" s="97"/>
      <c r="K48" s="97"/>
      <c r="L48" s="102"/>
      <c r="M48" s="102"/>
      <c r="N48" s="102"/>
      <c r="O48" s="103"/>
      <c r="P48" s="104"/>
      <c r="Q48" s="103"/>
      <c r="R48" s="105">
        <f>IF($Q48=LIST!$A$73,O48,IF(Q48=LIST!$A$74,O48,IF(Q48="",O48,LIST!$A$72)))</f>
        <v>0</v>
      </c>
      <c r="S48" s="105">
        <f>IF($Q48=LIST!$A$73,P48,IF(Q48=LIST!$A$74,P48,IF(Q48="",P48,LIST!$A$72)))</f>
        <v>0</v>
      </c>
      <c r="T48" s="108"/>
      <c r="U48" s="108"/>
      <c r="V48" s="109"/>
      <c r="W48" s="110"/>
    </row>
    <row r="49" spans="1:23" ht="24.95" customHeight="1">
      <c r="A49" s="79">
        <v>47</v>
      </c>
      <c r="B49" s="95"/>
      <c r="C49" s="112"/>
      <c r="D49" s="109"/>
      <c r="E49" s="98"/>
      <c r="F49" s="114"/>
      <c r="G49" s="115"/>
      <c r="H49" s="98"/>
      <c r="I49" s="111"/>
      <c r="J49" s="97"/>
      <c r="K49" s="97"/>
      <c r="L49" s="102"/>
      <c r="M49" s="102"/>
      <c r="N49" s="102"/>
      <c r="O49" s="103"/>
      <c r="P49" s="104"/>
      <c r="Q49" s="103"/>
      <c r="R49" s="105">
        <f>IF($Q49=LIST!$A$73,O49,IF(Q49=LIST!$A$74,O49,IF(Q49="",O49,LIST!$A$72)))</f>
        <v>0</v>
      </c>
      <c r="S49" s="105">
        <f>IF($Q49=LIST!$A$73,P49,IF(Q49=LIST!$A$74,P49,IF(Q49="",P49,LIST!$A$72)))</f>
        <v>0</v>
      </c>
      <c r="T49" s="108"/>
      <c r="U49" s="108"/>
      <c r="V49" s="109"/>
      <c r="W49" s="110"/>
    </row>
    <row r="50" spans="1:23" ht="24.95" customHeight="1">
      <c r="A50" s="79">
        <v>48</v>
      </c>
      <c r="B50" s="95"/>
      <c r="C50" s="112"/>
      <c r="D50" s="109"/>
      <c r="E50" s="98"/>
      <c r="F50" s="114"/>
      <c r="G50" s="115"/>
      <c r="H50" s="98"/>
      <c r="I50" s="111"/>
      <c r="J50" s="97"/>
      <c r="K50" s="97"/>
      <c r="L50" s="102"/>
      <c r="M50" s="102"/>
      <c r="N50" s="102"/>
      <c r="O50" s="103"/>
      <c r="P50" s="104"/>
      <c r="Q50" s="103"/>
      <c r="R50" s="105">
        <f>IF($Q50=LIST!$A$73,O50,IF(Q50=LIST!$A$74,O50,IF(Q50="",O50,LIST!$A$72)))</f>
        <v>0</v>
      </c>
      <c r="S50" s="105">
        <f>IF($Q50=LIST!$A$73,P50,IF(Q50=LIST!$A$74,P50,IF(Q50="",P50,LIST!$A$72)))</f>
        <v>0</v>
      </c>
      <c r="T50" s="108"/>
      <c r="U50" s="108"/>
      <c r="V50" s="109"/>
      <c r="W50" s="110"/>
    </row>
    <row r="51" spans="1:23" ht="24.95" customHeight="1">
      <c r="A51" s="79">
        <v>49</v>
      </c>
      <c r="B51" s="95"/>
      <c r="C51" s="112"/>
      <c r="D51" s="109"/>
      <c r="E51" s="98"/>
      <c r="F51" s="114"/>
      <c r="G51" s="115"/>
      <c r="H51" s="98"/>
      <c r="I51" s="111"/>
      <c r="J51" s="97"/>
      <c r="K51" s="97"/>
      <c r="L51" s="102"/>
      <c r="M51" s="102"/>
      <c r="N51" s="102"/>
      <c r="O51" s="103"/>
      <c r="P51" s="104"/>
      <c r="Q51" s="103"/>
      <c r="R51" s="105">
        <f>IF($Q51=LIST!$A$73,O51,IF(Q51=LIST!$A$74,O51,IF(Q51="",O51,LIST!$A$72)))</f>
        <v>0</v>
      </c>
      <c r="S51" s="105">
        <f>IF($Q51=LIST!$A$73,P51,IF(Q51=LIST!$A$74,P51,IF(Q51="",P51,LIST!$A$72)))</f>
        <v>0</v>
      </c>
      <c r="T51" s="108"/>
      <c r="U51" s="108"/>
      <c r="V51" s="109"/>
      <c r="W51" s="110"/>
    </row>
    <row r="52" spans="1:23" ht="24.95" customHeight="1">
      <c r="A52" s="79">
        <v>50</v>
      </c>
      <c r="B52" s="95"/>
      <c r="C52" s="112"/>
      <c r="D52" s="109"/>
      <c r="E52" s="98"/>
      <c r="F52" s="114"/>
      <c r="G52" s="115"/>
      <c r="H52" s="98"/>
      <c r="I52" s="111"/>
      <c r="J52" s="97"/>
      <c r="K52" s="97"/>
      <c r="L52" s="102"/>
      <c r="M52" s="102"/>
      <c r="N52" s="102"/>
      <c r="O52" s="103"/>
      <c r="P52" s="104"/>
      <c r="Q52" s="103"/>
      <c r="R52" s="105">
        <f>IF($Q52=LIST!$A$73,O52,IF(Q52=LIST!$A$74,O52,IF(Q52="",O52,LIST!$A$72)))</f>
        <v>0</v>
      </c>
      <c r="S52" s="105">
        <f>IF($Q52=LIST!$A$73,P52,IF(Q52=LIST!$A$74,P52,IF(Q52="",P52,LIST!$A$72)))</f>
        <v>0</v>
      </c>
      <c r="T52" s="108"/>
      <c r="U52" s="108"/>
      <c r="V52" s="109"/>
      <c r="W52" s="110"/>
    </row>
    <row r="53" spans="1:23" ht="24.95" customHeight="1">
      <c r="A53" s="79">
        <v>51</v>
      </c>
      <c r="B53" s="95"/>
      <c r="C53" s="112"/>
      <c r="D53" s="109"/>
      <c r="E53" s="98"/>
      <c r="F53" s="114"/>
      <c r="G53" s="115"/>
      <c r="H53" s="98"/>
      <c r="I53" s="111"/>
      <c r="J53" s="97"/>
      <c r="K53" s="97"/>
      <c r="L53" s="102"/>
      <c r="M53" s="102"/>
      <c r="N53" s="102"/>
      <c r="O53" s="103"/>
      <c r="P53" s="104"/>
      <c r="Q53" s="103"/>
      <c r="R53" s="105">
        <f>IF($Q53=LIST!$A$73,O53,IF(Q53=LIST!$A$74,O53,IF(Q53="",O53,LIST!$A$72)))</f>
        <v>0</v>
      </c>
      <c r="S53" s="105">
        <f>IF($Q53=LIST!$A$73,P53,IF(Q53=LIST!$A$74,P53,IF(Q53="",P53,LIST!$A$72)))</f>
        <v>0</v>
      </c>
      <c r="T53" s="108"/>
      <c r="U53" s="108"/>
      <c r="V53" s="109"/>
      <c r="W53" s="110"/>
    </row>
    <row r="54" spans="1:23" ht="24.95" customHeight="1">
      <c r="A54" s="79">
        <v>52</v>
      </c>
      <c r="B54" s="95"/>
      <c r="C54" s="112"/>
      <c r="D54" s="109"/>
      <c r="E54" s="98"/>
      <c r="F54" s="114"/>
      <c r="G54" s="115"/>
      <c r="H54" s="98"/>
      <c r="I54" s="111"/>
      <c r="J54" s="97"/>
      <c r="K54" s="97"/>
      <c r="L54" s="102"/>
      <c r="M54" s="102"/>
      <c r="N54" s="102"/>
      <c r="O54" s="103"/>
      <c r="P54" s="104"/>
      <c r="Q54" s="103"/>
      <c r="R54" s="105">
        <f>IF($Q54=LIST!$A$73,O54,IF(Q54=LIST!$A$74,O54,IF(Q54="",O54,LIST!$A$72)))</f>
        <v>0</v>
      </c>
      <c r="S54" s="105">
        <f>IF($Q54=LIST!$A$73,P54,IF(Q54=LIST!$A$74,P54,IF(Q54="",P54,LIST!$A$72)))</f>
        <v>0</v>
      </c>
      <c r="T54" s="108"/>
      <c r="U54" s="108"/>
      <c r="V54" s="109"/>
      <c r="W54" s="110"/>
    </row>
    <row r="55" spans="1:23" ht="24.95" customHeight="1">
      <c r="A55" s="79">
        <v>53</v>
      </c>
      <c r="B55" s="95"/>
      <c r="C55" s="112"/>
      <c r="D55" s="109"/>
      <c r="E55" s="98"/>
      <c r="F55" s="114"/>
      <c r="G55" s="115"/>
      <c r="H55" s="98"/>
      <c r="I55" s="111"/>
      <c r="J55" s="97"/>
      <c r="K55" s="97"/>
      <c r="L55" s="102"/>
      <c r="M55" s="102"/>
      <c r="N55" s="102"/>
      <c r="O55" s="103"/>
      <c r="P55" s="104"/>
      <c r="Q55" s="103"/>
      <c r="R55" s="105">
        <f>IF($Q55=LIST!$A$73,O55,IF(Q55=LIST!$A$74,O55,IF(Q55="",O55,LIST!$A$72)))</f>
        <v>0</v>
      </c>
      <c r="S55" s="105">
        <f>IF($Q55=LIST!$A$73,P55,IF(Q55=LIST!$A$74,P55,IF(Q55="",P55,LIST!$A$72)))</f>
        <v>0</v>
      </c>
      <c r="T55" s="108"/>
      <c r="U55" s="108"/>
      <c r="V55" s="109"/>
      <c r="W55" s="110"/>
    </row>
    <row r="56" spans="1:23" ht="24.95" customHeight="1">
      <c r="A56" s="79">
        <v>54</v>
      </c>
      <c r="B56" s="95"/>
      <c r="C56" s="112"/>
      <c r="D56" s="109"/>
      <c r="E56" s="98"/>
      <c r="F56" s="114"/>
      <c r="G56" s="115"/>
      <c r="H56" s="98"/>
      <c r="I56" s="111"/>
      <c r="J56" s="97"/>
      <c r="K56" s="97"/>
      <c r="L56" s="102"/>
      <c r="M56" s="102"/>
      <c r="N56" s="102"/>
      <c r="O56" s="103"/>
      <c r="P56" s="104"/>
      <c r="Q56" s="103"/>
      <c r="R56" s="105">
        <f>IF($Q56=LIST!$A$73,O56,IF(Q56=LIST!$A$74,O56,IF(Q56="",O56,LIST!$A$72)))</f>
        <v>0</v>
      </c>
      <c r="S56" s="105">
        <f>IF($Q56=LIST!$A$73,P56,IF(Q56=LIST!$A$74,P56,IF(Q56="",P56,LIST!$A$72)))</f>
        <v>0</v>
      </c>
      <c r="T56" s="108"/>
      <c r="U56" s="108"/>
      <c r="V56" s="109"/>
      <c r="W56" s="110"/>
    </row>
    <row r="57" spans="1:23" ht="24.95" customHeight="1">
      <c r="A57" s="79">
        <v>55</v>
      </c>
      <c r="B57" s="95"/>
      <c r="C57" s="112"/>
      <c r="D57" s="109"/>
      <c r="E57" s="98"/>
      <c r="F57" s="114"/>
      <c r="G57" s="115"/>
      <c r="H57" s="98"/>
      <c r="I57" s="111"/>
      <c r="J57" s="97"/>
      <c r="K57" s="97"/>
      <c r="L57" s="102"/>
      <c r="M57" s="102"/>
      <c r="N57" s="102"/>
      <c r="O57" s="103"/>
      <c r="P57" s="104"/>
      <c r="Q57" s="103"/>
      <c r="R57" s="105">
        <f>IF($Q57=LIST!$A$73,O57,IF(Q57=LIST!$A$74,O57,IF(Q57="",O57,LIST!$A$72)))</f>
        <v>0</v>
      </c>
      <c r="S57" s="105">
        <f>IF($Q57=LIST!$A$73,P57,IF(Q57=LIST!$A$74,P57,IF(Q57="",P57,LIST!$A$72)))</f>
        <v>0</v>
      </c>
      <c r="T57" s="108"/>
      <c r="U57" s="108"/>
      <c r="V57" s="109"/>
      <c r="W57" s="110"/>
    </row>
    <row r="58" spans="1:23" ht="24.95" customHeight="1">
      <c r="A58" s="79">
        <v>56</v>
      </c>
      <c r="B58" s="95"/>
      <c r="C58" s="112"/>
      <c r="D58" s="109"/>
      <c r="E58" s="98"/>
      <c r="F58" s="114"/>
      <c r="G58" s="115"/>
      <c r="H58" s="98"/>
      <c r="I58" s="111"/>
      <c r="J58" s="97"/>
      <c r="K58" s="97"/>
      <c r="L58" s="102"/>
      <c r="M58" s="102"/>
      <c r="N58" s="102"/>
      <c r="O58" s="103"/>
      <c r="P58" s="104"/>
      <c r="Q58" s="103"/>
      <c r="R58" s="105">
        <f>IF($Q58=LIST!$A$73,O58,IF(Q58=LIST!$A$74,O58,IF(Q58="",O58,LIST!$A$72)))</f>
        <v>0</v>
      </c>
      <c r="S58" s="105">
        <f>IF($Q58=LIST!$A$73,P58,IF(Q58=LIST!$A$74,P58,IF(Q58="",P58,LIST!$A$72)))</f>
        <v>0</v>
      </c>
      <c r="T58" s="108"/>
      <c r="U58" s="108"/>
      <c r="V58" s="109"/>
      <c r="W58" s="110"/>
    </row>
    <row r="59" spans="1:23" ht="24.95" customHeight="1">
      <c r="A59" s="79">
        <v>57</v>
      </c>
      <c r="B59" s="95"/>
      <c r="C59" s="112"/>
      <c r="D59" s="109"/>
      <c r="E59" s="98"/>
      <c r="F59" s="114"/>
      <c r="G59" s="115"/>
      <c r="H59" s="98"/>
      <c r="I59" s="111"/>
      <c r="J59" s="97"/>
      <c r="K59" s="97"/>
      <c r="L59" s="102"/>
      <c r="M59" s="102"/>
      <c r="N59" s="102"/>
      <c r="O59" s="103"/>
      <c r="P59" s="104"/>
      <c r="Q59" s="103"/>
      <c r="R59" s="105">
        <f>IF($Q59=LIST!$A$73,O59,IF(Q59=LIST!$A$74,O59,IF(Q59="",O59,LIST!$A$72)))</f>
        <v>0</v>
      </c>
      <c r="S59" s="105">
        <f>IF($Q59=LIST!$A$73,P59,IF(Q59=LIST!$A$74,P59,IF(Q59="",P59,LIST!$A$72)))</f>
        <v>0</v>
      </c>
      <c r="T59" s="108"/>
      <c r="U59" s="108"/>
      <c r="V59" s="109"/>
      <c r="W59" s="110"/>
    </row>
    <row r="60" spans="1:23" ht="24.95" customHeight="1">
      <c r="A60" s="79">
        <v>58</v>
      </c>
      <c r="B60" s="95"/>
      <c r="C60" s="112"/>
      <c r="D60" s="109"/>
      <c r="E60" s="98"/>
      <c r="F60" s="114"/>
      <c r="G60" s="115"/>
      <c r="H60" s="98"/>
      <c r="I60" s="111"/>
      <c r="J60" s="97"/>
      <c r="K60" s="97"/>
      <c r="L60" s="102"/>
      <c r="M60" s="102"/>
      <c r="N60" s="102"/>
      <c r="O60" s="103"/>
      <c r="P60" s="104"/>
      <c r="Q60" s="103"/>
      <c r="R60" s="105">
        <f>IF($Q60=LIST!$A$73,O60,IF(Q60=LIST!$A$74,O60,IF(Q60="",O60,LIST!$A$72)))</f>
        <v>0</v>
      </c>
      <c r="S60" s="105">
        <f>IF($Q60=LIST!$A$73,P60,IF(Q60=LIST!$A$74,P60,IF(Q60="",P60,LIST!$A$72)))</f>
        <v>0</v>
      </c>
      <c r="T60" s="108"/>
      <c r="U60" s="108"/>
      <c r="V60" s="109"/>
      <c r="W60" s="110"/>
    </row>
    <row r="61" spans="1:23" ht="24.95" customHeight="1">
      <c r="A61" s="79">
        <v>59</v>
      </c>
      <c r="B61" s="95"/>
      <c r="C61" s="112"/>
      <c r="D61" s="109"/>
      <c r="E61" s="98"/>
      <c r="F61" s="114"/>
      <c r="G61" s="115"/>
      <c r="H61" s="98"/>
      <c r="I61" s="111"/>
      <c r="J61" s="97"/>
      <c r="K61" s="97"/>
      <c r="L61" s="102"/>
      <c r="M61" s="102"/>
      <c r="N61" s="102"/>
      <c r="O61" s="103"/>
      <c r="P61" s="104"/>
      <c r="Q61" s="103"/>
      <c r="R61" s="105">
        <f>IF($Q61=LIST!$A$73,O61,IF(Q61=LIST!$A$74,O61,IF(Q61="",O61,LIST!$A$72)))</f>
        <v>0</v>
      </c>
      <c r="S61" s="105">
        <f>IF($Q61=LIST!$A$73,P61,IF(Q61=LIST!$A$74,P61,IF(Q61="",P61,LIST!$A$72)))</f>
        <v>0</v>
      </c>
      <c r="T61" s="108"/>
      <c r="U61" s="108"/>
      <c r="V61" s="109"/>
      <c r="W61" s="110"/>
    </row>
    <row r="62" spans="1:23" ht="24.95" customHeight="1">
      <c r="A62" s="79">
        <v>60</v>
      </c>
      <c r="B62" s="95"/>
      <c r="C62" s="112"/>
      <c r="D62" s="109"/>
      <c r="E62" s="98"/>
      <c r="F62" s="114"/>
      <c r="G62" s="115"/>
      <c r="H62" s="98"/>
      <c r="I62" s="111"/>
      <c r="J62" s="97"/>
      <c r="K62" s="97"/>
      <c r="L62" s="102"/>
      <c r="M62" s="102"/>
      <c r="N62" s="102"/>
      <c r="O62" s="103"/>
      <c r="P62" s="104"/>
      <c r="Q62" s="103"/>
      <c r="R62" s="105">
        <f>IF($Q62=LIST!$A$73,O62,IF(Q62=LIST!$A$74,O62,IF(Q62="",O62,LIST!$A$72)))</f>
        <v>0</v>
      </c>
      <c r="S62" s="105">
        <f>IF($Q62=LIST!$A$73,P62,IF(Q62=LIST!$A$74,P62,IF(Q62="",P62,LIST!$A$72)))</f>
        <v>0</v>
      </c>
      <c r="T62" s="108"/>
      <c r="U62" s="108"/>
      <c r="V62" s="109"/>
      <c r="W62" s="110"/>
    </row>
    <row r="63" spans="1:23" ht="24.95" customHeight="1">
      <c r="A63" s="79">
        <v>61</v>
      </c>
      <c r="B63" s="95"/>
      <c r="C63" s="112"/>
      <c r="D63" s="109"/>
      <c r="E63" s="98"/>
      <c r="F63" s="114"/>
      <c r="G63" s="115"/>
      <c r="H63" s="98"/>
      <c r="I63" s="111"/>
      <c r="J63" s="97"/>
      <c r="K63" s="97"/>
      <c r="L63" s="102"/>
      <c r="M63" s="102"/>
      <c r="N63" s="102"/>
      <c r="O63" s="103"/>
      <c r="P63" s="104"/>
      <c r="Q63" s="103"/>
      <c r="R63" s="105">
        <f>IF($Q63=LIST!$A$73,O63,IF(Q63=LIST!$A$74,O63,IF(Q63="",O63,LIST!$A$72)))</f>
        <v>0</v>
      </c>
      <c r="S63" s="105">
        <f>IF($Q63=LIST!$A$73,P63,IF(Q63=LIST!$A$74,P63,IF(Q63="",P63,LIST!$A$72)))</f>
        <v>0</v>
      </c>
      <c r="T63" s="108"/>
      <c r="U63" s="108"/>
      <c r="V63" s="109"/>
      <c r="W63" s="110"/>
    </row>
    <row r="64" spans="1:23" ht="24.95" customHeight="1">
      <c r="A64" s="79">
        <v>62</v>
      </c>
      <c r="B64" s="95"/>
      <c r="C64" s="112"/>
      <c r="D64" s="109"/>
      <c r="E64" s="98"/>
      <c r="F64" s="114"/>
      <c r="G64" s="115"/>
      <c r="H64" s="98"/>
      <c r="I64" s="111"/>
      <c r="J64" s="97"/>
      <c r="K64" s="97"/>
      <c r="L64" s="102"/>
      <c r="M64" s="102"/>
      <c r="N64" s="102"/>
      <c r="O64" s="103"/>
      <c r="P64" s="104"/>
      <c r="Q64" s="103"/>
      <c r="R64" s="105">
        <f>IF($Q64=LIST!$A$73,O64,IF(Q64=LIST!$A$74,O64,IF(Q64="",O64,LIST!$A$72)))</f>
        <v>0</v>
      </c>
      <c r="S64" s="105">
        <f>IF($Q64=LIST!$A$73,P64,IF(Q64=LIST!$A$74,P64,IF(Q64="",P64,LIST!$A$72)))</f>
        <v>0</v>
      </c>
      <c r="T64" s="108"/>
      <c r="U64" s="108"/>
      <c r="V64" s="109"/>
      <c r="W64" s="110"/>
    </row>
    <row r="65" spans="1:23" ht="24.95" customHeight="1">
      <c r="A65" s="79">
        <v>63</v>
      </c>
      <c r="B65" s="95"/>
      <c r="C65" s="112"/>
      <c r="D65" s="109"/>
      <c r="E65" s="98"/>
      <c r="F65" s="114"/>
      <c r="G65" s="115"/>
      <c r="H65" s="98"/>
      <c r="I65" s="111"/>
      <c r="J65" s="97"/>
      <c r="K65" s="97"/>
      <c r="L65" s="102"/>
      <c r="M65" s="102"/>
      <c r="N65" s="102"/>
      <c r="O65" s="103"/>
      <c r="P65" s="104"/>
      <c r="Q65" s="103"/>
      <c r="R65" s="105">
        <f>IF($Q65=LIST!$A$73,O65,IF(Q65=LIST!$A$74,O65,IF(Q65="",O65,LIST!$A$72)))</f>
        <v>0</v>
      </c>
      <c r="S65" s="105">
        <f>IF($Q65=LIST!$A$73,P65,IF(Q65=LIST!$A$74,P65,IF(Q65="",P65,LIST!$A$72)))</f>
        <v>0</v>
      </c>
      <c r="T65" s="108"/>
      <c r="U65" s="108"/>
      <c r="V65" s="109"/>
      <c r="W65" s="110"/>
    </row>
    <row r="66" spans="1:23" ht="24.95" customHeight="1">
      <c r="A66" s="79">
        <v>64</v>
      </c>
      <c r="B66" s="95"/>
      <c r="C66" s="112"/>
      <c r="D66" s="109"/>
      <c r="E66" s="98"/>
      <c r="F66" s="114"/>
      <c r="G66" s="115"/>
      <c r="H66" s="98"/>
      <c r="I66" s="111"/>
      <c r="J66" s="97"/>
      <c r="K66" s="97"/>
      <c r="L66" s="102"/>
      <c r="M66" s="102"/>
      <c r="N66" s="102"/>
      <c r="O66" s="103"/>
      <c r="P66" s="104"/>
      <c r="Q66" s="103"/>
      <c r="R66" s="105">
        <f>IF($Q66=LIST!$A$73,O66,IF(Q66=LIST!$A$74,O66,IF(Q66="",O66,LIST!$A$72)))</f>
        <v>0</v>
      </c>
      <c r="S66" s="105">
        <f>IF($Q66=LIST!$A$73,P66,IF(Q66=LIST!$A$74,P66,IF(Q66="",P66,LIST!$A$72)))</f>
        <v>0</v>
      </c>
      <c r="T66" s="108"/>
      <c r="U66" s="108"/>
      <c r="V66" s="109"/>
      <c r="W66" s="110"/>
    </row>
    <row r="67" spans="1:23" ht="24.95" customHeight="1">
      <c r="A67" s="79">
        <v>65</v>
      </c>
      <c r="B67" s="95"/>
      <c r="C67" s="112"/>
      <c r="D67" s="109"/>
      <c r="E67" s="98"/>
      <c r="F67" s="114"/>
      <c r="G67" s="115"/>
      <c r="H67" s="98"/>
      <c r="I67" s="111"/>
      <c r="J67" s="97"/>
      <c r="K67" s="97"/>
      <c r="L67" s="102"/>
      <c r="M67" s="102"/>
      <c r="N67" s="102"/>
      <c r="O67" s="103"/>
      <c r="P67" s="104"/>
      <c r="Q67" s="103"/>
      <c r="R67" s="105">
        <f>IF($Q67=LIST!$A$73,O67,IF(Q67=LIST!$A$74,O67,IF(Q67="",O67,LIST!$A$72)))</f>
        <v>0</v>
      </c>
      <c r="S67" s="105">
        <f>IF($Q67=LIST!$A$73,P67,IF(Q67=LIST!$A$74,P67,IF(Q67="",P67,LIST!$A$72)))</f>
        <v>0</v>
      </c>
      <c r="T67" s="108"/>
      <c r="U67" s="108"/>
      <c r="V67" s="109"/>
      <c r="W67" s="110"/>
    </row>
    <row r="68" spans="1:23" ht="24.95" customHeight="1">
      <c r="A68" s="79">
        <v>66</v>
      </c>
      <c r="B68" s="95"/>
      <c r="C68" s="112"/>
      <c r="D68" s="109"/>
      <c r="E68" s="98"/>
      <c r="F68" s="114"/>
      <c r="G68" s="115"/>
      <c r="H68" s="98"/>
      <c r="I68" s="111"/>
      <c r="J68" s="97"/>
      <c r="K68" s="97"/>
      <c r="L68" s="102"/>
      <c r="M68" s="102"/>
      <c r="N68" s="102"/>
      <c r="O68" s="103"/>
      <c r="P68" s="104"/>
      <c r="Q68" s="103"/>
      <c r="R68" s="105">
        <f>IF($Q68=LIST!$A$73,O68,IF(Q68=LIST!$A$74,O68,IF(Q68="",O68,LIST!$A$72)))</f>
        <v>0</v>
      </c>
      <c r="S68" s="105">
        <f>IF($Q68=LIST!$A$73,P68,IF(Q68=LIST!$A$74,P68,IF(Q68="",P68,LIST!$A$72)))</f>
        <v>0</v>
      </c>
      <c r="T68" s="108"/>
      <c r="U68" s="108"/>
      <c r="V68" s="109"/>
      <c r="W68" s="110"/>
    </row>
    <row r="69" spans="1:23" ht="24.95" customHeight="1">
      <c r="A69" s="79">
        <v>67</v>
      </c>
      <c r="B69" s="95"/>
      <c r="C69" s="112"/>
      <c r="D69" s="109"/>
      <c r="E69" s="98"/>
      <c r="F69" s="114"/>
      <c r="G69" s="115"/>
      <c r="H69" s="98"/>
      <c r="I69" s="111"/>
      <c r="J69" s="97"/>
      <c r="K69" s="97"/>
      <c r="L69" s="102"/>
      <c r="M69" s="102"/>
      <c r="N69" s="102"/>
      <c r="O69" s="103"/>
      <c r="P69" s="104"/>
      <c r="Q69" s="103"/>
      <c r="R69" s="105">
        <f>IF($Q69=LIST!$A$73,O69,IF(Q69=LIST!$A$74,O69,IF(Q69="",O69,LIST!$A$72)))</f>
        <v>0</v>
      </c>
      <c r="S69" s="105">
        <f>IF($Q69=LIST!$A$73,P69,IF(Q69=LIST!$A$74,P69,IF(Q69="",P69,LIST!$A$72)))</f>
        <v>0</v>
      </c>
      <c r="T69" s="108"/>
      <c r="U69" s="108"/>
      <c r="V69" s="109"/>
      <c r="W69" s="110"/>
    </row>
    <row r="70" spans="1:23" ht="24.95" customHeight="1">
      <c r="A70" s="79">
        <v>68</v>
      </c>
      <c r="B70" s="95"/>
      <c r="C70" s="112"/>
      <c r="D70" s="109"/>
      <c r="E70" s="98"/>
      <c r="F70" s="114"/>
      <c r="G70" s="115"/>
      <c r="H70" s="98"/>
      <c r="I70" s="111"/>
      <c r="J70" s="97"/>
      <c r="K70" s="97"/>
      <c r="L70" s="102"/>
      <c r="M70" s="102"/>
      <c r="N70" s="102"/>
      <c r="O70" s="103"/>
      <c r="P70" s="104"/>
      <c r="Q70" s="103"/>
      <c r="R70" s="105">
        <f>IF($Q70=LIST!$A$73,O70,IF(Q70=LIST!$A$74,O70,IF(Q70="",O70,LIST!$A$72)))</f>
        <v>0</v>
      </c>
      <c r="S70" s="105">
        <f>IF($Q70=LIST!$A$73,P70,IF(Q70=LIST!$A$74,P70,IF(Q70="",P70,LIST!$A$72)))</f>
        <v>0</v>
      </c>
      <c r="T70" s="108"/>
      <c r="U70" s="108"/>
      <c r="V70" s="109"/>
      <c r="W70" s="110"/>
    </row>
    <row r="71" spans="1:23" ht="24.95" customHeight="1">
      <c r="A71" s="79">
        <v>69</v>
      </c>
      <c r="B71" s="95"/>
      <c r="C71" s="112"/>
      <c r="D71" s="109"/>
      <c r="E71" s="98"/>
      <c r="F71" s="114"/>
      <c r="G71" s="115"/>
      <c r="H71" s="98"/>
      <c r="I71" s="111"/>
      <c r="J71" s="97"/>
      <c r="K71" s="97"/>
      <c r="L71" s="102"/>
      <c r="M71" s="102"/>
      <c r="N71" s="102"/>
      <c r="O71" s="103"/>
      <c r="P71" s="104"/>
      <c r="Q71" s="103"/>
      <c r="R71" s="105">
        <f>IF($Q71=LIST!$A$73,O71,IF(Q71=LIST!$A$74,O71,IF(Q71="",O71,LIST!$A$72)))</f>
        <v>0</v>
      </c>
      <c r="S71" s="105">
        <f>IF($Q71=LIST!$A$73,P71,IF(Q71=LIST!$A$74,P71,IF(Q71="",P71,LIST!$A$72)))</f>
        <v>0</v>
      </c>
      <c r="T71" s="108"/>
      <c r="U71" s="108"/>
      <c r="V71" s="109"/>
      <c r="W71" s="110"/>
    </row>
    <row r="72" spans="1:23" ht="24.95" customHeight="1">
      <c r="A72" s="79">
        <v>70</v>
      </c>
      <c r="B72" s="95"/>
      <c r="C72" s="112"/>
      <c r="D72" s="109"/>
      <c r="E72" s="98"/>
      <c r="F72" s="114"/>
      <c r="G72" s="115"/>
      <c r="H72" s="98"/>
      <c r="I72" s="111"/>
      <c r="J72" s="97"/>
      <c r="K72" s="97"/>
      <c r="L72" s="102"/>
      <c r="M72" s="102"/>
      <c r="N72" s="102"/>
      <c r="O72" s="103"/>
      <c r="P72" s="104"/>
      <c r="Q72" s="103"/>
      <c r="R72" s="105">
        <f>IF($Q72=LIST!$A$73,O72,IF(Q72=LIST!$A$74,O72,IF(Q72="",O72,LIST!$A$72)))</f>
        <v>0</v>
      </c>
      <c r="S72" s="105">
        <f>IF($Q72=LIST!$A$73,P72,IF(Q72=LIST!$A$74,P72,IF(Q72="",P72,LIST!$A$72)))</f>
        <v>0</v>
      </c>
      <c r="T72" s="108"/>
      <c r="U72" s="108"/>
      <c r="V72" s="109"/>
      <c r="W72" s="110"/>
    </row>
    <row r="73" spans="1:23" ht="24.95" customHeight="1">
      <c r="A73" s="79">
        <v>71</v>
      </c>
      <c r="B73" s="95"/>
      <c r="C73" s="112"/>
      <c r="D73" s="109"/>
      <c r="E73" s="98"/>
      <c r="F73" s="114"/>
      <c r="G73" s="115"/>
      <c r="H73" s="98"/>
      <c r="I73" s="111"/>
      <c r="J73" s="97"/>
      <c r="K73" s="97"/>
      <c r="L73" s="102"/>
      <c r="M73" s="102"/>
      <c r="N73" s="102"/>
      <c r="O73" s="103"/>
      <c r="P73" s="104"/>
      <c r="Q73" s="103"/>
      <c r="R73" s="105">
        <f>IF($Q73=LIST!$A$73,O73,IF(Q73=LIST!$A$74,O73,IF(Q73="",O73,LIST!$A$72)))</f>
        <v>0</v>
      </c>
      <c r="S73" s="105">
        <f>IF($Q73=LIST!$A$73,P73,IF(Q73=LIST!$A$74,P73,IF(Q73="",P73,LIST!$A$72)))</f>
        <v>0</v>
      </c>
      <c r="T73" s="108"/>
      <c r="U73" s="108"/>
      <c r="V73" s="109"/>
      <c r="W73" s="110"/>
    </row>
    <row r="74" spans="1:23" ht="24.95" customHeight="1">
      <c r="A74" s="79">
        <v>72</v>
      </c>
      <c r="B74" s="95"/>
      <c r="C74" s="112"/>
      <c r="D74" s="109"/>
      <c r="E74" s="98"/>
      <c r="F74" s="114"/>
      <c r="G74" s="115"/>
      <c r="H74" s="98"/>
      <c r="I74" s="111"/>
      <c r="J74" s="97"/>
      <c r="K74" s="97"/>
      <c r="L74" s="102"/>
      <c r="M74" s="102"/>
      <c r="N74" s="102"/>
      <c r="O74" s="103"/>
      <c r="P74" s="104"/>
      <c r="Q74" s="103"/>
      <c r="R74" s="105">
        <f>IF($Q74=LIST!$A$73,O74,IF(Q74=LIST!$A$74,O74,IF(Q74="",O74,LIST!$A$72)))</f>
        <v>0</v>
      </c>
      <c r="S74" s="105">
        <f>IF($Q74=LIST!$A$73,P74,IF(Q74=LIST!$A$74,P74,IF(Q74="",P74,LIST!$A$72)))</f>
        <v>0</v>
      </c>
      <c r="T74" s="108"/>
      <c r="U74" s="108"/>
      <c r="V74" s="109"/>
      <c r="W74" s="110"/>
    </row>
    <row r="75" spans="1:23" ht="24.95" customHeight="1">
      <c r="A75" s="79">
        <v>73</v>
      </c>
      <c r="B75" s="95"/>
      <c r="C75" s="112"/>
      <c r="D75" s="109"/>
      <c r="E75" s="98"/>
      <c r="F75" s="114"/>
      <c r="G75" s="115"/>
      <c r="H75" s="98"/>
      <c r="I75" s="111"/>
      <c r="J75" s="97"/>
      <c r="K75" s="97"/>
      <c r="L75" s="102"/>
      <c r="M75" s="102"/>
      <c r="N75" s="102"/>
      <c r="O75" s="103"/>
      <c r="P75" s="104"/>
      <c r="Q75" s="103"/>
      <c r="R75" s="105">
        <f>IF($Q75=LIST!$A$73,O75,IF(Q75=LIST!$A$74,O75,IF(Q75="",O75,LIST!$A$72)))</f>
        <v>0</v>
      </c>
      <c r="S75" s="105">
        <f>IF($Q75=LIST!$A$73,P75,IF(Q75=LIST!$A$74,P75,IF(Q75="",P75,LIST!$A$72)))</f>
        <v>0</v>
      </c>
      <c r="T75" s="108"/>
      <c r="U75" s="108"/>
      <c r="V75" s="109"/>
      <c r="W75" s="110"/>
    </row>
    <row r="76" spans="1:23" ht="24.95" customHeight="1">
      <c r="A76" s="79">
        <v>74</v>
      </c>
      <c r="B76" s="95"/>
      <c r="C76" s="112"/>
      <c r="D76" s="109"/>
      <c r="E76" s="98"/>
      <c r="F76" s="114"/>
      <c r="G76" s="115"/>
      <c r="H76" s="98"/>
      <c r="I76" s="111"/>
      <c r="J76" s="97"/>
      <c r="K76" s="97"/>
      <c r="L76" s="102"/>
      <c r="M76" s="102"/>
      <c r="N76" s="102"/>
      <c r="O76" s="103"/>
      <c r="P76" s="104"/>
      <c r="Q76" s="103"/>
      <c r="R76" s="105">
        <f>IF($Q76=LIST!$A$73,O76,IF(Q76=LIST!$A$74,O76,IF(Q76="",O76,LIST!$A$72)))</f>
        <v>0</v>
      </c>
      <c r="S76" s="105">
        <f>IF($Q76=LIST!$A$73,P76,IF(Q76=LIST!$A$74,P76,IF(Q76="",P76,LIST!$A$72)))</f>
        <v>0</v>
      </c>
      <c r="T76" s="108"/>
      <c r="U76" s="108"/>
      <c r="V76" s="109"/>
      <c r="W76" s="110"/>
    </row>
    <row r="77" spans="1:23" ht="24.95" customHeight="1">
      <c r="A77" s="79">
        <v>75</v>
      </c>
      <c r="B77" s="95"/>
      <c r="C77" s="112"/>
      <c r="D77" s="109"/>
      <c r="E77" s="98"/>
      <c r="F77" s="114"/>
      <c r="G77" s="115"/>
      <c r="H77" s="98"/>
      <c r="I77" s="111"/>
      <c r="J77" s="97"/>
      <c r="K77" s="97"/>
      <c r="L77" s="102"/>
      <c r="M77" s="102"/>
      <c r="N77" s="102"/>
      <c r="O77" s="103"/>
      <c r="P77" s="104"/>
      <c r="Q77" s="103"/>
      <c r="R77" s="105">
        <f>IF($Q77=LIST!$A$73,O77,IF(Q77=LIST!$A$74,O77,IF(Q77="",O77,LIST!$A$72)))</f>
        <v>0</v>
      </c>
      <c r="S77" s="105">
        <f>IF($Q77=LIST!$A$73,P77,IF(Q77=LIST!$A$74,P77,IF(Q77="",P77,LIST!$A$72)))</f>
        <v>0</v>
      </c>
      <c r="T77" s="108"/>
      <c r="U77" s="108"/>
      <c r="V77" s="109"/>
      <c r="W77" s="110"/>
    </row>
    <row r="78" spans="1:23" ht="24.95" customHeight="1">
      <c r="A78" s="79">
        <v>76</v>
      </c>
      <c r="B78" s="95"/>
      <c r="C78" s="112"/>
      <c r="D78" s="109"/>
      <c r="E78" s="98"/>
      <c r="F78" s="114"/>
      <c r="G78" s="115"/>
      <c r="H78" s="98"/>
      <c r="I78" s="111"/>
      <c r="J78" s="97"/>
      <c r="K78" s="97"/>
      <c r="L78" s="102"/>
      <c r="M78" s="102"/>
      <c r="N78" s="102"/>
      <c r="O78" s="103"/>
      <c r="P78" s="104"/>
      <c r="Q78" s="103"/>
      <c r="R78" s="105">
        <f>IF($Q78=LIST!$A$73,O78,IF(Q78=LIST!$A$74,O78,IF(Q78="",O78,LIST!$A$72)))</f>
        <v>0</v>
      </c>
      <c r="S78" s="105">
        <f>IF($Q78=LIST!$A$73,P78,IF(Q78=LIST!$A$74,P78,IF(Q78="",P78,LIST!$A$72)))</f>
        <v>0</v>
      </c>
      <c r="T78" s="108"/>
      <c r="U78" s="108"/>
      <c r="V78" s="109"/>
      <c r="W78" s="110"/>
    </row>
    <row r="79" spans="1:23" ht="24.95" customHeight="1">
      <c r="A79" s="79">
        <v>77</v>
      </c>
      <c r="B79" s="95"/>
      <c r="C79" s="112"/>
      <c r="D79" s="109"/>
      <c r="E79" s="98"/>
      <c r="F79" s="114"/>
      <c r="G79" s="115"/>
      <c r="H79" s="98"/>
      <c r="I79" s="111"/>
      <c r="J79" s="97"/>
      <c r="K79" s="97"/>
      <c r="L79" s="102"/>
      <c r="M79" s="102"/>
      <c r="N79" s="102"/>
      <c r="O79" s="103"/>
      <c r="P79" s="104"/>
      <c r="Q79" s="103"/>
      <c r="R79" s="105">
        <f>IF($Q79=LIST!$A$73,O79,IF(Q79=LIST!$A$74,O79,IF(Q79="",O79,LIST!$A$72)))</f>
        <v>0</v>
      </c>
      <c r="S79" s="105">
        <f>IF($Q79=LIST!$A$73,P79,IF(Q79=LIST!$A$74,P79,IF(Q79="",P79,LIST!$A$72)))</f>
        <v>0</v>
      </c>
      <c r="T79" s="108"/>
      <c r="U79" s="108"/>
      <c r="V79" s="109"/>
      <c r="W79" s="110"/>
    </row>
    <row r="80" spans="1:23" ht="24.95" customHeight="1">
      <c r="A80" s="79">
        <v>78</v>
      </c>
      <c r="B80" s="95"/>
      <c r="C80" s="112"/>
      <c r="D80" s="109"/>
      <c r="E80" s="98"/>
      <c r="F80" s="114"/>
      <c r="G80" s="115"/>
      <c r="H80" s="98"/>
      <c r="I80" s="111"/>
      <c r="J80" s="97"/>
      <c r="K80" s="97"/>
      <c r="L80" s="102"/>
      <c r="M80" s="102"/>
      <c r="N80" s="102"/>
      <c r="O80" s="103"/>
      <c r="P80" s="104"/>
      <c r="Q80" s="103"/>
      <c r="R80" s="105">
        <f>IF($Q80=LIST!$A$73,O80,IF(Q80=LIST!$A$74,O80,IF(Q80="",O80,LIST!$A$72)))</f>
        <v>0</v>
      </c>
      <c r="S80" s="105">
        <f>IF($Q80=LIST!$A$73,P80,IF(Q80=LIST!$A$74,P80,IF(Q80="",P80,LIST!$A$72)))</f>
        <v>0</v>
      </c>
      <c r="T80" s="108"/>
      <c r="U80" s="108"/>
      <c r="V80" s="109"/>
      <c r="W80" s="110"/>
    </row>
    <row r="81" spans="1:23" ht="24.95" customHeight="1">
      <c r="A81" s="79">
        <v>79</v>
      </c>
      <c r="B81" s="95"/>
      <c r="C81" s="112"/>
      <c r="D81" s="109"/>
      <c r="E81" s="98"/>
      <c r="F81" s="114"/>
      <c r="G81" s="115"/>
      <c r="H81" s="98"/>
      <c r="I81" s="111"/>
      <c r="J81" s="97"/>
      <c r="K81" s="97"/>
      <c r="L81" s="102"/>
      <c r="M81" s="102"/>
      <c r="N81" s="102"/>
      <c r="O81" s="103"/>
      <c r="P81" s="104"/>
      <c r="Q81" s="103"/>
      <c r="R81" s="105">
        <f>IF($Q81=LIST!$A$73,O81,IF(Q81=LIST!$A$74,O81,IF(Q81="",O81,LIST!$A$72)))</f>
        <v>0</v>
      </c>
      <c r="S81" s="105">
        <f>IF($Q81=LIST!$A$73,P81,IF(Q81=LIST!$A$74,P81,IF(Q81="",P81,LIST!$A$72)))</f>
        <v>0</v>
      </c>
      <c r="T81" s="108"/>
      <c r="U81" s="108"/>
      <c r="V81" s="109"/>
      <c r="W81" s="110"/>
    </row>
    <row r="82" spans="1:23" ht="24.95" customHeight="1">
      <c r="A82" s="79">
        <v>80</v>
      </c>
      <c r="B82" s="95"/>
      <c r="C82" s="112"/>
      <c r="D82" s="109"/>
      <c r="E82" s="98"/>
      <c r="F82" s="114"/>
      <c r="G82" s="115"/>
      <c r="H82" s="98"/>
      <c r="I82" s="111"/>
      <c r="J82" s="97"/>
      <c r="K82" s="97"/>
      <c r="L82" s="102"/>
      <c r="M82" s="102"/>
      <c r="N82" s="102"/>
      <c r="O82" s="103"/>
      <c r="P82" s="104"/>
      <c r="Q82" s="103"/>
      <c r="R82" s="105">
        <f>IF($Q82=LIST!$A$73,O82,IF(Q82=LIST!$A$74,O82,IF(Q82="",O82,LIST!$A$72)))</f>
        <v>0</v>
      </c>
      <c r="S82" s="105">
        <f>IF($Q82=LIST!$A$73,P82,IF(Q82=LIST!$A$74,P82,IF(Q82="",P82,LIST!$A$72)))</f>
        <v>0</v>
      </c>
      <c r="T82" s="108"/>
      <c r="U82" s="108"/>
      <c r="V82" s="109"/>
      <c r="W82" s="110"/>
    </row>
    <row r="83" spans="1:23" ht="24.95" customHeight="1">
      <c r="A83" s="79">
        <v>81</v>
      </c>
      <c r="B83" s="95"/>
      <c r="C83" s="112"/>
      <c r="D83" s="109"/>
      <c r="E83" s="98"/>
      <c r="F83" s="114"/>
      <c r="G83" s="115"/>
      <c r="H83" s="98"/>
      <c r="I83" s="111"/>
      <c r="J83" s="97"/>
      <c r="K83" s="97"/>
      <c r="L83" s="102"/>
      <c r="M83" s="102"/>
      <c r="N83" s="102"/>
      <c r="O83" s="103"/>
      <c r="P83" s="104"/>
      <c r="Q83" s="103"/>
      <c r="R83" s="105">
        <f>IF($Q83=LIST!$A$73,O83,IF(Q83=LIST!$A$74,O83,IF(Q83="",O83,LIST!$A$72)))</f>
        <v>0</v>
      </c>
      <c r="S83" s="105">
        <f>IF($Q83=LIST!$A$73,P83,IF(Q83=LIST!$A$74,P83,IF(Q83="",P83,LIST!$A$72)))</f>
        <v>0</v>
      </c>
      <c r="T83" s="108"/>
      <c r="U83" s="108"/>
      <c r="V83" s="109"/>
      <c r="W83" s="110"/>
    </row>
    <row r="84" spans="1:23" ht="24.95" customHeight="1">
      <c r="A84" s="79">
        <v>82</v>
      </c>
      <c r="B84" s="95"/>
      <c r="C84" s="112"/>
      <c r="D84" s="109"/>
      <c r="E84" s="98"/>
      <c r="F84" s="114"/>
      <c r="G84" s="115"/>
      <c r="H84" s="98"/>
      <c r="I84" s="111"/>
      <c r="J84" s="97"/>
      <c r="K84" s="97"/>
      <c r="L84" s="102"/>
      <c r="M84" s="102"/>
      <c r="N84" s="102"/>
      <c r="O84" s="103"/>
      <c r="P84" s="104"/>
      <c r="Q84" s="103"/>
      <c r="R84" s="105">
        <f>IF($Q84=LIST!$A$73,O84,IF(Q84=LIST!$A$74,O84,IF(Q84="",O84,LIST!$A$72)))</f>
        <v>0</v>
      </c>
      <c r="S84" s="105">
        <f>IF($Q84=LIST!$A$73,P84,IF(Q84=LIST!$A$74,P84,IF(Q84="",P84,LIST!$A$72)))</f>
        <v>0</v>
      </c>
      <c r="T84" s="108"/>
      <c r="U84" s="108"/>
      <c r="V84" s="109"/>
      <c r="W84" s="110"/>
    </row>
    <row r="85" spans="1:23" ht="24.95" customHeight="1">
      <c r="A85" s="79">
        <v>83</v>
      </c>
      <c r="B85" s="95"/>
      <c r="C85" s="112"/>
      <c r="D85" s="109"/>
      <c r="E85" s="98"/>
      <c r="F85" s="114"/>
      <c r="G85" s="115"/>
      <c r="H85" s="98"/>
      <c r="I85" s="111"/>
      <c r="J85" s="97"/>
      <c r="K85" s="97"/>
      <c r="L85" s="102"/>
      <c r="M85" s="102"/>
      <c r="N85" s="102"/>
      <c r="O85" s="103"/>
      <c r="P85" s="104"/>
      <c r="Q85" s="103"/>
      <c r="R85" s="105">
        <f>IF($Q85=LIST!$A$73,O85,IF(Q85=LIST!$A$74,O85,IF(Q85="",O85,LIST!$A$72)))</f>
        <v>0</v>
      </c>
      <c r="S85" s="105">
        <f>IF($Q85=LIST!$A$73,P85,IF(Q85=LIST!$A$74,P85,IF(Q85="",P85,LIST!$A$72)))</f>
        <v>0</v>
      </c>
      <c r="T85" s="108"/>
      <c r="U85" s="108"/>
      <c r="V85" s="109"/>
      <c r="W85" s="110"/>
    </row>
    <row r="86" spans="1:23" ht="24.95" customHeight="1">
      <c r="A86" s="79">
        <v>84</v>
      </c>
      <c r="B86" s="95"/>
      <c r="C86" s="112"/>
      <c r="D86" s="109"/>
      <c r="E86" s="98"/>
      <c r="F86" s="114"/>
      <c r="G86" s="115"/>
      <c r="H86" s="98"/>
      <c r="I86" s="111"/>
      <c r="J86" s="97"/>
      <c r="K86" s="97"/>
      <c r="L86" s="102"/>
      <c r="M86" s="102"/>
      <c r="N86" s="102"/>
      <c r="O86" s="103"/>
      <c r="P86" s="104"/>
      <c r="Q86" s="103"/>
      <c r="R86" s="105">
        <f>IF($Q86=LIST!$A$73,O86,IF(Q86=LIST!$A$74,O86,IF(Q86="",O86,LIST!$A$72)))</f>
        <v>0</v>
      </c>
      <c r="S86" s="105">
        <f>IF($Q86=LIST!$A$73,P86,IF(Q86=LIST!$A$74,P86,IF(Q86="",P86,LIST!$A$72)))</f>
        <v>0</v>
      </c>
      <c r="T86" s="108"/>
      <c r="U86" s="108"/>
      <c r="V86" s="109"/>
      <c r="W86" s="110"/>
    </row>
    <row r="87" spans="1:23" ht="24.95" customHeight="1">
      <c r="A87" s="79">
        <v>85</v>
      </c>
      <c r="B87" s="95"/>
      <c r="C87" s="112"/>
      <c r="D87" s="109"/>
      <c r="E87" s="98"/>
      <c r="F87" s="114"/>
      <c r="G87" s="115"/>
      <c r="H87" s="98"/>
      <c r="I87" s="111"/>
      <c r="J87" s="97"/>
      <c r="K87" s="97"/>
      <c r="L87" s="102"/>
      <c r="M87" s="102"/>
      <c r="N87" s="102"/>
      <c r="O87" s="103"/>
      <c r="P87" s="104"/>
      <c r="Q87" s="103"/>
      <c r="R87" s="105">
        <f>IF($Q87=LIST!$A$73,O87,IF(Q87=LIST!$A$74,O87,IF(Q87="",O87,LIST!$A$72)))</f>
        <v>0</v>
      </c>
      <c r="S87" s="105">
        <f>IF($Q87=LIST!$A$73,P87,IF(Q87=LIST!$A$74,P87,IF(Q87="",P87,LIST!$A$72)))</f>
        <v>0</v>
      </c>
      <c r="T87" s="108"/>
      <c r="U87" s="108"/>
      <c r="V87" s="109"/>
      <c r="W87" s="110"/>
    </row>
    <row r="88" spans="1:23" ht="24.95" customHeight="1">
      <c r="A88" s="79">
        <v>86</v>
      </c>
      <c r="B88" s="95"/>
      <c r="C88" s="112"/>
      <c r="D88" s="109"/>
      <c r="E88" s="98"/>
      <c r="F88" s="114"/>
      <c r="G88" s="115"/>
      <c r="H88" s="98"/>
      <c r="I88" s="111"/>
      <c r="J88" s="97"/>
      <c r="K88" s="97"/>
      <c r="L88" s="102"/>
      <c r="M88" s="102"/>
      <c r="N88" s="102"/>
      <c r="O88" s="103"/>
      <c r="P88" s="104"/>
      <c r="Q88" s="103"/>
      <c r="R88" s="105">
        <f>IF($Q88=LIST!$A$73,O88,IF(Q88=LIST!$A$74,O88,IF(Q88="",O88,LIST!$A$72)))</f>
        <v>0</v>
      </c>
      <c r="S88" s="105">
        <f>IF($Q88=LIST!$A$73,P88,IF(Q88=LIST!$A$74,P88,IF(Q88="",P88,LIST!$A$72)))</f>
        <v>0</v>
      </c>
      <c r="T88" s="108"/>
      <c r="U88" s="108"/>
      <c r="V88" s="109"/>
      <c r="W88" s="110"/>
    </row>
    <row r="89" spans="1:23" ht="24.95" customHeight="1">
      <c r="A89" s="79">
        <v>87</v>
      </c>
      <c r="B89" s="95"/>
      <c r="C89" s="112"/>
      <c r="D89" s="109"/>
      <c r="E89" s="98"/>
      <c r="F89" s="114"/>
      <c r="G89" s="115"/>
      <c r="H89" s="98"/>
      <c r="I89" s="111"/>
      <c r="J89" s="97"/>
      <c r="K89" s="97"/>
      <c r="L89" s="102"/>
      <c r="M89" s="102"/>
      <c r="N89" s="102"/>
      <c r="O89" s="103"/>
      <c r="P89" s="104"/>
      <c r="Q89" s="103"/>
      <c r="R89" s="105">
        <f>IF($Q89=LIST!$A$73,O89,IF(Q89=LIST!$A$74,O89,IF(Q89="",O89,LIST!$A$72)))</f>
        <v>0</v>
      </c>
      <c r="S89" s="105">
        <f>IF($Q89=LIST!$A$73,P89,IF(Q89=LIST!$A$74,P89,IF(Q89="",P89,LIST!$A$72)))</f>
        <v>0</v>
      </c>
      <c r="T89" s="108"/>
      <c r="U89" s="108"/>
      <c r="V89" s="109"/>
      <c r="W89" s="110"/>
    </row>
    <row r="90" spans="1:23" ht="24.95" customHeight="1">
      <c r="A90" s="79">
        <v>88</v>
      </c>
      <c r="B90" s="95"/>
      <c r="C90" s="112"/>
      <c r="D90" s="109"/>
      <c r="E90" s="98"/>
      <c r="F90" s="114"/>
      <c r="G90" s="115"/>
      <c r="H90" s="98"/>
      <c r="I90" s="111"/>
      <c r="J90" s="97"/>
      <c r="K90" s="97"/>
      <c r="L90" s="102"/>
      <c r="M90" s="102"/>
      <c r="N90" s="102"/>
      <c r="O90" s="103"/>
      <c r="P90" s="104"/>
      <c r="Q90" s="103"/>
      <c r="R90" s="105">
        <f>IF($Q90=LIST!$A$73,O90,IF(Q90=LIST!$A$74,O90,IF(Q90="",O90,LIST!$A$72)))</f>
        <v>0</v>
      </c>
      <c r="S90" s="105">
        <f>IF($Q90=LIST!$A$73,P90,IF(Q90=LIST!$A$74,P90,IF(Q90="",P90,LIST!$A$72)))</f>
        <v>0</v>
      </c>
      <c r="T90" s="108"/>
      <c r="U90" s="108"/>
      <c r="V90" s="109"/>
      <c r="W90" s="110"/>
    </row>
    <row r="91" spans="1:23" ht="24.95" customHeight="1">
      <c r="A91" s="79">
        <v>89</v>
      </c>
      <c r="B91" s="95"/>
      <c r="C91" s="112"/>
      <c r="D91" s="109"/>
      <c r="E91" s="98"/>
      <c r="F91" s="114"/>
      <c r="G91" s="115"/>
      <c r="H91" s="98"/>
      <c r="I91" s="111"/>
      <c r="J91" s="97"/>
      <c r="K91" s="97"/>
      <c r="L91" s="102"/>
      <c r="M91" s="102"/>
      <c r="N91" s="102"/>
      <c r="O91" s="103"/>
      <c r="P91" s="104"/>
      <c r="Q91" s="103"/>
      <c r="R91" s="105">
        <f>IF($Q91=LIST!$A$73,O91,IF(Q91=LIST!$A$74,O91,IF(Q91="",O91,LIST!$A$72)))</f>
        <v>0</v>
      </c>
      <c r="S91" s="105">
        <f>IF($Q91=LIST!$A$73,P91,IF(Q91=LIST!$A$74,P91,IF(Q91="",P91,LIST!$A$72)))</f>
        <v>0</v>
      </c>
      <c r="T91" s="108"/>
      <c r="U91" s="108"/>
      <c r="V91" s="109"/>
      <c r="W91" s="110"/>
    </row>
    <row r="92" spans="1:23" ht="24.95" customHeight="1">
      <c r="A92" s="79">
        <v>90</v>
      </c>
      <c r="B92" s="95"/>
      <c r="C92" s="112"/>
      <c r="D92" s="109"/>
      <c r="E92" s="98"/>
      <c r="F92" s="114"/>
      <c r="G92" s="115"/>
      <c r="H92" s="98"/>
      <c r="I92" s="111"/>
      <c r="J92" s="97"/>
      <c r="K92" s="97"/>
      <c r="L92" s="102"/>
      <c r="M92" s="102"/>
      <c r="N92" s="102"/>
      <c r="O92" s="103"/>
      <c r="P92" s="104"/>
      <c r="Q92" s="103"/>
      <c r="R92" s="105">
        <f>IF($Q92=LIST!$A$73,O92,IF(Q92=LIST!$A$74,O92,IF(Q92="",O92,LIST!$A$72)))</f>
        <v>0</v>
      </c>
      <c r="S92" s="105">
        <f>IF($Q92=LIST!$A$73,P92,IF(Q92=LIST!$A$74,P92,IF(Q92="",P92,LIST!$A$72)))</f>
        <v>0</v>
      </c>
      <c r="T92" s="108"/>
      <c r="U92" s="108"/>
      <c r="V92" s="109"/>
      <c r="W92" s="110"/>
    </row>
    <row r="93" spans="1:23" ht="24.95" customHeight="1">
      <c r="A93" s="79">
        <v>91</v>
      </c>
      <c r="B93" s="95"/>
      <c r="C93" s="112"/>
      <c r="D93" s="109"/>
      <c r="E93" s="98"/>
      <c r="F93" s="114"/>
      <c r="G93" s="115"/>
      <c r="H93" s="98"/>
      <c r="I93" s="111"/>
      <c r="J93" s="97"/>
      <c r="K93" s="97"/>
      <c r="L93" s="102"/>
      <c r="M93" s="102"/>
      <c r="N93" s="102"/>
      <c r="O93" s="103"/>
      <c r="P93" s="104"/>
      <c r="Q93" s="103"/>
      <c r="R93" s="105">
        <f>IF($Q93=LIST!$A$73,O93,IF(Q93=LIST!$A$74,O93,IF(Q93="",O93,LIST!$A$72)))</f>
        <v>0</v>
      </c>
      <c r="S93" s="105">
        <f>IF($Q93=LIST!$A$73,P93,IF(Q93=LIST!$A$74,P93,IF(Q93="",P93,LIST!$A$72)))</f>
        <v>0</v>
      </c>
      <c r="T93" s="108"/>
      <c r="U93" s="108"/>
      <c r="V93" s="109"/>
      <c r="W93" s="110"/>
    </row>
    <row r="94" spans="1:23" ht="24.95" customHeight="1">
      <c r="A94" s="79">
        <v>92</v>
      </c>
      <c r="B94" s="95"/>
      <c r="C94" s="112"/>
      <c r="D94" s="109"/>
      <c r="E94" s="98"/>
      <c r="F94" s="114"/>
      <c r="G94" s="115"/>
      <c r="H94" s="98"/>
      <c r="I94" s="111"/>
      <c r="J94" s="97"/>
      <c r="K94" s="97"/>
      <c r="L94" s="102"/>
      <c r="M94" s="102"/>
      <c r="N94" s="102"/>
      <c r="O94" s="103"/>
      <c r="P94" s="104"/>
      <c r="Q94" s="103"/>
      <c r="R94" s="105">
        <f>IF($Q94=LIST!$A$73,O94,IF(Q94=LIST!$A$74,O94,IF(Q94="",O94,LIST!$A$72)))</f>
        <v>0</v>
      </c>
      <c r="S94" s="105">
        <f>IF($Q94=LIST!$A$73,P94,IF(Q94=LIST!$A$74,P94,IF(Q94="",P94,LIST!$A$72)))</f>
        <v>0</v>
      </c>
      <c r="T94" s="108"/>
      <c r="U94" s="108"/>
      <c r="V94" s="109"/>
      <c r="W94" s="110"/>
    </row>
    <row r="95" spans="1:23" ht="24.95" customHeight="1">
      <c r="A95" s="79">
        <v>93</v>
      </c>
      <c r="B95" s="95"/>
      <c r="C95" s="112"/>
      <c r="D95" s="109"/>
      <c r="E95" s="98"/>
      <c r="F95" s="114"/>
      <c r="G95" s="115"/>
      <c r="H95" s="98"/>
      <c r="I95" s="111"/>
      <c r="J95" s="97"/>
      <c r="K95" s="97"/>
      <c r="L95" s="102"/>
      <c r="M95" s="102"/>
      <c r="N95" s="102"/>
      <c r="O95" s="103"/>
      <c r="P95" s="104"/>
      <c r="Q95" s="103"/>
      <c r="R95" s="105">
        <f>IF($Q95=LIST!$A$73,O95,IF(Q95=LIST!$A$74,O95,IF(Q95="",O95,LIST!$A$72)))</f>
        <v>0</v>
      </c>
      <c r="S95" s="105">
        <f>IF($Q95=LIST!$A$73,P95,IF(Q95=LIST!$A$74,P95,IF(Q95="",P95,LIST!$A$72)))</f>
        <v>0</v>
      </c>
      <c r="T95" s="108"/>
      <c r="U95" s="108"/>
      <c r="V95" s="109"/>
      <c r="W95" s="110"/>
    </row>
    <row r="96" spans="1:23" ht="24.95" customHeight="1">
      <c r="A96" s="79">
        <v>94</v>
      </c>
      <c r="B96" s="95"/>
      <c r="C96" s="112"/>
      <c r="D96" s="109"/>
      <c r="E96" s="98"/>
      <c r="F96" s="114"/>
      <c r="G96" s="115"/>
      <c r="H96" s="98"/>
      <c r="I96" s="111"/>
      <c r="J96" s="97"/>
      <c r="K96" s="97"/>
      <c r="L96" s="102"/>
      <c r="M96" s="102"/>
      <c r="N96" s="102"/>
      <c r="O96" s="103"/>
      <c r="P96" s="104"/>
      <c r="Q96" s="103"/>
      <c r="R96" s="105">
        <f>IF($Q96=LIST!$A$73,O96,IF(Q96=LIST!$A$74,O96,IF(Q96="",O96,LIST!$A$72)))</f>
        <v>0</v>
      </c>
      <c r="S96" s="105">
        <f>IF($Q96=LIST!$A$73,P96,IF(Q96=LIST!$A$74,P96,IF(Q96="",P96,LIST!$A$72)))</f>
        <v>0</v>
      </c>
      <c r="T96" s="108"/>
      <c r="U96" s="108"/>
      <c r="V96" s="109"/>
      <c r="W96" s="110"/>
    </row>
    <row r="97" spans="1:23" ht="24.95" customHeight="1">
      <c r="A97" s="79">
        <v>95</v>
      </c>
      <c r="B97" s="95"/>
      <c r="C97" s="112"/>
      <c r="D97" s="109"/>
      <c r="E97" s="98"/>
      <c r="F97" s="114"/>
      <c r="G97" s="115"/>
      <c r="H97" s="98"/>
      <c r="I97" s="111"/>
      <c r="J97" s="97"/>
      <c r="K97" s="97"/>
      <c r="L97" s="102"/>
      <c r="M97" s="102"/>
      <c r="N97" s="102"/>
      <c r="O97" s="103"/>
      <c r="P97" s="104"/>
      <c r="Q97" s="103"/>
      <c r="R97" s="105">
        <f>IF($Q97=LIST!$A$73,O97,IF(Q97=LIST!$A$74,O97,IF(Q97="",O97,LIST!$A$72)))</f>
        <v>0</v>
      </c>
      <c r="S97" s="105">
        <f>IF($Q97=LIST!$A$73,P97,IF(Q97=LIST!$A$74,P97,IF(Q97="",P97,LIST!$A$72)))</f>
        <v>0</v>
      </c>
      <c r="T97" s="108"/>
      <c r="U97" s="108"/>
      <c r="V97" s="109"/>
      <c r="W97" s="110"/>
    </row>
    <row r="98" spans="1:23" ht="24.95" customHeight="1">
      <c r="A98" s="79">
        <v>96</v>
      </c>
      <c r="B98" s="95"/>
      <c r="C98" s="112"/>
      <c r="D98" s="109"/>
      <c r="E98" s="98"/>
      <c r="F98" s="114"/>
      <c r="G98" s="115"/>
      <c r="H98" s="98"/>
      <c r="I98" s="111"/>
      <c r="J98" s="97"/>
      <c r="K98" s="97"/>
      <c r="L98" s="102"/>
      <c r="M98" s="102"/>
      <c r="N98" s="102"/>
      <c r="O98" s="103"/>
      <c r="P98" s="104"/>
      <c r="Q98" s="103"/>
      <c r="R98" s="105">
        <f>IF($Q98=LIST!$A$73,O98,IF(Q98=LIST!$A$74,O98,IF(Q98="",O98,LIST!$A$72)))</f>
        <v>0</v>
      </c>
      <c r="S98" s="105">
        <f>IF($Q98=LIST!$A$73,P98,IF(Q98=LIST!$A$74,P98,IF(Q98="",P98,LIST!$A$72)))</f>
        <v>0</v>
      </c>
      <c r="T98" s="108"/>
      <c r="U98" s="108"/>
      <c r="V98" s="109"/>
      <c r="W98" s="110"/>
    </row>
    <row r="99" spans="1:23" ht="24.95" customHeight="1">
      <c r="A99" s="79">
        <v>97</v>
      </c>
      <c r="B99" s="95"/>
      <c r="C99" s="112"/>
      <c r="D99" s="109"/>
      <c r="E99" s="98"/>
      <c r="F99" s="114"/>
      <c r="G99" s="115"/>
      <c r="H99" s="98"/>
      <c r="I99" s="111"/>
      <c r="J99" s="97"/>
      <c r="K99" s="97"/>
      <c r="L99" s="102"/>
      <c r="M99" s="102"/>
      <c r="N99" s="102"/>
      <c r="O99" s="103"/>
      <c r="P99" s="104"/>
      <c r="Q99" s="103"/>
      <c r="R99" s="105">
        <f>IF($Q99=LIST!$A$73,O99,IF(Q99=LIST!$A$74,O99,IF(Q99="",O99,LIST!$A$72)))</f>
        <v>0</v>
      </c>
      <c r="S99" s="105">
        <f>IF($Q99=LIST!$A$73,P99,IF(Q99=LIST!$A$74,P99,IF(Q99="",P99,LIST!$A$72)))</f>
        <v>0</v>
      </c>
      <c r="T99" s="108"/>
      <c r="U99" s="108"/>
      <c r="V99" s="109"/>
      <c r="W99" s="110"/>
    </row>
    <row r="100" spans="1:23" ht="24.95" customHeight="1">
      <c r="A100" s="79">
        <v>98</v>
      </c>
      <c r="B100" s="95"/>
      <c r="C100" s="112"/>
      <c r="D100" s="109"/>
      <c r="E100" s="98"/>
      <c r="F100" s="114"/>
      <c r="G100" s="115"/>
      <c r="H100" s="98"/>
      <c r="I100" s="111"/>
      <c r="J100" s="97"/>
      <c r="K100" s="97"/>
      <c r="L100" s="102"/>
      <c r="M100" s="102"/>
      <c r="N100" s="102"/>
      <c r="O100" s="103"/>
      <c r="P100" s="104"/>
      <c r="Q100" s="103"/>
      <c r="R100" s="105">
        <f>IF($Q100=LIST!$A$73,O100,IF(Q100=LIST!$A$74,O100,IF(Q100="",O100,LIST!$A$72)))</f>
        <v>0</v>
      </c>
      <c r="S100" s="105">
        <f>IF($Q100=LIST!$A$73,P100,IF(Q100=LIST!$A$74,P100,IF(Q100="",P100,LIST!$A$72)))</f>
        <v>0</v>
      </c>
      <c r="T100" s="108"/>
      <c r="U100" s="108"/>
      <c r="V100" s="109"/>
      <c r="W100" s="110"/>
    </row>
    <row r="101" spans="1:23" ht="24.95" customHeight="1">
      <c r="A101" s="79">
        <v>99</v>
      </c>
      <c r="B101" s="95"/>
      <c r="C101" s="112"/>
      <c r="D101" s="109"/>
      <c r="E101" s="98"/>
      <c r="F101" s="114"/>
      <c r="G101" s="115"/>
      <c r="H101" s="98"/>
      <c r="I101" s="111"/>
      <c r="J101" s="97"/>
      <c r="K101" s="97"/>
      <c r="L101" s="102"/>
      <c r="M101" s="102"/>
      <c r="N101" s="102"/>
      <c r="O101" s="103"/>
      <c r="P101" s="104"/>
      <c r="Q101" s="103"/>
      <c r="R101" s="105">
        <f>IF($Q101=LIST!$A$73,O101,IF(Q101=LIST!$A$74,O101,IF(Q101="",O101,LIST!$A$72)))</f>
        <v>0</v>
      </c>
      <c r="S101" s="105">
        <f>IF($Q101=LIST!$A$73,P101,IF(Q101=LIST!$A$74,P101,IF(Q101="",P101,LIST!$A$72)))</f>
        <v>0</v>
      </c>
      <c r="T101" s="108"/>
      <c r="U101" s="108"/>
      <c r="V101" s="109"/>
      <c r="W101" s="110"/>
    </row>
    <row r="102" spans="1:23" ht="24.95" customHeight="1">
      <c r="A102" s="79">
        <v>100</v>
      </c>
      <c r="B102" s="95"/>
      <c r="C102" s="112"/>
      <c r="D102" s="109"/>
      <c r="E102" s="98"/>
      <c r="F102" s="114"/>
      <c r="G102" s="115"/>
      <c r="H102" s="98"/>
      <c r="I102" s="111"/>
      <c r="J102" s="97"/>
      <c r="K102" s="97"/>
      <c r="L102" s="102"/>
      <c r="M102" s="102"/>
      <c r="N102" s="102"/>
      <c r="O102" s="103"/>
      <c r="P102" s="104"/>
      <c r="Q102" s="103"/>
      <c r="R102" s="105">
        <f>IF($Q102=LIST!$A$73,O102,IF(Q102=LIST!$A$74,O102,IF(Q102="",O102,LIST!$A$72)))</f>
        <v>0</v>
      </c>
      <c r="S102" s="105">
        <f>IF($Q102=LIST!$A$73,P102,IF(Q102=LIST!$A$74,P102,IF(Q102="",P102,LIST!$A$72)))</f>
        <v>0</v>
      </c>
      <c r="T102" s="108"/>
      <c r="U102" s="108"/>
      <c r="V102" s="109"/>
      <c r="W102" s="110"/>
    </row>
    <row r="103" spans="1:23" ht="24.95" customHeight="1">
      <c r="A103" s="79">
        <v>101</v>
      </c>
      <c r="B103" s="95"/>
      <c r="C103" s="112"/>
      <c r="D103" s="109"/>
      <c r="E103" s="98"/>
      <c r="F103" s="114"/>
      <c r="G103" s="115"/>
      <c r="H103" s="98"/>
      <c r="I103" s="111"/>
      <c r="J103" s="97"/>
      <c r="K103" s="97"/>
      <c r="L103" s="102"/>
      <c r="M103" s="102"/>
      <c r="N103" s="102"/>
      <c r="O103" s="103"/>
      <c r="P103" s="104"/>
      <c r="Q103" s="103"/>
      <c r="R103" s="105">
        <f>IF($Q103=LIST!$A$73,O103,IF(Q103=LIST!$A$74,O103,IF(Q103="",O103,LIST!$A$72)))</f>
        <v>0</v>
      </c>
      <c r="S103" s="105">
        <f>IF($Q103=LIST!$A$73,P103,IF(Q103=LIST!$A$74,P103,IF(Q103="",P103,LIST!$A$72)))</f>
        <v>0</v>
      </c>
      <c r="T103" s="108"/>
      <c r="U103" s="108"/>
      <c r="V103" s="109"/>
      <c r="W103" s="110"/>
    </row>
    <row r="104" spans="1:23" ht="24.95" customHeight="1">
      <c r="A104" s="79">
        <v>102</v>
      </c>
      <c r="B104" s="95"/>
      <c r="C104" s="112"/>
      <c r="D104" s="109"/>
      <c r="E104" s="98"/>
      <c r="F104" s="114"/>
      <c r="G104" s="115"/>
      <c r="H104" s="98"/>
      <c r="I104" s="111"/>
      <c r="J104" s="97"/>
      <c r="K104" s="97"/>
      <c r="L104" s="102"/>
      <c r="M104" s="102"/>
      <c r="N104" s="102"/>
      <c r="O104" s="103"/>
      <c r="P104" s="104"/>
      <c r="Q104" s="103"/>
      <c r="R104" s="105">
        <f>IF($Q104=LIST!$A$73,O104,IF(Q104=LIST!$A$74,O104,IF(Q104="",O104,LIST!$A$72)))</f>
        <v>0</v>
      </c>
      <c r="S104" s="105">
        <f>IF($Q104=LIST!$A$73,P104,IF(Q104=LIST!$A$74,P104,IF(Q104="",P104,LIST!$A$72)))</f>
        <v>0</v>
      </c>
      <c r="T104" s="108"/>
      <c r="U104" s="108"/>
      <c r="V104" s="109"/>
      <c r="W104" s="110"/>
    </row>
    <row r="105" spans="1:23" ht="24.95" customHeight="1">
      <c r="A105" s="79">
        <v>103</v>
      </c>
      <c r="B105" s="95"/>
      <c r="C105" s="112"/>
      <c r="D105" s="109"/>
      <c r="E105" s="98"/>
      <c r="F105" s="114"/>
      <c r="G105" s="115"/>
      <c r="H105" s="98"/>
      <c r="I105" s="111"/>
      <c r="J105" s="97"/>
      <c r="K105" s="97"/>
      <c r="L105" s="102"/>
      <c r="M105" s="102"/>
      <c r="N105" s="102"/>
      <c r="O105" s="103"/>
      <c r="P105" s="104"/>
      <c r="Q105" s="103"/>
      <c r="R105" s="105">
        <f>IF($Q105=LIST!$A$73,O105,IF(Q105=LIST!$A$74,O105,IF(Q105="",O105,LIST!$A$72)))</f>
        <v>0</v>
      </c>
      <c r="S105" s="105">
        <f>IF($Q105=LIST!$A$73,P105,IF(Q105=LIST!$A$74,P105,IF(Q105="",P105,LIST!$A$72)))</f>
        <v>0</v>
      </c>
      <c r="T105" s="108"/>
      <c r="U105" s="108"/>
      <c r="V105" s="109"/>
      <c r="W105" s="110"/>
    </row>
    <row r="106" spans="1:23" ht="24.95" customHeight="1">
      <c r="A106" s="79">
        <v>104</v>
      </c>
      <c r="B106" s="95"/>
      <c r="C106" s="112"/>
      <c r="D106" s="109"/>
      <c r="E106" s="98"/>
      <c r="F106" s="114"/>
      <c r="G106" s="115"/>
      <c r="H106" s="98"/>
      <c r="I106" s="111"/>
      <c r="J106" s="97"/>
      <c r="K106" s="97"/>
      <c r="L106" s="102"/>
      <c r="M106" s="102"/>
      <c r="N106" s="102"/>
      <c r="O106" s="103"/>
      <c r="P106" s="104"/>
      <c r="Q106" s="103"/>
      <c r="R106" s="105">
        <f>IF($Q106=LIST!$A$73,O106,IF(Q106=LIST!$A$74,O106,IF(Q106="",O106,LIST!$A$72)))</f>
        <v>0</v>
      </c>
      <c r="S106" s="105">
        <f>IF($Q106=LIST!$A$73,P106,IF(Q106=LIST!$A$74,P106,IF(Q106="",P106,LIST!$A$72)))</f>
        <v>0</v>
      </c>
      <c r="T106" s="108"/>
      <c r="U106" s="108"/>
      <c r="V106" s="109"/>
      <c r="W106" s="110"/>
    </row>
    <row r="107" spans="1:23" ht="24.95" customHeight="1">
      <c r="A107" s="79">
        <v>105</v>
      </c>
      <c r="B107" s="95"/>
      <c r="C107" s="112"/>
      <c r="D107" s="109"/>
      <c r="E107" s="98"/>
      <c r="F107" s="114"/>
      <c r="G107" s="115"/>
      <c r="H107" s="98"/>
      <c r="I107" s="111"/>
      <c r="J107" s="97"/>
      <c r="K107" s="97"/>
      <c r="L107" s="102"/>
      <c r="M107" s="102"/>
      <c r="N107" s="102"/>
      <c r="O107" s="103"/>
      <c r="P107" s="104"/>
      <c r="Q107" s="103"/>
      <c r="R107" s="105">
        <f>IF($Q107=LIST!$A$73,O107,IF(Q107=LIST!$A$74,O107,IF(Q107="",O107,LIST!$A$72)))</f>
        <v>0</v>
      </c>
      <c r="S107" s="105">
        <f>IF($Q107=LIST!$A$73,P107,IF(Q107=LIST!$A$74,P107,IF(Q107="",P107,LIST!$A$72)))</f>
        <v>0</v>
      </c>
      <c r="T107" s="108"/>
      <c r="U107" s="108"/>
      <c r="V107" s="109"/>
      <c r="W107" s="110"/>
    </row>
    <row r="108" spans="1:23" ht="24.95" customHeight="1">
      <c r="A108" s="79">
        <v>106</v>
      </c>
      <c r="B108" s="95"/>
      <c r="C108" s="112"/>
      <c r="D108" s="109"/>
      <c r="E108" s="98"/>
      <c r="F108" s="114"/>
      <c r="G108" s="115"/>
      <c r="H108" s="98"/>
      <c r="I108" s="111"/>
      <c r="J108" s="97"/>
      <c r="K108" s="97"/>
      <c r="L108" s="102"/>
      <c r="M108" s="102"/>
      <c r="N108" s="102"/>
      <c r="O108" s="103"/>
      <c r="P108" s="104"/>
      <c r="Q108" s="103"/>
      <c r="R108" s="105">
        <f>IF($Q108=LIST!$A$73,O108,IF(Q108=LIST!$A$74,O108,IF(Q108="",O108,LIST!$A$72)))</f>
        <v>0</v>
      </c>
      <c r="S108" s="105">
        <f>IF($Q108=LIST!$A$73,P108,IF(Q108=LIST!$A$74,P108,IF(Q108="",P108,LIST!$A$72)))</f>
        <v>0</v>
      </c>
      <c r="T108" s="108"/>
      <c r="U108" s="108"/>
      <c r="V108" s="109"/>
      <c r="W108" s="110"/>
    </row>
    <row r="109" spans="1:23" ht="24.95" customHeight="1">
      <c r="A109" s="79">
        <v>107</v>
      </c>
      <c r="B109" s="95"/>
      <c r="C109" s="112"/>
      <c r="D109" s="109"/>
      <c r="E109" s="98"/>
      <c r="F109" s="114"/>
      <c r="G109" s="115"/>
      <c r="H109" s="98"/>
      <c r="I109" s="111"/>
      <c r="J109" s="97"/>
      <c r="K109" s="97"/>
      <c r="L109" s="102"/>
      <c r="M109" s="102"/>
      <c r="N109" s="102"/>
      <c r="O109" s="103"/>
      <c r="P109" s="104"/>
      <c r="Q109" s="103"/>
      <c r="R109" s="105">
        <f>IF($Q109=LIST!$A$73,O109,IF(Q109=LIST!$A$74,O109,IF(Q109="",O109,LIST!$A$72)))</f>
        <v>0</v>
      </c>
      <c r="S109" s="105">
        <f>IF($Q109=LIST!$A$73,P109,IF(Q109=LIST!$A$74,P109,IF(Q109="",P109,LIST!$A$72)))</f>
        <v>0</v>
      </c>
      <c r="T109" s="108"/>
      <c r="U109" s="108"/>
      <c r="V109" s="109"/>
      <c r="W109" s="110"/>
    </row>
    <row r="110" spans="1:23" ht="24.95" customHeight="1">
      <c r="A110" s="79">
        <v>108</v>
      </c>
      <c r="B110" s="95"/>
      <c r="C110" s="112"/>
      <c r="D110" s="109"/>
      <c r="E110" s="98"/>
      <c r="F110" s="114"/>
      <c r="G110" s="115"/>
      <c r="H110" s="98"/>
      <c r="I110" s="111"/>
      <c r="J110" s="97"/>
      <c r="K110" s="97"/>
      <c r="L110" s="102"/>
      <c r="M110" s="102"/>
      <c r="N110" s="102"/>
      <c r="O110" s="103"/>
      <c r="P110" s="104"/>
      <c r="Q110" s="103"/>
      <c r="R110" s="105">
        <f>IF($Q110=LIST!$A$73,O110,IF(Q110=LIST!$A$74,O110,IF(Q110="",O110,LIST!$A$72)))</f>
        <v>0</v>
      </c>
      <c r="S110" s="105">
        <f>IF($Q110=LIST!$A$73,P110,IF(Q110=LIST!$A$74,P110,IF(Q110="",P110,LIST!$A$72)))</f>
        <v>0</v>
      </c>
      <c r="T110" s="108"/>
      <c r="U110" s="108"/>
      <c r="V110" s="109"/>
      <c r="W110" s="110"/>
    </row>
    <row r="111" spans="1:23" ht="24.95" customHeight="1">
      <c r="A111" s="79">
        <v>109</v>
      </c>
      <c r="B111" s="95"/>
      <c r="C111" s="112"/>
      <c r="D111" s="109"/>
      <c r="E111" s="98"/>
      <c r="F111" s="114"/>
      <c r="G111" s="115"/>
      <c r="H111" s="98"/>
      <c r="I111" s="111"/>
      <c r="J111" s="97"/>
      <c r="K111" s="97"/>
      <c r="L111" s="102"/>
      <c r="M111" s="102"/>
      <c r="N111" s="102"/>
      <c r="O111" s="103"/>
      <c r="P111" s="104"/>
      <c r="Q111" s="103"/>
      <c r="R111" s="105">
        <f>IF($Q111=LIST!$A$73,O111,IF(Q111=LIST!$A$74,O111,IF(Q111="",O111,LIST!$A$72)))</f>
        <v>0</v>
      </c>
      <c r="S111" s="105">
        <f>IF($Q111=LIST!$A$73,P111,IF(Q111=LIST!$A$74,P111,IF(Q111="",P111,LIST!$A$72)))</f>
        <v>0</v>
      </c>
      <c r="T111" s="108"/>
      <c r="U111" s="108"/>
      <c r="V111" s="109"/>
      <c r="W111" s="110"/>
    </row>
    <row r="112" spans="1:23" ht="24.95" customHeight="1">
      <c r="A112" s="79">
        <v>110</v>
      </c>
      <c r="B112" s="95"/>
      <c r="C112" s="112"/>
      <c r="D112" s="109"/>
      <c r="E112" s="98"/>
      <c r="F112" s="114"/>
      <c r="G112" s="115"/>
      <c r="H112" s="98"/>
      <c r="I112" s="111"/>
      <c r="J112" s="97"/>
      <c r="K112" s="97"/>
      <c r="L112" s="102"/>
      <c r="M112" s="102"/>
      <c r="N112" s="102"/>
      <c r="O112" s="103"/>
      <c r="P112" s="104"/>
      <c r="Q112" s="103"/>
      <c r="R112" s="105">
        <f>IF($Q112=LIST!$A$73,O112,IF(Q112=LIST!$A$74,O112,IF(Q112="",O112,LIST!$A$72)))</f>
        <v>0</v>
      </c>
      <c r="S112" s="105">
        <f>IF($Q112=LIST!$A$73,P112,IF(Q112=LIST!$A$74,P112,IF(Q112="",P112,LIST!$A$72)))</f>
        <v>0</v>
      </c>
      <c r="T112" s="108"/>
      <c r="U112" s="108"/>
      <c r="V112" s="109"/>
      <c r="W112" s="110"/>
    </row>
    <row r="113" spans="1:23" ht="24.95" customHeight="1">
      <c r="A113" s="79">
        <v>111</v>
      </c>
      <c r="B113" s="95"/>
      <c r="C113" s="112"/>
      <c r="D113" s="109"/>
      <c r="E113" s="98"/>
      <c r="F113" s="114"/>
      <c r="G113" s="115"/>
      <c r="H113" s="98"/>
      <c r="I113" s="111"/>
      <c r="J113" s="97"/>
      <c r="K113" s="97"/>
      <c r="L113" s="102"/>
      <c r="M113" s="102"/>
      <c r="N113" s="102"/>
      <c r="O113" s="103"/>
      <c r="P113" s="104"/>
      <c r="Q113" s="103"/>
      <c r="R113" s="105">
        <f>IF($Q113=LIST!$A$73,O113,IF(Q113=LIST!$A$74,O113,IF(Q113="",O113,LIST!$A$72)))</f>
        <v>0</v>
      </c>
      <c r="S113" s="105">
        <f>IF($Q113=LIST!$A$73,P113,IF(Q113=LIST!$A$74,P113,IF(Q113="",P113,LIST!$A$72)))</f>
        <v>0</v>
      </c>
      <c r="T113" s="108"/>
      <c r="U113" s="108"/>
      <c r="V113" s="109"/>
      <c r="W113" s="110"/>
    </row>
    <row r="114" spans="1:23" ht="24.95" customHeight="1">
      <c r="A114" s="79">
        <v>112</v>
      </c>
      <c r="B114" s="95"/>
      <c r="C114" s="112"/>
      <c r="D114" s="109"/>
      <c r="E114" s="98"/>
      <c r="F114" s="114"/>
      <c r="G114" s="115"/>
      <c r="H114" s="98"/>
      <c r="I114" s="111"/>
      <c r="J114" s="97"/>
      <c r="K114" s="97"/>
      <c r="L114" s="102"/>
      <c r="M114" s="102"/>
      <c r="N114" s="102"/>
      <c r="O114" s="103"/>
      <c r="P114" s="104"/>
      <c r="Q114" s="103"/>
      <c r="R114" s="105">
        <f>IF($Q114=LIST!$A$73,O114,IF(Q114=LIST!$A$74,O114,IF(Q114="",O114,LIST!$A$72)))</f>
        <v>0</v>
      </c>
      <c r="S114" s="105">
        <f>IF($Q114=LIST!$A$73,P114,IF(Q114=LIST!$A$74,P114,IF(Q114="",P114,LIST!$A$72)))</f>
        <v>0</v>
      </c>
      <c r="T114" s="108"/>
      <c r="U114" s="108"/>
      <c r="V114" s="109"/>
      <c r="W114" s="110"/>
    </row>
    <row r="115" spans="1:23" ht="24.95" customHeight="1">
      <c r="A115" s="79">
        <v>113</v>
      </c>
      <c r="B115" s="95"/>
      <c r="C115" s="112"/>
      <c r="D115" s="109"/>
      <c r="E115" s="98"/>
      <c r="F115" s="114"/>
      <c r="G115" s="115"/>
      <c r="H115" s="98"/>
      <c r="I115" s="111"/>
      <c r="J115" s="97"/>
      <c r="K115" s="97"/>
      <c r="L115" s="102"/>
      <c r="M115" s="102"/>
      <c r="N115" s="102"/>
      <c r="O115" s="103"/>
      <c r="P115" s="104"/>
      <c r="Q115" s="103"/>
      <c r="R115" s="105">
        <f>IF($Q115=LIST!$A$73,O115,IF(Q115=LIST!$A$74,O115,IF(Q115="",O115,LIST!$A$72)))</f>
        <v>0</v>
      </c>
      <c r="S115" s="105">
        <f>IF($Q115=LIST!$A$73,P115,IF(Q115=LIST!$A$74,P115,IF(Q115="",P115,LIST!$A$72)))</f>
        <v>0</v>
      </c>
      <c r="T115" s="108"/>
      <c r="U115" s="108"/>
      <c r="V115" s="109"/>
      <c r="W115" s="110"/>
    </row>
    <row r="116" spans="1:23" ht="24.95" customHeight="1">
      <c r="A116" s="79">
        <v>114</v>
      </c>
      <c r="B116" s="95"/>
      <c r="C116" s="112"/>
      <c r="D116" s="109"/>
      <c r="E116" s="98"/>
      <c r="F116" s="114"/>
      <c r="G116" s="115"/>
      <c r="H116" s="98"/>
      <c r="I116" s="111"/>
      <c r="J116" s="97"/>
      <c r="K116" s="97"/>
      <c r="L116" s="102"/>
      <c r="M116" s="102"/>
      <c r="N116" s="102"/>
      <c r="O116" s="103"/>
      <c r="P116" s="104"/>
      <c r="Q116" s="103"/>
      <c r="R116" s="105">
        <f>IF($Q116=LIST!$A$73,O116,IF(Q116=LIST!$A$74,O116,IF(Q116="",O116,LIST!$A$72)))</f>
        <v>0</v>
      </c>
      <c r="S116" s="105">
        <f>IF($Q116=LIST!$A$73,P116,IF(Q116=LIST!$A$74,P116,IF(Q116="",P116,LIST!$A$72)))</f>
        <v>0</v>
      </c>
      <c r="T116" s="108"/>
      <c r="U116" s="108"/>
      <c r="V116" s="109"/>
      <c r="W116" s="110"/>
    </row>
    <row r="117" spans="1:23" ht="24.95" customHeight="1">
      <c r="A117" s="79">
        <v>115</v>
      </c>
      <c r="B117" s="95"/>
      <c r="C117" s="112"/>
      <c r="D117" s="109"/>
      <c r="E117" s="98"/>
      <c r="F117" s="114"/>
      <c r="G117" s="115"/>
      <c r="H117" s="98"/>
      <c r="I117" s="111"/>
      <c r="J117" s="97"/>
      <c r="K117" s="97"/>
      <c r="L117" s="102"/>
      <c r="M117" s="102"/>
      <c r="N117" s="102"/>
      <c r="O117" s="103"/>
      <c r="P117" s="104"/>
      <c r="Q117" s="103"/>
      <c r="R117" s="105">
        <f>IF($Q117=LIST!$A$73,O117,IF(Q117=LIST!$A$74,O117,IF(Q117="",O117,LIST!$A$72)))</f>
        <v>0</v>
      </c>
      <c r="S117" s="105">
        <f>IF($Q117=LIST!$A$73,P117,IF(Q117=LIST!$A$74,P117,IF(Q117="",P117,LIST!$A$72)))</f>
        <v>0</v>
      </c>
      <c r="T117" s="108"/>
      <c r="U117" s="108"/>
      <c r="V117" s="109"/>
      <c r="W117" s="110"/>
    </row>
    <row r="118" spans="1:23" ht="24.95" customHeight="1">
      <c r="A118" s="79">
        <v>116</v>
      </c>
      <c r="B118" s="95"/>
      <c r="C118" s="112"/>
      <c r="D118" s="109"/>
      <c r="E118" s="98"/>
      <c r="F118" s="114"/>
      <c r="G118" s="115"/>
      <c r="H118" s="98"/>
      <c r="I118" s="111"/>
      <c r="J118" s="97"/>
      <c r="K118" s="97"/>
      <c r="L118" s="102"/>
      <c r="M118" s="102"/>
      <c r="N118" s="102"/>
      <c r="O118" s="103"/>
      <c r="P118" s="104"/>
      <c r="Q118" s="103"/>
      <c r="R118" s="105">
        <f>IF($Q118=LIST!$A$73,O118,IF(Q118=LIST!$A$74,O118,IF(Q118="",O118,LIST!$A$72)))</f>
        <v>0</v>
      </c>
      <c r="S118" s="105">
        <f>IF($Q118=LIST!$A$73,P118,IF(Q118=LIST!$A$74,P118,IF(Q118="",P118,LIST!$A$72)))</f>
        <v>0</v>
      </c>
      <c r="T118" s="108"/>
      <c r="U118" s="108"/>
      <c r="V118" s="109"/>
      <c r="W118" s="110"/>
    </row>
    <row r="119" spans="1:23" ht="24.95" customHeight="1">
      <c r="A119" s="79">
        <v>117</v>
      </c>
      <c r="B119" s="95"/>
      <c r="C119" s="112"/>
      <c r="D119" s="109"/>
      <c r="E119" s="98"/>
      <c r="F119" s="114"/>
      <c r="G119" s="115"/>
      <c r="H119" s="98"/>
      <c r="I119" s="111"/>
      <c r="J119" s="97"/>
      <c r="K119" s="97"/>
      <c r="L119" s="102"/>
      <c r="M119" s="102"/>
      <c r="N119" s="102"/>
      <c r="O119" s="103"/>
      <c r="P119" s="104"/>
      <c r="Q119" s="103"/>
      <c r="R119" s="105">
        <f>IF($Q119=LIST!$A$73,O119,IF(Q119=LIST!$A$74,O119,IF(Q119="",O119,LIST!$A$72)))</f>
        <v>0</v>
      </c>
      <c r="S119" s="105">
        <f>IF($Q119=LIST!$A$73,P119,IF(Q119=LIST!$A$74,P119,IF(Q119="",P119,LIST!$A$72)))</f>
        <v>0</v>
      </c>
      <c r="T119" s="108"/>
      <c r="U119" s="108"/>
      <c r="V119" s="109"/>
      <c r="W119" s="110"/>
    </row>
    <row r="120" spans="1:23" ht="24.95" customHeight="1">
      <c r="A120" s="79">
        <v>118</v>
      </c>
      <c r="B120" s="95"/>
      <c r="C120" s="112"/>
      <c r="D120" s="109"/>
      <c r="E120" s="98"/>
      <c r="F120" s="114"/>
      <c r="G120" s="115"/>
      <c r="H120" s="98"/>
      <c r="I120" s="111"/>
      <c r="J120" s="97"/>
      <c r="K120" s="97"/>
      <c r="L120" s="102"/>
      <c r="M120" s="102"/>
      <c r="N120" s="102"/>
      <c r="O120" s="103"/>
      <c r="P120" s="104"/>
      <c r="Q120" s="103"/>
      <c r="R120" s="105">
        <f>IF($Q120=LIST!$A$73,O120,IF(Q120=LIST!$A$74,O120,IF(Q120="",O120,LIST!$A$72)))</f>
        <v>0</v>
      </c>
      <c r="S120" s="105">
        <f>IF($Q120=LIST!$A$73,P120,IF(Q120=LIST!$A$74,P120,IF(Q120="",P120,LIST!$A$72)))</f>
        <v>0</v>
      </c>
      <c r="T120" s="108"/>
      <c r="U120" s="108"/>
      <c r="V120" s="109"/>
      <c r="W120" s="110"/>
    </row>
    <row r="121" spans="1:23" ht="24.95" customHeight="1">
      <c r="A121" s="79">
        <v>119</v>
      </c>
      <c r="B121" s="95"/>
      <c r="C121" s="112"/>
      <c r="D121" s="109"/>
      <c r="E121" s="98"/>
      <c r="F121" s="114"/>
      <c r="G121" s="115"/>
      <c r="H121" s="98"/>
      <c r="I121" s="111"/>
      <c r="J121" s="97"/>
      <c r="K121" s="97"/>
      <c r="L121" s="102"/>
      <c r="M121" s="102"/>
      <c r="N121" s="102"/>
      <c r="O121" s="103"/>
      <c r="P121" s="104"/>
      <c r="Q121" s="103"/>
      <c r="R121" s="105">
        <f>IF($Q121=LIST!$A$73,O121,IF(Q121=LIST!$A$74,O121,IF(Q121="",O121,LIST!$A$72)))</f>
        <v>0</v>
      </c>
      <c r="S121" s="105">
        <f>IF($Q121=LIST!$A$73,P121,IF(Q121=LIST!$A$74,P121,IF(Q121="",P121,LIST!$A$72)))</f>
        <v>0</v>
      </c>
      <c r="T121" s="108"/>
      <c r="U121" s="108"/>
      <c r="V121" s="109"/>
      <c r="W121" s="110"/>
    </row>
    <row r="122" spans="1:23" ht="24.95" customHeight="1">
      <c r="A122" s="79">
        <v>120</v>
      </c>
      <c r="B122" s="95"/>
      <c r="C122" s="112"/>
      <c r="D122" s="109"/>
      <c r="E122" s="98"/>
      <c r="F122" s="114"/>
      <c r="G122" s="115"/>
      <c r="H122" s="98"/>
      <c r="I122" s="111"/>
      <c r="J122" s="97"/>
      <c r="K122" s="97"/>
      <c r="L122" s="102"/>
      <c r="M122" s="102"/>
      <c r="N122" s="102"/>
      <c r="O122" s="103"/>
      <c r="P122" s="104"/>
      <c r="Q122" s="103"/>
      <c r="R122" s="105">
        <f>IF($Q122=LIST!$A$73,O122,IF(Q122=LIST!$A$74,O122,IF(Q122="",O122,LIST!$A$72)))</f>
        <v>0</v>
      </c>
      <c r="S122" s="105">
        <f>IF($Q122=LIST!$A$73,P122,IF(Q122=LIST!$A$74,P122,IF(Q122="",P122,LIST!$A$72)))</f>
        <v>0</v>
      </c>
      <c r="T122" s="108"/>
      <c r="U122" s="108"/>
      <c r="V122" s="109"/>
      <c r="W122" s="110"/>
    </row>
    <row r="123" spans="1:23" ht="24.95" customHeight="1">
      <c r="A123" s="79">
        <v>121</v>
      </c>
      <c r="B123" s="95"/>
      <c r="C123" s="112"/>
      <c r="D123" s="109"/>
      <c r="E123" s="98"/>
      <c r="F123" s="114"/>
      <c r="G123" s="115"/>
      <c r="H123" s="98"/>
      <c r="I123" s="111"/>
      <c r="J123" s="97"/>
      <c r="K123" s="97"/>
      <c r="L123" s="102"/>
      <c r="M123" s="102"/>
      <c r="N123" s="102"/>
      <c r="O123" s="103"/>
      <c r="P123" s="104"/>
      <c r="Q123" s="103"/>
      <c r="R123" s="105">
        <f>IF($Q123=LIST!$A$73,O123,IF(Q123=LIST!$A$74,O123,IF(Q123="",O123,LIST!$A$72)))</f>
        <v>0</v>
      </c>
      <c r="S123" s="105">
        <f>IF($Q123=LIST!$A$73,P123,IF(Q123=LIST!$A$74,P123,IF(Q123="",P123,LIST!$A$72)))</f>
        <v>0</v>
      </c>
      <c r="T123" s="108"/>
      <c r="U123" s="108"/>
      <c r="V123" s="109"/>
      <c r="W123" s="110"/>
    </row>
    <row r="124" spans="1:23" ht="24.95" customHeight="1">
      <c r="A124" s="79">
        <v>122</v>
      </c>
      <c r="B124" s="95"/>
      <c r="C124" s="112"/>
      <c r="D124" s="109"/>
      <c r="E124" s="98"/>
      <c r="F124" s="114"/>
      <c r="G124" s="115"/>
      <c r="H124" s="98"/>
      <c r="I124" s="111"/>
      <c r="J124" s="97"/>
      <c r="K124" s="97"/>
      <c r="L124" s="102"/>
      <c r="M124" s="102"/>
      <c r="N124" s="102"/>
      <c r="O124" s="103"/>
      <c r="P124" s="104"/>
      <c r="Q124" s="103"/>
      <c r="R124" s="105">
        <f>IF($Q124=LIST!$A$73,O124,IF(Q124=LIST!$A$74,O124,IF(Q124="",O124,LIST!$A$72)))</f>
        <v>0</v>
      </c>
      <c r="S124" s="105">
        <f>IF($Q124=LIST!$A$73,P124,IF(Q124=LIST!$A$74,P124,IF(Q124="",P124,LIST!$A$72)))</f>
        <v>0</v>
      </c>
      <c r="T124" s="108"/>
      <c r="U124" s="108"/>
      <c r="V124" s="109"/>
      <c r="W124" s="110"/>
    </row>
    <row r="125" spans="1:23" ht="24.95" customHeight="1">
      <c r="A125" s="79">
        <v>123</v>
      </c>
      <c r="B125" s="95"/>
      <c r="C125" s="112"/>
      <c r="D125" s="109"/>
      <c r="E125" s="98"/>
      <c r="F125" s="114"/>
      <c r="G125" s="115"/>
      <c r="H125" s="98"/>
      <c r="I125" s="111"/>
      <c r="J125" s="97"/>
      <c r="K125" s="97"/>
      <c r="L125" s="102"/>
      <c r="M125" s="102"/>
      <c r="N125" s="102"/>
      <c r="O125" s="103"/>
      <c r="P125" s="104"/>
      <c r="Q125" s="103"/>
      <c r="R125" s="105">
        <f>IF($Q125=LIST!$A$73,O125,IF(Q125=LIST!$A$74,O125,IF(Q125="",O125,LIST!$A$72)))</f>
        <v>0</v>
      </c>
      <c r="S125" s="105">
        <f>IF($Q125=LIST!$A$73,P125,IF(Q125=LIST!$A$74,P125,IF(Q125="",P125,LIST!$A$72)))</f>
        <v>0</v>
      </c>
      <c r="T125" s="108"/>
      <c r="U125" s="108"/>
      <c r="V125" s="109"/>
      <c r="W125" s="110"/>
    </row>
    <row r="126" spans="1:23" ht="24.95" customHeight="1">
      <c r="A126" s="79">
        <v>124</v>
      </c>
      <c r="B126" s="95"/>
      <c r="C126" s="112"/>
      <c r="D126" s="109"/>
      <c r="E126" s="98"/>
      <c r="F126" s="114"/>
      <c r="G126" s="115"/>
      <c r="H126" s="98"/>
      <c r="I126" s="111"/>
      <c r="J126" s="97"/>
      <c r="K126" s="97"/>
      <c r="L126" s="102"/>
      <c r="M126" s="102"/>
      <c r="N126" s="102"/>
      <c r="O126" s="103"/>
      <c r="P126" s="104"/>
      <c r="Q126" s="103"/>
      <c r="R126" s="105">
        <f>IF($Q126=LIST!$A$73,O126,IF(Q126=LIST!$A$74,O126,IF(Q126="",O126,LIST!$A$72)))</f>
        <v>0</v>
      </c>
      <c r="S126" s="105">
        <f>IF($Q126=LIST!$A$73,P126,IF(Q126=LIST!$A$74,P126,IF(Q126="",P126,LIST!$A$72)))</f>
        <v>0</v>
      </c>
      <c r="T126" s="108"/>
      <c r="U126" s="108"/>
      <c r="V126" s="109"/>
      <c r="W126" s="110"/>
    </row>
    <row r="127" spans="1:23" ht="24.95" customHeight="1">
      <c r="A127" s="79">
        <v>125</v>
      </c>
      <c r="B127" s="95"/>
      <c r="C127" s="112"/>
      <c r="D127" s="109"/>
      <c r="E127" s="98"/>
      <c r="F127" s="114"/>
      <c r="G127" s="115"/>
      <c r="H127" s="98"/>
      <c r="I127" s="111"/>
      <c r="J127" s="97"/>
      <c r="K127" s="97"/>
      <c r="L127" s="102"/>
      <c r="M127" s="102"/>
      <c r="N127" s="102"/>
      <c r="O127" s="103"/>
      <c r="P127" s="104"/>
      <c r="Q127" s="103"/>
      <c r="R127" s="105">
        <f>IF($Q127=LIST!$A$73,O127,IF(Q127=LIST!$A$74,O127,IF(Q127="",O127,LIST!$A$72)))</f>
        <v>0</v>
      </c>
      <c r="S127" s="105">
        <f>IF($Q127=LIST!$A$73,P127,IF(Q127=LIST!$A$74,P127,IF(Q127="",P127,LIST!$A$72)))</f>
        <v>0</v>
      </c>
      <c r="T127" s="108"/>
      <c r="U127" s="108"/>
      <c r="V127" s="109"/>
      <c r="W127" s="110"/>
    </row>
    <row r="128" spans="1:23" ht="24.95" customHeight="1">
      <c r="A128" s="79">
        <v>126</v>
      </c>
      <c r="B128" s="95"/>
      <c r="C128" s="112"/>
      <c r="D128" s="109"/>
      <c r="E128" s="98"/>
      <c r="F128" s="114"/>
      <c r="G128" s="115"/>
      <c r="H128" s="98"/>
      <c r="I128" s="111"/>
      <c r="J128" s="97"/>
      <c r="K128" s="97"/>
      <c r="L128" s="102"/>
      <c r="M128" s="102"/>
      <c r="N128" s="102"/>
      <c r="O128" s="103"/>
      <c r="P128" s="104"/>
      <c r="Q128" s="103"/>
      <c r="R128" s="105">
        <f>IF($Q128=LIST!$A$73,O128,IF(Q128=LIST!$A$74,O128,IF(Q128="",O128,LIST!$A$72)))</f>
        <v>0</v>
      </c>
      <c r="S128" s="105">
        <f>IF($Q128=LIST!$A$73,P128,IF(Q128=LIST!$A$74,P128,IF(Q128="",P128,LIST!$A$72)))</f>
        <v>0</v>
      </c>
      <c r="T128" s="108"/>
      <c r="U128" s="108"/>
      <c r="V128" s="109"/>
      <c r="W128" s="110"/>
    </row>
    <row r="129" spans="1:23" ht="24.95" customHeight="1">
      <c r="A129" s="79">
        <v>127</v>
      </c>
      <c r="B129" s="95"/>
      <c r="C129" s="112"/>
      <c r="D129" s="109"/>
      <c r="E129" s="98"/>
      <c r="F129" s="114"/>
      <c r="G129" s="115"/>
      <c r="H129" s="98"/>
      <c r="I129" s="111"/>
      <c r="J129" s="97"/>
      <c r="K129" s="97"/>
      <c r="L129" s="102"/>
      <c r="M129" s="102"/>
      <c r="N129" s="102"/>
      <c r="O129" s="103"/>
      <c r="P129" s="104"/>
      <c r="Q129" s="103"/>
      <c r="R129" s="105">
        <f>IF($Q129=LIST!$A$73,O129,IF(Q129=LIST!$A$74,O129,IF(Q129="",O129,LIST!$A$72)))</f>
        <v>0</v>
      </c>
      <c r="S129" s="105">
        <f>IF($Q129=LIST!$A$73,P129,IF(Q129=LIST!$A$74,P129,IF(Q129="",P129,LIST!$A$72)))</f>
        <v>0</v>
      </c>
      <c r="T129" s="108"/>
      <c r="U129" s="108"/>
      <c r="V129" s="109"/>
      <c r="W129" s="110"/>
    </row>
    <row r="130" spans="1:23" ht="24.95" customHeight="1">
      <c r="A130" s="79">
        <v>128</v>
      </c>
      <c r="B130" s="95"/>
      <c r="C130" s="112"/>
      <c r="D130" s="109"/>
      <c r="E130" s="98"/>
      <c r="F130" s="114"/>
      <c r="G130" s="115"/>
      <c r="H130" s="98"/>
      <c r="I130" s="111"/>
      <c r="J130" s="97"/>
      <c r="K130" s="97"/>
      <c r="L130" s="102"/>
      <c r="M130" s="102"/>
      <c r="N130" s="102"/>
      <c r="O130" s="103"/>
      <c r="P130" s="104"/>
      <c r="Q130" s="103"/>
      <c r="R130" s="105">
        <f>IF($Q130=LIST!$A$73,O130,IF(Q130=LIST!$A$74,O130,IF(Q130="",O130,LIST!$A$72)))</f>
        <v>0</v>
      </c>
      <c r="S130" s="105">
        <f>IF($Q130=LIST!$A$73,P130,IF(Q130=LIST!$A$74,P130,IF(Q130="",P130,LIST!$A$72)))</f>
        <v>0</v>
      </c>
      <c r="T130" s="108"/>
      <c r="U130" s="108"/>
      <c r="V130" s="109"/>
      <c r="W130" s="110"/>
    </row>
    <row r="131" spans="1:23" ht="24.95" customHeight="1">
      <c r="A131" s="79">
        <v>129</v>
      </c>
      <c r="B131" s="95"/>
      <c r="C131" s="112"/>
      <c r="D131" s="109"/>
      <c r="E131" s="98"/>
      <c r="F131" s="114"/>
      <c r="G131" s="115"/>
      <c r="H131" s="98"/>
      <c r="I131" s="111"/>
      <c r="J131" s="97"/>
      <c r="K131" s="97"/>
      <c r="L131" s="102"/>
      <c r="M131" s="102"/>
      <c r="N131" s="102"/>
      <c r="O131" s="103"/>
      <c r="P131" s="104"/>
      <c r="Q131" s="103"/>
      <c r="R131" s="105">
        <f>IF($Q131=LIST!$A$73,O131,IF(Q131=LIST!$A$74,O131,IF(Q131="",O131,LIST!$A$72)))</f>
        <v>0</v>
      </c>
      <c r="S131" s="105">
        <f>IF($Q131=LIST!$A$73,P131,IF(Q131=LIST!$A$74,P131,IF(Q131="",P131,LIST!$A$72)))</f>
        <v>0</v>
      </c>
      <c r="T131" s="108"/>
      <c r="U131" s="108"/>
      <c r="V131" s="109"/>
      <c r="W131" s="110"/>
    </row>
    <row r="132" spans="1:23" ht="24.95" customHeight="1">
      <c r="A132" s="79">
        <v>130</v>
      </c>
      <c r="B132" s="95"/>
      <c r="C132" s="112"/>
      <c r="D132" s="109"/>
      <c r="E132" s="98"/>
      <c r="F132" s="114"/>
      <c r="G132" s="115"/>
      <c r="H132" s="98"/>
      <c r="I132" s="111"/>
      <c r="J132" s="97"/>
      <c r="K132" s="97"/>
      <c r="L132" s="102"/>
      <c r="M132" s="102"/>
      <c r="N132" s="102"/>
      <c r="O132" s="103"/>
      <c r="P132" s="104"/>
      <c r="Q132" s="103"/>
      <c r="R132" s="105">
        <f>IF($Q132=LIST!$A$73,O132,IF(Q132=LIST!$A$74,O132,IF(Q132="",O132,LIST!$A$72)))</f>
        <v>0</v>
      </c>
      <c r="S132" s="105">
        <f>IF($Q132=LIST!$A$73,P132,IF(Q132=LIST!$A$74,P132,IF(Q132="",P132,LIST!$A$72)))</f>
        <v>0</v>
      </c>
      <c r="T132" s="108"/>
      <c r="U132" s="108"/>
      <c r="V132" s="109"/>
      <c r="W132" s="110"/>
    </row>
    <row r="133" spans="1:23" ht="24.95" customHeight="1">
      <c r="A133" s="79">
        <v>131</v>
      </c>
      <c r="B133" s="95"/>
      <c r="C133" s="112"/>
      <c r="D133" s="109"/>
      <c r="E133" s="98"/>
      <c r="F133" s="114"/>
      <c r="G133" s="115"/>
      <c r="H133" s="98"/>
      <c r="I133" s="111"/>
      <c r="J133" s="97"/>
      <c r="K133" s="97"/>
      <c r="L133" s="102"/>
      <c r="M133" s="102"/>
      <c r="N133" s="102"/>
      <c r="O133" s="103"/>
      <c r="P133" s="104"/>
      <c r="Q133" s="103"/>
      <c r="R133" s="105">
        <f>IF($Q133=LIST!$A$73,O133,IF(Q133=LIST!$A$74,O133,IF(Q133="",O133,LIST!$A$72)))</f>
        <v>0</v>
      </c>
      <c r="S133" s="105">
        <f>IF($Q133=LIST!$A$73,P133,IF(Q133=LIST!$A$74,P133,IF(Q133="",P133,LIST!$A$72)))</f>
        <v>0</v>
      </c>
      <c r="T133" s="108"/>
      <c r="U133" s="108"/>
      <c r="V133" s="109"/>
      <c r="W133" s="110"/>
    </row>
    <row r="134" spans="1:23" ht="24.95" customHeight="1">
      <c r="A134" s="79">
        <v>132</v>
      </c>
      <c r="B134" s="95"/>
      <c r="C134" s="112"/>
      <c r="D134" s="109"/>
      <c r="E134" s="98"/>
      <c r="F134" s="114"/>
      <c r="G134" s="115"/>
      <c r="H134" s="98"/>
      <c r="I134" s="111"/>
      <c r="J134" s="97"/>
      <c r="K134" s="97"/>
      <c r="L134" s="102"/>
      <c r="M134" s="102"/>
      <c r="N134" s="102"/>
      <c r="O134" s="103"/>
      <c r="P134" s="104"/>
      <c r="Q134" s="103"/>
      <c r="R134" s="105">
        <f>IF($Q134=LIST!$A$73,O134,IF(Q134=LIST!$A$74,O134,IF(Q134="",O134,LIST!$A$72)))</f>
        <v>0</v>
      </c>
      <c r="S134" s="105">
        <f>IF($Q134=LIST!$A$73,P134,IF(Q134=LIST!$A$74,P134,IF(Q134="",P134,LIST!$A$72)))</f>
        <v>0</v>
      </c>
      <c r="T134" s="108"/>
      <c r="U134" s="108"/>
      <c r="V134" s="109"/>
      <c r="W134" s="110"/>
    </row>
    <row r="135" spans="1:23" ht="24.95" customHeight="1">
      <c r="A135" s="79">
        <v>133</v>
      </c>
      <c r="B135" s="95"/>
      <c r="C135" s="112"/>
      <c r="D135" s="109"/>
      <c r="E135" s="98"/>
      <c r="F135" s="114"/>
      <c r="G135" s="115"/>
      <c r="H135" s="98"/>
      <c r="I135" s="111"/>
      <c r="J135" s="97"/>
      <c r="K135" s="97"/>
      <c r="L135" s="102"/>
      <c r="M135" s="102"/>
      <c r="N135" s="102"/>
      <c r="O135" s="103"/>
      <c r="P135" s="104"/>
      <c r="Q135" s="103"/>
      <c r="R135" s="105">
        <f>IF($Q135=LIST!$A$73,O135,IF(Q135=LIST!$A$74,O135,IF(Q135="",O135,LIST!$A$72)))</f>
        <v>0</v>
      </c>
      <c r="S135" s="105">
        <f>IF($Q135=LIST!$A$73,P135,IF(Q135=LIST!$A$74,P135,IF(Q135="",P135,LIST!$A$72)))</f>
        <v>0</v>
      </c>
      <c r="T135" s="108"/>
      <c r="U135" s="108"/>
      <c r="V135" s="109"/>
      <c r="W135" s="110"/>
    </row>
    <row r="136" spans="1:23" ht="24.95" customHeight="1">
      <c r="A136" s="79">
        <v>134</v>
      </c>
      <c r="B136" s="95"/>
      <c r="C136" s="112"/>
      <c r="D136" s="109"/>
      <c r="E136" s="98"/>
      <c r="F136" s="114"/>
      <c r="G136" s="115"/>
      <c r="H136" s="98"/>
      <c r="I136" s="111"/>
      <c r="J136" s="97"/>
      <c r="K136" s="97"/>
      <c r="L136" s="102"/>
      <c r="M136" s="102"/>
      <c r="N136" s="102"/>
      <c r="O136" s="103"/>
      <c r="P136" s="104"/>
      <c r="Q136" s="103"/>
      <c r="R136" s="105">
        <f>IF($Q136=LIST!$A$73,O136,IF(Q136=LIST!$A$74,O136,IF(Q136="",O136,LIST!$A$72)))</f>
        <v>0</v>
      </c>
      <c r="S136" s="105">
        <f>IF($Q136=LIST!$A$73,P136,IF(Q136=LIST!$A$74,P136,IF(Q136="",P136,LIST!$A$72)))</f>
        <v>0</v>
      </c>
      <c r="T136" s="108"/>
      <c r="U136" s="108"/>
      <c r="V136" s="109"/>
      <c r="W136" s="110"/>
    </row>
    <row r="137" spans="1:23" ht="24.95" customHeight="1">
      <c r="A137" s="79">
        <v>135</v>
      </c>
      <c r="B137" s="95"/>
      <c r="C137" s="112"/>
      <c r="D137" s="109"/>
      <c r="E137" s="98"/>
      <c r="F137" s="114"/>
      <c r="G137" s="115"/>
      <c r="H137" s="98"/>
      <c r="I137" s="111"/>
      <c r="J137" s="97"/>
      <c r="K137" s="97"/>
      <c r="L137" s="102"/>
      <c r="M137" s="102"/>
      <c r="N137" s="102"/>
      <c r="O137" s="103"/>
      <c r="P137" s="104"/>
      <c r="Q137" s="103"/>
      <c r="R137" s="105">
        <f>IF($Q137=LIST!$A$73,O137,IF(Q137=LIST!$A$74,O137,IF(Q137="",O137,LIST!$A$72)))</f>
        <v>0</v>
      </c>
      <c r="S137" s="105">
        <f>IF($Q137=LIST!$A$73,P137,IF(Q137=LIST!$A$74,P137,IF(Q137="",P137,LIST!$A$72)))</f>
        <v>0</v>
      </c>
      <c r="T137" s="108"/>
      <c r="U137" s="108"/>
      <c r="V137" s="109"/>
      <c r="W137" s="110"/>
    </row>
    <row r="138" spans="1:23" ht="24.95" customHeight="1">
      <c r="A138" s="79">
        <v>136</v>
      </c>
      <c r="B138" s="95"/>
      <c r="C138" s="112"/>
      <c r="D138" s="109"/>
      <c r="E138" s="98"/>
      <c r="F138" s="114"/>
      <c r="G138" s="115"/>
      <c r="H138" s="98"/>
      <c r="I138" s="111"/>
      <c r="J138" s="97"/>
      <c r="K138" s="97"/>
      <c r="L138" s="102"/>
      <c r="M138" s="102"/>
      <c r="N138" s="102"/>
      <c r="O138" s="103"/>
      <c r="P138" s="104"/>
      <c r="Q138" s="103"/>
      <c r="R138" s="105">
        <f>IF($Q138=LIST!$A$73,O138,IF(Q138=LIST!$A$74,O138,IF(Q138="",O138,LIST!$A$72)))</f>
        <v>0</v>
      </c>
      <c r="S138" s="105">
        <f>IF($Q138=LIST!$A$73,P138,IF(Q138=LIST!$A$74,P138,IF(Q138="",P138,LIST!$A$72)))</f>
        <v>0</v>
      </c>
      <c r="T138" s="108"/>
      <c r="U138" s="108"/>
      <c r="V138" s="109"/>
      <c r="W138" s="110"/>
    </row>
    <row r="139" spans="1:23" ht="24.95" customHeight="1">
      <c r="A139" s="79">
        <v>137</v>
      </c>
      <c r="B139" s="95"/>
      <c r="C139" s="112"/>
      <c r="D139" s="109"/>
      <c r="E139" s="98"/>
      <c r="F139" s="114"/>
      <c r="G139" s="115"/>
      <c r="H139" s="98"/>
      <c r="I139" s="111"/>
      <c r="J139" s="97"/>
      <c r="K139" s="97"/>
      <c r="L139" s="102"/>
      <c r="M139" s="102"/>
      <c r="N139" s="102"/>
      <c r="O139" s="103"/>
      <c r="P139" s="104"/>
      <c r="Q139" s="103"/>
      <c r="R139" s="105">
        <f>IF($Q139=LIST!$A$73,O139,IF(Q139=LIST!$A$74,O139,IF(Q139="",O139,LIST!$A$72)))</f>
        <v>0</v>
      </c>
      <c r="S139" s="105">
        <f>IF($Q139=LIST!$A$73,P139,IF(Q139=LIST!$A$74,P139,IF(Q139="",P139,LIST!$A$72)))</f>
        <v>0</v>
      </c>
      <c r="T139" s="108"/>
      <c r="U139" s="108"/>
      <c r="V139" s="109"/>
      <c r="W139" s="110"/>
    </row>
    <row r="140" spans="1:23" ht="24.95" customHeight="1">
      <c r="A140" s="79">
        <v>138</v>
      </c>
      <c r="B140" s="95"/>
      <c r="C140" s="112"/>
      <c r="D140" s="109"/>
      <c r="E140" s="98"/>
      <c r="F140" s="114"/>
      <c r="G140" s="115"/>
      <c r="H140" s="98"/>
      <c r="I140" s="111"/>
      <c r="J140" s="97"/>
      <c r="K140" s="97"/>
      <c r="L140" s="102"/>
      <c r="M140" s="102"/>
      <c r="N140" s="102"/>
      <c r="O140" s="103"/>
      <c r="P140" s="104"/>
      <c r="Q140" s="103"/>
      <c r="R140" s="105">
        <f>IF($Q140=LIST!$A$73,O140,IF(Q140=LIST!$A$74,O140,IF(Q140="",O140,LIST!$A$72)))</f>
        <v>0</v>
      </c>
      <c r="S140" s="105">
        <f>IF($Q140=LIST!$A$73,P140,IF(Q140=LIST!$A$74,P140,IF(Q140="",P140,LIST!$A$72)))</f>
        <v>0</v>
      </c>
      <c r="T140" s="108"/>
      <c r="U140" s="108"/>
      <c r="V140" s="109"/>
      <c r="W140" s="110"/>
    </row>
    <row r="141" spans="1:23" ht="24.95" customHeight="1">
      <c r="A141" s="79">
        <v>139</v>
      </c>
      <c r="B141" s="95"/>
      <c r="C141" s="112"/>
      <c r="D141" s="109"/>
      <c r="E141" s="98"/>
      <c r="F141" s="114"/>
      <c r="G141" s="115"/>
      <c r="H141" s="98"/>
      <c r="I141" s="111"/>
      <c r="J141" s="97"/>
      <c r="K141" s="97"/>
      <c r="L141" s="102"/>
      <c r="M141" s="102"/>
      <c r="N141" s="102"/>
      <c r="O141" s="103"/>
      <c r="P141" s="104"/>
      <c r="Q141" s="103"/>
      <c r="R141" s="105">
        <f>IF($Q141=LIST!$A$73,O141,IF(Q141=LIST!$A$74,O141,IF(Q141="",O141,LIST!$A$72)))</f>
        <v>0</v>
      </c>
      <c r="S141" s="105">
        <f>IF($Q141=LIST!$A$73,P141,IF(Q141=LIST!$A$74,P141,IF(Q141="",P141,LIST!$A$72)))</f>
        <v>0</v>
      </c>
      <c r="T141" s="108"/>
      <c r="U141" s="108"/>
      <c r="V141" s="109"/>
      <c r="W141" s="110"/>
    </row>
    <row r="142" spans="1:23" ht="24.95" customHeight="1">
      <c r="A142" s="79">
        <v>140</v>
      </c>
      <c r="B142" s="95"/>
      <c r="C142" s="112"/>
      <c r="D142" s="109"/>
      <c r="E142" s="98"/>
      <c r="F142" s="114"/>
      <c r="G142" s="115"/>
      <c r="H142" s="98"/>
      <c r="I142" s="111"/>
      <c r="J142" s="97"/>
      <c r="K142" s="97"/>
      <c r="L142" s="102"/>
      <c r="M142" s="102"/>
      <c r="N142" s="102"/>
      <c r="O142" s="103"/>
      <c r="P142" s="104"/>
      <c r="Q142" s="103"/>
      <c r="R142" s="105">
        <f>IF($Q142=LIST!$A$73,O142,IF(Q142=LIST!$A$74,O142,IF(Q142="",O142,LIST!$A$72)))</f>
        <v>0</v>
      </c>
      <c r="S142" s="105">
        <f>IF($Q142=LIST!$A$73,P142,IF(Q142=LIST!$A$74,P142,IF(Q142="",P142,LIST!$A$72)))</f>
        <v>0</v>
      </c>
      <c r="T142" s="108"/>
      <c r="U142" s="108"/>
      <c r="V142" s="109"/>
      <c r="W142" s="110"/>
    </row>
    <row r="143" spans="1:23" ht="24.95" customHeight="1">
      <c r="A143" s="79">
        <v>141</v>
      </c>
      <c r="B143" s="95"/>
      <c r="C143" s="112"/>
      <c r="D143" s="109"/>
      <c r="E143" s="98"/>
      <c r="F143" s="114"/>
      <c r="G143" s="115"/>
      <c r="H143" s="98"/>
      <c r="I143" s="111"/>
      <c r="J143" s="97"/>
      <c r="K143" s="97"/>
      <c r="L143" s="102"/>
      <c r="M143" s="102"/>
      <c r="N143" s="102"/>
      <c r="O143" s="103"/>
      <c r="P143" s="104"/>
      <c r="Q143" s="103"/>
      <c r="R143" s="105">
        <f>IF($Q143=LIST!$A$73,O143,IF(Q143=LIST!$A$74,O143,IF(Q143="",O143,LIST!$A$72)))</f>
        <v>0</v>
      </c>
      <c r="S143" s="105">
        <f>IF($Q143=LIST!$A$73,P143,IF(Q143=LIST!$A$74,P143,IF(Q143="",P143,LIST!$A$72)))</f>
        <v>0</v>
      </c>
      <c r="T143" s="108"/>
      <c r="U143" s="108"/>
      <c r="V143" s="109"/>
      <c r="W143" s="110"/>
    </row>
    <row r="144" spans="1:23" ht="24.95" customHeight="1">
      <c r="A144" s="79">
        <v>142</v>
      </c>
      <c r="B144" s="95"/>
      <c r="C144" s="112"/>
      <c r="D144" s="109"/>
      <c r="E144" s="98"/>
      <c r="F144" s="114"/>
      <c r="G144" s="115"/>
      <c r="H144" s="98"/>
      <c r="I144" s="111"/>
      <c r="J144" s="97"/>
      <c r="K144" s="97"/>
      <c r="L144" s="102"/>
      <c r="M144" s="102"/>
      <c r="N144" s="102"/>
      <c r="O144" s="103"/>
      <c r="P144" s="104"/>
      <c r="Q144" s="103"/>
      <c r="R144" s="105">
        <f>IF($Q144=LIST!$A$73,O144,IF(Q144=LIST!$A$74,O144,IF(Q144="",O144,LIST!$A$72)))</f>
        <v>0</v>
      </c>
      <c r="S144" s="105">
        <f>IF($Q144=LIST!$A$73,P144,IF(Q144=LIST!$A$74,P144,IF(Q144="",P144,LIST!$A$72)))</f>
        <v>0</v>
      </c>
      <c r="T144" s="108"/>
      <c r="U144" s="108"/>
      <c r="V144" s="109"/>
      <c r="W144" s="110"/>
    </row>
    <row r="145" spans="1:23" ht="24.95" customHeight="1">
      <c r="A145" s="79">
        <v>143</v>
      </c>
      <c r="B145" s="95"/>
      <c r="C145" s="112"/>
      <c r="D145" s="109"/>
      <c r="E145" s="98"/>
      <c r="F145" s="114"/>
      <c r="G145" s="115"/>
      <c r="H145" s="98"/>
      <c r="I145" s="111"/>
      <c r="J145" s="97"/>
      <c r="K145" s="97"/>
      <c r="L145" s="102"/>
      <c r="M145" s="102"/>
      <c r="N145" s="102"/>
      <c r="O145" s="103"/>
      <c r="P145" s="104"/>
      <c r="Q145" s="103"/>
      <c r="R145" s="105">
        <f>IF($Q145=LIST!$A$73,O145,IF(Q145=LIST!$A$74,O145,IF(Q145="",O145,LIST!$A$72)))</f>
        <v>0</v>
      </c>
      <c r="S145" s="105">
        <f>IF($Q145=LIST!$A$73,P145,IF(Q145=LIST!$A$74,P145,IF(Q145="",P145,LIST!$A$72)))</f>
        <v>0</v>
      </c>
      <c r="T145" s="108"/>
      <c r="U145" s="108"/>
      <c r="V145" s="109"/>
      <c r="W145" s="110"/>
    </row>
    <row r="146" spans="1:23" ht="24.95" customHeight="1">
      <c r="A146" s="79">
        <v>144</v>
      </c>
      <c r="B146" s="95"/>
      <c r="C146" s="112"/>
      <c r="D146" s="109"/>
      <c r="E146" s="98"/>
      <c r="F146" s="114"/>
      <c r="G146" s="115"/>
      <c r="H146" s="98"/>
      <c r="I146" s="111"/>
      <c r="J146" s="97"/>
      <c r="K146" s="97"/>
      <c r="L146" s="102"/>
      <c r="M146" s="102"/>
      <c r="N146" s="102"/>
      <c r="O146" s="103"/>
      <c r="P146" s="104"/>
      <c r="Q146" s="103"/>
      <c r="R146" s="105">
        <f>IF($Q146=LIST!$A$73,O146,IF(Q146=LIST!$A$74,O146,IF(Q146="",O146,LIST!$A$72)))</f>
        <v>0</v>
      </c>
      <c r="S146" s="105">
        <f>IF($Q146=LIST!$A$73,P146,IF(Q146=LIST!$A$74,P146,IF(Q146="",P146,LIST!$A$72)))</f>
        <v>0</v>
      </c>
      <c r="T146" s="108"/>
      <c r="U146" s="108"/>
      <c r="V146" s="109"/>
      <c r="W146" s="110"/>
    </row>
    <row r="147" spans="1:23" ht="24.95" customHeight="1">
      <c r="A147" s="79">
        <v>145</v>
      </c>
      <c r="B147" s="95"/>
      <c r="C147" s="112"/>
      <c r="D147" s="109"/>
      <c r="E147" s="98"/>
      <c r="F147" s="114"/>
      <c r="G147" s="115"/>
      <c r="H147" s="98"/>
      <c r="I147" s="111"/>
      <c r="J147" s="97"/>
      <c r="K147" s="97"/>
      <c r="L147" s="102"/>
      <c r="M147" s="102"/>
      <c r="N147" s="102"/>
      <c r="O147" s="103"/>
      <c r="P147" s="104"/>
      <c r="Q147" s="103"/>
      <c r="R147" s="105">
        <f>IF($Q147=LIST!$A$73,O147,IF(Q147=LIST!$A$74,O147,IF(Q147="",O147,LIST!$A$72)))</f>
        <v>0</v>
      </c>
      <c r="S147" s="105">
        <f>IF($Q147=LIST!$A$73,P147,IF(Q147=LIST!$A$74,P147,IF(Q147="",P147,LIST!$A$72)))</f>
        <v>0</v>
      </c>
      <c r="T147" s="108"/>
      <c r="U147" s="108"/>
      <c r="V147" s="109"/>
      <c r="W147" s="110"/>
    </row>
    <row r="148" spans="1:23" ht="24.95" customHeight="1">
      <c r="A148" s="79">
        <v>146</v>
      </c>
      <c r="B148" s="95"/>
      <c r="C148" s="112"/>
      <c r="D148" s="109"/>
      <c r="E148" s="98"/>
      <c r="F148" s="114"/>
      <c r="G148" s="115"/>
      <c r="H148" s="98"/>
      <c r="I148" s="111"/>
      <c r="J148" s="97"/>
      <c r="K148" s="97"/>
      <c r="L148" s="102"/>
      <c r="M148" s="102"/>
      <c r="N148" s="102"/>
      <c r="O148" s="103"/>
      <c r="P148" s="104"/>
      <c r="Q148" s="103"/>
      <c r="R148" s="105">
        <f>IF($Q148=LIST!$A$73,O148,IF(Q148=LIST!$A$74,O148,IF(Q148="",O148,LIST!$A$72)))</f>
        <v>0</v>
      </c>
      <c r="S148" s="105">
        <f>IF($Q148=LIST!$A$73,P148,IF(Q148=LIST!$A$74,P148,IF(Q148="",P148,LIST!$A$72)))</f>
        <v>0</v>
      </c>
      <c r="T148" s="108"/>
      <c r="U148" s="108"/>
      <c r="V148" s="109"/>
      <c r="W148" s="110"/>
    </row>
    <row r="149" spans="1:23" ht="24.95" customHeight="1">
      <c r="A149" s="79">
        <v>147</v>
      </c>
      <c r="B149" s="95"/>
      <c r="C149" s="112"/>
      <c r="D149" s="109"/>
      <c r="E149" s="98"/>
      <c r="F149" s="114"/>
      <c r="G149" s="115"/>
      <c r="H149" s="98"/>
      <c r="I149" s="111"/>
      <c r="J149" s="97"/>
      <c r="K149" s="97"/>
      <c r="L149" s="102"/>
      <c r="M149" s="102"/>
      <c r="N149" s="102"/>
      <c r="O149" s="103"/>
      <c r="P149" s="104"/>
      <c r="Q149" s="103"/>
      <c r="R149" s="105">
        <f>IF($Q149=LIST!$A$73,O149,IF(Q149=LIST!$A$74,O149,IF(Q149="",O149,LIST!$A$72)))</f>
        <v>0</v>
      </c>
      <c r="S149" s="105">
        <f>IF($Q149=LIST!$A$73,P149,IF(Q149=LIST!$A$74,P149,IF(Q149="",P149,LIST!$A$72)))</f>
        <v>0</v>
      </c>
      <c r="T149" s="108"/>
      <c r="U149" s="108"/>
      <c r="V149" s="109"/>
      <c r="W149" s="110"/>
    </row>
    <row r="150" spans="1:23" ht="24.95" customHeight="1">
      <c r="A150" s="79">
        <v>148</v>
      </c>
      <c r="B150" s="95"/>
      <c r="C150" s="112"/>
      <c r="D150" s="109"/>
      <c r="E150" s="98"/>
      <c r="F150" s="114"/>
      <c r="G150" s="115"/>
      <c r="H150" s="98"/>
      <c r="I150" s="111"/>
      <c r="J150" s="97"/>
      <c r="K150" s="97"/>
      <c r="L150" s="102"/>
      <c r="M150" s="102"/>
      <c r="N150" s="102"/>
      <c r="O150" s="103"/>
      <c r="P150" s="104"/>
      <c r="Q150" s="103"/>
      <c r="R150" s="105">
        <f>IF($Q150=LIST!$A$73,O150,IF(Q150=LIST!$A$74,O150,IF(Q150="",O150,LIST!$A$72)))</f>
        <v>0</v>
      </c>
      <c r="S150" s="105">
        <f>IF($Q150=LIST!$A$73,P150,IF(Q150=LIST!$A$74,P150,IF(Q150="",P150,LIST!$A$72)))</f>
        <v>0</v>
      </c>
      <c r="T150" s="108"/>
      <c r="U150" s="108"/>
      <c r="V150" s="109"/>
      <c r="W150" s="110"/>
    </row>
    <row r="151" spans="1:23" ht="24.95" customHeight="1">
      <c r="A151" s="79">
        <v>149</v>
      </c>
      <c r="B151" s="95"/>
      <c r="C151" s="112"/>
      <c r="D151" s="109"/>
      <c r="E151" s="98"/>
      <c r="F151" s="114"/>
      <c r="G151" s="115"/>
      <c r="H151" s="98"/>
      <c r="I151" s="111"/>
      <c r="J151" s="97"/>
      <c r="K151" s="97"/>
      <c r="L151" s="102"/>
      <c r="M151" s="102"/>
      <c r="N151" s="102"/>
      <c r="O151" s="103"/>
      <c r="P151" s="104"/>
      <c r="Q151" s="103"/>
      <c r="R151" s="105">
        <f>IF($Q151=LIST!$A$73,O151,IF(Q151=LIST!$A$74,O151,IF(Q151="",O151,LIST!$A$72)))</f>
        <v>0</v>
      </c>
      <c r="S151" s="105">
        <f>IF($Q151=LIST!$A$73,P151,IF(Q151=LIST!$A$74,P151,IF(Q151="",P151,LIST!$A$72)))</f>
        <v>0</v>
      </c>
      <c r="T151" s="108"/>
      <c r="U151" s="108"/>
      <c r="V151" s="109"/>
      <c r="W151" s="110"/>
    </row>
    <row r="152" spans="1:23" ht="24.95" customHeight="1">
      <c r="A152" s="79">
        <v>150</v>
      </c>
      <c r="B152" s="95"/>
      <c r="C152" s="112"/>
      <c r="D152" s="109"/>
      <c r="E152" s="98"/>
      <c r="F152" s="114"/>
      <c r="G152" s="115"/>
      <c r="H152" s="98"/>
      <c r="I152" s="111"/>
      <c r="J152" s="97"/>
      <c r="K152" s="97"/>
      <c r="L152" s="102"/>
      <c r="M152" s="102"/>
      <c r="N152" s="102"/>
      <c r="O152" s="103"/>
      <c r="P152" s="104"/>
      <c r="Q152" s="103"/>
      <c r="R152" s="105">
        <f>IF($Q152=LIST!$A$73,O152,IF(Q152=LIST!$A$74,O152,IF(Q152="",O152,LIST!$A$72)))</f>
        <v>0</v>
      </c>
      <c r="S152" s="105">
        <f>IF($Q152=LIST!$A$73,P152,IF(Q152=LIST!$A$74,P152,IF(Q152="",P152,LIST!$A$72)))</f>
        <v>0</v>
      </c>
      <c r="T152" s="108"/>
      <c r="U152" s="108"/>
      <c r="V152" s="109"/>
      <c r="W152" s="110"/>
    </row>
    <row r="153" spans="1:23" ht="24.95" customHeight="1">
      <c r="A153" s="79">
        <v>151</v>
      </c>
      <c r="B153" s="95"/>
      <c r="C153" s="112"/>
      <c r="D153" s="109"/>
      <c r="E153" s="98"/>
      <c r="F153" s="114"/>
      <c r="G153" s="115"/>
      <c r="H153" s="98"/>
      <c r="I153" s="111"/>
      <c r="J153" s="97"/>
      <c r="K153" s="97"/>
      <c r="L153" s="102"/>
      <c r="M153" s="102"/>
      <c r="N153" s="102"/>
      <c r="O153" s="103"/>
      <c r="P153" s="104"/>
      <c r="Q153" s="103"/>
      <c r="R153" s="105">
        <f>IF($Q153=LIST!$A$73,O153,IF(Q153=LIST!$A$74,O153,IF(Q153="",O153,LIST!$A$72)))</f>
        <v>0</v>
      </c>
      <c r="S153" s="105">
        <f>IF($Q153=LIST!$A$73,P153,IF(Q153=LIST!$A$74,P153,IF(Q153="",P153,LIST!$A$72)))</f>
        <v>0</v>
      </c>
      <c r="T153" s="108"/>
      <c r="U153" s="108"/>
      <c r="V153" s="109"/>
      <c r="W153" s="110"/>
    </row>
    <row r="154" spans="1:23" ht="24.95" customHeight="1">
      <c r="A154" s="79">
        <v>152</v>
      </c>
      <c r="B154" s="95"/>
      <c r="C154" s="112"/>
      <c r="D154" s="109"/>
      <c r="E154" s="98"/>
      <c r="F154" s="114"/>
      <c r="G154" s="115"/>
      <c r="H154" s="98"/>
      <c r="I154" s="111"/>
      <c r="J154" s="97"/>
      <c r="K154" s="97"/>
      <c r="L154" s="102"/>
      <c r="M154" s="102"/>
      <c r="N154" s="102"/>
      <c r="O154" s="103"/>
      <c r="P154" s="104"/>
      <c r="Q154" s="103"/>
      <c r="R154" s="105">
        <f>IF($Q154=LIST!$A$73,O154,IF(Q154=LIST!$A$74,O154,IF(Q154="",O154,LIST!$A$72)))</f>
        <v>0</v>
      </c>
      <c r="S154" s="105">
        <f>IF($Q154=LIST!$A$73,P154,IF(Q154=LIST!$A$74,P154,IF(Q154="",P154,LIST!$A$72)))</f>
        <v>0</v>
      </c>
      <c r="T154" s="108"/>
      <c r="U154" s="108"/>
      <c r="V154" s="109"/>
      <c r="W154" s="110"/>
    </row>
    <row r="155" spans="1:23" ht="24.95" customHeight="1">
      <c r="A155" s="79">
        <v>153</v>
      </c>
      <c r="B155" s="95"/>
      <c r="C155" s="112"/>
      <c r="D155" s="109"/>
      <c r="E155" s="98"/>
      <c r="F155" s="114"/>
      <c r="G155" s="115"/>
      <c r="H155" s="98"/>
      <c r="I155" s="111"/>
      <c r="J155" s="97"/>
      <c r="K155" s="97"/>
      <c r="L155" s="102"/>
      <c r="M155" s="102"/>
      <c r="N155" s="102"/>
      <c r="O155" s="103"/>
      <c r="P155" s="104"/>
      <c r="Q155" s="103"/>
      <c r="R155" s="105">
        <f>IF($Q155=LIST!$A$73,O155,IF(Q155=LIST!$A$74,O155,IF(Q155="",O155,LIST!$A$72)))</f>
        <v>0</v>
      </c>
      <c r="S155" s="105">
        <f>IF($Q155=LIST!$A$73,P155,IF(Q155=LIST!$A$74,P155,IF(Q155="",P155,LIST!$A$72)))</f>
        <v>0</v>
      </c>
      <c r="T155" s="108"/>
      <c r="U155" s="108"/>
      <c r="V155" s="109"/>
      <c r="W155" s="110"/>
    </row>
    <row r="156" spans="1:23" ht="24.95" customHeight="1">
      <c r="A156" s="79">
        <v>154</v>
      </c>
      <c r="B156" s="95"/>
      <c r="C156" s="112"/>
      <c r="D156" s="109"/>
      <c r="E156" s="98"/>
      <c r="F156" s="114"/>
      <c r="G156" s="115"/>
      <c r="H156" s="98"/>
      <c r="I156" s="111"/>
      <c r="J156" s="97"/>
      <c r="K156" s="97"/>
      <c r="L156" s="102"/>
      <c r="M156" s="102"/>
      <c r="N156" s="102"/>
      <c r="O156" s="103"/>
      <c r="P156" s="104"/>
      <c r="Q156" s="103"/>
      <c r="R156" s="105">
        <f>IF($Q156=LIST!$A$73,O156,IF(Q156=LIST!$A$74,O156,IF(Q156="",O156,LIST!$A$72)))</f>
        <v>0</v>
      </c>
      <c r="S156" s="105">
        <f>IF($Q156=LIST!$A$73,P156,IF(Q156=LIST!$A$74,P156,IF(Q156="",P156,LIST!$A$72)))</f>
        <v>0</v>
      </c>
      <c r="T156" s="108"/>
      <c r="U156" s="108"/>
      <c r="V156" s="109"/>
      <c r="W156" s="110"/>
    </row>
    <row r="157" spans="1:23" ht="24.95" customHeight="1">
      <c r="A157" s="79">
        <v>155</v>
      </c>
      <c r="B157" s="95"/>
      <c r="C157" s="112"/>
      <c r="D157" s="109"/>
      <c r="E157" s="98"/>
      <c r="F157" s="114"/>
      <c r="G157" s="115"/>
      <c r="H157" s="98"/>
      <c r="I157" s="111"/>
      <c r="J157" s="97"/>
      <c r="K157" s="97"/>
      <c r="L157" s="102"/>
      <c r="M157" s="102"/>
      <c r="N157" s="102"/>
      <c r="O157" s="103"/>
      <c r="P157" s="104"/>
      <c r="Q157" s="103"/>
      <c r="R157" s="105">
        <f>IF($Q157=LIST!$A$73,O157,IF(Q157=LIST!$A$74,O157,IF(Q157="",O157,LIST!$A$72)))</f>
        <v>0</v>
      </c>
      <c r="S157" s="105">
        <f>IF($Q157=LIST!$A$73,P157,IF(Q157=LIST!$A$74,P157,IF(Q157="",P157,LIST!$A$72)))</f>
        <v>0</v>
      </c>
      <c r="T157" s="108"/>
      <c r="U157" s="108"/>
      <c r="V157" s="109"/>
      <c r="W157" s="110"/>
    </row>
    <row r="158" spans="1:23" ht="24.95" customHeight="1">
      <c r="A158" s="79">
        <v>156</v>
      </c>
      <c r="B158" s="95"/>
      <c r="C158" s="112"/>
      <c r="D158" s="109"/>
      <c r="E158" s="98"/>
      <c r="F158" s="114"/>
      <c r="G158" s="115"/>
      <c r="H158" s="98"/>
      <c r="I158" s="111"/>
      <c r="J158" s="97"/>
      <c r="K158" s="97"/>
      <c r="L158" s="102"/>
      <c r="M158" s="102"/>
      <c r="N158" s="102"/>
      <c r="O158" s="103"/>
      <c r="P158" s="104"/>
      <c r="Q158" s="103"/>
      <c r="R158" s="105">
        <f>IF($Q158=LIST!$A$73,O158,IF(Q158=LIST!$A$74,O158,IF(Q158="",O158,LIST!$A$72)))</f>
        <v>0</v>
      </c>
      <c r="S158" s="105">
        <f>IF($Q158=LIST!$A$73,P158,IF(Q158=LIST!$A$74,P158,IF(Q158="",P158,LIST!$A$72)))</f>
        <v>0</v>
      </c>
      <c r="T158" s="108"/>
      <c r="U158" s="108"/>
      <c r="V158" s="109"/>
      <c r="W158" s="110"/>
    </row>
    <row r="159" spans="1:23" ht="24.95" customHeight="1">
      <c r="A159" s="79">
        <v>157</v>
      </c>
      <c r="B159" s="95"/>
      <c r="C159" s="112"/>
      <c r="D159" s="109"/>
      <c r="E159" s="98"/>
      <c r="F159" s="114"/>
      <c r="G159" s="115"/>
      <c r="H159" s="98"/>
      <c r="I159" s="111"/>
      <c r="J159" s="97"/>
      <c r="K159" s="97"/>
      <c r="L159" s="102"/>
      <c r="M159" s="102"/>
      <c r="N159" s="102"/>
      <c r="O159" s="103"/>
      <c r="P159" s="104"/>
      <c r="Q159" s="103"/>
      <c r="R159" s="105">
        <f>IF($Q159=LIST!$A$73,O159,IF(Q159=LIST!$A$74,O159,IF(Q159="",O159,LIST!$A$72)))</f>
        <v>0</v>
      </c>
      <c r="S159" s="105">
        <f>IF($Q159=LIST!$A$73,P159,IF(Q159=LIST!$A$74,P159,IF(Q159="",P159,LIST!$A$72)))</f>
        <v>0</v>
      </c>
      <c r="T159" s="108"/>
      <c r="U159" s="108"/>
      <c r="V159" s="109"/>
      <c r="W159" s="110"/>
    </row>
    <row r="160" spans="1:23" ht="24.95" customHeight="1">
      <c r="A160" s="79">
        <v>158</v>
      </c>
      <c r="B160" s="95"/>
      <c r="C160" s="112"/>
      <c r="D160" s="109"/>
      <c r="E160" s="98"/>
      <c r="F160" s="114"/>
      <c r="G160" s="115"/>
      <c r="H160" s="98"/>
      <c r="I160" s="111"/>
      <c r="J160" s="97"/>
      <c r="K160" s="97"/>
      <c r="L160" s="102"/>
      <c r="M160" s="102"/>
      <c r="N160" s="102"/>
      <c r="O160" s="103"/>
      <c r="P160" s="104"/>
      <c r="Q160" s="103"/>
      <c r="R160" s="105">
        <f>IF($Q160=LIST!$A$73,O160,IF(Q160=LIST!$A$74,O160,IF(Q160="",O160,LIST!$A$72)))</f>
        <v>0</v>
      </c>
      <c r="S160" s="105">
        <f>IF($Q160=LIST!$A$73,P160,IF(Q160=LIST!$A$74,P160,IF(Q160="",P160,LIST!$A$72)))</f>
        <v>0</v>
      </c>
      <c r="T160" s="108"/>
      <c r="U160" s="108"/>
      <c r="V160" s="109"/>
      <c r="W160" s="110"/>
    </row>
    <row r="161" spans="1:23" ht="24.95" customHeight="1">
      <c r="A161" s="79">
        <v>159</v>
      </c>
      <c r="B161" s="95"/>
      <c r="C161" s="112"/>
      <c r="D161" s="109"/>
      <c r="E161" s="98"/>
      <c r="F161" s="114"/>
      <c r="G161" s="115"/>
      <c r="H161" s="98"/>
      <c r="I161" s="111"/>
      <c r="J161" s="97"/>
      <c r="K161" s="97"/>
      <c r="L161" s="102"/>
      <c r="M161" s="102"/>
      <c r="N161" s="102"/>
      <c r="O161" s="103"/>
      <c r="P161" s="104"/>
      <c r="Q161" s="103"/>
      <c r="R161" s="105">
        <f>IF($Q161=LIST!$A$73,O161,IF(Q161=LIST!$A$74,O161,IF(Q161="",O161,LIST!$A$72)))</f>
        <v>0</v>
      </c>
      <c r="S161" s="105">
        <f>IF($Q161=LIST!$A$73,P161,IF(Q161=LIST!$A$74,P161,IF(Q161="",P161,LIST!$A$72)))</f>
        <v>0</v>
      </c>
      <c r="T161" s="108"/>
      <c r="U161" s="108"/>
      <c r="V161" s="109"/>
      <c r="W161" s="110"/>
    </row>
    <row r="162" spans="1:23" ht="24.95" customHeight="1">
      <c r="A162" s="79">
        <v>160</v>
      </c>
      <c r="B162" s="95"/>
      <c r="C162" s="112"/>
      <c r="D162" s="109"/>
      <c r="E162" s="98"/>
      <c r="F162" s="114"/>
      <c r="G162" s="115"/>
      <c r="H162" s="98"/>
      <c r="I162" s="111"/>
      <c r="J162" s="97"/>
      <c r="K162" s="97"/>
      <c r="L162" s="102"/>
      <c r="M162" s="102"/>
      <c r="N162" s="102"/>
      <c r="O162" s="103"/>
      <c r="P162" s="104"/>
      <c r="Q162" s="103"/>
      <c r="R162" s="105">
        <f>IF($Q162=LIST!$A$73,O162,IF(Q162=LIST!$A$74,O162,IF(Q162="",O162,LIST!$A$72)))</f>
        <v>0</v>
      </c>
      <c r="S162" s="105">
        <f>IF($Q162=LIST!$A$73,P162,IF(Q162=LIST!$A$74,P162,IF(Q162="",P162,LIST!$A$72)))</f>
        <v>0</v>
      </c>
      <c r="T162" s="108"/>
      <c r="U162" s="108"/>
      <c r="V162" s="109"/>
      <c r="W162" s="110"/>
    </row>
    <row r="163" spans="1:23" ht="24.95" customHeight="1">
      <c r="A163" s="79">
        <v>161</v>
      </c>
      <c r="B163" s="95"/>
      <c r="C163" s="112"/>
      <c r="D163" s="109"/>
      <c r="E163" s="98"/>
      <c r="F163" s="114"/>
      <c r="G163" s="115"/>
      <c r="H163" s="98"/>
      <c r="I163" s="111"/>
      <c r="J163" s="97"/>
      <c r="K163" s="97"/>
      <c r="L163" s="102"/>
      <c r="M163" s="102"/>
      <c r="N163" s="102"/>
      <c r="O163" s="103"/>
      <c r="P163" s="104"/>
      <c r="Q163" s="103"/>
      <c r="R163" s="105">
        <f>IF($Q163=LIST!$A$73,O163,IF(Q163=LIST!$A$74,O163,IF(Q163="",O163,LIST!$A$72)))</f>
        <v>0</v>
      </c>
      <c r="S163" s="105">
        <f>IF($Q163=LIST!$A$73,P163,IF(Q163=LIST!$A$74,P163,IF(Q163="",P163,LIST!$A$72)))</f>
        <v>0</v>
      </c>
      <c r="T163" s="108"/>
      <c r="U163" s="108"/>
      <c r="V163" s="109"/>
      <c r="W163" s="110"/>
    </row>
    <row r="164" spans="1:23" ht="24.95" customHeight="1">
      <c r="A164" s="79">
        <v>162</v>
      </c>
      <c r="B164" s="95"/>
      <c r="C164" s="112"/>
      <c r="D164" s="109"/>
      <c r="E164" s="98"/>
      <c r="F164" s="114"/>
      <c r="G164" s="115"/>
      <c r="H164" s="98"/>
      <c r="I164" s="111"/>
      <c r="J164" s="97"/>
      <c r="K164" s="97"/>
      <c r="L164" s="102"/>
      <c r="M164" s="102"/>
      <c r="N164" s="102"/>
      <c r="O164" s="103"/>
      <c r="P164" s="104"/>
      <c r="Q164" s="103"/>
      <c r="R164" s="105">
        <f>IF($Q164=LIST!$A$73,O164,IF(Q164=LIST!$A$74,O164,IF(Q164="",O164,LIST!$A$72)))</f>
        <v>0</v>
      </c>
      <c r="S164" s="105">
        <f>IF($Q164=LIST!$A$73,P164,IF(Q164=LIST!$A$74,P164,IF(Q164="",P164,LIST!$A$72)))</f>
        <v>0</v>
      </c>
      <c r="T164" s="108"/>
      <c r="U164" s="108"/>
      <c r="V164" s="109"/>
      <c r="W164" s="110"/>
    </row>
    <row r="165" spans="1:23" ht="24.95" customHeight="1">
      <c r="A165" s="79">
        <v>163</v>
      </c>
      <c r="B165" s="95"/>
      <c r="C165" s="112"/>
      <c r="D165" s="109"/>
      <c r="E165" s="98"/>
      <c r="F165" s="114"/>
      <c r="G165" s="115"/>
      <c r="H165" s="98"/>
      <c r="I165" s="111"/>
      <c r="J165" s="97"/>
      <c r="K165" s="97"/>
      <c r="L165" s="102"/>
      <c r="M165" s="102"/>
      <c r="N165" s="102"/>
      <c r="O165" s="103"/>
      <c r="P165" s="104"/>
      <c r="Q165" s="103"/>
      <c r="R165" s="105">
        <f>IF($Q165=LIST!$A$73,O165,IF(Q165=LIST!$A$74,O165,IF(Q165="",O165,LIST!$A$72)))</f>
        <v>0</v>
      </c>
      <c r="S165" s="105">
        <f>IF($Q165=LIST!$A$73,P165,IF(Q165=LIST!$A$74,P165,IF(Q165="",P165,LIST!$A$72)))</f>
        <v>0</v>
      </c>
      <c r="T165" s="108"/>
      <c r="U165" s="108"/>
      <c r="V165" s="109"/>
      <c r="W165" s="110"/>
    </row>
    <row r="166" spans="1:23" ht="24.95" customHeight="1">
      <c r="A166" s="79">
        <v>164</v>
      </c>
      <c r="B166" s="95"/>
      <c r="C166" s="112"/>
      <c r="D166" s="109"/>
      <c r="E166" s="98"/>
      <c r="F166" s="114"/>
      <c r="G166" s="115"/>
      <c r="H166" s="98"/>
      <c r="I166" s="111"/>
      <c r="J166" s="97"/>
      <c r="K166" s="97"/>
      <c r="L166" s="102"/>
      <c r="M166" s="102"/>
      <c r="N166" s="102"/>
      <c r="O166" s="103"/>
      <c r="P166" s="104"/>
      <c r="Q166" s="103"/>
      <c r="R166" s="105">
        <f>IF($Q166=LIST!$A$73,O166,IF(Q166=LIST!$A$74,O166,IF(Q166="",O166,LIST!$A$72)))</f>
        <v>0</v>
      </c>
      <c r="S166" s="105">
        <f>IF($Q166=LIST!$A$73,P166,IF(Q166=LIST!$A$74,P166,IF(Q166="",P166,LIST!$A$72)))</f>
        <v>0</v>
      </c>
      <c r="T166" s="108"/>
      <c r="U166" s="108"/>
      <c r="V166" s="109"/>
      <c r="W166" s="110"/>
    </row>
    <row r="167" spans="1:23" ht="24.95" customHeight="1">
      <c r="A167" s="79">
        <v>165</v>
      </c>
      <c r="B167" s="95"/>
      <c r="C167" s="112"/>
      <c r="D167" s="109"/>
      <c r="E167" s="98"/>
      <c r="F167" s="114"/>
      <c r="G167" s="115"/>
      <c r="H167" s="98"/>
      <c r="I167" s="111"/>
      <c r="J167" s="97"/>
      <c r="K167" s="97"/>
      <c r="L167" s="102"/>
      <c r="M167" s="102"/>
      <c r="N167" s="102"/>
      <c r="O167" s="103"/>
      <c r="P167" s="104"/>
      <c r="Q167" s="103"/>
      <c r="R167" s="105">
        <f>IF($Q167=LIST!$A$73,O167,IF(Q167=LIST!$A$74,O167,IF(Q167="",O167,LIST!$A$72)))</f>
        <v>0</v>
      </c>
      <c r="S167" s="105">
        <f>IF($Q167=LIST!$A$73,P167,IF(Q167=LIST!$A$74,P167,IF(Q167="",P167,LIST!$A$72)))</f>
        <v>0</v>
      </c>
      <c r="T167" s="108"/>
      <c r="U167" s="108"/>
      <c r="V167" s="109"/>
      <c r="W167" s="110"/>
    </row>
    <row r="168" spans="1:23" ht="24.95" customHeight="1">
      <c r="A168" s="79">
        <v>166</v>
      </c>
      <c r="B168" s="95"/>
      <c r="C168" s="112"/>
      <c r="D168" s="109"/>
      <c r="E168" s="98"/>
      <c r="F168" s="114"/>
      <c r="G168" s="115"/>
      <c r="H168" s="98"/>
      <c r="I168" s="111"/>
      <c r="J168" s="97"/>
      <c r="K168" s="97"/>
      <c r="L168" s="102"/>
      <c r="M168" s="102"/>
      <c r="N168" s="102"/>
      <c r="O168" s="103"/>
      <c r="P168" s="104"/>
      <c r="Q168" s="103"/>
      <c r="R168" s="105">
        <f>IF($Q168=LIST!$A$73,O168,IF(Q168=LIST!$A$74,O168,IF(Q168="",O168,LIST!$A$72)))</f>
        <v>0</v>
      </c>
      <c r="S168" s="105">
        <f>IF($Q168=LIST!$A$73,P168,IF(Q168=LIST!$A$74,P168,IF(Q168="",P168,LIST!$A$72)))</f>
        <v>0</v>
      </c>
      <c r="T168" s="108"/>
      <c r="U168" s="108"/>
      <c r="V168" s="109"/>
      <c r="W168" s="110"/>
    </row>
    <row r="169" spans="1:23" ht="24.95" customHeight="1">
      <c r="A169" s="79">
        <v>167</v>
      </c>
      <c r="B169" s="95"/>
      <c r="C169" s="112"/>
      <c r="D169" s="109"/>
      <c r="E169" s="98"/>
      <c r="F169" s="114"/>
      <c r="G169" s="115"/>
      <c r="H169" s="98"/>
      <c r="I169" s="111"/>
      <c r="J169" s="97"/>
      <c r="K169" s="97"/>
      <c r="L169" s="102"/>
      <c r="M169" s="102"/>
      <c r="N169" s="102"/>
      <c r="O169" s="103"/>
      <c r="P169" s="104"/>
      <c r="Q169" s="103"/>
      <c r="R169" s="105">
        <f>IF($Q169=LIST!$A$73,O169,IF(Q169=LIST!$A$74,O169,IF(Q169="",O169,LIST!$A$72)))</f>
        <v>0</v>
      </c>
      <c r="S169" s="105">
        <f>IF($Q169=LIST!$A$73,P169,IF(Q169=LIST!$A$74,P169,IF(Q169="",P169,LIST!$A$72)))</f>
        <v>0</v>
      </c>
      <c r="T169" s="108"/>
      <c r="U169" s="108"/>
      <c r="V169" s="109"/>
      <c r="W169" s="110"/>
    </row>
    <row r="170" spans="1:23" ht="24.95" customHeight="1">
      <c r="A170" s="79">
        <v>168</v>
      </c>
      <c r="B170" s="95"/>
      <c r="C170" s="112"/>
      <c r="D170" s="109"/>
      <c r="E170" s="98"/>
      <c r="F170" s="114"/>
      <c r="G170" s="115"/>
      <c r="H170" s="98"/>
      <c r="I170" s="111"/>
      <c r="J170" s="97"/>
      <c r="K170" s="97"/>
      <c r="L170" s="102"/>
      <c r="M170" s="102"/>
      <c r="N170" s="102"/>
      <c r="O170" s="103"/>
      <c r="P170" s="104"/>
      <c r="Q170" s="103"/>
      <c r="R170" s="105">
        <f>IF($Q170=LIST!$A$73,O170,IF(Q170=LIST!$A$74,O170,IF(Q170="",O170,LIST!$A$72)))</f>
        <v>0</v>
      </c>
      <c r="S170" s="105">
        <f>IF($Q170=LIST!$A$73,P170,IF(Q170=LIST!$A$74,P170,IF(Q170="",P170,LIST!$A$72)))</f>
        <v>0</v>
      </c>
      <c r="T170" s="108"/>
      <c r="U170" s="108"/>
      <c r="V170" s="109"/>
      <c r="W170" s="110"/>
    </row>
    <row r="171" spans="1:23" ht="24.95" customHeight="1">
      <c r="A171" s="79">
        <v>169</v>
      </c>
      <c r="B171" s="95"/>
      <c r="C171" s="112"/>
      <c r="D171" s="109"/>
      <c r="E171" s="98"/>
      <c r="F171" s="114"/>
      <c r="G171" s="115"/>
      <c r="H171" s="98"/>
      <c r="I171" s="111"/>
      <c r="J171" s="97"/>
      <c r="K171" s="97"/>
      <c r="L171" s="102"/>
      <c r="M171" s="102"/>
      <c r="N171" s="102"/>
      <c r="O171" s="103"/>
      <c r="P171" s="104"/>
      <c r="Q171" s="103"/>
      <c r="R171" s="105">
        <f>IF($Q171=LIST!$A$73,O171,IF(Q171=LIST!$A$74,O171,IF(Q171="",O171,LIST!$A$72)))</f>
        <v>0</v>
      </c>
      <c r="S171" s="105">
        <f>IF($Q171=LIST!$A$73,P171,IF(Q171=LIST!$A$74,P171,IF(Q171="",P171,LIST!$A$72)))</f>
        <v>0</v>
      </c>
      <c r="T171" s="108"/>
      <c r="U171" s="108"/>
      <c r="V171" s="109"/>
      <c r="W171" s="110"/>
    </row>
    <row r="172" spans="1:23" ht="24.95" customHeight="1">
      <c r="A172" s="79">
        <v>170</v>
      </c>
      <c r="B172" s="95"/>
      <c r="C172" s="112"/>
      <c r="D172" s="109"/>
      <c r="E172" s="98"/>
      <c r="F172" s="114"/>
      <c r="G172" s="115"/>
      <c r="H172" s="98"/>
      <c r="I172" s="111"/>
      <c r="J172" s="97"/>
      <c r="K172" s="97"/>
      <c r="L172" s="102"/>
      <c r="M172" s="102"/>
      <c r="N172" s="102"/>
      <c r="O172" s="103"/>
      <c r="P172" s="104"/>
      <c r="Q172" s="103"/>
      <c r="R172" s="105">
        <f>IF($Q172=LIST!$A$73,O172,IF(Q172=LIST!$A$74,O172,IF(Q172="",O172,LIST!$A$72)))</f>
        <v>0</v>
      </c>
      <c r="S172" s="105">
        <f>IF($Q172=LIST!$A$73,P172,IF(Q172=LIST!$A$74,P172,IF(Q172="",P172,LIST!$A$72)))</f>
        <v>0</v>
      </c>
      <c r="T172" s="108"/>
      <c r="U172" s="108"/>
      <c r="V172" s="109"/>
      <c r="W172" s="110"/>
    </row>
    <row r="173" spans="1:23" ht="24.95" customHeight="1">
      <c r="A173" s="79">
        <v>171</v>
      </c>
      <c r="B173" s="95"/>
      <c r="C173" s="112"/>
      <c r="D173" s="109"/>
      <c r="E173" s="98"/>
      <c r="F173" s="114"/>
      <c r="G173" s="115"/>
      <c r="H173" s="98"/>
      <c r="I173" s="111"/>
      <c r="J173" s="97"/>
      <c r="K173" s="97"/>
      <c r="L173" s="102"/>
      <c r="M173" s="102"/>
      <c r="N173" s="102"/>
      <c r="O173" s="103"/>
      <c r="P173" s="104"/>
      <c r="Q173" s="103"/>
      <c r="R173" s="105">
        <f>IF($Q173=LIST!$A$73,O173,IF(Q173=LIST!$A$74,O173,IF(Q173="",O173,LIST!$A$72)))</f>
        <v>0</v>
      </c>
      <c r="S173" s="105">
        <f>IF($Q173=LIST!$A$73,P173,IF(Q173=LIST!$A$74,P173,IF(Q173="",P173,LIST!$A$72)))</f>
        <v>0</v>
      </c>
      <c r="T173" s="108"/>
      <c r="U173" s="108"/>
      <c r="V173" s="109"/>
      <c r="W173" s="110"/>
    </row>
    <row r="174" spans="1:23" ht="24.95" customHeight="1">
      <c r="A174" s="79">
        <v>172</v>
      </c>
      <c r="B174" s="95"/>
      <c r="C174" s="112"/>
      <c r="D174" s="109"/>
      <c r="E174" s="98"/>
      <c r="F174" s="114"/>
      <c r="G174" s="115"/>
      <c r="H174" s="98"/>
      <c r="I174" s="111"/>
      <c r="J174" s="97"/>
      <c r="K174" s="97"/>
      <c r="L174" s="102"/>
      <c r="M174" s="102"/>
      <c r="N174" s="102"/>
      <c r="O174" s="103"/>
      <c r="P174" s="104"/>
      <c r="Q174" s="103"/>
      <c r="R174" s="105">
        <f>IF($Q174=LIST!$A$73,O174,IF(Q174=LIST!$A$74,O174,IF(Q174="",O174,LIST!$A$72)))</f>
        <v>0</v>
      </c>
      <c r="S174" s="105">
        <f>IF($Q174=LIST!$A$73,P174,IF(Q174=LIST!$A$74,P174,IF(Q174="",P174,LIST!$A$72)))</f>
        <v>0</v>
      </c>
      <c r="T174" s="108"/>
      <c r="U174" s="108"/>
      <c r="V174" s="109"/>
      <c r="W174" s="110"/>
    </row>
    <row r="175" spans="1:23" ht="24.95" customHeight="1">
      <c r="A175" s="79">
        <v>173</v>
      </c>
      <c r="B175" s="95"/>
      <c r="C175" s="112"/>
      <c r="D175" s="109"/>
      <c r="E175" s="98"/>
      <c r="F175" s="114"/>
      <c r="G175" s="115"/>
      <c r="H175" s="98"/>
      <c r="I175" s="111"/>
      <c r="J175" s="97"/>
      <c r="K175" s="97"/>
      <c r="L175" s="102"/>
      <c r="M175" s="102"/>
      <c r="N175" s="102"/>
      <c r="O175" s="103"/>
      <c r="P175" s="104"/>
      <c r="Q175" s="103"/>
      <c r="R175" s="105">
        <f>IF($Q175=LIST!$A$73,O175,IF(Q175=LIST!$A$74,O175,IF(Q175="",O175,LIST!$A$72)))</f>
        <v>0</v>
      </c>
      <c r="S175" s="105">
        <f>IF($Q175=LIST!$A$73,P175,IF(Q175=LIST!$A$74,P175,IF(Q175="",P175,LIST!$A$72)))</f>
        <v>0</v>
      </c>
      <c r="T175" s="108"/>
      <c r="U175" s="108"/>
      <c r="V175" s="109"/>
      <c r="W175" s="110"/>
    </row>
    <row r="176" spans="1:23" ht="24.95" customHeight="1">
      <c r="A176" s="79">
        <v>174</v>
      </c>
      <c r="B176" s="95"/>
      <c r="C176" s="112"/>
      <c r="D176" s="109"/>
      <c r="E176" s="98"/>
      <c r="F176" s="114"/>
      <c r="G176" s="115"/>
      <c r="H176" s="98"/>
      <c r="I176" s="111"/>
      <c r="J176" s="97"/>
      <c r="K176" s="97"/>
      <c r="L176" s="102"/>
      <c r="M176" s="102"/>
      <c r="N176" s="102"/>
      <c r="O176" s="103"/>
      <c r="P176" s="104"/>
      <c r="Q176" s="103"/>
      <c r="R176" s="105">
        <f>IF($Q176=LIST!$A$73,O176,IF(Q176=LIST!$A$74,O176,IF(Q176="",O176,LIST!$A$72)))</f>
        <v>0</v>
      </c>
      <c r="S176" s="105">
        <f>IF($Q176=LIST!$A$73,P176,IF(Q176=LIST!$A$74,P176,IF(Q176="",P176,LIST!$A$72)))</f>
        <v>0</v>
      </c>
      <c r="T176" s="108"/>
      <c r="U176" s="108"/>
      <c r="V176" s="109"/>
      <c r="W176" s="110"/>
    </row>
    <row r="177" spans="1:23" ht="24.95" customHeight="1">
      <c r="A177" s="79">
        <v>175</v>
      </c>
      <c r="B177" s="95"/>
      <c r="C177" s="112"/>
      <c r="D177" s="109"/>
      <c r="E177" s="98"/>
      <c r="F177" s="114"/>
      <c r="G177" s="115"/>
      <c r="H177" s="98"/>
      <c r="I177" s="111"/>
      <c r="J177" s="97"/>
      <c r="K177" s="97"/>
      <c r="L177" s="102"/>
      <c r="M177" s="102"/>
      <c r="N177" s="102"/>
      <c r="O177" s="103"/>
      <c r="P177" s="104"/>
      <c r="Q177" s="103"/>
      <c r="R177" s="105">
        <f>IF($Q177=LIST!$A$73,O177,IF(Q177=LIST!$A$74,O177,IF(Q177="",O177,LIST!$A$72)))</f>
        <v>0</v>
      </c>
      <c r="S177" s="105">
        <f>IF($Q177=LIST!$A$73,P177,IF(Q177=LIST!$A$74,P177,IF(Q177="",P177,LIST!$A$72)))</f>
        <v>0</v>
      </c>
      <c r="T177" s="108"/>
      <c r="U177" s="108"/>
      <c r="V177" s="109"/>
      <c r="W177" s="110"/>
    </row>
    <row r="178" spans="1:23" ht="24.95" customHeight="1">
      <c r="A178" s="79">
        <v>176</v>
      </c>
      <c r="B178" s="95"/>
      <c r="C178" s="112"/>
      <c r="D178" s="109"/>
      <c r="E178" s="98"/>
      <c r="F178" s="114"/>
      <c r="G178" s="115"/>
      <c r="H178" s="98"/>
      <c r="I178" s="111"/>
      <c r="J178" s="97"/>
      <c r="K178" s="97"/>
      <c r="L178" s="102"/>
      <c r="M178" s="102"/>
      <c r="N178" s="102"/>
      <c r="O178" s="103"/>
      <c r="P178" s="104"/>
      <c r="Q178" s="103"/>
      <c r="R178" s="105">
        <f>IF($Q178=LIST!$A$73,O178,IF(Q178=LIST!$A$74,O178,IF(Q178="",O178,LIST!$A$72)))</f>
        <v>0</v>
      </c>
      <c r="S178" s="105">
        <f>IF($Q178=LIST!$A$73,P178,IF(Q178=LIST!$A$74,P178,IF(Q178="",P178,LIST!$A$72)))</f>
        <v>0</v>
      </c>
      <c r="T178" s="108"/>
      <c r="U178" s="108"/>
      <c r="V178" s="109"/>
      <c r="W178" s="110"/>
    </row>
    <row r="179" spans="1:23" ht="24.95" customHeight="1">
      <c r="A179" s="79">
        <v>177</v>
      </c>
      <c r="B179" s="95"/>
      <c r="C179" s="112"/>
      <c r="D179" s="109"/>
      <c r="E179" s="98"/>
      <c r="F179" s="114"/>
      <c r="G179" s="115"/>
      <c r="H179" s="98"/>
      <c r="I179" s="111"/>
      <c r="J179" s="97"/>
      <c r="K179" s="97"/>
      <c r="L179" s="102"/>
      <c r="M179" s="102"/>
      <c r="N179" s="102"/>
      <c r="O179" s="103"/>
      <c r="P179" s="104"/>
      <c r="Q179" s="103"/>
      <c r="R179" s="105">
        <f>IF($Q179=LIST!$A$73,O179,IF(Q179=LIST!$A$74,O179,IF(Q179="",O179,LIST!$A$72)))</f>
        <v>0</v>
      </c>
      <c r="S179" s="105">
        <f>IF($Q179=LIST!$A$73,P179,IF(Q179=LIST!$A$74,P179,IF(Q179="",P179,LIST!$A$72)))</f>
        <v>0</v>
      </c>
      <c r="T179" s="108"/>
      <c r="U179" s="108"/>
      <c r="V179" s="109"/>
      <c r="W179" s="110"/>
    </row>
    <row r="180" spans="1:23" ht="24.95" customHeight="1">
      <c r="A180" s="79">
        <v>178</v>
      </c>
      <c r="B180" s="95"/>
      <c r="C180" s="112"/>
      <c r="D180" s="109"/>
      <c r="E180" s="98"/>
      <c r="F180" s="114"/>
      <c r="G180" s="115"/>
      <c r="H180" s="98"/>
      <c r="I180" s="111"/>
      <c r="J180" s="97"/>
      <c r="K180" s="97"/>
      <c r="L180" s="102"/>
      <c r="M180" s="102"/>
      <c r="N180" s="102"/>
      <c r="O180" s="103"/>
      <c r="P180" s="104"/>
      <c r="Q180" s="103"/>
      <c r="R180" s="105">
        <f>IF($Q180=LIST!$A$73,O180,IF(Q180=LIST!$A$74,O180,IF(Q180="",O180,LIST!$A$72)))</f>
        <v>0</v>
      </c>
      <c r="S180" s="105">
        <f>IF($Q180=LIST!$A$73,P180,IF(Q180=LIST!$A$74,P180,IF(Q180="",P180,LIST!$A$72)))</f>
        <v>0</v>
      </c>
      <c r="T180" s="108"/>
      <c r="U180" s="108"/>
      <c r="V180" s="109"/>
      <c r="W180" s="110"/>
    </row>
    <row r="181" spans="1:23" ht="24.95" customHeight="1">
      <c r="A181" s="79">
        <v>179</v>
      </c>
      <c r="B181" s="95"/>
      <c r="C181" s="112"/>
      <c r="D181" s="109"/>
      <c r="E181" s="98"/>
      <c r="F181" s="114"/>
      <c r="G181" s="115"/>
      <c r="H181" s="98"/>
      <c r="I181" s="111"/>
      <c r="J181" s="97"/>
      <c r="K181" s="97"/>
      <c r="L181" s="102"/>
      <c r="M181" s="102"/>
      <c r="N181" s="102"/>
      <c r="O181" s="103"/>
      <c r="P181" s="104"/>
      <c r="Q181" s="103"/>
      <c r="R181" s="105">
        <f>IF($Q181=LIST!$A$73,O181,IF(Q181=LIST!$A$74,O181,IF(Q181="",O181,LIST!$A$72)))</f>
        <v>0</v>
      </c>
      <c r="S181" s="105">
        <f>IF($Q181=LIST!$A$73,P181,IF(Q181=LIST!$A$74,P181,IF(Q181="",P181,LIST!$A$72)))</f>
        <v>0</v>
      </c>
      <c r="T181" s="108"/>
      <c r="U181" s="108"/>
      <c r="V181" s="109"/>
      <c r="W181" s="110"/>
    </row>
    <row r="182" spans="1:23" ht="24.95" customHeight="1">
      <c r="A182" s="79">
        <v>180</v>
      </c>
      <c r="B182" s="95"/>
      <c r="C182" s="112"/>
      <c r="D182" s="109"/>
      <c r="E182" s="98"/>
      <c r="F182" s="114"/>
      <c r="G182" s="115"/>
      <c r="H182" s="98"/>
      <c r="I182" s="111"/>
      <c r="J182" s="97"/>
      <c r="K182" s="97"/>
      <c r="L182" s="102"/>
      <c r="M182" s="102"/>
      <c r="N182" s="102"/>
      <c r="O182" s="103"/>
      <c r="P182" s="104"/>
      <c r="Q182" s="103"/>
      <c r="R182" s="105">
        <f>IF($Q182=LIST!$A$73,O182,IF(Q182=LIST!$A$74,O182,IF(Q182="",O182,LIST!$A$72)))</f>
        <v>0</v>
      </c>
      <c r="S182" s="105">
        <f>IF($Q182=LIST!$A$73,P182,IF(Q182=LIST!$A$74,P182,IF(Q182="",P182,LIST!$A$72)))</f>
        <v>0</v>
      </c>
      <c r="T182" s="108"/>
      <c r="U182" s="108"/>
      <c r="V182" s="109"/>
      <c r="W182" s="110"/>
    </row>
    <row r="183" spans="1:23" ht="24.95" customHeight="1">
      <c r="A183" s="79">
        <v>181</v>
      </c>
      <c r="B183" s="95"/>
      <c r="C183" s="112"/>
      <c r="D183" s="109"/>
      <c r="E183" s="98"/>
      <c r="F183" s="114"/>
      <c r="G183" s="115"/>
      <c r="H183" s="98"/>
      <c r="I183" s="111"/>
      <c r="J183" s="97"/>
      <c r="K183" s="97"/>
      <c r="L183" s="102"/>
      <c r="M183" s="102"/>
      <c r="N183" s="102"/>
      <c r="O183" s="103"/>
      <c r="P183" s="104"/>
      <c r="Q183" s="103"/>
      <c r="R183" s="105">
        <f>IF($Q183=LIST!$A$73,O183,IF(Q183=LIST!$A$74,O183,IF(Q183="",O183,LIST!$A$72)))</f>
        <v>0</v>
      </c>
      <c r="S183" s="105">
        <f>IF($Q183=LIST!$A$73,P183,IF(Q183=LIST!$A$74,P183,IF(Q183="",P183,LIST!$A$72)))</f>
        <v>0</v>
      </c>
      <c r="T183" s="108"/>
      <c r="U183" s="108"/>
      <c r="V183" s="109"/>
      <c r="W183" s="110"/>
    </row>
    <row r="184" spans="1:23" ht="24.95" customHeight="1">
      <c r="A184" s="79">
        <v>182</v>
      </c>
      <c r="B184" s="95"/>
      <c r="C184" s="112"/>
      <c r="D184" s="109"/>
      <c r="E184" s="98"/>
      <c r="F184" s="114"/>
      <c r="G184" s="115"/>
      <c r="H184" s="98"/>
      <c r="I184" s="111"/>
      <c r="J184" s="97"/>
      <c r="K184" s="97"/>
      <c r="L184" s="102"/>
      <c r="M184" s="102"/>
      <c r="N184" s="102"/>
      <c r="O184" s="103"/>
      <c r="P184" s="104"/>
      <c r="Q184" s="103"/>
      <c r="R184" s="105">
        <f>IF($Q184=LIST!$A$73,O184,IF(Q184=LIST!$A$74,O184,IF(Q184="",O184,LIST!$A$72)))</f>
        <v>0</v>
      </c>
      <c r="S184" s="105">
        <f>IF($Q184=LIST!$A$73,P184,IF(Q184=LIST!$A$74,P184,IF(Q184="",P184,LIST!$A$72)))</f>
        <v>0</v>
      </c>
      <c r="T184" s="108"/>
      <c r="U184" s="108"/>
      <c r="V184" s="109"/>
      <c r="W184" s="110"/>
    </row>
    <row r="185" spans="1:23" ht="24.95" customHeight="1">
      <c r="A185" s="79">
        <v>183</v>
      </c>
      <c r="B185" s="95"/>
      <c r="C185" s="112"/>
      <c r="D185" s="109"/>
      <c r="E185" s="98"/>
      <c r="F185" s="114"/>
      <c r="G185" s="115"/>
      <c r="H185" s="98"/>
      <c r="I185" s="111"/>
      <c r="J185" s="97"/>
      <c r="K185" s="97"/>
      <c r="L185" s="102"/>
      <c r="M185" s="102"/>
      <c r="N185" s="102"/>
      <c r="O185" s="103"/>
      <c r="P185" s="104"/>
      <c r="Q185" s="103"/>
      <c r="R185" s="105">
        <f>IF($Q185=LIST!$A$73,O185,IF(Q185=LIST!$A$74,O185,IF(Q185="",O185,LIST!$A$72)))</f>
        <v>0</v>
      </c>
      <c r="S185" s="105">
        <f>IF($Q185=LIST!$A$73,P185,IF(Q185=LIST!$A$74,P185,IF(Q185="",P185,LIST!$A$72)))</f>
        <v>0</v>
      </c>
      <c r="T185" s="108"/>
      <c r="U185" s="108"/>
      <c r="V185" s="109"/>
      <c r="W185" s="110"/>
    </row>
    <row r="186" spans="1:23" ht="24.95" customHeight="1">
      <c r="A186" s="79">
        <v>184</v>
      </c>
      <c r="B186" s="95"/>
      <c r="C186" s="112"/>
      <c r="D186" s="109"/>
      <c r="E186" s="98"/>
      <c r="F186" s="114"/>
      <c r="G186" s="115"/>
      <c r="H186" s="98"/>
      <c r="I186" s="111"/>
      <c r="J186" s="97"/>
      <c r="K186" s="97"/>
      <c r="L186" s="102"/>
      <c r="M186" s="102"/>
      <c r="N186" s="102"/>
      <c r="O186" s="103"/>
      <c r="P186" s="104"/>
      <c r="Q186" s="103"/>
      <c r="R186" s="105">
        <f>IF($Q186=LIST!$A$73,O186,IF(Q186=LIST!$A$74,O186,IF(Q186="",O186,LIST!$A$72)))</f>
        <v>0</v>
      </c>
      <c r="S186" s="105">
        <f>IF($Q186=LIST!$A$73,P186,IF(Q186=LIST!$A$74,P186,IF(Q186="",P186,LIST!$A$72)))</f>
        <v>0</v>
      </c>
      <c r="T186" s="108"/>
      <c r="U186" s="108"/>
      <c r="V186" s="109"/>
      <c r="W186" s="110"/>
    </row>
    <row r="187" spans="1:23" ht="24.95" customHeight="1">
      <c r="A187" s="79">
        <v>185</v>
      </c>
      <c r="B187" s="95"/>
      <c r="C187" s="112"/>
      <c r="D187" s="109"/>
      <c r="E187" s="98"/>
      <c r="F187" s="114"/>
      <c r="G187" s="115"/>
      <c r="H187" s="98"/>
      <c r="I187" s="111"/>
      <c r="J187" s="97"/>
      <c r="K187" s="97"/>
      <c r="L187" s="102"/>
      <c r="M187" s="102"/>
      <c r="N187" s="102"/>
      <c r="O187" s="103"/>
      <c r="P187" s="104"/>
      <c r="Q187" s="103"/>
      <c r="R187" s="105">
        <f>IF($Q187=LIST!$A$73,O187,IF(Q187=LIST!$A$74,O187,IF(Q187="",O187,LIST!$A$72)))</f>
        <v>0</v>
      </c>
      <c r="S187" s="105">
        <f>IF($Q187=LIST!$A$73,P187,IF(Q187=LIST!$A$74,P187,IF(Q187="",P187,LIST!$A$72)))</f>
        <v>0</v>
      </c>
      <c r="T187" s="108"/>
      <c r="U187" s="108"/>
      <c r="V187" s="109"/>
      <c r="W187" s="110"/>
    </row>
    <row r="188" spans="1:23" ht="24.95" customHeight="1">
      <c r="A188" s="79">
        <v>186</v>
      </c>
      <c r="B188" s="95"/>
      <c r="C188" s="112"/>
      <c r="D188" s="109"/>
      <c r="E188" s="98"/>
      <c r="F188" s="114"/>
      <c r="G188" s="115"/>
      <c r="H188" s="98"/>
      <c r="I188" s="111"/>
      <c r="J188" s="97"/>
      <c r="K188" s="97"/>
      <c r="L188" s="102"/>
      <c r="M188" s="102"/>
      <c r="N188" s="102"/>
      <c r="O188" s="103"/>
      <c r="P188" s="104"/>
      <c r="Q188" s="103"/>
      <c r="R188" s="105">
        <f>IF($Q188=LIST!$A$73,O188,IF(Q188=LIST!$A$74,O188,IF(Q188="",O188,LIST!$A$72)))</f>
        <v>0</v>
      </c>
      <c r="S188" s="105">
        <f>IF($Q188=LIST!$A$73,P188,IF(Q188=LIST!$A$74,P188,IF(Q188="",P188,LIST!$A$72)))</f>
        <v>0</v>
      </c>
      <c r="T188" s="108"/>
      <c r="U188" s="108"/>
      <c r="V188" s="109"/>
      <c r="W188" s="110"/>
    </row>
    <row r="189" spans="1:23" ht="24.95" customHeight="1">
      <c r="A189" s="79">
        <v>187</v>
      </c>
      <c r="B189" s="95"/>
      <c r="C189" s="112"/>
      <c r="D189" s="109"/>
      <c r="E189" s="98"/>
      <c r="F189" s="114"/>
      <c r="G189" s="115"/>
      <c r="H189" s="98"/>
      <c r="I189" s="111"/>
      <c r="J189" s="97"/>
      <c r="K189" s="97"/>
      <c r="L189" s="102"/>
      <c r="M189" s="102"/>
      <c r="N189" s="102"/>
      <c r="O189" s="103"/>
      <c r="P189" s="104"/>
      <c r="Q189" s="103"/>
      <c r="R189" s="105">
        <f>IF($Q189=LIST!$A$73,O189,IF(Q189=LIST!$A$74,O189,IF(Q189="",O189,LIST!$A$72)))</f>
        <v>0</v>
      </c>
      <c r="S189" s="105">
        <f>IF($Q189=LIST!$A$73,P189,IF(Q189=LIST!$A$74,P189,IF(Q189="",P189,LIST!$A$72)))</f>
        <v>0</v>
      </c>
      <c r="T189" s="108"/>
      <c r="U189" s="108"/>
      <c r="V189" s="109"/>
      <c r="W189" s="110"/>
    </row>
    <row r="190" spans="1:23" ht="24.95" customHeight="1">
      <c r="A190" s="79">
        <v>188</v>
      </c>
      <c r="B190" s="95"/>
      <c r="C190" s="112"/>
      <c r="D190" s="109"/>
      <c r="E190" s="98"/>
      <c r="F190" s="114"/>
      <c r="G190" s="115"/>
      <c r="H190" s="98"/>
      <c r="I190" s="111"/>
      <c r="J190" s="97"/>
      <c r="K190" s="97"/>
      <c r="L190" s="102"/>
      <c r="M190" s="102"/>
      <c r="N190" s="102"/>
      <c r="O190" s="103"/>
      <c r="P190" s="104"/>
      <c r="Q190" s="103"/>
      <c r="R190" s="105">
        <f>IF($Q190=LIST!$A$73,O190,IF(Q190=LIST!$A$74,O190,IF(Q190="",O190,LIST!$A$72)))</f>
        <v>0</v>
      </c>
      <c r="S190" s="105">
        <f>IF($Q190=LIST!$A$73,P190,IF(Q190=LIST!$A$74,P190,IF(Q190="",P190,LIST!$A$72)))</f>
        <v>0</v>
      </c>
      <c r="T190" s="108"/>
      <c r="U190" s="108"/>
      <c r="V190" s="109"/>
      <c r="W190" s="110"/>
    </row>
    <row r="191" spans="1:23" ht="24.95" customHeight="1">
      <c r="A191" s="79">
        <v>189</v>
      </c>
      <c r="B191" s="95"/>
      <c r="C191" s="112"/>
      <c r="D191" s="109"/>
      <c r="E191" s="98"/>
      <c r="F191" s="114"/>
      <c r="G191" s="115"/>
      <c r="H191" s="98"/>
      <c r="I191" s="111"/>
      <c r="J191" s="97"/>
      <c r="K191" s="97"/>
      <c r="L191" s="102"/>
      <c r="M191" s="102"/>
      <c r="N191" s="102"/>
      <c r="O191" s="103"/>
      <c r="P191" s="104"/>
      <c r="Q191" s="103"/>
      <c r="R191" s="105">
        <f>IF($Q191=LIST!$A$73,O191,IF(Q191=LIST!$A$74,O191,IF(Q191="",O191,LIST!$A$72)))</f>
        <v>0</v>
      </c>
      <c r="S191" s="105">
        <f>IF($Q191=LIST!$A$73,P191,IF(Q191=LIST!$A$74,P191,IF(Q191="",P191,LIST!$A$72)))</f>
        <v>0</v>
      </c>
      <c r="T191" s="108"/>
      <c r="U191" s="108"/>
      <c r="V191" s="109"/>
      <c r="W191" s="110"/>
    </row>
    <row r="192" spans="1:23" ht="24.95" customHeight="1">
      <c r="A192" s="79">
        <v>190</v>
      </c>
      <c r="B192" s="95"/>
      <c r="C192" s="112"/>
      <c r="D192" s="109"/>
      <c r="E192" s="98"/>
      <c r="F192" s="114"/>
      <c r="G192" s="115"/>
      <c r="H192" s="98"/>
      <c r="I192" s="111"/>
      <c r="J192" s="97"/>
      <c r="K192" s="97"/>
      <c r="L192" s="102"/>
      <c r="M192" s="102"/>
      <c r="N192" s="102"/>
      <c r="O192" s="103"/>
      <c r="P192" s="104"/>
      <c r="Q192" s="103"/>
      <c r="R192" s="105">
        <f>IF($Q192=LIST!$A$73,O192,IF(Q192=LIST!$A$74,O192,IF(Q192="",O192,LIST!$A$72)))</f>
        <v>0</v>
      </c>
      <c r="S192" s="105">
        <f>IF($Q192=LIST!$A$73,P192,IF(Q192=LIST!$A$74,P192,IF(Q192="",P192,LIST!$A$72)))</f>
        <v>0</v>
      </c>
      <c r="T192" s="108"/>
      <c r="U192" s="108"/>
      <c r="V192" s="109"/>
      <c r="W192" s="110"/>
    </row>
    <row r="193" spans="1:23" ht="24.95" customHeight="1">
      <c r="A193" s="79">
        <v>191</v>
      </c>
      <c r="B193" s="95"/>
      <c r="C193" s="112"/>
      <c r="D193" s="109"/>
      <c r="E193" s="98"/>
      <c r="F193" s="114"/>
      <c r="G193" s="115"/>
      <c r="H193" s="98"/>
      <c r="I193" s="111"/>
      <c r="J193" s="97"/>
      <c r="K193" s="97"/>
      <c r="L193" s="102"/>
      <c r="M193" s="102"/>
      <c r="N193" s="102"/>
      <c r="O193" s="103"/>
      <c r="P193" s="104"/>
      <c r="Q193" s="103"/>
      <c r="R193" s="105">
        <f>IF($Q193=LIST!$A$73,O193,IF(Q193=LIST!$A$74,O193,IF(Q193="",O193,LIST!$A$72)))</f>
        <v>0</v>
      </c>
      <c r="S193" s="105">
        <f>IF($Q193=LIST!$A$73,P193,IF(Q193=LIST!$A$74,P193,IF(Q193="",P193,LIST!$A$72)))</f>
        <v>0</v>
      </c>
      <c r="T193" s="108"/>
      <c r="U193" s="108"/>
      <c r="V193" s="109"/>
      <c r="W193" s="110"/>
    </row>
    <row r="194" spans="1:23" ht="24.95" customHeight="1">
      <c r="A194" s="79">
        <v>192</v>
      </c>
      <c r="B194" s="95"/>
      <c r="C194" s="112"/>
      <c r="D194" s="109"/>
      <c r="E194" s="98"/>
      <c r="F194" s="114"/>
      <c r="G194" s="115"/>
      <c r="H194" s="98"/>
      <c r="I194" s="111"/>
      <c r="J194" s="97"/>
      <c r="K194" s="97"/>
      <c r="L194" s="102"/>
      <c r="M194" s="102"/>
      <c r="N194" s="102"/>
      <c r="O194" s="103"/>
      <c r="P194" s="104"/>
      <c r="Q194" s="103"/>
      <c r="R194" s="105">
        <f>IF($Q194=LIST!$A$73,O194,IF(Q194=LIST!$A$74,O194,IF(Q194="",O194,LIST!$A$72)))</f>
        <v>0</v>
      </c>
      <c r="S194" s="105">
        <f>IF($Q194=LIST!$A$73,P194,IF(Q194=LIST!$A$74,P194,IF(Q194="",P194,LIST!$A$72)))</f>
        <v>0</v>
      </c>
      <c r="T194" s="108"/>
      <c r="U194" s="108"/>
      <c r="V194" s="109"/>
      <c r="W194" s="110"/>
    </row>
    <row r="195" spans="1:23" ht="24.95" customHeight="1">
      <c r="A195" s="79">
        <v>193</v>
      </c>
      <c r="B195" s="95"/>
      <c r="C195" s="112"/>
      <c r="D195" s="109"/>
      <c r="E195" s="98"/>
      <c r="F195" s="114"/>
      <c r="G195" s="115"/>
      <c r="H195" s="98"/>
      <c r="I195" s="111"/>
      <c r="J195" s="97"/>
      <c r="K195" s="97"/>
      <c r="L195" s="102"/>
      <c r="M195" s="102"/>
      <c r="N195" s="102"/>
      <c r="O195" s="103"/>
      <c r="P195" s="104"/>
      <c r="Q195" s="103"/>
      <c r="R195" s="105">
        <f>IF($Q195=LIST!$A$73,O195,IF(Q195=LIST!$A$74,O195,IF(Q195="",O195,LIST!$A$72)))</f>
        <v>0</v>
      </c>
      <c r="S195" s="105">
        <f>IF($Q195=LIST!$A$73,P195,IF(Q195=LIST!$A$74,P195,IF(Q195="",P195,LIST!$A$72)))</f>
        <v>0</v>
      </c>
      <c r="T195" s="108"/>
      <c r="U195" s="108"/>
      <c r="V195" s="109"/>
      <c r="W195" s="110"/>
    </row>
    <row r="196" spans="1:23" ht="24.95" customHeight="1">
      <c r="A196" s="79">
        <v>194</v>
      </c>
      <c r="B196" s="95"/>
      <c r="C196" s="112"/>
      <c r="D196" s="109"/>
      <c r="E196" s="98"/>
      <c r="F196" s="114"/>
      <c r="G196" s="115"/>
      <c r="H196" s="98"/>
      <c r="I196" s="111"/>
      <c r="J196" s="97"/>
      <c r="K196" s="97"/>
      <c r="L196" s="102"/>
      <c r="M196" s="102"/>
      <c r="N196" s="102"/>
      <c r="O196" s="103"/>
      <c r="P196" s="104"/>
      <c r="Q196" s="103"/>
      <c r="R196" s="105">
        <f>IF($Q196=LIST!$A$73,O196,IF(Q196=LIST!$A$74,O196,IF(Q196="",O196,LIST!$A$72)))</f>
        <v>0</v>
      </c>
      <c r="S196" s="105">
        <f>IF($Q196=LIST!$A$73,P196,IF(Q196=LIST!$A$74,P196,IF(Q196="",P196,LIST!$A$72)))</f>
        <v>0</v>
      </c>
      <c r="T196" s="108"/>
      <c r="U196" s="108"/>
      <c r="V196" s="109"/>
      <c r="W196" s="110"/>
    </row>
    <row r="197" spans="1:23" ht="24.95" customHeight="1">
      <c r="A197" s="79">
        <v>195</v>
      </c>
      <c r="B197" s="95"/>
      <c r="C197" s="112"/>
      <c r="D197" s="109"/>
      <c r="E197" s="98"/>
      <c r="F197" s="114"/>
      <c r="G197" s="115"/>
      <c r="H197" s="98"/>
      <c r="I197" s="111"/>
      <c r="J197" s="97"/>
      <c r="K197" s="97"/>
      <c r="L197" s="102"/>
      <c r="M197" s="102"/>
      <c r="N197" s="102"/>
      <c r="O197" s="103"/>
      <c r="P197" s="104"/>
      <c r="Q197" s="103"/>
      <c r="R197" s="105">
        <f>IF($Q197=LIST!$A$73,O197,IF(Q197=LIST!$A$74,O197,IF(Q197="",O197,LIST!$A$72)))</f>
        <v>0</v>
      </c>
      <c r="S197" s="105">
        <f>IF($Q197=LIST!$A$73,P197,IF(Q197=LIST!$A$74,P197,IF(Q197="",P197,LIST!$A$72)))</f>
        <v>0</v>
      </c>
      <c r="T197" s="108"/>
      <c r="U197" s="108"/>
      <c r="V197" s="109"/>
      <c r="W197" s="110"/>
    </row>
    <row r="198" spans="1:23" ht="24.95" customHeight="1">
      <c r="A198" s="79">
        <v>196</v>
      </c>
      <c r="B198" s="95"/>
      <c r="C198" s="112"/>
      <c r="D198" s="109"/>
      <c r="E198" s="98"/>
      <c r="F198" s="114"/>
      <c r="G198" s="115"/>
      <c r="H198" s="98"/>
      <c r="I198" s="111"/>
      <c r="J198" s="97"/>
      <c r="K198" s="97"/>
      <c r="L198" s="102"/>
      <c r="M198" s="102"/>
      <c r="N198" s="102"/>
      <c r="O198" s="103"/>
      <c r="P198" s="104"/>
      <c r="Q198" s="103"/>
      <c r="R198" s="105">
        <f>IF($Q198=LIST!$A$73,O198,IF(Q198=LIST!$A$74,O198,IF(Q198="",O198,LIST!$A$72)))</f>
        <v>0</v>
      </c>
      <c r="S198" s="105">
        <f>IF($Q198=LIST!$A$73,P198,IF(Q198=LIST!$A$74,P198,IF(Q198="",P198,LIST!$A$72)))</f>
        <v>0</v>
      </c>
      <c r="T198" s="108"/>
      <c r="U198" s="108"/>
      <c r="V198" s="109"/>
      <c r="W198" s="110"/>
    </row>
    <row r="199" spans="1:23" ht="24.95" customHeight="1">
      <c r="A199" s="79">
        <v>197</v>
      </c>
      <c r="B199" s="95"/>
      <c r="C199" s="112"/>
      <c r="D199" s="109"/>
      <c r="E199" s="98"/>
      <c r="F199" s="114"/>
      <c r="G199" s="115"/>
      <c r="H199" s="98"/>
      <c r="I199" s="111"/>
      <c r="J199" s="97"/>
      <c r="K199" s="97"/>
      <c r="L199" s="102"/>
      <c r="M199" s="102"/>
      <c r="N199" s="102"/>
      <c r="O199" s="103"/>
      <c r="P199" s="104"/>
      <c r="Q199" s="103"/>
      <c r="R199" s="105">
        <f>IF($Q199=LIST!$A$73,O199,IF(Q199=LIST!$A$74,O199,IF(Q199="",O199,LIST!$A$72)))</f>
        <v>0</v>
      </c>
      <c r="S199" s="105">
        <f>IF($Q199=LIST!$A$73,P199,IF(Q199=LIST!$A$74,P199,IF(Q199="",P199,LIST!$A$72)))</f>
        <v>0</v>
      </c>
      <c r="T199" s="108"/>
      <c r="U199" s="108"/>
      <c r="V199" s="109"/>
      <c r="W199" s="110"/>
    </row>
    <row r="200" spans="1:23" ht="24.95" customHeight="1">
      <c r="A200" s="79">
        <v>198</v>
      </c>
      <c r="B200" s="95"/>
      <c r="C200" s="112"/>
      <c r="D200" s="109"/>
      <c r="E200" s="98"/>
      <c r="F200" s="114"/>
      <c r="G200" s="115"/>
      <c r="H200" s="98"/>
      <c r="I200" s="111"/>
      <c r="J200" s="97"/>
      <c r="K200" s="97"/>
      <c r="L200" s="102"/>
      <c r="M200" s="102"/>
      <c r="N200" s="102"/>
      <c r="O200" s="103"/>
      <c r="P200" s="104"/>
      <c r="Q200" s="103"/>
      <c r="R200" s="105">
        <f>IF($Q200=LIST!$A$73,O200,IF(Q200=LIST!$A$74,O200,IF(Q200="",O200,LIST!$A$72)))</f>
        <v>0</v>
      </c>
      <c r="S200" s="105">
        <f>IF($Q200=LIST!$A$73,P200,IF(Q200=LIST!$A$74,P200,IF(Q200="",P200,LIST!$A$72)))</f>
        <v>0</v>
      </c>
      <c r="T200" s="108"/>
      <c r="U200" s="108"/>
      <c r="V200" s="109"/>
      <c r="W200" s="110"/>
    </row>
    <row r="201" spans="1:23" ht="24.95" customHeight="1">
      <c r="A201" s="79">
        <v>199</v>
      </c>
      <c r="B201" s="95"/>
      <c r="C201" s="112"/>
      <c r="D201" s="109"/>
      <c r="E201" s="98"/>
      <c r="F201" s="114"/>
      <c r="G201" s="115"/>
      <c r="H201" s="98"/>
      <c r="I201" s="111"/>
      <c r="J201" s="97"/>
      <c r="K201" s="97"/>
      <c r="L201" s="102"/>
      <c r="M201" s="102"/>
      <c r="N201" s="102"/>
      <c r="O201" s="103"/>
      <c r="P201" s="104"/>
      <c r="Q201" s="103"/>
      <c r="R201" s="105">
        <f>IF($Q201=LIST!$A$73,O201,IF(Q201=LIST!$A$74,O201,IF(Q201="",O201,LIST!$A$72)))</f>
        <v>0</v>
      </c>
      <c r="S201" s="105">
        <f>IF($Q201=LIST!$A$73,P201,IF(Q201=LIST!$A$74,P201,IF(Q201="",P201,LIST!$A$72)))</f>
        <v>0</v>
      </c>
      <c r="T201" s="108"/>
      <c r="U201" s="108"/>
      <c r="V201" s="109"/>
      <c r="W201" s="110"/>
    </row>
    <row r="202" spans="1:23" ht="24.95" customHeight="1">
      <c r="A202" s="79">
        <v>200</v>
      </c>
      <c r="B202" s="95"/>
      <c r="C202" s="112"/>
      <c r="D202" s="109"/>
      <c r="E202" s="98"/>
      <c r="F202" s="114"/>
      <c r="G202" s="115"/>
      <c r="H202" s="98"/>
      <c r="I202" s="111"/>
      <c r="J202" s="97"/>
      <c r="K202" s="97"/>
      <c r="L202" s="102"/>
      <c r="M202" s="102"/>
      <c r="N202" s="102"/>
      <c r="O202" s="103"/>
      <c r="P202" s="104"/>
      <c r="Q202" s="103"/>
      <c r="R202" s="105">
        <f>IF($Q202=LIST!$A$73,O202,IF(Q202=LIST!$A$74,O202,IF(Q202="",O202,LIST!$A$72)))</f>
        <v>0</v>
      </c>
      <c r="S202" s="105">
        <f>IF($Q202=LIST!$A$73,P202,IF(Q202=LIST!$A$74,P202,IF(Q202="",P202,LIST!$A$72)))</f>
        <v>0</v>
      </c>
      <c r="T202" s="108"/>
      <c r="U202" s="108"/>
      <c r="V202" s="109"/>
      <c r="W202" s="110"/>
    </row>
    <row r="203" spans="1:23" ht="24.95" customHeight="1">
      <c r="A203" s="79">
        <v>201</v>
      </c>
      <c r="B203" s="95"/>
      <c r="C203" s="112"/>
      <c r="D203" s="109"/>
      <c r="E203" s="98"/>
      <c r="F203" s="114"/>
      <c r="G203" s="115"/>
      <c r="H203" s="98"/>
      <c r="I203" s="111"/>
      <c r="J203" s="97"/>
      <c r="K203" s="97"/>
      <c r="L203" s="102"/>
      <c r="M203" s="102"/>
      <c r="N203" s="102"/>
      <c r="O203" s="103"/>
      <c r="P203" s="104"/>
      <c r="Q203" s="103"/>
      <c r="R203" s="105">
        <f>IF($Q203=LIST!$A$73,O203,IF(Q203=LIST!$A$74,O203,IF(Q203="",O203,LIST!$A$72)))</f>
        <v>0</v>
      </c>
      <c r="S203" s="105">
        <f>IF($Q203=LIST!$A$73,P203,IF(Q203=LIST!$A$74,P203,IF(Q203="",P203,LIST!$A$72)))</f>
        <v>0</v>
      </c>
      <c r="T203" s="108"/>
      <c r="U203" s="108"/>
      <c r="V203" s="109"/>
      <c r="W203" s="110"/>
    </row>
    <row r="204" spans="1:23" ht="24.95" customHeight="1">
      <c r="A204" s="79">
        <v>202</v>
      </c>
      <c r="B204" s="95"/>
      <c r="C204" s="112"/>
      <c r="D204" s="109"/>
      <c r="E204" s="98"/>
      <c r="F204" s="114"/>
      <c r="G204" s="115"/>
      <c r="H204" s="98"/>
      <c r="I204" s="111"/>
      <c r="J204" s="97"/>
      <c r="K204" s="97"/>
      <c r="L204" s="102"/>
      <c r="M204" s="102"/>
      <c r="N204" s="102"/>
      <c r="O204" s="103"/>
      <c r="P204" s="104"/>
      <c r="Q204" s="103"/>
      <c r="R204" s="105">
        <f>IF($Q204=LIST!$A$73,O204,IF(Q204=LIST!$A$74,O204,IF(Q204="",O204,LIST!$A$72)))</f>
        <v>0</v>
      </c>
      <c r="S204" s="105">
        <f>IF($Q204=LIST!$A$73,P204,IF(Q204=LIST!$A$74,P204,IF(Q204="",P204,LIST!$A$72)))</f>
        <v>0</v>
      </c>
      <c r="T204" s="108"/>
      <c r="U204" s="108"/>
      <c r="V204" s="109"/>
      <c r="W204" s="110"/>
    </row>
    <row r="205" spans="1:23" ht="24.95" customHeight="1">
      <c r="A205" s="79">
        <v>203</v>
      </c>
      <c r="B205" s="95"/>
      <c r="C205" s="112"/>
      <c r="D205" s="109"/>
      <c r="E205" s="98"/>
      <c r="F205" s="114"/>
      <c r="G205" s="115"/>
      <c r="H205" s="98"/>
      <c r="I205" s="111"/>
      <c r="J205" s="97"/>
      <c r="K205" s="97"/>
      <c r="L205" s="102"/>
      <c r="M205" s="102"/>
      <c r="N205" s="102"/>
      <c r="O205" s="103"/>
      <c r="P205" s="104"/>
      <c r="Q205" s="103"/>
      <c r="R205" s="105">
        <f>IF($Q205=LIST!$A$73,O205,IF(Q205=LIST!$A$74,O205,IF(Q205="",O205,LIST!$A$72)))</f>
        <v>0</v>
      </c>
      <c r="S205" s="105">
        <f>IF($Q205=LIST!$A$73,P205,IF(Q205=LIST!$A$74,P205,IF(Q205="",P205,LIST!$A$72)))</f>
        <v>0</v>
      </c>
      <c r="T205" s="108"/>
      <c r="U205" s="108"/>
      <c r="V205" s="109"/>
      <c r="W205" s="110"/>
    </row>
    <row r="206" spans="1:23" ht="24.95" customHeight="1">
      <c r="A206" s="79">
        <v>204</v>
      </c>
      <c r="B206" s="95"/>
      <c r="C206" s="112"/>
      <c r="D206" s="109"/>
      <c r="E206" s="98"/>
      <c r="F206" s="114"/>
      <c r="G206" s="115"/>
      <c r="H206" s="98"/>
      <c r="I206" s="111"/>
      <c r="J206" s="97"/>
      <c r="K206" s="97"/>
      <c r="L206" s="102"/>
      <c r="M206" s="102"/>
      <c r="N206" s="102"/>
      <c r="O206" s="103"/>
      <c r="P206" s="104"/>
      <c r="Q206" s="103"/>
      <c r="R206" s="105">
        <f>IF($Q206=LIST!$A$73,O206,IF(Q206=LIST!$A$74,O206,IF(Q206="",O206,LIST!$A$72)))</f>
        <v>0</v>
      </c>
      <c r="S206" s="105">
        <f>IF($Q206=LIST!$A$73,P206,IF(Q206=LIST!$A$74,P206,IF(Q206="",P206,LIST!$A$72)))</f>
        <v>0</v>
      </c>
      <c r="T206" s="108"/>
      <c r="U206" s="108"/>
      <c r="V206" s="109"/>
      <c r="W206" s="110"/>
    </row>
    <row r="207" spans="1:23" ht="24.95" customHeight="1">
      <c r="A207" s="79">
        <v>205</v>
      </c>
      <c r="B207" s="95"/>
      <c r="C207" s="112"/>
      <c r="D207" s="109"/>
      <c r="E207" s="98"/>
      <c r="F207" s="114"/>
      <c r="G207" s="115"/>
      <c r="H207" s="98"/>
      <c r="I207" s="111"/>
      <c r="J207" s="97"/>
      <c r="K207" s="97"/>
      <c r="L207" s="102"/>
      <c r="M207" s="102"/>
      <c r="N207" s="102"/>
      <c r="O207" s="103"/>
      <c r="P207" s="104"/>
      <c r="Q207" s="103"/>
      <c r="R207" s="105">
        <f>IF($Q207=LIST!$A$73,O207,IF(Q207=LIST!$A$74,O207,IF(Q207="",O207,LIST!$A$72)))</f>
        <v>0</v>
      </c>
      <c r="S207" s="105">
        <f>IF($Q207=LIST!$A$73,P207,IF(Q207=LIST!$A$74,P207,IF(Q207="",P207,LIST!$A$72)))</f>
        <v>0</v>
      </c>
      <c r="T207" s="108"/>
      <c r="U207" s="108"/>
      <c r="V207" s="109"/>
      <c r="W207" s="110"/>
    </row>
    <row r="208" spans="1:23" ht="24.95" customHeight="1">
      <c r="A208" s="79">
        <v>206</v>
      </c>
      <c r="B208" s="95"/>
      <c r="C208" s="112"/>
      <c r="D208" s="109"/>
      <c r="E208" s="98"/>
      <c r="F208" s="114"/>
      <c r="G208" s="115"/>
      <c r="H208" s="98"/>
      <c r="I208" s="111"/>
      <c r="J208" s="97"/>
      <c r="K208" s="97"/>
      <c r="L208" s="102"/>
      <c r="M208" s="102"/>
      <c r="N208" s="102"/>
      <c r="O208" s="103"/>
      <c r="P208" s="104"/>
      <c r="Q208" s="103"/>
      <c r="R208" s="105">
        <f>IF($Q208=LIST!$A$73,O208,IF(Q208=LIST!$A$74,O208,IF(Q208="",O208,LIST!$A$72)))</f>
        <v>0</v>
      </c>
      <c r="S208" s="105">
        <f>IF($Q208=LIST!$A$73,P208,IF(Q208=LIST!$A$74,P208,IF(Q208="",P208,LIST!$A$72)))</f>
        <v>0</v>
      </c>
      <c r="T208" s="108"/>
      <c r="U208" s="108"/>
      <c r="V208" s="109"/>
      <c r="W208" s="110"/>
    </row>
    <row r="209" spans="1:23" ht="24.95" customHeight="1">
      <c r="A209" s="79">
        <v>207</v>
      </c>
      <c r="B209" s="95"/>
      <c r="C209" s="112"/>
      <c r="D209" s="109"/>
      <c r="E209" s="98"/>
      <c r="F209" s="114"/>
      <c r="G209" s="115"/>
      <c r="H209" s="98"/>
      <c r="I209" s="111"/>
      <c r="J209" s="97"/>
      <c r="K209" s="97"/>
      <c r="L209" s="102"/>
      <c r="M209" s="102"/>
      <c r="N209" s="102"/>
      <c r="O209" s="103"/>
      <c r="P209" s="104"/>
      <c r="Q209" s="103"/>
      <c r="R209" s="105">
        <f>IF($Q209=LIST!$A$73,O209,IF(Q209=LIST!$A$74,O209,IF(Q209="",O209,LIST!$A$72)))</f>
        <v>0</v>
      </c>
      <c r="S209" s="105">
        <f>IF($Q209=LIST!$A$73,P209,IF(Q209=LIST!$A$74,P209,IF(Q209="",P209,LIST!$A$72)))</f>
        <v>0</v>
      </c>
      <c r="T209" s="108"/>
      <c r="U209" s="108"/>
      <c r="V209" s="109"/>
      <c r="W209" s="110"/>
    </row>
    <row r="210" spans="1:23" ht="24.95" customHeight="1">
      <c r="A210" s="79">
        <v>208</v>
      </c>
      <c r="B210" s="95"/>
      <c r="C210" s="112"/>
      <c r="D210" s="109"/>
      <c r="E210" s="98"/>
      <c r="F210" s="114"/>
      <c r="G210" s="115"/>
      <c r="H210" s="98"/>
      <c r="I210" s="111"/>
      <c r="J210" s="97"/>
      <c r="K210" s="97"/>
      <c r="L210" s="102"/>
      <c r="M210" s="102"/>
      <c r="N210" s="102"/>
      <c r="O210" s="103"/>
      <c r="P210" s="104"/>
      <c r="Q210" s="103"/>
      <c r="R210" s="105">
        <f>IF($Q210=LIST!$A$73,O210,IF(Q210=LIST!$A$74,O210,IF(Q210="",O210,LIST!$A$72)))</f>
        <v>0</v>
      </c>
      <c r="S210" s="105">
        <f>IF($Q210=LIST!$A$73,P210,IF(Q210=LIST!$A$74,P210,IF(Q210="",P210,LIST!$A$72)))</f>
        <v>0</v>
      </c>
      <c r="T210" s="108"/>
      <c r="U210" s="108"/>
      <c r="V210" s="109"/>
      <c r="W210" s="110"/>
    </row>
    <row r="211" spans="1:23" ht="24.95" customHeight="1">
      <c r="A211" s="79">
        <v>209</v>
      </c>
      <c r="B211" s="95"/>
      <c r="C211" s="112"/>
      <c r="D211" s="109"/>
      <c r="E211" s="98"/>
      <c r="F211" s="114"/>
      <c r="G211" s="115"/>
      <c r="H211" s="98"/>
      <c r="I211" s="111"/>
      <c r="J211" s="97"/>
      <c r="K211" s="97"/>
      <c r="L211" s="102"/>
      <c r="M211" s="102"/>
      <c r="N211" s="102"/>
      <c r="O211" s="103"/>
      <c r="P211" s="104"/>
      <c r="Q211" s="103"/>
      <c r="R211" s="105">
        <f>IF($Q211=LIST!$A$73,O211,IF(Q211=LIST!$A$74,O211,IF(Q211="",O211,LIST!$A$72)))</f>
        <v>0</v>
      </c>
      <c r="S211" s="105">
        <f>IF($Q211=LIST!$A$73,P211,IF(Q211=LIST!$A$74,P211,IF(Q211="",P211,LIST!$A$72)))</f>
        <v>0</v>
      </c>
      <c r="T211" s="108"/>
      <c r="U211" s="108"/>
      <c r="V211" s="109"/>
      <c r="W211" s="110"/>
    </row>
    <row r="212" spans="1:23" ht="24.95" customHeight="1">
      <c r="A212" s="79">
        <v>210</v>
      </c>
      <c r="B212" s="95"/>
      <c r="C212" s="112"/>
      <c r="D212" s="109"/>
      <c r="E212" s="98"/>
      <c r="F212" s="114"/>
      <c r="G212" s="115"/>
      <c r="H212" s="98"/>
      <c r="I212" s="111"/>
      <c r="J212" s="97"/>
      <c r="K212" s="97"/>
      <c r="L212" s="102"/>
      <c r="M212" s="102"/>
      <c r="N212" s="102"/>
      <c r="O212" s="103"/>
      <c r="P212" s="104"/>
      <c r="Q212" s="103"/>
      <c r="R212" s="105">
        <f>IF($Q212=LIST!$A$73,O212,IF(Q212=LIST!$A$74,O212,IF(Q212="",O212,LIST!$A$72)))</f>
        <v>0</v>
      </c>
      <c r="S212" s="105">
        <f>IF($Q212=LIST!$A$73,P212,IF(Q212=LIST!$A$74,P212,IF(Q212="",P212,LIST!$A$72)))</f>
        <v>0</v>
      </c>
      <c r="T212" s="108"/>
      <c r="U212" s="108"/>
      <c r="V212" s="109"/>
      <c r="W212" s="110"/>
    </row>
    <row r="213" spans="1:23" ht="24.95" customHeight="1">
      <c r="A213" s="79">
        <v>211</v>
      </c>
      <c r="B213" s="95"/>
      <c r="C213" s="112"/>
      <c r="D213" s="109"/>
      <c r="E213" s="98"/>
      <c r="F213" s="114"/>
      <c r="G213" s="115"/>
      <c r="H213" s="98"/>
      <c r="I213" s="111"/>
      <c r="J213" s="97"/>
      <c r="K213" s="97"/>
      <c r="L213" s="102"/>
      <c r="M213" s="102"/>
      <c r="N213" s="102"/>
      <c r="O213" s="103"/>
      <c r="P213" s="104"/>
      <c r="Q213" s="103"/>
      <c r="R213" s="105">
        <f>IF($Q213=LIST!$A$73,O213,IF(Q213=LIST!$A$74,O213,IF(Q213="",O213,LIST!$A$72)))</f>
        <v>0</v>
      </c>
      <c r="S213" s="105">
        <f>IF($Q213=LIST!$A$73,P213,IF(Q213=LIST!$A$74,P213,IF(Q213="",P213,LIST!$A$72)))</f>
        <v>0</v>
      </c>
      <c r="T213" s="108"/>
      <c r="U213" s="108"/>
      <c r="V213" s="109"/>
      <c r="W213" s="110"/>
    </row>
    <row r="214" spans="1:23" ht="24.95" customHeight="1">
      <c r="A214" s="79">
        <v>212</v>
      </c>
      <c r="B214" s="95"/>
      <c r="C214" s="112"/>
      <c r="D214" s="109"/>
      <c r="E214" s="98"/>
      <c r="F214" s="114"/>
      <c r="G214" s="115"/>
      <c r="H214" s="98"/>
      <c r="I214" s="111"/>
      <c r="J214" s="97"/>
      <c r="K214" s="97"/>
      <c r="L214" s="102"/>
      <c r="M214" s="102"/>
      <c r="N214" s="102"/>
      <c r="O214" s="103"/>
      <c r="P214" s="104"/>
      <c r="Q214" s="103"/>
      <c r="R214" s="105">
        <f>IF($Q214=LIST!$A$73,O214,IF(Q214=LIST!$A$74,O214,IF(Q214="",O214,LIST!$A$72)))</f>
        <v>0</v>
      </c>
      <c r="S214" s="105">
        <f>IF($Q214=LIST!$A$73,P214,IF(Q214=LIST!$A$74,P214,IF(Q214="",P214,LIST!$A$72)))</f>
        <v>0</v>
      </c>
      <c r="T214" s="108"/>
      <c r="U214" s="108"/>
      <c r="V214" s="109"/>
      <c r="W214" s="110"/>
    </row>
    <row r="215" spans="1:23" ht="24.95" customHeight="1">
      <c r="A215" s="79">
        <v>213</v>
      </c>
      <c r="B215" s="95"/>
      <c r="C215" s="112"/>
      <c r="D215" s="109"/>
      <c r="E215" s="98"/>
      <c r="F215" s="114"/>
      <c r="G215" s="115"/>
      <c r="H215" s="98"/>
      <c r="I215" s="111"/>
      <c r="J215" s="97"/>
      <c r="K215" s="97"/>
      <c r="L215" s="102"/>
      <c r="M215" s="102"/>
      <c r="N215" s="102"/>
      <c r="O215" s="103"/>
      <c r="P215" s="104"/>
      <c r="Q215" s="103"/>
      <c r="R215" s="105">
        <f>IF($Q215=LIST!$A$73,O215,IF(Q215=LIST!$A$74,O215,IF(Q215="",O215,LIST!$A$72)))</f>
        <v>0</v>
      </c>
      <c r="S215" s="105">
        <f>IF($Q215=LIST!$A$73,P215,IF(Q215=LIST!$A$74,P215,IF(Q215="",P215,LIST!$A$72)))</f>
        <v>0</v>
      </c>
      <c r="T215" s="108"/>
      <c r="U215" s="108"/>
      <c r="V215" s="109"/>
      <c r="W215" s="110"/>
    </row>
    <row r="216" spans="1:23" ht="24.95" customHeight="1">
      <c r="A216" s="79">
        <v>214</v>
      </c>
      <c r="B216" s="95"/>
      <c r="C216" s="112"/>
      <c r="D216" s="109"/>
      <c r="E216" s="98"/>
      <c r="F216" s="114"/>
      <c r="G216" s="115"/>
      <c r="H216" s="98"/>
      <c r="I216" s="111"/>
      <c r="J216" s="97"/>
      <c r="K216" s="97"/>
      <c r="L216" s="102"/>
      <c r="M216" s="102"/>
      <c r="N216" s="102"/>
      <c r="O216" s="103"/>
      <c r="P216" s="104"/>
      <c r="Q216" s="103"/>
      <c r="R216" s="105">
        <f>IF($Q216=LIST!$A$73,O216,IF(Q216=LIST!$A$74,O216,IF(Q216="",O216,LIST!$A$72)))</f>
        <v>0</v>
      </c>
      <c r="S216" s="105">
        <f>IF($Q216=LIST!$A$73,P216,IF(Q216=LIST!$A$74,P216,IF(Q216="",P216,LIST!$A$72)))</f>
        <v>0</v>
      </c>
      <c r="T216" s="108"/>
      <c r="U216" s="108"/>
      <c r="V216" s="109"/>
      <c r="W216" s="110"/>
    </row>
    <row r="217" spans="1:23" ht="24.95" customHeight="1">
      <c r="A217" s="79">
        <v>215</v>
      </c>
      <c r="B217" s="95"/>
      <c r="C217" s="112"/>
      <c r="D217" s="109"/>
      <c r="E217" s="98"/>
      <c r="F217" s="114"/>
      <c r="G217" s="115"/>
      <c r="H217" s="98"/>
      <c r="I217" s="111"/>
      <c r="J217" s="97"/>
      <c r="K217" s="97"/>
      <c r="L217" s="102"/>
      <c r="M217" s="102"/>
      <c r="N217" s="102"/>
      <c r="O217" s="103"/>
      <c r="P217" s="104"/>
      <c r="Q217" s="103"/>
      <c r="R217" s="105">
        <f>IF($Q217=LIST!$A$73,O217,IF(Q217=LIST!$A$74,O217,IF(Q217="",O217,LIST!$A$72)))</f>
        <v>0</v>
      </c>
      <c r="S217" s="105">
        <f>IF($Q217=LIST!$A$73,P217,IF(Q217=LIST!$A$74,P217,IF(Q217="",P217,LIST!$A$72)))</f>
        <v>0</v>
      </c>
      <c r="T217" s="108"/>
      <c r="U217" s="108"/>
      <c r="V217" s="109"/>
      <c r="W217" s="110"/>
    </row>
    <row r="218" spans="1:23" ht="24.95" customHeight="1">
      <c r="A218" s="79">
        <v>216</v>
      </c>
      <c r="B218" s="95"/>
      <c r="C218" s="112"/>
      <c r="D218" s="109"/>
      <c r="E218" s="98"/>
      <c r="F218" s="114"/>
      <c r="G218" s="115"/>
      <c r="H218" s="98"/>
      <c r="I218" s="111"/>
      <c r="J218" s="97"/>
      <c r="K218" s="97"/>
      <c r="L218" s="102"/>
      <c r="M218" s="102"/>
      <c r="N218" s="102"/>
      <c r="O218" s="103"/>
      <c r="P218" s="104"/>
      <c r="Q218" s="103"/>
      <c r="R218" s="105">
        <f>IF($Q218=LIST!$A$73,O218,IF(Q218=LIST!$A$74,O218,IF(Q218="",O218,LIST!$A$72)))</f>
        <v>0</v>
      </c>
      <c r="S218" s="105">
        <f>IF($Q218=LIST!$A$73,P218,IF(Q218=LIST!$A$74,P218,IF(Q218="",P218,LIST!$A$72)))</f>
        <v>0</v>
      </c>
      <c r="T218" s="108"/>
      <c r="U218" s="108"/>
      <c r="V218" s="109"/>
      <c r="W218" s="110"/>
    </row>
    <row r="219" spans="1:23" ht="24.95" customHeight="1">
      <c r="A219" s="79">
        <v>217</v>
      </c>
      <c r="B219" s="95"/>
      <c r="C219" s="112"/>
      <c r="D219" s="109"/>
      <c r="E219" s="98"/>
      <c r="F219" s="114"/>
      <c r="G219" s="115"/>
      <c r="H219" s="98"/>
      <c r="I219" s="111"/>
      <c r="J219" s="97"/>
      <c r="K219" s="97"/>
      <c r="L219" s="102"/>
      <c r="M219" s="102"/>
      <c r="N219" s="102"/>
      <c r="O219" s="103"/>
      <c r="P219" s="104"/>
      <c r="Q219" s="103"/>
      <c r="R219" s="105">
        <f>IF($Q219=LIST!$A$73,O219,IF(Q219=LIST!$A$74,O219,IF(Q219="",O219,LIST!$A$72)))</f>
        <v>0</v>
      </c>
      <c r="S219" s="105">
        <f>IF($Q219=LIST!$A$73,P219,IF(Q219=LIST!$A$74,P219,IF(Q219="",P219,LIST!$A$72)))</f>
        <v>0</v>
      </c>
      <c r="T219" s="108"/>
      <c r="U219" s="108"/>
      <c r="V219" s="109"/>
      <c r="W219" s="110"/>
    </row>
    <row r="220" spans="1:23" ht="24.95" customHeight="1">
      <c r="A220" s="79">
        <v>218</v>
      </c>
      <c r="B220" s="95"/>
      <c r="C220" s="112"/>
      <c r="D220" s="109"/>
      <c r="E220" s="98"/>
      <c r="F220" s="114"/>
      <c r="G220" s="115"/>
      <c r="H220" s="98"/>
      <c r="I220" s="111"/>
      <c r="J220" s="97"/>
      <c r="K220" s="97"/>
      <c r="L220" s="102"/>
      <c r="M220" s="102"/>
      <c r="N220" s="102"/>
      <c r="O220" s="103"/>
      <c r="P220" s="104"/>
      <c r="Q220" s="103"/>
      <c r="R220" s="105">
        <f>IF($Q220=LIST!$A$73,O220,IF(Q220=LIST!$A$74,O220,IF(Q220="",O220,LIST!$A$72)))</f>
        <v>0</v>
      </c>
      <c r="S220" s="105">
        <f>IF($Q220=LIST!$A$73,P220,IF(Q220=LIST!$A$74,P220,IF(Q220="",P220,LIST!$A$72)))</f>
        <v>0</v>
      </c>
      <c r="T220" s="108"/>
      <c r="U220" s="108"/>
      <c r="V220" s="109"/>
      <c r="W220" s="110"/>
    </row>
    <row r="221" spans="1:23" ht="24.95" customHeight="1">
      <c r="A221" s="79">
        <v>219</v>
      </c>
      <c r="B221" s="95"/>
      <c r="C221" s="112"/>
      <c r="D221" s="109"/>
      <c r="E221" s="98"/>
      <c r="F221" s="114"/>
      <c r="G221" s="115"/>
      <c r="H221" s="98"/>
      <c r="I221" s="111"/>
      <c r="J221" s="97"/>
      <c r="K221" s="97"/>
      <c r="L221" s="102"/>
      <c r="M221" s="102"/>
      <c r="N221" s="102"/>
      <c r="O221" s="103"/>
      <c r="P221" s="104"/>
      <c r="Q221" s="103"/>
      <c r="R221" s="105">
        <f>IF($Q221=LIST!$A$73,O221,IF(Q221=LIST!$A$74,O221,IF(Q221="",O221,LIST!$A$72)))</f>
        <v>0</v>
      </c>
      <c r="S221" s="105">
        <f>IF($Q221=LIST!$A$73,P221,IF(Q221=LIST!$A$74,P221,IF(Q221="",P221,LIST!$A$72)))</f>
        <v>0</v>
      </c>
      <c r="T221" s="108"/>
      <c r="U221" s="108"/>
      <c r="V221" s="109"/>
      <c r="W221" s="110"/>
    </row>
    <row r="222" spans="1:23" ht="24.95" customHeight="1">
      <c r="A222" s="79">
        <v>220</v>
      </c>
      <c r="B222" s="95"/>
      <c r="C222" s="112"/>
      <c r="D222" s="109"/>
      <c r="E222" s="98"/>
      <c r="F222" s="114"/>
      <c r="G222" s="115"/>
      <c r="H222" s="98"/>
      <c r="I222" s="111"/>
      <c r="J222" s="97"/>
      <c r="K222" s="97"/>
      <c r="L222" s="102"/>
      <c r="M222" s="102"/>
      <c r="N222" s="102"/>
      <c r="O222" s="103"/>
      <c r="P222" s="104"/>
      <c r="Q222" s="103"/>
      <c r="R222" s="105">
        <f>IF($Q222=LIST!$A$73,O222,IF(Q222=LIST!$A$74,O222,IF(Q222="",O222,LIST!$A$72)))</f>
        <v>0</v>
      </c>
      <c r="S222" s="105">
        <f>IF($Q222=LIST!$A$73,P222,IF(Q222=LIST!$A$74,P222,IF(Q222="",P222,LIST!$A$72)))</f>
        <v>0</v>
      </c>
      <c r="T222" s="108"/>
      <c r="U222" s="108"/>
      <c r="V222" s="109"/>
      <c r="W222" s="110"/>
    </row>
    <row r="223" spans="1:23" ht="24.95" customHeight="1">
      <c r="A223" s="79">
        <v>221</v>
      </c>
      <c r="B223" s="95"/>
      <c r="C223" s="112"/>
      <c r="D223" s="109"/>
      <c r="E223" s="98"/>
      <c r="F223" s="114"/>
      <c r="G223" s="115"/>
      <c r="H223" s="98"/>
      <c r="I223" s="111"/>
      <c r="J223" s="97"/>
      <c r="K223" s="97"/>
      <c r="L223" s="102"/>
      <c r="M223" s="102"/>
      <c r="N223" s="102"/>
      <c r="O223" s="103"/>
      <c r="P223" s="104"/>
      <c r="Q223" s="103"/>
      <c r="R223" s="105">
        <f>IF($Q223=LIST!$A$73,O223,IF(Q223=LIST!$A$74,O223,IF(Q223="",O223,LIST!$A$72)))</f>
        <v>0</v>
      </c>
      <c r="S223" s="105">
        <f>IF($Q223=LIST!$A$73,P223,IF(Q223=LIST!$A$74,P223,IF(Q223="",P223,LIST!$A$72)))</f>
        <v>0</v>
      </c>
      <c r="T223" s="108"/>
      <c r="U223" s="108"/>
      <c r="V223" s="109"/>
      <c r="W223" s="110"/>
    </row>
    <row r="224" spans="1:23" ht="24.95" customHeight="1">
      <c r="A224" s="79">
        <v>222</v>
      </c>
      <c r="B224" s="95"/>
      <c r="C224" s="112"/>
      <c r="D224" s="109"/>
      <c r="E224" s="98"/>
      <c r="F224" s="114"/>
      <c r="G224" s="115"/>
      <c r="H224" s="98"/>
      <c r="I224" s="111"/>
      <c r="J224" s="97"/>
      <c r="K224" s="97"/>
      <c r="L224" s="102"/>
      <c r="M224" s="102"/>
      <c r="N224" s="102"/>
      <c r="O224" s="103"/>
      <c r="P224" s="104"/>
      <c r="Q224" s="103"/>
      <c r="R224" s="105">
        <f>IF($Q224=LIST!$A$73,O224,IF(Q224=LIST!$A$74,O224,IF(Q224="",O224,LIST!$A$72)))</f>
        <v>0</v>
      </c>
      <c r="S224" s="105">
        <f>IF($Q224=LIST!$A$73,P224,IF(Q224=LIST!$A$74,P224,IF(Q224="",P224,LIST!$A$72)))</f>
        <v>0</v>
      </c>
      <c r="T224" s="108"/>
      <c r="U224" s="108"/>
      <c r="V224" s="109"/>
      <c r="W224" s="110"/>
    </row>
    <row r="225" spans="1:23" ht="24.95" customHeight="1">
      <c r="A225" s="79">
        <v>223</v>
      </c>
      <c r="B225" s="95"/>
      <c r="C225" s="112"/>
      <c r="D225" s="109"/>
      <c r="E225" s="98"/>
      <c r="F225" s="114"/>
      <c r="G225" s="115"/>
      <c r="H225" s="98"/>
      <c r="I225" s="111"/>
      <c r="J225" s="97"/>
      <c r="K225" s="97"/>
      <c r="L225" s="102"/>
      <c r="M225" s="102"/>
      <c r="N225" s="102"/>
      <c r="O225" s="103"/>
      <c r="P225" s="104"/>
      <c r="Q225" s="103"/>
      <c r="R225" s="105">
        <f>IF($Q225=LIST!$A$73,O225,IF(Q225=LIST!$A$74,O225,IF(Q225="",O225,LIST!$A$72)))</f>
        <v>0</v>
      </c>
      <c r="S225" s="105">
        <f>IF($Q225=LIST!$A$73,P225,IF(Q225=LIST!$A$74,P225,IF(Q225="",P225,LIST!$A$72)))</f>
        <v>0</v>
      </c>
      <c r="T225" s="108"/>
      <c r="U225" s="108"/>
      <c r="V225" s="109"/>
      <c r="W225" s="110"/>
    </row>
    <row r="226" spans="1:23" ht="24.95" customHeight="1">
      <c r="A226" s="79">
        <v>224</v>
      </c>
      <c r="B226" s="95"/>
      <c r="C226" s="112"/>
      <c r="D226" s="109"/>
      <c r="E226" s="98"/>
      <c r="F226" s="114"/>
      <c r="G226" s="115"/>
      <c r="H226" s="98"/>
      <c r="I226" s="111"/>
      <c r="J226" s="97"/>
      <c r="K226" s="97"/>
      <c r="L226" s="102"/>
      <c r="M226" s="102"/>
      <c r="N226" s="102"/>
      <c r="O226" s="103"/>
      <c r="P226" s="104"/>
      <c r="Q226" s="103"/>
      <c r="R226" s="105">
        <f>IF($Q226=LIST!$A$73,O226,IF(Q226=LIST!$A$74,O226,IF(Q226="",O226,LIST!$A$72)))</f>
        <v>0</v>
      </c>
      <c r="S226" s="105">
        <f>IF($Q226=LIST!$A$73,P226,IF(Q226=LIST!$A$74,P226,IF(Q226="",P226,LIST!$A$72)))</f>
        <v>0</v>
      </c>
      <c r="T226" s="108"/>
      <c r="U226" s="108"/>
      <c r="V226" s="109"/>
      <c r="W226" s="110"/>
    </row>
    <row r="227" spans="1:23" ht="24.95" customHeight="1">
      <c r="A227" s="79">
        <v>225</v>
      </c>
      <c r="B227" s="95"/>
      <c r="C227" s="112"/>
      <c r="D227" s="109"/>
      <c r="E227" s="98"/>
      <c r="F227" s="114"/>
      <c r="G227" s="115"/>
      <c r="H227" s="98"/>
      <c r="I227" s="111"/>
      <c r="J227" s="97"/>
      <c r="K227" s="97"/>
      <c r="L227" s="102"/>
      <c r="M227" s="102"/>
      <c r="N227" s="102"/>
      <c r="O227" s="103"/>
      <c r="P227" s="104"/>
      <c r="Q227" s="103"/>
      <c r="R227" s="105">
        <f>IF($Q227=LIST!$A$73,O227,IF(Q227=LIST!$A$74,O227,IF(Q227="",O227,LIST!$A$72)))</f>
        <v>0</v>
      </c>
      <c r="S227" s="105">
        <f>IF($Q227=LIST!$A$73,P227,IF(Q227=LIST!$A$74,P227,IF(Q227="",P227,LIST!$A$72)))</f>
        <v>0</v>
      </c>
      <c r="T227" s="108"/>
      <c r="U227" s="108"/>
      <c r="V227" s="109"/>
      <c r="W227" s="110"/>
    </row>
    <row r="228" spans="1:23" ht="24.95" customHeight="1">
      <c r="A228" s="79">
        <v>226</v>
      </c>
      <c r="B228" s="95"/>
      <c r="C228" s="112"/>
      <c r="D228" s="109"/>
      <c r="E228" s="98"/>
      <c r="F228" s="114"/>
      <c r="G228" s="115"/>
      <c r="H228" s="98"/>
      <c r="I228" s="111"/>
      <c r="J228" s="97"/>
      <c r="K228" s="97"/>
      <c r="L228" s="102"/>
      <c r="M228" s="102"/>
      <c r="N228" s="102"/>
      <c r="O228" s="103"/>
      <c r="P228" s="104"/>
      <c r="Q228" s="103"/>
      <c r="R228" s="105">
        <f>IF($Q228=LIST!$A$73,O228,IF(Q228=LIST!$A$74,O228,IF(Q228="",O228,LIST!$A$72)))</f>
        <v>0</v>
      </c>
      <c r="S228" s="105">
        <f>IF($Q228=LIST!$A$73,P228,IF(Q228=LIST!$A$74,P228,IF(Q228="",P228,LIST!$A$72)))</f>
        <v>0</v>
      </c>
      <c r="T228" s="108"/>
      <c r="U228" s="108"/>
      <c r="V228" s="109"/>
      <c r="W228" s="110"/>
    </row>
    <row r="229" spans="1:23" ht="24.95" customHeight="1">
      <c r="A229" s="79">
        <v>227</v>
      </c>
      <c r="B229" s="95"/>
      <c r="C229" s="112"/>
      <c r="D229" s="109"/>
      <c r="E229" s="98"/>
      <c r="F229" s="114"/>
      <c r="G229" s="115"/>
      <c r="H229" s="98"/>
      <c r="I229" s="111"/>
      <c r="J229" s="97"/>
      <c r="K229" s="97"/>
      <c r="L229" s="102"/>
      <c r="M229" s="102"/>
      <c r="N229" s="102"/>
      <c r="O229" s="103"/>
      <c r="P229" s="104"/>
      <c r="Q229" s="103"/>
      <c r="R229" s="105">
        <f>IF($Q229=LIST!$A$73,O229,IF(Q229=LIST!$A$74,O229,IF(Q229="",O229,LIST!$A$72)))</f>
        <v>0</v>
      </c>
      <c r="S229" s="105">
        <f>IF($Q229=LIST!$A$73,P229,IF(Q229=LIST!$A$74,P229,IF(Q229="",P229,LIST!$A$72)))</f>
        <v>0</v>
      </c>
      <c r="T229" s="108"/>
      <c r="U229" s="108"/>
      <c r="V229" s="109"/>
      <c r="W229" s="110"/>
    </row>
    <row r="230" spans="1:23" ht="24.95" customHeight="1">
      <c r="A230" s="79">
        <v>228</v>
      </c>
      <c r="B230" s="95"/>
      <c r="C230" s="112"/>
      <c r="D230" s="109"/>
      <c r="E230" s="98"/>
      <c r="F230" s="114"/>
      <c r="G230" s="115"/>
      <c r="H230" s="98"/>
      <c r="I230" s="111"/>
      <c r="J230" s="97"/>
      <c r="K230" s="97"/>
      <c r="L230" s="102"/>
      <c r="M230" s="102"/>
      <c r="N230" s="102"/>
      <c r="O230" s="103"/>
      <c r="P230" s="104"/>
      <c r="Q230" s="103"/>
      <c r="R230" s="105">
        <f>IF($Q230=LIST!$A$73,O230,IF(Q230=LIST!$A$74,O230,IF(Q230="",O230,LIST!$A$72)))</f>
        <v>0</v>
      </c>
      <c r="S230" s="105">
        <f>IF($Q230=LIST!$A$73,P230,IF(Q230=LIST!$A$74,P230,IF(Q230="",P230,LIST!$A$72)))</f>
        <v>0</v>
      </c>
      <c r="T230" s="108"/>
      <c r="U230" s="108"/>
      <c r="V230" s="109"/>
      <c r="W230" s="110"/>
    </row>
    <row r="231" spans="1:23" ht="24.95" customHeight="1">
      <c r="A231" s="79">
        <v>229</v>
      </c>
      <c r="B231" s="95"/>
      <c r="C231" s="112"/>
      <c r="D231" s="109"/>
      <c r="E231" s="98"/>
      <c r="F231" s="114"/>
      <c r="G231" s="115"/>
      <c r="H231" s="98"/>
      <c r="I231" s="111"/>
      <c r="J231" s="97"/>
      <c r="K231" s="97"/>
      <c r="L231" s="102"/>
      <c r="M231" s="102"/>
      <c r="N231" s="102"/>
      <c r="O231" s="103"/>
      <c r="P231" s="104"/>
      <c r="Q231" s="103"/>
      <c r="R231" s="105">
        <f>IF($Q231=LIST!$A$73,O231,IF(Q231=LIST!$A$74,O231,IF(Q231="",O231,LIST!$A$72)))</f>
        <v>0</v>
      </c>
      <c r="S231" s="105">
        <f>IF($Q231=LIST!$A$73,P231,IF(Q231=LIST!$A$74,P231,IF(Q231="",P231,LIST!$A$72)))</f>
        <v>0</v>
      </c>
      <c r="T231" s="108"/>
      <c r="U231" s="108"/>
      <c r="V231" s="109"/>
      <c r="W231" s="110"/>
    </row>
    <row r="232" spans="1:23" ht="24.95" customHeight="1">
      <c r="A232" s="79">
        <v>230</v>
      </c>
      <c r="B232" s="95"/>
      <c r="C232" s="112"/>
      <c r="D232" s="109"/>
      <c r="E232" s="98"/>
      <c r="F232" s="114"/>
      <c r="G232" s="115"/>
      <c r="H232" s="98"/>
      <c r="I232" s="111"/>
      <c r="J232" s="97"/>
      <c r="K232" s="97"/>
      <c r="L232" s="102"/>
      <c r="M232" s="102"/>
      <c r="N232" s="102"/>
      <c r="O232" s="103"/>
      <c r="P232" s="104"/>
      <c r="Q232" s="103"/>
      <c r="R232" s="105">
        <f>IF($Q232=LIST!$A$73,O232,IF(Q232=LIST!$A$74,O232,IF(Q232="",O232,LIST!$A$72)))</f>
        <v>0</v>
      </c>
      <c r="S232" s="105">
        <f>IF($Q232=LIST!$A$73,P232,IF(Q232=LIST!$A$74,P232,IF(Q232="",P232,LIST!$A$72)))</f>
        <v>0</v>
      </c>
      <c r="T232" s="108"/>
      <c r="U232" s="108"/>
      <c r="V232" s="109"/>
      <c r="W232" s="110"/>
    </row>
    <row r="233" spans="1:23" ht="24.95" customHeight="1">
      <c r="A233" s="79">
        <v>231</v>
      </c>
      <c r="B233" s="95"/>
      <c r="C233" s="112"/>
      <c r="D233" s="109"/>
      <c r="E233" s="98"/>
      <c r="F233" s="114"/>
      <c r="G233" s="115"/>
      <c r="H233" s="98"/>
      <c r="I233" s="111"/>
      <c r="J233" s="97"/>
      <c r="K233" s="97"/>
      <c r="L233" s="102"/>
      <c r="M233" s="102"/>
      <c r="N233" s="102"/>
      <c r="O233" s="103"/>
      <c r="P233" s="104"/>
      <c r="Q233" s="103"/>
      <c r="R233" s="105">
        <f>IF($Q233=LIST!$A$73,O233,IF(Q233=LIST!$A$74,O233,IF(Q233="",O233,LIST!$A$72)))</f>
        <v>0</v>
      </c>
      <c r="S233" s="105">
        <f>IF($Q233=LIST!$A$73,P233,IF(Q233=LIST!$A$74,P233,IF(Q233="",P233,LIST!$A$72)))</f>
        <v>0</v>
      </c>
      <c r="T233" s="108"/>
      <c r="U233" s="108"/>
      <c r="V233" s="109"/>
      <c r="W233" s="110"/>
    </row>
    <row r="234" spans="1:23" ht="24.95" customHeight="1">
      <c r="A234" s="79">
        <v>232</v>
      </c>
      <c r="B234" s="95"/>
      <c r="C234" s="112"/>
      <c r="D234" s="109"/>
      <c r="E234" s="98"/>
      <c r="F234" s="114"/>
      <c r="G234" s="115"/>
      <c r="H234" s="98"/>
      <c r="I234" s="111"/>
      <c r="J234" s="97"/>
      <c r="K234" s="97"/>
      <c r="L234" s="102"/>
      <c r="M234" s="102"/>
      <c r="N234" s="102"/>
      <c r="O234" s="103"/>
      <c r="P234" s="104"/>
      <c r="Q234" s="103"/>
      <c r="R234" s="105">
        <f>IF($Q234=LIST!$A$73,O234,IF(Q234=LIST!$A$74,O234,IF(Q234="",O234,LIST!$A$72)))</f>
        <v>0</v>
      </c>
      <c r="S234" s="105">
        <f>IF($Q234=LIST!$A$73,P234,IF(Q234=LIST!$A$74,P234,IF(Q234="",P234,LIST!$A$72)))</f>
        <v>0</v>
      </c>
      <c r="T234" s="108"/>
      <c r="U234" s="108"/>
      <c r="V234" s="109"/>
      <c r="W234" s="110"/>
    </row>
    <row r="235" spans="1:23" ht="24.95" customHeight="1">
      <c r="A235" s="79">
        <v>233</v>
      </c>
      <c r="B235" s="95"/>
      <c r="C235" s="112"/>
      <c r="D235" s="109"/>
      <c r="E235" s="98"/>
      <c r="F235" s="114"/>
      <c r="G235" s="115"/>
      <c r="H235" s="98"/>
      <c r="I235" s="111"/>
      <c r="J235" s="97"/>
      <c r="K235" s="97"/>
      <c r="L235" s="102"/>
      <c r="M235" s="102"/>
      <c r="N235" s="102"/>
      <c r="O235" s="103"/>
      <c r="P235" s="104"/>
      <c r="Q235" s="103"/>
      <c r="R235" s="105">
        <f>IF($Q235=LIST!$A$73,O235,IF(Q235=LIST!$A$74,O235,IF(Q235="",O235,LIST!$A$72)))</f>
        <v>0</v>
      </c>
      <c r="S235" s="105">
        <f>IF($Q235=LIST!$A$73,P235,IF(Q235=LIST!$A$74,P235,IF(Q235="",P235,LIST!$A$72)))</f>
        <v>0</v>
      </c>
      <c r="T235" s="108"/>
      <c r="U235" s="108"/>
      <c r="V235" s="109"/>
      <c r="W235" s="110"/>
    </row>
    <row r="236" spans="1:23" ht="24.95" customHeight="1">
      <c r="A236" s="79">
        <v>234</v>
      </c>
      <c r="B236" s="95"/>
      <c r="C236" s="112"/>
      <c r="D236" s="109"/>
      <c r="E236" s="98"/>
      <c r="F236" s="114"/>
      <c r="G236" s="115"/>
      <c r="H236" s="98"/>
      <c r="I236" s="111"/>
      <c r="J236" s="97"/>
      <c r="K236" s="97"/>
      <c r="L236" s="102"/>
      <c r="M236" s="102"/>
      <c r="N236" s="102"/>
      <c r="O236" s="103"/>
      <c r="P236" s="104"/>
      <c r="Q236" s="103"/>
      <c r="R236" s="105">
        <f>IF($Q236=LIST!$A$73,O236,IF(Q236=LIST!$A$74,O236,IF(Q236="",O236,LIST!$A$72)))</f>
        <v>0</v>
      </c>
      <c r="S236" s="105">
        <f>IF($Q236=LIST!$A$73,P236,IF(Q236=LIST!$A$74,P236,IF(Q236="",P236,LIST!$A$72)))</f>
        <v>0</v>
      </c>
      <c r="T236" s="108"/>
      <c r="U236" s="108"/>
      <c r="V236" s="109"/>
      <c r="W236" s="110"/>
    </row>
    <row r="237" spans="1:23" ht="24.95" customHeight="1">
      <c r="A237" s="79">
        <v>235</v>
      </c>
      <c r="B237" s="95"/>
      <c r="C237" s="112"/>
      <c r="D237" s="109"/>
      <c r="E237" s="98"/>
      <c r="F237" s="114"/>
      <c r="G237" s="115"/>
      <c r="H237" s="98"/>
      <c r="I237" s="111"/>
      <c r="J237" s="97"/>
      <c r="K237" s="97"/>
      <c r="L237" s="102"/>
      <c r="M237" s="102"/>
      <c r="N237" s="102"/>
      <c r="O237" s="103"/>
      <c r="P237" s="104"/>
      <c r="Q237" s="103"/>
      <c r="R237" s="105">
        <f>IF($Q237=LIST!$A$73,O237,IF(Q237=LIST!$A$74,O237,IF(Q237="",O237,LIST!$A$72)))</f>
        <v>0</v>
      </c>
      <c r="S237" s="105">
        <f>IF($Q237=LIST!$A$73,P237,IF(Q237=LIST!$A$74,P237,IF(Q237="",P237,LIST!$A$72)))</f>
        <v>0</v>
      </c>
      <c r="T237" s="108"/>
      <c r="U237" s="108"/>
      <c r="V237" s="109"/>
      <c r="W237" s="110"/>
    </row>
    <row r="238" spans="1:23" ht="24.95" customHeight="1">
      <c r="A238" s="79">
        <v>236</v>
      </c>
      <c r="B238" s="95"/>
      <c r="C238" s="112"/>
      <c r="D238" s="109"/>
      <c r="E238" s="98"/>
      <c r="F238" s="114"/>
      <c r="G238" s="115"/>
      <c r="H238" s="98"/>
      <c r="I238" s="111"/>
      <c r="J238" s="97"/>
      <c r="K238" s="97"/>
      <c r="L238" s="102"/>
      <c r="M238" s="102"/>
      <c r="N238" s="102"/>
      <c r="O238" s="103"/>
      <c r="P238" s="104"/>
      <c r="Q238" s="103"/>
      <c r="R238" s="105">
        <f>IF($Q238=LIST!$A$73,O238,IF(Q238=LIST!$A$74,O238,IF(Q238="",O238,LIST!$A$72)))</f>
        <v>0</v>
      </c>
      <c r="S238" s="105">
        <f>IF($Q238=LIST!$A$73,P238,IF(Q238=LIST!$A$74,P238,IF(Q238="",P238,LIST!$A$72)))</f>
        <v>0</v>
      </c>
      <c r="T238" s="108"/>
      <c r="U238" s="108"/>
      <c r="V238" s="109"/>
      <c r="W238" s="110"/>
    </row>
    <row r="239" spans="1:23" ht="24.95" customHeight="1">
      <c r="A239" s="79">
        <v>237</v>
      </c>
      <c r="B239" s="95"/>
      <c r="C239" s="112"/>
      <c r="D239" s="109"/>
      <c r="E239" s="98"/>
      <c r="F239" s="114"/>
      <c r="G239" s="115"/>
      <c r="H239" s="98"/>
      <c r="I239" s="111"/>
      <c r="J239" s="97"/>
      <c r="K239" s="97"/>
      <c r="L239" s="102"/>
      <c r="M239" s="102"/>
      <c r="N239" s="102"/>
      <c r="O239" s="103"/>
      <c r="P239" s="104"/>
      <c r="Q239" s="103"/>
      <c r="R239" s="105">
        <f>IF($Q239=LIST!$A$73,O239,IF(Q239=LIST!$A$74,O239,IF(Q239="",O239,LIST!$A$72)))</f>
        <v>0</v>
      </c>
      <c r="S239" s="105">
        <f>IF($Q239=LIST!$A$73,P239,IF(Q239=LIST!$A$74,P239,IF(Q239="",P239,LIST!$A$72)))</f>
        <v>0</v>
      </c>
      <c r="T239" s="108"/>
      <c r="U239" s="108"/>
      <c r="V239" s="109"/>
      <c r="W239" s="110"/>
    </row>
    <row r="240" spans="1:23" ht="24.95" customHeight="1">
      <c r="A240" s="79">
        <v>238</v>
      </c>
      <c r="B240" s="95"/>
      <c r="C240" s="112"/>
      <c r="D240" s="109"/>
      <c r="E240" s="98"/>
      <c r="F240" s="114"/>
      <c r="G240" s="115"/>
      <c r="H240" s="98"/>
      <c r="I240" s="111"/>
      <c r="J240" s="97"/>
      <c r="K240" s="97"/>
      <c r="L240" s="102"/>
      <c r="M240" s="102"/>
      <c r="N240" s="102"/>
      <c r="O240" s="103"/>
      <c r="P240" s="104"/>
      <c r="Q240" s="103"/>
      <c r="R240" s="105">
        <f>IF($Q240=LIST!$A$73,O240,IF(Q240=LIST!$A$74,O240,IF(Q240="",O240,LIST!$A$72)))</f>
        <v>0</v>
      </c>
      <c r="S240" s="105">
        <f>IF($Q240=LIST!$A$73,P240,IF(Q240=LIST!$A$74,P240,IF(Q240="",P240,LIST!$A$72)))</f>
        <v>0</v>
      </c>
      <c r="T240" s="108"/>
      <c r="U240" s="108"/>
      <c r="V240" s="109"/>
      <c r="W240" s="110"/>
    </row>
    <row r="241" spans="1:23" ht="24.95" customHeight="1">
      <c r="A241" s="79">
        <v>239</v>
      </c>
      <c r="B241" s="95"/>
      <c r="C241" s="112"/>
      <c r="D241" s="109"/>
      <c r="E241" s="98"/>
      <c r="F241" s="114"/>
      <c r="G241" s="115"/>
      <c r="H241" s="98"/>
      <c r="I241" s="111"/>
      <c r="J241" s="97"/>
      <c r="K241" s="97"/>
      <c r="L241" s="102"/>
      <c r="M241" s="102"/>
      <c r="N241" s="102"/>
      <c r="O241" s="103"/>
      <c r="P241" s="104"/>
      <c r="Q241" s="103"/>
      <c r="R241" s="105">
        <f>IF($Q241=LIST!$A$73,O241,IF(Q241=LIST!$A$74,O241,IF(Q241="",O241,LIST!$A$72)))</f>
        <v>0</v>
      </c>
      <c r="S241" s="105">
        <f>IF($Q241=LIST!$A$73,P241,IF(Q241=LIST!$A$74,P241,IF(Q241="",P241,LIST!$A$72)))</f>
        <v>0</v>
      </c>
      <c r="T241" s="108"/>
      <c r="U241" s="108"/>
      <c r="V241" s="109"/>
      <c r="W241" s="110"/>
    </row>
    <row r="242" spans="1:23" ht="24.95" customHeight="1">
      <c r="A242" s="79">
        <v>240</v>
      </c>
      <c r="B242" s="95"/>
      <c r="C242" s="112"/>
      <c r="D242" s="109"/>
      <c r="E242" s="98"/>
      <c r="F242" s="114"/>
      <c r="G242" s="115"/>
      <c r="H242" s="98"/>
      <c r="I242" s="111"/>
      <c r="J242" s="97"/>
      <c r="K242" s="97"/>
      <c r="L242" s="102"/>
      <c r="M242" s="102"/>
      <c r="N242" s="102"/>
      <c r="O242" s="103"/>
      <c r="P242" s="104"/>
      <c r="Q242" s="103"/>
      <c r="R242" s="105">
        <f>IF($Q242=LIST!$A$73,O242,IF(Q242=LIST!$A$74,O242,IF(Q242="",O242,LIST!$A$72)))</f>
        <v>0</v>
      </c>
      <c r="S242" s="105">
        <f>IF($Q242=LIST!$A$73,P242,IF(Q242=LIST!$A$74,P242,IF(Q242="",P242,LIST!$A$72)))</f>
        <v>0</v>
      </c>
      <c r="T242" s="108"/>
      <c r="U242" s="108"/>
      <c r="V242" s="109"/>
      <c r="W242" s="110"/>
    </row>
    <row r="243" spans="1:23" ht="24.95" customHeight="1">
      <c r="A243" s="79">
        <v>241</v>
      </c>
      <c r="B243" s="95"/>
      <c r="C243" s="112"/>
      <c r="D243" s="109"/>
      <c r="E243" s="98"/>
      <c r="F243" s="114"/>
      <c r="G243" s="115"/>
      <c r="H243" s="98"/>
      <c r="I243" s="111"/>
      <c r="J243" s="97"/>
      <c r="K243" s="97"/>
      <c r="L243" s="102"/>
      <c r="M243" s="102"/>
      <c r="N243" s="102"/>
      <c r="O243" s="103"/>
      <c r="P243" s="104"/>
      <c r="Q243" s="103"/>
      <c r="R243" s="105">
        <f>IF($Q243=LIST!$A$73,O243,IF(Q243=LIST!$A$74,O243,IF(Q243="",O243,LIST!$A$72)))</f>
        <v>0</v>
      </c>
      <c r="S243" s="105">
        <f>IF($Q243=LIST!$A$73,P243,IF(Q243=LIST!$A$74,P243,IF(Q243="",P243,LIST!$A$72)))</f>
        <v>0</v>
      </c>
      <c r="T243" s="108"/>
      <c r="U243" s="108"/>
      <c r="V243" s="109"/>
      <c r="W243" s="110"/>
    </row>
    <row r="244" spans="1:23" ht="24.95" customHeight="1">
      <c r="A244" s="79">
        <v>242</v>
      </c>
      <c r="B244" s="95"/>
      <c r="C244" s="112"/>
      <c r="D244" s="109"/>
      <c r="E244" s="98"/>
      <c r="F244" s="114"/>
      <c r="G244" s="115"/>
      <c r="H244" s="98"/>
      <c r="I244" s="111"/>
      <c r="J244" s="97"/>
      <c r="K244" s="97"/>
      <c r="L244" s="102"/>
      <c r="M244" s="102"/>
      <c r="N244" s="102"/>
      <c r="O244" s="103"/>
      <c r="P244" s="104"/>
      <c r="Q244" s="103"/>
      <c r="R244" s="105">
        <f>IF($Q244=LIST!$A$73,O244,IF(Q244=LIST!$A$74,O244,IF(Q244="",O244,LIST!$A$72)))</f>
        <v>0</v>
      </c>
      <c r="S244" s="105">
        <f>IF($Q244=LIST!$A$73,P244,IF(Q244=LIST!$A$74,P244,IF(Q244="",P244,LIST!$A$72)))</f>
        <v>0</v>
      </c>
      <c r="T244" s="108"/>
      <c r="U244" s="108"/>
      <c r="V244" s="109"/>
      <c r="W244" s="110"/>
    </row>
    <row r="245" spans="1:23" ht="24.95" customHeight="1">
      <c r="A245" s="79">
        <v>243</v>
      </c>
      <c r="B245" s="95"/>
      <c r="C245" s="112"/>
      <c r="D245" s="109"/>
      <c r="E245" s="98"/>
      <c r="F245" s="114"/>
      <c r="G245" s="115"/>
      <c r="H245" s="98"/>
      <c r="I245" s="111"/>
      <c r="J245" s="97"/>
      <c r="K245" s="97"/>
      <c r="L245" s="102"/>
      <c r="M245" s="102"/>
      <c r="N245" s="102"/>
      <c r="O245" s="103"/>
      <c r="P245" s="104"/>
      <c r="Q245" s="103"/>
      <c r="R245" s="105">
        <f>IF($Q245=LIST!$A$73,O245,IF(Q245=LIST!$A$74,O245,IF(Q245="",O245,LIST!$A$72)))</f>
        <v>0</v>
      </c>
      <c r="S245" s="105">
        <f>IF($Q245=LIST!$A$73,P245,IF(Q245=LIST!$A$74,P245,IF(Q245="",P245,LIST!$A$72)))</f>
        <v>0</v>
      </c>
      <c r="T245" s="108"/>
      <c r="U245" s="108"/>
      <c r="V245" s="109"/>
      <c r="W245" s="110"/>
    </row>
    <row r="246" spans="1:23" ht="24.95" customHeight="1">
      <c r="A246" s="79">
        <v>244</v>
      </c>
      <c r="B246" s="95"/>
      <c r="C246" s="112"/>
      <c r="D246" s="109"/>
      <c r="E246" s="98"/>
      <c r="F246" s="114"/>
      <c r="G246" s="115"/>
      <c r="H246" s="98"/>
      <c r="I246" s="111"/>
      <c r="J246" s="97"/>
      <c r="K246" s="97"/>
      <c r="L246" s="102"/>
      <c r="M246" s="102"/>
      <c r="N246" s="102"/>
      <c r="O246" s="103"/>
      <c r="P246" s="104"/>
      <c r="Q246" s="103"/>
      <c r="R246" s="105">
        <f>IF($Q246=LIST!$A$73,O246,IF(Q246=LIST!$A$74,O246,IF(Q246="",O246,LIST!$A$72)))</f>
        <v>0</v>
      </c>
      <c r="S246" s="105">
        <f>IF($Q246=LIST!$A$73,P246,IF(Q246=LIST!$A$74,P246,IF(Q246="",P246,LIST!$A$72)))</f>
        <v>0</v>
      </c>
      <c r="T246" s="108"/>
      <c r="U246" s="108"/>
      <c r="V246" s="109"/>
      <c r="W246" s="110"/>
    </row>
    <row r="247" spans="1:23" ht="24.95" customHeight="1">
      <c r="A247" s="79">
        <v>245</v>
      </c>
      <c r="B247" s="95"/>
      <c r="C247" s="112"/>
      <c r="D247" s="109"/>
      <c r="E247" s="98"/>
      <c r="F247" s="114"/>
      <c r="G247" s="115"/>
      <c r="H247" s="98"/>
      <c r="I247" s="111"/>
      <c r="J247" s="97"/>
      <c r="K247" s="97"/>
      <c r="L247" s="102"/>
      <c r="M247" s="102"/>
      <c r="N247" s="102"/>
      <c r="O247" s="103"/>
      <c r="P247" s="104"/>
      <c r="Q247" s="103"/>
      <c r="R247" s="105">
        <f>IF($Q247=LIST!$A$73,O247,IF(Q247=LIST!$A$74,O247,IF(Q247="",O247,LIST!$A$72)))</f>
        <v>0</v>
      </c>
      <c r="S247" s="105">
        <f>IF($Q247=LIST!$A$73,P247,IF(Q247=LIST!$A$74,P247,IF(Q247="",P247,LIST!$A$72)))</f>
        <v>0</v>
      </c>
      <c r="T247" s="108"/>
      <c r="U247" s="108"/>
      <c r="V247" s="109"/>
      <c r="W247" s="110"/>
    </row>
    <row r="248" spans="1:23" ht="24.95" customHeight="1">
      <c r="A248" s="79">
        <v>246</v>
      </c>
      <c r="B248" s="95"/>
      <c r="C248" s="112"/>
      <c r="D248" s="109"/>
      <c r="E248" s="98"/>
      <c r="F248" s="114"/>
      <c r="G248" s="115"/>
      <c r="H248" s="98"/>
      <c r="I248" s="111"/>
      <c r="J248" s="97"/>
      <c r="K248" s="97"/>
      <c r="L248" s="102"/>
      <c r="M248" s="102"/>
      <c r="N248" s="102"/>
      <c r="O248" s="103"/>
      <c r="P248" s="104"/>
      <c r="Q248" s="103"/>
      <c r="R248" s="105">
        <f>IF($Q248=LIST!$A$73,O248,IF(Q248=LIST!$A$74,O248,IF(Q248="",O248,LIST!$A$72)))</f>
        <v>0</v>
      </c>
      <c r="S248" s="105">
        <f>IF($Q248=LIST!$A$73,P248,IF(Q248=LIST!$A$74,P248,IF(Q248="",P248,LIST!$A$72)))</f>
        <v>0</v>
      </c>
      <c r="T248" s="108"/>
      <c r="U248" s="108"/>
      <c r="V248" s="109"/>
      <c r="W248" s="110"/>
    </row>
    <row r="249" spans="1:23" ht="24.95" customHeight="1">
      <c r="A249" s="79">
        <v>247</v>
      </c>
      <c r="B249" s="95"/>
      <c r="C249" s="112"/>
      <c r="D249" s="109"/>
      <c r="E249" s="98"/>
      <c r="F249" s="114"/>
      <c r="G249" s="115"/>
      <c r="H249" s="98"/>
      <c r="I249" s="111"/>
      <c r="J249" s="97"/>
      <c r="K249" s="97"/>
      <c r="L249" s="102"/>
      <c r="M249" s="102"/>
      <c r="N249" s="102"/>
      <c r="O249" s="103"/>
      <c r="P249" s="104"/>
      <c r="Q249" s="103"/>
      <c r="R249" s="105">
        <f>IF($Q249=LIST!$A$73,O249,IF(Q249=LIST!$A$74,O249,IF(Q249="",O249,LIST!$A$72)))</f>
        <v>0</v>
      </c>
      <c r="S249" s="105">
        <f>IF($Q249=LIST!$A$73,P249,IF(Q249=LIST!$A$74,P249,IF(Q249="",P249,LIST!$A$72)))</f>
        <v>0</v>
      </c>
      <c r="T249" s="108"/>
      <c r="U249" s="108"/>
      <c r="V249" s="109"/>
      <c r="W249" s="110"/>
    </row>
    <row r="250" spans="1:23" ht="24.95" customHeight="1">
      <c r="A250" s="79">
        <v>248</v>
      </c>
      <c r="B250" s="95"/>
      <c r="C250" s="112"/>
      <c r="D250" s="109"/>
      <c r="E250" s="98"/>
      <c r="F250" s="114"/>
      <c r="G250" s="115"/>
      <c r="H250" s="98"/>
      <c r="I250" s="111"/>
      <c r="J250" s="97"/>
      <c r="K250" s="97"/>
      <c r="L250" s="102"/>
      <c r="M250" s="102"/>
      <c r="N250" s="102"/>
      <c r="O250" s="103"/>
      <c r="P250" s="104"/>
      <c r="Q250" s="103"/>
      <c r="R250" s="105">
        <f>IF($Q250=LIST!$A$73,O250,IF(Q250=LIST!$A$74,O250,IF(Q250="",O250,LIST!$A$72)))</f>
        <v>0</v>
      </c>
      <c r="S250" s="105">
        <f>IF($Q250=LIST!$A$73,P250,IF(Q250=LIST!$A$74,P250,IF(Q250="",P250,LIST!$A$72)))</f>
        <v>0</v>
      </c>
      <c r="T250" s="108"/>
      <c r="U250" s="108"/>
      <c r="V250" s="109"/>
      <c r="W250" s="110"/>
    </row>
    <row r="251" spans="1:23" ht="24.95" customHeight="1">
      <c r="A251" s="79">
        <v>249</v>
      </c>
      <c r="B251" s="95"/>
      <c r="C251" s="112"/>
      <c r="D251" s="109"/>
      <c r="E251" s="98"/>
      <c r="F251" s="114"/>
      <c r="G251" s="115"/>
      <c r="H251" s="98"/>
      <c r="I251" s="111"/>
      <c r="J251" s="97"/>
      <c r="K251" s="97"/>
      <c r="L251" s="102"/>
      <c r="M251" s="102"/>
      <c r="N251" s="102"/>
      <c r="O251" s="103"/>
      <c r="P251" s="104"/>
      <c r="Q251" s="103"/>
      <c r="R251" s="105">
        <f>IF($Q251=LIST!$A$73,O251,IF(Q251=LIST!$A$74,O251,IF(Q251="",O251,LIST!$A$72)))</f>
        <v>0</v>
      </c>
      <c r="S251" s="105">
        <f>IF($Q251=LIST!$A$73,P251,IF(Q251=LIST!$A$74,P251,IF(Q251="",P251,LIST!$A$72)))</f>
        <v>0</v>
      </c>
      <c r="T251" s="108"/>
      <c r="U251" s="108"/>
      <c r="V251" s="109"/>
      <c r="W251" s="110"/>
    </row>
    <row r="252" spans="1:23" ht="24.95" customHeight="1">
      <c r="A252" s="79">
        <v>250</v>
      </c>
      <c r="B252" s="95"/>
      <c r="C252" s="112"/>
      <c r="D252" s="109"/>
      <c r="E252" s="98"/>
      <c r="F252" s="114"/>
      <c r="G252" s="115"/>
      <c r="H252" s="98"/>
      <c r="I252" s="111"/>
      <c r="J252" s="97"/>
      <c r="K252" s="97"/>
      <c r="L252" s="102"/>
      <c r="M252" s="102"/>
      <c r="N252" s="102"/>
      <c r="O252" s="103"/>
      <c r="P252" s="104"/>
      <c r="Q252" s="103"/>
      <c r="R252" s="105">
        <f>IF($Q252=LIST!$A$73,O252,IF(Q252=LIST!$A$74,O252,IF(Q252="",O252,LIST!$A$72)))</f>
        <v>0</v>
      </c>
      <c r="S252" s="105">
        <f>IF($Q252=LIST!$A$73,P252,IF(Q252=LIST!$A$74,P252,IF(Q252="",P252,LIST!$A$72)))</f>
        <v>0</v>
      </c>
      <c r="T252" s="108"/>
      <c r="U252" s="108"/>
      <c r="V252" s="109"/>
      <c r="W252" s="110"/>
    </row>
    <row r="253" spans="1:23" ht="24.95" customHeight="1">
      <c r="A253" s="79">
        <v>251</v>
      </c>
      <c r="B253" s="95"/>
      <c r="C253" s="112"/>
      <c r="D253" s="109"/>
      <c r="E253" s="98"/>
      <c r="F253" s="114"/>
      <c r="G253" s="115"/>
      <c r="H253" s="98"/>
      <c r="I253" s="111"/>
      <c r="J253" s="97"/>
      <c r="K253" s="97"/>
      <c r="L253" s="102"/>
      <c r="M253" s="102"/>
      <c r="N253" s="102"/>
      <c r="O253" s="103"/>
      <c r="P253" s="104"/>
      <c r="Q253" s="103"/>
      <c r="R253" s="105">
        <f>IF($Q253=LIST!$A$73,O253,IF(Q253=LIST!$A$74,O253,IF(Q253="",O253,LIST!$A$72)))</f>
        <v>0</v>
      </c>
      <c r="S253" s="105">
        <f>IF($Q253=LIST!$A$73,P253,IF(Q253=LIST!$A$74,P253,IF(Q253="",P253,LIST!$A$72)))</f>
        <v>0</v>
      </c>
      <c r="T253" s="108"/>
      <c r="U253" s="108"/>
      <c r="V253" s="109"/>
      <c r="W253" s="110"/>
    </row>
    <row r="254" spans="1:23" ht="24.95" customHeight="1">
      <c r="A254" s="79">
        <v>252</v>
      </c>
      <c r="B254" s="95"/>
      <c r="C254" s="112"/>
      <c r="D254" s="109"/>
      <c r="E254" s="98"/>
      <c r="F254" s="114"/>
      <c r="G254" s="115"/>
      <c r="H254" s="98"/>
      <c r="I254" s="111"/>
      <c r="J254" s="97"/>
      <c r="K254" s="97"/>
      <c r="L254" s="102"/>
      <c r="M254" s="102"/>
      <c r="N254" s="102"/>
      <c r="O254" s="103"/>
      <c r="P254" s="104"/>
      <c r="Q254" s="103"/>
      <c r="R254" s="105">
        <f>IF($Q254=LIST!$A$73,O254,IF(Q254=LIST!$A$74,O254,IF(Q254="",O254,LIST!$A$72)))</f>
        <v>0</v>
      </c>
      <c r="S254" s="105">
        <f>IF($Q254=LIST!$A$73,P254,IF(Q254=LIST!$A$74,P254,IF(Q254="",P254,LIST!$A$72)))</f>
        <v>0</v>
      </c>
      <c r="T254" s="108"/>
      <c r="U254" s="108"/>
      <c r="V254" s="109"/>
      <c r="W254" s="110"/>
    </row>
    <row r="255" spans="1:23" ht="24.95" customHeight="1">
      <c r="A255" s="79">
        <v>253</v>
      </c>
      <c r="B255" s="95"/>
      <c r="C255" s="112"/>
      <c r="D255" s="109"/>
      <c r="E255" s="98"/>
      <c r="F255" s="114"/>
      <c r="G255" s="115"/>
      <c r="H255" s="98"/>
      <c r="I255" s="111"/>
      <c r="J255" s="97"/>
      <c r="K255" s="97"/>
      <c r="L255" s="102"/>
      <c r="M255" s="102"/>
      <c r="N255" s="102"/>
      <c r="O255" s="103"/>
      <c r="P255" s="104"/>
      <c r="Q255" s="103"/>
      <c r="R255" s="105">
        <f>IF($Q255=LIST!$A$73,O255,IF(Q255=LIST!$A$74,O255,IF(Q255="",O255,LIST!$A$72)))</f>
        <v>0</v>
      </c>
      <c r="S255" s="105">
        <f>IF($Q255=LIST!$A$73,P255,IF(Q255=LIST!$A$74,P255,IF(Q255="",P255,LIST!$A$72)))</f>
        <v>0</v>
      </c>
      <c r="T255" s="108"/>
      <c r="U255" s="108"/>
      <c r="V255" s="109"/>
      <c r="W255" s="110"/>
    </row>
    <row r="256" spans="1:23" ht="24.95" customHeight="1">
      <c r="A256" s="79">
        <v>254</v>
      </c>
      <c r="B256" s="95"/>
      <c r="C256" s="112"/>
      <c r="D256" s="109"/>
      <c r="E256" s="98"/>
      <c r="F256" s="114"/>
      <c r="G256" s="115"/>
      <c r="H256" s="98"/>
      <c r="I256" s="111"/>
      <c r="J256" s="97"/>
      <c r="K256" s="97"/>
      <c r="L256" s="102"/>
      <c r="M256" s="102"/>
      <c r="N256" s="102"/>
      <c r="O256" s="103"/>
      <c r="P256" s="104"/>
      <c r="Q256" s="103"/>
      <c r="R256" s="105">
        <f>IF($Q256=LIST!$A$73,O256,IF(Q256=LIST!$A$74,O256,IF(Q256="",O256,LIST!$A$72)))</f>
        <v>0</v>
      </c>
      <c r="S256" s="105">
        <f>IF($Q256=LIST!$A$73,P256,IF(Q256=LIST!$A$74,P256,IF(Q256="",P256,LIST!$A$72)))</f>
        <v>0</v>
      </c>
      <c r="T256" s="108"/>
      <c r="U256" s="108"/>
      <c r="V256" s="109"/>
      <c r="W256" s="110"/>
    </row>
    <row r="257" spans="1:23" ht="24.95" customHeight="1">
      <c r="A257" s="79">
        <v>255</v>
      </c>
      <c r="B257" s="95"/>
      <c r="C257" s="112"/>
      <c r="D257" s="109"/>
      <c r="E257" s="98"/>
      <c r="F257" s="114"/>
      <c r="G257" s="115"/>
      <c r="H257" s="98"/>
      <c r="I257" s="111"/>
      <c r="J257" s="97"/>
      <c r="K257" s="97"/>
      <c r="L257" s="102"/>
      <c r="M257" s="102"/>
      <c r="N257" s="102"/>
      <c r="O257" s="103"/>
      <c r="P257" s="104"/>
      <c r="Q257" s="103"/>
      <c r="R257" s="105">
        <f>IF($Q257=LIST!$A$73,O257,IF(Q257=LIST!$A$74,O257,IF(Q257="",O257,LIST!$A$72)))</f>
        <v>0</v>
      </c>
      <c r="S257" s="105">
        <f>IF($Q257=LIST!$A$73,P257,IF(Q257=LIST!$A$74,P257,IF(Q257="",P257,LIST!$A$72)))</f>
        <v>0</v>
      </c>
      <c r="T257" s="108"/>
      <c r="U257" s="108"/>
      <c r="V257" s="109"/>
      <c r="W257" s="110"/>
    </row>
    <row r="258" spans="1:23" ht="24.95" customHeight="1">
      <c r="A258" s="79">
        <v>256</v>
      </c>
      <c r="B258" s="95"/>
      <c r="C258" s="112"/>
      <c r="D258" s="109"/>
      <c r="E258" s="98"/>
      <c r="F258" s="114"/>
      <c r="G258" s="115"/>
      <c r="H258" s="98"/>
      <c r="I258" s="111"/>
      <c r="J258" s="97"/>
      <c r="K258" s="97"/>
      <c r="L258" s="102"/>
      <c r="M258" s="102"/>
      <c r="N258" s="102"/>
      <c r="O258" s="103"/>
      <c r="P258" s="104"/>
      <c r="Q258" s="103"/>
      <c r="R258" s="105">
        <f>IF($Q258=LIST!$A$73,O258,IF(Q258=LIST!$A$74,O258,IF(Q258="",O258,LIST!$A$72)))</f>
        <v>0</v>
      </c>
      <c r="S258" s="105">
        <f>IF($Q258=LIST!$A$73,P258,IF(Q258=LIST!$A$74,P258,IF(Q258="",P258,LIST!$A$72)))</f>
        <v>0</v>
      </c>
      <c r="T258" s="108"/>
      <c r="U258" s="108"/>
      <c r="V258" s="109"/>
      <c r="W258" s="110"/>
    </row>
    <row r="259" spans="1:23" ht="24.95" customHeight="1">
      <c r="A259" s="79">
        <v>257</v>
      </c>
      <c r="B259" s="95"/>
      <c r="C259" s="112"/>
      <c r="D259" s="109"/>
      <c r="E259" s="98"/>
      <c r="F259" s="114"/>
      <c r="G259" s="115"/>
      <c r="H259" s="98"/>
      <c r="I259" s="111"/>
      <c r="J259" s="97"/>
      <c r="K259" s="97"/>
      <c r="L259" s="102"/>
      <c r="M259" s="102"/>
      <c r="N259" s="102"/>
      <c r="O259" s="103"/>
      <c r="P259" s="104"/>
      <c r="Q259" s="103"/>
      <c r="R259" s="105">
        <f>IF($Q259=LIST!$A$73,O259,IF(Q259=LIST!$A$74,O259,IF(Q259="",O259,LIST!$A$72)))</f>
        <v>0</v>
      </c>
      <c r="S259" s="105">
        <f>IF($Q259=LIST!$A$73,P259,IF(Q259=LIST!$A$74,P259,IF(Q259="",P259,LIST!$A$72)))</f>
        <v>0</v>
      </c>
      <c r="T259" s="108"/>
      <c r="U259" s="108"/>
      <c r="V259" s="109"/>
      <c r="W259" s="110"/>
    </row>
    <row r="260" spans="1:23" ht="24.95" customHeight="1">
      <c r="A260" s="79">
        <v>258</v>
      </c>
      <c r="B260" s="95"/>
      <c r="C260" s="112"/>
      <c r="D260" s="109"/>
      <c r="E260" s="98"/>
      <c r="F260" s="114"/>
      <c r="G260" s="115"/>
      <c r="H260" s="98"/>
      <c r="I260" s="111"/>
      <c r="J260" s="97"/>
      <c r="K260" s="97"/>
      <c r="L260" s="102"/>
      <c r="M260" s="102"/>
      <c r="N260" s="102"/>
      <c r="O260" s="103"/>
      <c r="P260" s="104"/>
      <c r="Q260" s="103"/>
      <c r="R260" s="105">
        <f>IF($Q260=LIST!$A$73,O260,IF(Q260=LIST!$A$74,O260,IF(Q260="",O260,LIST!$A$72)))</f>
        <v>0</v>
      </c>
      <c r="S260" s="105">
        <f>IF($Q260=LIST!$A$73,P260,IF(Q260=LIST!$A$74,P260,IF(Q260="",P260,LIST!$A$72)))</f>
        <v>0</v>
      </c>
      <c r="T260" s="108"/>
      <c r="U260" s="108"/>
      <c r="V260" s="109"/>
      <c r="W260" s="110"/>
    </row>
    <row r="261" spans="1:23" ht="24.95" customHeight="1">
      <c r="A261" s="79">
        <v>259</v>
      </c>
      <c r="B261" s="95"/>
      <c r="C261" s="112"/>
      <c r="D261" s="109"/>
      <c r="E261" s="98"/>
      <c r="F261" s="114"/>
      <c r="G261" s="115"/>
      <c r="H261" s="98"/>
      <c r="I261" s="111"/>
      <c r="J261" s="97"/>
      <c r="K261" s="97"/>
      <c r="L261" s="102"/>
      <c r="M261" s="102"/>
      <c r="N261" s="102"/>
      <c r="O261" s="103"/>
      <c r="P261" s="104"/>
      <c r="Q261" s="103"/>
      <c r="R261" s="105">
        <f>IF($Q261=LIST!$A$73,O261,IF(Q261=LIST!$A$74,O261,IF(Q261="",O261,LIST!$A$72)))</f>
        <v>0</v>
      </c>
      <c r="S261" s="105">
        <f>IF($Q261=LIST!$A$73,P261,IF(Q261=LIST!$A$74,P261,IF(Q261="",P261,LIST!$A$72)))</f>
        <v>0</v>
      </c>
      <c r="T261" s="108"/>
      <c r="U261" s="108"/>
      <c r="V261" s="109"/>
      <c r="W261" s="110"/>
    </row>
    <row r="262" spans="1:23" ht="24.95" customHeight="1">
      <c r="A262" s="79">
        <v>260</v>
      </c>
      <c r="B262" s="95"/>
      <c r="C262" s="112"/>
      <c r="D262" s="109"/>
      <c r="E262" s="98"/>
      <c r="F262" s="114"/>
      <c r="G262" s="115"/>
      <c r="H262" s="98"/>
      <c r="I262" s="111"/>
      <c r="J262" s="97"/>
      <c r="K262" s="97"/>
      <c r="L262" s="102"/>
      <c r="M262" s="102"/>
      <c r="N262" s="102"/>
      <c r="O262" s="103"/>
      <c r="P262" s="104"/>
      <c r="Q262" s="103"/>
      <c r="R262" s="105">
        <f>IF($Q262=LIST!$A$73,O262,IF(Q262=LIST!$A$74,O262,IF(Q262="",O262,LIST!$A$72)))</f>
        <v>0</v>
      </c>
      <c r="S262" s="105">
        <f>IF($Q262=LIST!$A$73,P262,IF(Q262=LIST!$A$74,P262,IF(Q262="",P262,LIST!$A$72)))</f>
        <v>0</v>
      </c>
      <c r="T262" s="108"/>
      <c r="U262" s="108"/>
      <c r="V262" s="109"/>
      <c r="W262" s="110"/>
    </row>
    <row r="263" spans="1:23" ht="24.95" customHeight="1">
      <c r="A263" s="79">
        <v>261</v>
      </c>
      <c r="B263" s="95"/>
      <c r="C263" s="112"/>
      <c r="D263" s="109"/>
      <c r="E263" s="98"/>
      <c r="F263" s="114"/>
      <c r="G263" s="115"/>
      <c r="H263" s="98"/>
      <c r="I263" s="111"/>
      <c r="J263" s="97"/>
      <c r="K263" s="97"/>
      <c r="L263" s="102"/>
      <c r="M263" s="102"/>
      <c r="N263" s="102"/>
      <c r="O263" s="103"/>
      <c r="P263" s="104"/>
      <c r="Q263" s="103"/>
      <c r="R263" s="105">
        <f>IF($Q263=LIST!$A$73,O263,IF(Q263=LIST!$A$74,O263,IF(Q263="",O263,LIST!$A$72)))</f>
        <v>0</v>
      </c>
      <c r="S263" s="105">
        <f>IF($Q263=LIST!$A$73,P263,IF(Q263=LIST!$A$74,P263,IF(Q263="",P263,LIST!$A$72)))</f>
        <v>0</v>
      </c>
      <c r="T263" s="108"/>
      <c r="U263" s="108"/>
      <c r="V263" s="109"/>
      <c r="W263" s="110"/>
    </row>
    <row r="264" spans="1:23" ht="24.95" customHeight="1">
      <c r="A264" s="79">
        <v>262</v>
      </c>
      <c r="B264" s="95"/>
      <c r="C264" s="112"/>
      <c r="D264" s="109"/>
      <c r="E264" s="98"/>
      <c r="F264" s="114"/>
      <c r="G264" s="115"/>
      <c r="H264" s="98"/>
      <c r="I264" s="111"/>
      <c r="J264" s="97"/>
      <c r="K264" s="97"/>
      <c r="L264" s="102"/>
      <c r="M264" s="102"/>
      <c r="N264" s="102"/>
      <c r="O264" s="103"/>
      <c r="P264" s="104"/>
      <c r="Q264" s="103"/>
      <c r="R264" s="105">
        <f>IF($Q264=LIST!$A$73,O264,IF(Q264=LIST!$A$74,O264,IF(Q264="",O264,LIST!$A$72)))</f>
        <v>0</v>
      </c>
      <c r="S264" s="105">
        <f>IF($Q264=LIST!$A$73,P264,IF(Q264=LIST!$A$74,P264,IF(Q264="",P264,LIST!$A$72)))</f>
        <v>0</v>
      </c>
      <c r="T264" s="108"/>
      <c r="U264" s="108"/>
      <c r="V264" s="109"/>
      <c r="W264" s="110"/>
    </row>
    <row r="265" spans="1:23" ht="24.95" customHeight="1">
      <c r="A265" s="79">
        <v>263</v>
      </c>
      <c r="B265" s="95"/>
      <c r="C265" s="112"/>
      <c r="D265" s="109"/>
      <c r="E265" s="98"/>
      <c r="F265" s="114"/>
      <c r="G265" s="115"/>
      <c r="H265" s="98"/>
      <c r="I265" s="111"/>
      <c r="J265" s="97"/>
      <c r="K265" s="97"/>
      <c r="L265" s="102"/>
      <c r="M265" s="102"/>
      <c r="N265" s="102"/>
      <c r="O265" s="103"/>
      <c r="P265" s="104"/>
      <c r="Q265" s="103"/>
      <c r="R265" s="105">
        <f>IF($Q265=LIST!$A$73,O265,IF(Q265=LIST!$A$74,O265,IF(Q265="",O265,LIST!$A$72)))</f>
        <v>0</v>
      </c>
      <c r="S265" s="105">
        <f>IF($Q265=LIST!$A$73,P265,IF(Q265=LIST!$A$74,P265,IF(Q265="",P265,LIST!$A$72)))</f>
        <v>0</v>
      </c>
      <c r="T265" s="108"/>
      <c r="U265" s="108"/>
      <c r="V265" s="109"/>
      <c r="W265" s="110"/>
    </row>
    <row r="266" spans="1:23" ht="24.95" customHeight="1">
      <c r="A266" s="79">
        <v>264</v>
      </c>
      <c r="B266" s="95"/>
      <c r="C266" s="112"/>
      <c r="D266" s="109"/>
      <c r="E266" s="98"/>
      <c r="F266" s="114"/>
      <c r="G266" s="115"/>
      <c r="H266" s="98"/>
      <c r="I266" s="111"/>
      <c r="J266" s="97"/>
      <c r="K266" s="97"/>
      <c r="L266" s="102"/>
      <c r="M266" s="102"/>
      <c r="N266" s="102"/>
      <c r="O266" s="103"/>
      <c r="P266" s="104"/>
      <c r="Q266" s="103"/>
      <c r="R266" s="105">
        <f>IF($Q266=LIST!$A$73,O266,IF(Q266=LIST!$A$74,O266,IF(Q266="",O266,LIST!$A$72)))</f>
        <v>0</v>
      </c>
      <c r="S266" s="105">
        <f>IF($Q266=LIST!$A$73,P266,IF(Q266=LIST!$A$74,P266,IF(Q266="",P266,LIST!$A$72)))</f>
        <v>0</v>
      </c>
      <c r="T266" s="108"/>
      <c r="U266" s="108"/>
      <c r="V266" s="109"/>
      <c r="W266" s="110"/>
    </row>
    <row r="267" spans="1:23" ht="24.95" customHeight="1">
      <c r="A267" s="79">
        <v>265</v>
      </c>
      <c r="B267" s="95"/>
      <c r="C267" s="112"/>
      <c r="D267" s="109"/>
      <c r="E267" s="98"/>
      <c r="F267" s="114"/>
      <c r="G267" s="115"/>
      <c r="H267" s="98"/>
      <c r="I267" s="111"/>
      <c r="J267" s="97"/>
      <c r="K267" s="97"/>
      <c r="L267" s="102"/>
      <c r="M267" s="102"/>
      <c r="N267" s="102"/>
      <c r="O267" s="103"/>
      <c r="P267" s="104"/>
      <c r="Q267" s="103"/>
      <c r="R267" s="105">
        <f>IF($Q267=LIST!$A$73,O267,IF(Q267=LIST!$A$74,O267,IF(Q267="",O267,LIST!$A$72)))</f>
        <v>0</v>
      </c>
      <c r="S267" s="105">
        <f>IF($Q267=LIST!$A$73,P267,IF(Q267=LIST!$A$74,P267,IF(Q267="",P267,LIST!$A$72)))</f>
        <v>0</v>
      </c>
      <c r="T267" s="108"/>
      <c r="U267" s="108"/>
      <c r="V267" s="109"/>
      <c r="W267" s="110"/>
    </row>
    <row r="268" spans="1:23" ht="24.95" customHeight="1">
      <c r="A268" s="79">
        <v>266</v>
      </c>
      <c r="B268" s="95"/>
      <c r="C268" s="112"/>
      <c r="D268" s="109"/>
      <c r="E268" s="98"/>
      <c r="F268" s="114"/>
      <c r="G268" s="115"/>
      <c r="H268" s="98"/>
      <c r="I268" s="111"/>
      <c r="J268" s="97"/>
      <c r="K268" s="97"/>
      <c r="L268" s="102"/>
      <c r="M268" s="102"/>
      <c r="N268" s="102"/>
      <c r="O268" s="103"/>
      <c r="P268" s="104"/>
      <c r="Q268" s="103"/>
      <c r="R268" s="105">
        <f>IF($Q268=LIST!$A$73,O268,IF(Q268=LIST!$A$74,O268,IF(Q268="",O268,LIST!$A$72)))</f>
        <v>0</v>
      </c>
      <c r="S268" s="105">
        <f>IF($Q268=LIST!$A$73,P268,IF(Q268=LIST!$A$74,P268,IF(Q268="",P268,LIST!$A$72)))</f>
        <v>0</v>
      </c>
      <c r="T268" s="108"/>
      <c r="U268" s="108"/>
      <c r="V268" s="109"/>
      <c r="W268" s="110"/>
    </row>
    <row r="269" spans="1:23" ht="24.95" customHeight="1">
      <c r="A269" s="79">
        <v>267</v>
      </c>
      <c r="B269" s="95"/>
      <c r="C269" s="112"/>
      <c r="D269" s="109"/>
      <c r="E269" s="98"/>
      <c r="F269" s="114"/>
      <c r="G269" s="115"/>
      <c r="H269" s="98"/>
      <c r="I269" s="111"/>
      <c r="J269" s="97"/>
      <c r="K269" s="97"/>
      <c r="L269" s="102"/>
      <c r="M269" s="102"/>
      <c r="N269" s="102"/>
      <c r="O269" s="103"/>
      <c r="P269" s="104"/>
      <c r="Q269" s="103"/>
      <c r="R269" s="105">
        <f>IF($Q269=LIST!$A$73,O269,IF(Q269=LIST!$A$74,O269,IF(Q269="",O269,LIST!$A$72)))</f>
        <v>0</v>
      </c>
      <c r="S269" s="105">
        <f>IF($Q269=LIST!$A$73,P269,IF(Q269=LIST!$A$74,P269,IF(Q269="",P269,LIST!$A$72)))</f>
        <v>0</v>
      </c>
      <c r="T269" s="108"/>
      <c r="U269" s="108"/>
      <c r="V269" s="109"/>
      <c r="W269" s="110"/>
    </row>
    <row r="270" spans="1:23" ht="24.95" customHeight="1">
      <c r="A270" s="79">
        <v>268</v>
      </c>
      <c r="B270" s="95"/>
      <c r="C270" s="112"/>
      <c r="D270" s="109"/>
      <c r="E270" s="98"/>
      <c r="F270" s="114"/>
      <c r="G270" s="115"/>
      <c r="H270" s="98"/>
      <c r="I270" s="111"/>
      <c r="J270" s="97"/>
      <c r="K270" s="97"/>
      <c r="L270" s="102"/>
      <c r="M270" s="102"/>
      <c r="N270" s="102"/>
      <c r="O270" s="103"/>
      <c r="P270" s="104"/>
      <c r="Q270" s="103"/>
      <c r="R270" s="105">
        <f>IF($Q270=LIST!$A$73,O270,IF(Q270=LIST!$A$74,O270,IF(Q270="",O270,LIST!$A$72)))</f>
        <v>0</v>
      </c>
      <c r="S270" s="105">
        <f>IF($Q270=LIST!$A$73,P270,IF(Q270=LIST!$A$74,P270,IF(Q270="",P270,LIST!$A$72)))</f>
        <v>0</v>
      </c>
      <c r="T270" s="108"/>
      <c r="U270" s="108"/>
      <c r="V270" s="109"/>
      <c r="W270" s="110"/>
    </row>
    <row r="271" spans="1:23" ht="24.95" customHeight="1">
      <c r="A271" s="79">
        <v>269</v>
      </c>
      <c r="B271" s="95"/>
      <c r="C271" s="112"/>
      <c r="D271" s="109"/>
      <c r="E271" s="98"/>
      <c r="F271" s="114"/>
      <c r="G271" s="115"/>
      <c r="H271" s="98"/>
      <c r="I271" s="111"/>
      <c r="J271" s="97"/>
      <c r="K271" s="97"/>
      <c r="L271" s="102"/>
      <c r="M271" s="102"/>
      <c r="N271" s="102"/>
      <c r="O271" s="103"/>
      <c r="P271" s="104"/>
      <c r="Q271" s="103"/>
      <c r="R271" s="105">
        <f>IF($Q271=LIST!$A$73,O271,IF(Q271=LIST!$A$74,O271,IF(Q271="",O271,LIST!$A$72)))</f>
        <v>0</v>
      </c>
      <c r="S271" s="105">
        <f>IF($Q271=LIST!$A$73,P271,IF(Q271=LIST!$A$74,P271,IF(Q271="",P271,LIST!$A$72)))</f>
        <v>0</v>
      </c>
      <c r="T271" s="108"/>
      <c r="U271" s="108"/>
      <c r="V271" s="109"/>
      <c r="W271" s="110"/>
    </row>
    <row r="272" spans="1:23" ht="24.95" customHeight="1">
      <c r="A272" s="79">
        <v>270</v>
      </c>
      <c r="B272" s="95"/>
      <c r="C272" s="112"/>
      <c r="D272" s="109"/>
      <c r="E272" s="98"/>
      <c r="F272" s="114"/>
      <c r="G272" s="115"/>
      <c r="H272" s="98"/>
      <c r="I272" s="111"/>
      <c r="J272" s="97"/>
      <c r="K272" s="97"/>
      <c r="L272" s="102"/>
      <c r="M272" s="102"/>
      <c r="N272" s="102"/>
      <c r="O272" s="103"/>
      <c r="P272" s="104"/>
      <c r="Q272" s="103"/>
      <c r="R272" s="105">
        <f>IF($Q272=LIST!$A$73,O272,IF(Q272=LIST!$A$74,O272,IF(Q272="",O272,LIST!$A$72)))</f>
        <v>0</v>
      </c>
      <c r="S272" s="105">
        <f>IF($Q272=LIST!$A$73,P272,IF(Q272=LIST!$A$74,P272,IF(Q272="",P272,LIST!$A$72)))</f>
        <v>0</v>
      </c>
      <c r="T272" s="108"/>
      <c r="U272" s="108"/>
      <c r="V272" s="109"/>
      <c r="W272" s="110"/>
    </row>
    <row r="273" spans="1:23" ht="24.95" customHeight="1">
      <c r="A273" s="79">
        <v>271</v>
      </c>
      <c r="B273" s="95"/>
      <c r="C273" s="112"/>
      <c r="D273" s="109"/>
      <c r="E273" s="98"/>
      <c r="F273" s="114"/>
      <c r="G273" s="115"/>
      <c r="H273" s="98"/>
      <c r="I273" s="111"/>
      <c r="J273" s="97"/>
      <c r="K273" s="97"/>
      <c r="L273" s="102"/>
      <c r="M273" s="102"/>
      <c r="N273" s="102"/>
      <c r="O273" s="103"/>
      <c r="P273" s="104"/>
      <c r="Q273" s="103"/>
      <c r="R273" s="105">
        <f>IF($Q273=LIST!$A$73,O273,IF(Q273=LIST!$A$74,O273,IF(Q273="",O273,LIST!$A$72)))</f>
        <v>0</v>
      </c>
      <c r="S273" s="105">
        <f>IF($Q273=LIST!$A$73,P273,IF(Q273=LIST!$A$74,P273,IF(Q273="",P273,LIST!$A$72)))</f>
        <v>0</v>
      </c>
      <c r="T273" s="108"/>
      <c r="U273" s="108"/>
      <c r="V273" s="109"/>
      <c r="W273" s="110"/>
    </row>
    <row r="274" spans="1:23" ht="24.95" customHeight="1">
      <c r="A274" s="79">
        <v>272</v>
      </c>
      <c r="B274" s="95"/>
      <c r="C274" s="112"/>
      <c r="D274" s="109"/>
      <c r="E274" s="98"/>
      <c r="F274" s="114"/>
      <c r="G274" s="115"/>
      <c r="H274" s="98"/>
      <c r="I274" s="111"/>
      <c r="J274" s="97"/>
      <c r="K274" s="97"/>
      <c r="L274" s="102"/>
      <c r="M274" s="102"/>
      <c r="N274" s="102"/>
      <c r="O274" s="103"/>
      <c r="P274" s="104"/>
      <c r="Q274" s="103"/>
      <c r="R274" s="105">
        <f>IF($Q274=LIST!$A$73,O274,IF(Q274=LIST!$A$74,O274,IF(Q274="",O274,LIST!$A$72)))</f>
        <v>0</v>
      </c>
      <c r="S274" s="105">
        <f>IF($Q274=LIST!$A$73,P274,IF(Q274=LIST!$A$74,P274,IF(Q274="",P274,LIST!$A$72)))</f>
        <v>0</v>
      </c>
      <c r="T274" s="108"/>
      <c r="U274" s="108"/>
      <c r="V274" s="109"/>
      <c r="W274" s="110"/>
    </row>
    <row r="275" spans="1:23" ht="24.95" customHeight="1">
      <c r="A275" s="79">
        <v>273</v>
      </c>
      <c r="B275" s="95"/>
      <c r="C275" s="112"/>
      <c r="D275" s="109"/>
      <c r="E275" s="98"/>
      <c r="F275" s="114"/>
      <c r="G275" s="115"/>
      <c r="H275" s="98"/>
      <c r="I275" s="111"/>
      <c r="J275" s="97"/>
      <c r="K275" s="97"/>
      <c r="L275" s="102"/>
      <c r="M275" s="102"/>
      <c r="N275" s="102"/>
      <c r="O275" s="103"/>
      <c r="P275" s="104"/>
      <c r="Q275" s="103"/>
      <c r="R275" s="105">
        <f>IF($Q275=LIST!$A$73,O275,IF(Q275=LIST!$A$74,O275,IF(Q275="",O275,LIST!$A$72)))</f>
        <v>0</v>
      </c>
      <c r="S275" s="105">
        <f>IF($Q275=LIST!$A$73,P275,IF(Q275=LIST!$A$74,P275,IF(Q275="",P275,LIST!$A$72)))</f>
        <v>0</v>
      </c>
      <c r="T275" s="108"/>
      <c r="U275" s="108"/>
      <c r="V275" s="109"/>
      <c r="W275" s="110"/>
    </row>
    <row r="276" spans="1:23" ht="24.95" customHeight="1">
      <c r="A276" s="79">
        <v>274</v>
      </c>
      <c r="B276" s="95"/>
      <c r="C276" s="112"/>
      <c r="D276" s="109"/>
      <c r="E276" s="98"/>
      <c r="F276" s="114"/>
      <c r="G276" s="115"/>
      <c r="H276" s="98"/>
      <c r="I276" s="111"/>
      <c r="J276" s="97"/>
      <c r="K276" s="97"/>
      <c r="L276" s="102"/>
      <c r="M276" s="102"/>
      <c r="N276" s="102"/>
      <c r="O276" s="103"/>
      <c r="P276" s="104"/>
      <c r="Q276" s="103"/>
      <c r="R276" s="105">
        <f>IF($Q276=LIST!$A$73,O276,IF(Q276=LIST!$A$74,O276,IF(Q276="",O276,LIST!$A$72)))</f>
        <v>0</v>
      </c>
      <c r="S276" s="105">
        <f>IF($Q276=LIST!$A$73,P276,IF(Q276=LIST!$A$74,P276,IF(Q276="",P276,LIST!$A$72)))</f>
        <v>0</v>
      </c>
      <c r="T276" s="108"/>
      <c r="U276" s="108"/>
      <c r="V276" s="109"/>
      <c r="W276" s="110"/>
    </row>
    <row r="277" spans="1:23" ht="24.95" customHeight="1">
      <c r="A277" s="79">
        <v>275</v>
      </c>
      <c r="B277" s="95"/>
      <c r="C277" s="112"/>
      <c r="D277" s="109"/>
      <c r="E277" s="98"/>
      <c r="F277" s="114"/>
      <c r="G277" s="115"/>
      <c r="H277" s="98"/>
      <c r="I277" s="111"/>
      <c r="J277" s="97"/>
      <c r="K277" s="97"/>
      <c r="L277" s="102"/>
      <c r="M277" s="102"/>
      <c r="N277" s="102"/>
      <c r="O277" s="103"/>
      <c r="P277" s="104"/>
      <c r="Q277" s="103"/>
      <c r="R277" s="105">
        <f>IF($Q277=LIST!$A$73,O277,IF(Q277=LIST!$A$74,O277,IF(Q277="",O277,LIST!$A$72)))</f>
        <v>0</v>
      </c>
      <c r="S277" s="105">
        <f>IF($Q277=LIST!$A$73,P277,IF(Q277=LIST!$A$74,P277,IF(Q277="",P277,LIST!$A$72)))</f>
        <v>0</v>
      </c>
      <c r="T277" s="108"/>
      <c r="U277" s="108"/>
      <c r="V277" s="109"/>
      <c r="W277" s="110"/>
    </row>
    <row r="278" spans="1:23" ht="24.95" customHeight="1">
      <c r="A278" s="79">
        <v>276</v>
      </c>
      <c r="B278" s="95"/>
      <c r="C278" s="112"/>
      <c r="D278" s="109"/>
      <c r="E278" s="98"/>
      <c r="F278" s="114"/>
      <c r="G278" s="115"/>
      <c r="H278" s="98"/>
      <c r="I278" s="111"/>
      <c r="J278" s="97"/>
      <c r="K278" s="97"/>
      <c r="L278" s="102"/>
      <c r="M278" s="102"/>
      <c r="N278" s="102"/>
      <c r="O278" s="103"/>
      <c r="P278" s="104"/>
      <c r="Q278" s="103"/>
      <c r="R278" s="105">
        <f>IF($Q278=LIST!$A$73,O278,IF(Q278=LIST!$A$74,O278,IF(Q278="",O278,LIST!$A$72)))</f>
        <v>0</v>
      </c>
      <c r="S278" s="105">
        <f>IF($Q278=LIST!$A$73,P278,IF(Q278=LIST!$A$74,P278,IF(Q278="",P278,LIST!$A$72)))</f>
        <v>0</v>
      </c>
      <c r="T278" s="108"/>
      <c r="U278" s="108"/>
      <c r="V278" s="109"/>
      <c r="W278" s="110"/>
    </row>
    <row r="279" spans="1:23" ht="24.95" customHeight="1">
      <c r="A279" s="79">
        <v>277</v>
      </c>
      <c r="B279" s="95"/>
      <c r="C279" s="112"/>
      <c r="D279" s="109"/>
      <c r="E279" s="98"/>
      <c r="F279" s="114"/>
      <c r="G279" s="115"/>
      <c r="H279" s="98"/>
      <c r="I279" s="111"/>
      <c r="J279" s="97"/>
      <c r="K279" s="97"/>
      <c r="L279" s="102"/>
      <c r="M279" s="102"/>
      <c r="N279" s="102"/>
      <c r="O279" s="103"/>
      <c r="P279" s="104"/>
      <c r="Q279" s="103"/>
      <c r="R279" s="105">
        <f>IF($Q279=LIST!$A$73,O279,IF(Q279=LIST!$A$74,O279,IF(Q279="",O279,LIST!$A$72)))</f>
        <v>0</v>
      </c>
      <c r="S279" s="105">
        <f>IF($Q279=LIST!$A$73,P279,IF(Q279=LIST!$A$74,P279,IF(Q279="",P279,LIST!$A$72)))</f>
        <v>0</v>
      </c>
      <c r="T279" s="108"/>
      <c r="U279" s="108"/>
      <c r="V279" s="109"/>
      <c r="W279" s="110"/>
    </row>
    <row r="280" spans="1:23" ht="24.95" customHeight="1">
      <c r="A280" s="79">
        <v>278</v>
      </c>
      <c r="B280" s="95"/>
      <c r="C280" s="112"/>
      <c r="D280" s="109"/>
      <c r="E280" s="98"/>
      <c r="F280" s="114"/>
      <c r="G280" s="115"/>
      <c r="H280" s="98"/>
      <c r="I280" s="111"/>
      <c r="J280" s="97"/>
      <c r="K280" s="97"/>
      <c r="L280" s="102"/>
      <c r="M280" s="102"/>
      <c r="N280" s="102"/>
      <c r="O280" s="103"/>
      <c r="P280" s="104"/>
      <c r="Q280" s="103"/>
      <c r="R280" s="105">
        <f>IF($Q280=LIST!$A$73,O280,IF(Q280=LIST!$A$74,O280,IF(Q280="",O280,LIST!$A$72)))</f>
        <v>0</v>
      </c>
      <c r="S280" s="105">
        <f>IF($Q280=LIST!$A$73,P280,IF(Q280=LIST!$A$74,P280,IF(Q280="",P280,LIST!$A$72)))</f>
        <v>0</v>
      </c>
      <c r="T280" s="108"/>
      <c r="U280" s="108"/>
      <c r="V280" s="109"/>
      <c r="W280" s="110"/>
    </row>
    <row r="281" spans="1:23" ht="24.95" customHeight="1">
      <c r="A281" s="79">
        <v>279</v>
      </c>
      <c r="B281" s="95"/>
      <c r="C281" s="112"/>
      <c r="D281" s="109"/>
      <c r="E281" s="98"/>
      <c r="F281" s="114"/>
      <c r="G281" s="115"/>
      <c r="H281" s="98"/>
      <c r="I281" s="111"/>
      <c r="J281" s="97"/>
      <c r="K281" s="97"/>
      <c r="L281" s="102"/>
      <c r="M281" s="102"/>
      <c r="N281" s="102"/>
      <c r="O281" s="103"/>
      <c r="P281" s="104"/>
      <c r="Q281" s="103"/>
      <c r="R281" s="105">
        <f>IF($Q281=LIST!$A$73,O281,IF(Q281=LIST!$A$74,O281,IF(Q281="",O281,LIST!$A$72)))</f>
        <v>0</v>
      </c>
      <c r="S281" s="105">
        <f>IF($Q281=LIST!$A$73,P281,IF(Q281=LIST!$A$74,P281,IF(Q281="",P281,LIST!$A$72)))</f>
        <v>0</v>
      </c>
      <c r="T281" s="108"/>
      <c r="U281" s="108"/>
      <c r="V281" s="109"/>
      <c r="W281" s="110"/>
    </row>
    <row r="282" spans="1:23" ht="24.95" customHeight="1">
      <c r="A282" s="79">
        <v>280</v>
      </c>
      <c r="B282" s="95"/>
      <c r="C282" s="112"/>
      <c r="D282" s="109"/>
      <c r="E282" s="98"/>
      <c r="F282" s="114"/>
      <c r="G282" s="115"/>
      <c r="H282" s="98"/>
      <c r="I282" s="111"/>
      <c r="J282" s="97"/>
      <c r="K282" s="97"/>
      <c r="L282" s="102"/>
      <c r="M282" s="102"/>
      <c r="N282" s="102"/>
      <c r="O282" s="103"/>
      <c r="P282" s="104"/>
      <c r="Q282" s="103"/>
      <c r="R282" s="105">
        <f>IF($Q282=LIST!$A$73,O282,IF(Q282=LIST!$A$74,O282,IF(Q282="",O282,LIST!$A$72)))</f>
        <v>0</v>
      </c>
      <c r="S282" s="105">
        <f>IF($Q282=LIST!$A$73,P282,IF(Q282=LIST!$A$74,P282,IF(Q282="",P282,LIST!$A$72)))</f>
        <v>0</v>
      </c>
      <c r="T282" s="108"/>
      <c r="U282" s="108"/>
      <c r="V282" s="109"/>
      <c r="W282" s="110"/>
    </row>
    <row r="283" spans="1:23" ht="24.95" customHeight="1">
      <c r="A283" s="79">
        <v>281</v>
      </c>
      <c r="B283" s="95"/>
      <c r="C283" s="112"/>
      <c r="D283" s="109"/>
      <c r="E283" s="98"/>
      <c r="F283" s="114"/>
      <c r="G283" s="115"/>
      <c r="H283" s="98"/>
      <c r="I283" s="111"/>
      <c r="J283" s="97"/>
      <c r="K283" s="97"/>
      <c r="L283" s="102"/>
      <c r="M283" s="102"/>
      <c r="N283" s="102"/>
      <c r="O283" s="103"/>
      <c r="P283" s="104"/>
      <c r="Q283" s="103"/>
      <c r="R283" s="105">
        <f>IF($Q283=LIST!$A$73,O283,IF(Q283=LIST!$A$74,O283,IF(Q283="",O283,LIST!$A$72)))</f>
        <v>0</v>
      </c>
      <c r="S283" s="105">
        <f>IF($Q283=LIST!$A$73,P283,IF(Q283=LIST!$A$74,P283,IF(Q283="",P283,LIST!$A$72)))</f>
        <v>0</v>
      </c>
      <c r="T283" s="108"/>
      <c r="U283" s="108"/>
      <c r="V283" s="109"/>
      <c r="W283" s="110"/>
    </row>
    <row r="284" spans="1:23" ht="24.95" customHeight="1">
      <c r="A284" s="79">
        <v>282</v>
      </c>
      <c r="B284" s="95"/>
      <c r="C284" s="112"/>
      <c r="D284" s="109"/>
      <c r="E284" s="98"/>
      <c r="F284" s="114"/>
      <c r="G284" s="115"/>
      <c r="H284" s="98"/>
      <c r="I284" s="111"/>
      <c r="J284" s="97"/>
      <c r="K284" s="97"/>
      <c r="L284" s="102"/>
      <c r="M284" s="102"/>
      <c r="N284" s="102"/>
      <c r="O284" s="103"/>
      <c r="P284" s="104"/>
      <c r="Q284" s="103"/>
      <c r="R284" s="105">
        <f>IF($Q284=LIST!$A$73,O284,IF(Q284=LIST!$A$74,O284,IF(Q284="",O284,LIST!$A$72)))</f>
        <v>0</v>
      </c>
      <c r="S284" s="105">
        <f>IF($Q284=LIST!$A$73,P284,IF(Q284=LIST!$A$74,P284,IF(Q284="",P284,LIST!$A$72)))</f>
        <v>0</v>
      </c>
      <c r="T284" s="108"/>
      <c r="U284" s="108"/>
      <c r="V284" s="109"/>
      <c r="W284" s="110"/>
    </row>
    <row r="285" spans="1:23" ht="24.95" customHeight="1">
      <c r="A285" s="79">
        <v>283</v>
      </c>
      <c r="B285" s="95"/>
      <c r="C285" s="112"/>
      <c r="D285" s="109"/>
      <c r="E285" s="98"/>
      <c r="F285" s="114"/>
      <c r="G285" s="115"/>
      <c r="H285" s="98"/>
      <c r="I285" s="111"/>
      <c r="J285" s="97"/>
      <c r="K285" s="97"/>
      <c r="L285" s="102"/>
      <c r="M285" s="102"/>
      <c r="N285" s="102"/>
      <c r="O285" s="103"/>
      <c r="P285" s="104"/>
      <c r="Q285" s="103"/>
      <c r="R285" s="105">
        <f>IF($Q285=LIST!$A$73,O285,IF(Q285=LIST!$A$74,O285,IF(Q285="",O285,LIST!$A$72)))</f>
        <v>0</v>
      </c>
      <c r="S285" s="105">
        <f>IF($Q285=LIST!$A$73,P285,IF(Q285=LIST!$A$74,P285,IF(Q285="",P285,LIST!$A$72)))</f>
        <v>0</v>
      </c>
      <c r="T285" s="108"/>
      <c r="U285" s="108"/>
      <c r="V285" s="109"/>
      <c r="W285" s="110"/>
    </row>
    <row r="286" spans="1:23" ht="24.95" customHeight="1">
      <c r="A286" s="79">
        <v>284</v>
      </c>
      <c r="B286" s="95"/>
      <c r="C286" s="112"/>
      <c r="D286" s="109"/>
      <c r="E286" s="98"/>
      <c r="F286" s="114"/>
      <c r="G286" s="115"/>
      <c r="H286" s="98"/>
      <c r="I286" s="111"/>
      <c r="J286" s="97"/>
      <c r="K286" s="97"/>
      <c r="L286" s="102"/>
      <c r="M286" s="102"/>
      <c r="N286" s="102"/>
      <c r="O286" s="103"/>
      <c r="P286" s="104"/>
      <c r="Q286" s="103"/>
      <c r="R286" s="105">
        <f>IF($Q286=LIST!$A$73,O286,IF(Q286=LIST!$A$74,O286,IF(Q286="",O286,LIST!$A$72)))</f>
        <v>0</v>
      </c>
      <c r="S286" s="105">
        <f>IF($Q286=LIST!$A$73,P286,IF(Q286=LIST!$A$74,P286,IF(Q286="",P286,LIST!$A$72)))</f>
        <v>0</v>
      </c>
      <c r="T286" s="108"/>
      <c r="U286" s="108"/>
      <c r="V286" s="109"/>
      <c r="W286" s="110"/>
    </row>
    <row r="287" spans="1:23" ht="24.95" customHeight="1">
      <c r="A287" s="79">
        <v>285</v>
      </c>
      <c r="B287" s="95"/>
      <c r="C287" s="112"/>
      <c r="D287" s="109"/>
      <c r="E287" s="98"/>
      <c r="F287" s="114"/>
      <c r="G287" s="115"/>
      <c r="H287" s="98"/>
      <c r="I287" s="111"/>
      <c r="J287" s="97"/>
      <c r="K287" s="97"/>
      <c r="L287" s="102"/>
      <c r="M287" s="102"/>
      <c r="N287" s="102"/>
      <c r="O287" s="103"/>
      <c r="P287" s="104"/>
      <c r="Q287" s="103"/>
      <c r="R287" s="105">
        <f>IF($Q287=LIST!$A$73,O287,IF(Q287=LIST!$A$74,O287,IF(Q287="",O287,LIST!$A$72)))</f>
        <v>0</v>
      </c>
      <c r="S287" s="105">
        <f>IF($Q287=LIST!$A$73,P287,IF(Q287=LIST!$A$74,P287,IF(Q287="",P287,LIST!$A$72)))</f>
        <v>0</v>
      </c>
      <c r="T287" s="108"/>
      <c r="U287" s="108"/>
      <c r="V287" s="109"/>
      <c r="W287" s="110"/>
    </row>
    <row r="288" spans="1:23" ht="24.95" customHeight="1">
      <c r="A288" s="79">
        <v>286</v>
      </c>
      <c r="B288" s="95"/>
      <c r="C288" s="112"/>
      <c r="D288" s="109"/>
      <c r="E288" s="98"/>
      <c r="F288" s="114"/>
      <c r="G288" s="115"/>
      <c r="H288" s="98"/>
      <c r="I288" s="111"/>
      <c r="J288" s="97"/>
      <c r="K288" s="97"/>
      <c r="L288" s="102"/>
      <c r="M288" s="102"/>
      <c r="N288" s="102"/>
      <c r="O288" s="103"/>
      <c r="P288" s="104"/>
      <c r="Q288" s="103"/>
      <c r="R288" s="105">
        <f>IF($Q288=LIST!$A$73,O288,IF(Q288=LIST!$A$74,O288,IF(Q288="",O288,LIST!$A$72)))</f>
        <v>0</v>
      </c>
      <c r="S288" s="105">
        <f>IF($Q288=LIST!$A$73,P288,IF(Q288=LIST!$A$74,P288,IF(Q288="",P288,LIST!$A$72)))</f>
        <v>0</v>
      </c>
      <c r="T288" s="108"/>
      <c r="U288" s="108"/>
      <c r="V288" s="109"/>
      <c r="W288" s="110"/>
    </row>
    <row r="289" spans="1:23" ht="24.95" customHeight="1">
      <c r="A289" s="79">
        <v>287</v>
      </c>
      <c r="B289" s="95"/>
      <c r="C289" s="112"/>
      <c r="D289" s="109"/>
      <c r="E289" s="98"/>
      <c r="F289" s="114"/>
      <c r="G289" s="115"/>
      <c r="H289" s="98"/>
      <c r="I289" s="111"/>
      <c r="J289" s="97"/>
      <c r="K289" s="97"/>
      <c r="L289" s="102"/>
      <c r="M289" s="102"/>
      <c r="N289" s="102"/>
      <c r="O289" s="103"/>
      <c r="P289" s="104"/>
      <c r="Q289" s="103"/>
      <c r="R289" s="105">
        <f>IF($Q289=LIST!$A$73,O289,IF(Q289=LIST!$A$74,O289,IF(Q289="",O289,LIST!$A$72)))</f>
        <v>0</v>
      </c>
      <c r="S289" s="105">
        <f>IF($Q289=LIST!$A$73,P289,IF(Q289=LIST!$A$74,P289,IF(Q289="",P289,LIST!$A$72)))</f>
        <v>0</v>
      </c>
      <c r="T289" s="108"/>
      <c r="U289" s="108"/>
      <c r="V289" s="109"/>
      <c r="W289" s="110"/>
    </row>
    <row r="290" spans="1:23" ht="24.95" customHeight="1">
      <c r="A290" s="79">
        <v>288</v>
      </c>
      <c r="B290" s="95"/>
      <c r="C290" s="112"/>
      <c r="D290" s="109"/>
      <c r="E290" s="98"/>
      <c r="F290" s="114"/>
      <c r="G290" s="115"/>
      <c r="H290" s="98"/>
      <c r="I290" s="111"/>
      <c r="J290" s="97"/>
      <c r="K290" s="97"/>
      <c r="L290" s="102"/>
      <c r="M290" s="102"/>
      <c r="N290" s="102"/>
      <c r="O290" s="103"/>
      <c r="P290" s="104"/>
      <c r="Q290" s="103"/>
      <c r="R290" s="105">
        <f>IF($Q290=LIST!$A$73,O290,IF(Q290=LIST!$A$74,O290,IF(Q290="",O290,LIST!$A$72)))</f>
        <v>0</v>
      </c>
      <c r="S290" s="105">
        <f>IF($Q290=LIST!$A$73,P290,IF(Q290=LIST!$A$74,P290,IF(Q290="",P290,LIST!$A$72)))</f>
        <v>0</v>
      </c>
      <c r="T290" s="108"/>
      <c r="U290" s="108"/>
      <c r="V290" s="109"/>
      <c r="W290" s="110"/>
    </row>
    <row r="291" spans="1:23" ht="24.95" customHeight="1">
      <c r="A291" s="79">
        <v>289</v>
      </c>
      <c r="B291" s="95"/>
      <c r="C291" s="112"/>
      <c r="D291" s="109"/>
      <c r="E291" s="98"/>
      <c r="F291" s="114"/>
      <c r="G291" s="115"/>
      <c r="H291" s="98"/>
      <c r="I291" s="111"/>
      <c r="J291" s="97"/>
      <c r="K291" s="97"/>
      <c r="L291" s="102"/>
      <c r="M291" s="102"/>
      <c r="N291" s="102"/>
      <c r="O291" s="103"/>
      <c r="P291" s="104"/>
      <c r="Q291" s="103"/>
      <c r="R291" s="105">
        <f>IF($Q291=LIST!$A$73,O291,IF(Q291=LIST!$A$74,O291,IF(Q291="",O291,LIST!$A$72)))</f>
        <v>0</v>
      </c>
      <c r="S291" s="105">
        <f>IF($Q291=LIST!$A$73,P291,IF(Q291=LIST!$A$74,P291,IF(Q291="",P291,LIST!$A$72)))</f>
        <v>0</v>
      </c>
      <c r="T291" s="108"/>
      <c r="U291" s="108"/>
      <c r="V291" s="109"/>
      <c r="W291" s="110"/>
    </row>
    <row r="292" spans="1:23" ht="24.95" customHeight="1">
      <c r="A292" s="79">
        <v>290</v>
      </c>
      <c r="B292" s="95"/>
      <c r="C292" s="112"/>
      <c r="D292" s="109"/>
      <c r="E292" s="98"/>
      <c r="F292" s="114"/>
      <c r="G292" s="115"/>
      <c r="H292" s="98"/>
      <c r="I292" s="111"/>
      <c r="J292" s="97"/>
      <c r="K292" s="97"/>
      <c r="L292" s="102"/>
      <c r="M292" s="102"/>
      <c r="N292" s="102"/>
      <c r="O292" s="103"/>
      <c r="P292" s="104"/>
      <c r="Q292" s="103"/>
      <c r="R292" s="105">
        <f>IF($Q292=LIST!$A$73,O292,IF(Q292=LIST!$A$74,O292,IF(Q292="",O292,LIST!$A$72)))</f>
        <v>0</v>
      </c>
      <c r="S292" s="105">
        <f>IF($Q292=LIST!$A$73,P292,IF(Q292=LIST!$A$74,P292,IF(Q292="",P292,LIST!$A$72)))</f>
        <v>0</v>
      </c>
      <c r="T292" s="108"/>
      <c r="U292" s="108"/>
      <c r="V292" s="109"/>
      <c r="W292" s="110"/>
    </row>
    <row r="293" spans="1:23" ht="24.95" customHeight="1">
      <c r="A293" s="79">
        <v>291</v>
      </c>
      <c r="B293" s="95"/>
      <c r="C293" s="112"/>
      <c r="D293" s="109"/>
      <c r="E293" s="98"/>
      <c r="F293" s="114"/>
      <c r="G293" s="115"/>
      <c r="H293" s="98"/>
      <c r="I293" s="111"/>
      <c r="J293" s="97"/>
      <c r="K293" s="97"/>
      <c r="L293" s="102"/>
      <c r="M293" s="102"/>
      <c r="N293" s="102"/>
      <c r="O293" s="103"/>
      <c r="P293" s="104"/>
      <c r="Q293" s="103"/>
      <c r="R293" s="105">
        <f>IF($Q293=LIST!$A$73,O293,IF(Q293=LIST!$A$74,O293,IF(Q293="",O293,LIST!$A$72)))</f>
        <v>0</v>
      </c>
      <c r="S293" s="105">
        <f>IF($Q293=LIST!$A$73,P293,IF(Q293=LIST!$A$74,P293,IF(Q293="",P293,LIST!$A$72)))</f>
        <v>0</v>
      </c>
      <c r="T293" s="108"/>
      <c r="U293" s="108"/>
      <c r="V293" s="109"/>
      <c r="W293" s="110"/>
    </row>
    <row r="294" spans="1:23" ht="24.95" customHeight="1">
      <c r="A294" s="79">
        <v>292</v>
      </c>
      <c r="B294" s="95"/>
      <c r="C294" s="112"/>
      <c r="D294" s="109"/>
      <c r="E294" s="98"/>
      <c r="F294" s="114"/>
      <c r="G294" s="115"/>
      <c r="H294" s="98"/>
      <c r="I294" s="111"/>
      <c r="J294" s="97"/>
      <c r="K294" s="97"/>
      <c r="L294" s="102"/>
      <c r="M294" s="102"/>
      <c r="N294" s="102"/>
      <c r="O294" s="103"/>
      <c r="P294" s="104"/>
      <c r="Q294" s="103"/>
      <c r="R294" s="105">
        <f>IF($Q294=LIST!$A$73,O294,IF(Q294=LIST!$A$74,O294,IF(Q294="",O294,LIST!$A$72)))</f>
        <v>0</v>
      </c>
      <c r="S294" s="105">
        <f>IF($Q294=LIST!$A$73,P294,IF(Q294=LIST!$A$74,P294,IF(Q294="",P294,LIST!$A$72)))</f>
        <v>0</v>
      </c>
      <c r="T294" s="108"/>
      <c r="U294" s="108"/>
      <c r="V294" s="109"/>
      <c r="W294" s="110"/>
    </row>
    <row r="295" spans="1:23" ht="24.95" customHeight="1">
      <c r="A295" s="79">
        <v>293</v>
      </c>
      <c r="B295" s="95"/>
      <c r="C295" s="112"/>
      <c r="D295" s="109"/>
      <c r="E295" s="98"/>
      <c r="F295" s="114"/>
      <c r="G295" s="115"/>
      <c r="H295" s="98"/>
      <c r="I295" s="111"/>
      <c r="J295" s="97"/>
      <c r="K295" s="97"/>
      <c r="L295" s="102"/>
      <c r="M295" s="102"/>
      <c r="N295" s="102"/>
      <c r="O295" s="103"/>
      <c r="P295" s="104"/>
      <c r="Q295" s="103"/>
      <c r="R295" s="105">
        <f>IF($Q295=LIST!$A$73,O295,IF(Q295=LIST!$A$74,O295,IF(Q295="",O295,LIST!$A$72)))</f>
        <v>0</v>
      </c>
      <c r="S295" s="105">
        <f>IF($Q295=LIST!$A$73,P295,IF(Q295=LIST!$A$74,P295,IF(Q295="",P295,LIST!$A$72)))</f>
        <v>0</v>
      </c>
      <c r="T295" s="108"/>
      <c r="U295" s="108"/>
      <c r="V295" s="109"/>
      <c r="W295" s="110"/>
    </row>
    <row r="296" spans="1:23" ht="24.95" customHeight="1">
      <c r="A296" s="79">
        <v>294</v>
      </c>
      <c r="B296" s="95"/>
      <c r="C296" s="112"/>
      <c r="D296" s="109"/>
      <c r="E296" s="98"/>
      <c r="F296" s="114"/>
      <c r="G296" s="115"/>
      <c r="H296" s="98"/>
      <c r="I296" s="111"/>
      <c r="J296" s="97"/>
      <c r="K296" s="97"/>
      <c r="L296" s="102"/>
      <c r="M296" s="102"/>
      <c r="N296" s="102"/>
      <c r="O296" s="103"/>
      <c r="P296" s="104"/>
      <c r="Q296" s="103"/>
      <c r="R296" s="105">
        <f>IF($Q296=LIST!$A$73,O296,IF(Q296=LIST!$A$74,O296,IF(Q296="",O296,LIST!$A$72)))</f>
        <v>0</v>
      </c>
      <c r="S296" s="105">
        <f>IF($Q296=LIST!$A$73,P296,IF(Q296=LIST!$A$74,P296,IF(Q296="",P296,LIST!$A$72)))</f>
        <v>0</v>
      </c>
      <c r="T296" s="108"/>
      <c r="U296" s="108"/>
      <c r="V296" s="109"/>
      <c r="W296" s="110"/>
    </row>
    <row r="297" spans="1:23" ht="24.95" customHeight="1">
      <c r="A297" s="79">
        <v>295</v>
      </c>
      <c r="B297" s="95"/>
      <c r="C297" s="112"/>
      <c r="D297" s="109"/>
      <c r="E297" s="98"/>
      <c r="F297" s="114"/>
      <c r="G297" s="115"/>
      <c r="H297" s="98"/>
      <c r="I297" s="111"/>
      <c r="J297" s="97"/>
      <c r="K297" s="97"/>
      <c r="L297" s="102"/>
      <c r="M297" s="102"/>
      <c r="N297" s="102"/>
      <c r="O297" s="103"/>
      <c r="P297" s="104"/>
      <c r="Q297" s="103"/>
      <c r="R297" s="105">
        <f>IF($Q297=LIST!$A$73,O297,IF(Q297=LIST!$A$74,O297,IF(Q297="",O297,LIST!$A$72)))</f>
        <v>0</v>
      </c>
      <c r="S297" s="105">
        <f>IF($Q297=LIST!$A$73,P297,IF(Q297=LIST!$A$74,P297,IF(Q297="",P297,LIST!$A$72)))</f>
        <v>0</v>
      </c>
      <c r="T297" s="108"/>
      <c r="U297" s="108"/>
      <c r="V297" s="109"/>
      <c r="W297" s="110"/>
    </row>
    <row r="298" spans="1:23" ht="24.95" customHeight="1">
      <c r="A298" s="79">
        <v>296</v>
      </c>
      <c r="B298" s="95"/>
      <c r="C298" s="112"/>
      <c r="D298" s="109"/>
      <c r="E298" s="98"/>
      <c r="F298" s="114"/>
      <c r="G298" s="115"/>
      <c r="H298" s="98"/>
      <c r="I298" s="111"/>
      <c r="J298" s="97"/>
      <c r="K298" s="97"/>
      <c r="L298" s="102"/>
      <c r="M298" s="102"/>
      <c r="N298" s="102"/>
      <c r="O298" s="103"/>
      <c r="P298" s="104"/>
      <c r="Q298" s="103"/>
      <c r="R298" s="105">
        <f>IF($Q298=LIST!$A$73,O298,IF(Q298=LIST!$A$74,O298,IF(Q298="",O298,LIST!$A$72)))</f>
        <v>0</v>
      </c>
      <c r="S298" s="105">
        <f>IF($Q298=LIST!$A$73,P298,IF(Q298=LIST!$A$74,P298,IF(Q298="",P298,LIST!$A$72)))</f>
        <v>0</v>
      </c>
      <c r="T298" s="108"/>
      <c r="U298" s="108"/>
      <c r="V298" s="109"/>
      <c r="W298" s="110"/>
    </row>
    <row r="299" spans="1:23" ht="24.95" customHeight="1">
      <c r="A299" s="79">
        <v>297</v>
      </c>
      <c r="B299" s="95"/>
      <c r="C299" s="112"/>
      <c r="D299" s="109"/>
      <c r="E299" s="98"/>
      <c r="F299" s="114"/>
      <c r="G299" s="115"/>
      <c r="H299" s="98"/>
      <c r="I299" s="111"/>
      <c r="J299" s="97"/>
      <c r="K299" s="97"/>
      <c r="L299" s="102"/>
      <c r="M299" s="102"/>
      <c r="N299" s="102"/>
      <c r="O299" s="103"/>
      <c r="P299" s="104"/>
      <c r="Q299" s="103"/>
      <c r="R299" s="105">
        <f>IF($Q299=LIST!$A$73,O299,IF(Q299=LIST!$A$74,O299,IF(Q299="",O299,LIST!$A$72)))</f>
        <v>0</v>
      </c>
      <c r="S299" s="105">
        <f>IF($Q299=LIST!$A$73,P299,IF(Q299=LIST!$A$74,P299,IF(Q299="",P299,LIST!$A$72)))</f>
        <v>0</v>
      </c>
      <c r="T299" s="108"/>
      <c r="U299" s="108"/>
      <c r="V299" s="109"/>
      <c r="W299" s="110"/>
    </row>
    <row r="300" spans="1:23" ht="24.95" customHeight="1">
      <c r="A300" s="79">
        <v>298</v>
      </c>
      <c r="B300" s="95"/>
      <c r="C300" s="112"/>
      <c r="D300" s="109"/>
      <c r="E300" s="98"/>
      <c r="F300" s="114"/>
      <c r="G300" s="115"/>
      <c r="H300" s="98"/>
      <c r="I300" s="111"/>
      <c r="J300" s="97"/>
      <c r="K300" s="97"/>
      <c r="L300" s="102"/>
      <c r="M300" s="102"/>
      <c r="N300" s="102"/>
      <c r="O300" s="103"/>
      <c r="P300" s="104"/>
      <c r="Q300" s="103"/>
      <c r="R300" s="105">
        <f>IF($Q300=LIST!$A$73,O300,IF(Q300=LIST!$A$74,O300,IF(Q300="",O300,LIST!$A$72)))</f>
        <v>0</v>
      </c>
      <c r="S300" s="105">
        <f>IF($Q300=LIST!$A$73,P300,IF(Q300=LIST!$A$74,P300,IF(Q300="",P300,LIST!$A$72)))</f>
        <v>0</v>
      </c>
      <c r="T300" s="108"/>
      <c r="U300" s="108"/>
      <c r="V300" s="109"/>
      <c r="W300" s="110"/>
    </row>
    <row r="301" spans="1:23" ht="24.95" customHeight="1">
      <c r="A301" s="79">
        <v>299</v>
      </c>
      <c r="B301" s="95"/>
      <c r="C301" s="112"/>
      <c r="D301" s="109"/>
      <c r="E301" s="98"/>
      <c r="F301" s="114"/>
      <c r="G301" s="115"/>
      <c r="H301" s="98"/>
      <c r="I301" s="111"/>
      <c r="J301" s="97"/>
      <c r="K301" s="97"/>
      <c r="L301" s="102"/>
      <c r="M301" s="102"/>
      <c r="N301" s="102"/>
      <c r="O301" s="103"/>
      <c r="P301" s="104"/>
      <c r="Q301" s="103"/>
      <c r="R301" s="105">
        <f>IF($Q301=LIST!$A$73,O301,IF(Q301=LIST!$A$74,O301,IF(Q301="",O301,LIST!$A$72)))</f>
        <v>0</v>
      </c>
      <c r="S301" s="105">
        <f>IF($Q301=LIST!$A$73,P301,IF(Q301=LIST!$A$74,P301,IF(Q301="",P301,LIST!$A$72)))</f>
        <v>0</v>
      </c>
      <c r="T301" s="108"/>
      <c r="U301" s="108"/>
      <c r="V301" s="109"/>
      <c r="W301" s="110"/>
    </row>
    <row r="302" spans="1:23" ht="24.95" customHeight="1">
      <c r="A302" s="79">
        <v>300</v>
      </c>
      <c r="B302" s="95"/>
      <c r="C302" s="112"/>
      <c r="D302" s="109"/>
      <c r="E302" s="98"/>
      <c r="F302" s="114"/>
      <c r="G302" s="115"/>
      <c r="H302" s="98"/>
      <c r="I302" s="111"/>
      <c r="J302" s="97"/>
      <c r="K302" s="97"/>
      <c r="L302" s="102"/>
      <c r="M302" s="102"/>
      <c r="N302" s="102"/>
      <c r="O302" s="103"/>
      <c r="P302" s="104"/>
      <c r="Q302" s="103"/>
      <c r="R302" s="105">
        <f>IF($Q302=LIST!$A$73,O302,IF(Q302=LIST!$A$74,O302,IF(Q302="",O302,LIST!$A$72)))</f>
        <v>0</v>
      </c>
      <c r="S302" s="105">
        <f>IF($Q302=LIST!$A$73,P302,IF(Q302=LIST!$A$74,P302,IF(Q302="",P302,LIST!$A$72)))</f>
        <v>0</v>
      </c>
      <c r="T302" s="108"/>
      <c r="U302" s="108"/>
      <c r="V302" s="109"/>
      <c r="W302" s="110"/>
    </row>
    <row r="303" spans="1:23" ht="24.95" customHeight="1">
      <c r="A303" s="79">
        <v>301</v>
      </c>
      <c r="B303" s="95"/>
      <c r="C303" s="112"/>
      <c r="D303" s="109"/>
      <c r="E303" s="98"/>
      <c r="F303" s="114"/>
      <c r="G303" s="115"/>
      <c r="H303" s="98"/>
      <c r="I303" s="111"/>
      <c r="J303" s="97"/>
      <c r="K303" s="97"/>
      <c r="L303" s="102"/>
      <c r="M303" s="102"/>
      <c r="N303" s="102"/>
      <c r="O303" s="103"/>
      <c r="P303" s="104"/>
      <c r="Q303" s="103"/>
      <c r="R303" s="105">
        <f>IF($Q303=LIST!$A$73,O303,IF(Q303=LIST!$A$74,O303,IF(Q303="",O303,LIST!$A$72)))</f>
        <v>0</v>
      </c>
      <c r="S303" s="105">
        <f>IF($Q303=LIST!$A$73,P303,IF(Q303=LIST!$A$74,P303,IF(Q303="",P303,LIST!$A$72)))</f>
        <v>0</v>
      </c>
      <c r="T303" s="108"/>
      <c r="U303" s="108"/>
      <c r="V303" s="109"/>
      <c r="W303" s="110"/>
    </row>
    <row r="304" spans="1:23" ht="24.95" customHeight="1">
      <c r="A304" s="79">
        <v>302</v>
      </c>
      <c r="B304" s="95"/>
      <c r="C304" s="112"/>
      <c r="D304" s="109"/>
      <c r="E304" s="98"/>
      <c r="F304" s="114"/>
      <c r="G304" s="115"/>
      <c r="H304" s="98"/>
      <c r="I304" s="111"/>
      <c r="J304" s="97"/>
      <c r="K304" s="97"/>
      <c r="L304" s="102"/>
      <c r="M304" s="102"/>
      <c r="N304" s="102"/>
      <c r="O304" s="103"/>
      <c r="P304" s="104"/>
      <c r="Q304" s="103"/>
      <c r="R304" s="105">
        <f>IF($Q304=LIST!$A$73,O304,IF(Q304=LIST!$A$74,O304,IF(Q304="",O304,LIST!$A$72)))</f>
        <v>0</v>
      </c>
      <c r="S304" s="105">
        <f>IF($Q304=LIST!$A$73,P304,IF(Q304=LIST!$A$74,P304,IF(Q304="",P304,LIST!$A$72)))</f>
        <v>0</v>
      </c>
      <c r="T304" s="108"/>
      <c r="U304" s="108"/>
      <c r="V304" s="109"/>
      <c r="W304" s="110"/>
    </row>
    <row r="305" spans="1:23" ht="24.95" customHeight="1">
      <c r="A305" s="79">
        <v>303</v>
      </c>
      <c r="B305" s="95"/>
      <c r="C305" s="112"/>
      <c r="D305" s="109"/>
      <c r="E305" s="98"/>
      <c r="F305" s="114"/>
      <c r="G305" s="115"/>
      <c r="H305" s="98"/>
      <c r="I305" s="111"/>
      <c r="J305" s="97"/>
      <c r="K305" s="97"/>
      <c r="L305" s="102"/>
      <c r="M305" s="102"/>
      <c r="N305" s="102"/>
      <c r="O305" s="103"/>
      <c r="P305" s="104"/>
      <c r="Q305" s="103"/>
      <c r="R305" s="105">
        <f>IF($Q305=LIST!$A$73,O305,IF(Q305=LIST!$A$74,O305,IF(Q305="",O305,LIST!$A$72)))</f>
        <v>0</v>
      </c>
      <c r="S305" s="105">
        <f>IF($Q305=LIST!$A$73,P305,IF(Q305=LIST!$A$74,P305,IF(Q305="",P305,LIST!$A$72)))</f>
        <v>0</v>
      </c>
      <c r="T305" s="108"/>
      <c r="U305" s="108"/>
      <c r="V305" s="109"/>
      <c r="W305" s="110"/>
    </row>
    <row r="306" spans="1:23" ht="24.95" customHeight="1">
      <c r="A306" s="79">
        <v>304</v>
      </c>
      <c r="B306" s="95"/>
      <c r="C306" s="112"/>
      <c r="D306" s="109"/>
      <c r="E306" s="98"/>
      <c r="F306" s="114"/>
      <c r="G306" s="115"/>
      <c r="H306" s="98"/>
      <c r="I306" s="111"/>
      <c r="J306" s="97"/>
      <c r="K306" s="97"/>
      <c r="L306" s="102"/>
      <c r="M306" s="102"/>
      <c r="N306" s="102"/>
      <c r="O306" s="103"/>
      <c r="P306" s="104"/>
      <c r="Q306" s="103"/>
      <c r="R306" s="105">
        <f>IF($Q306=LIST!$A$73,O306,IF(Q306=LIST!$A$74,O306,IF(Q306="",O306,LIST!$A$72)))</f>
        <v>0</v>
      </c>
      <c r="S306" s="105">
        <f>IF($Q306=LIST!$A$73,P306,IF(Q306=LIST!$A$74,P306,IF(Q306="",P306,LIST!$A$72)))</f>
        <v>0</v>
      </c>
      <c r="T306" s="108"/>
      <c r="U306" s="108"/>
      <c r="V306" s="109"/>
      <c r="W306" s="110"/>
    </row>
    <row r="307" spans="1:23" ht="24.95" customHeight="1">
      <c r="A307" s="79">
        <v>305</v>
      </c>
      <c r="B307" s="95"/>
      <c r="C307" s="112"/>
      <c r="D307" s="109"/>
      <c r="E307" s="98"/>
      <c r="F307" s="114"/>
      <c r="G307" s="115"/>
      <c r="H307" s="98"/>
      <c r="I307" s="111"/>
      <c r="J307" s="97"/>
      <c r="K307" s="97"/>
      <c r="L307" s="102"/>
      <c r="M307" s="102"/>
      <c r="N307" s="102"/>
      <c r="O307" s="103"/>
      <c r="P307" s="104"/>
      <c r="Q307" s="103"/>
      <c r="R307" s="105">
        <f>IF($Q307=LIST!$A$73,O307,IF(Q307=LIST!$A$74,O307,IF(Q307="",O307,LIST!$A$72)))</f>
        <v>0</v>
      </c>
      <c r="S307" s="105">
        <f>IF($Q307=LIST!$A$73,P307,IF(Q307=LIST!$A$74,P307,IF(Q307="",P307,LIST!$A$72)))</f>
        <v>0</v>
      </c>
      <c r="T307" s="108"/>
      <c r="U307" s="108"/>
      <c r="V307" s="109"/>
      <c r="W307" s="110"/>
    </row>
    <row r="308" spans="1:23" ht="24.95" customHeight="1">
      <c r="A308" s="79">
        <v>306</v>
      </c>
      <c r="B308" s="95"/>
      <c r="C308" s="112"/>
      <c r="D308" s="109"/>
      <c r="E308" s="98"/>
      <c r="F308" s="114"/>
      <c r="G308" s="115"/>
      <c r="H308" s="98"/>
      <c r="I308" s="111"/>
      <c r="J308" s="97"/>
      <c r="K308" s="97"/>
      <c r="L308" s="102"/>
      <c r="M308" s="102"/>
      <c r="N308" s="102"/>
      <c r="O308" s="103"/>
      <c r="P308" s="104"/>
      <c r="Q308" s="103"/>
      <c r="R308" s="105">
        <f>IF($Q308=LIST!$A$73,O308,IF(Q308=LIST!$A$74,O308,IF(Q308="",O308,LIST!$A$72)))</f>
        <v>0</v>
      </c>
      <c r="S308" s="105">
        <f>IF($Q308=LIST!$A$73,P308,IF(Q308=LIST!$A$74,P308,IF(Q308="",P308,LIST!$A$72)))</f>
        <v>0</v>
      </c>
      <c r="T308" s="108"/>
      <c r="U308" s="108"/>
      <c r="V308" s="109"/>
      <c r="W308" s="110"/>
    </row>
    <row r="309" spans="1:23" ht="24.95" customHeight="1">
      <c r="A309" s="79">
        <v>307</v>
      </c>
      <c r="B309" s="95"/>
      <c r="C309" s="112"/>
      <c r="D309" s="109"/>
      <c r="E309" s="98"/>
      <c r="F309" s="114"/>
      <c r="G309" s="115"/>
      <c r="H309" s="98"/>
      <c r="I309" s="111"/>
      <c r="J309" s="97"/>
      <c r="K309" s="97"/>
      <c r="L309" s="102"/>
      <c r="M309" s="102"/>
      <c r="N309" s="102"/>
      <c r="O309" s="103"/>
      <c r="P309" s="104"/>
      <c r="Q309" s="103"/>
      <c r="R309" s="105">
        <f>IF($Q309=LIST!$A$73,O309,IF(Q309=LIST!$A$74,O309,IF(Q309="",O309,LIST!$A$72)))</f>
        <v>0</v>
      </c>
      <c r="S309" s="105">
        <f>IF($Q309=LIST!$A$73,P309,IF(Q309=LIST!$A$74,P309,IF(Q309="",P309,LIST!$A$72)))</f>
        <v>0</v>
      </c>
      <c r="T309" s="108"/>
      <c r="U309" s="108"/>
      <c r="V309" s="109"/>
      <c r="W309" s="110"/>
    </row>
    <row r="310" spans="1:23" ht="24.95" customHeight="1">
      <c r="A310" s="79">
        <v>308</v>
      </c>
      <c r="B310" s="95"/>
      <c r="C310" s="112"/>
      <c r="D310" s="109"/>
      <c r="E310" s="98"/>
      <c r="F310" s="114"/>
      <c r="G310" s="115"/>
      <c r="H310" s="98"/>
      <c r="I310" s="111"/>
      <c r="J310" s="97"/>
      <c r="K310" s="97"/>
      <c r="L310" s="102"/>
      <c r="M310" s="102"/>
      <c r="N310" s="102"/>
      <c r="O310" s="103"/>
      <c r="P310" s="104"/>
      <c r="Q310" s="103"/>
      <c r="R310" s="105">
        <f>IF($Q310=LIST!$A$73,O310,IF(Q310=LIST!$A$74,O310,IF(Q310="",O310,LIST!$A$72)))</f>
        <v>0</v>
      </c>
      <c r="S310" s="105">
        <f>IF($Q310=LIST!$A$73,P310,IF(Q310=LIST!$A$74,P310,IF(Q310="",P310,LIST!$A$72)))</f>
        <v>0</v>
      </c>
      <c r="T310" s="108"/>
      <c r="U310" s="108"/>
      <c r="V310" s="109"/>
      <c r="W310" s="110"/>
    </row>
    <row r="311" spans="1:23" ht="24.95" customHeight="1">
      <c r="A311" s="79">
        <v>309</v>
      </c>
      <c r="B311" s="95"/>
      <c r="C311" s="112"/>
      <c r="D311" s="109"/>
      <c r="E311" s="98"/>
      <c r="F311" s="114"/>
      <c r="G311" s="115"/>
      <c r="H311" s="98"/>
      <c r="I311" s="111"/>
      <c r="J311" s="97"/>
      <c r="K311" s="97"/>
      <c r="L311" s="102"/>
      <c r="M311" s="102"/>
      <c r="N311" s="102"/>
      <c r="O311" s="103"/>
      <c r="P311" s="104"/>
      <c r="Q311" s="103"/>
      <c r="R311" s="105">
        <f>IF($Q311=LIST!$A$73,O311,IF(Q311=LIST!$A$74,O311,IF(Q311="",O311,LIST!$A$72)))</f>
        <v>0</v>
      </c>
      <c r="S311" s="105">
        <f>IF($Q311=LIST!$A$73,P311,IF(Q311=LIST!$A$74,P311,IF(Q311="",P311,LIST!$A$72)))</f>
        <v>0</v>
      </c>
      <c r="T311" s="108"/>
      <c r="U311" s="108"/>
      <c r="V311" s="109"/>
      <c r="W311" s="110"/>
    </row>
    <row r="312" spans="1:23" ht="24.95" customHeight="1">
      <c r="A312" s="79">
        <v>310</v>
      </c>
      <c r="B312" s="95"/>
      <c r="C312" s="112"/>
      <c r="D312" s="109"/>
      <c r="E312" s="98"/>
      <c r="F312" s="114"/>
      <c r="G312" s="115"/>
      <c r="H312" s="98"/>
      <c r="I312" s="111"/>
      <c r="J312" s="97"/>
      <c r="K312" s="97"/>
      <c r="L312" s="102"/>
      <c r="M312" s="102"/>
      <c r="N312" s="102"/>
      <c r="O312" s="103"/>
      <c r="P312" s="104"/>
      <c r="Q312" s="103"/>
      <c r="R312" s="105">
        <f>IF($Q312=LIST!$A$73,O312,IF(Q312=LIST!$A$74,O312,IF(Q312="",O312,LIST!$A$72)))</f>
        <v>0</v>
      </c>
      <c r="S312" s="105">
        <f>IF($Q312=LIST!$A$73,P312,IF(Q312=LIST!$A$74,P312,IF(Q312="",P312,LIST!$A$72)))</f>
        <v>0</v>
      </c>
      <c r="T312" s="108"/>
      <c r="U312" s="108"/>
      <c r="V312" s="109"/>
      <c r="W312" s="110"/>
    </row>
    <row r="313" spans="1:23" ht="24.95" customHeight="1">
      <c r="A313" s="79">
        <v>311</v>
      </c>
      <c r="B313" s="95"/>
      <c r="C313" s="112"/>
      <c r="D313" s="109"/>
      <c r="E313" s="98"/>
      <c r="F313" s="114"/>
      <c r="G313" s="115"/>
      <c r="H313" s="98"/>
      <c r="I313" s="111"/>
      <c r="J313" s="97"/>
      <c r="K313" s="97"/>
      <c r="L313" s="102"/>
      <c r="M313" s="102"/>
      <c r="N313" s="102"/>
      <c r="O313" s="103"/>
      <c r="P313" s="104"/>
      <c r="Q313" s="103"/>
      <c r="R313" s="105">
        <f>IF($Q313=LIST!$A$73,O313,IF(Q313=LIST!$A$74,O313,IF(Q313="",O313,LIST!$A$72)))</f>
        <v>0</v>
      </c>
      <c r="S313" s="105">
        <f>IF($Q313=LIST!$A$73,P313,IF(Q313=LIST!$A$74,P313,IF(Q313="",P313,LIST!$A$72)))</f>
        <v>0</v>
      </c>
      <c r="T313" s="108"/>
      <c r="U313" s="108"/>
      <c r="V313" s="109"/>
      <c r="W313" s="110"/>
    </row>
    <row r="314" spans="1:23" ht="24.95" customHeight="1">
      <c r="A314" s="79">
        <v>312</v>
      </c>
      <c r="B314" s="95"/>
      <c r="C314" s="112"/>
      <c r="D314" s="109"/>
      <c r="E314" s="98"/>
      <c r="F314" s="114"/>
      <c r="G314" s="115"/>
      <c r="H314" s="98"/>
      <c r="I314" s="111"/>
      <c r="J314" s="97"/>
      <c r="K314" s="97"/>
      <c r="L314" s="102"/>
      <c r="M314" s="102"/>
      <c r="N314" s="102"/>
      <c r="O314" s="103"/>
      <c r="P314" s="104"/>
      <c r="Q314" s="103"/>
      <c r="R314" s="105">
        <f>IF($Q314=LIST!$A$73,O314,IF(Q314=LIST!$A$74,O314,IF(Q314="",O314,LIST!$A$72)))</f>
        <v>0</v>
      </c>
      <c r="S314" s="105">
        <f>IF($Q314=LIST!$A$73,P314,IF(Q314=LIST!$A$74,P314,IF(Q314="",P314,LIST!$A$72)))</f>
        <v>0</v>
      </c>
      <c r="T314" s="108"/>
      <c r="U314" s="108"/>
      <c r="V314" s="109"/>
      <c r="W314" s="110"/>
    </row>
    <row r="315" spans="1:23" ht="24.95" customHeight="1">
      <c r="A315" s="79">
        <v>313</v>
      </c>
      <c r="B315" s="95"/>
      <c r="C315" s="112"/>
      <c r="D315" s="109"/>
      <c r="E315" s="98"/>
      <c r="F315" s="114"/>
      <c r="G315" s="115"/>
      <c r="H315" s="98"/>
      <c r="I315" s="111"/>
      <c r="J315" s="97"/>
      <c r="K315" s="97"/>
      <c r="L315" s="102"/>
      <c r="M315" s="102"/>
      <c r="N315" s="102"/>
      <c r="O315" s="103"/>
      <c r="P315" s="104"/>
      <c r="Q315" s="103"/>
      <c r="R315" s="105">
        <f>IF($Q315=LIST!$A$73,O315,IF(Q315=LIST!$A$74,O315,IF(Q315="",O315,LIST!$A$72)))</f>
        <v>0</v>
      </c>
      <c r="S315" s="105">
        <f>IF($Q315=LIST!$A$73,P315,IF(Q315=LIST!$A$74,P315,IF(Q315="",P315,LIST!$A$72)))</f>
        <v>0</v>
      </c>
      <c r="T315" s="108"/>
      <c r="U315" s="108"/>
      <c r="V315" s="109"/>
      <c r="W315" s="110"/>
    </row>
    <row r="316" spans="1:23" ht="24.95" customHeight="1">
      <c r="A316" s="79">
        <v>314</v>
      </c>
      <c r="B316" s="95"/>
      <c r="C316" s="112"/>
      <c r="D316" s="109"/>
      <c r="E316" s="98"/>
      <c r="F316" s="114"/>
      <c r="G316" s="115"/>
      <c r="H316" s="98"/>
      <c r="I316" s="111"/>
      <c r="J316" s="97"/>
      <c r="K316" s="97"/>
      <c r="L316" s="102"/>
      <c r="M316" s="102"/>
      <c r="N316" s="102"/>
      <c r="O316" s="103"/>
      <c r="P316" s="104"/>
      <c r="Q316" s="103"/>
      <c r="R316" s="105">
        <f>IF($Q316=LIST!$A$73,O316,IF(Q316=LIST!$A$74,O316,IF(Q316="",O316,LIST!$A$72)))</f>
        <v>0</v>
      </c>
      <c r="S316" s="105">
        <f>IF($Q316=LIST!$A$73,P316,IF(Q316=LIST!$A$74,P316,IF(Q316="",P316,LIST!$A$72)))</f>
        <v>0</v>
      </c>
      <c r="T316" s="108"/>
      <c r="U316" s="108"/>
      <c r="V316" s="109"/>
      <c r="W316" s="110"/>
    </row>
    <row r="317" spans="1:23" ht="24.95" customHeight="1">
      <c r="A317" s="79">
        <v>315</v>
      </c>
      <c r="B317" s="95"/>
      <c r="C317" s="112"/>
      <c r="D317" s="109"/>
      <c r="E317" s="98"/>
      <c r="F317" s="114"/>
      <c r="G317" s="115"/>
      <c r="H317" s="98"/>
      <c r="I317" s="111"/>
      <c r="J317" s="97"/>
      <c r="K317" s="97"/>
      <c r="L317" s="102"/>
      <c r="M317" s="102"/>
      <c r="N317" s="102"/>
      <c r="O317" s="103"/>
      <c r="P317" s="104"/>
      <c r="Q317" s="103"/>
      <c r="R317" s="105">
        <f>IF($Q317=LIST!$A$73,O317,IF(Q317=LIST!$A$74,O317,IF(Q317="",O317,LIST!$A$72)))</f>
        <v>0</v>
      </c>
      <c r="S317" s="105">
        <f>IF($Q317=LIST!$A$73,P317,IF(Q317=LIST!$A$74,P317,IF(Q317="",P317,LIST!$A$72)))</f>
        <v>0</v>
      </c>
      <c r="T317" s="108"/>
      <c r="U317" s="108"/>
      <c r="V317" s="109"/>
      <c r="W317" s="110"/>
    </row>
    <row r="318" spans="1:23" ht="24.95" customHeight="1">
      <c r="A318" s="79">
        <v>316</v>
      </c>
      <c r="B318" s="95"/>
      <c r="C318" s="112"/>
      <c r="D318" s="109"/>
      <c r="E318" s="98"/>
      <c r="F318" s="114"/>
      <c r="G318" s="115"/>
      <c r="H318" s="98"/>
      <c r="I318" s="111"/>
      <c r="J318" s="97"/>
      <c r="K318" s="97"/>
      <c r="L318" s="102"/>
      <c r="M318" s="102"/>
      <c r="N318" s="102"/>
      <c r="O318" s="103"/>
      <c r="P318" s="104"/>
      <c r="Q318" s="103"/>
      <c r="R318" s="105">
        <f>IF($Q318=LIST!$A$73,O318,IF(Q318=LIST!$A$74,O318,IF(Q318="",O318,LIST!$A$72)))</f>
        <v>0</v>
      </c>
      <c r="S318" s="105">
        <f>IF($Q318=LIST!$A$73,P318,IF(Q318=LIST!$A$74,P318,IF(Q318="",P318,LIST!$A$72)))</f>
        <v>0</v>
      </c>
      <c r="T318" s="108"/>
      <c r="U318" s="108"/>
      <c r="V318" s="109"/>
      <c r="W318" s="110"/>
    </row>
    <row r="319" spans="1:23" ht="24.95" customHeight="1">
      <c r="A319" s="79">
        <v>317</v>
      </c>
      <c r="B319" s="95"/>
      <c r="C319" s="112"/>
      <c r="D319" s="109"/>
      <c r="E319" s="98"/>
      <c r="F319" s="114"/>
      <c r="G319" s="115"/>
      <c r="H319" s="98"/>
      <c r="I319" s="111"/>
      <c r="J319" s="97"/>
      <c r="K319" s="97"/>
      <c r="L319" s="102"/>
      <c r="M319" s="102"/>
      <c r="N319" s="102"/>
      <c r="O319" s="103"/>
      <c r="P319" s="104"/>
      <c r="Q319" s="103"/>
      <c r="R319" s="105">
        <f>IF($Q319=LIST!$A$73,O319,IF(Q319=LIST!$A$74,O319,IF(Q319="",O319,LIST!$A$72)))</f>
        <v>0</v>
      </c>
      <c r="S319" s="105">
        <f>IF($Q319=LIST!$A$73,P319,IF(Q319=LIST!$A$74,P319,IF(Q319="",P319,LIST!$A$72)))</f>
        <v>0</v>
      </c>
      <c r="T319" s="108"/>
      <c r="U319" s="108"/>
      <c r="V319" s="109"/>
      <c r="W319" s="110"/>
    </row>
    <row r="320" spans="1:23" ht="24.95" customHeight="1">
      <c r="A320" s="79">
        <v>318</v>
      </c>
      <c r="B320" s="95"/>
      <c r="C320" s="112"/>
      <c r="D320" s="109"/>
      <c r="E320" s="98"/>
      <c r="F320" s="114"/>
      <c r="G320" s="115"/>
      <c r="H320" s="98"/>
      <c r="I320" s="111"/>
      <c r="J320" s="97"/>
      <c r="K320" s="97"/>
      <c r="L320" s="102"/>
      <c r="M320" s="102"/>
      <c r="N320" s="102"/>
      <c r="O320" s="103"/>
      <c r="P320" s="104"/>
      <c r="Q320" s="103"/>
      <c r="R320" s="105">
        <f>IF($Q320=LIST!$A$73,O320,IF(Q320=LIST!$A$74,O320,IF(Q320="",O320,LIST!$A$72)))</f>
        <v>0</v>
      </c>
      <c r="S320" s="105">
        <f>IF($Q320=LIST!$A$73,P320,IF(Q320=LIST!$A$74,P320,IF(Q320="",P320,LIST!$A$72)))</f>
        <v>0</v>
      </c>
      <c r="T320" s="108"/>
      <c r="U320" s="108"/>
      <c r="V320" s="109"/>
      <c r="W320" s="110"/>
    </row>
    <row r="321" spans="1:23" ht="24.95" customHeight="1">
      <c r="A321" s="79">
        <v>319</v>
      </c>
      <c r="B321" s="95"/>
      <c r="C321" s="112"/>
      <c r="D321" s="109"/>
      <c r="E321" s="98"/>
      <c r="F321" s="114"/>
      <c r="G321" s="115"/>
      <c r="H321" s="98"/>
      <c r="I321" s="111"/>
      <c r="J321" s="97"/>
      <c r="K321" s="97"/>
      <c r="L321" s="102"/>
      <c r="M321" s="102"/>
      <c r="N321" s="102"/>
      <c r="O321" s="103"/>
      <c r="P321" s="104"/>
      <c r="Q321" s="103"/>
      <c r="R321" s="105">
        <f>IF($Q321=LIST!$A$73,O321,IF(Q321=LIST!$A$74,O321,IF(Q321="",O321,LIST!$A$72)))</f>
        <v>0</v>
      </c>
      <c r="S321" s="105">
        <f>IF($Q321=LIST!$A$73,P321,IF(Q321=LIST!$A$74,P321,IF(Q321="",P321,LIST!$A$72)))</f>
        <v>0</v>
      </c>
      <c r="T321" s="108"/>
      <c r="U321" s="108"/>
      <c r="V321" s="109"/>
      <c r="W321" s="110"/>
    </row>
    <row r="322" spans="1:23" ht="24.95" customHeight="1">
      <c r="A322" s="79">
        <v>320</v>
      </c>
      <c r="B322" s="95"/>
      <c r="C322" s="112"/>
      <c r="D322" s="109"/>
      <c r="E322" s="98"/>
      <c r="F322" s="114"/>
      <c r="G322" s="115"/>
      <c r="H322" s="98"/>
      <c r="I322" s="111"/>
      <c r="J322" s="97"/>
      <c r="K322" s="97"/>
      <c r="L322" s="102"/>
      <c r="M322" s="102"/>
      <c r="N322" s="102"/>
      <c r="O322" s="103"/>
      <c r="P322" s="104"/>
      <c r="Q322" s="103"/>
      <c r="R322" s="105">
        <f>IF($Q322=LIST!$A$73,O322,IF(Q322=LIST!$A$74,O322,IF(Q322="",O322,LIST!$A$72)))</f>
        <v>0</v>
      </c>
      <c r="S322" s="105">
        <f>IF($Q322=LIST!$A$73,P322,IF(Q322=LIST!$A$74,P322,IF(Q322="",P322,LIST!$A$72)))</f>
        <v>0</v>
      </c>
      <c r="T322" s="108"/>
      <c r="U322" s="108"/>
      <c r="V322" s="109"/>
      <c r="W322" s="110"/>
    </row>
    <row r="323" spans="1:23" ht="24.95" customHeight="1">
      <c r="A323" s="79">
        <v>321</v>
      </c>
      <c r="B323" s="95"/>
      <c r="C323" s="112"/>
      <c r="D323" s="109"/>
      <c r="E323" s="98"/>
      <c r="F323" s="114"/>
      <c r="G323" s="115"/>
      <c r="H323" s="98"/>
      <c r="I323" s="111"/>
      <c r="J323" s="97"/>
      <c r="K323" s="97"/>
      <c r="L323" s="102"/>
      <c r="M323" s="102"/>
      <c r="N323" s="102"/>
      <c r="O323" s="103"/>
      <c r="P323" s="104"/>
      <c r="Q323" s="103"/>
      <c r="R323" s="105">
        <f>IF($Q323=LIST!$A$73,O323,IF(Q323=LIST!$A$74,O323,IF(Q323="",O323,LIST!$A$72)))</f>
        <v>0</v>
      </c>
      <c r="S323" s="105">
        <f>IF($Q323=LIST!$A$73,P323,IF(Q323=LIST!$A$74,P323,IF(Q323="",P323,LIST!$A$72)))</f>
        <v>0</v>
      </c>
      <c r="T323" s="108"/>
      <c r="U323" s="108"/>
      <c r="V323" s="109"/>
      <c r="W323" s="110"/>
    </row>
    <row r="324" spans="1:23" ht="24.95" customHeight="1">
      <c r="A324" s="79">
        <v>322</v>
      </c>
      <c r="B324" s="95"/>
      <c r="C324" s="112"/>
      <c r="D324" s="109"/>
      <c r="E324" s="98"/>
      <c r="F324" s="114"/>
      <c r="G324" s="115"/>
      <c r="H324" s="98"/>
      <c r="I324" s="111"/>
      <c r="J324" s="97"/>
      <c r="K324" s="97"/>
      <c r="L324" s="102"/>
      <c r="M324" s="102"/>
      <c r="N324" s="102"/>
      <c r="O324" s="103"/>
      <c r="P324" s="104"/>
      <c r="Q324" s="103"/>
      <c r="R324" s="105">
        <f>IF($Q324=LIST!$A$73,O324,IF(Q324=LIST!$A$74,O324,IF(Q324="",O324,LIST!$A$72)))</f>
        <v>0</v>
      </c>
      <c r="S324" s="105">
        <f>IF($Q324=LIST!$A$73,P324,IF(Q324=LIST!$A$74,P324,IF(Q324="",P324,LIST!$A$72)))</f>
        <v>0</v>
      </c>
      <c r="T324" s="108"/>
      <c r="U324" s="108"/>
      <c r="V324" s="109"/>
      <c r="W324" s="110"/>
    </row>
    <row r="325" spans="1:23" ht="24.95" customHeight="1">
      <c r="A325" s="79">
        <v>323</v>
      </c>
      <c r="B325" s="95"/>
      <c r="C325" s="112"/>
      <c r="D325" s="109"/>
      <c r="E325" s="98"/>
      <c r="F325" s="114"/>
      <c r="G325" s="115"/>
      <c r="H325" s="98"/>
      <c r="I325" s="111"/>
      <c r="J325" s="97"/>
      <c r="K325" s="97"/>
      <c r="L325" s="102"/>
      <c r="M325" s="102"/>
      <c r="N325" s="102"/>
      <c r="O325" s="103"/>
      <c r="P325" s="104"/>
      <c r="Q325" s="103"/>
      <c r="R325" s="105">
        <f>IF($Q325=LIST!$A$73,O325,IF(Q325=LIST!$A$74,O325,IF(Q325="",O325,LIST!$A$72)))</f>
        <v>0</v>
      </c>
      <c r="S325" s="105">
        <f>IF($Q325=LIST!$A$73,P325,IF(Q325=LIST!$A$74,P325,IF(Q325="",P325,LIST!$A$72)))</f>
        <v>0</v>
      </c>
      <c r="T325" s="108"/>
      <c r="U325" s="108"/>
      <c r="V325" s="109"/>
      <c r="W325" s="110"/>
    </row>
    <row r="326" spans="1:23" ht="24.95" customHeight="1">
      <c r="A326" s="79">
        <v>324</v>
      </c>
      <c r="B326" s="95"/>
      <c r="C326" s="112"/>
      <c r="D326" s="109"/>
      <c r="E326" s="98"/>
      <c r="F326" s="114"/>
      <c r="G326" s="115"/>
      <c r="H326" s="98"/>
      <c r="I326" s="111"/>
      <c r="J326" s="97"/>
      <c r="K326" s="97"/>
      <c r="L326" s="102"/>
      <c r="M326" s="102"/>
      <c r="N326" s="102"/>
      <c r="O326" s="103"/>
      <c r="P326" s="104"/>
      <c r="Q326" s="103"/>
      <c r="R326" s="105">
        <f>IF($Q326=LIST!$A$73,O326,IF(Q326=LIST!$A$74,O326,IF(Q326="",O326,LIST!$A$72)))</f>
        <v>0</v>
      </c>
      <c r="S326" s="105">
        <f>IF($Q326=LIST!$A$73,P326,IF(Q326=LIST!$A$74,P326,IF(Q326="",P326,LIST!$A$72)))</f>
        <v>0</v>
      </c>
      <c r="T326" s="108"/>
      <c r="U326" s="108"/>
      <c r="V326" s="109"/>
      <c r="W326" s="110"/>
    </row>
    <row r="327" spans="1:23" ht="24.95" customHeight="1">
      <c r="A327" s="79">
        <v>325</v>
      </c>
      <c r="B327" s="95"/>
      <c r="C327" s="112"/>
      <c r="D327" s="109"/>
      <c r="E327" s="98"/>
      <c r="F327" s="114"/>
      <c r="G327" s="115"/>
      <c r="H327" s="98"/>
      <c r="I327" s="111"/>
      <c r="J327" s="97"/>
      <c r="K327" s="97"/>
      <c r="L327" s="102"/>
      <c r="M327" s="102"/>
      <c r="N327" s="102"/>
      <c r="O327" s="103"/>
      <c r="P327" s="104"/>
      <c r="Q327" s="103"/>
      <c r="R327" s="105">
        <f>IF($Q327=LIST!$A$73,O327,IF(Q327=LIST!$A$74,O327,IF(Q327="",O327,LIST!$A$72)))</f>
        <v>0</v>
      </c>
      <c r="S327" s="105">
        <f>IF($Q327=LIST!$A$73,P327,IF(Q327=LIST!$A$74,P327,IF(Q327="",P327,LIST!$A$72)))</f>
        <v>0</v>
      </c>
      <c r="T327" s="108"/>
      <c r="U327" s="108"/>
      <c r="V327" s="109"/>
      <c r="W327" s="110"/>
    </row>
    <row r="328" spans="1:23" ht="24.95" customHeight="1">
      <c r="A328" s="79">
        <v>326</v>
      </c>
      <c r="B328" s="95"/>
      <c r="C328" s="112"/>
      <c r="D328" s="109"/>
      <c r="E328" s="98"/>
      <c r="F328" s="114"/>
      <c r="G328" s="115"/>
      <c r="H328" s="98"/>
      <c r="I328" s="111"/>
      <c r="J328" s="97"/>
      <c r="K328" s="97"/>
      <c r="L328" s="102"/>
      <c r="M328" s="102"/>
      <c r="N328" s="102"/>
      <c r="O328" s="103"/>
      <c r="P328" s="104"/>
      <c r="Q328" s="103"/>
      <c r="R328" s="105">
        <f>IF($Q328=LIST!$A$73,O328,IF(Q328=LIST!$A$74,O328,IF(Q328="",O328,LIST!$A$72)))</f>
        <v>0</v>
      </c>
      <c r="S328" s="105">
        <f>IF($Q328=LIST!$A$73,P328,IF(Q328=LIST!$A$74,P328,IF(Q328="",P328,LIST!$A$72)))</f>
        <v>0</v>
      </c>
      <c r="T328" s="108"/>
      <c r="U328" s="108"/>
      <c r="V328" s="109"/>
      <c r="W328" s="110"/>
    </row>
    <row r="329" spans="1:23" ht="24.95" customHeight="1">
      <c r="A329" s="79">
        <v>327</v>
      </c>
      <c r="B329" s="95"/>
      <c r="C329" s="112"/>
      <c r="D329" s="109"/>
      <c r="E329" s="98"/>
      <c r="F329" s="114"/>
      <c r="G329" s="115"/>
      <c r="H329" s="98"/>
      <c r="I329" s="111"/>
      <c r="J329" s="97"/>
      <c r="K329" s="97"/>
      <c r="L329" s="102"/>
      <c r="M329" s="102"/>
      <c r="N329" s="102"/>
      <c r="O329" s="103"/>
      <c r="P329" s="104"/>
      <c r="Q329" s="103"/>
      <c r="R329" s="105">
        <f>IF($Q329=LIST!$A$73,O329,IF(Q329=LIST!$A$74,O329,IF(Q329="",O329,LIST!$A$72)))</f>
        <v>0</v>
      </c>
      <c r="S329" s="105">
        <f>IF($Q329=LIST!$A$73,P329,IF(Q329=LIST!$A$74,P329,IF(Q329="",P329,LIST!$A$72)))</f>
        <v>0</v>
      </c>
      <c r="T329" s="108"/>
      <c r="U329" s="108"/>
      <c r="V329" s="109"/>
      <c r="W329" s="110"/>
    </row>
    <row r="330" spans="1:23" ht="24.95" customHeight="1">
      <c r="A330" s="79">
        <v>328</v>
      </c>
      <c r="B330" s="95"/>
      <c r="C330" s="112"/>
      <c r="D330" s="109"/>
      <c r="E330" s="98"/>
      <c r="F330" s="114"/>
      <c r="G330" s="115"/>
      <c r="H330" s="98"/>
      <c r="I330" s="111"/>
      <c r="J330" s="97"/>
      <c r="K330" s="97"/>
      <c r="L330" s="102"/>
      <c r="M330" s="102"/>
      <c r="N330" s="102"/>
      <c r="O330" s="103"/>
      <c r="P330" s="104"/>
      <c r="Q330" s="103"/>
      <c r="R330" s="105">
        <f>IF($Q330=LIST!$A$73,O330,IF(Q330=LIST!$A$74,O330,IF(Q330="",O330,LIST!$A$72)))</f>
        <v>0</v>
      </c>
      <c r="S330" s="105">
        <f>IF($Q330=LIST!$A$73,P330,IF(Q330=LIST!$A$74,P330,IF(Q330="",P330,LIST!$A$72)))</f>
        <v>0</v>
      </c>
      <c r="T330" s="108"/>
      <c r="U330" s="108"/>
      <c r="V330" s="109"/>
      <c r="W330" s="110"/>
    </row>
    <row r="331" spans="1:23" ht="24.95" customHeight="1">
      <c r="A331" s="79">
        <v>329</v>
      </c>
      <c r="B331" s="95"/>
      <c r="C331" s="112"/>
      <c r="D331" s="109"/>
      <c r="E331" s="98"/>
      <c r="F331" s="114"/>
      <c r="G331" s="115"/>
      <c r="H331" s="98"/>
      <c r="I331" s="111"/>
      <c r="J331" s="97"/>
      <c r="K331" s="97"/>
      <c r="L331" s="102"/>
      <c r="M331" s="102"/>
      <c r="N331" s="102"/>
      <c r="O331" s="103"/>
      <c r="P331" s="104"/>
      <c r="Q331" s="103"/>
      <c r="R331" s="105">
        <f>IF($Q331=LIST!$A$73,O331,IF(Q331=LIST!$A$74,O331,IF(Q331="",O331,LIST!$A$72)))</f>
        <v>0</v>
      </c>
      <c r="S331" s="105">
        <f>IF($Q331=LIST!$A$73,P331,IF(Q331=LIST!$A$74,P331,IF(Q331="",P331,LIST!$A$72)))</f>
        <v>0</v>
      </c>
      <c r="T331" s="108"/>
      <c r="U331" s="108"/>
      <c r="V331" s="109"/>
      <c r="W331" s="110"/>
    </row>
    <row r="332" spans="1:23" ht="24.95" customHeight="1">
      <c r="A332" s="79">
        <v>330</v>
      </c>
      <c r="B332" s="95"/>
      <c r="C332" s="112"/>
      <c r="D332" s="109"/>
      <c r="E332" s="98"/>
      <c r="F332" s="114"/>
      <c r="G332" s="115"/>
      <c r="H332" s="98"/>
      <c r="I332" s="111"/>
      <c r="J332" s="97"/>
      <c r="K332" s="97"/>
      <c r="L332" s="102"/>
      <c r="M332" s="102"/>
      <c r="N332" s="102"/>
      <c r="O332" s="103"/>
      <c r="P332" s="104"/>
      <c r="Q332" s="103"/>
      <c r="R332" s="105">
        <f>IF($Q332=LIST!$A$73,O332,IF(Q332=LIST!$A$74,O332,IF(Q332="",O332,LIST!$A$72)))</f>
        <v>0</v>
      </c>
      <c r="S332" s="105">
        <f>IF($Q332=LIST!$A$73,P332,IF(Q332=LIST!$A$74,P332,IF(Q332="",P332,LIST!$A$72)))</f>
        <v>0</v>
      </c>
      <c r="T332" s="108"/>
      <c r="U332" s="108"/>
      <c r="V332" s="109"/>
      <c r="W332" s="110"/>
    </row>
    <row r="333" spans="1:23" ht="24.95" customHeight="1">
      <c r="A333" s="79">
        <v>331</v>
      </c>
      <c r="B333" s="95"/>
      <c r="C333" s="112"/>
      <c r="D333" s="109"/>
      <c r="E333" s="98"/>
      <c r="F333" s="114"/>
      <c r="G333" s="115"/>
      <c r="H333" s="98"/>
      <c r="I333" s="111"/>
      <c r="J333" s="97"/>
      <c r="K333" s="97"/>
      <c r="L333" s="102"/>
      <c r="M333" s="102"/>
      <c r="N333" s="102"/>
      <c r="O333" s="103"/>
      <c r="P333" s="104"/>
      <c r="Q333" s="103"/>
      <c r="R333" s="105">
        <f>IF($Q333=LIST!$A$73,O333,IF(Q333=LIST!$A$74,O333,IF(Q333="",O333,LIST!$A$72)))</f>
        <v>0</v>
      </c>
      <c r="S333" s="105">
        <f>IF($Q333=LIST!$A$73,P333,IF(Q333=LIST!$A$74,P333,IF(Q333="",P333,LIST!$A$72)))</f>
        <v>0</v>
      </c>
      <c r="T333" s="108"/>
      <c r="U333" s="108"/>
      <c r="V333" s="109"/>
      <c r="W333" s="110"/>
    </row>
    <row r="334" spans="1:23" ht="24.95" customHeight="1">
      <c r="A334" s="79">
        <v>332</v>
      </c>
      <c r="B334" s="95"/>
      <c r="C334" s="112"/>
      <c r="D334" s="109"/>
      <c r="E334" s="98"/>
      <c r="F334" s="114"/>
      <c r="G334" s="115"/>
      <c r="H334" s="98"/>
      <c r="I334" s="111"/>
      <c r="J334" s="97"/>
      <c r="K334" s="97"/>
      <c r="L334" s="102"/>
      <c r="M334" s="102"/>
      <c r="N334" s="102"/>
      <c r="O334" s="103"/>
      <c r="P334" s="104"/>
      <c r="Q334" s="103"/>
      <c r="R334" s="105">
        <f>IF($Q334=LIST!$A$73,O334,IF(Q334=LIST!$A$74,O334,IF(Q334="",O334,LIST!$A$72)))</f>
        <v>0</v>
      </c>
      <c r="S334" s="105">
        <f>IF($Q334=LIST!$A$73,P334,IF(Q334=LIST!$A$74,P334,IF(Q334="",P334,LIST!$A$72)))</f>
        <v>0</v>
      </c>
      <c r="T334" s="108"/>
      <c r="U334" s="108"/>
      <c r="V334" s="109"/>
      <c r="W334" s="110"/>
    </row>
    <row r="335" spans="1:23" ht="24.95" customHeight="1">
      <c r="A335" s="79">
        <v>333</v>
      </c>
      <c r="B335" s="95"/>
      <c r="C335" s="112"/>
      <c r="D335" s="109"/>
      <c r="E335" s="98"/>
      <c r="F335" s="114"/>
      <c r="G335" s="115"/>
      <c r="H335" s="98"/>
      <c r="I335" s="111"/>
      <c r="J335" s="97"/>
      <c r="K335" s="97"/>
      <c r="L335" s="102"/>
      <c r="M335" s="102"/>
      <c r="N335" s="102"/>
      <c r="O335" s="103"/>
      <c r="P335" s="104"/>
      <c r="Q335" s="103"/>
      <c r="R335" s="105">
        <f>IF($Q335=LIST!$A$73,O335,IF(Q335=LIST!$A$74,O335,IF(Q335="",O335,LIST!$A$72)))</f>
        <v>0</v>
      </c>
      <c r="S335" s="105">
        <f>IF($Q335=LIST!$A$73,P335,IF(Q335=LIST!$A$74,P335,IF(Q335="",P335,LIST!$A$72)))</f>
        <v>0</v>
      </c>
      <c r="T335" s="108"/>
      <c r="U335" s="108"/>
      <c r="V335" s="109"/>
      <c r="W335" s="110"/>
    </row>
    <row r="336" spans="1:23" ht="24.95" customHeight="1">
      <c r="A336" s="79">
        <v>334</v>
      </c>
      <c r="B336" s="95"/>
      <c r="C336" s="112"/>
      <c r="D336" s="109"/>
      <c r="E336" s="98"/>
      <c r="F336" s="114"/>
      <c r="G336" s="115"/>
      <c r="H336" s="98"/>
      <c r="I336" s="111"/>
      <c r="J336" s="97"/>
      <c r="K336" s="97"/>
      <c r="L336" s="102"/>
      <c r="M336" s="102"/>
      <c r="N336" s="102"/>
      <c r="O336" s="103"/>
      <c r="P336" s="104"/>
      <c r="Q336" s="103"/>
      <c r="R336" s="105">
        <f>IF($Q336=LIST!$A$73,O336,IF(Q336=LIST!$A$74,O336,IF(Q336="",O336,LIST!$A$72)))</f>
        <v>0</v>
      </c>
      <c r="S336" s="105">
        <f>IF($Q336=LIST!$A$73,P336,IF(Q336=LIST!$A$74,P336,IF(Q336="",P336,LIST!$A$72)))</f>
        <v>0</v>
      </c>
      <c r="T336" s="108"/>
      <c r="U336" s="108"/>
      <c r="V336" s="109"/>
      <c r="W336" s="110"/>
    </row>
    <row r="337" spans="1:23" ht="24.95" customHeight="1">
      <c r="A337" s="79">
        <v>335</v>
      </c>
      <c r="B337" s="95"/>
      <c r="C337" s="112"/>
      <c r="D337" s="109"/>
      <c r="E337" s="98"/>
      <c r="F337" s="114"/>
      <c r="G337" s="115"/>
      <c r="H337" s="98"/>
      <c r="I337" s="111"/>
      <c r="J337" s="97"/>
      <c r="K337" s="97"/>
      <c r="L337" s="102"/>
      <c r="M337" s="102"/>
      <c r="N337" s="102"/>
      <c r="O337" s="103"/>
      <c r="P337" s="104"/>
      <c r="Q337" s="103"/>
      <c r="R337" s="105">
        <f>IF($Q337=LIST!$A$73,O337,IF(Q337=LIST!$A$74,O337,IF(Q337="",O337,LIST!$A$72)))</f>
        <v>0</v>
      </c>
      <c r="S337" s="105">
        <f>IF($Q337=LIST!$A$73,P337,IF(Q337=LIST!$A$74,P337,IF(Q337="",P337,LIST!$A$72)))</f>
        <v>0</v>
      </c>
      <c r="T337" s="108"/>
      <c r="U337" s="108"/>
      <c r="V337" s="109"/>
      <c r="W337" s="110"/>
    </row>
    <row r="338" spans="1:23" ht="24.95" customHeight="1">
      <c r="A338" s="79">
        <v>336</v>
      </c>
      <c r="B338" s="95"/>
      <c r="C338" s="112"/>
      <c r="D338" s="109"/>
      <c r="E338" s="98"/>
      <c r="F338" s="114"/>
      <c r="G338" s="115"/>
      <c r="H338" s="98"/>
      <c r="I338" s="111"/>
      <c r="J338" s="97"/>
      <c r="K338" s="97"/>
      <c r="L338" s="102"/>
      <c r="M338" s="102"/>
      <c r="N338" s="102"/>
      <c r="O338" s="103"/>
      <c r="P338" s="104"/>
      <c r="Q338" s="103"/>
      <c r="R338" s="105">
        <f>IF($Q338=LIST!$A$73,O338,IF(Q338=LIST!$A$74,O338,IF(Q338="",O338,LIST!$A$72)))</f>
        <v>0</v>
      </c>
      <c r="S338" s="105">
        <f>IF($Q338=LIST!$A$73,P338,IF(Q338=LIST!$A$74,P338,IF(Q338="",P338,LIST!$A$72)))</f>
        <v>0</v>
      </c>
      <c r="T338" s="108"/>
      <c r="U338" s="108"/>
      <c r="V338" s="109"/>
      <c r="W338" s="110"/>
    </row>
    <row r="339" spans="1:23" ht="24.95" customHeight="1">
      <c r="A339" s="79">
        <v>337</v>
      </c>
      <c r="B339" s="95"/>
      <c r="C339" s="112"/>
      <c r="D339" s="109"/>
      <c r="E339" s="98"/>
      <c r="F339" s="114"/>
      <c r="G339" s="115"/>
      <c r="H339" s="98"/>
      <c r="I339" s="111"/>
      <c r="J339" s="97"/>
      <c r="K339" s="97"/>
      <c r="L339" s="102"/>
      <c r="M339" s="102"/>
      <c r="N339" s="102"/>
      <c r="O339" s="103"/>
      <c r="P339" s="104"/>
      <c r="Q339" s="103"/>
      <c r="R339" s="105">
        <f>IF($Q339=LIST!$A$73,O339,IF(Q339=LIST!$A$74,O339,IF(Q339="",O339,LIST!$A$72)))</f>
        <v>0</v>
      </c>
      <c r="S339" s="105">
        <f>IF($Q339=LIST!$A$73,P339,IF(Q339=LIST!$A$74,P339,IF(Q339="",P339,LIST!$A$72)))</f>
        <v>0</v>
      </c>
      <c r="T339" s="108"/>
      <c r="U339" s="108"/>
      <c r="V339" s="109"/>
      <c r="W339" s="110"/>
    </row>
    <row r="340" spans="1:23" ht="24.95" customHeight="1">
      <c r="A340" s="79">
        <v>338</v>
      </c>
      <c r="B340" s="95"/>
      <c r="C340" s="112"/>
      <c r="D340" s="109"/>
      <c r="E340" s="98"/>
      <c r="F340" s="114"/>
      <c r="G340" s="115"/>
      <c r="H340" s="98"/>
      <c r="I340" s="111"/>
      <c r="J340" s="97"/>
      <c r="K340" s="97"/>
      <c r="L340" s="102"/>
      <c r="M340" s="102"/>
      <c r="N340" s="102"/>
      <c r="O340" s="103"/>
      <c r="P340" s="104"/>
      <c r="Q340" s="103"/>
      <c r="R340" s="105">
        <f>IF($Q340=LIST!$A$73,O340,IF(Q340=LIST!$A$74,O340,IF(Q340="",O340,LIST!$A$72)))</f>
        <v>0</v>
      </c>
      <c r="S340" s="105">
        <f>IF($Q340=LIST!$A$73,P340,IF(Q340=LIST!$A$74,P340,IF(Q340="",P340,LIST!$A$72)))</f>
        <v>0</v>
      </c>
      <c r="T340" s="108"/>
      <c r="U340" s="108"/>
      <c r="V340" s="109"/>
      <c r="W340" s="110"/>
    </row>
    <row r="341" spans="1:23" ht="24.95" customHeight="1">
      <c r="A341" s="79">
        <v>339</v>
      </c>
      <c r="B341" s="95"/>
      <c r="C341" s="112"/>
      <c r="D341" s="109"/>
      <c r="E341" s="98"/>
      <c r="F341" s="114"/>
      <c r="G341" s="115"/>
      <c r="H341" s="98"/>
      <c r="I341" s="111"/>
      <c r="J341" s="97"/>
      <c r="K341" s="97"/>
      <c r="L341" s="102"/>
      <c r="M341" s="102"/>
      <c r="N341" s="102"/>
      <c r="O341" s="103"/>
      <c r="P341" s="104"/>
      <c r="Q341" s="103"/>
      <c r="R341" s="105">
        <f>IF($Q341=LIST!$A$73,O341,IF(Q341=LIST!$A$74,O341,IF(Q341="",O341,LIST!$A$72)))</f>
        <v>0</v>
      </c>
      <c r="S341" s="105">
        <f>IF($Q341=LIST!$A$73,P341,IF(Q341=LIST!$A$74,P341,IF(Q341="",P341,LIST!$A$72)))</f>
        <v>0</v>
      </c>
      <c r="T341" s="108"/>
      <c r="U341" s="108"/>
      <c r="V341" s="109"/>
      <c r="W341" s="110"/>
    </row>
    <row r="342" spans="1:23" ht="24.95" customHeight="1">
      <c r="A342" s="79">
        <v>340</v>
      </c>
      <c r="B342" s="95"/>
      <c r="C342" s="112"/>
      <c r="D342" s="109"/>
      <c r="E342" s="98"/>
      <c r="F342" s="114"/>
      <c r="G342" s="115"/>
      <c r="H342" s="98"/>
      <c r="I342" s="111"/>
      <c r="J342" s="97"/>
      <c r="K342" s="97"/>
      <c r="L342" s="102"/>
      <c r="M342" s="102"/>
      <c r="N342" s="102"/>
      <c r="O342" s="103"/>
      <c r="P342" s="104"/>
      <c r="Q342" s="103"/>
      <c r="R342" s="105">
        <f>IF($Q342=LIST!$A$73,O342,IF(Q342=LIST!$A$74,O342,IF(Q342="",O342,LIST!$A$72)))</f>
        <v>0</v>
      </c>
      <c r="S342" s="105">
        <f>IF($Q342=LIST!$A$73,P342,IF(Q342=LIST!$A$74,P342,IF(Q342="",P342,LIST!$A$72)))</f>
        <v>0</v>
      </c>
      <c r="T342" s="108"/>
      <c r="U342" s="108"/>
      <c r="V342" s="109"/>
      <c r="W342" s="110"/>
    </row>
    <row r="343" spans="1:23" ht="24.95" customHeight="1">
      <c r="A343" s="79">
        <v>341</v>
      </c>
      <c r="B343" s="95"/>
      <c r="C343" s="112"/>
      <c r="D343" s="109"/>
      <c r="E343" s="98"/>
      <c r="F343" s="114"/>
      <c r="G343" s="115"/>
      <c r="H343" s="98"/>
      <c r="I343" s="111"/>
      <c r="J343" s="97"/>
      <c r="K343" s="97"/>
      <c r="L343" s="102"/>
      <c r="M343" s="102"/>
      <c r="N343" s="102"/>
      <c r="O343" s="103"/>
      <c r="P343" s="104"/>
      <c r="Q343" s="103"/>
      <c r="R343" s="105">
        <f>IF($Q343=LIST!$A$73,O343,IF(Q343=LIST!$A$74,O343,IF(Q343="",O343,LIST!$A$72)))</f>
        <v>0</v>
      </c>
      <c r="S343" s="105">
        <f>IF($Q343=LIST!$A$73,P343,IF(Q343=LIST!$A$74,P343,IF(Q343="",P343,LIST!$A$72)))</f>
        <v>0</v>
      </c>
      <c r="T343" s="108"/>
      <c r="U343" s="108"/>
      <c r="V343" s="109"/>
      <c r="W343" s="110"/>
    </row>
    <row r="344" spans="1:23" ht="24.95" customHeight="1">
      <c r="A344" s="79">
        <v>342</v>
      </c>
      <c r="B344" s="95"/>
      <c r="C344" s="112"/>
      <c r="D344" s="109"/>
      <c r="E344" s="98"/>
      <c r="F344" s="114"/>
      <c r="G344" s="115"/>
      <c r="H344" s="98"/>
      <c r="I344" s="111"/>
      <c r="J344" s="97"/>
      <c r="K344" s="97"/>
      <c r="L344" s="102"/>
      <c r="M344" s="102"/>
      <c r="N344" s="102"/>
      <c r="O344" s="103"/>
      <c r="P344" s="104"/>
      <c r="Q344" s="103"/>
      <c r="R344" s="105">
        <f>IF($Q344=LIST!$A$73,O344,IF(Q344=LIST!$A$74,O344,IF(Q344="",O344,LIST!$A$72)))</f>
        <v>0</v>
      </c>
      <c r="S344" s="105">
        <f>IF($Q344=LIST!$A$73,P344,IF(Q344=LIST!$A$74,P344,IF(Q344="",P344,LIST!$A$72)))</f>
        <v>0</v>
      </c>
      <c r="T344" s="108"/>
      <c r="U344" s="108"/>
      <c r="V344" s="109"/>
      <c r="W344" s="110"/>
    </row>
    <row r="345" spans="1:23" ht="24.95" customHeight="1">
      <c r="A345" s="79">
        <v>343</v>
      </c>
      <c r="B345" s="95"/>
      <c r="C345" s="112"/>
      <c r="D345" s="109"/>
      <c r="E345" s="98"/>
      <c r="F345" s="114"/>
      <c r="G345" s="115"/>
      <c r="H345" s="98"/>
      <c r="I345" s="111"/>
      <c r="J345" s="97"/>
      <c r="K345" s="97"/>
      <c r="L345" s="102"/>
      <c r="M345" s="102"/>
      <c r="N345" s="102"/>
      <c r="O345" s="103"/>
      <c r="P345" s="104"/>
      <c r="Q345" s="103"/>
      <c r="R345" s="105">
        <f>IF($Q345=LIST!$A$73,O345,IF(Q345=LIST!$A$74,O345,IF(Q345="",O345,LIST!$A$72)))</f>
        <v>0</v>
      </c>
      <c r="S345" s="105">
        <f>IF($Q345=LIST!$A$73,P345,IF(Q345=LIST!$A$74,P345,IF(Q345="",P345,LIST!$A$72)))</f>
        <v>0</v>
      </c>
      <c r="T345" s="108"/>
      <c r="U345" s="108"/>
      <c r="V345" s="109"/>
      <c r="W345" s="110"/>
    </row>
    <row r="346" spans="1:23" ht="24.95" customHeight="1">
      <c r="A346" s="79">
        <v>344</v>
      </c>
      <c r="B346" s="95"/>
      <c r="C346" s="112"/>
      <c r="D346" s="109"/>
      <c r="E346" s="98"/>
      <c r="F346" s="114"/>
      <c r="G346" s="115"/>
      <c r="H346" s="98"/>
      <c r="I346" s="111"/>
      <c r="J346" s="97"/>
      <c r="K346" s="97"/>
      <c r="L346" s="102"/>
      <c r="M346" s="102"/>
      <c r="N346" s="102"/>
      <c r="O346" s="103"/>
      <c r="P346" s="104"/>
      <c r="Q346" s="103"/>
      <c r="R346" s="105">
        <f>IF($Q346=LIST!$A$73,O346,IF(Q346=LIST!$A$74,O346,IF(Q346="",O346,LIST!$A$72)))</f>
        <v>0</v>
      </c>
      <c r="S346" s="105">
        <f>IF($Q346=LIST!$A$73,P346,IF(Q346=LIST!$A$74,P346,IF(Q346="",P346,LIST!$A$72)))</f>
        <v>0</v>
      </c>
      <c r="T346" s="108"/>
      <c r="U346" s="108"/>
      <c r="V346" s="109"/>
      <c r="W346" s="110"/>
    </row>
    <row r="347" spans="1:23" ht="24.95" customHeight="1">
      <c r="A347" s="79">
        <v>345</v>
      </c>
      <c r="B347" s="95"/>
      <c r="C347" s="112"/>
      <c r="D347" s="109"/>
      <c r="E347" s="98"/>
      <c r="F347" s="114"/>
      <c r="G347" s="115"/>
      <c r="H347" s="98"/>
      <c r="I347" s="111"/>
      <c r="J347" s="97"/>
      <c r="K347" s="97"/>
      <c r="L347" s="102"/>
      <c r="M347" s="102"/>
      <c r="N347" s="102"/>
      <c r="O347" s="103"/>
      <c r="P347" s="104"/>
      <c r="Q347" s="103"/>
      <c r="R347" s="105">
        <f>IF($Q347=LIST!$A$73,O347,IF(Q347=LIST!$A$74,O347,IF(Q347="",O347,LIST!$A$72)))</f>
        <v>0</v>
      </c>
      <c r="S347" s="105">
        <f>IF($Q347=LIST!$A$73,P347,IF(Q347=LIST!$A$74,P347,IF(Q347="",P347,LIST!$A$72)))</f>
        <v>0</v>
      </c>
      <c r="T347" s="108"/>
      <c r="U347" s="108"/>
      <c r="V347" s="109"/>
      <c r="W347" s="110"/>
    </row>
    <row r="348" spans="1:23" ht="24.95" customHeight="1">
      <c r="A348" s="79">
        <v>346</v>
      </c>
      <c r="B348" s="95"/>
      <c r="C348" s="112"/>
      <c r="D348" s="109"/>
      <c r="E348" s="98"/>
      <c r="F348" s="114"/>
      <c r="G348" s="115"/>
      <c r="H348" s="98"/>
      <c r="I348" s="111"/>
      <c r="J348" s="97"/>
      <c r="K348" s="97"/>
      <c r="L348" s="102"/>
      <c r="M348" s="102"/>
      <c r="N348" s="102"/>
      <c r="O348" s="103"/>
      <c r="P348" s="104"/>
      <c r="Q348" s="103"/>
      <c r="R348" s="105">
        <f>IF($Q348=LIST!$A$73,O348,IF(Q348=LIST!$A$74,O348,IF(Q348="",O348,LIST!$A$72)))</f>
        <v>0</v>
      </c>
      <c r="S348" s="105">
        <f>IF($Q348=LIST!$A$73,P348,IF(Q348=LIST!$A$74,P348,IF(Q348="",P348,LIST!$A$72)))</f>
        <v>0</v>
      </c>
      <c r="T348" s="108"/>
      <c r="U348" s="108"/>
      <c r="V348" s="109"/>
      <c r="W348" s="110"/>
    </row>
    <row r="349" spans="1:23" ht="24.95" customHeight="1">
      <c r="A349" s="79">
        <v>347</v>
      </c>
      <c r="B349" s="95"/>
      <c r="C349" s="112"/>
      <c r="D349" s="109"/>
      <c r="E349" s="98"/>
      <c r="F349" s="114"/>
      <c r="G349" s="115"/>
      <c r="H349" s="98"/>
      <c r="I349" s="111"/>
      <c r="J349" s="97"/>
      <c r="K349" s="97"/>
      <c r="L349" s="102"/>
      <c r="M349" s="102"/>
      <c r="N349" s="102"/>
      <c r="O349" s="103"/>
      <c r="P349" s="104"/>
      <c r="Q349" s="103"/>
      <c r="R349" s="105">
        <f>IF($Q349=LIST!$A$73,O349,IF(Q349=LIST!$A$74,O349,IF(Q349="",O349,LIST!$A$72)))</f>
        <v>0</v>
      </c>
      <c r="S349" s="105">
        <f>IF($Q349=LIST!$A$73,P349,IF(Q349=LIST!$A$74,P349,IF(Q349="",P349,LIST!$A$72)))</f>
        <v>0</v>
      </c>
      <c r="T349" s="108"/>
      <c r="U349" s="108"/>
      <c r="V349" s="109"/>
      <c r="W349" s="110"/>
    </row>
    <row r="350" spans="1:23" ht="24.95" customHeight="1">
      <c r="A350" s="79">
        <v>348</v>
      </c>
      <c r="B350" s="95"/>
      <c r="C350" s="112"/>
      <c r="D350" s="109"/>
      <c r="E350" s="98"/>
      <c r="F350" s="114"/>
      <c r="G350" s="115"/>
      <c r="H350" s="98"/>
      <c r="I350" s="111"/>
      <c r="J350" s="97"/>
      <c r="K350" s="97"/>
      <c r="L350" s="102"/>
      <c r="M350" s="102"/>
      <c r="N350" s="102"/>
      <c r="O350" s="103"/>
      <c r="P350" s="104"/>
      <c r="Q350" s="103"/>
      <c r="R350" s="105">
        <f>IF($Q350=LIST!$A$73,O350,IF(Q350=LIST!$A$74,O350,IF(Q350="",O350,LIST!$A$72)))</f>
        <v>0</v>
      </c>
      <c r="S350" s="105">
        <f>IF($Q350=LIST!$A$73,P350,IF(Q350=LIST!$A$74,P350,IF(Q350="",P350,LIST!$A$72)))</f>
        <v>0</v>
      </c>
      <c r="T350" s="108"/>
      <c r="U350" s="108"/>
      <c r="V350" s="109"/>
      <c r="W350" s="110"/>
    </row>
    <row r="351" spans="1:23" ht="24.95" customHeight="1">
      <c r="A351" s="79">
        <v>349</v>
      </c>
      <c r="B351" s="95"/>
      <c r="C351" s="112"/>
      <c r="D351" s="109"/>
      <c r="E351" s="98"/>
      <c r="F351" s="114"/>
      <c r="G351" s="115"/>
      <c r="H351" s="98"/>
      <c r="I351" s="111"/>
      <c r="J351" s="97"/>
      <c r="K351" s="97"/>
      <c r="L351" s="102"/>
      <c r="M351" s="102"/>
      <c r="N351" s="102"/>
      <c r="O351" s="103"/>
      <c r="P351" s="104"/>
      <c r="Q351" s="103"/>
      <c r="R351" s="105">
        <f>IF($Q351=LIST!$A$73,O351,IF(Q351=LIST!$A$74,O351,IF(Q351="",O351,LIST!$A$72)))</f>
        <v>0</v>
      </c>
      <c r="S351" s="105">
        <f>IF($Q351=LIST!$A$73,P351,IF(Q351=LIST!$A$74,P351,IF(Q351="",P351,LIST!$A$72)))</f>
        <v>0</v>
      </c>
      <c r="T351" s="108"/>
      <c r="U351" s="108"/>
      <c r="V351" s="109"/>
      <c r="W351" s="110"/>
    </row>
    <row r="352" spans="1:23" ht="24.95" customHeight="1">
      <c r="A352" s="79">
        <v>350</v>
      </c>
      <c r="B352" s="95"/>
      <c r="C352" s="112"/>
      <c r="D352" s="109"/>
      <c r="E352" s="98"/>
      <c r="F352" s="114"/>
      <c r="G352" s="115"/>
      <c r="H352" s="98"/>
      <c r="I352" s="111"/>
      <c r="J352" s="97"/>
      <c r="K352" s="97"/>
      <c r="L352" s="102"/>
      <c r="M352" s="102"/>
      <c r="N352" s="102"/>
      <c r="O352" s="103"/>
      <c r="P352" s="104"/>
      <c r="Q352" s="103"/>
      <c r="R352" s="105">
        <f>IF($Q352=LIST!$A$73,O352,IF(Q352=LIST!$A$74,O352,IF(Q352="",O352,LIST!$A$72)))</f>
        <v>0</v>
      </c>
      <c r="S352" s="105">
        <f>IF($Q352=LIST!$A$73,P352,IF(Q352=LIST!$A$74,P352,IF(Q352="",P352,LIST!$A$72)))</f>
        <v>0</v>
      </c>
      <c r="T352" s="108"/>
      <c r="U352" s="108"/>
      <c r="V352" s="109"/>
      <c r="W352" s="110"/>
    </row>
    <row r="353" spans="1:23" ht="24.95" customHeight="1">
      <c r="A353" s="79">
        <v>351</v>
      </c>
      <c r="B353" s="95"/>
      <c r="C353" s="112"/>
      <c r="D353" s="109"/>
      <c r="E353" s="98"/>
      <c r="F353" s="114"/>
      <c r="G353" s="115"/>
      <c r="H353" s="98"/>
      <c r="I353" s="111"/>
      <c r="J353" s="97"/>
      <c r="K353" s="97"/>
      <c r="L353" s="102"/>
      <c r="M353" s="102"/>
      <c r="N353" s="102"/>
      <c r="O353" s="103"/>
      <c r="P353" s="104"/>
      <c r="Q353" s="103"/>
      <c r="R353" s="105">
        <f>IF($Q353=LIST!$A$73,O353,IF(Q353=LIST!$A$74,O353,IF(Q353="",O353,LIST!$A$72)))</f>
        <v>0</v>
      </c>
      <c r="S353" s="105">
        <f>IF($Q353=LIST!$A$73,P353,IF(Q353=LIST!$A$74,P353,IF(Q353="",P353,LIST!$A$72)))</f>
        <v>0</v>
      </c>
      <c r="T353" s="108"/>
      <c r="U353" s="108"/>
      <c r="V353" s="109"/>
      <c r="W353" s="110"/>
    </row>
    <row r="354" spans="1:23" ht="24.95" customHeight="1">
      <c r="A354" s="79">
        <v>352</v>
      </c>
      <c r="B354" s="95"/>
      <c r="C354" s="112"/>
      <c r="D354" s="109"/>
      <c r="E354" s="98"/>
      <c r="F354" s="114"/>
      <c r="G354" s="115"/>
      <c r="H354" s="98"/>
      <c r="I354" s="111"/>
      <c r="J354" s="97"/>
      <c r="K354" s="97"/>
      <c r="L354" s="102"/>
      <c r="M354" s="102"/>
      <c r="N354" s="102"/>
      <c r="O354" s="103"/>
      <c r="P354" s="104"/>
      <c r="Q354" s="103"/>
      <c r="R354" s="105">
        <f>IF($Q354=LIST!$A$73,O354,IF(Q354=LIST!$A$74,O354,IF(Q354="",O354,LIST!$A$72)))</f>
        <v>0</v>
      </c>
      <c r="S354" s="105">
        <f>IF($Q354=LIST!$A$73,P354,IF(Q354=LIST!$A$74,P354,IF(Q354="",P354,LIST!$A$72)))</f>
        <v>0</v>
      </c>
      <c r="T354" s="108"/>
      <c r="U354" s="108"/>
      <c r="V354" s="109"/>
      <c r="W354" s="110"/>
    </row>
    <row r="355" spans="1:23" ht="24.95" customHeight="1">
      <c r="A355" s="79">
        <v>353</v>
      </c>
      <c r="B355" s="95"/>
      <c r="C355" s="112"/>
      <c r="D355" s="109"/>
      <c r="E355" s="98"/>
      <c r="F355" s="114"/>
      <c r="G355" s="115"/>
      <c r="H355" s="98"/>
      <c r="I355" s="111"/>
      <c r="J355" s="97"/>
      <c r="K355" s="97"/>
      <c r="L355" s="102"/>
      <c r="M355" s="102"/>
      <c r="N355" s="102"/>
      <c r="O355" s="103"/>
      <c r="P355" s="104"/>
      <c r="Q355" s="103"/>
      <c r="R355" s="105">
        <f>IF($Q355=LIST!$A$73,O355,IF(Q355=LIST!$A$74,O355,IF(Q355="",O355,LIST!$A$72)))</f>
        <v>0</v>
      </c>
      <c r="S355" s="105">
        <f>IF($Q355=LIST!$A$73,P355,IF(Q355=LIST!$A$74,P355,IF(Q355="",P355,LIST!$A$72)))</f>
        <v>0</v>
      </c>
      <c r="T355" s="108"/>
      <c r="U355" s="108"/>
      <c r="V355" s="109"/>
      <c r="W355" s="110"/>
    </row>
    <row r="356" spans="1:23" ht="24.95" customHeight="1">
      <c r="A356" s="79">
        <v>354</v>
      </c>
      <c r="B356" s="95"/>
      <c r="C356" s="112"/>
      <c r="D356" s="109"/>
      <c r="E356" s="98"/>
      <c r="F356" s="114"/>
      <c r="G356" s="115"/>
      <c r="H356" s="98"/>
      <c r="I356" s="111"/>
      <c r="J356" s="97"/>
      <c r="K356" s="97"/>
      <c r="L356" s="102"/>
      <c r="M356" s="102"/>
      <c r="N356" s="102"/>
      <c r="O356" s="103"/>
      <c r="P356" s="104"/>
      <c r="Q356" s="103"/>
      <c r="R356" s="105">
        <f>IF($Q356=LIST!$A$73,O356,IF(Q356=LIST!$A$74,O356,IF(Q356="",O356,LIST!$A$72)))</f>
        <v>0</v>
      </c>
      <c r="S356" s="105">
        <f>IF($Q356=LIST!$A$73,P356,IF(Q356=LIST!$A$74,P356,IF(Q356="",P356,LIST!$A$72)))</f>
        <v>0</v>
      </c>
      <c r="T356" s="108"/>
      <c r="U356" s="108"/>
      <c r="V356" s="109"/>
      <c r="W356" s="110"/>
    </row>
    <row r="357" spans="1:23" ht="24.95" customHeight="1">
      <c r="A357" s="79">
        <v>355</v>
      </c>
      <c r="B357" s="95"/>
      <c r="C357" s="112"/>
      <c r="D357" s="109"/>
      <c r="E357" s="98"/>
      <c r="F357" s="114"/>
      <c r="G357" s="115"/>
      <c r="H357" s="98"/>
      <c r="I357" s="111"/>
      <c r="J357" s="97"/>
      <c r="K357" s="97"/>
      <c r="L357" s="102"/>
      <c r="M357" s="102"/>
      <c r="N357" s="102"/>
      <c r="O357" s="103"/>
      <c r="P357" s="104"/>
      <c r="Q357" s="103"/>
      <c r="R357" s="105">
        <f>IF($Q357=LIST!$A$73,O357,IF(Q357=LIST!$A$74,O357,IF(Q357="",O357,LIST!$A$72)))</f>
        <v>0</v>
      </c>
      <c r="S357" s="105">
        <f>IF($Q357=LIST!$A$73,P357,IF(Q357=LIST!$A$74,P357,IF(Q357="",P357,LIST!$A$72)))</f>
        <v>0</v>
      </c>
      <c r="T357" s="108"/>
      <c r="U357" s="108"/>
      <c r="V357" s="109"/>
      <c r="W357" s="110"/>
    </row>
    <row r="358" spans="1:23" ht="24.95" customHeight="1">
      <c r="A358" s="79">
        <v>356</v>
      </c>
      <c r="B358" s="95"/>
      <c r="C358" s="112"/>
      <c r="D358" s="109"/>
      <c r="E358" s="98"/>
      <c r="F358" s="114"/>
      <c r="G358" s="115"/>
      <c r="H358" s="98"/>
      <c r="I358" s="111"/>
      <c r="J358" s="97"/>
      <c r="K358" s="97"/>
      <c r="L358" s="102"/>
      <c r="M358" s="102"/>
      <c r="N358" s="102"/>
      <c r="O358" s="103"/>
      <c r="P358" s="104"/>
      <c r="Q358" s="103"/>
      <c r="R358" s="105">
        <f>IF($Q358=LIST!$A$73,O358,IF(Q358=LIST!$A$74,O358,IF(Q358="",O358,LIST!$A$72)))</f>
        <v>0</v>
      </c>
      <c r="S358" s="105">
        <f>IF($Q358=LIST!$A$73,P358,IF(Q358=LIST!$A$74,P358,IF(Q358="",P358,LIST!$A$72)))</f>
        <v>0</v>
      </c>
      <c r="T358" s="108"/>
      <c r="U358" s="108"/>
      <c r="V358" s="109"/>
      <c r="W358" s="110"/>
    </row>
    <row r="359" spans="1:23" ht="24.95" customHeight="1">
      <c r="A359" s="79">
        <v>357</v>
      </c>
      <c r="B359" s="95"/>
      <c r="C359" s="112"/>
      <c r="D359" s="109"/>
      <c r="E359" s="98"/>
      <c r="F359" s="114"/>
      <c r="G359" s="115"/>
      <c r="H359" s="98"/>
      <c r="I359" s="111"/>
      <c r="J359" s="97"/>
      <c r="K359" s="97"/>
      <c r="L359" s="102"/>
      <c r="M359" s="102"/>
      <c r="N359" s="102"/>
      <c r="O359" s="103"/>
      <c r="P359" s="104"/>
      <c r="Q359" s="103"/>
      <c r="R359" s="105">
        <f>IF($Q359=LIST!$A$73,O359,IF(Q359=LIST!$A$74,O359,IF(Q359="",O359,LIST!$A$72)))</f>
        <v>0</v>
      </c>
      <c r="S359" s="105">
        <f>IF($Q359=LIST!$A$73,P359,IF(Q359=LIST!$A$74,P359,IF(Q359="",P359,LIST!$A$72)))</f>
        <v>0</v>
      </c>
      <c r="T359" s="108"/>
      <c r="U359" s="108"/>
      <c r="V359" s="109"/>
      <c r="W359" s="110"/>
    </row>
    <row r="360" spans="1:23" ht="24.95" customHeight="1">
      <c r="A360" s="79">
        <v>358</v>
      </c>
      <c r="B360" s="95"/>
      <c r="C360" s="112"/>
      <c r="D360" s="109"/>
      <c r="E360" s="98"/>
      <c r="F360" s="114"/>
      <c r="G360" s="115"/>
      <c r="H360" s="98"/>
      <c r="I360" s="111"/>
      <c r="J360" s="97"/>
      <c r="K360" s="97"/>
      <c r="L360" s="102"/>
      <c r="M360" s="102"/>
      <c r="N360" s="102"/>
      <c r="O360" s="103"/>
      <c r="P360" s="104"/>
      <c r="Q360" s="103"/>
      <c r="R360" s="105">
        <f>IF($Q360=LIST!$A$73,O360,IF(Q360=LIST!$A$74,O360,IF(Q360="",O360,LIST!$A$72)))</f>
        <v>0</v>
      </c>
      <c r="S360" s="105">
        <f>IF($Q360=LIST!$A$73,P360,IF(Q360=LIST!$A$74,P360,IF(Q360="",P360,LIST!$A$72)))</f>
        <v>0</v>
      </c>
      <c r="T360" s="108"/>
      <c r="U360" s="108"/>
      <c r="V360" s="109"/>
      <c r="W360" s="110"/>
    </row>
    <row r="361" spans="1:23" ht="24.95" customHeight="1">
      <c r="A361" s="79">
        <v>359</v>
      </c>
      <c r="B361" s="95"/>
      <c r="C361" s="112"/>
      <c r="D361" s="109"/>
      <c r="E361" s="98"/>
      <c r="F361" s="114"/>
      <c r="G361" s="115"/>
      <c r="H361" s="98"/>
      <c r="I361" s="111"/>
      <c r="J361" s="97"/>
      <c r="K361" s="97"/>
      <c r="L361" s="102"/>
      <c r="M361" s="102"/>
      <c r="N361" s="102"/>
      <c r="O361" s="103"/>
      <c r="P361" s="104"/>
      <c r="Q361" s="103"/>
      <c r="R361" s="105">
        <f>IF($Q361=LIST!$A$73,O361,IF(Q361=LIST!$A$74,O361,IF(Q361="",O361,LIST!$A$72)))</f>
        <v>0</v>
      </c>
      <c r="S361" s="105">
        <f>IF($Q361=LIST!$A$73,P361,IF(Q361=LIST!$A$74,P361,IF(Q361="",P361,LIST!$A$72)))</f>
        <v>0</v>
      </c>
      <c r="T361" s="108"/>
      <c r="U361" s="108"/>
      <c r="V361" s="109"/>
      <c r="W361" s="110"/>
    </row>
    <row r="362" spans="1:23" ht="24.95" customHeight="1">
      <c r="A362" s="79">
        <v>360</v>
      </c>
      <c r="B362" s="95"/>
      <c r="C362" s="112"/>
      <c r="D362" s="109"/>
      <c r="E362" s="98"/>
      <c r="F362" s="114"/>
      <c r="G362" s="115"/>
      <c r="H362" s="98"/>
      <c r="I362" s="111"/>
      <c r="J362" s="97"/>
      <c r="K362" s="97"/>
      <c r="L362" s="102"/>
      <c r="M362" s="102"/>
      <c r="N362" s="102"/>
      <c r="O362" s="103"/>
      <c r="P362" s="104"/>
      <c r="Q362" s="103"/>
      <c r="R362" s="105">
        <f>IF($Q362=LIST!$A$73,O362,IF(Q362=LIST!$A$74,O362,IF(Q362="",O362,LIST!$A$72)))</f>
        <v>0</v>
      </c>
      <c r="S362" s="105">
        <f>IF($Q362=LIST!$A$73,P362,IF(Q362=LIST!$A$74,P362,IF(Q362="",P362,LIST!$A$72)))</f>
        <v>0</v>
      </c>
      <c r="T362" s="108"/>
      <c r="U362" s="108"/>
      <c r="V362" s="109"/>
      <c r="W362" s="110"/>
    </row>
    <row r="363" spans="1:23" ht="24.95" customHeight="1">
      <c r="A363" s="79">
        <v>361</v>
      </c>
      <c r="B363" s="95"/>
      <c r="C363" s="112"/>
      <c r="D363" s="109"/>
      <c r="E363" s="98"/>
      <c r="F363" s="114"/>
      <c r="G363" s="115"/>
      <c r="H363" s="98"/>
      <c r="I363" s="111"/>
      <c r="J363" s="97"/>
      <c r="K363" s="97"/>
      <c r="L363" s="102"/>
      <c r="M363" s="102"/>
      <c r="N363" s="102"/>
      <c r="O363" s="103"/>
      <c r="P363" s="104"/>
      <c r="Q363" s="103"/>
      <c r="R363" s="105">
        <f>IF($Q363=LIST!$A$73,O363,IF(Q363=LIST!$A$74,O363,IF(Q363="",O363,LIST!$A$72)))</f>
        <v>0</v>
      </c>
      <c r="S363" s="105">
        <f>IF($Q363=LIST!$A$73,P363,IF(Q363=LIST!$A$74,P363,IF(Q363="",P363,LIST!$A$72)))</f>
        <v>0</v>
      </c>
      <c r="T363" s="108"/>
      <c r="U363" s="108"/>
      <c r="V363" s="109"/>
      <c r="W363" s="110"/>
    </row>
    <row r="364" spans="1:23" ht="24.95" customHeight="1">
      <c r="A364" s="79">
        <v>362</v>
      </c>
      <c r="B364" s="95"/>
      <c r="C364" s="112"/>
      <c r="D364" s="109"/>
      <c r="E364" s="98"/>
      <c r="F364" s="114"/>
      <c r="G364" s="115"/>
      <c r="H364" s="98"/>
      <c r="I364" s="111"/>
      <c r="J364" s="97"/>
      <c r="K364" s="97"/>
      <c r="L364" s="102"/>
      <c r="M364" s="102"/>
      <c r="N364" s="102"/>
      <c r="O364" s="103"/>
      <c r="P364" s="104"/>
      <c r="Q364" s="103"/>
      <c r="R364" s="105">
        <f>IF($Q364=LIST!$A$73,O364,IF(Q364=LIST!$A$74,O364,IF(Q364="",O364,LIST!$A$72)))</f>
        <v>0</v>
      </c>
      <c r="S364" s="105">
        <f>IF($Q364=LIST!$A$73,P364,IF(Q364=LIST!$A$74,P364,IF(Q364="",P364,LIST!$A$72)))</f>
        <v>0</v>
      </c>
      <c r="T364" s="108"/>
      <c r="U364" s="108"/>
      <c r="V364" s="109"/>
      <c r="W364" s="110"/>
    </row>
    <row r="365" spans="1:23" ht="24.95" customHeight="1">
      <c r="A365" s="79">
        <v>363</v>
      </c>
      <c r="B365" s="95"/>
      <c r="C365" s="112"/>
      <c r="D365" s="109"/>
      <c r="E365" s="98"/>
      <c r="F365" s="114"/>
      <c r="G365" s="115"/>
      <c r="H365" s="98"/>
      <c r="I365" s="111"/>
      <c r="J365" s="97"/>
      <c r="K365" s="97"/>
      <c r="L365" s="102"/>
      <c r="M365" s="102"/>
      <c r="N365" s="102"/>
      <c r="O365" s="103"/>
      <c r="P365" s="104"/>
      <c r="Q365" s="103"/>
      <c r="R365" s="105">
        <f>IF($Q365=LIST!$A$73,O365,IF(Q365=LIST!$A$74,O365,IF(Q365="",O365,LIST!$A$72)))</f>
        <v>0</v>
      </c>
      <c r="S365" s="105">
        <f>IF($Q365=LIST!$A$73,P365,IF(Q365=LIST!$A$74,P365,IF(Q365="",P365,LIST!$A$72)))</f>
        <v>0</v>
      </c>
      <c r="T365" s="108"/>
      <c r="U365" s="108"/>
      <c r="V365" s="109"/>
      <c r="W365" s="110"/>
    </row>
    <row r="366" spans="1:23" ht="24.95" customHeight="1">
      <c r="A366" s="79">
        <v>364</v>
      </c>
      <c r="B366" s="95"/>
      <c r="C366" s="112"/>
      <c r="D366" s="109"/>
      <c r="E366" s="98"/>
      <c r="F366" s="114"/>
      <c r="G366" s="115"/>
      <c r="H366" s="98"/>
      <c r="I366" s="111"/>
      <c r="J366" s="97"/>
      <c r="K366" s="97"/>
      <c r="L366" s="102"/>
      <c r="M366" s="102"/>
      <c r="N366" s="102"/>
      <c r="O366" s="103"/>
      <c r="P366" s="104"/>
      <c r="Q366" s="103"/>
      <c r="R366" s="105">
        <f>IF($Q366=LIST!$A$73,O366,IF(Q366=LIST!$A$74,O366,IF(Q366="",O366,LIST!$A$72)))</f>
        <v>0</v>
      </c>
      <c r="S366" s="105">
        <f>IF($Q366=LIST!$A$73,P366,IF(Q366=LIST!$A$74,P366,IF(Q366="",P366,LIST!$A$72)))</f>
        <v>0</v>
      </c>
      <c r="T366" s="108"/>
      <c r="U366" s="108"/>
      <c r="V366" s="109"/>
      <c r="W366" s="110"/>
    </row>
    <row r="367" spans="1:23" ht="24.95" customHeight="1">
      <c r="A367" s="79">
        <v>365</v>
      </c>
      <c r="B367" s="95"/>
      <c r="C367" s="112"/>
      <c r="D367" s="109"/>
      <c r="E367" s="98"/>
      <c r="F367" s="114"/>
      <c r="G367" s="115"/>
      <c r="H367" s="98"/>
      <c r="I367" s="111"/>
      <c r="J367" s="97"/>
      <c r="K367" s="97"/>
      <c r="L367" s="102"/>
      <c r="M367" s="102"/>
      <c r="N367" s="102"/>
      <c r="O367" s="103"/>
      <c r="P367" s="104"/>
      <c r="Q367" s="103"/>
      <c r="R367" s="105">
        <f>IF($Q367=LIST!$A$73,O367,IF(Q367=LIST!$A$74,O367,IF(Q367="",O367,LIST!$A$72)))</f>
        <v>0</v>
      </c>
      <c r="S367" s="105">
        <f>IF($Q367=LIST!$A$73,P367,IF(Q367=LIST!$A$74,P367,IF(Q367="",P367,LIST!$A$72)))</f>
        <v>0</v>
      </c>
      <c r="T367" s="108"/>
      <c r="U367" s="108"/>
      <c r="V367" s="109"/>
      <c r="W367" s="110"/>
    </row>
    <row r="368" spans="1:23" ht="24.95" customHeight="1">
      <c r="A368" s="79">
        <v>366</v>
      </c>
      <c r="B368" s="95"/>
      <c r="C368" s="112"/>
      <c r="D368" s="109"/>
      <c r="E368" s="98"/>
      <c r="F368" s="114"/>
      <c r="G368" s="115"/>
      <c r="H368" s="98"/>
      <c r="I368" s="111"/>
      <c r="J368" s="97"/>
      <c r="K368" s="97"/>
      <c r="L368" s="102"/>
      <c r="M368" s="102"/>
      <c r="N368" s="102"/>
      <c r="O368" s="103"/>
      <c r="P368" s="104"/>
      <c r="Q368" s="103"/>
      <c r="R368" s="105">
        <f>IF($Q368=LIST!$A$73,O368,IF(Q368=LIST!$A$74,O368,IF(Q368="",O368,LIST!$A$72)))</f>
        <v>0</v>
      </c>
      <c r="S368" s="105">
        <f>IF($Q368=LIST!$A$73,P368,IF(Q368=LIST!$A$74,P368,IF(Q368="",P368,LIST!$A$72)))</f>
        <v>0</v>
      </c>
      <c r="T368" s="108"/>
      <c r="U368" s="108"/>
      <c r="V368" s="109"/>
      <c r="W368" s="110"/>
    </row>
    <row r="369" spans="1:23" ht="24.95" customHeight="1">
      <c r="A369" s="79">
        <v>367</v>
      </c>
      <c r="B369" s="95"/>
      <c r="C369" s="112"/>
      <c r="D369" s="109"/>
      <c r="E369" s="98"/>
      <c r="F369" s="114"/>
      <c r="G369" s="115"/>
      <c r="H369" s="98"/>
      <c r="I369" s="111"/>
      <c r="J369" s="97"/>
      <c r="K369" s="97"/>
      <c r="L369" s="102"/>
      <c r="M369" s="102"/>
      <c r="N369" s="102"/>
      <c r="O369" s="103"/>
      <c r="P369" s="104"/>
      <c r="Q369" s="103"/>
      <c r="R369" s="105">
        <f>IF($Q369=LIST!$A$73,O369,IF(Q369=LIST!$A$74,O369,IF(Q369="",O369,LIST!$A$72)))</f>
        <v>0</v>
      </c>
      <c r="S369" s="105">
        <f>IF($Q369=LIST!$A$73,P369,IF(Q369=LIST!$A$74,P369,IF(Q369="",P369,LIST!$A$72)))</f>
        <v>0</v>
      </c>
      <c r="T369" s="108"/>
      <c r="U369" s="108"/>
      <c r="V369" s="109"/>
      <c r="W369" s="110"/>
    </row>
    <row r="370" spans="1:23" ht="24.95" customHeight="1">
      <c r="A370" s="79">
        <v>368</v>
      </c>
      <c r="B370" s="95"/>
      <c r="C370" s="112"/>
      <c r="D370" s="109"/>
      <c r="E370" s="98"/>
      <c r="F370" s="114"/>
      <c r="G370" s="115"/>
      <c r="H370" s="98"/>
      <c r="I370" s="111"/>
      <c r="J370" s="97"/>
      <c r="K370" s="97"/>
      <c r="L370" s="102"/>
      <c r="M370" s="102"/>
      <c r="N370" s="102"/>
      <c r="O370" s="103"/>
      <c r="P370" s="104"/>
      <c r="Q370" s="103"/>
      <c r="R370" s="105">
        <f>IF($Q370=LIST!$A$73,O370,IF(Q370=LIST!$A$74,O370,IF(Q370="",O370,LIST!$A$72)))</f>
        <v>0</v>
      </c>
      <c r="S370" s="105">
        <f>IF($Q370=LIST!$A$73,P370,IF(Q370=LIST!$A$74,P370,IF(Q370="",P370,LIST!$A$72)))</f>
        <v>0</v>
      </c>
      <c r="T370" s="108"/>
      <c r="U370" s="108"/>
      <c r="V370" s="109"/>
      <c r="W370" s="110"/>
    </row>
    <row r="371" spans="1:23" ht="24.95" customHeight="1">
      <c r="A371" s="79">
        <v>369</v>
      </c>
      <c r="B371" s="95"/>
      <c r="C371" s="112"/>
      <c r="D371" s="109"/>
      <c r="E371" s="98"/>
      <c r="F371" s="114"/>
      <c r="G371" s="115"/>
      <c r="H371" s="98"/>
      <c r="I371" s="111"/>
      <c r="J371" s="97"/>
      <c r="K371" s="97"/>
      <c r="L371" s="102"/>
      <c r="M371" s="102"/>
      <c r="N371" s="102"/>
      <c r="O371" s="103"/>
      <c r="P371" s="104"/>
      <c r="Q371" s="103"/>
      <c r="R371" s="105">
        <f>IF($Q371=LIST!$A$73,O371,IF(Q371=LIST!$A$74,O371,IF(Q371="",O371,LIST!$A$72)))</f>
        <v>0</v>
      </c>
      <c r="S371" s="105">
        <f>IF($Q371=LIST!$A$73,P371,IF(Q371=LIST!$A$74,P371,IF(Q371="",P371,LIST!$A$72)))</f>
        <v>0</v>
      </c>
      <c r="T371" s="108"/>
      <c r="U371" s="108"/>
      <c r="V371" s="109"/>
      <c r="W371" s="110"/>
    </row>
    <row r="372" spans="1:23" ht="24.95" customHeight="1">
      <c r="A372" s="79">
        <v>370</v>
      </c>
      <c r="B372" s="95"/>
      <c r="C372" s="112"/>
      <c r="D372" s="109"/>
      <c r="E372" s="98"/>
      <c r="F372" s="114"/>
      <c r="G372" s="115"/>
      <c r="H372" s="98"/>
      <c r="I372" s="111"/>
      <c r="J372" s="97"/>
      <c r="K372" s="97"/>
      <c r="L372" s="102"/>
      <c r="M372" s="102"/>
      <c r="N372" s="102"/>
      <c r="O372" s="103"/>
      <c r="P372" s="104"/>
      <c r="Q372" s="103"/>
      <c r="R372" s="105">
        <f>IF($Q372=LIST!$A$73,O372,IF(Q372=LIST!$A$74,O372,IF(Q372="",O372,LIST!$A$72)))</f>
        <v>0</v>
      </c>
      <c r="S372" s="105">
        <f>IF($Q372=LIST!$A$73,P372,IF(Q372=LIST!$A$74,P372,IF(Q372="",P372,LIST!$A$72)))</f>
        <v>0</v>
      </c>
      <c r="T372" s="108"/>
      <c r="U372" s="108"/>
      <c r="V372" s="109"/>
      <c r="W372" s="110"/>
    </row>
    <row r="373" spans="1:23" ht="24.95" customHeight="1">
      <c r="A373" s="79">
        <v>371</v>
      </c>
      <c r="B373" s="95"/>
      <c r="C373" s="112"/>
      <c r="D373" s="109"/>
      <c r="E373" s="98"/>
      <c r="F373" s="114"/>
      <c r="G373" s="115"/>
      <c r="H373" s="98"/>
      <c r="I373" s="111"/>
      <c r="J373" s="97"/>
      <c r="K373" s="97"/>
      <c r="L373" s="102"/>
      <c r="M373" s="102"/>
      <c r="N373" s="102"/>
      <c r="O373" s="103"/>
      <c r="P373" s="104"/>
      <c r="Q373" s="103"/>
      <c r="R373" s="105">
        <f>IF($Q373=LIST!$A$73,O373,IF(Q373=LIST!$A$74,O373,IF(Q373="",O373,LIST!$A$72)))</f>
        <v>0</v>
      </c>
      <c r="S373" s="105">
        <f>IF($Q373=LIST!$A$73,P373,IF(Q373=LIST!$A$74,P373,IF(Q373="",P373,LIST!$A$72)))</f>
        <v>0</v>
      </c>
      <c r="T373" s="108"/>
      <c r="U373" s="108"/>
      <c r="V373" s="109"/>
      <c r="W373" s="110"/>
    </row>
    <row r="374" spans="1:23" ht="24.95" customHeight="1">
      <c r="A374" s="79">
        <v>372</v>
      </c>
      <c r="B374" s="95"/>
      <c r="C374" s="112"/>
      <c r="D374" s="109"/>
      <c r="E374" s="98"/>
      <c r="F374" s="114"/>
      <c r="G374" s="115"/>
      <c r="H374" s="98"/>
      <c r="I374" s="111"/>
      <c r="J374" s="97"/>
      <c r="K374" s="97"/>
      <c r="L374" s="102"/>
      <c r="M374" s="102"/>
      <c r="N374" s="102"/>
      <c r="O374" s="103"/>
      <c r="P374" s="104"/>
      <c r="Q374" s="103"/>
      <c r="R374" s="105">
        <f>IF($Q374=LIST!$A$73,O374,IF(Q374=LIST!$A$74,O374,IF(Q374="",O374,LIST!$A$72)))</f>
        <v>0</v>
      </c>
      <c r="S374" s="105">
        <f>IF($Q374=LIST!$A$73,P374,IF(Q374=LIST!$A$74,P374,IF(Q374="",P374,LIST!$A$72)))</f>
        <v>0</v>
      </c>
      <c r="T374" s="108"/>
      <c r="U374" s="108"/>
      <c r="V374" s="109"/>
      <c r="W374" s="110"/>
    </row>
    <row r="375" spans="1:23" ht="24.95" customHeight="1">
      <c r="A375" s="79">
        <v>373</v>
      </c>
      <c r="B375" s="95"/>
      <c r="C375" s="112"/>
      <c r="D375" s="109"/>
      <c r="E375" s="98"/>
      <c r="F375" s="114"/>
      <c r="G375" s="115"/>
      <c r="H375" s="98"/>
      <c r="I375" s="111"/>
      <c r="J375" s="97"/>
      <c r="K375" s="97"/>
      <c r="L375" s="102"/>
      <c r="M375" s="102"/>
      <c r="N375" s="102"/>
      <c r="O375" s="103"/>
      <c r="P375" s="104"/>
      <c r="Q375" s="103"/>
      <c r="R375" s="105">
        <f>IF($Q375=LIST!$A$73,O375,IF(Q375=LIST!$A$74,O375,IF(Q375="",O375,LIST!$A$72)))</f>
        <v>0</v>
      </c>
      <c r="S375" s="105">
        <f>IF($Q375=LIST!$A$73,P375,IF(Q375=LIST!$A$74,P375,IF(Q375="",P375,LIST!$A$72)))</f>
        <v>0</v>
      </c>
      <c r="T375" s="108"/>
      <c r="U375" s="108"/>
      <c r="V375" s="109"/>
      <c r="W375" s="110"/>
    </row>
    <row r="376" spans="1:23" ht="24.95" customHeight="1">
      <c r="A376" s="79">
        <v>374</v>
      </c>
      <c r="B376" s="95"/>
      <c r="C376" s="112"/>
      <c r="D376" s="109"/>
      <c r="E376" s="98"/>
      <c r="F376" s="114"/>
      <c r="G376" s="115"/>
      <c r="H376" s="98"/>
      <c r="I376" s="111"/>
      <c r="J376" s="97"/>
      <c r="K376" s="97"/>
      <c r="L376" s="102"/>
      <c r="M376" s="102"/>
      <c r="N376" s="102"/>
      <c r="O376" s="103"/>
      <c r="P376" s="104"/>
      <c r="Q376" s="103"/>
      <c r="R376" s="105">
        <f>IF($Q376=LIST!$A$73,O376,IF(Q376=LIST!$A$74,O376,IF(Q376="",O376,LIST!$A$72)))</f>
        <v>0</v>
      </c>
      <c r="S376" s="105">
        <f>IF($Q376=LIST!$A$73,P376,IF(Q376=LIST!$A$74,P376,IF(Q376="",P376,LIST!$A$72)))</f>
        <v>0</v>
      </c>
      <c r="T376" s="108"/>
      <c r="U376" s="108"/>
      <c r="V376" s="109"/>
      <c r="W376" s="110"/>
    </row>
    <row r="377" spans="1:23" ht="24.95" customHeight="1">
      <c r="A377" s="79">
        <v>375</v>
      </c>
      <c r="B377" s="95"/>
      <c r="C377" s="112"/>
      <c r="D377" s="109"/>
      <c r="E377" s="98"/>
      <c r="F377" s="114"/>
      <c r="G377" s="115"/>
      <c r="H377" s="98"/>
      <c r="I377" s="111"/>
      <c r="J377" s="97"/>
      <c r="K377" s="97"/>
      <c r="L377" s="102"/>
      <c r="M377" s="102"/>
      <c r="N377" s="102"/>
      <c r="O377" s="103"/>
      <c r="P377" s="104"/>
      <c r="Q377" s="103"/>
      <c r="R377" s="105">
        <f>IF($Q377=LIST!$A$73,O377,IF(Q377=LIST!$A$74,O377,IF(Q377="",O377,LIST!$A$72)))</f>
        <v>0</v>
      </c>
      <c r="S377" s="105">
        <f>IF($Q377=LIST!$A$73,P377,IF(Q377=LIST!$A$74,P377,IF(Q377="",P377,LIST!$A$72)))</f>
        <v>0</v>
      </c>
      <c r="T377" s="108"/>
      <c r="U377" s="108"/>
      <c r="V377" s="109"/>
      <c r="W377" s="110"/>
    </row>
    <row r="378" spans="1:23" ht="24.95" customHeight="1">
      <c r="A378" s="79">
        <v>376</v>
      </c>
      <c r="B378" s="95"/>
      <c r="C378" s="112"/>
      <c r="D378" s="109"/>
      <c r="E378" s="98"/>
      <c r="F378" s="114"/>
      <c r="G378" s="115"/>
      <c r="H378" s="98"/>
      <c r="I378" s="111"/>
      <c r="J378" s="97"/>
      <c r="K378" s="97"/>
      <c r="L378" s="102"/>
      <c r="M378" s="102"/>
      <c r="N378" s="102"/>
      <c r="O378" s="103"/>
      <c r="P378" s="104"/>
      <c r="Q378" s="103"/>
      <c r="R378" s="105">
        <f>IF($Q378=LIST!$A$73,O378,IF(Q378=LIST!$A$74,O378,IF(Q378="",O378,LIST!$A$72)))</f>
        <v>0</v>
      </c>
      <c r="S378" s="105">
        <f>IF($Q378=LIST!$A$73,P378,IF(Q378=LIST!$A$74,P378,IF(Q378="",P378,LIST!$A$72)))</f>
        <v>0</v>
      </c>
      <c r="T378" s="108"/>
      <c r="U378" s="108"/>
      <c r="V378" s="109"/>
      <c r="W378" s="110"/>
    </row>
    <row r="379" spans="1:23" ht="24.95" customHeight="1">
      <c r="A379" s="79">
        <v>377</v>
      </c>
      <c r="B379" s="95"/>
      <c r="C379" s="112"/>
      <c r="D379" s="109"/>
      <c r="E379" s="98"/>
      <c r="F379" s="114"/>
      <c r="G379" s="115"/>
      <c r="H379" s="98"/>
      <c r="I379" s="111"/>
      <c r="J379" s="97"/>
      <c r="K379" s="97"/>
      <c r="L379" s="102"/>
      <c r="M379" s="102"/>
      <c r="N379" s="102"/>
      <c r="O379" s="103"/>
      <c r="P379" s="104"/>
      <c r="Q379" s="103"/>
      <c r="R379" s="105">
        <f>IF($Q379=LIST!$A$73,O379,IF(Q379=LIST!$A$74,O379,IF(Q379="",O379,LIST!$A$72)))</f>
        <v>0</v>
      </c>
      <c r="S379" s="105">
        <f>IF($Q379=LIST!$A$73,P379,IF(Q379=LIST!$A$74,P379,IF(Q379="",P379,LIST!$A$72)))</f>
        <v>0</v>
      </c>
      <c r="T379" s="108"/>
      <c r="U379" s="108"/>
      <c r="V379" s="109"/>
      <c r="W379" s="110"/>
    </row>
    <row r="380" spans="1:23" ht="24.95" customHeight="1">
      <c r="A380" s="79">
        <v>378</v>
      </c>
      <c r="B380" s="95"/>
      <c r="C380" s="112"/>
      <c r="D380" s="109"/>
      <c r="E380" s="98"/>
      <c r="F380" s="114"/>
      <c r="G380" s="115"/>
      <c r="H380" s="98"/>
      <c r="I380" s="111"/>
      <c r="J380" s="97"/>
      <c r="K380" s="97"/>
      <c r="L380" s="102"/>
      <c r="M380" s="102"/>
      <c r="N380" s="102"/>
      <c r="O380" s="103"/>
      <c r="P380" s="104"/>
      <c r="Q380" s="103"/>
      <c r="R380" s="105">
        <f>IF($Q380=LIST!$A$73,O380,IF(Q380=LIST!$A$74,O380,IF(Q380="",O380,LIST!$A$72)))</f>
        <v>0</v>
      </c>
      <c r="S380" s="105">
        <f>IF($Q380=LIST!$A$73,P380,IF(Q380=LIST!$A$74,P380,IF(Q380="",P380,LIST!$A$72)))</f>
        <v>0</v>
      </c>
      <c r="T380" s="108"/>
      <c r="U380" s="108"/>
      <c r="V380" s="109"/>
      <c r="W380" s="110"/>
    </row>
    <row r="381" spans="1:23" ht="24.95" customHeight="1">
      <c r="A381" s="79">
        <v>379</v>
      </c>
      <c r="B381" s="95"/>
      <c r="C381" s="112"/>
      <c r="D381" s="109"/>
      <c r="E381" s="98"/>
      <c r="F381" s="114"/>
      <c r="G381" s="115"/>
      <c r="H381" s="98"/>
      <c r="I381" s="111"/>
      <c r="J381" s="97"/>
      <c r="K381" s="97"/>
      <c r="L381" s="102"/>
      <c r="M381" s="102"/>
      <c r="N381" s="102"/>
      <c r="O381" s="103"/>
      <c r="P381" s="104"/>
      <c r="Q381" s="103"/>
      <c r="R381" s="105">
        <f>IF($Q381=LIST!$A$73,O381,IF(Q381=LIST!$A$74,O381,IF(Q381="",O381,LIST!$A$72)))</f>
        <v>0</v>
      </c>
      <c r="S381" s="105">
        <f>IF($Q381=LIST!$A$73,P381,IF(Q381=LIST!$A$74,P381,IF(Q381="",P381,LIST!$A$72)))</f>
        <v>0</v>
      </c>
      <c r="T381" s="108"/>
      <c r="U381" s="108"/>
      <c r="V381" s="109"/>
      <c r="W381" s="110"/>
    </row>
    <row r="382" spans="1:23" ht="24.95" customHeight="1">
      <c r="A382" s="79">
        <v>380</v>
      </c>
      <c r="B382" s="95"/>
      <c r="C382" s="112"/>
      <c r="D382" s="109"/>
      <c r="E382" s="98"/>
      <c r="F382" s="114"/>
      <c r="G382" s="115"/>
      <c r="H382" s="98"/>
      <c r="I382" s="111"/>
      <c r="J382" s="97"/>
      <c r="K382" s="97"/>
      <c r="L382" s="102"/>
      <c r="M382" s="102"/>
      <c r="N382" s="102"/>
      <c r="O382" s="103"/>
      <c r="P382" s="104"/>
      <c r="Q382" s="103"/>
      <c r="R382" s="105">
        <f>IF($Q382=LIST!$A$73,O382,IF(Q382=LIST!$A$74,O382,IF(Q382="",O382,LIST!$A$72)))</f>
        <v>0</v>
      </c>
      <c r="S382" s="105">
        <f>IF($Q382=LIST!$A$73,P382,IF(Q382=LIST!$A$74,P382,IF(Q382="",P382,LIST!$A$72)))</f>
        <v>0</v>
      </c>
      <c r="T382" s="108"/>
      <c r="U382" s="108"/>
      <c r="V382" s="109"/>
      <c r="W382" s="110"/>
    </row>
    <row r="383" spans="1:23" ht="24.95" customHeight="1">
      <c r="A383" s="79">
        <v>381</v>
      </c>
      <c r="B383" s="95"/>
      <c r="C383" s="112"/>
      <c r="D383" s="109"/>
      <c r="E383" s="98"/>
      <c r="F383" s="114"/>
      <c r="G383" s="115"/>
      <c r="H383" s="98"/>
      <c r="I383" s="111"/>
      <c r="J383" s="97"/>
      <c r="K383" s="97"/>
      <c r="L383" s="102"/>
      <c r="M383" s="102"/>
      <c r="N383" s="102"/>
      <c r="O383" s="103"/>
      <c r="P383" s="104"/>
      <c r="Q383" s="103"/>
      <c r="R383" s="105">
        <f>IF($Q383=LIST!$A$73,O383,IF(Q383=LIST!$A$74,O383,IF(Q383="",O383,LIST!$A$72)))</f>
        <v>0</v>
      </c>
      <c r="S383" s="105">
        <f>IF($Q383=LIST!$A$73,P383,IF(Q383=LIST!$A$74,P383,IF(Q383="",P383,LIST!$A$72)))</f>
        <v>0</v>
      </c>
      <c r="T383" s="108"/>
      <c r="U383" s="108"/>
      <c r="V383" s="109"/>
      <c r="W383" s="110"/>
    </row>
    <row r="384" spans="1:23" ht="24.95" customHeight="1">
      <c r="A384" s="79">
        <v>382</v>
      </c>
      <c r="B384" s="95"/>
      <c r="C384" s="112"/>
      <c r="D384" s="109"/>
      <c r="E384" s="98"/>
      <c r="F384" s="114"/>
      <c r="G384" s="115"/>
      <c r="H384" s="98"/>
      <c r="I384" s="111"/>
      <c r="J384" s="97"/>
      <c r="K384" s="97"/>
      <c r="L384" s="102"/>
      <c r="M384" s="102"/>
      <c r="N384" s="102"/>
      <c r="O384" s="103"/>
      <c r="P384" s="104"/>
      <c r="Q384" s="103"/>
      <c r="R384" s="105">
        <f>IF($Q384=LIST!$A$73,O384,IF(Q384=LIST!$A$74,O384,IF(Q384="",O384,LIST!$A$72)))</f>
        <v>0</v>
      </c>
      <c r="S384" s="105">
        <f>IF($Q384=LIST!$A$73,P384,IF(Q384=LIST!$A$74,P384,IF(Q384="",P384,LIST!$A$72)))</f>
        <v>0</v>
      </c>
      <c r="T384" s="108"/>
      <c r="U384" s="108"/>
      <c r="V384" s="109"/>
      <c r="W384" s="110"/>
    </row>
    <row r="385" spans="1:23" ht="24.95" customHeight="1">
      <c r="A385" s="79">
        <v>383</v>
      </c>
      <c r="B385" s="95"/>
      <c r="C385" s="112"/>
      <c r="D385" s="109"/>
      <c r="E385" s="98"/>
      <c r="F385" s="114"/>
      <c r="G385" s="115"/>
      <c r="H385" s="98"/>
      <c r="I385" s="111"/>
      <c r="J385" s="97"/>
      <c r="K385" s="97"/>
      <c r="L385" s="102"/>
      <c r="M385" s="102"/>
      <c r="N385" s="102"/>
      <c r="O385" s="103"/>
      <c r="P385" s="104"/>
      <c r="Q385" s="103"/>
      <c r="R385" s="105">
        <f>IF($Q385=LIST!$A$73,O385,IF(Q385=LIST!$A$74,O385,IF(Q385="",O385,LIST!$A$72)))</f>
        <v>0</v>
      </c>
      <c r="S385" s="105">
        <f>IF($Q385=LIST!$A$73,P385,IF(Q385=LIST!$A$74,P385,IF(Q385="",P385,LIST!$A$72)))</f>
        <v>0</v>
      </c>
      <c r="T385" s="108"/>
      <c r="U385" s="108"/>
      <c r="V385" s="109"/>
      <c r="W385" s="110"/>
    </row>
    <row r="386" spans="1:23" ht="24.95" customHeight="1">
      <c r="A386" s="79">
        <v>384</v>
      </c>
      <c r="B386" s="95"/>
      <c r="C386" s="112"/>
      <c r="D386" s="109"/>
      <c r="E386" s="98"/>
      <c r="F386" s="114"/>
      <c r="G386" s="115"/>
      <c r="H386" s="98"/>
      <c r="I386" s="111"/>
      <c r="J386" s="97"/>
      <c r="K386" s="97"/>
      <c r="L386" s="102"/>
      <c r="M386" s="102"/>
      <c r="N386" s="102"/>
      <c r="O386" s="103"/>
      <c r="P386" s="104"/>
      <c r="Q386" s="103"/>
      <c r="R386" s="105">
        <f>IF($Q386=LIST!$A$73,O386,IF(Q386=LIST!$A$74,O386,IF(Q386="",O386,LIST!$A$72)))</f>
        <v>0</v>
      </c>
      <c r="S386" s="105">
        <f>IF($Q386=LIST!$A$73,P386,IF(Q386=LIST!$A$74,P386,IF(Q386="",P386,LIST!$A$72)))</f>
        <v>0</v>
      </c>
      <c r="T386" s="108"/>
      <c r="U386" s="108"/>
      <c r="V386" s="109"/>
      <c r="W386" s="110"/>
    </row>
    <row r="387" spans="1:23" ht="24.95" customHeight="1">
      <c r="A387" s="79">
        <v>385</v>
      </c>
      <c r="B387" s="95"/>
      <c r="C387" s="112"/>
      <c r="D387" s="109"/>
      <c r="E387" s="98"/>
      <c r="F387" s="114"/>
      <c r="G387" s="115"/>
      <c r="H387" s="98"/>
      <c r="I387" s="111"/>
      <c r="J387" s="97"/>
      <c r="K387" s="97"/>
      <c r="L387" s="102"/>
      <c r="M387" s="102"/>
      <c r="N387" s="102"/>
      <c r="O387" s="103"/>
      <c r="P387" s="104"/>
      <c r="Q387" s="103"/>
      <c r="R387" s="105">
        <f>IF($Q387=LIST!$A$73,O387,IF(Q387=LIST!$A$74,O387,IF(Q387="",O387,LIST!$A$72)))</f>
        <v>0</v>
      </c>
      <c r="S387" s="105">
        <f>IF($Q387=LIST!$A$73,P387,IF(Q387=LIST!$A$74,P387,IF(Q387="",P387,LIST!$A$72)))</f>
        <v>0</v>
      </c>
      <c r="T387" s="108"/>
      <c r="U387" s="108"/>
      <c r="V387" s="109"/>
      <c r="W387" s="110"/>
    </row>
    <row r="388" spans="1:23" ht="24.95" customHeight="1">
      <c r="A388" s="79">
        <v>386</v>
      </c>
      <c r="B388" s="95"/>
      <c r="C388" s="112"/>
      <c r="D388" s="109"/>
      <c r="E388" s="98"/>
      <c r="F388" s="114"/>
      <c r="G388" s="115"/>
      <c r="H388" s="98"/>
      <c r="I388" s="111"/>
      <c r="J388" s="97"/>
      <c r="K388" s="97"/>
      <c r="L388" s="102"/>
      <c r="M388" s="102"/>
      <c r="N388" s="102"/>
      <c r="O388" s="103"/>
      <c r="P388" s="104"/>
      <c r="Q388" s="103"/>
      <c r="R388" s="105">
        <f>IF($Q388=LIST!$A$73,O388,IF(Q388=LIST!$A$74,O388,IF(Q388="",O388,LIST!$A$72)))</f>
        <v>0</v>
      </c>
      <c r="S388" s="105">
        <f>IF($Q388=LIST!$A$73,P388,IF(Q388=LIST!$A$74,P388,IF(Q388="",P388,LIST!$A$72)))</f>
        <v>0</v>
      </c>
      <c r="T388" s="108"/>
      <c r="U388" s="108"/>
      <c r="V388" s="109"/>
      <c r="W388" s="110"/>
    </row>
    <row r="389" spans="1:23" ht="24.95" customHeight="1">
      <c r="A389" s="79">
        <v>387</v>
      </c>
      <c r="B389" s="95"/>
      <c r="C389" s="112"/>
      <c r="D389" s="109"/>
      <c r="E389" s="98"/>
      <c r="F389" s="114"/>
      <c r="G389" s="115"/>
      <c r="H389" s="98"/>
      <c r="I389" s="111"/>
      <c r="J389" s="97"/>
      <c r="K389" s="97"/>
      <c r="L389" s="102"/>
      <c r="M389" s="102"/>
      <c r="N389" s="102"/>
      <c r="O389" s="103"/>
      <c r="P389" s="104"/>
      <c r="Q389" s="103"/>
      <c r="R389" s="105">
        <f>IF($Q389=LIST!$A$73,O389,IF(Q389=LIST!$A$74,O389,IF(Q389="",O389,LIST!$A$72)))</f>
        <v>0</v>
      </c>
      <c r="S389" s="105">
        <f>IF($Q389=LIST!$A$73,P389,IF(Q389=LIST!$A$74,P389,IF(Q389="",P389,LIST!$A$72)))</f>
        <v>0</v>
      </c>
      <c r="T389" s="108"/>
      <c r="U389" s="108"/>
      <c r="V389" s="109"/>
      <c r="W389" s="110"/>
    </row>
    <row r="390" spans="1:23" ht="24.95" customHeight="1">
      <c r="A390" s="79">
        <v>388</v>
      </c>
      <c r="B390" s="95"/>
      <c r="C390" s="112"/>
      <c r="D390" s="109"/>
      <c r="E390" s="98"/>
      <c r="F390" s="114"/>
      <c r="G390" s="115"/>
      <c r="H390" s="98"/>
      <c r="I390" s="111"/>
      <c r="J390" s="97"/>
      <c r="K390" s="97"/>
      <c r="L390" s="102"/>
      <c r="M390" s="102"/>
      <c r="N390" s="102"/>
      <c r="O390" s="103"/>
      <c r="P390" s="104"/>
      <c r="Q390" s="103"/>
      <c r="R390" s="105">
        <f>IF($Q390=LIST!$A$73,O390,IF(Q390=LIST!$A$74,O390,IF(Q390="",O390,LIST!$A$72)))</f>
        <v>0</v>
      </c>
      <c r="S390" s="105">
        <f>IF($Q390=LIST!$A$73,P390,IF(Q390=LIST!$A$74,P390,IF(Q390="",P390,LIST!$A$72)))</f>
        <v>0</v>
      </c>
      <c r="T390" s="108"/>
      <c r="U390" s="108"/>
      <c r="V390" s="109"/>
      <c r="W390" s="110"/>
    </row>
    <row r="391" spans="1:23" ht="24.95" customHeight="1">
      <c r="A391" s="79">
        <v>389</v>
      </c>
      <c r="B391" s="95"/>
      <c r="C391" s="112"/>
      <c r="D391" s="109"/>
      <c r="E391" s="98"/>
      <c r="F391" s="114"/>
      <c r="G391" s="115"/>
      <c r="H391" s="98"/>
      <c r="I391" s="111"/>
      <c r="J391" s="97"/>
      <c r="K391" s="97"/>
      <c r="L391" s="102"/>
      <c r="M391" s="102"/>
      <c r="N391" s="102"/>
      <c r="O391" s="103"/>
      <c r="P391" s="104"/>
      <c r="Q391" s="103"/>
      <c r="R391" s="105">
        <f>IF($Q391=LIST!$A$73,O391,IF(Q391=LIST!$A$74,O391,IF(Q391="",O391,LIST!$A$72)))</f>
        <v>0</v>
      </c>
      <c r="S391" s="105">
        <f>IF($Q391=LIST!$A$73,P391,IF(Q391=LIST!$A$74,P391,IF(Q391="",P391,LIST!$A$72)))</f>
        <v>0</v>
      </c>
      <c r="T391" s="108"/>
      <c r="U391" s="108"/>
      <c r="V391" s="109"/>
      <c r="W391" s="110"/>
    </row>
    <row r="392" spans="1:23" ht="24.95" customHeight="1">
      <c r="A392" s="79">
        <v>390</v>
      </c>
      <c r="B392" s="95"/>
      <c r="C392" s="112"/>
      <c r="D392" s="109"/>
      <c r="E392" s="98"/>
      <c r="F392" s="114"/>
      <c r="G392" s="115"/>
      <c r="H392" s="98"/>
      <c r="I392" s="111"/>
      <c r="J392" s="97"/>
      <c r="K392" s="97"/>
      <c r="L392" s="102"/>
      <c r="M392" s="102"/>
      <c r="N392" s="102"/>
      <c r="O392" s="103"/>
      <c r="P392" s="104"/>
      <c r="Q392" s="103"/>
      <c r="R392" s="105">
        <f>IF($Q392=LIST!$A$73,O392,IF(Q392=LIST!$A$74,O392,IF(Q392="",O392,LIST!$A$72)))</f>
        <v>0</v>
      </c>
      <c r="S392" s="105">
        <f>IF($Q392=LIST!$A$73,P392,IF(Q392=LIST!$A$74,P392,IF(Q392="",P392,LIST!$A$72)))</f>
        <v>0</v>
      </c>
      <c r="T392" s="108"/>
      <c r="U392" s="108"/>
      <c r="V392" s="109"/>
      <c r="W392" s="110"/>
    </row>
    <row r="393" spans="1:23" ht="24.95" customHeight="1">
      <c r="A393" s="79">
        <v>391</v>
      </c>
      <c r="B393" s="95"/>
      <c r="C393" s="112"/>
      <c r="D393" s="109"/>
      <c r="E393" s="98"/>
      <c r="F393" s="114"/>
      <c r="G393" s="115"/>
      <c r="H393" s="98"/>
      <c r="I393" s="111"/>
      <c r="J393" s="97"/>
      <c r="K393" s="97"/>
      <c r="L393" s="102"/>
      <c r="M393" s="102"/>
      <c r="N393" s="102"/>
      <c r="O393" s="103"/>
      <c r="P393" s="104"/>
      <c r="Q393" s="103"/>
      <c r="R393" s="105">
        <f>IF($Q393=LIST!$A$73,O393,IF(Q393=LIST!$A$74,O393,IF(Q393="",O393,LIST!$A$72)))</f>
        <v>0</v>
      </c>
      <c r="S393" s="105">
        <f>IF($Q393=LIST!$A$73,P393,IF(Q393=LIST!$A$74,P393,IF(Q393="",P393,LIST!$A$72)))</f>
        <v>0</v>
      </c>
      <c r="T393" s="108"/>
      <c r="U393" s="108"/>
      <c r="V393" s="109"/>
      <c r="W393" s="110"/>
    </row>
    <row r="394" spans="1:23" ht="24.95" customHeight="1">
      <c r="A394" s="79">
        <v>392</v>
      </c>
      <c r="B394" s="95"/>
      <c r="C394" s="112"/>
      <c r="D394" s="109"/>
      <c r="E394" s="98"/>
      <c r="F394" s="114"/>
      <c r="G394" s="115"/>
      <c r="H394" s="98"/>
      <c r="I394" s="111"/>
      <c r="J394" s="97"/>
      <c r="K394" s="97"/>
      <c r="L394" s="102"/>
      <c r="M394" s="102"/>
      <c r="N394" s="102"/>
      <c r="O394" s="103"/>
      <c r="P394" s="104"/>
      <c r="Q394" s="103"/>
      <c r="R394" s="105">
        <f>IF($Q394=LIST!$A$73,O394,IF(Q394=LIST!$A$74,O394,IF(Q394="",O394,LIST!$A$72)))</f>
        <v>0</v>
      </c>
      <c r="S394" s="105">
        <f>IF($Q394=LIST!$A$73,P394,IF(Q394=LIST!$A$74,P394,IF(Q394="",P394,LIST!$A$72)))</f>
        <v>0</v>
      </c>
      <c r="T394" s="108"/>
      <c r="U394" s="108"/>
      <c r="V394" s="109"/>
      <c r="W394" s="110"/>
    </row>
    <row r="395" spans="1:23" ht="24.95" customHeight="1">
      <c r="A395" s="79">
        <v>393</v>
      </c>
      <c r="B395" s="95"/>
      <c r="C395" s="112"/>
      <c r="D395" s="109"/>
      <c r="E395" s="98"/>
      <c r="F395" s="114"/>
      <c r="G395" s="115"/>
      <c r="H395" s="98"/>
      <c r="I395" s="111"/>
      <c r="J395" s="97"/>
      <c r="K395" s="97"/>
      <c r="L395" s="102"/>
      <c r="M395" s="102"/>
      <c r="N395" s="102"/>
      <c r="O395" s="103"/>
      <c r="P395" s="104"/>
      <c r="Q395" s="103"/>
      <c r="R395" s="105">
        <f>IF($Q395=LIST!$A$73,O395,IF(Q395=LIST!$A$74,O395,IF(Q395="",O395,LIST!$A$72)))</f>
        <v>0</v>
      </c>
      <c r="S395" s="105">
        <f>IF($Q395=LIST!$A$73,P395,IF(Q395=LIST!$A$74,P395,IF(Q395="",P395,LIST!$A$72)))</f>
        <v>0</v>
      </c>
      <c r="T395" s="108"/>
      <c r="U395" s="108"/>
      <c r="V395" s="109"/>
      <c r="W395" s="110"/>
    </row>
    <row r="396" spans="1:23" ht="24.95" customHeight="1">
      <c r="A396" s="79">
        <v>394</v>
      </c>
      <c r="B396" s="95"/>
      <c r="C396" s="112"/>
      <c r="D396" s="109"/>
      <c r="E396" s="98"/>
      <c r="F396" s="114"/>
      <c r="G396" s="115"/>
      <c r="H396" s="98"/>
      <c r="I396" s="111"/>
      <c r="J396" s="97"/>
      <c r="K396" s="97"/>
      <c r="L396" s="102"/>
      <c r="M396" s="102"/>
      <c r="N396" s="102"/>
      <c r="O396" s="103"/>
      <c r="P396" s="104"/>
      <c r="Q396" s="103"/>
      <c r="R396" s="105">
        <f>IF($Q396=LIST!$A$73,O396,IF(Q396=LIST!$A$74,O396,IF(Q396="",O396,LIST!$A$72)))</f>
        <v>0</v>
      </c>
      <c r="S396" s="105">
        <f>IF($Q396=LIST!$A$73,P396,IF(Q396=LIST!$A$74,P396,IF(Q396="",P396,LIST!$A$72)))</f>
        <v>0</v>
      </c>
      <c r="T396" s="108"/>
      <c r="U396" s="108"/>
      <c r="V396" s="109"/>
      <c r="W396" s="110"/>
    </row>
    <row r="397" spans="1:23" ht="24.95" customHeight="1">
      <c r="A397" s="79">
        <v>395</v>
      </c>
      <c r="B397" s="95"/>
      <c r="C397" s="112"/>
      <c r="D397" s="109"/>
      <c r="E397" s="98"/>
      <c r="F397" s="114"/>
      <c r="G397" s="115"/>
      <c r="H397" s="98"/>
      <c r="I397" s="111"/>
      <c r="J397" s="97"/>
      <c r="K397" s="97"/>
      <c r="L397" s="102"/>
      <c r="M397" s="102"/>
      <c r="N397" s="102"/>
      <c r="O397" s="103"/>
      <c r="P397" s="104"/>
      <c r="Q397" s="103"/>
      <c r="R397" s="105">
        <f>IF($Q397=LIST!$A$73,O397,IF(Q397=LIST!$A$74,O397,IF(Q397="",O397,LIST!$A$72)))</f>
        <v>0</v>
      </c>
      <c r="S397" s="105">
        <f>IF($Q397=LIST!$A$73,P397,IF(Q397=LIST!$A$74,P397,IF(Q397="",P397,LIST!$A$72)))</f>
        <v>0</v>
      </c>
      <c r="T397" s="108"/>
      <c r="U397" s="108"/>
      <c r="V397" s="109"/>
      <c r="W397" s="110"/>
    </row>
    <row r="398" spans="1:23" ht="24.95" customHeight="1">
      <c r="A398" s="79">
        <v>396</v>
      </c>
      <c r="B398" s="95"/>
      <c r="C398" s="112"/>
      <c r="D398" s="109"/>
      <c r="E398" s="98"/>
      <c r="F398" s="114"/>
      <c r="G398" s="115"/>
      <c r="H398" s="98"/>
      <c r="I398" s="111"/>
      <c r="J398" s="97"/>
      <c r="K398" s="97"/>
      <c r="L398" s="102"/>
      <c r="M398" s="102"/>
      <c r="N398" s="102"/>
      <c r="O398" s="103"/>
      <c r="P398" s="104"/>
      <c r="Q398" s="103"/>
      <c r="R398" s="105">
        <f>IF($Q398=LIST!$A$73,O398,IF(Q398=LIST!$A$74,O398,IF(Q398="",O398,LIST!$A$72)))</f>
        <v>0</v>
      </c>
      <c r="S398" s="105">
        <f>IF($Q398=LIST!$A$73,P398,IF(Q398=LIST!$A$74,P398,IF(Q398="",P398,LIST!$A$72)))</f>
        <v>0</v>
      </c>
      <c r="T398" s="108"/>
      <c r="U398" s="108"/>
      <c r="V398" s="109"/>
      <c r="W398" s="110"/>
    </row>
    <row r="399" spans="1:23" ht="24.95" customHeight="1">
      <c r="A399" s="79">
        <v>397</v>
      </c>
      <c r="B399" s="95"/>
      <c r="C399" s="112"/>
      <c r="D399" s="109"/>
      <c r="E399" s="98"/>
      <c r="F399" s="114"/>
      <c r="G399" s="115"/>
      <c r="H399" s="98"/>
      <c r="I399" s="111"/>
      <c r="J399" s="97"/>
      <c r="K399" s="97"/>
      <c r="L399" s="102"/>
      <c r="M399" s="102"/>
      <c r="N399" s="102"/>
      <c r="O399" s="103"/>
      <c r="P399" s="104"/>
      <c r="Q399" s="103"/>
      <c r="R399" s="105">
        <f>IF($Q399=LIST!$A$73,O399,IF(Q399=LIST!$A$74,O399,IF(Q399="",O399,LIST!$A$72)))</f>
        <v>0</v>
      </c>
      <c r="S399" s="105">
        <f>IF($Q399=LIST!$A$73,P399,IF(Q399=LIST!$A$74,P399,IF(Q399="",P399,LIST!$A$72)))</f>
        <v>0</v>
      </c>
      <c r="T399" s="108"/>
      <c r="U399" s="108"/>
      <c r="V399" s="109"/>
      <c r="W399" s="110"/>
    </row>
    <row r="400" spans="1:23" ht="24.95" customHeight="1">
      <c r="A400" s="79">
        <v>398</v>
      </c>
      <c r="B400" s="95"/>
      <c r="C400" s="112"/>
      <c r="D400" s="109"/>
      <c r="E400" s="98"/>
      <c r="F400" s="114"/>
      <c r="G400" s="115"/>
      <c r="H400" s="98"/>
      <c r="I400" s="111"/>
      <c r="J400" s="97"/>
      <c r="K400" s="97"/>
      <c r="L400" s="102"/>
      <c r="M400" s="102"/>
      <c r="N400" s="102"/>
      <c r="O400" s="103"/>
      <c r="P400" s="104"/>
      <c r="Q400" s="103"/>
      <c r="R400" s="105">
        <f>IF($Q400=LIST!$A$73,O400,IF(Q400=LIST!$A$74,O400,IF(Q400="",O400,LIST!$A$72)))</f>
        <v>0</v>
      </c>
      <c r="S400" s="105">
        <f>IF($Q400=LIST!$A$73,P400,IF(Q400=LIST!$A$74,P400,IF(Q400="",P400,LIST!$A$72)))</f>
        <v>0</v>
      </c>
      <c r="T400" s="108"/>
      <c r="U400" s="108"/>
      <c r="V400" s="109"/>
      <c r="W400" s="110"/>
    </row>
    <row r="401" spans="1:23" ht="24.95" customHeight="1">
      <c r="A401" s="79">
        <v>399</v>
      </c>
      <c r="B401" s="95"/>
      <c r="C401" s="112"/>
      <c r="D401" s="109"/>
      <c r="E401" s="98"/>
      <c r="F401" s="114"/>
      <c r="G401" s="115"/>
      <c r="H401" s="98"/>
      <c r="I401" s="111"/>
      <c r="J401" s="97"/>
      <c r="K401" s="97"/>
      <c r="L401" s="102"/>
      <c r="M401" s="102"/>
      <c r="N401" s="102"/>
      <c r="O401" s="103"/>
      <c r="P401" s="104"/>
      <c r="Q401" s="103"/>
      <c r="R401" s="105">
        <f>IF($Q401=LIST!$A$73,O401,IF(Q401=LIST!$A$74,O401,IF(Q401="",O401,LIST!$A$72)))</f>
        <v>0</v>
      </c>
      <c r="S401" s="105">
        <f>IF($Q401=LIST!$A$73,P401,IF(Q401=LIST!$A$74,P401,IF(Q401="",P401,LIST!$A$72)))</f>
        <v>0</v>
      </c>
      <c r="T401" s="108"/>
      <c r="U401" s="108"/>
      <c r="V401" s="109"/>
      <c r="W401" s="110"/>
    </row>
    <row r="402" spans="1:23" ht="24.95" customHeight="1">
      <c r="A402" s="79">
        <v>400</v>
      </c>
      <c r="B402" s="95"/>
      <c r="C402" s="112"/>
      <c r="D402" s="109"/>
      <c r="E402" s="98"/>
      <c r="F402" s="114"/>
      <c r="G402" s="115"/>
      <c r="H402" s="98"/>
      <c r="I402" s="111"/>
      <c r="J402" s="97"/>
      <c r="K402" s="97"/>
      <c r="L402" s="102"/>
      <c r="M402" s="102"/>
      <c r="N402" s="102"/>
      <c r="O402" s="103"/>
      <c r="P402" s="104"/>
      <c r="Q402" s="103"/>
      <c r="R402" s="105">
        <f>IF($Q402=LIST!$A$73,O402,IF(Q402=LIST!$A$74,O402,IF(Q402="",O402,LIST!$A$72)))</f>
        <v>0</v>
      </c>
      <c r="S402" s="105">
        <f>IF($Q402=LIST!$A$73,P402,IF(Q402=LIST!$A$74,P402,IF(Q402="",P402,LIST!$A$72)))</f>
        <v>0</v>
      </c>
      <c r="T402" s="108"/>
      <c r="U402" s="108"/>
      <c r="V402" s="109"/>
      <c r="W402" s="110"/>
    </row>
    <row r="403" spans="1:23" ht="24.95" customHeight="1">
      <c r="A403" s="79">
        <v>401</v>
      </c>
      <c r="B403" s="95"/>
      <c r="C403" s="112"/>
      <c r="D403" s="109"/>
      <c r="E403" s="98"/>
      <c r="F403" s="114"/>
      <c r="G403" s="115"/>
      <c r="H403" s="98"/>
      <c r="I403" s="111"/>
      <c r="J403" s="97"/>
      <c r="K403" s="97"/>
      <c r="L403" s="102"/>
      <c r="M403" s="102"/>
      <c r="N403" s="102"/>
      <c r="O403" s="103"/>
      <c r="P403" s="104"/>
      <c r="Q403" s="103"/>
      <c r="R403" s="105">
        <f>IF($Q403=LIST!$A$73,O403,IF(Q403=LIST!$A$74,O403,IF(Q403="",O403,LIST!$A$72)))</f>
        <v>0</v>
      </c>
      <c r="S403" s="105">
        <f>IF($Q403=LIST!$A$73,P403,IF(Q403=LIST!$A$74,P403,IF(Q403="",P403,LIST!$A$72)))</f>
        <v>0</v>
      </c>
      <c r="T403" s="108"/>
      <c r="U403" s="108"/>
      <c r="V403" s="109"/>
      <c r="W403" s="110"/>
    </row>
    <row r="404" spans="1:23" ht="24.95" customHeight="1">
      <c r="A404" s="79">
        <v>402</v>
      </c>
      <c r="B404" s="95"/>
      <c r="C404" s="112"/>
      <c r="D404" s="109"/>
      <c r="E404" s="98"/>
      <c r="F404" s="114"/>
      <c r="G404" s="115"/>
      <c r="H404" s="98"/>
      <c r="I404" s="111"/>
      <c r="J404" s="97"/>
      <c r="K404" s="97"/>
      <c r="L404" s="102"/>
      <c r="M404" s="102"/>
      <c r="N404" s="102"/>
      <c r="O404" s="103"/>
      <c r="P404" s="104"/>
      <c r="Q404" s="103"/>
      <c r="R404" s="105">
        <f>IF($Q404=LIST!$A$73,O404,IF(Q404=LIST!$A$74,O404,IF(Q404="",O404,LIST!$A$72)))</f>
        <v>0</v>
      </c>
      <c r="S404" s="105">
        <f>IF($Q404=LIST!$A$73,P404,IF(Q404=LIST!$A$74,P404,IF(Q404="",P404,LIST!$A$72)))</f>
        <v>0</v>
      </c>
      <c r="T404" s="108"/>
      <c r="U404" s="108"/>
      <c r="V404" s="109"/>
      <c r="W404" s="110"/>
    </row>
    <row r="405" spans="1:23" ht="24.95" customHeight="1">
      <c r="A405" s="79">
        <v>403</v>
      </c>
      <c r="B405" s="95"/>
      <c r="C405" s="112"/>
      <c r="D405" s="109"/>
      <c r="E405" s="98"/>
      <c r="F405" s="114"/>
      <c r="G405" s="115"/>
      <c r="H405" s="98"/>
      <c r="I405" s="111"/>
      <c r="J405" s="97"/>
      <c r="K405" s="97"/>
      <c r="L405" s="102"/>
      <c r="M405" s="102"/>
      <c r="N405" s="102"/>
      <c r="O405" s="103"/>
      <c r="P405" s="104"/>
      <c r="Q405" s="103"/>
      <c r="R405" s="105">
        <f>IF($Q405=LIST!$A$73,O405,IF(Q405=LIST!$A$74,O405,IF(Q405="",O405,LIST!$A$72)))</f>
        <v>0</v>
      </c>
      <c r="S405" s="105">
        <f>IF($Q405=LIST!$A$73,P405,IF(Q405=LIST!$A$74,P405,IF(Q405="",P405,LIST!$A$72)))</f>
        <v>0</v>
      </c>
      <c r="T405" s="108"/>
      <c r="U405" s="108"/>
      <c r="V405" s="109"/>
      <c r="W405" s="110"/>
    </row>
    <row r="406" spans="1:23" ht="24.95" customHeight="1">
      <c r="A406" s="79">
        <v>404</v>
      </c>
      <c r="B406" s="95"/>
      <c r="C406" s="112"/>
      <c r="D406" s="109"/>
      <c r="E406" s="98"/>
      <c r="F406" s="114"/>
      <c r="G406" s="115"/>
      <c r="H406" s="98"/>
      <c r="I406" s="111"/>
      <c r="J406" s="97"/>
      <c r="K406" s="97"/>
      <c r="L406" s="102"/>
      <c r="M406" s="102"/>
      <c r="N406" s="102"/>
      <c r="O406" s="103"/>
      <c r="P406" s="104"/>
      <c r="Q406" s="103"/>
      <c r="R406" s="105">
        <f>IF($Q406=LIST!$A$73,O406,IF(Q406=LIST!$A$74,O406,IF(Q406="",O406,LIST!$A$72)))</f>
        <v>0</v>
      </c>
      <c r="S406" s="105">
        <f>IF($Q406=LIST!$A$73,P406,IF(Q406=LIST!$A$74,P406,IF(Q406="",P406,LIST!$A$72)))</f>
        <v>0</v>
      </c>
      <c r="T406" s="108"/>
      <c r="U406" s="108"/>
      <c r="V406" s="109"/>
      <c r="W406" s="110"/>
    </row>
    <row r="407" spans="1:23" ht="24.95" customHeight="1">
      <c r="A407" s="79">
        <v>405</v>
      </c>
      <c r="B407" s="95"/>
      <c r="C407" s="112"/>
      <c r="D407" s="109"/>
      <c r="E407" s="98"/>
      <c r="F407" s="114"/>
      <c r="G407" s="115"/>
      <c r="H407" s="98"/>
      <c r="I407" s="111"/>
      <c r="J407" s="97"/>
      <c r="K407" s="97"/>
      <c r="L407" s="102"/>
      <c r="M407" s="102"/>
      <c r="N407" s="102"/>
      <c r="O407" s="103"/>
      <c r="P407" s="104"/>
      <c r="Q407" s="103"/>
      <c r="R407" s="105">
        <f>IF($Q407=LIST!$A$73,O407,IF(Q407=LIST!$A$74,O407,IF(Q407="",O407,LIST!$A$72)))</f>
        <v>0</v>
      </c>
      <c r="S407" s="105">
        <f>IF($Q407=LIST!$A$73,P407,IF(Q407=LIST!$A$74,P407,IF(Q407="",P407,LIST!$A$72)))</f>
        <v>0</v>
      </c>
      <c r="T407" s="108"/>
      <c r="U407" s="108"/>
      <c r="V407" s="109"/>
      <c r="W407" s="110"/>
    </row>
    <row r="408" spans="1:23" ht="24.95" customHeight="1">
      <c r="A408" s="79">
        <v>406</v>
      </c>
      <c r="B408" s="95"/>
      <c r="C408" s="112"/>
      <c r="D408" s="109"/>
      <c r="E408" s="98"/>
      <c r="F408" s="114"/>
      <c r="G408" s="115"/>
      <c r="H408" s="98"/>
      <c r="I408" s="111"/>
      <c r="J408" s="97"/>
      <c r="K408" s="97"/>
      <c r="L408" s="102"/>
      <c r="M408" s="102"/>
      <c r="N408" s="102"/>
      <c r="O408" s="103"/>
      <c r="P408" s="104"/>
      <c r="Q408" s="103"/>
      <c r="R408" s="105">
        <f>IF($Q408=LIST!$A$73,O408,IF(Q408=LIST!$A$74,O408,IF(Q408="",O408,LIST!$A$72)))</f>
        <v>0</v>
      </c>
      <c r="S408" s="105">
        <f>IF($Q408=LIST!$A$73,P408,IF(Q408=LIST!$A$74,P408,IF(Q408="",P408,LIST!$A$72)))</f>
        <v>0</v>
      </c>
      <c r="T408" s="108"/>
      <c r="U408" s="108"/>
      <c r="V408" s="109"/>
      <c r="W408" s="110"/>
    </row>
    <row r="409" spans="1:23" ht="24.95" customHeight="1">
      <c r="A409" s="79">
        <v>407</v>
      </c>
      <c r="B409" s="95"/>
      <c r="C409" s="112"/>
      <c r="D409" s="109"/>
      <c r="E409" s="98"/>
      <c r="F409" s="114"/>
      <c r="G409" s="115"/>
      <c r="H409" s="98"/>
      <c r="I409" s="111"/>
      <c r="J409" s="97"/>
      <c r="K409" s="97"/>
      <c r="L409" s="102"/>
      <c r="M409" s="102"/>
      <c r="N409" s="102"/>
      <c r="O409" s="103"/>
      <c r="P409" s="104"/>
      <c r="Q409" s="103"/>
      <c r="R409" s="105">
        <f>IF($Q409=LIST!$A$73,O409,IF(Q409=LIST!$A$74,O409,IF(Q409="",O409,LIST!$A$72)))</f>
        <v>0</v>
      </c>
      <c r="S409" s="105">
        <f>IF($Q409=LIST!$A$73,P409,IF(Q409=LIST!$A$74,P409,IF(Q409="",P409,LIST!$A$72)))</f>
        <v>0</v>
      </c>
      <c r="T409" s="108"/>
      <c r="U409" s="108"/>
      <c r="V409" s="109"/>
      <c r="W409" s="110"/>
    </row>
    <row r="410" spans="1:23" ht="24.95" customHeight="1">
      <c r="A410" s="79">
        <v>408</v>
      </c>
      <c r="B410" s="95"/>
      <c r="C410" s="112"/>
      <c r="D410" s="109"/>
      <c r="E410" s="98"/>
      <c r="F410" s="114"/>
      <c r="G410" s="115"/>
      <c r="H410" s="98"/>
      <c r="I410" s="111"/>
      <c r="J410" s="97"/>
      <c r="K410" s="97"/>
      <c r="L410" s="102"/>
      <c r="M410" s="102"/>
      <c r="N410" s="102"/>
      <c r="O410" s="103"/>
      <c r="P410" s="104"/>
      <c r="Q410" s="103"/>
      <c r="R410" s="105">
        <f>IF($Q410=LIST!$A$73,O410,IF(Q410=LIST!$A$74,O410,IF(Q410="",O410,LIST!$A$72)))</f>
        <v>0</v>
      </c>
      <c r="S410" s="105">
        <f>IF($Q410=LIST!$A$73,P410,IF(Q410=LIST!$A$74,P410,IF(Q410="",P410,LIST!$A$72)))</f>
        <v>0</v>
      </c>
      <c r="T410" s="108"/>
      <c r="U410" s="108"/>
      <c r="V410" s="109"/>
      <c r="W410" s="110"/>
    </row>
    <row r="411" spans="1:23" ht="24.95" customHeight="1">
      <c r="A411" s="79">
        <v>409</v>
      </c>
      <c r="B411" s="95"/>
      <c r="C411" s="112"/>
      <c r="D411" s="109"/>
      <c r="E411" s="98"/>
      <c r="F411" s="114"/>
      <c r="G411" s="115"/>
      <c r="H411" s="98"/>
      <c r="I411" s="111"/>
      <c r="J411" s="97"/>
      <c r="K411" s="97"/>
      <c r="L411" s="102"/>
      <c r="M411" s="102"/>
      <c r="N411" s="102"/>
      <c r="O411" s="103"/>
      <c r="P411" s="104"/>
      <c r="Q411" s="103"/>
      <c r="R411" s="105">
        <f>IF($Q411=LIST!$A$73,O411,IF(Q411=LIST!$A$74,O411,IF(Q411="",O411,LIST!$A$72)))</f>
        <v>0</v>
      </c>
      <c r="S411" s="105">
        <f>IF($Q411=LIST!$A$73,P411,IF(Q411=LIST!$A$74,P411,IF(Q411="",P411,LIST!$A$72)))</f>
        <v>0</v>
      </c>
      <c r="T411" s="108"/>
      <c r="U411" s="108"/>
      <c r="V411" s="109"/>
      <c r="W411" s="110"/>
    </row>
    <row r="412" spans="1:23" ht="24.95" customHeight="1">
      <c r="A412" s="79">
        <v>410</v>
      </c>
      <c r="B412" s="95"/>
      <c r="C412" s="112"/>
      <c r="D412" s="109"/>
      <c r="E412" s="98"/>
      <c r="F412" s="114"/>
      <c r="G412" s="115"/>
      <c r="H412" s="98"/>
      <c r="I412" s="111"/>
      <c r="J412" s="97"/>
      <c r="K412" s="97"/>
      <c r="L412" s="102"/>
      <c r="M412" s="102"/>
      <c r="N412" s="102"/>
      <c r="O412" s="103"/>
      <c r="P412" s="104"/>
      <c r="Q412" s="103"/>
      <c r="R412" s="105">
        <f>IF($Q412=LIST!$A$73,O412,IF(Q412=LIST!$A$74,O412,IF(Q412="",O412,LIST!$A$72)))</f>
        <v>0</v>
      </c>
      <c r="S412" s="105">
        <f>IF($Q412=LIST!$A$73,P412,IF(Q412=LIST!$A$74,P412,IF(Q412="",P412,LIST!$A$72)))</f>
        <v>0</v>
      </c>
      <c r="T412" s="108"/>
      <c r="U412" s="108"/>
      <c r="V412" s="109"/>
      <c r="W412" s="110"/>
    </row>
    <row r="413" spans="1:23" ht="24.95" customHeight="1">
      <c r="A413" s="79">
        <v>411</v>
      </c>
      <c r="B413" s="95"/>
      <c r="C413" s="112"/>
      <c r="D413" s="109"/>
      <c r="E413" s="98"/>
      <c r="F413" s="114"/>
      <c r="G413" s="115"/>
      <c r="H413" s="98"/>
      <c r="I413" s="111"/>
      <c r="J413" s="97"/>
      <c r="K413" s="97"/>
      <c r="L413" s="102"/>
      <c r="M413" s="102"/>
      <c r="N413" s="102"/>
      <c r="O413" s="103"/>
      <c r="P413" s="104"/>
      <c r="Q413" s="103"/>
      <c r="R413" s="105">
        <f>IF($Q413=LIST!$A$73,O413,IF(Q413=LIST!$A$74,O413,IF(Q413="",O413,LIST!$A$72)))</f>
        <v>0</v>
      </c>
      <c r="S413" s="105">
        <f>IF($Q413=LIST!$A$73,P413,IF(Q413=LIST!$A$74,P413,IF(Q413="",P413,LIST!$A$72)))</f>
        <v>0</v>
      </c>
      <c r="T413" s="108"/>
      <c r="U413" s="108"/>
      <c r="V413" s="109"/>
      <c r="W413" s="110"/>
    </row>
    <row r="414" spans="1:23" ht="24.95" customHeight="1">
      <c r="A414" s="79">
        <v>412</v>
      </c>
      <c r="B414" s="95"/>
      <c r="C414" s="112"/>
      <c r="D414" s="109"/>
      <c r="E414" s="98"/>
      <c r="F414" s="114"/>
      <c r="G414" s="115"/>
      <c r="H414" s="98"/>
      <c r="I414" s="111"/>
      <c r="J414" s="97"/>
      <c r="K414" s="97"/>
      <c r="L414" s="102"/>
      <c r="M414" s="102"/>
      <c r="N414" s="102"/>
      <c r="O414" s="103"/>
      <c r="P414" s="104"/>
      <c r="Q414" s="103"/>
      <c r="R414" s="105">
        <f>IF($Q414=LIST!$A$73,O414,IF(Q414=LIST!$A$74,O414,IF(Q414="",O414,LIST!$A$72)))</f>
        <v>0</v>
      </c>
      <c r="S414" s="105">
        <f>IF($Q414=LIST!$A$73,P414,IF(Q414=LIST!$A$74,P414,IF(Q414="",P414,LIST!$A$72)))</f>
        <v>0</v>
      </c>
      <c r="T414" s="108"/>
      <c r="U414" s="108"/>
      <c r="V414" s="109"/>
      <c r="W414" s="110"/>
    </row>
    <row r="415" spans="1:23" ht="24.95" customHeight="1">
      <c r="A415" s="79">
        <v>413</v>
      </c>
      <c r="B415" s="95"/>
      <c r="C415" s="112"/>
      <c r="D415" s="109"/>
      <c r="E415" s="98"/>
      <c r="F415" s="114"/>
      <c r="G415" s="115"/>
      <c r="H415" s="98"/>
      <c r="I415" s="111"/>
      <c r="J415" s="97"/>
      <c r="K415" s="97"/>
      <c r="L415" s="102"/>
      <c r="M415" s="102"/>
      <c r="N415" s="102"/>
      <c r="O415" s="103"/>
      <c r="P415" s="104"/>
      <c r="Q415" s="103"/>
      <c r="R415" s="105">
        <f>IF($Q415=LIST!$A$73,O415,IF(Q415=LIST!$A$74,O415,IF(Q415="",O415,LIST!$A$72)))</f>
        <v>0</v>
      </c>
      <c r="S415" s="105">
        <f>IF($Q415=LIST!$A$73,P415,IF(Q415=LIST!$A$74,P415,IF(Q415="",P415,LIST!$A$72)))</f>
        <v>0</v>
      </c>
      <c r="T415" s="108"/>
      <c r="U415" s="108"/>
      <c r="V415" s="109"/>
      <c r="W415" s="110"/>
    </row>
    <row r="416" spans="1:23" ht="24.95" customHeight="1">
      <c r="A416" s="79">
        <v>414</v>
      </c>
      <c r="B416" s="95"/>
      <c r="C416" s="112"/>
      <c r="D416" s="109"/>
      <c r="E416" s="98"/>
      <c r="F416" s="114"/>
      <c r="G416" s="115"/>
      <c r="H416" s="98"/>
      <c r="I416" s="111"/>
      <c r="J416" s="97"/>
      <c r="K416" s="97"/>
      <c r="L416" s="102"/>
      <c r="M416" s="102"/>
      <c r="N416" s="102"/>
      <c r="O416" s="103"/>
      <c r="P416" s="104"/>
      <c r="Q416" s="103"/>
      <c r="R416" s="105">
        <f>IF($Q416=LIST!$A$73,O416,IF(Q416=LIST!$A$74,O416,IF(Q416="",O416,LIST!$A$72)))</f>
        <v>0</v>
      </c>
      <c r="S416" s="105">
        <f>IF($Q416=LIST!$A$73,P416,IF(Q416=LIST!$A$74,P416,IF(Q416="",P416,LIST!$A$72)))</f>
        <v>0</v>
      </c>
      <c r="T416" s="108"/>
      <c r="U416" s="108"/>
      <c r="V416" s="109"/>
      <c r="W416" s="110"/>
    </row>
    <row r="417" spans="1:23" ht="24.95" customHeight="1">
      <c r="A417" s="79">
        <v>415</v>
      </c>
      <c r="B417" s="95"/>
      <c r="C417" s="112"/>
      <c r="D417" s="109"/>
      <c r="E417" s="98"/>
      <c r="F417" s="114"/>
      <c r="G417" s="115"/>
      <c r="H417" s="98"/>
      <c r="I417" s="111"/>
      <c r="J417" s="97"/>
      <c r="K417" s="97"/>
      <c r="L417" s="102"/>
      <c r="M417" s="102"/>
      <c r="N417" s="102"/>
      <c r="O417" s="103"/>
      <c r="P417" s="104"/>
      <c r="Q417" s="103"/>
      <c r="R417" s="105">
        <f>IF($Q417=LIST!$A$73,O417,IF(Q417=LIST!$A$74,O417,IF(Q417="",O417,LIST!$A$72)))</f>
        <v>0</v>
      </c>
      <c r="S417" s="105">
        <f>IF($Q417=LIST!$A$73,P417,IF(Q417=LIST!$A$74,P417,IF(Q417="",P417,LIST!$A$72)))</f>
        <v>0</v>
      </c>
      <c r="T417" s="108"/>
      <c r="U417" s="108"/>
      <c r="V417" s="109"/>
      <c r="W417" s="110"/>
    </row>
    <row r="418" spans="1:23" ht="24.95" customHeight="1">
      <c r="A418" s="79">
        <v>416</v>
      </c>
      <c r="B418" s="95"/>
      <c r="C418" s="112"/>
      <c r="D418" s="109"/>
      <c r="E418" s="98"/>
      <c r="F418" s="114"/>
      <c r="G418" s="115"/>
      <c r="H418" s="98"/>
      <c r="I418" s="111"/>
      <c r="J418" s="97"/>
      <c r="K418" s="97"/>
      <c r="L418" s="102"/>
      <c r="M418" s="102"/>
      <c r="N418" s="102"/>
      <c r="O418" s="103"/>
      <c r="P418" s="104"/>
      <c r="Q418" s="103"/>
      <c r="R418" s="105">
        <f>IF($Q418=LIST!$A$73,O418,IF(Q418=LIST!$A$74,O418,IF(Q418="",O418,LIST!$A$72)))</f>
        <v>0</v>
      </c>
      <c r="S418" s="105">
        <f>IF($Q418=LIST!$A$73,P418,IF(Q418=LIST!$A$74,P418,IF(Q418="",P418,LIST!$A$72)))</f>
        <v>0</v>
      </c>
      <c r="T418" s="108"/>
      <c r="U418" s="108"/>
      <c r="V418" s="109"/>
      <c r="W418" s="110"/>
    </row>
    <row r="419" spans="1:23" ht="24.95" customHeight="1">
      <c r="A419" s="79">
        <v>417</v>
      </c>
      <c r="B419" s="95"/>
      <c r="C419" s="112"/>
      <c r="D419" s="109"/>
      <c r="E419" s="98"/>
      <c r="F419" s="114"/>
      <c r="G419" s="115"/>
      <c r="H419" s="98"/>
      <c r="I419" s="111"/>
      <c r="J419" s="97"/>
      <c r="K419" s="97"/>
      <c r="L419" s="102"/>
      <c r="M419" s="102"/>
      <c r="N419" s="102"/>
      <c r="O419" s="103"/>
      <c r="P419" s="104"/>
      <c r="Q419" s="103"/>
      <c r="R419" s="105">
        <f>IF($Q419=LIST!$A$73,O419,IF(Q419=LIST!$A$74,O419,IF(Q419="",O419,LIST!$A$72)))</f>
        <v>0</v>
      </c>
      <c r="S419" s="105">
        <f>IF($Q419=LIST!$A$73,P419,IF(Q419=LIST!$A$74,P419,IF(Q419="",P419,LIST!$A$72)))</f>
        <v>0</v>
      </c>
      <c r="T419" s="108"/>
      <c r="U419" s="108"/>
      <c r="V419" s="109"/>
      <c r="W419" s="110"/>
    </row>
    <row r="420" spans="1:23" ht="24.95" customHeight="1">
      <c r="A420" s="79">
        <v>418</v>
      </c>
      <c r="B420" s="95"/>
      <c r="C420" s="112"/>
      <c r="D420" s="109"/>
      <c r="E420" s="98"/>
      <c r="F420" s="114"/>
      <c r="G420" s="115"/>
      <c r="H420" s="98"/>
      <c r="I420" s="111"/>
      <c r="J420" s="97"/>
      <c r="K420" s="97"/>
      <c r="L420" s="102"/>
      <c r="M420" s="102"/>
      <c r="N420" s="102"/>
      <c r="O420" s="103"/>
      <c r="P420" s="104"/>
      <c r="Q420" s="103"/>
      <c r="R420" s="105">
        <f>IF($Q420=LIST!$A$73,O420,IF(Q420=LIST!$A$74,O420,IF(Q420="",O420,LIST!$A$72)))</f>
        <v>0</v>
      </c>
      <c r="S420" s="105">
        <f>IF($Q420=LIST!$A$73,P420,IF(Q420=LIST!$A$74,P420,IF(Q420="",P420,LIST!$A$72)))</f>
        <v>0</v>
      </c>
      <c r="T420" s="108"/>
      <c r="U420" s="108"/>
      <c r="V420" s="109"/>
      <c r="W420" s="110"/>
    </row>
    <row r="421" spans="1:23" ht="24.95" customHeight="1">
      <c r="A421" s="79">
        <v>419</v>
      </c>
      <c r="B421" s="95"/>
      <c r="C421" s="112"/>
      <c r="D421" s="109"/>
      <c r="E421" s="98"/>
      <c r="F421" s="114"/>
      <c r="G421" s="115"/>
      <c r="H421" s="98"/>
      <c r="I421" s="111"/>
      <c r="J421" s="97"/>
      <c r="K421" s="97"/>
      <c r="L421" s="102"/>
      <c r="M421" s="102"/>
      <c r="N421" s="102"/>
      <c r="O421" s="103"/>
      <c r="P421" s="104"/>
      <c r="Q421" s="103"/>
      <c r="R421" s="105">
        <f>IF($Q421=LIST!$A$73,O421,IF(Q421=LIST!$A$74,O421,IF(Q421="",O421,LIST!$A$72)))</f>
        <v>0</v>
      </c>
      <c r="S421" s="105">
        <f>IF($Q421=LIST!$A$73,P421,IF(Q421=LIST!$A$74,P421,IF(Q421="",P421,LIST!$A$72)))</f>
        <v>0</v>
      </c>
      <c r="T421" s="108"/>
      <c r="U421" s="108"/>
      <c r="V421" s="109"/>
      <c r="W421" s="110"/>
    </row>
    <row r="422" spans="1:23" ht="24.95" customHeight="1">
      <c r="A422" s="79">
        <v>420</v>
      </c>
      <c r="B422" s="95"/>
      <c r="C422" s="112"/>
      <c r="D422" s="109"/>
      <c r="E422" s="98"/>
      <c r="F422" s="114"/>
      <c r="G422" s="115"/>
      <c r="H422" s="98"/>
      <c r="I422" s="111"/>
      <c r="J422" s="97"/>
      <c r="K422" s="97"/>
      <c r="L422" s="102"/>
      <c r="M422" s="102"/>
      <c r="N422" s="102"/>
      <c r="O422" s="103"/>
      <c r="P422" s="104"/>
      <c r="Q422" s="103"/>
      <c r="R422" s="105">
        <f>IF($Q422=LIST!$A$73,O422,IF(Q422=LIST!$A$74,O422,IF(Q422="",O422,LIST!$A$72)))</f>
        <v>0</v>
      </c>
      <c r="S422" s="105">
        <f>IF($Q422=LIST!$A$73,P422,IF(Q422=LIST!$A$74,P422,IF(Q422="",P422,LIST!$A$72)))</f>
        <v>0</v>
      </c>
      <c r="T422" s="108"/>
      <c r="U422" s="108"/>
      <c r="V422" s="109"/>
      <c r="W422" s="110"/>
    </row>
    <row r="423" spans="1:23" ht="24.95" customHeight="1">
      <c r="A423" s="79">
        <v>421</v>
      </c>
      <c r="B423" s="95"/>
      <c r="C423" s="112"/>
      <c r="D423" s="109"/>
      <c r="E423" s="98"/>
      <c r="F423" s="114"/>
      <c r="G423" s="115"/>
      <c r="H423" s="98"/>
      <c r="I423" s="111"/>
      <c r="J423" s="97"/>
      <c r="K423" s="97"/>
      <c r="L423" s="102"/>
      <c r="M423" s="102"/>
      <c r="N423" s="102"/>
      <c r="O423" s="103"/>
      <c r="P423" s="104"/>
      <c r="Q423" s="103"/>
      <c r="R423" s="105">
        <f>IF($Q423=LIST!$A$73,O423,IF(Q423=LIST!$A$74,O423,IF(Q423="",O423,LIST!$A$72)))</f>
        <v>0</v>
      </c>
      <c r="S423" s="105">
        <f>IF($Q423=LIST!$A$73,P423,IF(Q423=LIST!$A$74,P423,IF(Q423="",P423,LIST!$A$72)))</f>
        <v>0</v>
      </c>
      <c r="T423" s="108"/>
      <c r="U423" s="108"/>
      <c r="V423" s="109"/>
      <c r="W423" s="110"/>
    </row>
    <row r="424" spans="1:23" ht="24.95" customHeight="1">
      <c r="A424" s="79">
        <v>422</v>
      </c>
      <c r="B424" s="95"/>
      <c r="C424" s="112"/>
      <c r="D424" s="109"/>
      <c r="E424" s="98"/>
      <c r="F424" s="114"/>
      <c r="G424" s="115"/>
      <c r="H424" s="98"/>
      <c r="I424" s="111"/>
      <c r="J424" s="97"/>
      <c r="K424" s="97"/>
      <c r="L424" s="102"/>
      <c r="M424" s="102"/>
      <c r="N424" s="102"/>
      <c r="O424" s="103"/>
      <c r="P424" s="104"/>
      <c r="Q424" s="103"/>
      <c r="R424" s="105">
        <f>IF($Q424=LIST!$A$73,O424,IF(Q424=LIST!$A$74,O424,IF(Q424="",O424,LIST!$A$72)))</f>
        <v>0</v>
      </c>
      <c r="S424" s="105">
        <f>IF($Q424=LIST!$A$73,P424,IF(Q424=LIST!$A$74,P424,IF(Q424="",P424,LIST!$A$72)))</f>
        <v>0</v>
      </c>
      <c r="T424" s="108"/>
      <c r="U424" s="108"/>
      <c r="V424" s="109"/>
      <c r="W424" s="110"/>
    </row>
    <row r="425" spans="1:23" ht="24.95" customHeight="1">
      <c r="A425" s="79">
        <v>423</v>
      </c>
      <c r="B425" s="95"/>
      <c r="C425" s="112"/>
      <c r="D425" s="109"/>
      <c r="E425" s="98"/>
      <c r="F425" s="114"/>
      <c r="G425" s="115"/>
      <c r="H425" s="98"/>
      <c r="I425" s="111"/>
      <c r="J425" s="97"/>
      <c r="K425" s="97"/>
      <c r="L425" s="102"/>
      <c r="M425" s="102"/>
      <c r="N425" s="102"/>
      <c r="O425" s="103"/>
      <c r="P425" s="104"/>
      <c r="Q425" s="103"/>
      <c r="R425" s="105">
        <f>IF($Q425=LIST!$A$73,O425,IF(Q425=LIST!$A$74,O425,IF(Q425="",O425,LIST!$A$72)))</f>
        <v>0</v>
      </c>
      <c r="S425" s="105">
        <f>IF($Q425=LIST!$A$73,P425,IF(Q425=LIST!$A$74,P425,IF(Q425="",P425,LIST!$A$72)))</f>
        <v>0</v>
      </c>
      <c r="T425" s="108"/>
      <c r="U425" s="108"/>
      <c r="V425" s="109"/>
      <c r="W425" s="110"/>
    </row>
    <row r="426" spans="1:23" ht="24.95" customHeight="1">
      <c r="A426" s="79">
        <v>424</v>
      </c>
      <c r="B426" s="95"/>
      <c r="C426" s="112"/>
      <c r="D426" s="109"/>
      <c r="E426" s="98"/>
      <c r="F426" s="114"/>
      <c r="G426" s="115"/>
      <c r="H426" s="98"/>
      <c r="I426" s="111"/>
      <c r="J426" s="97"/>
      <c r="K426" s="97"/>
      <c r="L426" s="102"/>
      <c r="M426" s="102"/>
      <c r="N426" s="102"/>
      <c r="O426" s="103"/>
      <c r="P426" s="104"/>
      <c r="Q426" s="103"/>
      <c r="R426" s="105">
        <f>IF($Q426=LIST!$A$73,O426,IF(Q426=LIST!$A$74,O426,IF(Q426="",O426,LIST!$A$72)))</f>
        <v>0</v>
      </c>
      <c r="S426" s="105">
        <f>IF($Q426=LIST!$A$73,P426,IF(Q426=LIST!$A$74,P426,IF(Q426="",P426,LIST!$A$72)))</f>
        <v>0</v>
      </c>
      <c r="T426" s="108"/>
      <c r="U426" s="108"/>
      <c r="V426" s="109"/>
      <c r="W426" s="110"/>
    </row>
    <row r="427" spans="1:23" ht="24.95" customHeight="1">
      <c r="A427" s="79">
        <v>425</v>
      </c>
      <c r="B427" s="95"/>
      <c r="C427" s="112"/>
      <c r="D427" s="109"/>
      <c r="E427" s="98"/>
      <c r="F427" s="114"/>
      <c r="G427" s="115"/>
      <c r="H427" s="98"/>
      <c r="I427" s="111"/>
      <c r="J427" s="97"/>
      <c r="K427" s="97"/>
      <c r="L427" s="102"/>
      <c r="M427" s="102"/>
      <c r="N427" s="102"/>
      <c r="O427" s="103"/>
      <c r="P427" s="104"/>
      <c r="Q427" s="103"/>
      <c r="R427" s="105">
        <f>IF($Q427=LIST!$A$73,O427,IF(Q427=LIST!$A$74,O427,IF(Q427="",O427,LIST!$A$72)))</f>
        <v>0</v>
      </c>
      <c r="S427" s="105">
        <f>IF($Q427=LIST!$A$73,P427,IF(Q427=LIST!$A$74,P427,IF(Q427="",P427,LIST!$A$72)))</f>
        <v>0</v>
      </c>
      <c r="T427" s="108"/>
      <c r="U427" s="108"/>
      <c r="V427" s="109"/>
      <c r="W427" s="110"/>
    </row>
    <row r="428" spans="1:23" ht="24.95" customHeight="1">
      <c r="A428" s="79">
        <v>426</v>
      </c>
      <c r="B428" s="95"/>
      <c r="C428" s="112"/>
      <c r="D428" s="109"/>
      <c r="E428" s="98"/>
      <c r="F428" s="114"/>
      <c r="G428" s="115"/>
      <c r="H428" s="98"/>
      <c r="I428" s="111"/>
      <c r="J428" s="97"/>
      <c r="K428" s="97"/>
      <c r="L428" s="102"/>
      <c r="M428" s="102"/>
      <c r="N428" s="102"/>
      <c r="O428" s="103"/>
      <c r="P428" s="104"/>
      <c r="Q428" s="103"/>
      <c r="R428" s="105">
        <f>IF($Q428=LIST!$A$73,O428,IF(Q428=LIST!$A$74,O428,IF(Q428="",O428,LIST!$A$72)))</f>
        <v>0</v>
      </c>
      <c r="S428" s="105">
        <f>IF($Q428=LIST!$A$73,P428,IF(Q428=LIST!$A$74,P428,IF(Q428="",P428,LIST!$A$72)))</f>
        <v>0</v>
      </c>
      <c r="T428" s="108"/>
      <c r="U428" s="108"/>
      <c r="V428" s="109"/>
      <c r="W428" s="110"/>
    </row>
    <row r="429" spans="1:23" ht="24.95" customHeight="1">
      <c r="A429" s="79">
        <v>427</v>
      </c>
      <c r="B429" s="95"/>
      <c r="C429" s="112"/>
      <c r="D429" s="109"/>
      <c r="E429" s="98"/>
      <c r="F429" s="114"/>
      <c r="G429" s="115"/>
      <c r="H429" s="98"/>
      <c r="I429" s="111"/>
      <c r="J429" s="97"/>
      <c r="K429" s="97"/>
      <c r="L429" s="102"/>
      <c r="M429" s="102"/>
      <c r="N429" s="102"/>
      <c r="O429" s="103"/>
      <c r="P429" s="104"/>
      <c r="Q429" s="103"/>
      <c r="R429" s="105">
        <f>IF($Q429=LIST!$A$73,O429,IF(Q429=LIST!$A$74,O429,IF(Q429="",O429,LIST!$A$72)))</f>
        <v>0</v>
      </c>
      <c r="S429" s="105">
        <f>IF($Q429=LIST!$A$73,P429,IF(Q429=LIST!$A$74,P429,IF(Q429="",P429,LIST!$A$72)))</f>
        <v>0</v>
      </c>
      <c r="T429" s="108"/>
      <c r="U429" s="108"/>
      <c r="V429" s="109"/>
      <c r="W429" s="110"/>
    </row>
    <row r="430" spans="1:23" ht="24.95" customHeight="1">
      <c r="A430" s="79">
        <v>428</v>
      </c>
      <c r="B430" s="95"/>
      <c r="C430" s="112"/>
      <c r="D430" s="109"/>
      <c r="E430" s="98"/>
      <c r="F430" s="114"/>
      <c r="G430" s="115"/>
      <c r="H430" s="98"/>
      <c r="I430" s="111"/>
      <c r="J430" s="97"/>
      <c r="K430" s="97"/>
      <c r="L430" s="102"/>
      <c r="M430" s="102"/>
      <c r="N430" s="102"/>
      <c r="O430" s="103"/>
      <c r="P430" s="104"/>
      <c r="Q430" s="103"/>
      <c r="R430" s="105">
        <f>IF($Q430=LIST!$A$73,O430,IF(Q430=LIST!$A$74,O430,IF(Q430="",O430,LIST!$A$72)))</f>
        <v>0</v>
      </c>
      <c r="S430" s="105">
        <f>IF($Q430=LIST!$A$73,P430,IF(Q430=LIST!$A$74,P430,IF(Q430="",P430,LIST!$A$72)))</f>
        <v>0</v>
      </c>
      <c r="T430" s="108"/>
      <c r="U430" s="108"/>
      <c r="V430" s="109"/>
      <c r="W430" s="110"/>
    </row>
    <row r="431" spans="1:23" ht="24.95" customHeight="1">
      <c r="A431" s="79">
        <v>429</v>
      </c>
      <c r="B431" s="95"/>
      <c r="C431" s="112"/>
      <c r="D431" s="109"/>
      <c r="E431" s="98"/>
      <c r="F431" s="114"/>
      <c r="G431" s="115"/>
      <c r="H431" s="98"/>
      <c r="I431" s="111"/>
      <c r="J431" s="97"/>
      <c r="K431" s="97"/>
      <c r="L431" s="102"/>
      <c r="M431" s="102"/>
      <c r="N431" s="102"/>
      <c r="O431" s="103"/>
      <c r="P431" s="104"/>
      <c r="Q431" s="103"/>
      <c r="R431" s="105">
        <f>IF($Q431=LIST!$A$73,O431,IF(Q431=LIST!$A$74,O431,IF(Q431="",O431,LIST!$A$72)))</f>
        <v>0</v>
      </c>
      <c r="S431" s="105">
        <f>IF($Q431=LIST!$A$73,P431,IF(Q431=LIST!$A$74,P431,IF(Q431="",P431,LIST!$A$72)))</f>
        <v>0</v>
      </c>
      <c r="T431" s="108"/>
      <c r="U431" s="108"/>
      <c r="V431" s="109"/>
      <c r="W431" s="110"/>
    </row>
    <row r="432" spans="1:23" ht="24.95" customHeight="1">
      <c r="A432" s="79">
        <v>430</v>
      </c>
      <c r="B432" s="95"/>
      <c r="C432" s="112"/>
      <c r="D432" s="109"/>
      <c r="E432" s="98"/>
      <c r="F432" s="114"/>
      <c r="G432" s="115"/>
      <c r="H432" s="98"/>
      <c r="I432" s="111"/>
      <c r="J432" s="97"/>
      <c r="K432" s="97"/>
      <c r="L432" s="102"/>
      <c r="M432" s="102"/>
      <c r="N432" s="102"/>
      <c r="O432" s="103"/>
      <c r="P432" s="104"/>
      <c r="Q432" s="103"/>
      <c r="R432" s="105">
        <f>IF($Q432=LIST!$A$73,O432,IF(Q432=LIST!$A$74,O432,IF(Q432="",O432,LIST!$A$72)))</f>
        <v>0</v>
      </c>
      <c r="S432" s="105">
        <f>IF($Q432=LIST!$A$73,P432,IF(Q432=LIST!$A$74,P432,IF(Q432="",P432,LIST!$A$72)))</f>
        <v>0</v>
      </c>
      <c r="T432" s="108"/>
      <c r="U432" s="108"/>
      <c r="V432" s="109"/>
      <c r="W432" s="110"/>
    </row>
    <row r="433" spans="1:23" ht="24.95" customHeight="1">
      <c r="A433" s="79">
        <v>431</v>
      </c>
      <c r="B433" s="95"/>
      <c r="C433" s="112"/>
      <c r="D433" s="109"/>
      <c r="E433" s="98"/>
      <c r="F433" s="114"/>
      <c r="G433" s="115"/>
      <c r="H433" s="98"/>
      <c r="I433" s="111"/>
      <c r="J433" s="97"/>
      <c r="K433" s="97"/>
      <c r="L433" s="102"/>
      <c r="M433" s="102"/>
      <c r="N433" s="102"/>
      <c r="O433" s="103"/>
      <c r="P433" s="104"/>
      <c r="Q433" s="103"/>
      <c r="R433" s="105">
        <f>IF($Q433=LIST!$A$73,O433,IF(Q433=LIST!$A$74,O433,IF(Q433="",O433,LIST!$A$72)))</f>
        <v>0</v>
      </c>
      <c r="S433" s="105">
        <f>IF($Q433=LIST!$A$73,P433,IF(Q433=LIST!$A$74,P433,IF(Q433="",P433,LIST!$A$72)))</f>
        <v>0</v>
      </c>
      <c r="T433" s="108"/>
      <c r="U433" s="108"/>
      <c r="V433" s="109"/>
      <c r="W433" s="110"/>
    </row>
    <row r="434" spans="1:23" ht="24.95" customHeight="1">
      <c r="A434" s="79">
        <v>432</v>
      </c>
      <c r="B434" s="95"/>
      <c r="C434" s="112"/>
      <c r="D434" s="109"/>
      <c r="E434" s="98"/>
      <c r="F434" s="114"/>
      <c r="G434" s="115"/>
      <c r="H434" s="98"/>
      <c r="I434" s="111"/>
      <c r="J434" s="97"/>
      <c r="K434" s="97"/>
      <c r="L434" s="102"/>
      <c r="M434" s="102"/>
      <c r="N434" s="102"/>
      <c r="O434" s="103"/>
      <c r="P434" s="104"/>
      <c r="Q434" s="103"/>
      <c r="R434" s="105">
        <f>IF($Q434=LIST!$A$73,O434,IF(Q434=LIST!$A$74,O434,IF(Q434="",O434,LIST!$A$72)))</f>
        <v>0</v>
      </c>
      <c r="S434" s="105">
        <f>IF($Q434=LIST!$A$73,P434,IF(Q434=LIST!$A$74,P434,IF(Q434="",P434,LIST!$A$72)))</f>
        <v>0</v>
      </c>
      <c r="T434" s="108"/>
      <c r="U434" s="108"/>
      <c r="V434" s="109"/>
      <c r="W434" s="110"/>
    </row>
    <row r="435" spans="1:23" ht="24.95" customHeight="1">
      <c r="A435" s="79">
        <v>433</v>
      </c>
      <c r="B435" s="95"/>
      <c r="C435" s="112"/>
      <c r="D435" s="109"/>
      <c r="E435" s="98"/>
      <c r="F435" s="114"/>
      <c r="G435" s="115"/>
      <c r="H435" s="98"/>
      <c r="I435" s="111"/>
      <c r="J435" s="97"/>
      <c r="K435" s="97"/>
      <c r="L435" s="102"/>
      <c r="M435" s="102"/>
      <c r="N435" s="102"/>
      <c r="O435" s="103"/>
      <c r="P435" s="104"/>
      <c r="Q435" s="103"/>
      <c r="R435" s="105">
        <f>IF($Q435=LIST!$A$73,O435,IF(Q435=LIST!$A$74,O435,IF(Q435="",O435,LIST!$A$72)))</f>
        <v>0</v>
      </c>
      <c r="S435" s="105">
        <f>IF($Q435=LIST!$A$73,P435,IF(Q435=LIST!$A$74,P435,IF(Q435="",P435,LIST!$A$72)))</f>
        <v>0</v>
      </c>
      <c r="T435" s="108"/>
      <c r="U435" s="108"/>
      <c r="V435" s="109"/>
      <c r="W435" s="110"/>
    </row>
    <row r="436" spans="1:23" ht="24.95" customHeight="1">
      <c r="A436" s="79">
        <v>434</v>
      </c>
      <c r="B436" s="95"/>
      <c r="C436" s="112"/>
      <c r="D436" s="109"/>
      <c r="E436" s="98"/>
      <c r="F436" s="114"/>
      <c r="G436" s="115"/>
      <c r="H436" s="98"/>
      <c r="I436" s="111"/>
      <c r="J436" s="97"/>
      <c r="K436" s="97"/>
      <c r="L436" s="102"/>
      <c r="M436" s="102"/>
      <c r="N436" s="102"/>
      <c r="O436" s="103"/>
      <c r="P436" s="104"/>
      <c r="Q436" s="103"/>
      <c r="R436" s="105">
        <f>IF($Q436=LIST!$A$73,O436,IF(Q436=LIST!$A$74,O436,IF(Q436="",O436,LIST!$A$72)))</f>
        <v>0</v>
      </c>
      <c r="S436" s="105">
        <f>IF($Q436=LIST!$A$73,P436,IF(Q436=LIST!$A$74,P436,IF(Q436="",P436,LIST!$A$72)))</f>
        <v>0</v>
      </c>
      <c r="T436" s="108"/>
      <c r="U436" s="108"/>
      <c r="V436" s="109"/>
      <c r="W436" s="110"/>
    </row>
    <row r="437" spans="1:23" ht="24.95" customHeight="1">
      <c r="A437" s="79">
        <v>435</v>
      </c>
      <c r="B437" s="95"/>
      <c r="C437" s="112"/>
      <c r="D437" s="109"/>
      <c r="E437" s="98"/>
      <c r="F437" s="114"/>
      <c r="G437" s="115"/>
      <c r="H437" s="98"/>
      <c r="I437" s="111"/>
      <c r="J437" s="97"/>
      <c r="K437" s="97"/>
      <c r="L437" s="102"/>
      <c r="M437" s="102"/>
      <c r="N437" s="102"/>
      <c r="O437" s="103"/>
      <c r="P437" s="104"/>
      <c r="Q437" s="103"/>
      <c r="R437" s="105">
        <f>IF($Q437=LIST!$A$73,O437,IF(Q437=LIST!$A$74,O437,IF(Q437="",O437,LIST!$A$72)))</f>
        <v>0</v>
      </c>
      <c r="S437" s="105">
        <f>IF($Q437=LIST!$A$73,P437,IF(Q437=LIST!$A$74,P437,IF(Q437="",P437,LIST!$A$72)))</f>
        <v>0</v>
      </c>
      <c r="T437" s="108"/>
      <c r="U437" s="108"/>
      <c r="V437" s="109"/>
      <c r="W437" s="110"/>
    </row>
    <row r="438" spans="1:23" ht="24.95" customHeight="1">
      <c r="A438" s="79">
        <v>436</v>
      </c>
      <c r="B438" s="95"/>
      <c r="C438" s="112"/>
      <c r="D438" s="109"/>
      <c r="E438" s="98"/>
      <c r="F438" s="114"/>
      <c r="G438" s="115"/>
      <c r="H438" s="98"/>
      <c r="I438" s="111"/>
      <c r="J438" s="97"/>
      <c r="K438" s="97"/>
      <c r="L438" s="102"/>
      <c r="M438" s="102"/>
      <c r="N438" s="102"/>
      <c r="O438" s="103"/>
      <c r="P438" s="104"/>
      <c r="Q438" s="103"/>
      <c r="R438" s="105">
        <f>IF($Q438=LIST!$A$73,O438,IF(Q438=LIST!$A$74,O438,IF(Q438="",O438,LIST!$A$72)))</f>
        <v>0</v>
      </c>
      <c r="S438" s="105">
        <f>IF($Q438=LIST!$A$73,P438,IF(Q438=LIST!$A$74,P438,IF(Q438="",P438,LIST!$A$72)))</f>
        <v>0</v>
      </c>
      <c r="T438" s="108"/>
      <c r="U438" s="108"/>
      <c r="V438" s="109"/>
      <c r="W438" s="110"/>
    </row>
    <row r="439" spans="1:23" ht="24.95" customHeight="1">
      <c r="A439" s="79">
        <v>437</v>
      </c>
      <c r="B439" s="95"/>
      <c r="C439" s="112"/>
      <c r="D439" s="109"/>
      <c r="E439" s="98"/>
      <c r="F439" s="114"/>
      <c r="G439" s="115"/>
      <c r="H439" s="98"/>
      <c r="I439" s="111"/>
      <c r="J439" s="97"/>
      <c r="K439" s="97"/>
      <c r="L439" s="102"/>
      <c r="M439" s="102"/>
      <c r="N439" s="102"/>
      <c r="O439" s="103"/>
      <c r="P439" s="104"/>
      <c r="Q439" s="103"/>
      <c r="R439" s="105">
        <f>IF($Q439=LIST!$A$73,O439,IF(Q439=LIST!$A$74,O439,IF(Q439="",O439,LIST!$A$72)))</f>
        <v>0</v>
      </c>
      <c r="S439" s="105">
        <f>IF($Q439=LIST!$A$73,P439,IF(Q439=LIST!$A$74,P439,IF(Q439="",P439,LIST!$A$72)))</f>
        <v>0</v>
      </c>
      <c r="T439" s="108"/>
      <c r="U439" s="108"/>
      <c r="V439" s="109"/>
      <c r="W439" s="110"/>
    </row>
    <row r="440" spans="1:23" ht="24.95" customHeight="1">
      <c r="A440" s="79">
        <v>438</v>
      </c>
      <c r="B440" s="95"/>
      <c r="C440" s="112"/>
      <c r="D440" s="109"/>
      <c r="E440" s="98"/>
      <c r="F440" s="114"/>
      <c r="G440" s="115"/>
      <c r="H440" s="98"/>
      <c r="I440" s="111"/>
      <c r="J440" s="97"/>
      <c r="K440" s="97"/>
      <c r="L440" s="102"/>
      <c r="M440" s="102"/>
      <c r="N440" s="102"/>
      <c r="O440" s="103"/>
      <c r="P440" s="104"/>
      <c r="Q440" s="103"/>
      <c r="R440" s="105">
        <f>IF($Q440=LIST!$A$73,O440,IF(Q440=LIST!$A$74,O440,IF(Q440="",O440,LIST!$A$72)))</f>
        <v>0</v>
      </c>
      <c r="S440" s="105">
        <f>IF($Q440=LIST!$A$73,P440,IF(Q440=LIST!$A$74,P440,IF(Q440="",P440,LIST!$A$72)))</f>
        <v>0</v>
      </c>
      <c r="T440" s="108"/>
      <c r="U440" s="108"/>
      <c r="V440" s="109"/>
      <c r="W440" s="110"/>
    </row>
    <row r="441" spans="1:23" ht="24.95" customHeight="1">
      <c r="A441" s="79">
        <v>439</v>
      </c>
      <c r="B441" s="95"/>
      <c r="C441" s="112"/>
      <c r="D441" s="109"/>
      <c r="E441" s="98"/>
      <c r="F441" s="114"/>
      <c r="G441" s="115"/>
      <c r="H441" s="98"/>
      <c r="I441" s="111"/>
      <c r="J441" s="97"/>
      <c r="K441" s="97"/>
      <c r="L441" s="102"/>
      <c r="M441" s="102"/>
      <c r="N441" s="102"/>
      <c r="O441" s="103"/>
      <c r="P441" s="104"/>
      <c r="Q441" s="103"/>
      <c r="R441" s="105">
        <f>IF($Q441=LIST!$A$73,O441,IF(Q441=LIST!$A$74,O441,IF(Q441="",O441,LIST!$A$72)))</f>
        <v>0</v>
      </c>
      <c r="S441" s="105">
        <f>IF($Q441=LIST!$A$73,P441,IF(Q441=LIST!$A$74,P441,IF(Q441="",P441,LIST!$A$72)))</f>
        <v>0</v>
      </c>
      <c r="T441" s="108"/>
      <c r="U441" s="108"/>
      <c r="V441" s="109"/>
      <c r="W441" s="110"/>
    </row>
    <row r="442" spans="1:23" ht="24.95" customHeight="1">
      <c r="A442" s="79">
        <v>440</v>
      </c>
      <c r="B442" s="95"/>
      <c r="C442" s="112"/>
      <c r="D442" s="109"/>
      <c r="E442" s="98"/>
      <c r="F442" s="114"/>
      <c r="G442" s="115"/>
      <c r="H442" s="98"/>
      <c r="I442" s="111"/>
      <c r="J442" s="97"/>
      <c r="K442" s="97"/>
      <c r="L442" s="102"/>
      <c r="M442" s="102"/>
      <c r="N442" s="102"/>
      <c r="O442" s="103"/>
      <c r="P442" s="104"/>
      <c r="Q442" s="103"/>
      <c r="R442" s="105">
        <f>IF($Q442=LIST!$A$73,O442,IF(Q442=LIST!$A$74,O442,IF(Q442="",O442,LIST!$A$72)))</f>
        <v>0</v>
      </c>
      <c r="S442" s="105">
        <f>IF($Q442=LIST!$A$73,P442,IF(Q442=LIST!$A$74,P442,IF(Q442="",P442,LIST!$A$72)))</f>
        <v>0</v>
      </c>
      <c r="T442" s="108"/>
      <c r="U442" s="108"/>
      <c r="V442" s="109"/>
      <c r="W442" s="110"/>
    </row>
    <row r="443" spans="1:23" ht="24.95" customHeight="1">
      <c r="A443" s="79">
        <v>441</v>
      </c>
      <c r="B443" s="95"/>
      <c r="C443" s="112"/>
      <c r="D443" s="109"/>
      <c r="E443" s="98"/>
      <c r="F443" s="114"/>
      <c r="G443" s="115"/>
      <c r="H443" s="98"/>
      <c r="I443" s="111"/>
      <c r="J443" s="97"/>
      <c r="K443" s="97"/>
      <c r="L443" s="102"/>
      <c r="M443" s="102"/>
      <c r="N443" s="102"/>
      <c r="O443" s="103"/>
      <c r="P443" s="104"/>
      <c r="Q443" s="103"/>
      <c r="R443" s="105">
        <f>IF($Q443=LIST!$A$73,O443,IF(Q443=LIST!$A$74,O443,IF(Q443="",O443,LIST!$A$72)))</f>
        <v>0</v>
      </c>
      <c r="S443" s="105">
        <f>IF($Q443=LIST!$A$73,P443,IF(Q443=LIST!$A$74,P443,IF(Q443="",P443,LIST!$A$72)))</f>
        <v>0</v>
      </c>
      <c r="T443" s="108"/>
      <c r="U443" s="108"/>
      <c r="V443" s="109"/>
      <c r="W443" s="110"/>
    </row>
    <row r="444" spans="1:23" ht="24.95" customHeight="1">
      <c r="A444" s="79">
        <v>442</v>
      </c>
      <c r="B444" s="95"/>
      <c r="C444" s="112"/>
      <c r="D444" s="109"/>
      <c r="E444" s="98"/>
      <c r="F444" s="114"/>
      <c r="G444" s="115"/>
      <c r="H444" s="98"/>
      <c r="I444" s="111"/>
      <c r="J444" s="97"/>
      <c r="K444" s="97"/>
      <c r="L444" s="102"/>
      <c r="M444" s="102"/>
      <c r="N444" s="102"/>
      <c r="O444" s="103"/>
      <c r="P444" s="104"/>
      <c r="Q444" s="103"/>
      <c r="R444" s="105">
        <f>IF($Q444=LIST!$A$73,O444,IF(Q444=LIST!$A$74,O444,IF(Q444="",O444,LIST!$A$72)))</f>
        <v>0</v>
      </c>
      <c r="S444" s="105">
        <f>IF($Q444=LIST!$A$73,P444,IF(Q444=LIST!$A$74,P444,IF(Q444="",P444,LIST!$A$72)))</f>
        <v>0</v>
      </c>
      <c r="T444" s="108"/>
      <c r="U444" s="108"/>
      <c r="V444" s="109"/>
      <c r="W444" s="110"/>
    </row>
    <row r="445" spans="1:23" ht="24.95" customHeight="1">
      <c r="A445" s="79">
        <v>443</v>
      </c>
      <c r="B445" s="95"/>
      <c r="C445" s="112"/>
      <c r="D445" s="109"/>
      <c r="E445" s="98"/>
      <c r="F445" s="114"/>
      <c r="G445" s="115"/>
      <c r="H445" s="98"/>
      <c r="I445" s="111"/>
      <c r="J445" s="97"/>
      <c r="K445" s="97"/>
      <c r="L445" s="102"/>
      <c r="M445" s="102"/>
      <c r="N445" s="102"/>
      <c r="O445" s="103"/>
      <c r="P445" s="104"/>
      <c r="Q445" s="103"/>
      <c r="R445" s="105">
        <f>IF($Q445=LIST!$A$73,O445,IF(Q445=LIST!$A$74,O445,IF(Q445="",O445,LIST!$A$72)))</f>
        <v>0</v>
      </c>
      <c r="S445" s="105">
        <f>IF($Q445=LIST!$A$73,P445,IF(Q445=LIST!$A$74,P445,IF(Q445="",P445,LIST!$A$72)))</f>
        <v>0</v>
      </c>
      <c r="T445" s="108"/>
      <c r="U445" s="108"/>
      <c r="V445" s="109"/>
      <c r="W445" s="110"/>
    </row>
    <row r="446" spans="1:23" ht="24.95" customHeight="1">
      <c r="A446" s="79">
        <v>444</v>
      </c>
      <c r="B446" s="95"/>
      <c r="C446" s="112"/>
      <c r="D446" s="109"/>
      <c r="E446" s="98"/>
      <c r="F446" s="114"/>
      <c r="G446" s="115"/>
      <c r="H446" s="98"/>
      <c r="I446" s="111"/>
      <c r="J446" s="97"/>
      <c r="K446" s="97"/>
      <c r="L446" s="102"/>
      <c r="M446" s="102"/>
      <c r="N446" s="102"/>
      <c r="O446" s="103"/>
      <c r="P446" s="104"/>
      <c r="Q446" s="103"/>
      <c r="R446" s="105">
        <f>IF($Q446=LIST!$A$73,O446,IF(Q446=LIST!$A$74,O446,IF(Q446="",O446,LIST!$A$72)))</f>
        <v>0</v>
      </c>
      <c r="S446" s="105">
        <f>IF($Q446=LIST!$A$73,P446,IF(Q446=LIST!$A$74,P446,IF(Q446="",P446,LIST!$A$72)))</f>
        <v>0</v>
      </c>
      <c r="T446" s="108"/>
      <c r="U446" s="108"/>
      <c r="V446" s="109"/>
      <c r="W446" s="110"/>
    </row>
    <row r="447" spans="1:23" ht="24.95" customHeight="1">
      <c r="A447" s="79">
        <v>445</v>
      </c>
      <c r="B447" s="95"/>
      <c r="C447" s="112"/>
      <c r="D447" s="109"/>
      <c r="E447" s="98"/>
      <c r="F447" s="114"/>
      <c r="G447" s="115"/>
      <c r="H447" s="98"/>
      <c r="I447" s="111"/>
      <c r="J447" s="97"/>
      <c r="K447" s="97"/>
      <c r="L447" s="102"/>
      <c r="M447" s="102"/>
      <c r="N447" s="102"/>
      <c r="O447" s="103"/>
      <c r="P447" s="104"/>
      <c r="Q447" s="103"/>
      <c r="R447" s="105">
        <f>IF($Q447=LIST!$A$73,O447,IF(Q447=LIST!$A$74,O447,IF(Q447="",O447,LIST!$A$72)))</f>
        <v>0</v>
      </c>
      <c r="S447" s="105">
        <f>IF($Q447=LIST!$A$73,P447,IF(Q447=LIST!$A$74,P447,IF(Q447="",P447,LIST!$A$72)))</f>
        <v>0</v>
      </c>
      <c r="T447" s="108"/>
      <c r="U447" s="108"/>
      <c r="V447" s="109"/>
      <c r="W447" s="110"/>
    </row>
    <row r="448" spans="1:23" ht="24.95" customHeight="1">
      <c r="A448" s="79">
        <v>446</v>
      </c>
      <c r="B448" s="95"/>
      <c r="C448" s="112"/>
      <c r="D448" s="109"/>
      <c r="E448" s="98"/>
      <c r="F448" s="114"/>
      <c r="G448" s="115"/>
      <c r="H448" s="98"/>
      <c r="I448" s="111"/>
      <c r="J448" s="97"/>
      <c r="K448" s="97"/>
      <c r="L448" s="102"/>
      <c r="M448" s="102"/>
      <c r="N448" s="102"/>
      <c r="O448" s="103"/>
      <c r="P448" s="104"/>
      <c r="Q448" s="103"/>
      <c r="R448" s="105">
        <f>IF($Q448=LIST!$A$73,O448,IF(Q448=LIST!$A$74,O448,IF(Q448="",O448,LIST!$A$72)))</f>
        <v>0</v>
      </c>
      <c r="S448" s="105">
        <f>IF($Q448=LIST!$A$73,P448,IF(Q448=LIST!$A$74,P448,IF(Q448="",P448,LIST!$A$72)))</f>
        <v>0</v>
      </c>
      <c r="T448" s="108"/>
      <c r="U448" s="108"/>
      <c r="V448" s="109"/>
      <c r="W448" s="110"/>
    </row>
    <row r="449" spans="1:23" ht="24.95" customHeight="1">
      <c r="A449" s="79">
        <v>447</v>
      </c>
      <c r="B449" s="95"/>
      <c r="C449" s="112"/>
      <c r="D449" s="109"/>
      <c r="E449" s="98"/>
      <c r="F449" s="114"/>
      <c r="G449" s="115"/>
      <c r="H449" s="98"/>
      <c r="I449" s="111"/>
      <c r="J449" s="97"/>
      <c r="K449" s="97"/>
      <c r="L449" s="102"/>
      <c r="M449" s="102"/>
      <c r="N449" s="102"/>
      <c r="O449" s="103"/>
      <c r="P449" s="104"/>
      <c r="Q449" s="103"/>
      <c r="R449" s="105">
        <f>IF($Q449=LIST!$A$73,O449,IF(Q449=LIST!$A$74,O449,IF(Q449="",O449,LIST!$A$72)))</f>
        <v>0</v>
      </c>
      <c r="S449" s="105">
        <f>IF($Q449=LIST!$A$73,P449,IF(Q449=LIST!$A$74,P449,IF(Q449="",P449,LIST!$A$72)))</f>
        <v>0</v>
      </c>
      <c r="T449" s="108"/>
      <c r="U449" s="108"/>
      <c r="V449" s="109"/>
      <c r="W449" s="110"/>
    </row>
    <row r="450" spans="1:23" ht="24.95" customHeight="1">
      <c r="A450" s="79">
        <v>448</v>
      </c>
      <c r="B450" s="95"/>
      <c r="C450" s="112"/>
      <c r="D450" s="109"/>
      <c r="E450" s="98"/>
      <c r="F450" s="114"/>
      <c r="G450" s="115"/>
      <c r="H450" s="98"/>
      <c r="I450" s="111"/>
      <c r="J450" s="97"/>
      <c r="K450" s="97"/>
      <c r="L450" s="102"/>
      <c r="M450" s="102"/>
      <c r="N450" s="102"/>
      <c r="O450" s="103"/>
      <c r="P450" s="104"/>
      <c r="Q450" s="103"/>
      <c r="R450" s="105">
        <f>IF($Q450=LIST!$A$73,O450,IF(Q450=LIST!$A$74,O450,IF(Q450="",O450,LIST!$A$72)))</f>
        <v>0</v>
      </c>
      <c r="S450" s="105">
        <f>IF($Q450=LIST!$A$73,P450,IF(Q450=LIST!$A$74,P450,IF(Q450="",P450,LIST!$A$72)))</f>
        <v>0</v>
      </c>
      <c r="T450" s="108"/>
      <c r="U450" s="108"/>
      <c r="V450" s="109"/>
      <c r="W450" s="110"/>
    </row>
    <row r="451" spans="1:23" ht="24.95" customHeight="1">
      <c r="A451" s="79">
        <v>449</v>
      </c>
      <c r="B451" s="95"/>
      <c r="C451" s="112"/>
      <c r="D451" s="109"/>
      <c r="E451" s="98"/>
      <c r="F451" s="114"/>
      <c r="G451" s="115"/>
      <c r="H451" s="98"/>
      <c r="I451" s="111"/>
      <c r="J451" s="97"/>
      <c r="K451" s="97"/>
      <c r="L451" s="102"/>
      <c r="M451" s="102"/>
      <c r="N451" s="102"/>
      <c r="O451" s="103"/>
      <c r="P451" s="104"/>
      <c r="Q451" s="103"/>
      <c r="R451" s="105">
        <f>IF($Q451=LIST!$A$73,O451,IF(Q451=LIST!$A$74,O451,IF(Q451="",O451,LIST!$A$72)))</f>
        <v>0</v>
      </c>
      <c r="S451" s="105">
        <f>IF($Q451=LIST!$A$73,P451,IF(Q451=LIST!$A$74,P451,IF(Q451="",P451,LIST!$A$72)))</f>
        <v>0</v>
      </c>
      <c r="T451" s="108"/>
      <c r="U451" s="108"/>
      <c r="V451" s="109"/>
      <c r="W451" s="110"/>
    </row>
    <row r="452" spans="1:23" ht="24.95" customHeight="1">
      <c r="A452" s="79">
        <v>450</v>
      </c>
      <c r="B452" s="95"/>
      <c r="C452" s="112"/>
      <c r="D452" s="109"/>
      <c r="E452" s="98"/>
      <c r="F452" s="114"/>
      <c r="G452" s="115"/>
      <c r="H452" s="98"/>
      <c r="I452" s="111"/>
      <c r="J452" s="97"/>
      <c r="K452" s="97"/>
      <c r="L452" s="102"/>
      <c r="M452" s="102"/>
      <c r="N452" s="102"/>
      <c r="O452" s="103"/>
      <c r="P452" s="104"/>
      <c r="Q452" s="103"/>
      <c r="R452" s="105">
        <f>IF($Q452=LIST!$A$73,O452,IF(Q452=LIST!$A$74,O452,IF(Q452="",O452,LIST!$A$72)))</f>
        <v>0</v>
      </c>
      <c r="S452" s="105">
        <f>IF($Q452=LIST!$A$73,P452,IF(Q452=LIST!$A$74,P452,IF(Q452="",P452,LIST!$A$72)))</f>
        <v>0</v>
      </c>
      <c r="T452" s="108"/>
      <c r="U452" s="108"/>
      <c r="V452" s="109"/>
      <c r="W452" s="110"/>
    </row>
    <row r="453" spans="1:23" ht="24.95" customHeight="1">
      <c r="A453" s="79">
        <v>451</v>
      </c>
      <c r="B453" s="95"/>
      <c r="C453" s="112"/>
      <c r="D453" s="109"/>
      <c r="E453" s="98"/>
      <c r="F453" s="114"/>
      <c r="G453" s="115"/>
      <c r="H453" s="98"/>
      <c r="I453" s="111"/>
      <c r="J453" s="97"/>
      <c r="K453" s="97"/>
      <c r="L453" s="102"/>
      <c r="M453" s="102"/>
      <c r="N453" s="102"/>
      <c r="O453" s="103"/>
      <c r="P453" s="104"/>
      <c r="Q453" s="103"/>
      <c r="R453" s="105">
        <f>IF($Q453=LIST!$A$73,O453,IF(Q453=LIST!$A$74,O453,IF(Q453="",O453,LIST!$A$72)))</f>
        <v>0</v>
      </c>
      <c r="S453" s="105">
        <f>IF($Q453=LIST!$A$73,P453,IF(Q453=LIST!$A$74,P453,IF(Q453="",P453,LIST!$A$72)))</f>
        <v>0</v>
      </c>
      <c r="T453" s="108"/>
      <c r="U453" s="108"/>
      <c r="V453" s="109"/>
      <c r="W453" s="110"/>
    </row>
    <row r="454" spans="1:23" ht="24.95" customHeight="1">
      <c r="A454" s="79">
        <v>452</v>
      </c>
      <c r="B454" s="95"/>
      <c r="C454" s="112"/>
      <c r="D454" s="109"/>
      <c r="E454" s="98"/>
      <c r="F454" s="114"/>
      <c r="G454" s="115"/>
      <c r="H454" s="98"/>
      <c r="I454" s="111"/>
      <c r="J454" s="97"/>
      <c r="K454" s="97"/>
      <c r="L454" s="102"/>
      <c r="M454" s="102"/>
      <c r="N454" s="102"/>
      <c r="O454" s="103"/>
      <c r="P454" s="104"/>
      <c r="Q454" s="103"/>
      <c r="R454" s="105">
        <f>IF($Q454=LIST!$A$73,O454,IF(Q454=LIST!$A$74,O454,IF(Q454="",O454,LIST!$A$72)))</f>
        <v>0</v>
      </c>
      <c r="S454" s="105">
        <f>IF($Q454=LIST!$A$73,P454,IF(Q454=LIST!$A$74,P454,IF(Q454="",P454,LIST!$A$72)))</f>
        <v>0</v>
      </c>
      <c r="T454" s="108"/>
      <c r="U454" s="108"/>
      <c r="V454" s="109"/>
      <c r="W454" s="110"/>
    </row>
    <row r="455" spans="1:23" ht="24.95" customHeight="1">
      <c r="A455" s="79">
        <v>453</v>
      </c>
      <c r="B455" s="95"/>
      <c r="C455" s="112"/>
      <c r="D455" s="109"/>
      <c r="E455" s="98"/>
      <c r="F455" s="114"/>
      <c r="G455" s="115"/>
      <c r="H455" s="98"/>
      <c r="I455" s="111"/>
      <c r="J455" s="97"/>
      <c r="K455" s="97"/>
      <c r="L455" s="102"/>
      <c r="M455" s="102"/>
      <c r="N455" s="102"/>
      <c r="O455" s="103"/>
      <c r="P455" s="104"/>
      <c r="Q455" s="103"/>
      <c r="R455" s="105">
        <f>IF($Q455=LIST!$A$73,O455,IF(Q455=LIST!$A$74,O455,IF(Q455="",O455,LIST!$A$72)))</f>
        <v>0</v>
      </c>
      <c r="S455" s="105">
        <f>IF($Q455=LIST!$A$73,P455,IF(Q455=LIST!$A$74,P455,IF(Q455="",P455,LIST!$A$72)))</f>
        <v>0</v>
      </c>
      <c r="T455" s="108"/>
      <c r="U455" s="108"/>
      <c r="V455" s="109"/>
      <c r="W455" s="110"/>
    </row>
    <row r="456" spans="1:23" ht="24.95" customHeight="1">
      <c r="A456" s="79">
        <v>454</v>
      </c>
      <c r="B456" s="95"/>
      <c r="C456" s="112"/>
      <c r="D456" s="109"/>
      <c r="E456" s="98"/>
      <c r="F456" s="114"/>
      <c r="G456" s="115"/>
      <c r="H456" s="98"/>
      <c r="I456" s="111"/>
      <c r="J456" s="97"/>
      <c r="K456" s="97"/>
      <c r="L456" s="102"/>
      <c r="M456" s="102"/>
      <c r="N456" s="102"/>
      <c r="O456" s="103"/>
      <c r="P456" s="104"/>
      <c r="Q456" s="103"/>
      <c r="R456" s="105">
        <f>IF($Q456=LIST!$A$73,O456,IF(Q456=LIST!$A$74,O456,IF(Q456="",O456,LIST!$A$72)))</f>
        <v>0</v>
      </c>
      <c r="S456" s="105">
        <f>IF($Q456=LIST!$A$73,P456,IF(Q456=LIST!$A$74,P456,IF(Q456="",P456,LIST!$A$72)))</f>
        <v>0</v>
      </c>
      <c r="T456" s="108"/>
      <c r="U456" s="108"/>
      <c r="V456" s="109"/>
      <c r="W456" s="110"/>
    </row>
    <row r="457" spans="1:23" ht="24.95" customHeight="1">
      <c r="A457" s="79">
        <v>455</v>
      </c>
      <c r="B457" s="95"/>
      <c r="C457" s="112"/>
      <c r="D457" s="109"/>
      <c r="E457" s="98"/>
      <c r="F457" s="114"/>
      <c r="G457" s="115"/>
      <c r="H457" s="98"/>
      <c r="I457" s="111"/>
      <c r="J457" s="97"/>
      <c r="K457" s="97"/>
      <c r="L457" s="102"/>
      <c r="M457" s="102"/>
      <c r="N457" s="102"/>
      <c r="O457" s="103"/>
      <c r="P457" s="104"/>
      <c r="Q457" s="103"/>
      <c r="R457" s="105">
        <f>IF($Q457=LIST!$A$73,O457,IF(Q457=LIST!$A$74,O457,IF(Q457="",O457,LIST!$A$72)))</f>
        <v>0</v>
      </c>
      <c r="S457" s="105">
        <f>IF($Q457=LIST!$A$73,P457,IF(Q457=LIST!$A$74,P457,IF(Q457="",P457,LIST!$A$72)))</f>
        <v>0</v>
      </c>
      <c r="T457" s="108"/>
      <c r="U457" s="108"/>
      <c r="V457" s="109"/>
      <c r="W457" s="110"/>
    </row>
    <row r="458" spans="1:23" ht="24.95" customHeight="1">
      <c r="A458" s="79">
        <v>456</v>
      </c>
      <c r="B458" s="95"/>
      <c r="C458" s="112"/>
      <c r="D458" s="109"/>
      <c r="E458" s="98"/>
      <c r="F458" s="114"/>
      <c r="G458" s="115"/>
      <c r="H458" s="98"/>
      <c r="I458" s="111"/>
      <c r="J458" s="97"/>
      <c r="K458" s="97"/>
      <c r="L458" s="102"/>
      <c r="M458" s="102"/>
      <c r="N458" s="102"/>
      <c r="O458" s="103"/>
      <c r="P458" s="104"/>
      <c r="Q458" s="103"/>
      <c r="R458" s="105">
        <f>IF($Q458=LIST!$A$73,O458,IF(Q458=LIST!$A$74,O458,IF(Q458="",O458,LIST!$A$72)))</f>
        <v>0</v>
      </c>
      <c r="S458" s="105">
        <f>IF($Q458=LIST!$A$73,P458,IF(Q458=LIST!$A$74,P458,IF(Q458="",P458,LIST!$A$72)))</f>
        <v>0</v>
      </c>
      <c r="T458" s="108"/>
      <c r="U458" s="108"/>
      <c r="V458" s="109"/>
      <c r="W458" s="110"/>
    </row>
    <row r="459" spans="1:23" ht="24.95" customHeight="1">
      <c r="A459" s="79">
        <v>457</v>
      </c>
      <c r="B459" s="95"/>
      <c r="C459" s="112"/>
      <c r="D459" s="109"/>
      <c r="E459" s="98"/>
      <c r="F459" s="114"/>
      <c r="G459" s="115"/>
      <c r="H459" s="98"/>
      <c r="I459" s="111"/>
      <c r="J459" s="97"/>
      <c r="K459" s="97"/>
      <c r="L459" s="102"/>
      <c r="M459" s="102"/>
      <c r="N459" s="102"/>
      <c r="O459" s="103"/>
      <c r="P459" s="104"/>
      <c r="Q459" s="103"/>
      <c r="R459" s="105">
        <f>IF($Q459=LIST!$A$73,O459,IF(Q459=LIST!$A$74,O459,IF(Q459="",O459,LIST!$A$72)))</f>
        <v>0</v>
      </c>
      <c r="S459" s="105">
        <f>IF($Q459=LIST!$A$73,P459,IF(Q459=LIST!$A$74,P459,IF(Q459="",P459,LIST!$A$72)))</f>
        <v>0</v>
      </c>
      <c r="T459" s="108"/>
      <c r="U459" s="108"/>
      <c r="V459" s="109"/>
      <c r="W459" s="110"/>
    </row>
    <row r="460" spans="1:23" ht="24.95" customHeight="1">
      <c r="A460" s="79">
        <v>458</v>
      </c>
      <c r="B460" s="95"/>
      <c r="C460" s="112"/>
      <c r="D460" s="109"/>
      <c r="E460" s="98"/>
      <c r="F460" s="114"/>
      <c r="G460" s="115"/>
      <c r="H460" s="98"/>
      <c r="I460" s="111"/>
      <c r="J460" s="97"/>
      <c r="K460" s="97"/>
      <c r="L460" s="102"/>
      <c r="M460" s="102"/>
      <c r="N460" s="102"/>
      <c r="O460" s="103"/>
      <c r="P460" s="104"/>
      <c r="Q460" s="103"/>
      <c r="R460" s="105">
        <f>IF($Q460=LIST!$A$73,O460,IF(Q460=LIST!$A$74,O460,IF(Q460="",O460,LIST!$A$72)))</f>
        <v>0</v>
      </c>
      <c r="S460" s="105">
        <f>IF($Q460=LIST!$A$73,P460,IF(Q460=LIST!$A$74,P460,IF(Q460="",P460,LIST!$A$72)))</f>
        <v>0</v>
      </c>
      <c r="T460" s="108"/>
      <c r="U460" s="108"/>
      <c r="V460" s="109"/>
      <c r="W460" s="110"/>
    </row>
    <row r="461" spans="1:23" ht="24.95" customHeight="1">
      <c r="A461" s="79">
        <v>459</v>
      </c>
      <c r="B461" s="95"/>
      <c r="C461" s="112"/>
      <c r="D461" s="109"/>
      <c r="E461" s="98"/>
      <c r="F461" s="114"/>
      <c r="G461" s="115"/>
      <c r="H461" s="98"/>
      <c r="I461" s="111"/>
      <c r="J461" s="97"/>
      <c r="K461" s="97"/>
      <c r="L461" s="102"/>
      <c r="M461" s="102"/>
      <c r="N461" s="102"/>
      <c r="O461" s="103"/>
      <c r="P461" s="104"/>
      <c r="Q461" s="103"/>
      <c r="R461" s="105">
        <f>IF($Q461=LIST!$A$73,O461,IF(Q461=LIST!$A$74,O461,IF(Q461="",O461,LIST!$A$72)))</f>
        <v>0</v>
      </c>
      <c r="S461" s="105">
        <f>IF($Q461=LIST!$A$73,P461,IF(Q461=LIST!$A$74,P461,IF(Q461="",P461,LIST!$A$72)))</f>
        <v>0</v>
      </c>
      <c r="T461" s="108"/>
      <c r="U461" s="108"/>
      <c r="V461" s="109"/>
      <c r="W461" s="110"/>
    </row>
    <row r="462" spans="1:23" ht="24.95" customHeight="1">
      <c r="A462" s="79">
        <v>460</v>
      </c>
      <c r="B462" s="95"/>
      <c r="C462" s="112"/>
      <c r="D462" s="109"/>
      <c r="E462" s="98"/>
      <c r="F462" s="114"/>
      <c r="G462" s="115"/>
      <c r="H462" s="98"/>
      <c r="I462" s="111"/>
      <c r="J462" s="97"/>
      <c r="K462" s="97"/>
      <c r="L462" s="102"/>
      <c r="M462" s="102"/>
      <c r="N462" s="102"/>
      <c r="O462" s="103"/>
      <c r="P462" s="104"/>
      <c r="Q462" s="103"/>
      <c r="R462" s="105">
        <f>IF($Q462=LIST!$A$73,O462,IF(Q462=LIST!$A$74,O462,IF(Q462="",O462,LIST!$A$72)))</f>
        <v>0</v>
      </c>
      <c r="S462" s="105">
        <f>IF($Q462=LIST!$A$73,P462,IF(Q462=LIST!$A$74,P462,IF(Q462="",P462,LIST!$A$72)))</f>
        <v>0</v>
      </c>
      <c r="T462" s="108"/>
      <c r="U462" s="108"/>
      <c r="V462" s="109"/>
      <c r="W462" s="110"/>
    </row>
    <row r="463" spans="1:23" ht="24.95" customHeight="1">
      <c r="A463" s="79">
        <v>461</v>
      </c>
      <c r="B463" s="95"/>
      <c r="C463" s="112"/>
      <c r="D463" s="109"/>
      <c r="E463" s="98"/>
      <c r="F463" s="114"/>
      <c r="G463" s="115"/>
      <c r="H463" s="98"/>
      <c r="I463" s="111"/>
      <c r="J463" s="97"/>
      <c r="K463" s="97"/>
      <c r="L463" s="102"/>
      <c r="M463" s="102"/>
      <c r="N463" s="102"/>
      <c r="O463" s="103"/>
      <c r="P463" s="104"/>
      <c r="Q463" s="103"/>
      <c r="R463" s="105">
        <f>IF($Q463=LIST!$A$73,O463,IF(Q463=LIST!$A$74,O463,IF(Q463="",O463,LIST!$A$72)))</f>
        <v>0</v>
      </c>
      <c r="S463" s="105">
        <f>IF($Q463=LIST!$A$73,P463,IF(Q463=LIST!$A$74,P463,IF(Q463="",P463,LIST!$A$72)))</f>
        <v>0</v>
      </c>
      <c r="T463" s="108"/>
      <c r="U463" s="108"/>
      <c r="V463" s="109"/>
      <c r="W463" s="110"/>
    </row>
    <row r="464" spans="1:23" ht="24.95" customHeight="1">
      <c r="A464" s="79">
        <v>462</v>
      </c>
      <c r="B464" s="95"/>
      <c r="C464" s="112"/>
      <c r="D464" s="109"/>
      <c r="E464" s="98"/>
      <c r="F464" s="114"/>
      <c r="G464" s="115"/>
      <c r="H464" s="98"/>
      <c r="I464" s="111"/>
      <c r="J464" s="97"/>
      <c r="K464" s="97"/>
      <c r="L464" s="102"/>
      <c r="M464" s="102"/>
      <c r="N464" s="102"/>
      <c r="O464" s="103"/>
      <c r="P464" s="104"/>
      <c r="Q464" s="103"/>
      <c r="R464" s="105">
        <f>IF($Q464=LIST!$A$73,O464,IF(Q464=LIST!$A$74,O464,IF(Q464="",O464,LIST!$A$72)))</f>
        <v>0</v>
      </c>
      <c r="S464" s="105">
        <f>IF($Q464=LIST!$A$73,P464,IF(Q464=LIST!$A$74,P464,IF(Q464="",P464,LIST!$A$72)))</f>
        <v>0</v>
      </c>
      <c r="T464" s="108"/>
      <c r="U464" s="108"/>
      <c r="V464" s="109"/>
      <c r="W464" s="110"/>
    </row>
    <row r="465" spans="1:23" ht="24.95" customHeight="1">
      <c r="A465" s="79">
        <v>463</v>
      </c>
      <c r="B465" s="95"/>
      <c r="C465" s="112"/>
      <c r="D465" s="109"/>
      <c r="E465" s="98"/>
      <c r="F465" s="114"/>
      <c r="G465" s="115"/>
      <c r="H465" s="98"/>
      <c r="I465" s="111"/>
      <c r="J465" s="97"/>
      <c r="K465" s="97"/>
      <c r="L465" s="102"/>
      <c r="M465" s="102"/>
      <c r="N465" s="102"/>
      <c r="O465" s="103"/>
      <c r="P465" s="104"/>
      <c r="Q465" s="103"/>
      <c r="R465" s="105">
        <f>IF($Q465=LIST!$A$73,O465,IF(Q465=LIST!$A$74,O465,IF(Q465="",O465,LIST!$A$72)))</f>
        <v>0</v>
      </c>
      <c r="S465" s="105">
        <f>IF($Q465=LIST!$A$73,P465,IF(Q465=LIST!$A$74,P465,IF(Q465="",P465,LIST!$A$72)))</f>
        <v>0</v>
      </c>
      <c r="T465" s="108"/>
      <c r="U465" s="108"/>
      <c r="V465" s="109"/>
      <c r="W465" s="110"/>
    </row>
    <row r="466" spans="1:23" ht="24.95" customHeight="1">
      <c r="A466" s="79">
        <v>464</v>
      </c>
      <c r="B466" s="95"/>
      <c r="C466" s="112"/>
      <c r="D466" s="109"/>
      <c r="E466" s="98"/>
      <c r="F466" s="114"/>
      <c r="G466" s="115"/>
      <c r="H466" s="98"/>
      <c r="I466" s="111"/>
      <c r="J466" s="97"/>
      <c r="K466" s="97"/>
      <c r="L466" s="102"/>
      <c r="M466" s="102"/>
      <c r="N466" s="102"/>
      <c r="O466" s="103"/>
      <c r="P466" s="104"/>
      <c r="Q466" s="103"/>
      <c r="R466" s="105">
        <f>IF($Q466=LIST!$A$73,O466,IF(Q466=LIST!$A$74,O466,IF(Q466="",O466,LIST!$A$72)))</f>
        <v>0</v>
      </c>
      <c r="S466" s="105">
        <f>IF($Q466=LIST!$A$73,P466,IF(Q466=LIST!$A$74,P466,IF(Q466="",P466,LIST!$A$72)))</f>
        <v>0</v>
      </c>
      <c r="T466" s="108"/>
      <c r="U466" s="108"/>
      <c r="V466" s="109"/>
      <c r="W466" s="110"/>
    </row>
    <row r="467" spans="1:23" ht="24.95" customHeight="1">
      <c r="A467" s="79">
        <v>465</v>
      </c>
      <c r="B467" s="95"/>
      <c r="C467" s="112"/>
      <c r="D467" s="109"/>
      <c r="E467" s="98"/>
      <c r="F467" s="114"/>
      <c r="G467" s="115"/>
      <c r="H467" s="98"/>
      <c r="I467" s="111"/>
      <c r="J467" s="97"/>
      <c r="K467" s="97"/>
      <c r="L467" s="102"/>
      <c r="M467" s="102"/>
      <c r="N467" s="102"/>
      <c r="O467" s="103"/>
      <c r="P467" s="104"/>
      <c r="Q467" s="103"/>
      <c r="R467" s="105">
        <f>IF($Q467=LIST!$A$73,O467,IF(Q467=LIST!$A$74,O467,IF(Q467="",O467,LIST!$A$72)))</f>
        <v>0</v>
      </c>
      <c r="S467" s="105">
        <f>IF($Q467=LIST!$A$73,P467,IF(Q467=LIST!$A$74,P467,IF(Q467="",P467,LIST!$A$72)))</f>
        <v>0</v>
      </c>
      <c r="T467" s="108"/>
      <c r="U467" s="108"/>
      <c r="V467" s="109"/>
      <c r="W467" s="110"/>
    </row>
    <row r="468" spans="1:23" ht="24.95" customHeight="1">
      <c r="A468" s="79">
        <v>466</v>
      </c>
      <c r="B468" s="95"/>
      <c r="C468" s="112"/>
      <c r="D468" s="109"/>
      <c r="E468" s="98"/>
      <c r="F468" s="114"/>
      <c r="G468" s="115"/>
      <c r="H468" s="98"/>
      <c r="I468" s="111"/>
      <c r="J468" s="97"/>
      <c r="K468" s="97"/>
      <c r="L468" s="102"/>
      <c r="M468" s="102"/>
      <c r="N468" s="102"/>
      <c r="O468" s="103"/>
      <c r="P468" s="104"/>
      <c r="Q468" s="103"/>
      <c r="R468" s="105">
        <f>IF($Q468=LIST!$A$73,O468,IF(Q468=LIST!$A$74,O468,IF(Q468="",O468,LIST!$A$72)))</f>
        <v>0</v>
      </c>
      <c r="S468" s="105">
        <f>IF($Q468=LIST!$A$73,P468,IF(Q468=LIST!$A$74,P468,IF(Q468="",P468,LIST!$A$72)))</f>
        <v>0</v>
      </c>
      <c r="T468" s="108"/>
      <c r="U468" s="108"/>
      <c r="V468" s="109"/>
      <c r="W468" s="110"/>
    </row>
    <row r="469" spans="1:23" ht="24.95" customHeight="1">
      <c r="A469" s="79">
        <v>467</v>
      </c>
      <c r="B469" s="95"/>
      <c r="C469" s="112"/>
      <c r="D469" s="109"/>
      <c r="E469" s="98"/>
      <c r="F469" s="114"/>
      <c r="G469" s="115"/>
      <c r="H469" s="98"/>
      <c r="I469" s="111"/>
      <c r="J469" s="97"/>
      <c r="K469" s="97"/>
      <c r="L469" s="102"/>
      <c r="M469" s="102"/>
      <c r="N469" s="102"/>
      <c r="O469" s="103"/>
      <c r="P469" s="104"/>
      <c r="Q469" s="103"/>
      <c r="R469" s="105">
        <f>IF($Q469=LIST!$A$73,O469,IF(Q469=LIST!$A$74,O469,IF(Q469="",O469,LIST!$A$72)))</f>
        <v>0</v>
      </c>
      <c r="S469" s="105">
        <f>IF($Q469=LIST!$A$73,P469,IF(Q469=LIST!$A$74,P469,IF(Q469="",P469,LIST!$A$72)))</f>
        <v>0</v>
      </c>
      <c r="T469" s="108"/>
      <c r="U469" s="108"/>
      <c r="V469" s="109"/>
      <c r="W469" s="110"/>
    </row>
    <row r="470" spans="1:23" ht="24.95" customHeight="1">
      <c r="A470" s="79">
        <v>468</v>
      </c>
      <c r="B470" s="95"/>
      <c r="C470" s="112"/>
      <c r="D470" s="109"/>
      <c r="E470" s="98"/>
      <c r="F470" s="114"/>
      <c r="G470" s="80"/>
      <c r="H470" s="98"/>
      <c r="I470" s="111"/>
      <c r="J470" s="97"/>
      <c r="K470" s="97"/>
      <c r="L470" s="102"/>
      <c r="M470" s="102"/>
      <c r="N470" s="102"/>
      <c r="O470" s="103"/>
      <c r="P470" s="104"/>
      <c r="Q470" s="103"/>
      <c r="R470" s="105">
        <f>IF($Q470=LIST!$A$73,O470,IF(Q470=LIST!$A$74,O470,IF(Q470="",O470,LIST!$A$72)))</f>
        <v>0</v>
      </c>
      <c r="S470" s="105">
        <f>IF($Q470=LIST!$A$73,P470,IF(Q470=LIST!$A$74,P470,IF(Q470="",P470,LIST!$A$72)))</f>
        <v>0</v>
      </c>
      <c r="T470" s="108"/>
      <c r="U470" s="108"/>
      <c r="V470" s="109"/>
      <c r="W470" s="110"/>
    </row>
    <row r="471" spans="1:23" ht="24.95" customHeight="1">
      <c r="A471" s="79">
        <v>469</v>
      </c>
      <c r="B471" s="95"/>
      <c r="C471" s="112"/>
      <c r="D471" s="109"/>
      <c r="E471" s="98"/>
      <c r="F471" s="114"/>
      <c r="G471" s="115"/>
      <c r="H471" s="98"/>
      <c r="I471" s="111"/>
      <c r="J471" s="97"/>
      <c r="K471" s="97"/>
      <c r="L471" s="102"/>
      <c r="M471" s="102"/>
      <c r="N471" s="102"/>
      <c r="O471" s="103"/>
      <c r="P471" s="104"/>
      <c r="Q471" s="103"/>
      <c r="R471" s="105">
        <f>IF($Q471=LIST!$A$73,O471,IF(Q471=LIST!$A$74,O471,IF(Q471="",O471,LIST!$A$72)))</f>
        <v>0</v>
      </c>
      <c r="S471" s="105">
        <f>IF($Q471=LIST!$A$73,P471,IF(Q471=LIST!$A$74,P471,IF(Q471="",P471,LIST!$A$72)))</f>
        <v>0</v>
      </c>
      <c r="T471" s="108"/>
      <c r="U471" s="108"/>
      <c r="V471" s="109"/>
      <c r="W471" s="110"/>
    </row>
    <row r="472" spans="1:23" ht="24.95" customHeight="1">
      <c r="A472" s="79">
        <v>470</v>
      </c>
      <c r="B472" s="95"/>
      <c r="C472" s="112"/>
      <c r="D472" s="109"/>
      <c r="E472" s="98"/>
      <c r="F472" s="114"/>
      <c r="G472" s="115"/>
      <c r="H472" s="98"/>
      <c r="I472" s="111"/>
      <c r="J472" s="97"/>
      <c r="K472" s="97"/>
      <c r="L472" s="102"/>
      <c r="M472" s="102"/>
      <c r="N472" s="102"/>
      <c r="O472" s="103"/>
      <c r="P472" s="104"/>
      <c r="Q472" s="103"/>
      <c r="R472" s="105">
        <f>IF($Q472=LIST!$A$73,O472,IF(Q472=LIST!$A$74,O472,IF(Q472="",O472,LIST!$A$72)))</f>
        <v>0</v>
      </c>
      <c r="S472" s="105">
        <f>IF($Q472=LIST!$A$73,P472,IF(Q472=LIST!$A$74,P472,IF(Q472="",P472,LIST!$A$72)))</f>
        <v>0</v>
      </c>
      <c r="T472" s="108"/>
      <c r="U472" s="108"/>
      <c r="V472" s="109"/>
      <c r="W472" s="110"/>
    </row>
    <row r="473" spans="1:23" ht="24.95" customHeight="1">
      <c r="A473" s="79">
        <v>471</v>
      </c>
      <c r="B473" s="95"/>
      <c r="C473" s="112"/>
      <c r="D473" s="109"/>
      <c r="E473" s="98"/>
      <c r="F473" s="114"/>
      <c r="G473" s="115"/>
      <c r="H473" s="98"/>
      <c r="I473" s="111"/>
      <c r="J473" s="97"/>
      <c r="K473" s="97"/>
      <c r="L473" s="102"/>
      <c r="M473" s="102"/>
      <c r="N473" s="102"/>
      <c r="O473" s="103"/>
      <c r="P473" s="104"/>
      <c r="Q473" s="103"/>
      <c r="R473" s="105">
        <f>IF($Q473=LIST!$A$73,O473,IF(Q473=LIST!$A$74,O473,IF(Q473="",O473,LIST!$A$72)))</f>
        <v>0</v>
      </c>
      <c r="S473" s="105">
        <f>IF($Q473=LIST!$A$73,P473,IF(Q473=LIST!$A$74,P473,IF(Q473="",P473,LIST!$A$72)))</f>
        <v>0</v>
      </c>
      <c r="T473" s="108"/>
      <c r="U473" s="108"/>
      <c r="V473" s="109"/>
      <c r="W473" s="110"/>
    </row>
    <row r="474" spans="1:23" ht="24.95" customHeight="1">
      <c r="A474" s="79">
        <v>472</v>
      </c>
      <c r="B474" s="95"/>
      <c r="C474" s="112"/>
      <c r="D474" s="109"/>
      <c r="E474" s="98"/>
      <c r="F474" s="114"/>
      <c r="G474" s="115"/>
      <c r="H474" s="98"/>
      <c r="I474" s="111"/>
      <c r="J474" s="97"/>
      <c r="K474" s="97"/>
      <c r="L474" s="102"/>
      <c r="M474" s="102"/>
      <c r="N474" s="102"/>
      <c r="O474" s="103"/>
      <c r="P474" s="104"/>
      <c r="Q474" s="103"/>
      <c r="R474" s="105">
        <f>IF($Q474=LIST!$A$73,O474,IF(Q474=LIST!$A$74,O474,IF(Q474="",O474,LIST!$A$72)))</f>
        <v>0</v>
      </c>
      <c r="S474" s="105">
        <f>IF($Q474=LIST!$A$73,P474,IF(Q474=LIST!$A$74,P474,IF(Q474="",P474,LIST!$A$72)))</f>
        <v>0</v>
      </c>
      <c r="T474" s="108"/>
      <c r="U474" s="108"/>
      <c r="V474" s="109"/>
      <c r="W474" s="110"/>
    </row>
    <row r="475" spans="1:23" ht="24.95" customHeight="1">
      <c r="A475" s="79">
        <v>473</v>
      </c>
      <c r="B475" s="95"/>
      <c r="C475" s="112"/>
      <c r="D475" s="109"/>
      <c r="E475" s="98"/>
      <c r="F475" s="114"/>
      <c r="G475" s="115"/>
      <c r="H475" s="98"/>
      <c r="I475" s="111"/>
      <c r="J475" s="97"/>
      <c r="K475" s="97"/>
      <c r="L475" s="102"/>
      <c r="M475" s="102"/>
      <c r="N475" s="102"/>
      <c r="O475" s="103"/>
      <c r="P475" s="104"/>
      <c r="Q475" s="103"/>
      <c r="R475" s="105">
        <f>IF($Q475=LIST!$A$73,O475,IF(Q475=LIST!$A$74,O475,IF(Q475="",O475,LIST!$A$72)))</f>
        <v>0</v>
      </c>
      <c r="S475" s="105">
        <f>IF($Q475=LIST!$A$73,P475,IF(Q475=LIST!$A$74,P475,IF(Q475="",P475,LIST!$A$72)))</f>
        <v>0</v>
      </c>
      <c r="T475" s="108"/>
      <c r="U475" s="108"/>
      <c r="V475" s="109"/>
      <c r="W475" s="110"/>
    </row>
    <row r="476" spans="1:23" ht="24.95" customHeight="1">
      <c r="A476" s="79">
        <v>474</v>
      </c>
      <c r="B476" s="95"/>
      <c r="C476" s="112"/>
      <c r="D476" s="109"/>
      <c r="E476" s="98"/>
      <c r="F476" s="114"/>
      <c r="G476" s="115"/>
      <c r="H476" s="98"/>
      <c r="I476" s="111"/>
      <c r="J476" s="97"/>
      <c r="K476" s="97"/>
      <c r="L476" s="102"/>
      <c r="M476" s="102"/>
      <c r="N476" s="102"/>
      <c r="O476" s="103"/>
      <c r="P476" s="104"/>
      <c r="Q476" s="103"/>
      <c r="R476" s="105">
        <f>IF($Q476=LIST!$A$73,O476,IF(Q476=LIST!$A$74,O476,IF(Q476="",O476,LIST!$A$72)))</f>
        <v>0</v>
      </c>
      <c r="S476" s="105">
        <f>IF($Q476=LIST!$A$73,P476,IF(Q476=LIST!$A$74,P476,IF(Q476="",P476,LIST!$A$72)))</f>
        <v>0</v>
      </c>
      <c r="T476" s="108"/>
      <c r="U476" s="108"/>
      <c r="V476" s="109"/>
      <c r="W476" s="110"/>
    </row>
    <row r="477" spans="1:23" ht="24.95" customHeight="1">
      <c r="A477" s="79">
        <v>475</v>
      </c>
      <c r="B477" s="95"/>
      <c r="C477" s="112"/>
      <c r="D477" s="109"/>
      <c r="E477" s="98"/>
      <c r="F477" s="114"/>
      <c r="G477" s="115"/>
      <c r="H477" s="98"/>
      <c r="I477" s="111"/>
      <c r="J477" s="97"/>
      <c r="K477" s="97"/>
      <c r="L477" s="102"/>
      <c r="M477" s="102"/>
      <c r="N477" s="102"/>
      <c r="O477" s="103"/>
      <c r="P477" s="104"/>
      <c r="Q477" s="103"/>
      <c r="R477" s="105">
        <f>IF($Q477=LIST!$A$73,O477,IF(Q477=LIST!$A$74,O477,IF(Q477="",O477,LIST!$A$72)))</f>
        <v>0</v>
      </c>
      <c r="S477" s="105">
        <f>IF($Q477=LIST!$A$73,P477,IF(Q477=LIST!$A$74,P477,IF(Q477="",P477,LIST!$A$72)))</f>
        <v>0</v>
      </c>
      <c r="T477" s="108"/>
      <c r="U477" s="108"/>
      <c r="V477" s="109"/>
      <c r="W477" s="110"/>
    </row>
    <row r="478" spans="1:23" ht="24.95" customHeight="1">
      <c r="A478" s="79">
        <v>476</v>
      </c>
      <c r="B478" s="95"/>
      <c r="C478" s="112"/>
      <c r="D478" s="109"/>
      <c r="E478" s="98"/>
      <c r="F478" s="114"/>
      <c r="G478" s="115"/>
      <c r="H478" s="98"/>
      <c r="I478" s="111"/>
      <c r="J478" s="97"/>
      <c r="K478" s="97"/>
      <c r="L478" s="102"/>
      <c r="M478" s="102"/>
      <c r="N478" s="102"/>
      <c r="O478" s="103"/>
      <c r="P478" s="104"/>
      <c r="Q478" s="103"/>
      <c r="R478" s="105">
        <f>IF($Q478=LIST!$A$73,O478,IF(Q478=LIST!$A$74,O478,IF(Q478="",O478,LIST!$A$72)))</f>
        <v>0</v>
      </c>
      <c r="S478" s="105">
        <f>IF($Q478=LIST!$A$73,P478,IF(Q478=LIST!$A$74,P478,IF(Q478="",P478,LIST!$A$72)))</f>
        <v>0</v>
      </c>
      <c r="T478" s="108"/>
      <c r="U478" s="108"/>
      <c r="V478" s="109"/>
      <c r="W478" s="110"/>
    </row>
    <row r="479" spans="1:23" ht="24.95" customHeight="1">
      <c r="A479" s="79">
        <v>477</v>
      </c>
      <c r="B479" s="95"/>
      <c r="C479" s="112"/>
      <c r="D479" s="109"/>
      <c r="E479" s="98"/>
      <c r="F479" s="114"/>
      <c r="G479" s="115"/>
      <c r="H479" s="98"/>
      <c r="I479" s="111"/>
      <c r="J479" s="97"/>
      <c r="K479" s="97"/>
      <c r="L479" s="102"/>
      <c r="M479" s="102"/>
      <c r="N479" s="102"/>
      <c r="O479" s="103"/>
      <c r="P479" s="104"/>
      <c r="Q479" s="103"/>
      <c r="R479" s="105">
        <f>IF($Q479=LIST!$A$73,O479,IF(Q479=LIST!$A$74,O479,IF(Q479="",O479,LIST!$A$72)))</f>
        <v>0</v>
      </c>
      <c r="S479" s="105">
        <f>IF($Q479=LIST!$A$73,P479,IF(Q479=LIST!$A$74,P479,IF(Q479="",P479,LIST!$A$72)))</f>
        <v>0</v>
      </c>
      <c r="T479" s="108"/>
      <c r="U479" s="108"/>
      <c r="V479" s="109"/>
      <c r="W479" s="110"/>
    </row>
    <row r="480" spans="1:23" ht="24.95" customHeight="1">
      <c r="A480" s="79">
        <v>478</v>
      </c>
      <c r="B480" s="95"/>
      <c r="C480" s="112"/>
      <c r="D480" s="109"/>
      <c r="E480" s="98"/>
      <c r="F480" s="114"/>
      <c r="G480" s="115"/>
      <c r="H480" s="98"/>
      <c r="I480" s="111"/>
      <c r="J480" s="97"/>
      <c r="K480" s="97"/>
      <c r="L480" s="102"/>
      <c r="M480" s="102"/>
      <c r="N480" s="102"/>
      <c r="O480" s="103"/>
      <c r="P480" s="104"/>
      <c r="Q480" s="103"/>
      <c r="R480" s="105">
        <f>IF($Q480=LIST!$A$73,O480,IF(Q480=LIST!$A$74,O480,IF(Q480="",O480,LIST!$A$72)))</f>
        <v>0</v>
      </c>
      <c r="S480" s="105">
        <f>IF($Q480=LIST!$A$73,P480,IF(Q480=LIST!$A$74,P480,IF(Q480="",P480,LIST!$A$72)))</f>
        <v>0</v>
      </c>
      <c r="T480" s="108"/>
      <c r="U480" s="108"/>
      <c r="V480" s="109"/>
      <c r="W480" s="110"/>
    </row>
    <row r="481" spans="1:23" ht="24.95" customHeight="1">
      <c r="A481" s="79">
        <v>479</v>
      </c>
      <c r="B481" s="95"/>
      <c r="C481" s="112"/>
      <c r="D481" s="109"/>
      <c r="E481" s="98"/>
      <c r="F481" s="114"/>
      <c r="G481" s="115"/>
      <c r="H481" s="98"/>
      <c r="I481" s="111"/>
      <c r="J481" s="97"/>
      <c r="K481" s="97"/>
      <c r="L481" s="102"/>
      <c r="M481" s="102"/>
      <c r="N481" s="102"/>
      <c r="O481" s="103"/>
      <c r="P481" s="104"/>
      <c r="Q481" s="103"/>
      <c r="R481" s="105">
        <f>IF($Q481=LIST!$A$73,O481,IF(Q481=LIST!$A$74,O481,IF(Q481="",O481,LIST!$A$72)))</f>
        <v>0</v>
      </c>
      <c r="S481" s="105">
        <f>IF($Q481=LIST!$A$73,P481,IF(Q481=LIST!$A$74,P481,IF(Q481="",P481,LIST!$A$72)))</f>
        <v>0</v>
      </c>
      <c r="T481" s="108"/>
      <c r="U481" s="108"/>
      <c r="V481" s="109"/>
      <c r="W481" s="110"/>
    </row>
    <row r="482" spans="1:23" ht="24.95" customHeight="1">
      <c r="A482" s="79">
        <v>480</v>
      </c>
      <c r="B482" s="95"/>
      <c r="C482" s="112"/>
      <c r="D482" s="109"/>
      <c r="E482" s="98"/>
      <c r="F482" s="114"/>
      <c r="G482" s="115"/>
      <c r="H482" s="98"/>
      <c r="I482" s="111"/>
      <c r="J482" s="97"/>
      <c r="K482" s="97"/>
      <c r="L482" s="102"/>
      <c r="M482" s="102"/>
      <c r="N482" s="102"/>
      <c r="O482" s="103"/>
      <c r="P482" s="104"/>
      <c r="Q482" s="103"/>
      <c r="R482" s="105">
        <f>IF($Q482=LIST!$A$73,O482,IF(Q482=LIST!$A$74,O482,IF(Q482="",O482,LIST!$A$72)))</f>
        <v>0</v>
      </c>
      <c r="S482" s="105">
        <f>IF($Q482=LIST!$A$73,P482,IF(Q482=LIST!$A$74,P482,IF(Q482="",P482,LIST!$A$72)))</f>
        <v>0</v>
      </c>
      <c r="T482" s="108"/>
      <c r="U482" s="108"/>
      <c r="V482" s="109"/>
      <c r="W482" s="110"/>
    </row>
    <row r="483" spans="1:23" ht="24.95" customHeight="1">
      <c r="A483" s="79">
        <v>481</v>
      </c>
      <c r="B483" s="95"/>
      <c r="C483" s="112"/>
      <c r="D483" s="109"/>
      <c r="E483" s="98"/>
      <c r="F483" s="114"/>
      <c r="G483" s="115"/>
      <c r="H483" s="98"/>
      <c r="I483" s="111"/>
      <c r="J483" s="97"/>
      <c r="K483" s="97"/>
      <c r="L483" s="102"/>
      <c r="M483" s="102"/>
      <c r="N483" s="102"/>
      <c r="O483" s="103"/>
      <c r="P483" s="104"/>
      <c r="Q483" s="103"/>
      <c r="R483" s="105">
        <f>IF($Q483=LIST!$A$73,O483,IF(Q483=LIST!$A$74,O483,IF(Q483="",O483,LIST!$A$72)))</f>
        <v>0</v>
      </c>
      <c r="S483" s="105">
        <f>IF($Q483=LIST!$A$73,P483,IF(Q483=LIST!$A$74,P483,IF(Q483="",P483,LIST!$A$72)))</f>
        <v>0</v>
      </c>
      <c r="T483" s="108"/>
      <c r="U483" s="108"/>
      <c r="V483" s="109"/>
      <c r="W483" s="110"/>
    </row>
    <row r="484" spans="1:23" ht="24.95" customHeight="1">
      <c r="A484" s="79">
        <v>482</v>
      </c>
      <c r="B484" s="95"/>
      <c r="C484" s="112"/>
      <c r="D484" s="109"/>
      <c r="E484" s="98"/>
      <c r="F484" s="114"/>
      <c r="G484" s="115"/>
      <c r="H484" s="98"/>
      <c r="I484" s="111"/>
      <c r="J484" s="97"/>
      <c r="K484" s="97"/>
      <c r="L484" s="102"/>
      <c r="M484" s="102"/>
      <c r="N484" s="102"/>
      <c r="O484" s="103"/>
      <c r="P484" s="104"/>
      <c r="Q484" s="103"/>
      <c r="R484" s="105">
        <f>IF($Q484=LIST!$A$73,O484,IF(Q484=LIST!$A$74,O484,IF(Q484="",O484,LIST!$A$72)))</f>
        <v>0</v>
      </c>
      <c r="S484" s="105">
        <f>IF($Q484=LIST!$A$73,P484,IF(Q484=LIST!$A$74,P484,IF(Q484="",P484,LIST!$A$72)))</f>
        <v>0</v>
      </c>
      <c r="T484" s="108"/>
      <c r="U484" s="108"/>
      <c r="V484" s="109"/>
      <c r="W484" s="110"/>
    </row>
    <row r="485" spans="1:23" ht="24.95" customHeight="1">
      <c r="A485" s="79">
        <v>483</v>
      </c>
      <c r="B485" s="95"/>
      <c r="C485" s="112"/>
      <c r="D485" s="109"/>
      <c r="E485" s="98"/>
      <c r="F485" s="114"/>
      <c r="G485" s="115"/>
      <c r="H485" s="98"/>
      <c r="I485" s="111"/>
      <c r="J485" s="97"/>
      <c r="K485" s="97"/>
      <c r="L485" s="102"/>
      <c r="M485" s="102"/>
      <c r="N485" s="102"/>
      <c r="O485" s="103"/>
      <c r="P485" s="104"/>
      <c r="Q485" s="103"/>
      <c r="R485" s="105">
        <f>IF($Q485=LIST!$A$73,O485,IF(Q485=LIST!$A$74,O485,IF(Q485="",O485,LIST!$A$72)))</f>
        <v>0</v>
      </c>
      <c r="S485" s="105">
        <f>IF($Q485=LIST!$A$73,P485,IF(Q485=LIST!$A$74,P485,IF(Q485="",P485,LIST!$A$72)))</f>
        <v>0</v>
      </c>
      <c r="T485" s="108"/>
      <c r="U485" s="108"/>
      <c r="V485" s="109"/>
      <c r="W485" s="110"/>
    </row>
    <row r="486" spans="1:23" ht="24.95" customHeight="1">
      <c r="A486" s="79">
        <v>484</v>
      </c>
      <c r="B486" s="95"/>
      <c r="C486" s="112"/>
      <c r="D486" s="109"/>
      <c r="E486" s="98"/>
      <c r="F486" s="114"/>
      <c r="G486" s="115"/>
      <c r="H486" s="98"/>
      <c r="I486" s="111"/>
      <c r="J486" s="97"/>
      <c r="K486" s="97"/>
      <c r="L486" s="102"/>
      <c r="M486" s="102"/>
      <c r="N486" s="102"/>
      <c r="O486" s="103"/>
      <c r="P486" s="104"/>
      <c r="Q486" s="103"/>
      <c r="R486" s="105">
        <f>IF($Q486=LIST!$A$73,O486,IF(Q486=LIST!$A$74,O486,IF(Q486="",O486,LIST!$A$72)))</f>
        <v>0</v>
      </c>
      <c r="S486" s="105">
        <f>IF($Q486=LIST!$A$73,P486,IF(Q486=LIST!$A$74,P486,IF(Q486="",P486,LIST!$A$72)))</f>
        <v>0</v>
      </c>
      <c r="T486" s="108"/>
      <c r="U486" s="108"/>
      <c r="V486" s="109"/>
      <c r="W486" s="110"/>
    </row>
    <row r="487" spans="1:23" ht="24.95" customHeight="1">
      <c r="A487" s="79">
        <v>485</v>
      </c>
      <c r="B487" s="95"/>
      <c r="C487" s="112"/>
      <c r="D487" s="109"/>
      <c r="E487" s="98"/>
      <c r="F487" s="114"/>
      <c r="G487" s="115"/>
      <c r="H487" s="98"/>
      <c r="I487" s="111"/>
      <c r="J487" s="97"/>
      <c r="K487" s="97"/>
      <c r="L487" s="102"/>
      <c r="M487" s="102"/>
      <c r="N487" s="102"/>
      <c r="O487" s="103"/>
      <c r="P487" s="104"/>
      <c r="Q487" s="103"/>
      <c r="R487" s="105">
        <f>IF($Q487=LIST!$A$73,O487,IF(Q487=LIST!$A$74,O487,IF(Q487="",O487,LIST!$A$72)))</f>
        <v>0</v>
      </c>
      <c r="S487" s="105">
        <f>IF($Q487=LIST!$A$73,P487,IF(Q487=LIST!$A$74,P487,IF(Q487="",P487,LIST!$A$72)))</f>
        <v>0</v>
      </c>
      <c r="T487" s="108"/>
      <c r="U487" s="108"/>
      <c r="V487" s="109"/>
      <c r="W487" s="110"/>
    </row>
    <row r="488" spans="1:23" ht="24.95" customHeight="1">
      <c r="A488" s="79">
        <v>486</v>
      </c>
      <c r="B488" s="95"/>
      <c r="C488" s="112"/>
      <c r="D488" s="109"/>
      <c r="E488" s="98"/>
      <c r="F488" s="114"/>
      <c r="G488" s="115"/>
      <c r="H488" s="98"/>
      <c r="I488" s="111"/>
      <c r="J488" s="97"/>
      <c r="K488" s="97"/>
      <c r="L488" s="102"/>
      <c r="M488" s="102"/>
      <c r="N488" s="102"/>
      <c r="O488" s="103"/>
      <c r="P488" s="104"/>
      <c r="Q488" s="103"/>
      <c r="R488" s="105">
        <f>IF($Q488=LIST!$A$73,O488,IF(Q488=LIST!$A$74,O488,IF(Q488="",O488,LIST!$A$72)))</f>
        <v>0</v>
      </c>
      <c r="S488" s="105">
        <f>IF($Q488=LIST!$A$73,P488,IF(Q488=LIST!$A$74,P488,IF(Q488="",P488,LIST!$A$72)))</f>
        <v>0</v>
      </c>
      <c r="T488" s="108"/>
      <c r="U488" s="108"/>
      <c r="V488" s="109"/>
      <c r="W488" s="110"/>
    </row>
    <row r="489" spans="1:23" ht="24.95" customHeight="1">
      <c r="A489" s="79">
        <v>487</v>
      </c>
      <c r="B489" s="95"/>
      <c r="C489" s="112"/>
      <c r="D489" s="109"/>
      <c r="E489" s="98"/>
      <c r="F489" s="114"/>
      <c r="G489" s="115"/>
      <c r="H489" s="98"/>
      <c r="I489" s="111"/>
      <c r="J489" s="97"/>
      <c r="K489" s="97"/>
      <c r="L489" s="102"/>
      <c r="M489" s="102"/>
      <c r="N489" s="102"/>
      <c r="O489" s="103"/>
      <c r="P489" s="104"/>
      <c r="Q489" s="103"/>
      <c r="R489" s="105">
        <f>IF($Q489=LIST!$A$73,O489,IF(Q489=LIST!$A$74,O489,IF(Q489="",O489,LIST!$A$72)))</f>
        <v>0</v>
      </c>
      <c r="S489" s="105">
        <f>IF($Q489=LIST!$A$73,P489,IF(Q489=LIST!$A$74,P489,IF(Q489="",P489,LIST!$A$72)))</f>
        <v>0</v>
      </c>
      <c r="T489" s="108"/>
      <c r="U489" s="108"/>
      <c r="V489" s="109"/>
      <c r="W489" s="110"/>
    </row>
    <row r="490" spans="1:23" ht="24.95" customHeight="1">
      <c r="A490" s="79">
        <v>488</v>
      </c>
      <c r="B490" s="95"/>
      <c r="C490" s="112"/>
      <c r="D490" s="109"/>
      <c r="E490" s="98"/>
      <c r="F490" s="114"/>
      <c r="G490" s="115"/>
      <c r="H490" s="98"/>
      <c r="I490" s="111"/>
      <c r="J490" s="97"/>
      <c r="K490" s="97"/>
      <c r="L490" s="102"/>
      <c r="M490" s="102"/>
      <c r="N490" s="102"/>
      <c r="O490" s="103"/>
      <c r="P490" s="104"/>
      <c r="Q490" s="103"/>
      <c r="R490" s="105">
        <f>IF($Q490=LIST!$A$73,O490,IF(Q490=LIST!$A$74,O490,IF(Q490="",O490,LIST!$A$72)))</f>
        <v>0</v>
      </c>
      <c r="S490" s="105">
        <f>IF($Q490=LIST!$A$73,P490,IF(Q490=LIST!$A$74,P490,IF(Q490="",P490,LIST!$A$72)))</f>
        <v>0</v>
      </c>
      <c r="T490" s="108"/>
      <c r="U490" s="108"/>
      <c r="V490" s="109"/>
      <c r="W490" s="110"/>
    </row>
    <row r="491" spans="1:23" ht="24.95" customHeight="1">
      <c r="A491" s="79">
        <v>489</v>
      </c>
      <c r="B491" s="95"/>
      <c r="C491" s="112"/>
      <c r="D491" s="109"/>
      <c r="E491" s="98"/>
      <c r="F491" s="114"/>
      <c r="G491" s="115"/>
      <c r="H491" s="98"/>
      <c r="I491" s="111"/>
      <c r="J491" s="97"/>
      <c r="K491" s="97"/>
      <c r="L491" s="102"/>
      <c r="M491" s="102"/>
      <c r="N491" s="102"/>
      <c r="O491" s="103"/>
      <c r="P491" s="104"/>
      <c r="Q491" s="103"/>
      <c r="R491" s="105">
        <f>IF($Q491=LIST!$A$73,O491,IF(Q491=LIST!$A$74,O491,IF(Q491="",O491,LIST!$A$72)))</f>
        <v>0</v>
      </c>
      <c r="S491" s="105">
        <f>IF($Q491=LIST!$A$73,P491,IF(Q491=LIST!$A$74,P491,IF(Q491="",P491,LIST!$A$72)))</f>
        <v>0</v>
      </c>
      <c r="T491" s="108"/>
      <c r="U491" s="108"/>
      <c r="V491" s="109"/>
      <c r="W491" s="110"/>
    </row>
    <row r="492" spans="1:23" ht="24.95" customHeight="1">
      <c r="A492" s="79">
        <v>490</v>
      </c>
      <c r="B492" s="95"/>
      <c r="C492" s="112"/>
      <c r="D492" s="109"/>
      <c r="E492" s="98"/>
      <c r="F492" s="114"/>
      <c r="G492" s="115"/>
      <c r="H492" s="98"/>
      <c r="I492" s="111"/>
      <c r="J492" s="97"/>
      <c r="K492" s="97"/>
      <c r="L492" s="102"/>
      <c r="M492" s="102"/>
      <c r="N492" s="102"/>
      <c r="O492" s="103"/>
      <c r="P492" s="104"/>
      <c r="Q492" s="103"/>
      <c r="R492" s="105">
        <f>IF($Q492=LIST!$A$73,O492,IF(Q492=LIST!$A$74,O492,IF(Q492="",O492,LIST!$A$72)))</f>
        <v>0</v>
      </c>
      <c r="S492" s="105">
        <f>IF($Q492=LIST!$A$73,P492,IF(Q492=LIST!$A$74,P492,IF(Q492="",P492,LIST!$A$72)))</f>
        <v>0</v>
      </c>
      <c r="T492" s="108"/>
      <c r="U492" s="108"/>
      <c r="V492" s="109"/>
      <c r="W492" s="110"/>
    </row>
    <row r="493" spans="1:23" ht="24.95" customHeight="1">
      <c r="A493" s="79">
        <v>491</v>
      </c>
      <c r="B493" s="95"/>
      <c r="C493" s="112"/>
      <c r="D493" s="109"/>
      <c r="E493" s="98"/>
      <c r="F493" s="114"/>
      <c r="G493" s="115"/>
      <c r="H493" s="98"/>
      <c r="I493" s="111"/>
      <c r="J493" s="97"/>
      <c r="K493" s="97"/>
      <c r="L493" s="102"/>
      <c r="M493" s="102"/>
      <c r="N493" s="102"/>
      <c r="O493" s="103"/>
      <c r="P493" s="104"/>
      <c r="Q493" s="103"/>
      <c r="R493" s="105">
        <f>IF($Q493=LIST!$A$73,O493,IF(Q493=LIST!$A$74,O493,IF(Q493="",O493,LIST!$A$72)))</f>
        <v>0</v>
      </c>
      <c r="S493" s="105">
        <f>IF($Q493=LIST!$A$73,P493,IF(Q493=LIST!$A$74,P493,IF(Q493="",P493,LIST!$A$72)))</f>
        <v>0</v>
      </c>
      <c r="T493" s="108"/>
      <c r="U493" s="108"/>
      <c r="V493" s="109"/>
      <c r="W493" s="110"/>
    </row>
    <row r="494" spans="1:23" ht="24.95" customHeight="1">
      <c r="A494" s="79">
        <v>492</v>
      </c>
      <c r="B494" s="95"/>
      <c r="C494" s="112"/>
      <c r="D494" s="109"/>
      <c r="E494" s="98"/>
      <c r="F494" s="114"/>
      <c r="G494" s="115"/>
      <c r="H494" s="98"/>
      <c r="I494" s="111"/>
      <c r="J494" s="97"/>
      <c r="K494" s="97"/>
      <c r="L494" s="102"/>
      <c r="M494" s="102"/>
      <c r="N494" s="102"/>
      <c r="O494" s="103"/>
      <c r="P494" s="104"/>
      <c r="Q494" s="103"/>
      <c r="R494" s="105">
        <f>IF($Q494=LIST!$A$73,O494,IF(Q494=LIST!$A$74,O494,IF(Q494="",O494,LIST!$A$72)))</f>
        <v>0</v>
      </c>
      <c r="S494" s="105">
        <f>IF($Q494=LIST!$A$73,P494,IF(Q494=LIST!$A$74,P494,IF(Q494="",P494,LIST!$A$72)))</f>
        <v>0</v>
      </c>
      <c r="T494" s="108"/>
      <c r="U494" s="108"/>
      <c r="V494" s="109"/>
      <c r="W494" s="110"/>
    </row>
    <row r="495" spans="1:23" ht="24.95" customHeight="1">
      <c r="A495" s="79">
        <v>493</v>
      </c>
      <c r="B495" s="95"/>
      <c r="C495" s="112"/>
      <c r="D495" s="109"/>
      <c r="E495" s="98"/>
      <c r="F495" s="114"/>
      <c r="G495" s="115"/>
      <c r="H495" s="98"/>
      <c r="I495" s="111"/>
      <c r="J495" s="97"/>
      <c r="K495" s="97"/>
      <c r="L495" s="102"/>
      <c r="M495" s="102"/>
      <c r="N495" s="102"/>
      <c r="O495" s="103"/>
      <c r="P495" s="104"/>
      <c r="Q495" s="103"/>
      <c r="R495" s="105">
        <f>IF($Q495=LIST!$A$73,O495,IF(Q495=LIST!$A$74,O495,IF(Q495="",O495,LIST!$A$72)))</f>
        <v>0</v>
      </c>
      <c r="S495" s="105">
        <f>IF($Q495=LIST!$A$73,P495,IF(Q495=LIST!$A$74,P495,IF(Q495="",P495,LIST!$A$72)))</f>
        <v>0</v>
      </c>
      <c r="T495" s="108"/>
      <c r="U495" s="108"/>
      <c r="V495" s="109"/>
      <c r="W495" s="110"/>
    </row>
    <row r="496" spans="1:23" ht="24.95" customHeight="1">
      <c r="A496" s="79">
        <v>494</v>
      </c>
      <c r="B496" s="95"/>
      <c r="C496" s="112"/>
      <c r="D496" s="109"/>
      <c r="E496" s="98"/>
      <c r="F496" s="114"/>
      <c r="G496" s="115"/>
      <c r="H496" s="98"/>
      <c r="I496" s="111"/>
      <c r="J496" s="97"/>
      <c r="K496" s="97"/>
      <c r="L496" s="102"/>
      <c r="M496" s="102"/>
      <c r="N496" s="102"/>
      <c r="O496" s="103"/>
      <c r="P496" s="104"/>
      <c r="Q496" s="103"/>
      <c r="R496" s="105">
        <f>IF($Q496=LIST!$A$73,O496,IF(Q496=LIST!$A$74,O496,IF(Q496="",O496,LIST!$A$72)))</f>
        <v>0</v>
      </c>
      <c r="S496" s="105">
        <f>IF($Q496=LIST!$A$73,P496,IF(Q496=LIST!$A$74,P496,IF(Q496="",P496,LIST!$A$72)))</f>
        <v>0</v>
      </c>
      <c r="T496" s="108"/>
      <c r="U496" s="108"/>
      <c r="V496" s="109"/>
      <c r="W496" s="110"/>
    </row>
    <row r="497" spans="1:23" ht="24.95" customHeight="1">
      <c r="A497" s="79">
        <v>495</v>
      </c>
      <c r="B497" s="95"/>
      <c r="C497" s="112"/>
      <c r="D497" s="109"/>
      <c r="E497" s="98"/>
      <c r="F497" s="114"/>
      <c r="G497" s="115"/>
      <c r="H497" s="98"/>
      <c r="I497" s="111"/>
      <c r="J497" s="97"/>
      <c r="K497" s="97"/>
      <c r="L497" s="102"/>
      <c r="M497" s="102"/>
      <c r="N497" s="102"/>
      <c r="O497" s="103"/>
      <c r="P497" s="104"/>
      <c r="Q497" s="103"/>
      <c r="R497" s="105">
        <f>IF($Q497=LIST!$A$73,O497,IF(Q497=LIST!$A$74,O497,IF(Q497="",O497,LIST!$A$72)))</f>
        <v>0</v>
      </c>
      <c r="S497" s="105">
        <f>IF($Q497=LIST!$A$73,P497,IF(Q497=LIST!$A$74,P497,IF(Q497="",P497,LIST!$A$72)))</f>
        <v>0</v>
      </c>
      <c r="T497" s="108"/>
      <c r="U497" s="108"/>
      <c r="V497" s="109"/>
      <c r="W497" s="110"/>
    </row>
    <row r="498" spans="1:23" ht="24.95" customHeight="1">
      <c r="A498" s="79">
        <v>496</v>
      </c>
      <c r="B498" s="95"/>
      <c r="C498" s="112"/>
      <c r="D498" s="109"/>
      <c r="E498" s="98"/>
      <c r="F498" s="114"/>
      <c r="G498" s="115"/>
      <c r="H498" s="98"/>
      <c r="I498" s="111"/>
      <c r="J498" s="97"/>
      <c r="K498" s="97"/>
      <c r="L498" s="102"/>
      <c r="M498" s="102"/>
      <c r="N498" s="102"/>
      <c r="O498" s="103"/>
      <c r="P498" s="104"/>
      <c r="Q498" s="103"/>
      <c r="R498" s="105">
        <f>IF($Q498=LIST!$A$73,O498,IF(Q498=LIST!$A$74,O498,IF(Q498="",O498,LIST!$A$72)))</f>
        <v>0</v>
      </c>
      <c r="S498" s="105">
        <f>IF($Q498=LIST!$A$73,P498,IF(Q498=LIST!$A$74,P498,IF(Q498="",P498,LIST!$A$72)))</f>
        <v>0</v>
      </c>
      <c r="T498" s="108"/>
      <c r="U498" s="108"/>
      <c r="V498" s="109"/>
      <c r="W498" s="110"/>
    </row>
    <row r="499" spans="1:23" ht="24.95" customHeight="1">
      <c r="A499" s="79">
        <v>497</v>
      </c>
      <c r="B499" s="95"/>
      <c r="C499" s="112"/>
      <c r="D499" s="109"/>
      <c r="E499" s="98"/>
      <c r="F499" s="114"/>
      <c r="G499" s="115"/>
      <c r="H499" s="98"/>
      <c r="I499" s="111"/>
      <c r="J499" s="97"/>
      <c r="K499" s="97"/>
      <c r="L499" s="102"/>
      <c r="M499" s="102"/>
      <c r="N499" s="102"/>
      <c r="O499" s="103"/>
      <c r="P499" s="104"/>
      <c r="Q499" s="103"/>
      <c r="R499" s="105">
        <f>IF($Q499=LIST!$A$73,O499,IF(Q499=LIST!$A$74,O499,IF(Q499="",O499,LIST!$A$72)))</f>
        <v>0</v>
      </c>
      <c r="S499" s="105">
        <f>IF($Q499=LIST!$A$73,P499,IF(Q499=LIST!$A$74,P499,IF(Q499="",P499,LIST!$A$72)))</f>
        <v>0</v>
      </c>
      <c r="T499" s="108"/>
      <c r="U499" s="108"/>
      <c r="V499" s="109"/>
      <c r="W499" s="110"/>
    </row>
    <row r="500" spans="1:23" ht="24.95" customHeight="1">
      <c r="A500" s="79">
        <v>498</v>
      </c>
      <c r="B500" s="95"/>
      <c r="C500" s="112"/>
      <c r="D500" s="109"/>
      <c r="E500" s="98"/>
      <c r="F500" s="114"/>
      <c r="G500" s="115"/>
      <c r="H500" s="98"/>
      <c r="I500" s="111"/>
      <c r="J500" s="97"/>
      <c r="K500" s="97"/>
      <c r="L500" s="102"/>
      <c r="M500" s="102"/>
      <c r="N500" s="102"/>
      <c r="O500" s="103"/>
      <c r="P500" s="104"/>
      <c r="Q500" s="103"/>
      <c r="R500" s="105">
        <f>IF($Q500=LIST!$A$73,O500,IF(Q500=LIST!$A$74,O500,IF(Q500="",O500,LIST!$A$72)))</f>
        <v>0</v>
      </c>
      <c r="S500" s="105">
        <f>IF($Q500=LIST!$A$73,P500,IF(Q500=LIST!$A$74,P500,IF(Q500="",P500,LIST!$A$72)))</f>
        <v>0</v>
      </c>
      <c r="T500" s="108"/>
      <c r="U500" s="108"/>
      <c r="V500" s="109"/>
      <c r="W500" s="110"/>
    </row>
    <row r="501" spans="1:23" ht="24.95" customHeight="1">
      <c r="A501" s="79">
        <v>499</v>
      </c>
      <c r="B501" s="95"/>
      <c r="C501" s="112"/>
      <c r="D501" s="109"/>
      <c r="E501" s="98"/>
      <c r="F501" s="114"/>
      <c r="G501" s="115"/>
      <c r="H501" s="98"/>
      <c r="I501" s="111"/>
      <c r="J501" s="97"/>
      <c r="K501" s="97"/>
      <c r="L501" s="102"/>
      <c r="M501" s="102"/>
      <c r="N501" s="102"/>
      <c r="O501" s="103"/>
      <c r="P501" s="104"/>
      <c r="Q501" s="103"/>
      <c r="R501" s="105">
        <f>IF($Q501=LIST!$A$73,O501,IF(Q501=LIST!$A$74,O501,IF(Q501="",O501,LIST!$A$72)))</f>
        <v>0</v>
      </c>
      <c r="S501" s="105">
        <f>IF($Q501=LIST!$A$73,P501,IF(Q501=LIST!$A$74,P501,IF(Q501="",P501,LIST!$A$72)))</f>
        <v>0</v>
      </c>
      <c r="T501" s="108"/>
      <c r="U501" s="108"/>
      <c r="V501" s="109"/>
      <c r="W501" s="110"/>
    </row>
    <row r="502" spans="1:23" ht="24.95" hidden="1" customHeight="1">
      <c r="A502" s="79">
        <v>500</v>
      </c>
      <c r="B502" s="116"/>
      <c r="C502" s="117"/>
      <c r="D502" s="118"/>
      <c r="E502" s="119" t="str">
        <f>IF(G505="","",IF('CLAIM FORM'!$M$7=LIST!$A$78,LIST!$A$79,""))</f>
        <v/>
      </c>
      <c r="F502" s="120"/>
      <c r="G502" s="121" t="s">
        <v>344</v>
      </c>
      <c r="H502" s="122"/>
      <c r="I502" s="123"/>
      <c r="J502" s="124"/>
      <c r="K502" s="124"/>
      <c r="L502" s="125"/>
      <c r="M502" s="125"/>
      <c r="N502" s="125"/>
      <c r="O502" s="126"/>
      <c r="P502" s="127"/>
      <c r="Q502" s="126"/>
      <c r="R502" s="105">
        <f>IF($Q502=LIST!$A$73,O502,IF(Q502=LIST!$A$74,O502,IF(Q502="",O502,LIST!$A$72)))</f>
        <v>0</v>
      </c>
      <c r="S502" s="105">
        <f>IF($Q502=LIST!$A$73,P502,IF(Q502=LIST!$A$74,P502,IF(Q502="",P502,LIST!$A$72)))</f>
        <v>0</v>
      </c>
      <c r="T502" s="128"/>
      <c r="U502" s="128"/>
      <c r="V502" s="118"/>
      <c r="W502" s="129"/>
    </row>
    <row r="503" spans="1:23" hidden="1"/>
  </sheetData>
  <mergeCells count="6">
    <mergeCell ref="A1:A2"/>
    <mergeCell ref="O1:Q1"/>
    <mergeCell ref="R1:S1"/>
    <mergeCell ref="T1:W1"/>
    <mergeCell ref="H1:N1"/>
    <mergeCell ref="B1:G1"/>
  </mergeCells>
  <phoneticPr fontId="11" type="noConversion"/>
  <conditionalFormatting sqref="C3:Q501 T3:W501 R3:S502">
    <cfRule type="expression" dxfId="24" priority="7" stopIfTrue="1">
      <formula>$B3=""</formula>
    </cfRule>
  </conditionalFormatting>
  <conditionalFormatting sqref="G3:G501">
    <cfRule type="expression" dxfId="23" priority="12">
      <formula>$B3=""</formula>
    </cfRule>
  </conditionalFormatting>
  <conditionalFormatting sqref="L3:N501">
    <cfRule type="expression" dxfId="22" priority="1" stopIfTrue="1">
      <formula>$H3="EXHIBITIONS / TRADE SHOWS"</formula>
    </cfRule>
    <cfRule type="expression" dxfId="21" priority="5" stopIfTrue="1">
      <formula>$H3="CAR HIRE"</formula>
    </cfRule>
    <cfRule type="expression" dxfId="20" priority="8" stopIfTrue="1">
      <formula>$H3=""</formula>
    </cfRule>
    <cfRule type="expression" dxfId="19" priority="11" stopIfTrue="1">
      <formula>$H3="OTHER"</formula>
    </cfRule>
  </conditionalFormatting>
  <conditionalFormatting sqref="M3:N501">
    <cfRule type="expression" dxfId="18" priority="13">
      <formula>$H3="TRAVEL"</formula>
    </cfRule>
  </conditionalFormatting>
  <conditionalFormatting sqref="N3:N501">
    <cfRule type="expression" dxfId="17" priority="9" stopIfTrue="1">
      <formula>$H3="TRAVEL TICKETS"</formula>
    </cfRule>
  </conditionalFormatting>
  <dataValidations count="9">
    <dataValidation type="decimal" operator="greaterThan" allowBlank="1" showInputMessage="1" showErrorMessage="1" sqref="R503:S1048576" xr:uid="{52F94DC7-000D-4D3D-8CE7-459073291381}">
      <formula1>0</formula1>
    </dataValidation>
    <dataValidation operator="greaterThan" allowBlank="1" showInputMessage="1" showErrorMessage="1" sqref="R3:S502 A1:A2" xr:uid="{E18C54AF-4808-41FE-9704-3799F22FE351}"/>
    <dataValidation type="date" operator="greaterThanOrEqual" allowBlank="1" showInputMessage="1" sqref="Q503:Q1048576 D502:D1048576 V502:V1048576" xr:uid="{BF1F5925-EEEF-49EE-AFC9-20C402798358}">
      <formula1>42370</formula1>
    </dataValidation>
    <dataValidation type="date" operator="greaterThanOrEqual" allowBlank="1" showInputMessage="1" showErrorMessage="1" sqref="J3:K1048576" xr:uid="{2970AA9E-4F16-4E2A-8E1A-781034042D19}">
      <formula1>42370</formula1>
    </dataValidation>
    <dataValidation type="date" operator="greaterThanOrEqual" allowBlank="1" showInputMessage="1" showErrorMessage="1" error="Enter date in DD/MM/YY Format" sqref="D3:D501" xr:uid="{1795D22E-87A6-4EC4-84E2-FFA80440A6E1}">
      <formula1>42370</formula1>
    </dataValidation>
    <dataValidation type="whole" allowBlank="1" showInputMessage="1" showErrorMessage="1" error="Please enter the numer of people charged on invoice i.e. 1." sqref="L3:L501" xr:uid="{B1D7CBE8-4F12-4AA2-B185-8BCB4BFFF5A9}">
      <formula1>0</formula1>
      <formula2>100</formula2>
    </dataValidation>
    <dataValidation type="decimal" allowBlank="1" showInputMessage="1" showErrorMessage="1" error="Please enter a number" sqref="N3:N501" xr:uid="{21F91194-26D6-4DF3-9103-FBC406DA6FD9}">
      <formula1>0</formula1>
      <formula2>1000</formula2>
    </dataValidation>
    <dataValidation type="date" operator="greaterThanOrEqual" allowBlank="1" showInputMessage="1" showErrorMessage="1" error="Please enter a date in DD/MM/YY Format" sqref="V3:V501" xr:uid="{A9298377-77AD-4529-95F6-04E6ECA09919}">
      <formula1>42370</formula1>
    </dataValidation>
    <dataValidation type="whole" allowBlank="1" showInputMessage="1" showErrorMessage="1" error="Please enter the numer of people claimed on invoice i.e. 1." sqref="M4:M501 N3" xr:uid="{EB26C0E2-CA96-4F12-B4FF-43E1139B90AB}">
      <formula1>0</formula1>
      <formula2>100</formula2>
    </dataValidation>
  </dataValidations>
  <hyperlinks>
    <hyperlink ref="N2" location="GUIDANCE!A63" display="ACCOMODATION TOTAL NIGHTS CLAIMED" xr:uid="{9E89440F-5D66-41BA-9C06-4E2828E56E61}"/>
    <hyperlink ref="G2" location="GUIDANCE!A51" display="COMPANY REPRESENTATIVE NAME(S)" xr:uid="{1CF406DA-A898-4841-9D86-A72F180F4E9B}"/>
    <hyperlink ref="B2" location="GUIDANCE!A52" display="SUPPLIER" xr:uid="{023A3131-831F-459D-9045-ED715E0DC1B7}"/>
    <hyperlink ref="C2" location="GUIDANCE!A53" display="INVOICE NUMBER" xr:uid="{F1CB7682-5794-4A34-AD0D-2B7417E68C59}"/>
    <hyperlink ref="D2" location="GUIDANCE!A54" display="INVOICE DATE " xr:uid="{4D5822BF-0178-4895-A1B9-4312D610AF85}"/>
    <hyperlink ref="L2" location="GUIDANCE!A60" display="NO OF PEOPLE CHARGED ON INVOICE" xr:uid="{0097C141-A274-4DB1-8789-82DE55913333}"/>
    <hyperlink ref="K2" location="GUIDANCE!A59" display="END DATE" xr:uid="{2A5A45A1-4528-449A-B79B-76ED89398959}"/>
    <hyperlink ref="J2" location="GUIDANCE!A58" display="START DATE" xr:uid="{240D467C-BCB7-4F98-9144-B15874973FDC}"/>
    <hyperlink ref="I2" location="TRAVEL!A57" display="LOCATION" xr:uid="{47F7D48B-412F-4073-BC5A-108A3939B79C}"/>
    <hyperlink ref="H2" location="TRAVEL!A56" display="EXPENDITURE TYPE" xr:uid="{F2C397C7-4B74-4645-B5D1-06D3DAB869E8}"/>
    <hyperlink ref="F2" location="GUIDANCE!A55" display="GUIDANCE!A55" xr:uid="{D8092003-480E-4776-A1EE-54A220C57DC1}"/>
    <hyperlink ref="G2" location="GUIDANCE!A52" display="COMPANY REPRESENTATIVE NAME(S)" xr:uid="{A5C9192F-3960-4A0E-B093-1BAE68A47E36}"/>
    <hyperlink ref="B2" location="GUIDANCE!A47" display="SUPPLIER NAME" xr:uid="{4EE6364F-8066-467A-A215-D293DF3C3A9F}"/>
    <hyperlink ref="C2" location="GUIDANCE!A48" display="INVOICE NUMBER" xr:uid="{BD981FEB-F3C5-499E-A161-5A5B029E7B0F}"/>
    <hyperlink ref="D2" location="GUIDANCE!A49" display="INVOICE DATE " xr:uid="{461040BA-5F38-4FD8-A523-A5542A66F153}"/>
    <hyperlink ref="I2" location="GUIDANCE!A54" display="LOCATION " xr:uid="{0BB8276A-4144-404B-857B-80926D41688D}"/>
    <hyperlink ref="J2" location="GUIDANCE!A55" display="START DATE" xr:uid="{BF74CDEC-F086-4D7E-964A-55B7868F9984}"/>
    <hyperlink ref="K2" location="GUIDANCE!A56" display="END DATE" xr:uid="{A45D1676-AB49-4BC9-BEC9-C8635E222AE1}"/>
    <hyperlink ref="L2" location="GUIDANCE!A57" display="No. OF PEOPLE CHARGED ON INVOICE" xr:uid="{BFF3482B-2385-41EB-A575-5F3DF9B7BAA4}"/>
    <hyperlink ref="N2" location="GUIDANCE!A59" display="ACCOMMODATION TOTAL NIGHTS CLAIMED" xr:uid="{41F4F056-B278-48A0-B3B4-089B727A4075}"/>
    <hyperlink ref="T2" location="GUIDANCE!A65" display="INVOICE AMOUNT PAID" xr:uid="{3D5E580D-423D-452B-B36D-11D5ABBE3A3F}"/>
    <hyperlink ref="V2" location="GUIDANCE!A67" display="PAYMENT DATE" xr:uid="{4FED4F96-CE48-484B-AA4E-D59F3650BC76}"/>
    <hyperlink ref="W2" location="GUIDANCE!A68" display="GUIDANCE!A68" xr:uid="{1834C9AD-B01D-49A1-8650-A788DF608AB2}"/>
    <hyperlink ref="U2" location="GUIDANCE!A66" display="BANK PAYMENT AMOUNT" xr:uid="{1358C8CA-1A87-45AA-894A-A36B1A9BF186}"/>
    <hyperlink ref="E2" location="GUIDANCE!A37" display="TRAINING ACTIVIY CODE" xr:uid="{A5A8B5AD-FAF7-470A-AE9C-45DAAA9589ED}"/>
    <hyperlink ref="E2" location="GUIDANCE!A50" display="TRAINING  CODE" xr:uid="{C798111C-E62C-48AF-A436-2853F6612EF0}"/>
    <hyperlink ref="M2" location="GUIDANCE!A58" display="No. OF PEOPLE CLAIMED" xr:uid="{CECD19E6-83E9-49A9-8912-04A5B64D9FA7}"/>
    <hyperlink ref="T1:W1" location="GUIDANCE!A66" display="BANK / PAYMENT ACCOUNT" xr:uid="{3C1D26E8-C9F2-45B9-B357-D9C84EEB6394}"/>
    <hyperlink ref="O2" location="GUIDANCE!A60" display="TOTAL AMOUNT" xr:uid="{95C7DEF9-197D-42FE-BF30-183572F919EB}"/>
    <hyperlink ref="P2" location="GUIDANCE!A61" display="ELIGIBLE EXPENDITURE" xr:uid="{377D3CC3-FFF6-4699-B94C-439A56CBEA8C}"/>
    <hyperlink ref="Q2" location="GUIDANCE!A62" display="INVOICE CURRENCY CODE " xr:uid="{53DD3CA1-D43E-4BD3-8BE9-DC67AF408AD2}"/>
    <hyperlink ref="R2" location="GUIDANCE!A63" display="TOTAL AMOUNT GBP EQUIVALENT" xr:uid="{2A7BBBBA-0041-43B1-9B96-A4B38B9E9E7F}"/>
    <hyperlink ref="S2" location="GUIDANCE!A64" display="GUIDANCE!A64" xr:uid="{ACA59B4B-F450-42E7-942E-A9EB52B22B72}"/>
    <hyperlink ref="O1:Q1" location="GUIDANCE!A60" display="GUIDANCE!A60" xr:uid="{034F2FD4-AA39-4803-A469-C8C4319BEFC4}"/>
    <hyperlink ref="R1:S1" location="GUIDANCE!A63" display="GUIDANCE!A63" xr:uid="{F94A090D-7147-4E81-B09D-8B2D10D8950E}"/>
    <hyperlink ref="H2" location="GUIDANCE!A53" display="EXPENDITURE TYPE" xr:uid="{15C2F6F6-3D71-4436-B8C4-3306F4DDF3D6}"/>
    <hyperlink ref="F2" location="GUIDANCE!A51" display="PURPOSE OF TRAVEL" xr:uid="{E8BE3E35-C8BD-48C1-9BFF-CD9453E31FA9}"/>
    <hyperlink ref="A1" location="GUIDANCE!A30" display="LINE No." xr:uid="{EBF0E23F-7253-4C26-8EFB-9387BD045113}"/>
    <hyperlink ref="A1:A2" location="GUIDANCE!A46" display="LINE No." xr:uid="{D4DD0E45-E85D-4888-B19F-6F765CD94CF3}"/>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stopIfTrue="1" id="{80914BFE-86EE-40AA-B830-E3C59791B0D3}">
            <xm:f>'CLAIM FORM'!$M$7="R&amp;D"</xm:f>
            <x14:dxf>
              <fill>
                <patternFill>
                  <bgColor rgb="FFE7E6E6"/>
                </patternFill>
              </fill>
            </x14:dxf>
          </x14:cfRule>
          <x14:cfRule type="expression" priority="3" stopIfTrue="1" id="{4F2AFE81-8756-408C-85A3-62001128D10F}">
            <xm:f>'CLAIM FORM'!$M$7=""</xm:f>
            <x14:dxf>
              <fill>
                <patternFill>
                  <bgColor rgb="FFE7E6E6"/>
                </patternFill>
              </fill>
            </x14:dxf>
          </x14:cfRule>
          <xm:sqref>E3:E501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xr:uid="{DFE05908-6729-4792-ABA9-DA3F3F1765A7}">
          <x14:formula1>
            <xm:f>LIST!$A$54:$A$57</xm:f>
          </x14:formula1>
          <xm:sqref>Q502</xm:sqref>
        </x14:dataValidation>
        <x14:dataValidation type="list" allowBlank="1" xr:uid="{0B81BE35-70D0-49FB-AF9E-40AF4A5D55E0}">
          <x14:formula1>
            <xm:f>LIST!$A$54:$A$57</xm:f>
          </x14:formula1>
          <xm:sqref>Q3:Q501</xm:sqref>
        </x14:dataValidation>
        <x14:dataValidation type="list" allowBlank="1" showInputMessage="1" showErrorMessage="1" xr:uid="{5F96CC2D-F5F0-4208-8741-65BB65A7D901}">
          <x14:formula1>
            <xm:f>LIST!$H$24:$H$29</xm:f>
          </x14:formula1>
          <xm:sqref>H3:H502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FFD0B-34D3-4222-B9BB-298832647C42}">
  <sheetPr codeName="Sheet7"/>
  <dimension ref="A1:L5002"/>
  <sheetViews>
    <sheetView showGridLines="0" showZeros="0" zoomScale="80" zoomScaleNormal="80" workbookViewId="0">
      <pane xSplit="1" ySplit="2" topLeftCell="B3" activePane="bottomRight" state="frozen"/>
      <selection pane="bottomRight" activeCell="G7" sqref="G7"/>
      <selection pane="bottomLeft" activeCell="A2" sqref="A2"/>
      <selection pane="topRight" activeCell="B1" sqref="B1"/>
    </sheetView>
  </sheetViews>
  <sheetFormatPr defaultColWidth="8.7109375" defaultRowHeight="36" customHeight="1"/>
  <cols>
    <col min="1" max="1" width="6.5703125" style="50" customWidth="1"/>
    <col min="2" max="2" width="17.42578125" style="51" customWidth="1"/>
    <col min="3" max="3" width="15.7109375" style="52" customWidth="1"/>
    <col min="4" max="4" width="15.7109375" style="53" customWidth="1"/>
    <col min="5" max="6" width="15.7109375" style="54" customWidth="1"/>
    <col min="7" max="7" width="15.7109375" style="44" customWidth="1"/>
    <col min="8" max="8" width="25.28515625" style="44" customWidth="1"/>
    <col min="9" max="9" width="23.140625" style="44" customWidth="1"/>
    <col min="10" max="10" width="18.140625" style="45" customWidth="1"/>
    <col min="11" max="11" width="15.42578125" style="45" customWidth="1"/>
    <col min="12" max="12" width="0.42578125" style="45" hidden="1" customWidth="1"/>
    <col min="13" max="13" width="8.5703125" style="39" customWidth="1"/>
    <col min="14" max="16384" width="8.7109375" style="39"/>
  </cols>
  <sheetData>
    <row r="1" spans="1:12" ht="36" customHeight="1" thickBot="1">
      <c r="A1" s="417" t="s">
        <v>325</v>
      </c>
      <c r="B1" s="418"/>
      <c r="C1" s="418"/>
      <c r="D1" s="418"/>
      <c r="E1" s="418"/>
      <c r="F1" s="418"/>
      <c r="G1" s="418"/>
      <c r="H1" s="418"/>
      <c r="I1" s="418"/>
      <c r="J1" s="418"/>
      <c r="K1" s="419"/>
      <c r="L1" s="55"/>
    </row>
    <row r="2" spans="1:12" ht="48.6" customHeight="1" thickBot="1">
      <c r="A2" s="180" t="s">
        <v>84</v>
      </c>
      <c r="B2" s="181" t="s">
        <v>345</v>
      </c>
      <c r="C2" s="181" t="s">
        <v>346</v>
      </c>
      <c r="D2" s="181" t="s">
        <v>347</v>
      </c>
      <c r="E2" s="181" t="s">
        <v>331</v>
      </c>
      <c r="F2" s="181" t="s">
        <v>348</v>
      </c>
      <c r="G2" s="181" t="s">
        <v>349</v>
      </c>
      <c r="H2" s="181" t="s">
        <v>350</v>
      </c>
      <c r="I2" s="181" t="s">
        <v>64</v>
      </c>
      <c r="J2" s="181" t="s">
        <v>351</v>
      </c>
      <c r="K2" s="182" t="s">
        <v>352</v>
      </c>
      <c r="L2" s="179" t="s">
        <v>353</v>
      </c>
    </row>
    <row r="3" spans="1:12" ht="36" customHeight="1">
      <c r="A3" s="184">
        <v>1</v>
      </c>
      <c r="B3" s="46"/>
      <c r="C3" s="47"/>
      <c r="D3" s="48"/>
      <c r="E3" s="49"/>
      <c r="F3" s="49"/>
      <c r="G3" s="41" t="str">
        <f>IF(C3="","",VLOOKUP(WEEKDAY(C3),LIST!$A$15:$B$21,2,FALSE))</f>
        <v/>
      </c>
      <c r="H3" s="42" t="str">
        <f>IF(B3="","",IF(L3=LIST!$A$80,LIST!$A$78,IF(L3=LIST!$A$81,LIST!$A$78,IF(L3=LIST!$A$82,LIST!$A$78,IF(IFERROR(VLOOKUP(B3,'PHR (Project Hourly Rate)'!B:G,6,FALSE),LIST!$A$78)=0,LIST!$A$79,L3)))))</f>
        <v/>
      </c>
      <c r="I3" s="42" t="str">
        <f>IF(B3="","",IF(L3=LIST!$A$75,"",IF(K3=LIST!$A$76,LIST!$A$76,IF(L3=LIST!$A$77,"",IF(L3=LIST!$A$78,"",IF(L3=LIST!$A$80,"",IF(L3=LIST!$A$72,"",IF(L3=LIST!$A$73,"",IF(L3=LIST!$A$81,"",IF(L3=LIST!$A$82,"",IF(L3=LIST!$A$79,"",IF(K3=LIST!$A$75,LIST!$A$75,ROUND(J3*L3,2)))))))))))))</f>
        <v/>
      </c>
      <c r="J3" s="43">
        <f>IF(D3="",0,IF(K3=LIST!$A$75,0,IF(K3=LIST!$A$76,0,IF(K3=LIST!$A$77,0,IF(K3=LIST!$A$78,0,(MIN(D3,8)-K3))))))</f>
        <v>0</v>
      </c>
      <c r="K3" s="185" t="str">
        <f>IF(D3="","",IF('CLAIM FORM'!$M$7="",0,IF(L3=LIST!$A$78,0,IF('CLAIM FORM'!$M$7="R&amp;D",0,IF(E3="",LIST!$A$75,IF(F3=LIST!$F$30,0,IFERROR(((VLOOKUP(E3,'TRAINING CODE'!B:D,3,FALSE)*MIN(D3,8))),LIST!$A$76)))))))</f>
        <v/>
      </c>
      <c r="L3" s="183" t="str">
        <f>IF(B3="","",IF('CLAIM FORM'!$M$7="",LIST!$A$77,IFERROR(VLOOKUP(B3,'PHR (Project Hourly Rate)'!B:G,6,FALSE),LIST!$A$78)))</f>
        <v/>
      </c>
    </row>
    <row r="4" spans="1:12" ht="36" customHeight="1">
      <c r="A4" s="184">
        <v>2</v>
      </c>
      <c r="B4" s="46"/>
      <c r="C4" s="47"/>
      <c r="D4" s="48"/>
      <c r="E4" s="49"/>
      <c r="F4" s="49"/>
      <c r="G4" s="41" t="str">
        <f>IF(C4="","",VLOOKUP(WEEKDAY(C4),LIST!$A$15:$B$21,2,FALSE))</f>
        <v/>
      </c>
      <c r="H4" s="42" t="str">
        <f>IF(B4="","",IF(L4=LIST!$A$80,LIST!$A$78,IF(L4=LIST!$A$81,LIST!$A$78,IF(L4=LIST!$A$82,LIST!$A$78,IF(IFERROR(VLOOKUP(B4,'PHR (Project Hourly Rate)'!B:G,6,FALSE),LIST!$A$78)=0,LIST!$A$79,L4)))))</f>
        <v/>
      </c>
      <c r="I4" s="42" t="str">
        <f>IF(B4="","",IF(L4=LIST!$A$75,"",IF(K4=LIST!$A$76,LIST!$A$76,IF(L4=LIST!$A$77,"",IF(L4=LIST!$A$78,"",IF(L4=LIST!$A$80,"",IF(L4=LIST!$A$72,"",IF(L4=LIST!$A$73,"",IF(L4=LIST!$A$81,"",IF(L4=LIST!$A$82,"",IF(L4=LIST!$A$79,"",IF(K4=LIST!$A$75,LIST!$A$75,ROUND(J4*L4,2)))))))))))))</f>
        <v/>
      </c>
      <c r="J4" s="43">
        <f>IF(D4="",0,IF(K4=LIST!$A$75,0,IF(K4=LIST!$A$76,0,IF(K4=LIST!$A$77,0,IF(K4=LIST!$A$78,0,(MIN(D4,8)-K4))))))</f>
        <v>0</v>
      </c>
      <c r="K4" s="185" t="str">
        <f>IF(D4="","",IF('CLAIM FORM'!$M$7="",0,IF(L4=LIST!$A$78,0,IF('CLAIM FORM'!$M$7="R&amp;D",0,IF(E4="",LIST!$A$75,IF(F4=LIST!$F$30,0,IFERROR(((VLOOKUP(E4,'TRAINING CODE'!B:D,3,FALSE)*MIN(D4,8))),LIST!$A$76)))))))</f>
        <v/>
      </c>
      <c r="L4" s="183" t="str">
        <f>IF(B4="","",IF('CLAIM FORM'!$M$7="",LIST!$A$77,IFERROR(VLOOKUP(B4,'PHR (Project Hourly Rate)'!B:G,6,FALSE),LIST!$A$78)))</f>
        <v/>
      </c>
    </row>
    <row r="5" spans="1:12" ht="36" customHeight="1">
      <c r="A5" s="184">
        <v>3</v>
      </c>
      <c r="B5" s="46"/>
      <c r="C5" s="47"/>
      <c r="D5" s="48"/>
      <c r="E5" s="49"/>
      <c r="F5" s="49"/>
      <c r="G5" s="41" t="str">
        <f>IF(C5="","",VLOOKUP(WEEKDAY(C5),LIST!$A$15:$B$21,2,FALSE))</f>
        <v/>
      </c>
      <c r="H5" s="42" t="str">
        <f>IF(B5="","",IF(L5=LIST!$A$80,LIST!$A$78,IF(L5=LIST!$A$81,LIST!$A$78,IF(L5=LIST!$A$82,LIST!$A$78,IF(IFERROR(VLOOKUP(B5,'PHR (Project Hourly Rate)'!B:G,6,FALSE),LIST!$A$78)=0,LIST!$A$79,L5)))))</f>
        <v/>
      </c>
      <c r="I5" s="42" t="str">
        <f>IF(B5="","",IF(L5=LIST!$A$75,"",IF(K5=LIST!$A$76,LIST!$A$76,IF(L5=LIST!$A$77,"",IF(L5=LIST!$A$78,"",IF(L5=LIST!$A$80,"",IF(L5=LIST!$A$72,"",IF(L5=LIST!$A$73,"",IF(L5=LIST!$A$81,"",IF(L5=LIST!$A$82,"",IF(L5=LIST!$A$79,"",IF(K5=LIST!$A$75,LIST!$A$75,ROUND(J5*L5,2)))))))))))))</f>
        <v/>
      </c>
      <c r="J5" s="43">
        <f>IF(D5="",0,IF(K5=LIST!$A$75,0,IF(K5=LIST!$A$76,0,IF(K5=LIST!$A$77,0,IF(K5=LIST!$A$78,0,(MIN(D5,8)-K5))))))</f>
        <v>0</v>
      </c>
      <c r="K5" s="185" t="str">
        <f>IF(D5="","",IF('CLAIM FORM'!$M$7="",0,IF(L5=LIST!$A$78,0,IF('CLAIM FORM'!$M$7="R&amp;D",0,IF(E5="",LIST!$A$75,IF(F5=LIST!$F$30,0,IFERROR(((VLOOKUP(E5,'TRAINING CODE'!B:D,3,FALSE)*MIN(D5,8))),LIST!$A$76)))))))</f>
        <v/>
      </c>
      <c r="L5" s="183" t="str">
        <f>IF(B5="","",IF('CLAIM FORM'!$M$7="",LIST!$A$77,IFERROR(VLOOKUP(B5,'PHR (Project Hourly Rate)'!B:G,6,FALSE),LIST!$A$78)))</f>
        <v/>
      </c>
    </row>
    <row r="6" spans="1:12" ht="36" customHeight="1">
      <c r="A6" s="184">
        <v>4</v>
      </c>
      <c r="B6" s="46"/>
      <c r="C6" s="47"/>
      <c r="D6" s="48"/>
      <c r="E6" s="49"/>
      <c r="F6" s="49"/>
      <c r="G6" s="41" t="str">
        <f>IF(C6="","",VLOOKUP(WEEKDAY(C6),LIST!$A$15:$B$21,2,FALSE))</f>
        <v/>
      </c>
      <c r="H6" s="42" t="str">
        <f>IF(B6="","",IF(L6=LIST!$A$80,LIST!$A$78,IF(L6=LIST!$A$81,LIST!$A$78,IF(L6=LIST!$A$82,LIST!$A$78,IF(IFERROR(VLOOKUP(B6,'PHR (Project Hourly Rate)'!B:G,6,FALSE),LIST!$A$78)=0,LIST!$A$79,L6)))))</f>
        <v/>
      </c>
      <c r="I6" s="42" t="str">
        <f>IF(B6="","",IF(L6=LIST!$A$75,"",IF(K6=LIST!$A$76,LIST!$A$76,IF(L6=LIST!$A$77,"",IF(L6=LIST!$A$78,"",IF(L6=LIST!$A$80,"",IF(L6=LIST!$A$72,"",IF(L6=LIST!$A$73,"",IF(L6=LIST!$A$81,"",IF(L6=LIST!$A$82,"",IF(L6=LIST!$A$79,"",IF(K6=LIST!$A$75,LIST!$A$75,ROUND(J6*L6,2)))))))))))))</f>
        <v/>
      </c>
      <c r="J6" s="43">
        <f>IF(D6="",0,IF(K6=LIST!$A$75,0,IF(K6=LIST!$A$76,0,IF(K6=LIST!$A$77,0,IF(K6=LIST!$A$78,0,(MIN(D6,8)-K6))))))</f>
        <v>0</v>
      </c>
      <c r="K6" s="185" t="str">
        <f>IF(D6="","",IF('CLAIM FORM'!$M$7="",0,IF(L6=LIST!$A$78,0,IF('CLAIM FORM'!$M$7="R&amp;D",0,IF(E6="",LIST!$A$75,IF(F6=LIST!$F$30,0,IFERROR(((VLOOKUP(E6,'TRAINING CODE'!B:D,3,FALSE)*MIN(D6,8))),LIST!$A$76)))))))</f>
        <v/>
      </c>
      <c r="L6" s="183" t="str">
        <f>IF(B6="","",IF('CLAIM FORM'!$M$7="",LIST!$A$77,IFERROR(VLOOKUP(B6,'PHR (Project Hourly Rate)'!B:G,6,FALSE),LIST!$A$78)))</f>
        <v/>
      </c>
    </row>
    <row r="7" spans="1:12" ht="36" customHeight="1">
      <c r="A7" s="184">
        <v>5</v>
      </c>
      <c r="B7" s="46"/>
      <c r="C7" s="47"/>
      <c r="D7" s="48"/>
      <c r="E7" s="49"/>
      <c r="F7" s="49"/>
      <c r="G7" s="41" t="str">
        <f>IF(C7="","",VLOOKUP(WEEKDAY(C7),LIST!$A$15:$B$21,2,FALSE))</f>
        <v/>
      </c>
      <c r="H7" s="42" t="str">
        <f>IF(B7="","",IF(L7=LIST!$A$80,LIST!$A$78,IF(L7=LIST!$A$81,LIST!$A$78,IF(L7=LIST!$A$82,LIST!$A$78,IF(IFERROR(VLOOKUP(B7,'PHR (Project Hourly Rate)'!B:G,6,FALSE),LIST!$A$78)=0,LIST!$A$79,L7)))))</f>
        <v/>
      </c>
      <c r="I7" s="42" t="str">
        <f>IF(B7="","",IF(L7=LIST!$A$75,"",IF(K7=LIST!$A$76,LIST!$A$76,IF(L7=LIST!$A$77,"",IF(L7=LIST!$A$78,"",IF(L7=LIST!$A$80,"",IF(L7=LIST!$A$72,"",IF(L7=LIST!$A$73,"",IF(L7=LIST!$A$81,"",IF(L7=LIST!$A$82,"",IF(L7=LIST!$A$79,"",IF(K7=LIST!$A$75,LIST!$A$75,ROUND(J7*L7,2)))))))))))))</f>
        <v/>
      </c>
      <c r="J7" s="43">
        <f>IF(D7="",0,IF(K7=LIST!$A$75,0,IF(K7=LIST!$A$76,0,IF(K7=LIST!$A$77,0,IF(K7=LIST!$A$78,0,(MIN(D7,8)-K7))))))</f>
        <v>0</v>
      </c>
      <c r="K7" s="185" t="str">
        <f>IF(D7="","",IF('CLAIM FORM'!$M$7="",0,IF(L7=LIST!$A$78,0,IF('CLAIM FORM'!$M$7="R&amp;D",0,IF(E7="",LIST!$A$75,IF(F7=LIST!$F$30,0,IFERROR(((VLOOKUP(E7,'TRAINING CODE'!B:D,3,FALSE)*MIN(D7,8))),LIST!$A$76)))))))</f>
        <v/>
      </c>
      <c r="L7" s="183" t="str">
        <f>IF(B7="","",IF('CLAIM FORM'!$M$7="",LIST!$A$77,IFERROR(VLOOKUP(B7,'PHR (Project Hourly Rate)'!B:G,6,FALSE),LIST!$A$78)))</f>
        <v/>
      </c>
    </row>
    <row r="8" spans="1:12" ht="36" customHeight="1">
      <c r="A8" s="184">
        <v>6</v>
      </c>
      <c r="B8" s="46"/>
      <c r="C8" s="47"/>
      <c r="D8" s="48"/>
      <c r="E8" s="49"/>
      <c r="F8" s="49"/>
      <c r="G8" s="41" t="str">
        <f>IF(C8="","",VLOOKUP(WEEKDAY(C8),LIST!$A$15:$B$21,2,FALSE))</f>
        <v/>
      </c>
      <c r="H8" s="42" t="str">
        <f>IF(B8="","",IF(L8=LIST!$A$80,LIST!$A$78,IF(L8=LIST!$A$81,LIST!$A$78,IF(L8=LIST!$A$82,LIST!$A$78,IF(IFERROR(VLOOKUP(B8,'PHR (Project Hourly Rate)'!B:G,6,FALSE),LIST!$A$78)=0,LIST!$A$79,L8)))))</f>
        <v/>
      </c>
      <c r="I8" s="42" t="str">
        <f>IF(B8="","",IF(L8=LIST!$A$75,"",IF(K8=LIST!$A$76,LIST!$A$76,IF(L8=LIST!$A$77,"",IF(L8=LIST!$A$78,"",IF(L8=LIST!$A$80,"",IF(L8=LIST!$A$72,"",IF(L8=LIST!$A$73,"",IF(L8=LIST!$A$81,"",IF(L8=LIST!$A$82,"",IF(L8=LIST!$A$79,"",IF(K8=LIST!$A$75,LIST!$A$75,ROUND(J8*L8,2)))))))))))))</f>
        <v/>
      </c>
      <c r="J8" s="43">
        <f>IF(D8="",0,IF(K8=LIST!$A$75,0,IF(K8=LIST!$A$76,0,IF(K8=LIST!$A$77,0,IF(K8=LIST!$A$78,0,(MIN(D8,8)-K8))))))</f>
        <v>0</v>
      </c>
      <c r="K8" s="185" t="str">
        <f>IF(D8="","",IF('CLAIM FORM'!$M$7="",0,IF(L8=LIST!$A$78,0,IF('CLAIM FORM'!$M$7="R&amp;D",0,IF(E8="",LIST!$A$75,IF(F8=LIST!$F$30,0,IFERROR(((VLOOKUP(E8,'TRAINING CODE'!B:D,3,FALSE)*MIN(D8,8))),LIST!$A$76)))))))</f>
        <v/>
      </c>
      <c r="L8" s="183" t="str">
        <f>IF(B8="","",IF('CLAIM FORM'!$M$7="",LIST!$A$77,IFERROR(VLOOKUP(B8,'PHR (Project Hourly Rate)'!B:G,6,FALSE),LIST!$A$78)))</f>
        <v/>
      </c>
    </row>
    <row r="9" spans="1:12" ht="36" customHeight="1">
      <c r="A9" s="184">
        <v>7</v>
      </c>
      <c r="B9" s="46"/>
      <c r="C9" s="47"/>
      <c r="D9" s="48"/>
      <c r="E9" s="49"/>
      <c r="F9" s="49"/>
      <c r="G9" s="41" t="str">
        <f>IF(C9="","",VLOOKUP(WEEKDAY(C9),LIST!$A$15:$B$21,2,FALSE))</f>
        <v/>
      </c>
      <c r="H9" s="42" t="str">
        <f>IF(B9="","",IF(L9=LIST!$A$80,LIST!$A$78,IF(L9=LIST!$A$81,LIST!$A$78,IF(L9=LIST!$A$82,LIST!$A$78,IF(IFERROR(VLOOKUP(B9,'PHR (Project Hourly Rate)'!B:G,6,FALSE),LIST!$A$78)=0,LIST!$A$79,L9)))))</f>
        <v/>
      </c>
      <c r="I9" s="42" t="str">
        <f>IF(B9="","",IF(L9=LIST!$A$75,"",IF(K9=LIST!$A$76,LIST!$A$76,IF(L9=LIST!$A$77,"",IF(L9=LIST!$A$78,"",IF(L9=LIST!$A$80,"",IF(L9=LIST!$A$72,"",IF(L9=LIST!$A$73,"",IF(L9=LIST!$A$81,"",IF(L9=LIST!$A$82,"",IF(L9=LIST!$A$79,"",IF(K9=LIST!$A$75,LIST!$A$75,ROUND(J9*L9,2)))))))))))))</f>
        <v/>
      </c>
      <c r="J9" s="43">
        <f>IF(D9="",0,IF(K9=LIST!$A$75,0,IF(K9=LIST!$A$76,0,IF(K9=LIST!$A$77,0,IF(K9=LIST!$A$78,0,(MIN(D9,8)-K9))))))</f>
        <v>0</v>
      </c>
      <c r="K9" s="185" t="str">
        <f>IF(D9="","",IF('CLAIM FORM'!$M$7="",0,IF(L9=LIST!$A$78,0,IF('CLAIM FORM'!$M$7="R&amp;D",0,IF(E9="",LIST!$A$75,IF(F9=LIST!$F$30,0,IFERROR(((VLOOKUP(E9,'TRAINING CODE'!B:D,3,FALSE)*MIN(D9,8))),LIST!$A$76)))))))</f>
        <v/>
      </c>
      <c r="L9" s="183" t="str">
        <f>IF(B9="","",IF('CLAIM FORM'!$M$7="",LIST!$A$77,IFERROR(VLOOKUP(B9,'PHR (Project Hourly Rate)'!B:G,6,FALSE),LIST!$A$78)))</f>
        <v/>
      </c>
    </row>
    <row r="10" spans="1:12" ht="36" customHeight="1">
      <c r="A10" s="184">
        <v>8</v>
      </c>
      <c r="B10" s="46"/>
      <c r="C10" s="47"/>
      <c r="D10" s="48"/>
      <c r="E10" s="49"/>
      <c r="F10" s="49"/>
      <c r="G10" s="41" t="str">
        <f>IF(C10="","",VLOOKUP(WEEKDAY(C10),LIST!$A$15:$B$21,2,FALSE))</f>
        <v/>
      </c>
      <c r="H10" s="42" t="str">
        <f>IF(B10="","",IF(L10=LIST!$A$80,LIST!$A$78,IF(L10=LIST!$A$81,LIST!$A$78,IF(L10=LIST!$A$82,LIST!$A$78,IF(IFERROR(VLOOKUP(B10,'PHR (Project Hourly Rate)'!B:G,6,FALSE),LIST!$A$78)=0,LIST!$A$79,L10)))))</f>
        <v/>
      </c>
      <c r="I10" s="42" t="str">
        <f>IF(B10="","",IF(L10=LIST!$A$75,"",IF(K10=LIST!$A$76,LIST!$A$76,IF(L10=LIST!$A$77,"",IF(L10=LIST!$A$78,"",IF(L10=LIST!$A$80,"",IF(L10=LIST!$A$72,"",IF(L10=LIST!$A$73,"",IF(L10=LIST!$A$81,"",IF(L10=LIST!$A$82,"",IF(L10=LIST!$A$79,"",IF(K10=LIST!$A$75,LIST!$A$75,ROUND(J10*L10,2)))))))))))))</f>
        <v/>
      </c>
      <c r="J10" s="43">
        <f>IF(D10="",0,IF(K10=LIST!$A$75,0,IF(K10=LIST!$A$76,0,IF(K10=LIST!$A$77,0,IF(K10=LIST!$A$78,0,(MIN(D10,8)-K10))))))</f>
        <v>0</v>
      </c>
      <c r="K10" s="185" t="str">
        <f>IF(D10="","",IF('CLAIM FORM'!$M$7="",0,IF(L10=LIST!$A$78,0,IF('CLAIM FORM'!$M$7="R&amp;D",0,IF(E10="",LIST!$A$75,IF(F10=LIST!$F$30,0,IFERROR(((VLOOKUP(E10,'TRAINING CODE'!B:D,3,FALSE)*MIN(D10,8))),LIST!$A$76)))))))</f>
        <v/>
      </c>
      <c r="L10" s="183" t="str">
        <f>IF(B10="","",IF('CLAIM FORM'!$M$7="",LIST!$A$77,IFERROR(VLOOKUP(B10,'PHR (Project Hourly Rate)'!B:G,6,FALSE),LIST!$A$78)))</f>
        <v/>
      </c>
    </row>
    <row r="11" spans="1:12" ht="36" customHeight="1">
      <c r="A11" s="184">
        <v>9</v>
      </c>
      <c r="B11" s="46"/>
      <c r="C11" s="47"/>
      <c r="D11" s="48"/>
      <c r="E11" s="49"/>
      <c r="F11" s="49"/>
      <c r="G11" s="41" t="str">
        <f>IF(C11="","",VLOOKUP(WEEKDAY(C11),LIST!$A$15:$B$21,2,FALSE))</f>
        <v/>
      </c>
      <c r="H11" s="42" t="str">
        <f>IF(B11="","",IF(L11=LIST!$A$80,LIST!$A$78,IF(L11=LIST!$A$81,LIST!$A$78,IF(L11=LIST!$A$82,LIST!$A$78,IF(IFERROR(VLOOKUP(B11,'PHR (Project Hourly Rate)'!B:G,6,FALSE),LIST!$A$78)=0,LIST!$A$79,L11)))))</f>
        <v/>
      </c>
      <c r="I11" s="42" t="str">
        <f>IF(B11="","",IF(L11=LIST!$A$75,"",IF(K11=LIST!$A$76,LIST!$A$76,IF(L11=LIST!$A$77,"",IF(L11=LIST!$A$78,"",IF(L11=LIST!$A$80,"",IF(L11=LIST!$A$72,"",IF(L11=LIST!$A$73,"",IF(L11=LIST!$A$81,"",IF(L11=LIST!$A$82,"",IF(L11=LIST!$A$79,"",IF(K11=LIST!$A$75,LIST!$A$75,ROUND(J11*L11,2)))))))))))))</f>
        <v/>
      </c>
      <c r="J11" s="43">
        <f>IF(D11="",0,IF(K11=LIST!$A$75,0,IF(K11=LIST!$A$76,0,IF(K11=LIST!$A$77,0,IF(K11=LIST!$A$78,0,(MIN(D11,8)-K11))))))</f>
        <v>0</v>
      </c>
      <c r="K11" s="185" t="str">
        <f>IF(D11="","",IF('CLAIM FORM'!$M$7="",0,IF(L11=LIST!$A$78,0,IF('CLAIM FORM'!$M$7="R&amp;D",0,IF(E11="",LIST!$A$75,IF(F11=LIST!$F$30,0,IFERROR(((VLOOKUP(E11,'TRAINING CODE'!B:D,3,FALSE)*MIN(D11,8))),LIST!$A$76)))))))</f>
        <v/>
      </c>
      <c r="L11" s="183" t="str">
        <f>IF(B11="","",IF('CLAIM FORM'!$M$7="",LIST!$A$77,IFERROR(VLOOKUP(B11,'PHR (Project Hourly Rate)'!B:G,6,FALSE),LIST!$A$78)))</f>
        <v/>
      </c>
    </row>
    <row r="12" spans="1:12" ht="36" customHeight="1">
      <c r="A12" s="184">
        <v>10</v>
      </c>
      <c r="B12" s="46"/>
      <c r="C12" s="47"/>
      <c r="D12" s="48"/>
      <c r="E12" s="49"/>
      <c r="F12" s="49"/>
      <c r="G12" s="41" t="str">
        <f>IF(C12="","",VLOOKUP(WEEKDAY(C12),LIST!$A$15:$B$21,2,FALSE))</f>
        <v/>
      </c>
      <c r="H12" s="42" t="str">
        <f>IF(B12="","",IF(L12=LIST!$A$80,LIST!$A$78,IF(L12=LIST!$A$81,LIST!$A$78,IF(L12=LIST!$A$82,LIST!$A$78,IF(IFERROR(VLOOKUP(B12,'PHR (Project Hourly Rate)'!B:G,6,FALSE),LIST!$A$78)=0,LIST!$A$79,L12)))))</f>
        <v/>
      </c>
      <c r="I12" s="42" t="str">
        <f>IF(B12="","",IF(L12=LIST!$A$75,"",IF(K12=LIST!$A$76,LIST!$A$76,IF(L12=LIST!$A$77,"",IF(L12=LIST!$A$78,"",IF(L12=LIST!$A$80,"",IF(L12=LIST!$A$72,"",IF(L12=LIST!$A$73,"",IF(L12=LIST!$A$81,"",IF(L12=LIST!$A$82,"",IF(L12=LIST!$A$79,"",IF(K12=LIST!$A$75,LIST!$A$75,ROUND(J12*L12,2)))))))))))))</f>
        <v/>
      </c>
      <c r="J12" s="43">
        <f>IF(D12="",0,IF(K12=LIST!$A$75,0,IF(K12=LIST!$A$76,0,IF(K12=LIST!$A$77,0,IF(K12=LIST!$A$78,0,(MIN(D12,8)-K12))))))</f>
        <v>0</v>
      </c>
      <c r="K12" s="185" t="str">
        <f>IF(D12="","",IF('CLAIM FORM'!$M$7="",0,IF(L12=LIST!$A$78,0,IF('CLAIM FORM'!$M$7="R&amp;D",0,IF(E12="",LIST!$A$75,IF(F12=LIST!$F$30,0,IFERROR(((VLOOKUP(E12,'TRAINING CODE'!B:D,3,FALSE)*MIN(D12,8))),LIST!$A$76)))))))</f>
        <v/>
      </c>
      <c r="L12" s="183" t="str">
        <f>IF(B12="","",IF('CLAIM FORM'!$M$7="",LIST!$A$77,IFERROR(VLOOKUP(B12,'PHR (Project Hourly Rate)'!B:G,6,FALSE),LIST!$A$78)))</f>
        <v/>
      </c>
    </row>
    <row r="13" spans="1:12" ht="36" customHeight="1">
      <c r="A13" s="184">
        <v>11</v>
      </c>
      <c r="B13" s="46"/>
      <c r="C13" s="47"/>
      <c r="D13" s="48"/>
      <c r="E13" s="49"/>
      <c r="F13" s="49"/>
      <c r="G13" s="41" t="str">
        <f>IF(C13="","",VLOOKUP(WEEKDAY(C13),LIST!$A$15:$B$21,2,FALSE))</f>
        <v/>
      </c>
      <c r="H13" s="42" t="str">
        <f>IF(B13="","",IF(L13=LIST!$A$80,LIST!$A$78,IF(L13=LIST!$A$81,LIST!$A$78,IF(L13=LIST!$A$82,LIST!$A$78,IF(IFERROR(VLOOKUP(B13,'PHR (Project Hourly Rate)'!B:G,6,FALSE),LIST!$A$78)=0,LIST!$A$79,L13)))))</f>
        <v/>
      </c>
      <c r="I13" s="42" t="str">
        <f>IF(B13="","",IF(L13=LIST!$A$75,"",IF(K13=LIST!$A$76,LIST!$A$76,IF(L13=LIST!$A$77,"",IF(L13=LIST!$A$78,"",IF(L13=LIST!$A$80,"",IF(L13=LIST!$A$72,"",IF(L13=LIST!$A$73,"",IF(L13=LIST!$A$81,"",IF(L13=LIST!$A$82,"",IF(L13=LIST!$A$79,"",IF(K13=LIST!$A$75,LIST!$A$75,ROUND(J13*L13,2)))))))))))))</f>
        <v/>
      </c>
      <c r="J13" s="43">
        <f>IF(D13="",0,IF(K13=LIST!$A$75,0,IF(K13=LIST!$A$76,0,IF(K13=LIST!$A$77,0,IF(K13=LIST!$A$78,0,(MIN(D13,8)-K13))))))</f>
        <v>0</v>
      </c>
      <c r="K13" s="185" t="str">
        <f>IF(D13="","",IF('CLAIM FORM'!$M$7="",0,IF(L13=LIST!$A$78,0,IF('CLAIM FORM'!$M$7="R&amp;D",0,IF(E13="",LIST!$A$75,IF(F13=LIST!$F$30,0,IFERROR(((VLOOKUP(E13,'TRAINING CODE'!B:D,3,FALSE)*MIN(D13,8))),LIST!$A$76)))))))</f>
        <v/>
      </c>
      <c r="L13" s="183" t="str">
        <f>IF(B13="","",IF('CLAIM FORM'!$M$7="",LIST!$A$77,IFERROR(VLOOKUP(B13,'PHR (Project Hourly Rate)'!B:G,6,FALSE),LIST!$A$78)))</f>
        <v/>
      </c>
    </row>
    <row r="14" spans="1:12" ht="36" customHeight="1">
      <c r="A14" s="184">
        <v>12</v>
      </c>
      <c r="B14" s="46"/>
      <c r="C14" s="47"/>
      <c r="D14" s="48"/>
      <c r="E14" s="49"/>
      <c r="F14" s="49"/>
      <c r="G14" s="41" t="str">
        <f>IF(C14="","",VLOOKUP(WEEKDAY(C14),LIST!$A$15:$B$21,2,FALSE))</f>
        <v/>
      </c>
      <c r="H14" s="42" t="str">
        <f>IF(B14="","",IF(L14=LIST!$A$80,LIST!$A$78,IF(L14=LIST!$A$81,LIST!$A$78,IF(L14=LIST!$A$82,LIST!$A$78,IF(IFERROR(VLOOKUP(B14,'PHR (Project Hourly Rate)'!B:G,6,FALSE),LIST!$A$78)=0,LIST!$A$79,L14)))))</f>
        <v/>
      </c>
      <c r="I14" s="42" t="str">
        <f>IF(B14="","",IF(L14=LIST!$A$75,"",IF(K14=LIST!$A$76,LIST!$A$76,IF(L14=LIST!$A$77,"",IF(L14=LIST!$A$78,"",IF(L14=LIST!$A$80,"",IF(L14=LIST!$A$72,"",IF(L14=LIST!$A$73,"",IF(L14=LIST!$A$81,"",IF(L14=LIST!$A$82,"",IF(L14=LIST!$A$79,"",IF(K14=LIST!$A$75,LIST!$A$75,ROUND(J14*L14,2)))))))))))))</f>
        <v/>
      </c>
      <c r="J14" s="43">
        <f>IF(D14="",0,IF(K14=LIST!$A$75,0,IF(K14=LIST!$A$76,0,IF(K14=LIST!$A$77,0,IF(K14=LIST!$A$78,0,(MIN(D14,8)-K14))))))</f>
        <v>0</v>
      </c>
      <c r="K14" s="185" t="str">
        <f>IF(D14="","",IF('CLAIM FORM'!$M$7="",0,IF(L14=LIST!$A$78,0,IF('CLAIM FORM'!$M$7="R&amp;D",0,IF(E14="",LIST!$A$75,IF(F14=LIST!$F$30,0,IFERROR(((VLOOKUP(E14,'TRAINING CODE'!B:D,3,FALSE)*MIN(D14,8))),LIST!$A$76)))))))</f>
        <v/>
      </c>
      <c r="L14" s="183" t="str">
        <f>IF(B14="","",IF('CLAIM FORM'!$M$7="",LIST!$A$77,IFERROR(VLOOKUP(B14,'PHR (Project Hourly Rate)'!B:G,6,FALSE),LIST!$A$78)))</f>
        <v/>
      </c>
    </row>
    <row r="15" spans="1:12" ht="36" customHeight="1">
      <c r="A15" s="184">
        <v>13</v>
      </c>
      <c r="B15" s="46"/>
      <c r="C15" s="47"/>
      <c r="D15" s="48"/>
      <c r="E15" s="49"/>
      <c r="F15" s="49"/>
      <c r="G15" s="41" t="str">
        <f>IF(C15="","",VLOOKUP(WEEKDAY(C15),LIST!$A$15:$B$21,2,FALSE))</f>
        <v/>
      </c>
      <c r="H15" s="42" t="str">
        <f>IF(B15="","",IF(L15=LIST!$A$80,LIST!$A$78,IF(L15=LIST!$A$81,LIST!$A$78,IF(L15=LIST!$A$82,LIST!$A$78,IF(IFERROR(VLOOKUP(B15,'PHR (Project Hourly Rate)'!B:G,6,FALSE),LIST!$A$78)=0,LIST!$A$79,L15)))))</f>
        <v/>
      </c>
      <c r="I15" s="42" t="str">
        <f>IF(B15="","",IF(L15=LIST!$A$75,"",IF(K15=LIST!$A$76,LIST!$A$76,IF(L15=LIST!$A$77,"",IF(L15=LIST!$A$78,"",IF(L15=LIST!$A$80,"",IF(L15=LIST!$A$72,"",IF(L15=LIST!$A$73,"",IF(L15=LIST!$A$81,"",IF(L15=LIST!$A$82,"",IF(L15=LIST!$A$79,"",IF(K15=LIST!$A$75,LIST!$A$75,ROUND(J15*L15,2)))))))))))))</f>
        <v/>
      </c>
      <c r="J15" s="43">
        <f>IF(D15="",0,IF(K15=LIST!$A$75,0,IF(K15=LIST!$A$76,0,IF(K15=LIST!$A$77,0,IF(K15=LIST!$A$78,0,(MIN(D15,8)-K15))))))</f>
        <v>0</v>
      </c>
      <c r="K15" s="185" t="str">
        <f>IF(D15="","",IF('CLAIM FORM'!$M$7="",0,IF(L15=LIST!$A$78,0,IF('CLAIM FORM'!$M$7="R&amp;D",0,IF(E15="",LIST!$A$75,IF(F15=LIST!$F$30,0,IFERROR(((VLOOKUP(E15,'TRAINING CODE'!B:D,3,FALSE)*MIN(D15,8))),LIST!$A$76)))))))</f>
        <v/>
      </c>
      <c r="L15" s="183" t="str">
        <f>IF(B15="","",IF('CLAIM FORM'!$M$7="",LIST!$A$77,IFERROR(VLOOKUP(B15,'PHR (Project Hourly Rate)'!B:G,6,FALSE),LIST!$A$78)))</f>
        <v/>
      </c>
    </row>
    <row r="16" spans="1:12" ht="36" customHeight="1">
      <c r="A16" s="184">
        <v>14</v>
      </c>
      <c r="B16" s="46"/>
      <c r="C16" s="47"/>
      <c r="D16" s="48"/>
      <c r="E16" s="49"/>
      <c r="F16" s="49"/>
      <c r="G16" s="41" t="str">
        <f>IF(C16="","",VLOOKUP(WEEKDAY(C16),LIST!$A$15:$B$21,2,FALSE))</f>
        <v/>
      </c>
      <c r="H16" s="42" t="str">
        <f>IF(B16="","",IF(L16=LIST!$A$80,LIST!$A$78,IF(L16=LIST!$A$81,LIST!$A$78,IF(L16=LIST!$A$82,LIST!$A$78,IF(IFERROR(VLOOKUP(B16,'PHR (Project Hourly Rate)'!B:G,6,FALSE),LIST!$A$78)=0,LIST!$A$79,L16)))))</f>
        <v/>
      </c>
      <c r="I16" s="42" t="str">
        <f>IF(B16="","",IF(L16=LIST!$A$75,"",IF(K16=LIST!$A$76,LIST!$A$76,IF(L16=LIST!$A$77,"",IF(L16=LIST!$A$78,"",IF(L16=LIST!$A$80,"",IF(L16=LIST!$A$72,"",IF(L16=LIST!$A$73,"",IF(L16=LIST!$A$81,"",IF(L16=LIST!$A$82,"",IF(L16=LIST!$A$79,"",IF(K16=LIST!$A$75,LIST!$A$75,ROUND(J16*L16,2)))))))))))))</f>
        <v/>
      </c>
      <c r="J16" s="43">
        <f>IF(D16="",0,IF(K16=LIST!$A$75,0,IF(K16=LIST!$A$76,0,IF(K16=LIST!$A$77,0,IF(K16=LIST!$A$78,0,(MIN(D16,8)-K16))))))</f>
        <v>0</v>
      </c>
      <c r="K16" s="185" t="str">
        <f>IF(D16="","",IF('CLAIM FORM'!$M$7="",0,IF(L16=LIST!$A$78,0,IF('CLAIM FORM'!$M$7="R&amp;D",0,IF(E16="",LIST!$A$75,IF(F16=LIST!$F$30,0,IFERROR(((VLOOKUP(E16,'TRAINING CODE'!B:D,3,FALSE)*MIN(D16,8))),LIST!$A$76)))))))</f>
        <v/>
      </c>
      <c r="L16" s="183" t="str">
        <f>IF(B16="","",IF('CLAIM FORM'!$M$7="",LIST!$A$77,IFERROR(VLOOKUP(B16,'PHR (Project Hourly Rate)'!B:G,6,FALSE),LIST!$A$78)))</f>
        <v/>
      </c>
    </row>
    <row r="17" spans="1:12" ht="36" customHeight="1">
      <c r="A17" s="184">
        <v>15</v>
      </c>
      <c r="B17" s="46"/>
      <c r="C17" s="47"/>
      <c r="D17" s="48"/>
      <c r="E17" s="49"/>
      <c r="F17" s="49"/>
      <c r="G17" s="41" t="str">
        <f>IF(C17="","",VLOOKUP(WEEKDAY(C17),LIST!$A$15:$B$21,2,FALSE))</f>
        <v/>
      </c>
      <c r="H17" s="42" t="str">
        <f>IF(B17="","",IF(L17=LIST!$A$80,LIST!$A$78,IF(L17=LIST!$A$81,LIST!$A$78,IF(L17=LIST!$A$82,LIST!$A$78,IF(IFERROR(VLOOKUP(B17,'PHR (Project Hourly Rate)'!B:G,6,FALSE),LIST!$A$78)=0,LIST!$A$79,L17)))))</f>
        <v/>
      </c>
      <c r="I17" s="42" t="str">
        <f>IF(B17="","",IF(L17=LIST!$A$75,"",IF(K17=LIST!$A$76,LIST!$A$76,IF(L17=LIST!$A$77,"",IF(L17=LIST!$A$78,"",IF(L17=LIST!$A$80,"",IF(L17=LIST!$A$72,"",IF(L17=LIST!$A$73,"",IF(L17=LIST!$A$81,"",IF(L17=LIST!$A$82,"",IF(L17=LIST!$A$79,"",IF(K17=LIST!$A$75,LIST!$A$75,ROUND(J17*L17,2)))))))))))))</f>
        <v/>
      </c>
      <c r="J17" s="43">
        <f>IF(D17="",0,IF(K17=LIST!$A$75,0,IF(K17=LIST!$A$76,0,IF(K17=LIST!$A$77,0,IF(K17=LIST!$A$78,0,(MIN(D17,8)-K17))))))</f>
        <v>0</v>
      </c>
      <c r="K17" s="185" t="str">
        <f>IF(D17="","",IF('CLAIM FORM'!$M$7="",0,IF(L17=LIST!$A$78,0,IF('CLAIM FORM'!$M$7="R&amp;D",0,IF(E17="",LIST!$A$75,IF(F17=LIST!$F$30,0,IFERROR(((VLOOKUP(E17,'TRAINING CODE'!B:D,3,FALSE)*MIN(D17,8))),LIST!$A$76)))))))</f>
        <v/>
      </c>
      <c r="L17" s="183" t="str">
        <f>IF(B17="","",IF('CLAIM FORM'!$M$7="",LIST!$A$77,IFERROR(VLOOKUP(B17,'PHR (Project Hourly Rate)'!B:G,6,FALSE),LIST!$A$78)))</f>
        <v/>
      </c>
    </row>
    <row r="18" spans="1:12" ht="36" customHeight="1">
      <c r="A18" s="184">
        <v>16</v>
      </c>
      <c r="B18" s="46"/>
      <c r="C18" s="47"/>
      <c r="D18" s="48"/>
      <c r="E18" s="49"/>
      <c r="F18" s="49"/>
      <c r="G18" s="41" t="str">
        <f>IF(C18="","",VLOOKUP(WEEKDAY(C18),LIST!$A$15:$B$21,2,FALSE))</f>
        <v/>
      </c>
      <c r="H18" s="42" t="str">
        <f>IF(B18="","",IF(L18=LIST!$A$80,LIST!$A$78,IF(L18=LIST!$A$81,LIST!$A$78,IF(L18=LIST!$A$82,LIST!$A$78,IF(IFERROR(VLOOKUP(B18,'PHR (Project Hourly Rate)'!B:G,6,FALSE),LIST!$A$78)=0,LIST!$A$79,L18)))))</f>
        <v/>
      </c>
      <c r="I18" s="42" t="str">
        <f>IF(B18="","",IF(L18=LIST!$A$75,"",IF(K18=LIST!$A$76,LIST!$A$76,IF(L18=LIST!$A$77,"",IF(L18=LIST!$A$78,"",IF(L18=LIST!$A$80,"",IF(L18=LIST!$A$72,"",IF(L18=LIST!$A$73,"",IF(L18=LIST!$A$81,"",IF(L18=LIST!$A$82,"",IF(L18=LIST!$A$79,"",IF(K18=LIST!$A$75,LIST!$A$75,ROUND(J18*L18,2)))))))))))))</f>
        <v/>
      </c>
      <c r="J18" s="43">
        <f>IF(D18="",0,IF(K18=LIST!$A$75,0,IF(K18=LIST!$A$76,0,IF(K18=LIST!$A$77,0,IF(K18=LIST!$A$78,0,(MIN(D18,8)-K18))))))</f>
        <v>0</v>
      </c>
      <c r="K18" s="185" t="str">
        <f>IF(D18="","",IF('CLAIM FORM'!$M$7="",0,IF(L18=LIST!$A$78,0,IF('CLAIM FORM'!$M$7="R&amp;D",0,IF(E18="",LIST!$A$75,IF(F18=LIST!$F$30,0,IFERROR(((VLOOKUP(E18,'TRAINING CODE'!B:D,3,FALSE)*MIN(D18,8))),LIST!$A$76)))))))</f>
        <v/>
      </c>
      <c r="L18" s="183" t="str">
        <f>IF(B18="","",IF('CLAIM FORM'!$M$7="",LIST!$A$77,IFERROR(VLOOKUP(B18,'PHR (Project Hourly Rate)'!B:G,6,FALSE),LIST!$A$78)))</f>
        <v/>
      </c>
    </row>
    <row r="19" spans="1:12" ht="36" customHeight="1">
      <c r="A19" s="184">
        <v>17</v>
      </c>
      <c r="B19" s="46"/>
      <c r="C19" s="47"/>
      <c r="D19" s="48"/>
      <c r="E19" s="49"/>
      <c r="F19" s="49"/>
      <c r="G19" s="41" t="str">
        <f>IF(C19="","",VLOOKUP(WEEKDAY(C19),LIST!$A$15:$B$21,2,FALSE))</f>
        <v/>
      </c>
      <c r="H19" s="42" t="str">
        <f>IF(B19="","",IF(L19=LIST!$A$80,LIST!$A$78,IF(L19=LIST!$A$81,LIST!$A$78,IF(L19=LIST!$A$82,LIST!$A$78,IF(IFERROR(VLOOKUP(B19,'PHR (Project Hourly Rate)'!B:G,6,FALSE),LIST!$A$78)=0,LIST!$A$79,L19)))))</f>
        <v/>
      </c>
      <c r="I19" s="42" t="str">
        <f>IF(B19="","",IF(L19=LIST!$A$75,"",IF(K19=LIST!$A$76,LIST!$A$76,IF(L19=LIST!$A$77,"",IF(L19=LIST!$A$78,"",IF(L19=LIST!$A$80,"",IF(L19=LIST!$A$72,"",IF(L19=LIST!$A$73,"",IF(L19=LIST!$A$81,"",IF(L19=LIST!$A$82,"",IF(L19=LIST!$A$79,"",IF(K19=LIST!$A$75,LIST!$A$75,ROUND(J19*L19,2)))))))))))))</f>
        <v/>
      </c>
      <c r="J19" s="43">
        <f>IF(D19="",0,IF(K19=LIST!$A$75,0,IF(K19=LIST!$A$76,0,IF(K19=LIST!$A$77,0,IF(K19=LIST!$A$78,0,(MIN(D19,8)-K19))))))</f>
        <v>0</v>
      </c>
      <c r="K19" s="185" t="str">
        <f>IF(D19="","",IF('CLAIM FORM'!$M$7="",0,IF(L19=LIST!$A$78,0,IF('CLAIM FORM'!$M$7="R&amp;D",0,IF(E19="",LIST!$A$75,IF(F19=LIST!$F$30,0,IFERROR(((VLOOKUP(E19,'TRAINING CODE'!B:D,3,FALSE)*MIN(D19,8))),LIST!$A$76)))))))</f>
        <v/>
      </c>
      <c r="L19" s="183" t="str">
        <f>IF(B19="","",IF('CLAIM FORM'!$M$7="",LIST!$A$77,IFERROR(VLOOKUP(B19,'PHR (Project Hourly Rate)'!B:G,6,FALSE),LIST!$A$78)))</f>
        <v/>
      </c>
    </row>
    <row r="20" spans="1:12" ht="36" customHeight="1">
      <c r="A20" s="184">
        <v>18</v>
      </c>
      <c r="B20" s="46"/>
      <c r="C20" s="47"/>
      <c r="D20" s="48"/>
      <c r="E20" s="49"/>
      <c r="F20" s="49"/>
      <c r="G20" s="41" t="str">
        <f>IF(C20="","",VLOOKUP(WEEKDAY(C20),LIST!$A$15:$B$21,2,FALSE))</f>
        <v/>
      </c>
      <c r="H20" s="42" t="str">
        <f>IF(B20="","",IF(L20=LIST!$A$80,LIST!$A$78,IF(L20=LIST!$A$81,LIST!$A$78,IF(L20=LIST!$A$82,LIST!$A$78,IF(IFERROR(VLOOKUP(B20,'PHR (Project Hourly Rate)'!B:G,6,FALSE),LIST!$A$78)=0,LIST!$A$79,L20)))))</f>
        <v/>
      </c>
      <c r="I20" s="42" t="str">
        <f>IF(B20="","",IF(L20=LIST!$A$75,"",IF(K20=LIST!$A$76,LIST!$A$76,IF(L20=LIST!$A$77,"",IF(L20=LIST!$A$78,"",IF(L20=LIST!$A$80,"",IF(L20=LIST!$A$72,"",IF(L20=LIST!$A$73,"",IF(L20=LIST!$A$81,"",IF(L20=LIST!$A$82,"",IF(L20=LIST!$A$79,"",IF(K20=LIST!$A$75,LIST!$A$75,ROUND(J20*L20,2)))))))))))))</f>
        <v/>
      </c>
      <c r="J20" s="43">
        <f>IF(D20="",0,IF(K20=LIST!$A$75,0,IF(K20=LIST!$A$76,0,IF(K20=LIST!$A$77,0,IF(K20=LIST!$A$78,0,(MIN(D20,8)-K20))))))</f>
        <v>0</v>
      </c>
      <c r="K20" s="185" t="str">
        <f>IF(D20="","",IF('CLAIM FORM'!$M$7="",0,IF(L20=LIST!$A$78,0,IF('CLAIM FORM'!$M$7="R&amp;D",0,IF(E20="",LIST!$A$75,IF(F20=LIST!$F$30,0,IFERROR(((VLOOKUP(E20,'TRAINING CODE'!B:D,3,FALSE)*MIN(D20,8))),LIST!$A$76)))))))</f>
        <v/>
      </c>
      <c r="L20" s="183" t="str">
        <f>IF(B20="","",IF('CLAIM FORM'!$M$7="",LIST!$A$77,IFERROR(VLOOKUP(B20,'PHR (Project Hourly Rate)'!B:G,6,FALSE),LIST!$A$78)))</f>
        <v/>
      </c>
    </row>
    <row r="21" spans="1:12" ht="36" customHeight="1">
      <c r="A21" s="184">
        <v>19</v>
      </c>
      <c r="B21" s="46"/>
      <c r="C21" s="47"/>
      <c r="D21" s="48"/>
      <c r="E21" s="49"/>
      <c r="F21" s="49"/>
      <c r="G21" s="41" t="str">
        <f>IF(C21="","",VLOOKUP(WEEKDAY(C21),LIST!$A$15:$B$21,2,FALSE))</f>
        <v/>
      </c>
      <c r="H21" s="42" t="str">
        <f>IF(B21="","",IF(L21=LIST!$A$80,LIST!$A$78,IF(L21=LIST!$A$81,LIST!$A$78,IF(L21=LIST!$A$82,LIST!$A$78,IF(IFERROR(VLOOKUP(B21,'PHR (Project Hourly Rate)'!B:G,6,FALSE),LIST!$A$78)=0,LIST!$A$79,L21)))))</f>
        <v/>
      </c>
      <c r="I21" s="42" t="str">
        <f>IF(B21="","",IF(L21=LIST!$A$75,"",IF(K21=LIST!$A$76,LIST!$A$76,IF(L21=LIST!$A$77,"",IF(L21=LIST!$A$78,"",IF(L21=LIST!$A$80,"",IF(L21=LIST!$A$72,"",IF(L21=LIST!$A$73,"",IF(L21=LIST!$A$81,"",IF(L21=LIST!$A$82,"",IF(L21=LIST!$A$79,"",IF(K21=LIST!$A$75,LIST!$A$75,ROUND(J21*L21,2)))))))))))))</f>
        <v/>
      </c>
      <c r="J21" s="43">
        <f>IF(D21="",0,IF(K21=LIST!$A$75,0,IF(K21=LIST!$A$76,0,IF(K21=LIST!$A$77,0,IF(K21=LIST!$A$78,0,(MIN(D21,8)-K21))))))</f>
        <v>0</v>
      </c>
      <c r="K21" s="185" t="str">
        <f>IF(D21="","",IF('CLAIM FORM'!$M$7="",0,IF(L21=LIST!$A$78,0,IF('CLAIM FORM'!$M$7="R&amp;D",0,IF(E21="",LIST!$A$75,IF(F21=LIST!$F$30,0,IFERROR(((VLOOKUP(E21,'TRAINING CODE'!B:D,3,FALSE)*MIN(D21,8))),LIST!$A$76)))))))</f>
        <v/>
      </c>
      <c r="L21" s="183" t="str">
        <f>IF(B21="","",IF('CLAIM FORM'!$M$7="",LIST!$A$77,IFERROR(VLOOKUP(B21,'PHR (Project Hourly Rate)'!B:G,6,FALSE),LIST!$A$78)))</f>
        <v/>
      </c>
    </row>
    <row r="22" spans="1:12" ht="36" customHeight="1">
      <c r="A22" s="184">
        <v>20</v>
      </c>
      <c r="B22" s="46"/>
      <c r="C22" s="47"/>
      <c r="D22" s="48"/>
      <c r="E22" s="49"/>
      <c r="F22" s="49"/>
      <c r="G22" s="41" t="str">
        <f>IF(C22="","",VLOOKUP(WEEKDAY(C22),LIST!$A$15:$B$21,2,FALSE))</f>
        <v/>
      </c>
      <c r="H22" s="42" t="str">
        <f>IF(B22="","",IF(L22=LIST!$A$80,LIST!$A$78,IF(L22=LIST!$A$81,LIST!$A$78,IF(L22=LIST!$A$82,LIST!$A$78,IF(IFERROR(VLOOKUP(B22,'PHR (Project Hourly Rate)'!B:G,6,FALSE),LIST!$A$78)=0,LIST!$A$79,L22)))))</f>
        <v/>
      </c>
      <c r="I22" s="42" t="str">
        <f>IF(B22="","",IF(L22=LIST!$A$75,"",IF(K22=LIST!$A$76,LIST!$A$76,IF(L22=LIST!$A$77,"",IF(L22=LIST!$A$78,"",IF(L22=LIST!$A$80,"",IF(L22=LIST!$A$72,"",IF(L22=LIST!$A$73,"",IF(L22=LIST!$A$81,"",IF(L22=LIST!$A$82,"",IF(L22=LIST!$A$79,"",IF(K22=LIST!$A$75,LIST!$A$75,ROUND(J22*L22,2)))))))))))))</f>
        <v/>
      </c>
      <c r="J22" s="43">
        <f>IF(D22="",0,IF(K22=LIST!$A$75,0,IF(K22=LIST!$A$76,0,IF(K22=LIST!$A$77,0,IF(K22=LIST!$A$78,0,(MIN(D22,8)-K22))))))</f>
        <v>0</v>
      </c>
      <c r="K22" s="185" t="str">
        <f>IF(D22="","",IF('CLAIM FORM'!$M$7="",0,IF(L22=LIST!$A$78,0,IF('CLAIM FORM'!$M$7="R&amp;D",0,IF(E22="",LIST!$A$75,IF(F22=LIST!$F$30,0,IFERROR(((VLOOKUP(E22,'TRAINING CODE'!B:D,3,FALSE)*MIN(D22,8))),LIST!$A$76)))))))</f>
        <v/>
      </c>
      <c r="L22" s="183" t="str">
        <f>IF(B22="","",IF('CLAIM FORM'!$M$7="",LIST!$A$77,IFERROR(VLOOKUP(B22,'PHR (Project Hourly Rate)'!B:G,6,FALSE),LIST!$A$78)))</f>
        <v/>
      </c>
    </row>
    <row r="23" spans="1:12" ht="36" customHeight="1">
      <c r="A23" s="184">
        <v>21</v>
      </c>
      <c r="B23" s="46"/>
      <c r="C23" s="47"/>
      <c r="D23" s="48"/>
      <c r="E23" s="49"/>
      <c r="F23" s="49"/>
      <c r="G23" s="41" t="str">
        <f>IF(C23="","",VLOOKUP(WEEKDAY(C23),LIST!$A$15:$B$21,2,FALSE))</f>
        <v/>
      </c>
      <c r="H23" s="42" t="str">
        <f>IF(B23="","",IF(L23=LIST!$A$80,LIST!$A$78,IF(L23=LIST!$A$81,LIST!$A$78,IF(L23=LIST!$A$82,LIST!$A$78,IF(IFERROR(VLOOKUP(B23,'PHR (Project Hourly Rate)'!B:G,6,FALSE),LIST!$A$78)=0,LIST!$A$79,L23)))))</f>
        <v/>
      </c>
      <c r="I23" s="42" t="str">
        <f>IF(B23="","",IF(L23=LIST!$A$75,"",IF(K23=LIST!$A$76,LIST!$A$76,IF(L23=LIST!$A$77,"",IF(L23=LIST!$A$78,"",IF(L23=LIST!$A$80,"",IF(L23=LIST!$A$72,"",IF(L23=LIST!$A$73,"",IF(L23=LIST!$A$81,"",IF(L23=LIST!$A$82,"",IF(L23=LIST!$A$79,"",IF(K23=LIST!$A$75,LIST!$A$75,ROUND(J23*L23,2)))))))))))))</f>
        <v/>
      </c>
      <c r="J23" s="43">
        <f>IF(D23="",0,IF(K23=LIST!$A$75,0,IF(K23=LIST!$A$76,0,IF(K23=LIST!$A$77,0,IF(K23=LIST!$A$78,0,(MIN(D23,8)-K23))))))</f>
        <v>0</v>
      </c>
      <c r="K23" s="185" t="str">
        <f>IF(D23="","",IF('CLAIM FORM'!$M$7="",0,IF(L23=LIST!$A$78,0,IF('CLAIM FORM'!$M$7="R&amp;D",0,IF(E23="",LIST!$A$75,IF(F23=LIST!$F$30,0,IFERROR(((VLOOKUP(E23,'TRAINING CODE'!B:D,3,FALSE)*MIN(D23,8))),LIST!$A$76)))))))</f>
        <v/>
      </c>
      <c r="L23" s="183" t="str">
        <f>IF(B23="","",IF('CLAIM FORM'!$M$7="",LIST!$A$77,IFERROR(VLOOKUP(B23,'PHR (Project Hourly Rate)'!B:G,6,FALSE),LIST!$A$78)))</f>
        <v/>
      </c>
    </row>
    <row r="24" spans="1:12" ht="36" customHeight="1">
      <c r="A24" s="184">
        <v>22</v>
      </c>
      <c r="B24" s="46"/>
      <c r="C24" s="47"/>
      <c r="D24" s="48"/>
      <c r="E24" s="49"/>
      <c r="F24" s="49"/>
      <c r="G24" s="41" t="str">
        <f>IF(C24="","",VLOOKUP(WEEKDAY(C24),LIST!$A$15:$B$21,2,FALSE))</f>
        <v/>
      </c>
      <c r="H24" s="42" t="str">
        <f>IF(B24="","",IF(L24=LIST!$A$80,LIST!$A$78,IF(L24=LIST!$A$81,LIST!$A$78,IF(L24=LIST!$A$82,LIST!$A$78,IF(IFERROR(VLOOKUP(B24,'PHR (Project Hourly Rate)'!B:G,6,FALSE),LIST!$A$78)=0,LIST!$A$79,L24)))))</f>
        <v/>
      </c>
      <c r="I24" s="42" t="str">
        <f>IF(B24="","",IF(L24=LIST!$A$75,"",IF(K24=LIST!$A$76,LIST!$A$76,IF(L24=LIST!$A$77,"",IF(L24=LIST!$A$78,"",IF(L24=LIST!$A$80,"",IF(L24=LIST!$A$72,"",IF(L24=LIST!$A$73,"",IF(L24=LIST!$A$81,"",IF(L24=LIST!$A$82,"",IF(L24=LIST!$A$79,"",IF(K24=LIST!$A$75,LIST!$A$75,ROUND(J24*L24,2)))))))))))))</f>
        <v/>
      </c>
      <c r="J24" s="43">
        <f>IF(D24="",0,IF(K24=LIST!$A$75,0,IF(K24=LIST!$A$76,0,IF(K24=LIST!$A$77,0,IF(K24=LIST!$A$78,0,(MIN(D24,8)-K24))))))</f>
        <v>0</v>
      </c>
      <c r="K24" s="185" t="str">
        <f>IF(D24="","",IF('CLAIM FORM'!$M$7="",0,IF(L24=LIST!$A$78,0,IF('CLAIM FORM'!$M$7="R&amp;D",0,IF(E24="",LIST!$A$75,IF(F24=LIST!$F$30,0,IFERROR(((VLOOKUP(E24,'TRAINING CODE'!B:D,3,FALSE)*MIN(D24,8))),LIST!$A$76)))))))</f>
        <v/>
      </c>
      <c r="L24" s="183" t="str">
        <f>IF(B24="","",IF('CLAIM FORM'!$M$7="",LIST!$A$77,IFERROR(VLOOKUP(B24,'PHR (Project Hourly Rate)'!B:G,6,FALSE),LIST!$A$78)))</f>
        <v/>
      </c>
    </row>
    <row r="25" spans="1:12" ht="36" customHeight="1">
      <c r="A25" s="184">
        <v>23</v>
      </c>
      <c r="B25" s="46"/>
      <c r="C25" s="47"/>
      <c r="D25" s="48"/>
      <c r="E25" s="49"/>
      <c r="F25" s="49"/>
      <c r="G25" s="41" t="str">
        <f>IF(C25="","",VLOOKUP(WEEKDAY(C25),LIST!$A$15:$B$21,2,FALSE))</f>
        <v/>
      </c>
      <c r="H25" s="42" t="str">
        <f>IF(B25="","",IF(L25=LIST!$A$80,LIST!$A$78,IF(L25=LIST!$A$81,LIST!$A$78,IF(L25=LIST!$A$82,LIST!$A$78,IF(IFERROR(VLOOKUP(B25,'PHR (Project Hourly Rate)'!B:G,6,FALSE),LIST!$A$78)=0,LIST!$A$79,L25)))))</f>
        <v/>
      </c>
      <c r="I25" s="42" t="str">
        <f>IF(B25="","",IF(L25=LIST!$A$75,"",IF(K25=LIST!$A$76,LIST!$A$76,IF(L25=LIST!$A$77,"",IF(L25=LIST!$A$78,"",IF(L25=LIST!$A$80,"",IF(L25=LIST!$A$72,"",IF(L25=LIST!$A$73,"",IF(L25=LIST!$A$81,"",IF(L25=LIST!$A$82,"",IF(L25=LIST!$A$79,"",IF(K25=LIST!$A$75,LIST!$A$75,ROUND(J25*L25,2)))))))))))))</f>
        <v/>
      </c>
      <c r="J25" s="43">
        <f>IF(D25="",0,IF(K25=LIST!$A$75,0,IF(K25=LIST!$A$76,0,IF(K25=LIST!$A$77,0,IF(K25=LIST!$A$78,0,(MIN(D25,8)-K25))))))</f>
        <v>0</v>
      </c>
      <c r="K25" s="185" t="str">
        <f>IF(D25="","",IF('CLAIM FORM'!$M$7="",0,IF(L25=LIST!$A$78,0,IF('CLAIM FORM'!$M$7="R&amp;D",0,IF(E25="",LIST!$A$75,IF(F25=LIST!$F$30,0,IFERROR(((VLOOKUP(E25,'TRAINING CODE'!B:D,3,FALSE)*MIN(D25,8))),LIST!$A$76)))))))</f>
        <v/>
      </c>
      <c r="L25" s="183" t="str">
        <f>IF(B25="","",IF('CLAIM FORM'!$M$7="",LIST!$A$77,IFERROR(VLOOKUP(B25,'PHR (Project Hourly Rate)'!B:G,6,FALSE),LIST!$A$78)))</f>
        <v/>
      </c>
    </row>
    <row r="26" spans="1:12" ht="36" customHeight="1">
      <c r="A26" s="184">
        <v>24</v>
      </c>
      <c r="B26" s="46"/>
      <c r="C26" s="47"/>
      <c r="D26" s="48"/>
      <c r="E26" s="49"/>
      <c r="F26" s="49"/>
      <c r="G26" s="41" t="str">
        <f>IF(C26="","",VLOOKUP(WEEKDAY(C26),LIST!$A$15:$B$21,2,FALSE))</f>
        <v/>
      </c>
      <c r="H26" s="42" t="str">
        <f>IF(B26="","",IF(L26=LIST!$A$80,LIST!$A$78,IF(L26=LIST!$A$81,LIST!$A$78,IF(L26=LIST!$A$82,LIST!$A$78,IF(IFERROR(VLOOKUP(B26,'PHR (Project Hourly Rate)'!B:G,6,FALSE),LIST!$A$78)=0,LIST!$A$79,L26)))))</f>
        <v/>
      </c>
      <c r="I26" s="42" t="str">
        <f>IF(B26="","",IF(L26=LIST!$A$75,"",IF(K26=LIST!$A$76,LIST!$A$76,IF(L26=LIST!$A$77,"",IF(L26=LIST!$A$78,"",IF(L26=LIST!$A$80,"",IF(L26=LIST!$A$72,"",IF(L26=LIST!$A$73,"",IF(L26=LIST!$A$81,"",IF(L26=LIST!$A$82,"",IF(L26=LIST!$A$79,"",IF(K26=LIST!$A$75,LIST!$A$75,ROUND(J26*L26,2)))))))))))))</f>
        <v/>
      </c>
      <c r="J26" s="43">
        <f>IF(D26="",0,IF(K26=LIST!$A$75,0,IF(K26=LIST!$A$76,0,IF(K26=LIST!$A$77,0,IF(K26=LIST!$A$78,0,(MIN(D26,8)-K26))))))</f>
        <v>0</v>
      </c>
      <c r="K26" s="185" t="str">
        <f>IF(D26="","",IF('CLAIM FORM'!$M$7="",0,IF(L26=LIST!$A$78,0,IF('CLAIM FORM'!$M$7="R&amp;D",0,IF(E26="",LIST!$A$75,IF(F26=LIST!$F$30,0,IFERROR(((VLOOKUP(E26,'TRAINING CODE'!B:D,3,FALSE)*MIN(D26,8))),LIST!$A$76)))))))</f>
        <v/>
      </c>
      <c r="L26" s="183" t="str">
        <f>IF(B26="","",IF('CLAIM FORM'!$M$7="",LIST!$A$77,IFERROR(VLOOKUP(B26,'PHR (Project Hourly Rate)'!B:G,6,FALSE),LIST!$A$78)))</f>
        <v/>
      </c>
    </row>
    <row r="27" spans="1:12" ht="36" customHeight="1">
      <c r="A27" s="184">
        <v>25</v>
      </c>
      <c r="B27" s="46"/>
      <c r="C27" s="47"/>
      <c r="D27" s="48"/>
      <c r="E27" s="49"/>
      <c r="F27" s="49"/>
      <c r="G27" s="41" t="str">
        <f>IF(C27="","",VLOOKUP(WEEKDAY(C27),LIST!$A$15:$B$21,2,FALSE))</f>
        <v/>
      </c>
      <c r="H27" s="42" t="str">
        <f>IF(B27="","",IF(L27=LIST!$A$80,LIST!$A$78,IF(L27=LIST!$A$81,LIST!$A$78,IF(L27=LIST!$A$82,LIST!$A$78,IF(IFERROR(VLOOKUP(B27,'PHR (Project Hourly Rate)'!B:G,6,FALSE),LIST!$A$78)=0,LIST!$A$79,L27)))))</f>
        <v/>
      </c>
      <c r="I27" s="42" t="str">
        <f>IF(B27="","",IF(L27=LIST!$A$75,"",IF(K27=LIST!$A$76,LIST!$A$76,IF(L27=LIST!$A$77,"",IF(L27=LIST!$A$78,"",IF(L27=LIST!$A$80,"",IF(L27=LIST!$A$72,"",IF(L27=LIST!$A$73,"",IF(L27=LIST!$A$81,"",IF(L27=LIST!$A$82,"",IF(L27=LIST!$A$79,"",IF(K27=LIST!$A$75,LIST!$A$75,ROUND(J27*L27,2)))))))))))))</f>
        <v/>
      </c>
      <c r="J27" s="43">
        <f>IF(D27="",0,IF(K27=LIST!$A$75,0,IF(K27=LIST!$A$76,0,IF(K27=LIST!$A$77,0,IF(K27=LIST!$A$78,0,(MIN(D27,8)-K27))))))</f>
        <v>0</v>
      </c>
      <c r="K27" s="185" t="str">
        <f>IF(D27="","",IF('CLAIM FORM'!$M$7="",0,IF(L27=LIST!$A$78,0,IF('CLAIM FORM'!$M$7="R&amp;D",0,IF(E27="",LIST!$A$75,IF(F27=LIST!$F$30,0,IFERROR(((VLOOKUP(E27,'TRAINING CODE'!B:D,3,FALSE)*MIN(D27,8))),LIST!$A$76)))))))</f>
        <v/>
      </c>
      <c r="L27" s="183" t="str">
        <f>IF(B27="","",IF('CLAIM FORM'!$M$7="",LIST!$A$77,IFERROR(VLOOKUP(B27,'PHR (Project Hourly Rate)'!B:G,6,FALSE),LIST!$A$78)))</f>
        <v/>
      </c>
    </row>
    <row r="28" spans="1:12" ht="36" customHeight="1">
      <c r="A28" s="184">
        <v>26</v>
      </c>
      <c r="B28" s="46"/>
      <c r="C28" s="47"/>
      <c r="D28" s="48"/>
      <c r="E28" s="49"/>
      <c r="F28" s="49"/>
      <c r="G28" s="41" t="str">
        <f>IF(C28="","",VLOOKUP(WEEKDAY(C28),LIST!$A$15:$B$21,2,FALSE))</f>
        <v/>
      </c>
      <c r="H28" s="42" t="str">
        <f>IF(B28="","",IF(L28=LIST!$A$80,LIST!$A$78,IF(L28=LIST!$A$81,LIST!$A$78,IF(L28=LIST!$A$82,LIST!$A$78,IF(IFERROR(VLOOKUP(B28,'PHR (Project Hourly Rate)'!B:G,6,FALSE),LIST!$A$78)=0,LIST!$A$79,L28)))))</f>
        <v/>
      </c>
      <c r="I28" s="42" t="str">
        <f>IF(B28="","",IF(L28=LIST!$A$75,"",IF(K28=LIST!$A$76,LIST!$A$76,IF(L28=LIST!$A$77,"",IF(L28=LIST!$A$78,"",IF(L28=LIST!$A$80,"",IF(L28=LIST!$A$72,"",IF(L28=LIST!$A$73,"",IF(L28=LIST!$A$81,"",IF(L28=LIST!$A$82,"",IF(L28=LIST!$A$79,"",IF(K28=LIST!$A$75,LIST!$A$75,ROUND(J28*L28,2)))))))))))))</f>
        <v/>
      </c>
      <c r="J28" s="43">
        <f>IF(D28="",0,IF(K28=LIST!$A$75,0,IF(K28=LIST!$A$76,0,IF(K28=LIST!$A$77,0,IF(K28=LIST!$A$78,0,(MIN(D28,8)-K28))))))</f>
        <v>0</v>
      </c>
      <c r="K28" s="185" t="str">
        <f>IF(D28="","",IF('CLAIM FORM'!$M$7="",0,IF(L28=LIST!$A$78,0,IF('CLAIM FORM'!$M$7="R&amp;D",0,IF(E28="",LIST!$A$75,IF(F28=LIST!$F$30,0,IFERROR(((VLOOKUP(E28,'TRAINING CODE'!B:D,3,FALSE)*MIN(D28,8))),LIST!$A$76)))))))</f>
        <v/>
      </c>
      <c r="L28" s="183" t="str">
        <f>IF(B28="","",IF('CLAIM FORM'!$M$7="",LIST!$A$77,IFERROR(VLOOKUP(B28,'PHR (Project Hourly Rate)'!B:G,6,FALSE),LIST!$A$78)))</f>
        <v/>
      </c>
    </row>
    <row r="29" spans="1:12" ht="36" customHeight="1">
      <c r="A29" s="184">
        <v>27</v>
      </c>
      <c r="B29" s="46"/>
      <c r="C29" s="47"/>
      <c r="D29" s="48"/>
      <c r="E29" s="49"/>
      <c r="F29" s="49"/>
      <c r="G29" s="41" t="str">
        <f>IF(C29="","",VLOOKUP(WEEKDAY(C29),LIST!$A$15:$B$21,2,FALSE))</f>
        <v/>
      </c>
      <c r="H29" s="42" t="str">
        <f>IF(B29="","",IF(L29=LIST!$A$80,LIST!$A$78,IF(L29=LIST!$A$81,LIST!$A$78,IF(L29=LIST!$A$82,LIST!$A$78,IF(IFERROR(VLOOKUP(B29,'PHR (Project Hourly Rate)'!B:G,6,FALSE),LIST!$A$78)=0,LIST!$A$79,L29)))))</f>
        <v/>
      </c>
      <c r="I29" s="42" t="str">
        <f>IF(B29="","",IF(L29=LIST!$A$75,"",IF(K29=LIST!$A$76,LIST!$A$76,IF(L29=LIST!$A$77,"",IF(L29=LIST!$A$78,"",IF(L29=LIST!$A$80,"",IF(L29=LIST!$A$72,"",IF(L29=LIST!$A$73,"",IF(L29=LIST!$A$81,"",IF(L29=LIST!$A$82,"",IF(L29=LIST!$A$79,"",IF(K29=LIST!$A$75,LIST!$A$75,ROUND(J29*L29,2)))))))))))))</f>
        <v/>
      </c>
      <c r="J29" s="43">
        <f>IF(D29="",0,IF(K29=LIST!$A$75,0,IF(K29=LIST!$A$76,0,IF(K29=LIST!$A$77,0,IF(K29=LIST!$A$78,0,(MIN(D29,8)-K29))))))</f>
        <v>0</v>
      </c>
      <c r="K29" s="185" t="str">
        <f>IF(D29="","",IF('CLAIM FORM'!$M$7="",0,IF(L29=LIST!$A$78,0,IF('CLAIM FORM'!$M$7="R&amp;D",0,IF(E29="",LIST!$A$75,IF(F29=LIST!$F$30,0,IFERROR(((VLOOKUP(E29,'TRAINING CODE'!B:D,3,FALSE)*MIN(D29,8))),LIST!$A$76)))))))</f>
        <v/>
      </c>
      <c r="L29" s="183" t="str">
        <f>IF(B29="","",IF('CLAIM FORM'!$M$7="",LIST!$A$77,IFERROR(VLOOKUP(B29,'PHR (Project Hourly Rate)'!B:G,6,FALSE),LIST!$A$78)))</f>
        <v/>
      </c>
    </row>
    <row r="30" spans="1:12" ht="36" customHeight="1">
      <c r="A30" s="184">
        <v>28</v>
      </c>
      <c r="B30" s="46"/>
      <c r="C30" s="47"/>
      <c r="D30" s="48"/>
      <c r="E30" s="49"/>
      <c r="F30" s="49"/>
      <c r="G30" s="41" t="str">
        <f>IF(C30="","",VLOOKUP(WEEKDAY(C30),LIST!$A$15:$B$21,2,FALSE))</f>
        <v/>
      </c>
      <c r="H30" s="42" t="str">
        <f>IF(B30="","",IF(L30=LIST!$A$80,LIST!$A$78,IF(L30=LIST!$A$81,LIST!$A$78,IF(L30=LIST!$A$82,LIST!$A$78,IF(IFERROR(VLOOKUP(B30,'PHR (Project Hourly Rate)'!B:G,6,FALSE),LIST!$A$78)=0,LIST!$A$79,L30)))))</f>
        <v/>
      </c>
      <c r="I30" s="42" t="str">
        <f>IF(B30="","",IF(L30=LIST!$A$75,"",IF(K30=LIST!$A$76,LIST!$A$76,IF(L30=LIST!$A$77,"",IF(L30=LIST!$A$78,"",IF(L30=LIST!$A$80,"",IF(L30=LIST!$A$72,"",IF(L30=LIST!$A$73,"",IF(L30=LIST!$A$81,"",IF(L30=LIST!$A$82,"",IF(L30=LIST!$A$79,"",IF(K30=LIST!$A$75,LIST!$A$75,ROUND(J30*L30,2)))))))))))))</f>
        <v/>
      </c>
      <c r="J30" s="43">
        <f>IF(D30="",0,IF(K30=LIST!$A$75,0,IF(K30=LIST!$A$76,0,IF(K30=LIST!$A$77,0,IF(K30=LIST!$A$78,0,(MIN(D30,8)-K30))))))</f>
        <v>0</v>
      </c>
      <c r="K30" s="185" t="str">
        <f>IF(D30="","",IF('CLAIM FORM'!$M$7="",0,IF(L30=LIST!$A$78,0,IF('CLAIM FORM'!$M$7="R&amp;D",0,IF(E30="",LIST!$A$75,IF(F30=LIST!$F$30,0,IFERROR(((VLOOKUP(E30,'TRAINING CODE'!B:D,3,FALSE)*MIN(D30,8))),LIST!$A$76)))))))</f>
        <v/>
      </c>
      <c r="L30" s="183" t="str">
        <f>IF(B30="","",IF('CLAIM FORM'!$M$7="",LIST!$A$77,IFERROR(VLOOKUP(B30,'PHR (Project Hourly Rate)'!B:G,6,FALSE),LIST!$A$78)))</f>
        <v/>
      </c>
    </row>
    <row r="31" spans="1:12" ht="36" customHeight="1">
      <c r="A31" s="184">
        <v>29</v>
      </c>
      <c r="B31" s="46"/>
      <c r="C31" s="47"/>
      <c r="D31" s="48"/>
      <c r="E31" s="49"/>
      <c r="F31" s="49"/>
      <c r="G31" s="41" t="str">
        <f>IF(C31="","",VLOOKUP(WEEKDAY(C31),LIST!$A$15:$B$21,2,FALSE))</f>
        <v/>
      </c>
      <c r="H31" s="42" t="str">
        <f>IF(B31="","",IF(L31=LIST!$A$80,LIST!$A$78,IF(L31=LIST!$A$81,LIST!$A$78,IF(L31=LIST!$A$82,LIST!$A$78,IF(IFERROR(VLOOKUP(B31,'PHR (Project Hourly Rate)'!B:G,6,FALSE),LIST!$A$78)=0,LIST!$A$79,L31)))))</f>
        <v/>
      </c>
      <c r="I31" s="42" t="str">
        <f>IF(B31="","",IF(L31=LIST!$A$75,"",IF(K31=LIST!$A$76,LIST!$A$76,IF(L31=LIST!$A$77,"",IF(L31=LIST!$A$78,"",IF(L31=LIST!$A$80,"",IF(L31=LIST!$A$72,"",IF(L31=LIST!$A$73,"",IF(L31=LIST!$A$81,"",IF(L31=LIST!$A$82,"",IF(L31=LIST!$A$79,"",IF(K31=LIST!$A$75,LIST!$A$75,ROUND(J31*L31,2)))))))))))))</f>
        <v/>
      </c>
      <c r="J31" s="43">
        <f>IF(D31="",0,IF(K31=LIST!$A$75,0,IF(K31=LIST!$A$76,0,IF(K31=LIST!$A$77,0,IF(K31=LIST!$A$78,0,(MIN(D31,8)-K31))))))</f>
        <v>0</v>
      </c>
      <c r="K31" s="185" t="str">
        <f>IF(D31="","",IF('CLAIM FORM'!$M$7="",0,IF(L31=LIST!$A$78,0,IF('CLAIM FORM'!$M$7="R&amp;D",0,IF(E31="",LIST!$A$75,IF(F31=LIST!$F$30,0,IFERROR(((VLOOKUP(E31,'TRAINING CODE'!B:D,3,FALSE)*MIN(D31,8))),LIST!$A$76)))))))</f>
        <v/>
      </c>
      <c r="L31" s="183" t="str">
        <f>IF(B31="","",IF('CLAIM FORM'!$M$7="",LIST!$A$77,IFERROR(VLOOKUP(B31,'PHR (Project Hourly Rate)'!B:G,6,FALSE),LIST!$A$78)))</f>
        <v/>
      </c>
    </row>
    <row r="32" spans="1:12" ht="36" customHeight="1">
      <c r="A32" s="184">
        <v>30</v>
      </c>
      <c r="B32" s="46"/>
      <c r="C32" s="47"/>
      <c r="D32" s="48"/>
      <c r="E32" s="49"/>
      <c r="F32" s="49"/>
      <c r="G32" s="41" t="str">
        <f>IF(C32="","",VLOOKUP(WEEKDAY(C32),LIST!$A$15:$B$21,2,FALSE))</f>
        <v/>
      </c>
      <c r="H32" s="42" t="str">
        <f>IF(B32="","",IF(L32=LIST!$A$80,LIST!$A$78,IF(L32=LIST!$A$81,LIST!$A$78,IF(L32=LIST!$A$82,LIST!$A$78,IF(IFERROR(VLOOKUP(B32,'PHR (Project Hourly Rate)'!B:G,6,FALSE),LIST!$A$78)=0,LIST!$A$79,L32)))))</f>
        <v/>
      </c>
      <c r="I32" s="42" t="str">
        <f>IF(B32="","",IF(L32=LIST!$A$75,"",IF(K32=LIST!$A$76,LIST!$A$76,IF(L32=LIST!$A$77,"",IF(L32=LIST!$A$78,"",IF(L32=LIST!$A$80,"",IF(L32=LIST!$A$72,"",IF(L32=LIST!$A$73,"",IF(L32=LIST!$A$81,"",IF(L32=LIST!$A$82,"",IF(L32=LIST!$A$79,"",IF(K32=LIST!$A$75,LIST!$A$75,ROUND(J32*L32,2)))))))))))))</f>
        <v/>
      </c>
      <c r="J32" s="43">
        <f>IF(D32="",0,IF(K32=LIST!$A$75,0,IF(K32=LIST!$A$76,0,IF(K32=LIST!$A$77,0,IF(K32=LIST!$A$78,0,(MIN(D32,8)-K32))))))</f>
        <v>0</v>
      </c>
      <c r="K32" s="185" t="str">
        <f>IF(D32="","",IF('CLAIM FORM'!$M$7="",0,IF(L32=LIST!$A$78,0,IF('CLAIM FORM'!$M$7="R&amp;D",0,IF(E32="",LIST!$A$75,IF(F32=LIST!$F$30,0,IFERROR(((VLOOKUP(E32,'TRAINING CODE'!B:D,3,FALSE)*MIN(D32,8))),LIST!$A$76)))))))</f>
        <v/>
      </c>
      <c r="L32" s="183" t="str">
        <f>IF(B32="","",IF('CLAIM FORM'!$M$7="",LIST!$A$77,IFERROR(VLOOKUP(B32,'PHR (Project Hourly Rate)'!B:G,6,FALSE),LIST!$A$78)))</f>
        <v/>
      </c>
    </row>
    <row r="33" spans="1:12" ht="36" customHeight="1">
      <c r="A33" s="184">
        <v>31</v>
      </c>
      <c r="B33" s="46"/>
      <c r="C33" s="47"/>
      <c r="D33" s="48"/>
      <c r="E33" s="49"/>
      <c r="F33" s="49"/>
      <c r="G33" s="41" t="str">
        <f>IF(C33="","",VLOOKUP(WEEKDAY(C33),LIST!$A$15:$B$21,2,FALSE))</f>
        <v/>
      </c>
      <c r="H33" s="42" t="str">
        <f>IF(B33="","",IF(L33=LIST!$A$80,LIST!$A$78,IF(L33=LIST!$A$81,LIST!$A$78,IF(L33=LIST!$A$82,LIST!$A$78,IF(IFERROR(VLOOKUP(B33,'PHR (Project Hourly Rate)'!B:G,6,FALSE),LIST!$A$78)=0,LIST!$A$79,L33)))))</f>
        <v/>
      </c>
      <c r="I33" s="42" t="str">
        <f>IF(B33="","",IF(L33=LIST!$A$75,"",IF(K33=LIST!$A$76,LIST!$A$76,IF(L33=LIST!$A$77,"",IF(L33=LIST!$A$78,"",IF(L33=LIST!$A$80,"",IF(L33=LIST!$A$72,"",IF(L33=LIST!$A$73,"",IF(L33=LIST!$A$81,"",IF(L33=LIST!$A$82,"",IF(L33=LIST!$A$79,"",IF(K33=LIST!$A$75,LIST!$A$75,ROUND(J33*L33,2)))))))))))))</f>
        <v/>
      </c>
      <c r="J33" s="43">
        <f>IF(D33="",0,IF(K33=LIST!$A$75,0,IF(K33=LIST!$A$76,0,IF(K33=LIST!$A$77,0,IF(K33=LIST!$A$78,0,(MIN(D33,8)-K33))))))</f>
        <v>0</v>
      </c>
      <c r="K33" s="185" t="str">
        <f>IF(D33="","",IF('CLAIM FORM'!$M$7="",0,IF(L33=LIST!$A$78,0,IF('CLAIM FORM'!$M$7="R&amp;D",0,IF(E33="",LIST!$A$75,IF(F33=LIST!$F$30,0,IFERROR(((VLOOKUP(E33,'TRAINING CODE'!B:D,3,FALSE)*MIN(D33,8))),LIST!$A$76)))))))</f>
        <v/>
      </c>
      <c r="L33" s="183" t="str">
        <f>IF(B33="","",IF('CLAIM FORM'!$M$7="",LIST!$A$77,IFERROR(VLOOKUP(B33,'PHR (Project Hourly Rate)'!B:G,6,FALSE),LIST!$A$78)))</f>
        <v/>
      </c>
    </row>
    <row r="34" spans="1:12" ht="36" customHeight="1">
      <c r="A34" s="184">
        <v>32</v>
      </c>
      <c r="B34" s="46"/>
      <c r="C34" s="47"/>
      <c r="D34" s="48"/>
      <c r="E34" s="49"/>
      <c r="F34" s="49"/>
      <c r="G34" s="41" t="str">
        <f>IF(C34="","",VLOOKUP(WEEKDAY(C34),LIST!$A$15:$B$21,2,FALSE))</f>
        <v/>
      </c>
      <c r="H34" s="42" t="str">
        <f>IF(B34="","",IF(L34=LIST!$A$80,LIST!$A$78,IF(L34=LIST!$A$81,LIST!$A$78,IF(L34=LIST!$A$82,LIST!$A$78,IF(IFERROR(VLOOKUP(B34,'PHR (Project Hourly Rate)'!B:G,6,FALSE),LIST!$A$78)=0,LIST!$A$79,L34)))))</f>
        <v/>
      </c>
      <c r="I34" s="42" t="str">
        <f>IF(B34="","",IF(L34=LIST!$A$75,"",IF(K34=LIST!$A$76,LIST!$A$76,IF(L34=LIST!$A$77,"",IF(L34=LIST!$A$78,"",IF(L34=LIST!$A$80,"",IF(L34=LIST!$A$72,"",IF(L34=LIST!$A$73,"",IF(L34=LIST!$A$81,"",IF(L34=LIST!$A$82,"",IF(L34=LIST!$A$79,"",IF(K34=LIST!$A$75,LIST!$A$75,ROUND(J34*L34,2)))))))))))))</f>
        <v/>
      </c>
      <c r="J34" s="43">
        <f>IF(D34="",0,IF(K34=LIST!$A$75,0,IF(K34=LIST!$A$76,0,IF(K34=LIST!$A$77,0,IF(K34=LIST!$A$78,0,(MIN(D34,8)-K34))))))</f>
        <v>0</v>
      </c>
      <c r="K34" s="185" t="str">
        <f>IF(D34="","",IF('CLAIM FORM'!$M$7="",0,IF(L34=LIST!$A$78,0,IF('CLAIM FORM'!$M$7="R&amp;D",0,IF(E34="",LIST!$A$75,IF(F34=LIST!$F$30,0,IFERROR(((VLOOKUP(E34,'TRAINING CODE'!B:D,3,FALSE)*MIN(D34,8))),LIST!$A$76)))))))</f>
        <v/>
      </c>
      <c r="L34" s="183" t="str">
        <f>IF(B34="","",IF('CLAIM FORM'!$M$7="",LIST!$A$77,IFERROR(VLOOKUP(B34,'PHR (Project Hourly Rate)'!B:G,6,FALSE),LIST!$A$78)))</f>
        <v/>
      </c>
    </row>
    <row r="35" spans="1:12" ht="36" customHeight="1">
      <c r="A35" s="184">
        <v>33</v>
      </c>
      <c r="B35" s="46"/>
      <c r="C35" s="47"/>
      <c r="D35" s="48"/>
      <c r="E35" s="49"/>
      <c r="F35" s="49"/>
      <c r="G35" s="41" t="str">
        <f>IF(C35="","",VLOOKUP(WEEKDAY(C35),LIST!$A$15:$B$21,2,FALSE))</f>
        <v/>
      </c>
      <c r="H35" s="42" t="str">
        <f>IF(B35="","",IF(L35=LIST!$A$80,LIST!$A$78,IF(L35=LIST!$A$81,LIST!$A$78,IF(L35=LIST!$A$82,LIST!$A$78,IF(IFERROR(VLOOKUP(B35,'PHR (Project Hourly Rate)'!B:G,6,FALSE),LIST!$A$78)=0,LIST!$A$79,L35)))))</f>
        <v/>
      </c>
      <c r="I35" s="42" t="str">
        <f>IF(B35="","",IF(L35=LIST!$A$75,"",IF(K35=LIST!$A$76,LIST!$A$76,IF(L35=LIST!$A$77,"",IF(L35=LIST!$A$78,"",IF(L35=LIST!$A$80,"",IF(L35=LIST!$A$72,"",IF(L35=LIST!$A$73,"",IF(L35=LIST!$A$81,"",IF(L35=LIST!$A$82,"",IF(L35=LIST!$A$79,"",IF(K35=LIST!$A$75,LIST!$A$75,ROUND(J35*L35,2)))))))))))))</f>
        <v/>
      </c>
      <c r="J35" s="43">
        <f>IF(D35="",0,IF(K35=LIST!$A$75,0,IF(K35=LIST!$A$76,0,IF(K35=LIST!$A$77,0,IF(K35=LIST!$A$78,0,(MIN(D35,8)-K35))))))</f>
        <v>0</v>
      </c>
      <c r="K35" s="185" t="str">
        <f>IF(D35="","",IF('CLAIM FORM'!$M$7="",0,IF(L35=LIST!$A$78,0,IF('CLAIM FORM'!$M$7="R&amp;D",0,IF(E35="",LIST!$A$75,IF(F35=LIST!$F$30,0,IFERROR(((VLOOKUP(E35,'TRAINING CODE'!B:D,3,FALSE)*MIN(D35,8))),LIST!$A$76)))))))</f>
        <v/>
      </c>
      <c r="L35" s="183" t="str">
        <f>IF(B35="","",IF('CLAIM FORM'!$M$7="",LIST!$A$77,IFERROR(VLOOKUP(B35,'PHR (Project Hourly Rate)'!B:G,6,FALSE),LIST!$A$78)))</f>
        <v/>
      </c>
    </row>
    <row r="36" spans="1:12" ht="36" customHeight="1">
      <c r="A36" s="184">
        <v>34</v>
      </c>
      <c r="B36" s="46"/>
      <c r="C36" s="47"/>
      <c r="D36" s="48"/>
      <c r="E36" s="49"/>
      <c r="F36" s="49"/>
      <c r="G36" s="41" t="str">
        <f>IF(C36="","",VLOOKUP(WEEKDAY(C36),LIST!$A$15:$B$21,2,FALSE))</f>
        <v/>
      </c>
      <c r="H36" s="42" t="str">
        <f>IF(B36="","",IF(L36=LIST!$A$80,LIST!$A$78,IF(L36=LIST!$A$81,LIST!$A$78,IF(L36=LIST!$A$82,LIST!$A$78,IF(IFERROR(VLOOKUP(B36,'PHR (Project Hourly Rate)'!B:G,6,FALSE),LIST!$A$78)=0,LIST!$A$79,L36)))))</f>
        <v/>
      </c>
      <c r="I36" s="42" t="str">
        <f>IF(B36="","",IF(L36=LIST!$A$75,"",IF(K36=LIST!$A$76,LIST!$A$76,IF(L36=LIST!$A$77,"",IF(L36=LIST!$A$78,"",IF(L36=LIST!$A$80,"",IF(L36=LIST!$A$72,"",IF(L36=LIST!$A$73,"",IF(L36=LIST!$A$81,"",IF(L36=LIST!$A$82,"",IF(L36=LIST!$A$79,"",IF(K36=LIST!$A$75,LIST!$A$75,ROUND(J36*L36,2)))))))))))))</f>
        <v/>
      </c>
      <c r="J36" s="43">
        <f>IF(D36="",0,IF(K36=LIST!$A$75,0,IF(K36=LIST!$A$76,0,IF(K36=LIST!$A$77,0,IF(K36=LIST!$A$78,0,(MIN(D36,8)-K36))))))</f>
        <v>0</v>
      </c>
      <c r="K36" s="185" t="str">
        <f>IF(D36="","",IF('CLAIM FORM'!$M$7="",0,IF(L36=LIST!$A$78,0,IF('CLAIM FORM'!$M$7="R&amp;D",0,IF(E36="",LIST!$A$75,IF(F36=LIST!$F$30,0,IFERROR(((VLOOKUP(E36,'TRAINING CODE'!B:D,3,FALSE)*MIN(D36,8))),LIST!$A$76)))))))</f>
        <v/>
      </c>
      <c r="L36" s="183" t="str">
        <f>IF(B36="","",IF('CLAIM FORM'!$M$7="",LIST!$A$77,IFERROR(VLOOKUP(B36,'PHR (Project Hourly Rate)'!B:G,6,FALSE),LIST!$A$78)))</f>
        <v/>
      </c>
    </row>
    <row r="37" spans="1:12" ht="36" customHeight="1">
      <c r="A37" s="184">
        <v>35</v>
      </c>
      <c r="B37" s="46"/>
      <c r="C37" s="47"/>
      <c r="D37" s="48"/>
      <c r="E37" s="49"/>
      <c r="F37" s="49"/>
      <c r="G37" s="41" t="str">
        <f>IF(C37="","",VLOOKUP(WEEKDAY(C37),LIST!$A$15:$B$21,2,FALSE))</f>
        <v/>
      </c>
      <c r="H37" s="42" t="str">
        <f>IF(B37="","",IF(L37=LIST!$A$80,LIST!$A$78,IF(L37=LIST!$A$81,LIST!$A$78,IF(L37=LIST!$A$82,LIST!$A$78,IF(IFERROR(VLOOKUP(B37,'PHR (Project Hourly Rate)'!B:G,6,FALSE),LIST!$A$78)=0,LIST!$A$79,L37)))))</f>
        <v/>
      </c>
      <c r="I37" s="42" t="str">
        <f>IF(B37="","",IF(L37=LIST!$A$75,"",IF(K37=LIST!$A$76,LIST!$A$76,IF(L37=LIST!$A$77,"",IF(L37=LIST!$A$78,"",IF(L37=LIST!$A$80,"",IF(L37=LIST!$A$72,"",IF(L37=LIST!$A$73,"",IF(L37=LIST!$A$81,"",IF(L37=LIST!$A$82,"",IF(L37=LIST!$A$79,"",IF(K37=LIST!$A$75,LIST!$A$75,ROUND(J37*L37,2)))))))))))))</f>
        <v/>
      </c>
      <c r="J37" s="43">
        <f>IF(D37="",0,IF(K37=LIST!$A$75,0,IF(K37=LIST!$A$76,0,IF(K37=LIST!$A$77,0,IF(K37=LIST!$A$78,0,(MIN(D37,8)-K37))))))</f>
        <v>0</v>
      </c>
      <c r="K37" s="185" t="str">
        <f>IF(D37="","",IF('CLAIM FORM'!$M$7="",0,IF(L37=LIST!$A$78,0,IF('CLAIM FORM'!$M$7="R&amp;D",0,IF(E37="",LIST!$A$75,IF(F37=LIST!$F$30,0,IFERROR(((VLOOKUP(E37,'TRAINING CODE'!B:D,3,FALSE)*MIN(D37,8))),LIST!$A$76)))))))</f>
        <v/>
      </c>
      <c r="L37" s="183" t="str">
        <f>IF(B37="","",IF('CLAIM FORM'!$M$7="",LIST!$A$77,IFERROR(VLOOKUP(B37,'PHR (Project Hourly Rate)'!B:G,6,FALSE),LIST!$A$78)))</f>
        <v/>
      </c>
    </row>
    <row r="38" spans="1:12" ht="36" customHeight="1">
      <c r="A38" s="184">
        <v>36</v>
      </c>
      <c r="B38" s="46"/>
      <c r="C38" s="47"/>
      <c r="D38" s="48"/>
      <c r="E38" s="49"/>
      <c r="F38" s="49"/>
      <c r="G38" s="41" t="str">
        <f>IF(C38="","",VLOOKUP(WEEKDAY(C38),LIST!$A$15:$B$21,2,FALSE))</f>
        <v/>
      </c>
      <c r="H38" s="42" t="str">
        <f>IF(B38="","",IF(L38=LIST!$A$80,LIST!$A$78,IF(L38=LIST!$A$81,LIST!$A$78,IF(L38=LIST!$A$82,LIST!$A$78,IF(IFERROR(VLOOKUP(B38,'PHR (Project Hourly Rate)'!B:G,6,FALSE),LIST!$A$78)=0,LIST!$A$79,L38)))))</f>
        <v/>
      </c>
      <c r="I38" s="42" t="str">
        <f>IF(B38="","",IF(L38=LIST!$A$75,"",IF(K38=LIST!$A$76,LIST!$A$76,IF(L38=LIST!$A$77,"",IF(L38=LIST!$A$78,"",IF(L38=LIST!$A$80,"",IF(L38=LIST!$A$72,"",IF(L38=LIST!$A$73,"",IF(L38=LIST!$A$81,"",IF(L38=LIST!$A$82,"",IF(L38=LIST!$A$79,"",IF(K38=LIST!$A$75,LIST!$A$75,ROUND(J38*L38,2)))))))))))))</f>
        <v/>
      </c>
      <c r="J38" s="43">
        <f>IF(D38="",0,IF(K38=LIST!$A$75,0,IF(K38=LIST!$A$76,0,IF(K38=LIST!$A$77,0,IF(K38=LIST!$A$78,0,(MIN(D38,8)-K38))))))</f>
        <v>0</v>
      </c>
      <c r="K38" s="185" t="str">
        <f>IF(D38="","",IF('CLAIM FORM'!$M$7="",0,IF(L38=LIST!$A$78,0,IF('CLAIM FORM'!$M$7="R&amp;D",0,IF(E38="",LIST!$A$75,IF(F38=LIST!$F$30,0,IFERROR(((VLOOKUP(E38,'TRAINING CODE'!B:D,3,FALSE)*MIN(D38,8))),LIST!$A$76)))))))</f>
        <v/>
      </c>
      <c r="L38" s="183" t="str">
        <f>IF(B38="","",IF('CLAIM FORM'!$M$7="",LIST!$A$77,IFERROR(VLOOKUP(B38,'PHR (Project Hourly Rate)'!B:G,6,FALSE),LIST!$A$78)))</f>
        <v/>
      </c>
    </row>
    <row r="39" spans="1:12" ht="36" customHeight="1">
      <c r="A39" s="184">
        <v>37</v>
      </c>
      <c r="B39" s="46"/>
      <c r="C39" s="47"/>
      <c r="D39" s="48"/>
      <c r="E39" s="49"/>
      <c r="F39" s="49"/>
      <c r="G39" s="41" t="str">
        <f>IF(C39="","",VLOOKUP(WEEKDAY(C39),LIST!$A$15:$B$21,2,FALSE))</f>
        <v/>
      </c>
      <c r="H39" s="42" t="str">
        <f>IF(B39="","",IF(L39=LIST!$A$80,LIST!$A$78,IF(L39=LIST!$A$81,LIST!$A$78,IF(L39=LIST!$A$82,LIST!$A$78,IF(IFERROR(VLOOKUP(B39,'PHR (Project Hourly Rate)'!B:G,6,FALSE),LIST!$A$78)=0,LIST!$A$79,L39)))))</f>
        <v/>
      </c>
      <c r="I39" s="42" t="str">
        <f>IF(B39="","",IF(L39=LIST!$A$75,"",IF(K39=LIST!$A$76,LIST!$A$76,IF(L39=LIST!$A$77,"",IF(L39=LIST!$A$78,"",IF(L39=LIST!$A$80,"",IF(L39=LIST!$A$72,"",IF(L39=LIST!$A$73,"",IF(L39=LIST!$A$81,"",IF(L39=LIST!$A$82,"",IF(L39=LIST!$A$79,"",IF(K39=LIST!$A$75,LIST!$A$75,ROUND(J39*L39,2)))))))))))))</f>
        <v/>
      </c>
      <c r="J39" s="43">
        <f>IF(D39="",0,IF(K39=LIST!$A$75,0,IF(K39=LIST!$A$76,0,IF(K39=LIST!$A$77,0,IF(K39=LIST!$A$78,0,(MIN(D39,8)-K39))))))</f>
        <v>0</v>
      </c>
      <c r="K39" s="185" t="str">
        <f>IF(D39="","",IF('CLAIM FORM'!$M$7="",0,IF(L39=LIST!$A$78,0,IF('CLAIM FORM'!$M$7="R&amp;D",0,IF(E39="",LIST!$A$75,IF(F39=LIST!$F$30,0,IFERROR(((VLOOKUP(E39,'TRAINING CODE'!B:D,3,FALSE)*MIN(D39,8))),LIST!$A$76)))))))</f>
        <v/>
      </c>
      <c r="L39" s="183" t="str">
        <f>IF(B39="","",IF('CLAIM FORM'!$M$7="",LIST!$A$77,IFERROR(VLOOKUP(B39,'PHR (Project Hourly Rate)'!B:G,6,FALSE),LIST!$A$78)))</f>
        <v/>
      </c>
    </row>
    <row r="40" spans="1:12" ht="36" customHeight="1">
      <c r="A40" s="184">
        <v>38</v>
      </c>
      <c r="B40" s="46"/>
      <c r="C40" s="47"/>
      <c r="D40" s="48"/>
      <c r="E40" s="49"/>
      <c r="F40" s="49"/>
      <c r="G40" s="41" t="str">
        <f>IF(C40="","",VLOOKUP(WEEKDAY(C40),LIST!$A$15:$B$21,2,FALSE))</f>
        <v/>
      </c>
      <c r="H40" s="42" t="str">
        <f>IF(B40="","",IF(L40=LIST!$A$80,LIST!$A$78,IF(L40=LIST!$A$81,LIST!$A$78,IF(L40=LIST!$A$82,LIST!$A$78,IF(IFERROR(VLOOKUP(B40,'PHR (Project Hourly Rate)'!B:G,6,FALSE),LIST!$A$78)=0,LIST!$A$79,L40)))))</f>
        <v/>
      </c>
      <c r="I40" s="42" t="str">
        <f>IF(B40="","",IF(L40=LIST!$A$75,"",IF(K40=LIST!$A$76,LIST!$A$76,IF(L40=LIST!$A$77,"",IF(L40=LIST!$A$78,"",IF(L40=LIST!$A$80,"",IF(L40=LIST!$A$72,"",IF(L40=LIST!$A$73,"",IF(L40=LIST!$A$81,"",IF(L40=LIST!$A$82,"",IF(L40=LIST!$A$79,"",IF(K40=LIST!$A$75,LIST!$A$75,ROUND(J40*L40,2)))))))))))))</f>
        <v/>
      </c>
      <c r="J40" s="43">
        <f>IF(D40="",0,IF(K40=LIST!$A$75,0,IF(K40=LIST!$A$76,0,IF(K40=LIST!$A$77,0,IF(K40=LIST!$A$78,0,(MIN(D40,8)-K40))))))</f>
        <v>0</v>
      </c>
      <c r="K40" s="185" t="str">
        <f>IF(D40="","",IF('CLAIM FORM'!$M$7="",0,IF(L40=LIST!$A$78,0,IF('CLAIM FORM'!$M$7="R&amp;D",0,IF(E40="",LIST!$A$75,IF(F40=LIST!$F$30,0,IFERROR(((VLOOKUP(E40,'TRAINING CODE'!B:D,3,FALSE)*MIN(D40,8))),LIST!$A$76)))))))</f>
        <v/>
      </c>
      <c r="L40" s="183" t="str">
        <f>IF(B40="","",IF('CLAIM FORM'!$M$7="",LIST!$A$77,IFERROR(VLOOKUP(B40,'PHR (Project Hourly Rate)'!B:G,6,FALSE),LIST!$A$78)))</f>
        <v/>
      </c>
    </row>
    <row r="41" spans="1:12" ht="36" customHeight="1">
      <c r="A41" s="184">
        <v>39</v>
      </c>
      <c r="B41" s="46"/>
      <c r="C41" s="47"/>
      <c r="D41" s="48"/>
      <c r="E41" s="49"/>
      <c r="F41" s="49"/>
      <c r="G41" s="41" t="str">
        <f>IF(C41="","",VLOOKUP(WEEKDAY(C41),LIST!$A$15:$B$21,2,FALSE))</f>
        <v/>
      </c>
      <c r="H41" s="42" t="str">
        <f>IF(B41="","",IF(L41=LIST!$A$80,LIST!$A$78,IF(L41=LIST!$A$81,LIST!$A$78,IF(L41=LIST!$A$82,LIST!$A$78,IF(IFERROR(VLOOKUP(B41,'PHR (Project Hourly Rate)'!B:G,6,FALSE),LIST!$A$78)=0,LIST!$A$79,L41)))))</f>
        <v/>
      </c>
      <c r="I41" s="42" t="str">
        <f>IF(B41="","",IF(L41=LIST!$A$75,"",IF(K41=LIST!$A$76,LIST!$A$76,IF(L41=LIST!$A$77,"",IF(L41=LIST!$A$78,"",IF(L41=LIST!$A$80,"",IF(L41=LIST!$A$72,"",IF(L41=LIST!$A$73,"",IF(L41=LIST!$A$81,"",IF(L41=LIST!$A$82,"",IF(L41=LIST!$A$79,"",IF(K41=LIST!$A$75,LIST!$A$75,ROUND(J41*L41,2)))))))))))))</f>
        <v/>
      </c>
      <c r="J41" s="43">
        <f>IF(D41="",0,IF(K41=LIST!$A$75,0,IF(K41=LIST!$A$76,0,IF(K41=LIST!$A$77,0,IF(K41=LIST!$A$78,0,(MIN(D41,8)-K41))))))</f>
        <v>0</v>
      </c>
      <c r="K41" s="185" t="str">
        <f>IF(D41="","",IF('CLAIM FORM'!$M$7="",0,IF(L41=LIST!$A$78,0,IF('CLAIM FORM'!$M$7="R&amp;D",0,IF(E41="",LIST!$A$75,IF(F41=LIST!$F$30,0,IFERROR(((VLOOKUP(E41,'TRAINING CODE'!B:D,3,FALSE)*MIN(D41,8))),LIST!$A$76)))))))</f>
        <v/>
      </c>
      <c r="L41" s="183" t="str">
        <f>IF(B41="","",IF('CLAIM FORM'!$M$7="",LIST!$A$77,IFERROR(VLOOKUP(B41,'PHR (Project Hourly Rate)'!B:G,6,FALSE),LIST!$A$78)))</f>
        <v/>
      </c>
    </row>
    <row r="42" spans="1:12" ht="36" customHeight="1">
      <c r="A42" s="184">
        <v>40</v>
      </c>
      <c r="B42" s="46"/>
      <c r="C42" s="47"/>
      <c r="D42" s="48"/>
      <c r="E42" s="49"/>
      <c r="F42" s="49"/>
      <c r="G42" s="41" t="str">
        <f>IF(C42="","",VLOOKUP(WEEKDAY(C42),LIST!$A$15:$B$21,2,FALSE))</f>
        <v/>
      </c>
      <c r="H42" s="42" t="str">
        <f>IF(B42="","",IF(L42=LIST!$A$80,LIST!$A$78,IF(L42=LIST!$A$81,LIST!$A$78,IF(L42=LIST!$A$82,LIST!$A$78,IF(IFERROR(VLOOKUP(B42,'PHR (Project Hourly Rate)'!B:G,6,FALSE),LIST!$A$78)=0,LIST!$A$79,L42)))))</f>
        <v/>
      </c>
      <c r="I42" s="42" t="str">
        <f>IF(B42="","",IF(L42=LIST!$A$75,"",IF(K42=LIST!$A$76,LIST!$A$76,IF(L42=LIST!$A$77,"",IF(L42=LIST!$A$78,"",IF(L42=LIST!$A$80,"",IF(L42=LIST!$A$72,"",IF(L42=LIST!$A$73,"",IF(L42=LIST!$A$81,"",IF(L42=LIST!$A$82,"",IF(L42=LIST!$A$79,"",IF(K42=LIST!$A$75,LIST!$A$75,ROUND(J42*L42,2)))))))))))))</f>
        <v/>
      </c>
      <c r="J42" s="43">
        <f>IF(D42="",0,IF(K42=LIST!$A$75,0,IF(K42=LIST!$A$76,0,IF(K42=LIST!$A$77,0,IF(K42=LIST!$A$78,0,(MIN(D42,8)-K42))))))</f>
        <v>0</v>
      </c>
      <c r="K42" s="185" t="str">
        <f>IF(D42="","",IF('CLAIM FORM'!$M$7="",0,IF(L42=LIST!$A$78,0,IF('CLAIM FORM'!$M$7="R&amp;D",0,IF(E42="",LIST!$A$75,IF(F42=LIST!$F$30,0,IFERROR(((VLOOKUP(E42,'TRAINING CODE'!B:D,3,FALSE)*MIN(D42,8))),LIST!$A$76)))))))</f>
        <v/>
      </c>
      <c r="L42" s="183" t="str">
        <f>IF(B42="","",IF('CLAIM FORM'!$M$7="",LIST!$A$77,IFERROR(VLOOKUP(B42,'PHR (Project Hourly Rate)'!B:G,6,FALSE),LIST!$A$78)))</f>
        <v/>
      </c>
    </row>
    <row r="43" spans="1:12" ht="36" customHeight="1">
      <c r="A43" s="184">
        <v>41</v>
      </c>
      <c r="B43" s="46"/>
      <c r="C43" s="47"/>
      <c r="D43" s="48"/>
      <c r="E43" s="49"/>
      <c r="F43" s="49"/>
      <c r="G43" s="41" t="str">
        <f>IF(C43="","",VLOOKUP(WEEKDAY(C43),LIST!$A$15:$B$21,2,FALSE))</f>
        <v/>
      </c>
      <c r="H43" s="42" t="str">
        <f>IF(B43="","",IF(L43=LIST!$A$80,LIST!$A$78,IF(L43=LIST!$A$81,LIST!$A$78,IF(L43=LIST!$A$82,LIST!$A$78,IF(IFERROR(VLOOKUP(B43,'PHR (Project Hourly Rate)'!B:G,6,FALSE),LIST!$A$78)=0,LIST!$A$79,L43)))))</f>
        <v/>
      </c>
      <c r="I43" s="42" t="str">
        <f>IF(B43="","",IF(L43=LIST!$A$75,"",IF(K43=LIST!$A$76,LIST!$A$76,IF(L43=LIST!$A$77,"",IF(L43=LIST!$A$78,"",IF(L43=LIST!$A$80,"",IF(L43=LIST!$A$72,"",IF(L43=LIST!$A$73,"",IF(L43=LIST!$A$81,"",IF(L43=LIST!$A$82,"",IF(L43=LIST!$A$79,"",IF(K43=LIST!$A$75,LIST!$A$75,ROUND(J43*L43,2)))))))))))))</f>
        <v/>
      </c>
      <c r="J43" s="43">
        <f>IF(D43="",0,IF(K43=LIST!$A$75,0,IF(K43=LIST!$A$76,0,IF(K43=LIST!$A$77,0,IF(K43=LIST!$A$78,0,(MIN(D43,8)-K43))))))</f>
        <v>0</v>
      </c>
      <c r="K43" s="185" t="str">
        <f>IF(D43="","",IF('CLAIM FORM'!$M$7="",0,IF(L43=LIST!$A$78,0,IF('CLAIM FORM'!$M$7="R&amp;D",0,IF(E43="",LIST!$A$75,IF(F43=LIST!$F$30,0,IFERROR(((VLOOKUP(E43,'TRAINING CODE'!B:D,3,FALSE)*MIN(D43,8))),LIST!$A$76)))))))</f>
        <v/>
      </c>
      <c r="L43" s="183" t="str">
        <f>IF(B43="","",IF('CLAIM FORM'!$M$7="",LIST!$A$77,IFERROR(VLOOKUP(B43,'PHR (Project Hourly Rate)'!B:G,6,FALSE),LIST!$A$78)))</f>
        <v/>
      </c>
    </row>
    <row r="44" spans="1:12" ht="36" customHeight="1">
      <c r="A44" s="184">
        <v>42</v>
      </c>
      <c r="B44" s="46"/>
      <c r="C44" s="47"/>
      <c r="D44" s="48"/>
      <c r="E44" s="49"/>
      <c r="F44" s="49"/>
      <c r="G44" s="41" t="str">
        <f>IF(C44="","",VLOOKUP(WEEKDAY(C44),LIST!$A$15:$B$21,2,FALSE))</f>
        <v/>
      </c>
      <c r="H44" s="42" t="str">
        <f>IF(B44="","",IF(L44=LIST!$A$80,LIST!$A$78,IF(L44=LIST!$A$81,LIST!$A$78,IF(L44=LIST!$A$82,LIST!$A$78,IF(IFERROR(VLOOKUP(B44,'PHR (Project Hourly Rate)'!B:G,6,FALSE),LIST!$A$78)=0,LIST!$A$79,L44)))))</f>
        <v/>
      </c>
      <c r="I44" s="42" t="str">
        <f>IF(B44="","",IF(L44=LIST!$A$75,"",IF(K44=LIST!$A$76,LIST!$A$76,IF(L44=LIST!$A$77,"",IF(L44=LIST!$A$78,"",IF(L44=LIST!$A$80,"",IF(L44=LIST!$A$72,"",IF(L44=LIST!$A$73,"",IF(L44=LIST!$A$81,"",IF(L44=LIST!$A$82,"",IF(L44=LIST!$A$79,"",IF(K44=LIST!$A$75,LIST!$A$75,ROUND(J44*L44,2)))))))))))))</f>
        <v/>
      </c>
      <c r="J44" s="43">
        <f>IF(D44="",0,IF(K44=LIST!$A$75,0,IF(K44=LIST!$A$76,0,IF(K44=LIST!$A$77,0,IF(K44=LIST!$A$78,0,(MIN(D44,8)-K44))))))</f>
        <v>0</v>
      </c>
      <c r="K44" s="185" t="str">
        <f>IF(D44="","",IF('CLAIM FORM'!$M$7="",0,IF(L44=LIST!$A$78,0,IF('CLAIM FORM'!$M$7="R&amp;D",0,IF(E44="",LIST!$A$75,IF(F44=LIST!$F$30,0,IFERROR(((VLOOKUP(E44,'TRAINING CODE'!B:D,3,FALSE)*MIN(D44,8))),LIST!$A$76)))))))</f>
        <v/>
      </c>
      <c r="L44" s="183" t="str">
        <f>IF(B44="","",IF('CLAIM FORM'!$M$7="",LIST!$A$77,IFERROR(VLOOKUP(B44,'PHR (Project Hourly Rate)'!B:G,6,FALSE),LIST!$A$78)))</f>
        <v/>
      </c>
    </row>
    <row r="45" spans="1:12" ht="36" customHeight="1">
      <c r="A45" s="184">
        <v>43</v>
      </c>
      <c r="B45" s="46"/>
      <c r="C45" s="47"/>
      <c r="D45" s="48"/>
      <c r="E45" s="49"/>
      <c r="F45" s="49"/>
      <c r="G45" s="41" t="str">
        <f>IF(C45="","",VLOOKUP(WEEKDAY(C45),LIST!$A$15:$B$21,2,FALSE))</f>
        <v/>
      </c>
      <c r="H45" s="42" t="str">
        <f>IF(B45="","",IF(L45=LIST!$A$80,LIST!$A$78,IF(L45=LIST!$A$81,LIST!$A$78,IF(L45=LIST!$A$82,LIST!$A$78,IF(IFERROR(VLOOKUP(B45,'PHR (Project Hourly Rate)'!B:G,6,FALSE),LIST!$A$78)=0,LIST!$A$79,L45)))))</f>
        <v/>
      </c>
      <c r="I45" s="42" t="str">
        <f>IF(B45="","",IF(L45=LIST!$A$75,"",IF(K45=LIST!$A$76,LIST!$A$76,IF(L45=LIST!$A$77,"",IF(L45=LIST!$A$78,"",IF(L45=LIST!$A$80,"",IF(L45=LIST!$A$72,"",IF(L45=LIST!$A$73,"",IF(L45=LIST!$A$81,"",IF(L45=LIST!$A$82,"",IF(L45=LIST!$A$79,"",IF(K45=LIST!$A$75,LIST!$A$75,ROUND(J45*L45,2)))))))))))))</f>
        <v/>
      </c>
      <c r="J45" s="43">
        <f>IF(D45="",0,IF(K45=LIST!$A$75,0,IF(K45=LIST!$A$76,0,IF(K45=LIST!$A$77,0,IF(K45=LIST!$A$78,0,(MIN(D45,8)-K45))))))</f>
        <v>0</v>
      </c>
      <c r="K45" s="185" t="str">
        <f>IF(D45="","",IF('CLAIM FORM'!$M$7="",0,IF(L45=LIST!$A$78,0,IF('CLAIM FORM'!$M$7="R&amp;D",0,IF(E45="",LIST!$A$75,IF(F45=LIST!$F$30,0,IFERROR(((VLOOKUP(E45,'TRAINING CODE'!B:D,3,FALSE)*MIN(D45,8))),LIST!$A$76)))))))</f>
        <v/>
      </c>
      <c r="L45" s="183" t="str">
        <f>IF(B45="","",IF('CLAIM FORM'!$M$7="",LIST!$A$77,IFERROR(VLOOKUP(B45,'PHR (Project Hourly Rate)'!B:G,6,FALSE),LIST!$A$78)))</f>
        <v/>
      </c>
    </row>
    <row r="46" spans="1:12" ht="36" customHeight="1">
      <c r="A46" s="184">
        <v>44</v>
      </c>
      <c r="B46" s="46"/>
      <c r="C46" s="47"/>
      <c r="D46" s="48"/>
      <c r="E46" s="49"/>
      <c r="F46" s="49"/>
      <c r="G46" s="41" t="str">
        <f>IF(C46="","",VLOOKUP(WEEKDAY(C46),LIST!$A$15:$B$21,2,FALSE))</f>
        <v/>
      </c>
      <c r="H46" s="42" t="str">
        <f>IF(B46="","",IF(L46=LIST!$A$80,LIST!$A$78,IF(L46=LIST!$A$81,LIST!$A$78,IF(L46=LIST!$A$82,LIST!$A$78,IF(IFERROR(VLOOKUP(B46,'PHR (Project Hourly Rate)'!B:G,6,FALSE),LIST!$A$78)=0,LIST!$A$79,L46)))))</f>
        <v/>
      </c>
      <c r="I46" s="42" t="str">
        <f>IF(B46="","",IF(L46=LIST!$A$75,"",IF(K46=LIST!$A$76,LIST!$A$76,IF(L46=LIST!$A$77,"",IF(L46=LIST!$A$78,"",IF(L46=LIST!$A$80,"",IF(L46=LIST!$A$72,"",IF(L46=LIST!$A$73,"",IF(L46=LIST!$A$81,"",IF(L46=LIST!$A$82,"",IF(L46=LIST!$A$79,"",IF(K46=LIST!$A$75,LIST!$A$75,ROUND(J46*L46,2)))))))))))))</f>
        <v/>
      </c>
      <c r="J46" s="43">
        <f>IF(D46="",0,IF(K46=LIST!$A$75,0,IF(K46=LIST!$A$76,0,IF(K46=LIST!$A$77,0,IF(K46=LIST!$A$78,0,(MIN(D46,8)-K46))))))</f>
        <v>0</v>
      </c>
      <c r="K46" s="185" t="str">
        <f>IF(D46="","",IF('CLAIM FORM'!$M$7="",0,IF(L46=LIST!$A$78,0,IF('CLAIM FORM'!$M$7="R&amp;D",0,IF(E46="",LIST!$A$75,IF(F46=LIST!$F$30,0,IFERROR(((VLOOKUP(E46,'TRAINING CODE'!B:D,3,FALSE)*MIN(D46,8))),LIST!$A$76)))))))</f>
        <v/>
      </c>
      <c r="L46" s="183" t="str">
        <f>IF(B46="","",IF('CLAIM FORM'!$M$7="",LIST!$A$77,IFERROR(VLOOKUP(B46,'PHR (Project Hourly Rate)'!B:G,6,FALSE),LIST!$A$78)))</f>
        <v/>
      </c>
    </row>
    <row r="47" spans="1:12" ht="36" customHeight="1">
      <c r="A47" s="184">
        <v>45</v>
      </c>
      <c r="B47" s="46"/>
      <c r="C47" s="47"/>
      <c r="D47" s="48"/>
      <c r="E47" s="49"/>
      <c r="F47" s="49"/>
      <c r="G47" s="41" t="str">
        <f>IF(C47="","",VLOOKUP(WEEKDAY(C47),LIST!$A$15:$B$21,2,FALSE))</f>
        <v/>
      </c>
      <c r="H47" s="42" t="str">
        <f>IF(B47="","",IF(L47=LIST!$A$80,LIST!$A$78,IF(L47=LIST!$A$81,LIST!$A$78,IF(L47=LIST!$A$82,LIST!$A$78,IF(IFERROR(VLOOKUP(B47,'PHR (Project Hourly Rate)'!B:G,6,FALSE),LIST!$A$78)=0,LIST!$A$79,L47)))))</f>
        <v/>
      </c>
      <c r="I47" s="42" t="str">
        <f>IF(B47="","",IF(L47=LIST!$A$75,"",IF(K47=LIST!$A$76,LIST!$A$76,IF(L47=LIST!$A$77,"",IF(L47=LIST!$A$78,"",IF(L47=LIST!$A$80,"",IF(L47=LIST!$A$72,"",IF(L47=LIST!$A$73,"",IF(L47=LIST!$A$81,"",IF(L47=LIST!$A$82,"",IF(L47=LIST!$A$79,"",IF(K47=LIST!$A$75,LIST!$A$75,ROUND(J47*L47,2)))))))))))))</f>
        <v/>
      </c>
      <c r="J47" s="43">
        <f>IF(D47="",0,IF(K47=LIST!$A$75,0,IF(K47=LIST!$A$76,0,IF(K47=LIST!$A$77,0,IF(K47=LIST!$A$78,0,(MIN(D47,8)-K47))))))</f>
        <v>0</v>
      </c>
      <c r="K47" s="185" t="str">
        <f>IF(D47="","",IF('CLAIM FORM'!$M$7="",0,IF(L47=LIST!$A$78,0,IF('CLAIM FORM'!$M$7="R&amp;D",0,IF(E47="",LIST!$A$75,IF(F47=LIST!$F$30,0,IFERROR(((VLOOKUP(E47,'TRAINING CODE'!B:D,3,FALSE)*MIN(D47,8))),LIST!$A$76)))))))</f>
        <v/>
      </c>
      <c r="L47" s="183" t="str">
        <f>IF(B47="","",IF('CLAIM FORM'!$M$7="",LIST!$A$77,IFERROR(VLOOKUP(B47,'PHR (Project Hourly Rate)'!B:G,6,FALSE),LIST!$A$78)))</f>
        <v/>
      </c>
    </row>
    <row r="48" spans="1:12" ht="36" customHeight="1">
      <c r="A48" s="184">
        <v>46</v>
      </c>
      <c r="B48" s="46"/>
      <c r="C48" s="47"/>
      <c r="D48" s="48"/>
      <c r="E48" s="49"/>
      <c r="F48" s="49"/>
      <c r="G48" s="41" t="str">
        <f>IF(C48="","",VLOOKUP(WEEKDAY(C48),LIST!$A$15:$B$21,2,FALSE))</f>
        <v/>
      </c>
      <c r="H48" s="42" t="str">
        <f>IF(B48="","",IF(L48=LIST!$A$80,LIST!$A$78,IF(L48=LIST!$A$81,LIST!$A$78,IF(L48=LIST!$A$82,LIST!$A$78,IF(IFERROR(VLOOKUP(B48,'PHR (Project Hourly Rate)'!B:G,6,FALSE),LIST!$A$78)=0,LIST!$A$79,L48)))))</f>
        <v/>
      </c>
      <c r="I48" s="42" t="str">
        <f>IF(B48="","",IF(L48=LIST!$A$75,"",IF(K48=LIST!$A$76,LIST!$A$76,IF(L48=LIST!$A$77,"",IF(L48=LIST!$A$78,"",IF(L48=LIST!$A$80,"",IF(L48=LIST!$A$72,"",IF(L48=LIST!$A$73,"",IF(L48=LIST!$A$81,"",IF(L48=LIST!$A$82,"",IF(L48=LIST!$A$79,"",IF(K48=LIST!$A$75,LIST!$A$75,ROUND(J48*L48,2)))))))))))))</f>
        <v/>
      </c>
      <c r="J48" s="43">
        <f>IF(D48="",0,IF(K48=LIST!$A$75,0,IF(K48=LIST!$A$76,0,IF(K48=LIST!$A$77,0,IF(K48=LIST!$A$78,0,(MIN(D48,8)-K48))))))</f>
        <v>0</v>
      </c>
      <c r="K48" s="185" t="str">
        <f>IF(D48="","",IF('CLAIM FORM'!$M$7="",0,IF(L48=LIST!$A$78,0,IF('CLAIM FORM'!$M$7="R&amp;D",0,IF(E48="",LIST!$A$75,IF(F48=LIST!$F$30,0,IFERROR(((VLOOKUP(E48,'TRAINING CODE'!B:D,3,FALSE)*MIN(D48,8))),LIST!$A$76)))))))</f>
        <v/>
      </c>
      <c r="L48" s="183" t="str">
        <f>IF(B48="","",IF('CLAIM FORM'!$M$7="",LIST!$A$77,IFERROR(VLOOKUP(B48,'PHR (Project Hourly Rate)'!B:G,6,FALSE),LIST!$A$78)))</f>
        <v/>
      </c>
    </row>
    <row r="49" spans="1:12" ht="36" customHeight="1">
      <c r="A49" s="184">
        <v>47</v>
      </c>
      <c r="B49" s="46"/>
      <c r="C49" s="47"/>
      <c r="D49" s="48"/>
      <c r="E49" s="49"/>
      <c r="F49" s="49"/>
      <c r="G49" s="41" t="str">
        <f>IF(C49="","",VLOOKUP(WEEKDAY(C49),LIST!$A$15:$B$21,2,FALSE))</f>
        <v/>
      </c>
      <c r="H49" s="42" t="str">
        <f>IF(B49="","",IF(L49=LIST!$A$80,LIST!$A$78,IF(L49=LIST!$A$81,LIST!$A$78,IF(L49=LIST!$A$82,LIST!$A$78,IF(IFERROR(VLOOKUP(B49,'PHR (Project Hourly Rate)'!B:G,6,FALSE),LIST!$A$78)=0,LIST!$A$79,L49)))))</f>
        <v/>
      </c>
      <c r="I49" s="42" t="str">
        <f>IF(B49="","",IF(L49=LIST!$A$75,"",IF(K49=LIST!$A$76,LIST!$A$76,IF(L49=LIST!$A$77,"",IF(L49=LIST!$A$78,"",IF(L49=LIST!$A$80,"",IF(L49=LIST!$A$72,"",IF(L49=LIST!$A$73,"",IF(L49=LIST!$A$81,"",IF(L49=LIST!$A$82,"",IF(L49=LIST!$A$79,"",IF(K49=LIST!$A$75,LIST!$A$75,ROUND(J49*L49,2)))))))))))))</f>
        <v/>
      </c>
      <c r="J49" s="43">
        <f>IF(D49="",0,IF(K49=LIST!$A$75,0,IF(K49=LIST!$A$76,0,IF(K49=LIST!$A$77,0,IF(K49=LIST!$A$78,0,(MIN(D49,8)-K49))))))</f>
        <v>0</v>
      </c>
      <c r="K49" s="185" t="str">
        <f>IF(D49="","",IF('CLAIM FORM'!$M$7="",0,IF(L49=LIST!$A$78,0,IF('CLAIM FORM'!$M$7="R&amp;D",0,IF(E49="",LIST!$A$75,IF(F49=LIST!$F$30,0,IFERROR(((VLOOKUP(E49,'TRAINING CODE'!B:D,3,FALSE)*MIN(D49,8))),LIST!$A$76)))))))</f>
        <v/>
      </c>
      <c r="L49" s="183" t="str">
        <f>IF(B49="","",IF('CLAIM FORM'!$M$7="",LIST!$A$77,IFERROR(VLOOKUP(B49,'PHR (Project Hourly Rate)'!B:G,6,FALSE),LIST!$A$78)))</f>
        <v/>
      </c>
    </row>
    <row r="50" spans="1:12" ht="36" customHeight="1">
      <c r="A50" s="184">
        <v>48</v>
      </c>
      <c r="B50" s="46"/>
      <c r="C50" s="47"/>
      <c r="D50" s="48"/>
      <c r="E50" s="49"/>
      <c r="F50" s="49"/>
      <c r="G50" s="41" t="str">
        <f>IF(C50="","",VLOOKUP(WEEKDAY(C50),LIST!$A$15:$B$21,2,FALSE))</f>
        <v/>
      </c>
      <c r="H50" s="42" t="str">
        <f>IF(B50="","",IF(L50=LIST!$A$80,LIST!$A$78,IF(L50=LIST!$A$81,LIST!$A$78,IF(L50=LIST!$A$82,LIST!$A$78,IF(IFERROR(VLOOKUP(B50,'PHR (Project Hourly Rate)'!B:G,6,FALSE),LIST!$A$78)=0,LIST!$A$79,L50)))))</f>
        <v/>
      </c>
      <c r="I50" s="42" t="str">
        <f>IF(B50="","",IF(L50=LIST!$A$75,"",IF(K50=LIST!$A$76,LIST!$A$76,IF(L50=LIST!$A$77,"",IF(L50=LIST!$A$78,"",IF(L50=LIST!$A$80,"",IF(L50=LIST!$A$72,"",IF(L50=LIST!$A$73,"",IF(L50=LIST!$A$81,"",IF(L50=LIST!$A$82,"",IF(L50=LIST!$A$79,"",IF(K50=LIST!$A$75,LIST!$A$75,ROUND(J50*L50,2)))))))))))))</f>
        <v/>
      </c>
      <c r="J50" s="43">
        <f>IF(D50="",0,IF(K50=LIST!$A$75,0,IF(K50=LIST!$A$76,0,IF(K50=LIST!$A$77,0,IF(K50=LIST!$A$78,0,(MIN(D50,8)-K50))))))</f>
        <v>0</v>
      </c>
      <c r="K50" s="185" t="str">
        <f>IF(D50="","",IF('CLAIM FORM'!$M$7="",0,IF(L50=LIST!$A$78,0,IF('CLAIM FORM'!$M$7="R&amp;D",0,IF(E50="",LIST!$A$75,IF(F50=LIST!$F$30,0,IFERROR(((VLOOKUP(E50,'TRAINING CODE'!B:D,3,FALSE)*MIN(D50,8))),LIST!$A$76)))))))</f>
        <v/>
      </c>
      <c r="L50" s="183" t="str">
        <f>IF(B50="","",IF('CLAIM FORM'!$M$7="",LIST!$A$77,IFERROR(VLOOKUP(B50,'PHR (Project Hourly Rate)'!B:G,6,FALSE),LIST!$A$78)))</f>
        <v/>
      </c>
    </row>
    <row r="51" spans="1:12" ht="36" customHeight="1">
      <c r="A51" s="184">
        <v>49</v>
      </c>
      <c r="B51" s="46"/>
      <c r="C51" s="47"/>
      <c r="D51" s="48"/>
      <c r="E51" s="49"/>
      <c r="F51" s="49"/>
      <c r="G51" s="41" t="str">
        <f>IF(C51="","",VLOOKUP(WEEKDAY(C51),LIST!$A$15:$B$21,2,FALSE))</f>
        <v/>
      </c>
      <c r="H51" s="42" t="str">
        <f>IF(B51="","",IF(L51=LIST!$A$80,LIST!$A$78,IF(L51=LIST!$A$81,LIST!$A$78,IF(L51=LIST!$A$82,LIST!$A$78,IF(IFERROR(VLOOKUP(B51,'PHR (Project Hourly Rate)'!B:G,6,FALSE),LIST!$A$78)=0,LIST!$A$79,L51)))))</f>
        <v/>
      </c>
      <c r="I51" s="42" t="str">
        <f>IF(B51="","",IF(L51=LIST!$A$75,"",IF(K51=LIST!$A$76,LIST!$A$76,IF(L51=LIST!$A$77,"",IF(L51=LIST!$A$78,"",IF(L51=LIST!$A$80,"",IF(L51=LIST!$A$72,"",IF(L51=LIST!$A$73,"",IF(L51=LIST!$A$81,"",IF(L51=LIST!$A$82,"",IF(L51=LIST!$A$79,"",IF(K51=LIST!$A$75,LIST!$A$75,ROUND(J51*L51,2)))))))))))))</f>
        <v/>
      </c>
      <c r="J51" s="43">
        <f>IF(D51="",0,IF(K51=LIST!$A$75,0,IF(K51=LIST!$A$76,0,IF(K51=LIST!$A$77,0,IF(K51=LIST!$A$78,0,(MIN(D51,8)-K51))))))</f>
        <v>0</v>
      </c>
      <c r="K51" s="185" t="str">
        <f>IF(D51="","",IF('CLAIM FORM'!$M$7="",0,IF(L51=LIST!$A$78,0,IF('CLAIM FORM'!$M$7="R&amp;D",0,IF(E51="",LIST!$A$75,IF(F51=LIST!$F$30,0,IFERROR(((VLOOKUP(E51,'TRAINING CODE'!B:D,3,FALSE)*MIN(D51,8))),LIST!$A$76)))))))</f>
        <v/>
      </c>
      <c r="L51" s="183" t="str">
        <f>IF(B51="","",IF('CLAIM FORM'!$M$7="",LIST!$A$77,IFERROR(VLOOKUP(B51,'PHR (Project Hourly Rate)'!B:G,6,FALSE),LIST!$A$78)))</f>
        <v/>
      </c>
    </row>
    <row r="52" spans="1:12" ht="36" customHeight="1">
      <c r="A52" s="184">
        <v>50</v>
      </c>
      <c r="B52" s="46"/>
      <c r="C52" s="47"/>
      <c r="D52" s="48"/>
      <c r="E52" s="49"/>
      <c r="F52" s="49"/>
      <c r="G52" s="41" t="str">
        <f>IF(C52="","",VLOOKUP(WEEKDAY(C52),LIST!$A$15:$B$21,2,FALSE))</f>
        <v/>
      </c>
      <c r="H52" s="42" t="str">
        <f>IF(B52="","",IF(L52=LIST!$A$80,LIST!$A$78,IF(L52=LIST!$A$81,LIST!$A$78,IF(L52=LIST!$A$82,LIST!$A$78,IF(IFERROR(VLOOKUP(B52,'PHR (Project Hourly Rate)'!B:G,6,FALSE),LIST!$A$78)=0,LIST!$A$79,L52)))))</f>
        <v/>
      </c>
      <c r="I52" s="42" t="str">
        <f>IF(B52="","",IF(L52=LIST!$A$75,"",IF(K52=LIST!$A$76,LIST!$A$76,IF(L52=LIST!$A$77,"",IF(L52=LIST!$A$78,"",IF(L52=LIST!$A$80,"",IF(L52=LIST!$A$72,"",IF(L52=LIST!$A$73,"",IF(L52=LIST!$A$81,"",IF(L52=LIST!$A$82,"",IF(L52=LIST!$A$79,"",IF(K52=LIST!$A$75,LIST!$A$75,ROUND(J52*L52,2)))))))))))))</f>
        <v/>
      </c>
      <c r="J52" s="43">
        <f>IF(D52="",0,IF(K52=LIST!$A$75,0,IF(K52=LIST!$A$76,0,IF(K52=LIST!$A$77,0,IF(K52=LIST!$A$78,0,(MIN(D52,8)-K52))))))</f>
        <v>0</v>
      </c>
      <c r="K52" s="185" t="str">
        <f>IF(D52="","",IF('CLAIM FORM'!$M$7="",0,IF(L52=LIST!$A$78,0,IF('CLAIM FORM'!$M$7="R&amp;D",0,IF(E52="",LIST!$A$75,IF(F52=LIST!$F$30,0,IFERROR(((VLOOKUP(E52,'TRAINING CODE'!B:D,3,FALSE)*MIN(D52,8))),LIST!$A$76)))))))</f>
        <v/>
      </c>
      <c r="L52" s="183" t="str">
        <f>IF(B52="","",IF('CLAIM FORM'!$M$7="",LIST!$A$77,IFERROR(VLOOKUP(B52,'PHR (Project Hourly Rate)'!B:G,6,FALSE),LIST!$A$78)))</f>
        <v/>
      </c>
    </row>
    <row r="53" spans="1:12" ht="36" customHeight="1">
      <c r="A53" s="184">
        <v>51</v>
      </c>
      <c r="B53" s="46"/>
      <c r="C53" s="47"/>
      <c r="D53" s="48"/>
      <c r="E53" s="49"/>
      <c r="F53" s="49"/>
      <c r="G53" s="41" t="str">
        <f>IF(C53="","",VLOOKUP(WEEKDAY(C53),LIST!$A$15:$B$21,2,FALSE))</f>
        <v/>
      </c>
      <c r="H53" s="42" t="str">
        <f>IF(B53="","",IF(L53=LIST!$A$80,LIST!$A$78,IF(L53=LIST!$A$81,LIST!$A$78,IF(L53=LIST!$A$82,LIST!$A$78,IF(IFERROR(VLOOKUP(B53,'PHR (Project Hourly Rate)'!B:G,6,FALSE),LIST!$A$78)=0,LIST!$A$79,L53)))))</f>
        <v/>
      </c>
      <c r="I53" s="42" t="str">
        <f>IF(B53="","",IF(L53=LIST!$A$75,"",IF(K53=LIST!$A$76,LIST!$A$76,IF(L53=LIST!$A$77,"",IF(L53=LIST!$A$78,"",IF(L53=LIST!$A$80,"",IF(L53=LIST!$A$72,"",IF(L53=LIST!$A$73,"",IF(L53=LIST!$A$81,"",IF(L53=LIST!$A$82,"",IF(L53=LIST!$A$79,"",IF(K53=LIST!$A$75,LIST!$A$75,ROUND(J53*L53,2)))))))))))))</f>
        <v/>
      </c>
      <c r="J53" s="43">
        <f>IF(D53="",0,IF(K53=LIST!$A$75,0,IF(K53=LIST!$A$76,0,IF(K53=LIST!$A$77,0,IF(K53=LIST!$A$78,0,(MIN(D53,8)-K53))))))</f>
        <v>0</v>
      </c>
      <c r="K53" s="185" t="str">
        <f>IF(D53="","",IF('CLAIM FORM'!$M$7="",0,IF(L53=LIST!$A$78,0,IF('CLAIM FORM'!$M$7="R&amp;D",0,IF(E53="",LIST!$A$75,IF(F53=LIST!$F$30,0,IFERROR(((VLOOKUP(E53,'TRAINING CODE'!B:D,3,FALSE)*MIN(D53,8))),LIST!$A$76)))))))</f>
        <v/>
      </c>
      <c r="L53" s="183" t="str">
        <f>IF(B53="","",IF('CLAIM FORM'!$M$7="",LIST!$A$77,IFERROR(VLOOKUP(B53,'PHR (Project Hourly Rate)'!B:G,6,FALSE),LIST!$A$78)))</f>
        <v/>
      </c>
    </row>
    <row r="54" spans="1:12" ht="36" customHeight="1">
      <c r="A54" s="184">
        <v>52</v>
      </c>
      <c r="B54" s="46"/>
      <c r="C54" s="47"/>
      <c r="D54" s="48"/>
      <c r="E54" s="49"/>
      <c r="F54" s="49"/>
      <c r="G54" s="41" t="str">
        <f>IF(C54="","",VLOOKUP(WEEKDAY(C54),LIST!$A$15:$B$21,2,FALSE))</f>
        <v/>
      </c>
      <c r="H54" s="42" t="str">
        <f>IF(B54="","",IF(L54=LIST!$A$80,LIST!$A$78,IF(L54=LIST!$A$81,LIST!$A$78,IF(L54=LIST!$A$82,LIST!$A$78,IF(IFERROR(VLOOKUP(B54,'PHR (Project Hourly Rate)'!B:G,6,FALSE),LIST!$A$78)=0,LIST!$A$79,L54)))))</f>
        <v/>
      </c>
      <c r="I54" s="42" t="str">
        <f>IF(B54="","",IF(L54=LIST!$A$75,"",IF(K54=LIST!$A$76,LIST!$A$76,IF(L54=LIST!$A$77,"",IF(L54=LIST!$A$78,"",IF(L54=LIST!$A$80,"",IF(L54=LIST!$A$72,"",IF(L54=LIST!$A$73,"",IF(L54=LIST!$A$81,"",IF(L54=LIST!$A$82,"",IF(L54=LIST!$A$79,"",IF(K54=LIST!$A$75,LIST!$A$75,ROUND(J54*L54,2)))))))))))))</f>
        <v/>
      </c>
      <c r="J54" s="43">
        <f>IF(D54="",0,IF(K54=LIST!$A$75,0,IF(K54=LIST!$A$76,0,IF(K54=LIST!$A$77,0,IF(K54=LIST!$A$78,0,(MIN(D54,8)-K54))))))</f>
        <v>0</v>
      </c>
      <c r="K54" s="185" t="str">
        <f>IF(D54="","",IF('CLAIM FORM'!$M$7="",0,IF(L54=LIST!$A$78,0,IF('CLAIM FORM'!$M$7="R&amp;D",0,IF(E54="",LIST!$A$75,IF(F54=LIST!$F$30,0,IFERROR(((VLOOKUP(E54,'TRAINING CODE'!B:D,3,FALSE)*MIN(D54,8))),LIST!$A$76)))))))</f>
        <v/>
      </c>
      <c r="L54" s="183" t="str">
        <f>IF(B54="","",IF('CLAIM FORM'!$M$7="",LIST!$A$77,IFERROR(VLOOKUP(B54,'PHR (Project Hourly Rate)'!B:G,6,FALSE),LIST!$A$78)))</f>
        <v/>
      </c>
    </row>
    <row r="55" spans="1:12" ht="36" customHeight="1">
      <c r="A55" s="184">
        <v>53</v>
      </c>
      <c r="B55" s="46"/>
      <c r="C55" s="47"/>
      <c r="D55" s="48"/>
      <c r="E55" s="49"/>
      <c r="F55" s="49"/>
      <c r="G55" s="41" t="str">
        <f>IF(C55="","",VLOOKUP(WEEKDAY(C55),LIST!$A$15:$B$21,2,FALSE))</f>
        <v/>
      </c>
      <c r="H55" s="42" t="str">
        <f>IF(B55="","",IF(L55=LIST!$A$80,LIST!$A$78,IF(L55=LIST!$A$81,LIST!$A$78,IF(L55=LIST!$A$82,LIST!$A$78,IF(IFERROR(VLOOKUP(B55,'PHR (Project Hourly Rate)'!B:G,6,FALSE),LIST!$A$78)=0,LIST!$A$79,L55)))))</f>
        <v/>
      </c>
      <c r="I55" s="42" t="str">
        <f>IF(B55="","",IF(L55=LIST!$A$75,"",IF(K55=LIST!$A$76,LIST!$A$76,IF(L55=LIST!$A$77,"",IF(L55=LIST!$A$78,"",IF(L55=LIST!$A$80,"",IF(L55=LIST!$A$72,"",IF(L55=LIST!$A$73,"",IF(L55=LIST!$A$81,"",IF(L55=LIST!$A$82,"",IF(L55=LIST!$A$79,"",IF(K55=LIST!$A$75,LIST!$A$75,ROUND(J55*L55,2)))))))))))))</f>
        <v/>
      </c>
      <c r="J55" s="43">
        <f>IF(D55="",0,IF(K55=LIST!$A$75,0,IF(K55=LIST!$A$76,0,IF(K55=LIST!$A$77,0,IF(K55=LIST!$A$78,0,(MIN(D55,8)-K55))))))</f>
        <v>0</v>
      </c>
      <c r="K55" s="185" t="str">
        <f>IF(D55="","",IF('CLAIM FORM'!$M$7="",0,IF(L55=LIST!$A$78,0,IF('CLAIM FORM'!$M$7="R&amp;D",0,IF(E55="",LIST!$A$75,IF(F55=LIST!$F$30,0,IFERROR(((VLOOKUP(E55,'TRAINING CODE'!B:D,3,FALSE)*MIN(D55,8))),LIST!$A$76)))))))</f>
        <v/>
      </c>
      <c r="L55" s="183" t="str">
        <f>IF(B55="","",IF('CLAIM FORM'!$M$7="",LIST!$A$77,IFERROR(VLOOKUP(B55,'PHR (Project Hourly Rate)'!B:G,6,FALSE),LIST!$A$78)))</f>
        <v/>
      </c>
    </row>
    <row r="56" spans="1:12" ht="36" customHeight="1">
      <c r="A56" s="184">
        <v>54</v>
      </c>
      <c r="B56" s="46"/>
      <c r="C56" s="47"/>
      <c r="D56" s="48"/>
      <c r="E56" s="49"/>
      <c r="F56" s="49"/>
      <c r="G56" s="41" t="str">
        <f>IF(C56="","",VLOOKUP(WEEKDAY(C56),LIST!$A$15:$B$21,2,FALSE))</f>
        <v/>
      </c>
      <c r="H56" s="42" t="str">
        <f>IF(B56="","",IF(L56=LIST!$A$80,LIST!$A$78,IF(L56=LIST!$A$81,LIST!$A$78,IF(L56=LIST!$A$82,LIST!$A$78,IF(IFERROR(VLOOKUP(B56,'PHR (Project Hourly Rate)'!B:G,6,FALSE),LIST!$A$78)=0,LIST!$A$79,L56)))))</f>
        <v/>
      </c>
      <c r="I56" s="42" t="str">
        <f>IF(B56="","",IF(L56=LIST!$A$75,"",IF(K56=LIST!$A$76,LIST!$A$76,IF(L56=LIST!$A$77,"",IF(L56=LIST!$A$78,"",IF(L56=LIST!$A$80,"",IF(L56=LIST!$A$72,"",IF(L56=LIST!$A$73,"",IF(L56=LIST!$A$81,"",IF(L56=LIST!$A$82,"",IF(L56=LIST!$A$79,"",IF(K56=LIST!$A$75,LIST!$A$75,ROUND(J56*L56,2)))))))))))))</f>
        <v/>
      </c>
      <c r="J56" s="43">
        <f>IF(D56="",0,IF(K56=LIST!$A$75,0,IF(K56=LIST!$A$76,0,IF(K56=LIST!$A$77,0,IF(K56=LIST!$A$78,0,(MIN(D56,8)-K56))))))</f>
        <v>0</v>
      </c>
      <c r="K56" s="185" t="str">
        <f>IF(D56="","",IF('CLAIM FORM'!$M$7="",0,IF(L56=LIST!$A$78,0,IF('CLAIM FORM'!$M$7="R&amp;D",0,IF(E56="",LIST!$A$75,IF(F56=LIST!$F$30,0,IFERROR(((VLOOKUP(E56,'TRAINING CODE'!B:D,3,FALSE)*MIN(D56,8))),LIST!$A$76)))))))</f>
        <v/>
      </c>
      <c r="L56" s="183" t="str">
        <f>IF(B56="","",IF('CLAIM FORM'!$M$7="",LIST!$A$77,IFERROR(VLOOKUP(B56,'PHR (Project Hourly Rate)'!B:G,6,FALSE),LIST!$A$78)))</f>
        <v/>
      </c>
    </row>
    <row r="57" spans="1:12" ht="36" customHeight="1">
      <c r="A57" s="184">
        <v>55</v>
      </c>
      <c r="B57" s="46"/>
      <c r="C57" s="47"/>
      <c r="D57" s="48"/>
      <c r="E57" s="49"/>
      <c r="F57" s="49"/>
      <c r="G57" s="41" t="str">
        <f>IF(C57="","",VLOOKUP(WEEKDAY(C57),LIST!$A$15:$B$21,2,FALSE))</f>
        <v/>
      </c>
      <c r="H57" s="42" t="str">
        <f>IF(B57="","",IF(L57=LIST!$A$80,LIST!$A$78,IF(L57=LIST!$A$81,LIST!$A$78,IF(L57=LIST!$A$82,LIST!$A$78,IF(IFERROR(VLOOKUP(B57,'PHR (Project Hourly Rate)'!B:G,6,FALSE),LIST!$A$78)=0,LIST!$A$79,L57)))))</f>
        <v/>
      </c>
      <c r="I57" s="42" t="str">
        <f>IF(B57="","",IF(L57=LIST!$A$75,"",IF(K57=LIST!$A$76,LIST!$A$76,IF(L57=LIST!$A$77,"",IF(L57=LIST!$A$78,"",IF(L57=LIST!$A$80,"",IF(L57=LIST!$A$72,"",IF(L57=LIST!$A$73,"",IF(L57=LIST!$A$81,"",IF(L57=LIST!$A$82,"",IF(L57=LIST!$A$79,"",IF(K57=LIST!$A$75,LIST!$A$75,ROUND(J57*L57,2)))))))))))))</f>
        <v/>
      </c>
      <c r="J57" s="43">
        <f>IF(D57="",0,IF(K57=LIST!$A$75,0,IF(K57=LIST!$A$76,0,IF(K57=LIST!$A$77,0,IF(K57=LIST!$A$78,0,(MIN(D57,8)-K57))))))</f>
        <v>0</v>
      </c>
      <c r="K57" s="185" t="str">
        <f>IF(D57="","",IF('CLAIM FORM'!$M$7="",0,IF(L57=LIST!$A$78,0,IF('CLAIM FORM'!$M$7="R&amp;D",0,IF(E57="",LIST!$A$75,IF(F57=LIST!$F$30,0,IFERROR(((VLOOKUP(E57,'TRAINING CODE'!B:D,3,FALSE)*MIN(D57,8))),LIST!$A$76)))))))</f>
        <v/>
      </c>
      <c r="L57" s="183" t="str">
        <f>IF(B57="","",IF('CLAIM FORM'!$M$7="",LIST!$A$77,IFERROR(VLOOKUP(B57,'PHR (Project Hourly Rate)'!B:G,6,FALSE),LIST!$A$78)))</f>
        <v/>
      </c>
    </row>
    <row r="58" spans="1:12" ht="36" customHeight="1">
      <c r="A58" s="184">
        <v>56</v>
      </c>
      <c r="B58" s="46"/>
      <c r="C58" s="47"/>
      <c r="D58" s="48"/>
      <c r="E58" s="49"/>
      <c r="F58" s="49"/>
      <c r="G58" s="41" t="str">
        <f>IF(C58="","",VLOOKUP(WEEKDAY(C58),LIST!$A$15:$B$21,2,FALSE))</f>
        <v/>
      </c>
      <c r="H58" s="42" t="str">
        <f>IF(B58="","",IF(L58=LIST!$A$80,LIST!$A$78,IF(L58=LIST!$A$81,LIST!$A$78,IF(L58=LIST!$A$82,LIST!$A$78,IF(IFERROR(VLOOKUP(B58,'PHR (Project Hourly Rate)'!B:G,6,FALSE),LIST!$A$78)=0,LIST!$A$79,L58)))))</f>
        <v/>
      </c>
      <c r="I58" s="42" t="str">
        <f>IF(B58="","",IF(L58=LIST!$A$75,"",IF(K58=LIST!$A$76,LIST!$A$76,IF(L58=LIST!$A$77,"",IF(L58=LIST!$A$78,"",IF(L58=LIST!$A$80,"",IF(L58=LIST!$A$72,"",IF(L58=LIST!$A$73,"",IF(L58=LIST!$A$81,"",IF(L58=LIST!$A$82,"",IF(L58=LIST!$A$79,"",IF(K58=LIST!$A$75,LIST!$A$75,ROUND(J58*L58,2)))))))))))))</f>
        <v/>
      </c>
      <c r="J58" s="43">
        <f>IF(D58="",0,IF(K58=LIST!$A$75,0,IF(K58=LIST!$A$76,0,IF(K58=LIST!$A$77,0,IF(K58=LIST!$A$78,0,(MIN(D58,8)-K58))))))</f>
        <v>0</v>
      </c>
      <c r="K58" s="185" t="str">
        <f>IF(D58="","",IF('CLAIM FORM'!$M$7="",0,IF(L58=LIST!$A$78,0,IF('CLAIM FORM'!$M$7="R&amp;D",0,IF(E58="",LIST!$A$75,IF(F58=LIST!$F$30,0,IFERROR(((VLOOKUP(E58,'TRAINING CODE'!B:D,3,FALSE)*MIN(D58,8))),LIST!$A$76)))))))</f>
        <v/>
      </c>
      <c r="L58" s="183" t="str">
        <f>IF(B58="","",IF('CLAIM FORM'!$M$7="",LIST!$A$77,IFERROR(VLOOKUP(B58,'PHR (Project Hourly Rate)'!B:G,6,FALSE),LIST!$A$78)))</f>
        <v/>
      </c>
    </row>
    <row r="59" spans="1:12" ht="36" customHeight="1">
      <c r="A59" s="184">
        <v>57</v>
      </c>
      <c r="B59" s="46"/>
      <c r="C59" s="47"/>
      <c r="D59" s="48"/>
      <c r="E59" s="49"/>
      <c r="F59" s="49"/>
      <c r="G59" s="41" t="str">
        <f>IF(C59="","",VLOOKUP(WEEKDAY(C59),LIST!$A$15:$B$21,2,FALSE))</f>
        <v/>
      </c>
      <c r="H59" s="42" t="str">
        <f>IF(B59="","",IF(L59=LIST!$A$80,LIST!$A$78,IF(L59=LIST!$A$81,LIST!$A$78,IF(L59=LIST!$A$82,LIST!$A$78,IF(IFERROR(VLOOKUP(B59,'PHR (Project Hourly Rate)'!B:G,6,FALSE),LIST!$A$78)=0,LIST!$A$79,L59)))))</f>
        <v/>
      </c>
      <c r="I59" s="42" t="str">
        <f>IF(B59="","",IF(L59=LIST!$A$75,"",IF(K59=LIST!$A$76,LIST!$A$76,IF(L59=LIST!$A$77,"",IF(L59=LIST!$A$78,"",IF(L59=LIST!$A$80,"",IF(L59=LIST!$A$72,"",IF(L59=LIST!$A$73,"",IF(L59=LIST!$A$81,"",IF(L59=LIST!$A$82,"",IF(L59=LIST!$A$79,"",IF(K59=LIST!$A$75,LIST!$A$75,ROUND(J59*L59,2)))))))))))))</f>
        <v/>
      </c>
      <c r="J59" s="43">
        <f>IF(D59="",0,IF(K59=LIST!$A$75,0,IF(K59=LIST!$A$76,0,IF(K59=LIST!$A$77,0,IF(K59=LIST!$A$78,0,(MIN(D59,8)-K59))))))</f>
        <v>0</v>
      </c>
      <c r="K59" s="185" t="str">
        <f>IF(D59="","",IF('CLAIM FORM'!$M$7="",0,IF(L59=LIST!$A$78,0,IF('CLAIM FORM'!$M$7="R&amp;D",0,IF(E59="",LIST!$A$75,IF(F59=LIST!$F$30,0,IFERROR(((VLOOKUP(E59,'TRAINING CODE'!B:D,3,FALSE)*MIN(D59,8))),LIST!$A$76)))))))</f>
        <v/>
      </c>
      <c r="L59" s="183" t="str">
        <f>IF(B59="","",IF('CLAIM FORM'!$M$7="",LIST!$A$77,IFERROR(VLOOKUP(B59,'PHR (Project Hourly Rate)'!B:G,6,FALSE),LIST!$A$78)))</f>
        <v/>
      </c>
    </row>
    <row r="60" spans="1:12" ht="36" customHeight="1">
      <c r="A60" s="184">
        <v>58</v>
      </c>
      <c r="B60" s="46"/>
      <c r="C60" s="47"/>
      <c r="D60" s="48"/>
      <c r="E60" s="49"/>
      <c r="F60" s="49"/>
      <c r="G60" s="41" t="str">
        <f>IF(C60="","",VLOOKUP(WEEKDAY(C60),LIST!$A$15:$B$21,2,FALSE))</f>
        <v/>
      </c>
      <c r="H60" s="42" t="str">
        <f>IF(B60="","",IF(L60=LIST!$A$80,LIST!$A$78,IF(L60=LIST!$A$81,LIST!$A$78,IF(L60=LIST!$A$82,LIST!$A$78,IF(IFERROR(VLOOKUP(B60,'PHR (Project Hourly Rate)'!B:G,6,FALSE),LIST!$A$78)=0,LIST!$A$79,L60)))))</f>
        <v/>
      </c>
      <c r="I60" s="42" t="str">
        <f>IF(B60="","",IF(L60=LIST!$A$75,"",IF(K60=LIST!$A$76,LIST!$A$76,IF(L60=LIST!$A$77,"",IF(L60=LIST!$A$78,"",IF(L60=LIST!$A$80,"",IF(L60=LIST!$A$72,"",IF(L60=LIST!$A$73,"",IF(L60=LIST!$A$81,"",IF(L60=LIST!$A$82,"",IF(L60=LIST!$A$79,"",IF(K60=LIST!$A$75,LIST!$A$75,ROUND(J60*L60,2)))))))))))))</f>
        <v/>
      </c>
      <c r="J60" s="43">
        <f>IF(D60="",0,IF(K60=LIST!$A$75,0,IF(K60=LIST!$A$76,0,IF(K60=LIST!$A$77,0,IF(K60=LIST!$A$78,0,(MIN(D60,8)-K60))))))</f>
        <v>0</v>
      </c>
      <c r="K60" s="185" t="str">
        <f>IF(D60="","",IF('CLAIM FORM'!$M$7="",0,IF(L60=LIST!$A$78,0,IF('CLAIM FORM'!$M$7="R&amp;D",0,IF(E60="",LIST!$A$75,IF(F60=LIST!$F$30,0,IFERROR(((VLOOKUP(E60,'TRAINING CODE'!B:D,3,FALSE)*MIN(D60,8))),LIST!$A$76)))))))</f>
        <v/>
      </c>
      <c r="L60" s="183" t="str">
        <f>IF(B60="","",IF('CLAIM FORM'!$M$7="",LIST!$A$77,IFERROR(VLOOKUP(B60,'PHR (Project Hourly Rate)'!B:G,6,FALSE),LIST!$A$78)))</f>
        <v/>
      </c>
    </row>
    <row r="61" spans="1:12" ht="36" customHeight="1">
      <c r="A61" s="184">
        <v>59</v>
      </c>
      <c r="B61" s="46"/>
      <c r="C61" s="47"/>
      <c r="D61" s="48"/>
      <c r="E61" s="49"/>
      <c r="F61" s="49"/>
      <c r="G61" s="41" t="str">
        <f>IF(C61="","",VLOOKUP(WEEKDAY(C61),LIST!$A$15:$B$21,2,FALSE))</f>
        <v/>
      </c>
      <c r="H61" s="42" t="str">
        <f>IF(B61="","",IF(L61=LIST!$A$80,LIST!$A$78,IF(L61=LIST!$A$81,LIST!$A$78,IF(L61=LIST!$A$82,LIST!$A$78,IF(IFERROR(VLOOKUP(B61,'PHR (Project Hourly Rate)'!B:G,6,FALSE),LIST!$A$78)=0,LIST!$A$79,L61)))))</f>
        <v/>
      </c>
      <c r="I61" s="42" t="str">
        <f>IF(B61="","",IF(L61=LIST!$A$75,"",IF(K61=LIST!$A$76,LIST!$A$76,IF(L61=LIST!$A$77,"",IF(L61=LIST!$A$78,"",IF(L61=LIST!$A$80,"",IF(L61=LIST!$A$72,"",IF(L61=LIST!$A$73,"",IF(L61=LIST!$A$81,"",IF(L61=LIST!$A$82,"",IF(L61=LIST!$A$79,"",IF(K61=LIST!$A$75,LIST!$A$75,ROUND(J61*L61,2)))))))))))))</f>
        <v/>
      </c>
      <c r="J61" s="43">
        <f>IF(D61="",0,IF(K61=LIST!$A$75,0,IF(K61=LIST!$A$76,0,IF(K61=LIST!$A$77,0,IF(K61=LIST!$A$78,0,(MIN(D61,8)-K61))))))</f>
        <v>0</v>
      </c>
      <c r="K61" s="185" t="str">
        <f>IF(D61="","",IF('CLAIM FORM'!$M$7="",0,IF(L61=LIST!$A$78,0,IF('CLAIM FORM'!$M$7="R&amp;D",0,IF(E61="",LIST!$A$75,IF(F61=LIST!$F$30,0,IFERROR(((VLOOKUP(E61,'TRAINING CODE'!B:D,3,FALSE)*MIN(D61,8))),LIST!$A$76)))))))</f>
        <v/>
      </c>
      <c r="L61" s="183" t="str">
        <f>IF(B61="","",IF('CLAIM FORM'!$M$7="",LIST!$A$77,IFERROR(VLOOKUP(B61,'PHR (Project Hourly Rate)'!B:G,6,FALSE),LIST!$A$78)))</f>
        <v/>
      </c>
    </row>
    <row r="62" spans="1:12" ht="36" customHeight="1">
      <c r="A62" s="184">
        <v>60</v>
      </c>
      <c r="B62" s="46"/>
      <c r="C62" s="47"/>
      <c r="D62" s="48"/>
      <c r="E62" s="49"/>
      <c r="F62" s="49"/>
      <c r="G62" s="41" t="str">
        <f>IF(C62="","",VLOOKUP(WEEKDAY(C62),LIST!$A$15:$B$21,2,FALSE))</f>
        <v/>
      </c>
      <c r="H62" s="42" t="str">
        <f>IF(B62="","",IF(L62=LIST!$A$80,LIST!$A$78,IF(L62=LIST!$A$81,LIST!$A$78,IF(L62=LIST!$A$82,LIST!$A$78,IF(IFERROR(VLOOKUP(B62,'PHR (Project Hourly Rate)'!B:G,6,FALSE),LIST!$A$78)=0,LIST!$A$79,L62)))))</f>
        <v/>
      </c>
      <c r="I62" s="42" t="str">
        <f>IF(B62="","",IF(L62=LIST!$A$75,"",IF(K62=LIST!$A$76,LIST!$A$76,IF(L62=LIST!$A$77,"",IF(L62=LIST!$A$78,"",IF(L62=LIST!$A$80,"",IF(L62=LIST!$A$72,"",IF(L62=LIST!$A$73,"",IF(L62=LIST!$A$81,"",IF(L62=LIST!$A$82,"",IF(L62=LIST!$A$79,"",IF(K62=LIST!$A$75,LIST!$A$75,ROUND(J62*L62,2)))))))))))))</f>
        <v/>
      </c>
      <c r="J62" s="43">
        <f>IF(D62="",0,IF(K62=LIST!$A$75,0,IF(K62=LIST!$A$76,0,IF(K62=LIST!$A$77,0,IF(K62=LIST!$A$78,0,(MIN(D62,8)-K62))))))</f>
        <v>0</v>
      </c>
      <c r="K62" s="185" t="str">
        <f>IF(D62="","",IF('CLAIM FORM'!$M$7="",0,IF(L62=LIST!$A$78,0,IF('CLAIM FORM'!$M$7="R&amp;D",0,IF(E62="",LIST!$A$75,IF(F62=LIST!$F$30,0,IFERROR(((VLOOKUP(E62,'TRAINING CODE'!B:D,3,FALSE)*MIN(D62,8))),LIST!$A$76)))))))</f>
        <v/>
      </c>
      <c r="L62" s="183" t="str">
        <f>IF(B62="","",IF('CLAIM FORM'!$M$7="",LIST!$A$77,IFERROR(VLOOKUP(B62,'PHR (Project Hourly Rate)'!B:G,6,FALSE),LIST!$A$78)))</f>
        <v/>
      </c>
    </row>
    <row r="63" spans="1:12" ht="36" customHeight="1">
      <c r="A63" s="184">
        <v>61</v>
      </c>
      <c r="B63" s="46"/>
      <c r="C63" s="47"/>
      <c r="D63" s="48"/>
      <c r="E63" s="49"/>
      <c r="F63" s="49"/>
      <c r="G63" s="41" t="str">
        <f>IF(C63="","",VLOOKUP(WEEKDAY(C63),LIST!$A$15:$B$21,2,FALSE))</f>
        <v/>
      </c>
      <c r="H63" s="42" t="str">
        <f>IF(B63="","",IF(L63=LIST!$A$80,LIST!$A$78,IF(L63=LIST!$A$81,LIST!$A$78,IF(L63=LIST!$A$82,LIST!$A$78,IF(IFERROR(VLOOKUP(B63,'PHR (Project Hourly Rate)'!B:G,6,FALSE),LIST!$A$78)=0,LIST!$A$79,L63)))))</f>
        <v/>
      </c>
      <c r="I63" s="42" t="str">
        <f>IF(B63="","",IF(L63=LIST!$A$75,"",IF(K63=LIST!$A$76,LIST!$A$76,IF(L63=LIST!$A$77,"",IF(L63=LIST!$A$78,"",IF(L63=LIST!$A$80,"",IF(L63=LIST!$A$72,"",IF(L63=LIST!$A$73,"",IF(L63=LIST!$A$81,"",IF(L63=LIST!$A$82,"",IF(L63=LIST!$A$79,"",IF(K63=LIST!$A$75,LIST!$A$75,ROUND(J63*L63,2)))))))))))))</f>
        <v/>
      </c>
      <c r="J63" s="43">
        <f>IF(D63="",0,IF(K63=LIST!$A$75,0,IF(K63=LIST!$A$76,0,IF(K63=LIST!$A$77,0,IF(K63=LIST!$A$78,0,(MIN(D63,8)-K63))))))</f>
        <v>0</v>
      </c>
      <c r="K63" s="185" t="str">
        <f>IF(D63="","",IF('CLAIM FORM'!$M$7="",0,IF(L63=LIST!$A$78,0,IF('CLAIM FORM'!$M$7="R&amp;D",0,IF(E63="",LIST!$A$75,IF(F63=LIST!$F$30,0,IFERROR(((VLOOKUP(E63,'TRAINING CODE'!B:D,3,FALSE)*MIN(D63,8))),LIST!$A$76)))))))</f>
        <v/>
      </c>
      <c r="L63" s="183" t="str">
        <f>IF(B63="","",IF('CLAIM FORM'!$M$7="",LIST!$A$77,IFERROR(VLOOKUP(B63,'PHR (Project Hourly Rate)'!B:G,6,FALSE),LIST!$A$78)))</f>
        <v/>
      </c>
    </row>
    <row r="64" spans="1:12" ht="36" customHeight="1">
      <c r="A64" s="184">
        <v>62</v>
      </c>
      <c r="B64" s="46"/>
      <c r="C64" s="47"/>
      <c r="D64" s="48"/>
      <c r="E64" s="49"/>
      <c r="F64" s="49"/>
      <c r="G64" s="41" t="str">
        <f>IF(C64="","",VLOOKUP(WEEKDAY(C64),LIST!$A$15:$B$21,2,FALSE))</f>
        <v/>
      </c>
      <c r="H64" s="42" t="str">
        <f>IF(B64="","",IF(L64=LIST!$A$80,LIST!$A$78,IF(L64=LIST!$A$81,LIST!$A$78,IF(L64=LIST!$A$82,LIST!$A$78,IF(IFERROR(VLOOKUP(B64,'PHR (Project Hourly Rate)'!B:G,6,FALSE),LIST!$A$78)=0,LIST!$A$79,L64)))))</f>
        <v/>
      </c>
      <c r="I64" s="42" t="str">
        <f>IF(B64="","",IF(L64=LIST!$A$75,"",IF(K64=LIST!$A$76,LIST!$A$76,IF(L64=LIST!$A$77,"",IF(L64=LIST!$A$78,"",IF(L64=LIST!$A$80,"",IF(L64=LIST!$A$72,"",IF(L64=LIST!$A$73,"",IF(L64=LIST!$A$81,"",IF(L64=LIST!$A$82,"",IF(L64=LIST!$A$79,"",IF(K64=LIST!$A$75,LIST!$A$75,ROUND(J64*L64,2)))))))))))))</f>
        <v/>
      </c>
      <c r="J64" s="43">
        <f>IF(D64="",0,IF(K64=LIST!$A$75,0,IF(K64=LIST!$A$76,0,IF(K64=LIST!$A$77,0,IF(K64=LIST!$A$78,0,(MIN(D64,8)-K64))))))</f>
        <v>0</v>
      </c>
      <c r="K64" s="185" t="str">
        <f>IF(D64="","",IF('CLAIM FORM'!$M$7="",0,IF(L64=LIST!$A$78,0,IF('CLAIM FORM'!$M$7="R&amp;D",0,IF(E64="",LIST!$A$75,IF(F64=LIST!$F$30,0,IFERROR(((VLOOKUP(E64,'TRAINING CODE'!B:D,3,FALSE)*MIN(D64,8))),LIST!$A$76)))))))</f>
        <v/>
      </c>
      <c r="L64" s="183" t="str">
        <f>IF(B64="","",IF('CLAIM FORM'!$M$7="",LIST!$A$77,IFERROR(VLOOKUP(B64,'PHR (Project Hourly Rate)'!B:G,6,FALSE),LIST!$A$78)))</f>
        <v/>
      </c>
    </row>
    <row r="65" spans="1:12" ht="36" customHeight="1">
      <c r="A65" s="184">
        <v>63</v>
      </c>
      <c r="B65" s="46"/>
      <c r="C65" s="47"/>
      <c r="D65" s="48"/>
      <c r="E65" s="49"/>
      <c r="F65" s="49"/>
      <c r="G65" s="41" t="str">
        <f>IF(C65="","",VLOOKUP(WEEKDAY(C65),LIST!$A$15:$B$21,2,FALSE))</f>
        <v/>
      </c>
      <c r="H65" s="42" t="str">
        <f>IF(B65="","",IF(L65=LIST!$A$80,LIST!$A$78,IF(L65=LIST!$A$81,LIST!$A$78,IF(L65=LIST!$A$82,LIST!$A$78,IF(IFERROR(VLOOKUP(B65,'PHR (Project Hourly Rate)'!B:G,6,FALSE),LIST!$A$78)=0,LIST!$A$79,L65)))))</f>
        <v/>
      </c>
      <c r="I65" s="42" t="str">
        <f>IF(B65="","",IF(L65=LIST!$A$75,"",IF(K65=LIST!$A$76,LIST!$A$76,IF(L65=LIST!$A$77,"",IF(L65=LIST!$A$78,"",IF(L65=LIST!$A$80,"",IF(L65=LIST!$A$72,"",IF(L65=LIST!$A$73,"",IF(L65=LIST!$A$81,"",IF(L65=LIST!$A$82,"",IF(L65=LIST!$A$79,"",IF(K65=LIST!$A$75,LIST!$A$75,ROUND(J65*L65,2)))))))))))))</f>
        <v/>
      </c>
      <c r="J65" s="43">
        <f>IF(D65="",0,IF(K65=LIST!$A$75,0,IF(K65=LIST!$A$76,0,IF(K65=LIST!$A$77,0,IF(K65=LIST!$A$78,0,(MIN(D65,8)-K65))))))</f>
        <v>0</v>
      </c>
      <c r="K65" s="185" t="str">
        <f>IF(D65="","",IF('CLAIM FORM'!$M$7="",0,IF(L65=LIST!$A$78,0,IF('CLAIM FORM'!$M$7="R&amp;D",0,IF(E65="",LIST!$A$75,IF(F65=LIST!$F$30,0,IFERROR(((VLOOKUP(E65,'TRAINING CODE'!B:D,3,FALSE)*MIN(D65,8))),LIST!$A$76)))))))</f>
        <v/>
      </c>
      <c r="L65" s="183" t="str">
        <f>IF(B65="","",IF('CLAIM FORM'!$M$7="",LIST!$A$77,IFERROR(VLOOKUP(B65,'PHR (Project Hourly Rate)'!B:G,6,FALSE),LIST!$A$78)))</f>
        <v/>
      </c>
    </row>
    <row r="66" spans="1:12" ht="36" customHeight="1">
      <c r="A66" s="184">
        <v>64</v>
      </c>
      <c r="B66" s="46"/>
      <c r="C66" s="47"/>
      <c r="D66" s="48"/>
      <c r="E66" s="49"/>
      <c r="F66" s="49"/>
      <c r="G66" s="41" t="str">
        <f>IF(C66="","",VLOOKUP(WEEKDAY(C66),LIST!$A$15:$B$21,2,FALSE))</f>
        <v/>
      </c>
      <c r="H66" s="42" t="str">
        <f>IF(B66="","",IF(L66=LIST!$A$80,LIST!$A$78,IF(L66=LIST!$A$81,LIST!$A$78,IF(L66=LIST!$A$82,LIST!$A$78,IF(IFERROR(VLOOKUP(B66,'PHR (Project Hourly Rate)'!B:G,6,FALSE),LIST!$A$78)=0,LIST!$A$79,L66)))))</f>
        <v/>
      </c>
      <c r="I66" s="42" t="str">
        <f>IF(B66="","",IF(L66=LIST!$A$75,"",IF(K66=LIST!$A$76,LIST!$A$76,IF(L66=LIST!$A$77,"",IF(L66=LIST!$A$78,"",IF(L66=LIST!$A$80,"",IF(L66=LIST!$A$72,"",IF(L66=LIST!$A$73,"",IF(L66=LIST!$A$81,"",IF(L66=LIST!$A$82,"",IF(L66=LIST!$A$79,"",IF(K66=LIST!$A$75,LIST!$A$75,ROUND(J66*L66,2)))))))))))))</f>
        <v/>
      </c>
      <c r="J66" s="43">
        <f>IF(D66="",0,IF(K66=LIST!$A$75,0,IF(K66=LIST!$A$76,0,IF(K66=LIST!$A$77,0,IF(K66=LIST!$A$78,0,(MIN(D66,8)-K66))))))</f>
        <v>0</v>
      </c>
      <c r="K66" s="185" t="str">
        <f>IF(D66="","",IF('CLAIM FORM'!$M$7="",0,IF(L66=LIST!$A$78,0,IF('CLAIM FORM'!$M$7="R&amp;D",0,IF(E66="",LIST!$A$75,IF(F66=LIST!$F$30,0,IFERROR(((VLOOKUP(E66,'TRAINING CODE'!B:D,3,FALSE)*MIN(D66,8))),LIST!$A$76)))))))</f>
        <v/>
      </c>
      <c r="L66" s="183" t="str">
        <f>IF(B66="","",IF('CLAIM FORM'!$M$7="",LIST!$A$77,IFERROR(VLOOKUP(B66,'PHR (Project Hourly Rate)'!B:G,6,FALSE),LIST!$A$78)))</f>
        <v/>
      </c>
    </row>
    <row r="67" spans="1:12" ht="36" customHeight="1">
      <c r="A67" s="184">
        <v>65</v>
      </c>
      <c r="B67" s="46"/>
      <c r="C67" s="47"/>
      <c r="D67" s="48"/>
      <c r="E67" s="49"/>
      <c r="F67" s="49"/>
      <c r="G67" s="41" t="str">
        <f>IF(C67="","",VLOOKUP(WEEKDAY(C67),LIST!$A$15:$B$21,2,FALSE))</f>
        <v/>
      </c>
      <c r="H67" s="42" t="str">
        <f>IF(B67="","",IF(L67=LIST!$A$80,LIST!$A$78,IF(L67=LIST!$A$81,LIST!$A$78,IF(L67=LIST!$A$82,LIST!$A$78,IF(IFERROR(VLOOKUP(B67,'PHR (Project Hourly Rate)'!B:G,6,FALSE),LIST!$A$78)=0,LIST!$A$79,L67)))))</f>
        <v/>
      </c>
      <c r="I67" s="42" t="str">
        <f>IF(B67="","",IF(L67=LIST!$A$75,"",IF(K67=LIST!$A$76,LIST!$A$76,IF(L67=LIST!$A$77,"",IF(L67=LIST!$A$78,"",IF(L67=LIST!$A$80,"",IF(L67=LIST!$A$72,"",IF(L67=LIST!$A$73,"",IF(L67=LIST!$A$81,"",IF(L67=LIST!$A$82,"",IF(L67=LIST!$A$79,"",IF(K67=LIST!$A$75,LIST!$A$75,ROUND(J67*L67,2)))))))))))))</f>
        <v/>
      </c>
      <c r="J67" s="43">
        <f>IF(D67="",0,IF(K67=LIST!$A$75,0,IF(K67=LIST!$A$76,0,IF(K67=LIST!$A$77,0,IF(K67=LIST!$A$78,0,(MIN(D67,8)-K67))))))</f>
        <v>0</v>
      </c>
      <c r="K67" s="185" t="str">
        <f>IF(D67="","",IF('CLAIM FORM'!$M$7="",0,IF(L67=LIST!$A$78,0,IF('CLAIM FORM'!$M$7="R&amp;D",0,IF(E67="",LIST!$A$75,IF(F67=LIST!$F$30,0,IFERROR(((VLOOKUP(E67,'TRAINING CODE'!B:D,3,FALSE)*MIN(D67,8))),LIST!$A$76)))))))</f>
        <v/>
      </c>
      <c r="L67" s="183" t="str">
        <f>IF(B67="","",IF('CLAIM FORM'!$M$7="",LIST!$A$77,IFERROR(VLOOKUP(B67,'PHR (Project Hourly Rate)'!B:G,6,FALSE),LIST!$A$78)))</f>
        <v/>
      </c>
    </row>
    <row r="68" spans="1:12" ht="36" customHeight="1">
      <c r="A68" s="184">
        <v>66</v>
      </c>
      <c r="B68" s="46"/>
      <c r="C68" s="47"/>
      <c r="D68" s="48"/>
      <c r="E68" s="49"/>
      <c r="F68" s="49"/>
      <c r="G68" s="41" t="str">
        <f>IF(C68="","",VLOOKUP(WEEKDAY(C68),LIST!$A$15:$B$21,2,FALSE))</f>
        <v/>
      </c>
      <c r="H68" s="42" t="str">
        <f>IF(B68="","",IF(L68=LIST!$A$80,LIST!$A$78,IF(L68=LIST!$A$81,LIST!$A$78,IF(L68=LIST!$A$82,LIST!$A$78,IF(IFERROR(VLOOKUP(B68,'PHR (Project Hourly Rate)'!B:G,6,FALSE),LIST!$A$78)=0,LIST!$A$79,L68)))))</f>
        <v/>
      </c>
      <c r="I68" s="42" t="str">
        <f>IF(B68="","",IF(L68=LIST!$A$75,"",IF(K68=LIST!$A$76,LIST!$A$76,IF(L68=LIST!$A$77,"",IF(L68=LIST!$A$78,"",IF(L68=LIST!$A$80,"",IF(L68=LIST!$A$72,"",IF(L68=LIST!$A$73,"",IF(L68=LIST!$A$81,"",IF(L68=LIST!$A$82,"",IF(L68=LIST!$A$79,"",IF(K68=LIST!$A$75,LIST!$A$75,ROUND(J68*L68,2)))))))))))))</f>
        <v/>
      </c>
      <c r="J68" s="43">
        <f>IF(D68="",0,IF(K68=LIST!$A$75,0,IF(K68=LIST!$A$76,0,IF(K68=LIST!$A$77,0,IF(K68=LIST!$A$78,0,(MIN(D68,8)-K68))))))</f>
        <v>0</v>
      </c>
      <c r="K68" s="185" t="str">
        <f>IF(D68="","",IF('CLAIM FORM'!$M$7="",0,IF(L68=LIST!$A$78,0,IF('CLAIM FORM'!$M$7="R&amp;D",0,IF(E68="",LIST!$A$75,IF(F68=LIST!$F$30,0,IFERROR(((VLOOKUP(E68,'TRAINING CODE'!B:D,3,FALSE)*MIN(D68,8))),LIST!$A$76)))))))</f>
        <v/>
      </c>
      <c r="L68" s="183" t="str">
        <f>IF(B68="","",IF('CLAIM FORM'!$M$7="",LIST!$A$77,IFERROR(VLOOKUP(B68,'PHR (Project Hourly Rate)'!B:G,6,FALSE),LIST!$A$78)))</f>
        <v/>
      </c>
    </row>
    <row r="69" spans="1:12" ht="36" customHeight="1">
      <c r="A69" s="184">
        <v>67</v>
      </c>
      <c r="B69" s="46"/>
      <c r="C69" s="47"/>
      <c r="D69" s="48"/>
      <c r="E69" s="49"/>
      <c r="F69" s="49"/>
      <c r="G69" s="41" t="str">
        <f>IF(C69="","",VLOOKUP(WEEKDAY(C69),LIST!$A$15:$B$21,2,FALSE))</f>
        <v/>
      </c>
      <c r="H69" s="42" t="str">
        <f>IF(B69="","",IF(L69=LIST!$A$80,LIST!$A$78,IF(L69=LIST!$A$81,LIST!$A$78,IF(L69=LIST!$A$82,LIST!$A$78,IF(IFERROR(VLOOKUP(B69,'PHR (Project Hourly Rate)'!B:G,6,FALSE),LIST!$A$78)=0,LIST!$A$79,L69)))))</f>
        <v/>
      </c>
      <c r="I69" s="42" t="str">
        <f>IF(B69="","",IF(L69=LIST!$A$75,"",IF(K69=LIST!$A$76,LIST!$A$76,IF(L69=LIST!$A$77,"",IF(L69=LIST!$A$78,"",IF(L69=LIST!$A$80,"",IF(L69=LIST!$A$72,"",IF(L69=LIST!$A$73,"",IF(L69=LIST!$A$81,"",IF(L69=LIST!$A$82,"",IF(L69=LIST!$A$79,"",IF(K69=LIST!$A$75,LIST!$A$75,ROUND(J69*L69,2)))))))))))))</f>
        <v/>
      </c>
      <c r="J69" s="43">
        <f>IF(D69="",0,IF(K69=LIST!$A$75,0,IF(K69=LIST!$A$76,0,IF(K69=LIST!$A$77,0,IF(K69=LIST!$A$78,0,(MIN(D69,8)-K69))))))</f>
        <v>0</v>
      </c>
      <c r="K69" s="185" t="str">
        <f>IF(D69="","",IF('CLAIM FORM'!$M$7="",0,IF(L69=LIST!$A$78,0,IF('CLAIM FORM'!$M$7="R&amp;D",0,IF(E69="",LIST!$A$75,IF(F69=LIST!$F$30,0,IFERROR(((VLOOKUP(E69,'TRAINING CODE'!B:D,3,FALSE)*MIN(D69,8))),LIST!$A$76)))))))</f>
        <v/>
      </c>
      <c r="L69" s="183" t="str">
        <f>IF(B69="","",IF('CLAIM FORM'!$M$7="",LIST!$A$77,IFERROR(VLOOKUP(B69,'PHR (Project Hourly Rate)'!B:G,6,FALSE),LIST!$A$78)))</f>
        <v/>
      </c>
    </row>
    <row r="70" spans="1:12" ht="36" customHeight="1">
      <c r="A70" s="184">
        <v>68</v>
      </c>
      <c r="B70" s="46"/>
      <c r="C70" s="47"/>
      <c r="D70" s="48"/>
      <c r="E70" s="49"/>
      <c r="F70" s="49"/>
      <c r="G70" s="41" t="str">
        <f>IF(C70="","",VLOOKUP(WEEKDAY(C70),LIST!$A$15:$B$21,2,FALSE))</f>
        <v/>
      </c>
      <c r="H70" s="42" t="str">
        <f>IF(B70="","",IF(L70=LIST!$A$80,LIST!$A$78,IF(L70=LIST!$A$81,LIST!$A$78,IF(L70=LIST!$A$82,LIST!$A$78,IF(IFERROR(VLOOKUP(B70,'PHR (Project Hourly Rate)'!B:G,6,FALSE),LIST!$A$78)=0,LIST!$A$79,L70)))))</f>
        <v/>
      </c>
      <c r="I70" s="42" t="str">
        <f>IF(B70="","",IF(L70=LIST!$A$75,"",IF(K70=LIST!$A$76,LIST!$A$76,IF(L70=LIST!$A$77,"",IF(L70=LIST!$A$78,"",IF(L70=LIST!$A$80,"",IF(L70=LIST!$A$72,"",IF(L70=LIST!$A$73,"",IF(L70=LIST!$A$81,"",IF(L70=LIST!$A$82,"",IF(L70=LIST!$A$79,"",IF(K70=LIST!$A$75,LIST!$A$75,ROUND(J70*L70,2)))))))))))))</f>
        <v/>
      </c>
      <c r="J70" s="43">
        <f>IF(D70="",0,IF(K70=LIST!$A$75,0,IF(K70=LIST!$A$76,0,IF(K70=LIST!$A$77,0,IF(K70=LIST!$A$78,0,(MIN(D70,8)-K70))))))</f>
        <v>0</v>
      </c>
      <c r="K70" s="185" t="str">
        <f>IF(D70="","",IF('CLAIM FORM'!$M$7="",0,IF(L70=LIST!$A$78,0,IF('CLAIM FORM'!$M$7="R&amp;D",0,IF(E70="",LIST!$A$75,IF(F70=LIST!$F$30,0,IFERROR(((VLOOKUP(E70,'TRAINING CODE'!B:D,3,FALSE)*MIN(D70,8))),LIST!$A$76)))))))</f>
        <v/>
      </c>
      <c r="L70" s="183" t="str">
        <f>IF(B70="","",IF('CLAIM FORM'!$M$7="",LIST!$A$77,IFERROR(VLOOKUP(B70,'PHR (Project Hourly Rate)'!B:G,6,FALSE),LIST!$A$78)))</f>
        <v/>
      </c>
    </row>
    <row r="71" spans="1:12" ht="36" customHeight="1">
      <c r="A71" s="184">
        <v>69</v>
      </c>
      <c r="B71" s="46"/>
      <c r="C71" s="47"/>
      <c r="D71" s="48"/>
      <c r="E71" s="49"/>
      <c r="F71" s="49"/>
      <c r="G71" s="41" t="str">
        <f>IF(C71="","",VLOOKUP(WEEKDAY(C71),LIST!$A$15:$B$21,2,FALSE))</f>
        <v/>
      </c>
      <c r="H71" s="42" t="str">
        <f>IF(B71="","",IF(L71=LIST!$A$80,LIST!$A$78,IF(L71=LIST!$A$81,LIST!$A$78,IF(L71=LIST!$A$82,LIST!$A$78,IF(IFERROR(VLOOKUP(B71,'PHR (Project Hourly Rate)'!B:G,6,FALSE),LIST!$A$78)=0,LIST!$A$79,L71)))))</f>
        <v/>
      </c>
      <c r="I71" s="42" t="str">
        <f>IF(B71="","",IF(L71=LIST!$A$75,"",IF(K71=LIST!$A$76,LIST!$A$76,IF(L71=LIST!$A$77,"",IF(L71=LIST!$A$78,"",IF(L71=LIST!$A$80,"",IF(L71=LIST!$A$72,"",IF(L71=LIST!$A$73,"",IF(L71=LIST!$A$81,"",IF(L71=LIST!$A$82,"",IF(L71=LIST!$A$79,"",IF(K71=LIST!$A$75,LIST!$A$75,ROUND(J71*L71,2)))))))))))))</f>
        <v/>
      </c>
      <c r="J71" s="43">
        <f>IF(D71="",0,IF(K71=LIST!$A$75,0,IF(K71=LIST!$A$76,0,IF(K71=LIST!$A$77,0,IF(K71=LIST!$A$78,0,(MIN(D71,8)-K71))))))</f>
        <v>0</v>
      </c>
      <c r="K71" s="185" t="str">
        <f>IF(D71="","",IF('CLAIM FORM'!$M$7="",0,IF(L71=LIST!$A$78,0,IF('CLAIM FORM'!$M$7="R&amp;D",0,IF(E71="",LIST!$A$75,IF(F71=LIST!$F$30,0,IFERROR(((VLOOKUP(E71,'TRAINING CODE'!B:D,3,FALSE)*MIN(D71,8))),LIST!$A$76)))))))</f>
        <v/>
      </c>
      <c r="L71" s="183" t="str">
        <f>IF(B71="","",IF('CLAIM FORM'!$M$7="",LIST!$A$77,IFERROR(VLOOKUP(B71,'PHR (Project Hourly Rate)'!B:G,6,FALSE),LIST!$A$78)))</f>
        <v/>
      </c>
    </row>
    <row r="72" spans="1:12" ht="36" customHeight="1">
      <c r="A72" s="184">
        <v>70</v>
      </c>
      <c r="B72" s="46"/>
      <c r="C72" s="47"/>
      <c r="D72" s="48"/>
      <c r="E72" s="49"/>
      <c r="F72" s="49"/>
      <c r="G72" s="41" t="str">
        <f>IF(C72="","",VLOOKUP(WEEKDAY(C72),LIST!$A$15:$B$21,2,FALSE))</f>
        <v/>
      </c>
      <c r="H72" s="42" t="str">
        <f>IF(B72="","",IF(L72=LIST!$A$80,LIST!$A$78,IF(L72=LIST!$A$81,LIST!$A$78,IF(L72=LIST!$A$82,LIST!$A$78,IF(IFERROR(VLOOKUP(B72,'PHR (Project Hourly Rate)'!B:G,6,FALSE),LIST!$A$78)=0,LIST!$A$79,L72)))))</f>
        <v/>
      </c>
      <c r="I72" s="42" t="str">
        <f>IF(B72="","",IF(L72=LIST!$A$75,"",IF(K72=LIST!$A$76,LIST!$A$76,IF(L72=LIST!$A$77,"",IF(L72=LIST!$A$78,"",IF(L72=LIST!$A$80,"",IF(L72=LIST!$A$72,"",IF(L72=LIST!$A$73,"",IF(L72=LIST!$A$81,"",IF(L72=LIST!$A$82,"",IF(L72=LIST!$A$79,"",IF(K72=LIST!$A$75,LIST!$A$75,ROUND(J72*L72,2)))))))))))))</f>
        <v/>
      </c>
      <c r="J72" s="43">
        <f>IF(D72="",0,IF(K72=LIST!$A$75,0,IF(K72=LIST!$A$76,0,IF(K72=LIST!$A$77,0,IF(K72=LIST!$A$78,0,(MIN(D72,8)-K72))))))</f>
        <v>0</v>
      </c>
      <c r="K72" s="185" t="str">
        <f>IF(D72="","",IF('CLAIM FORM'!$M$7="",0,IF(L72=LIST!$A$78,0,IF('CLAIM FORM'!$M$7="R&amp;D",0,IF(E72="",LIST!$A$75,IF(F72=LIST!$F$30,0,IFERROR(((VLOOKUP(E72,'TRAINING CODE'!B:D,3,FALSE)*MIN(D72,8))),LIST!$A$76)))))))</f>
        <v/>
      </c>
      <c r="L72" s="183" t="str">
        <f>IF(B72="","",IF('CLAIM FORM'!$M$7="",LIST!$A$77,IFERROR(VLOOKUP(B72,'PHR (Project Hourly Rate)'!B:G,6,FALSE),LIST!$A$78)))</f>
        <v/>
      </c>
    </row>
    <row r="73" spans="1:12" ht="36" customHeight="1">
      <c r="A73" s="184">
        <v>71</v>
      </c>
      <c r="B73" s="46"/>
      <c r="C73" s="47"/>
      <c r="D73" s="48"/>
      <c r="E73" s="49"/>
      <c r="F73" s="49"/>
      <c r="G73" s="41" t="str">
        <f>IF(C73="","",VLOOKUP(WEEKDAY(C73),LIST!$A$15:$B$21,2,FALSE))</f>
        <v/>
      </c>
      <c r="H73" s="42" t="str">
        <f>IF(B73="","",IF(L73=LIST!$A$80,LIST!$A$78,IF(L73=LIST!$A$81,LIST!$A$78,IF(L73=LIST!$A$82,LIST!$A$78,IF(IFERROR(VLOOKUP(B73,'PHR (Project Hourly Rate)'!B:G,6,FALSE),LIST!$A$78)=0,LIST!$A$79,L73)))))</f>
        <v/>
      </c>
      <c r="I73" s="42" t="str">
        <f>IF(B73="","",IF(L73=LIST!$A$75,"",IF(K73=LIST!$A$76,LIST!$A$76,IF(L73=LIST!$A$77,"",IF(L73=LIST!$A$78,"",IF(L73=LIST!$A$80,"",IF(L73=LIST!$A$72,"",IF(L73=LIST!$A$73,"",IF(L73=LIST!$A$81,"",IF(L73=LIST!$A$82,"",IF(L73=LIST!$A$79,"",IF(K73=LIST!$A$75,LIST!$A$75,ROUND(J73*L73,2)))))))))))))</f>
        <v/>
      </c>
      <c r="J73" s="43">
        <f>IF(D73="",0,IF(K73=LIST!$A$75,0,IF(K73=LIST!$A$76,0,IF(K73=LIST!$A$77,0,IF(K73=LIST!$A$78,0,(MIN(D73,8)-K73))))))</f>
        <v>0</v>
      </c>
      <c r="K73" s="185" t="str">
        <f>IF(D73="","",IF('CLAIM FORM'!$M$7="",0,IF(L73=LIST!$A$78,0,IF('CLAIM FORM'!$M$7="R&amp;D",0,IF(E73="",LIST!$A$75,IF(F73=LIST!$F$30,0,IFERROR(((VLOOKUP(E73,'TRAINING CODE'!B:D,3,FALSE)*MIN(D73,8))),LIST!$A$76)))))))</f>
        <v/>
      </c>
      <c r="L73" s="183" t="str">
        <f>IF(B73="","",IF('CLAIM FORM'!$M$7="",LIST!$A$77,IFERROR(VLOOKUP(B73,'PHR (Project Hourly Rate)'!B:G,6,FALSE),LIST!$A$78)))</f>
        <v/>
      </c>
    </row>
    <row r="74" spans="1:12" ht="36" customHeight="1">
      <c r="A74" s="184">
        <v>72</v>
      </c>
      <c r="B74" s="46"/>
      <c r="C74" s="47"/>
      <c r="D74" s="48"/>
      <c r="E74" s="49"/>
      <c r="F74" s="49"/>
      <c r="G74" s="41" t="str">
        <f>IF(C74="","",VLOOKUP(WEEKDAY(C74),LIST!$A$15:$B$21,2,FALSE))</f>
        <v/>
      </c>
      <c r="H74" s="42" t="str">
        <f>IF(B74="","",IF(L74=LIST!$A$80,LIST!$A$78,IF(L74=LIST!$A$81,LIST!$A$78,IF(L74=LIST!$A$82,LIST!$A$78,IF(IFERROR(VLOOKUP(B74,'PHR (Project Hourly Rate)'!B:G,6,FALSE),LIST!$A$78)=0,LIST!$A$79,L74)))))</f>
        <v/>
      </c>
      <c r="I74" s="42" t="str">
        <f>IF(B74="","",IF(L74=LIST!$A$75,"",IF(K74=LIST!$A$76,LIST!$A$76,IF(L74=LIST!$A$77,"",IF(L74=LIST!$A$78,"",IF(L74=LIST!$A$80,"",IF(L74=LIST!$A$72,"",IF(L74=LIST!$A$73,"",IF(L74=LIST!$A$81,"",IF(L74=LIST!$A$82,"",IF(L74=LIST!$A$79,"",IF(K74=LIST!$A$75,LIST!$A$75,ROUND(J74*L74,2)))))))))))))</f>
        <v/>
      </c>
      <c r="J74" s="43">
        <f>IF(D74="",0,IF(K74=LIST!$A$75,0,IF(K74=LIST!$A$76,0,IF(K74=LIST!$A$77,0,IF(K74=LIST!$A$78,0,(MIN(D74,8)-K74))))))</f>
        <v>0</v>
      </c>
      <c r="K74" s="185" t="str">
        <f>IF(D74="","",IF('CLAIM FORM'!$M$7="",0,IF(L74=LIST!$A$78,0,IF('CLAIM FORM'!$M$7="R&amp;D",0,IF(E74="",LIST!$A$75,IF(F74=LIST!$F$30,0,IFERROR(((VLOOKUP(E74,'TRAINING CODE'!B:D,3,FALSE)*MIN(D74,8))),LIST!$A$76)))))))</f>
        <v/>
      </c>
      <c r="L74" s="183" t="str">
        <f>IF(B74="","",IF('CLAIM FORM'!$M$7="",LIST!$A$77,IFERROR(VLOOKUP(B74,'PHR (Project Hourly Rate)'!B:G,6,FALSE),LIST!$A$78)))</f>
        <v/>
      </c>
    </row>
    <row r="75" spans="1:12" ht="36" customHeight="1">
      <c r="A75" s="184">
        <v>73</v>
      </c>
      <c r="B75" s="46"/>
      <c r="C75" s="47"/>
      <c r="D75" s="48"/>
      <c r="E75" s="49"/>
      <c r="F75" s="49"/>
      <c r="G75" s="41" t="str">
        <f>IF(C75="","",VLOOKUP(WEEKDAY(C75),LIST!$A$15:$B$21,2,FALSE))</f>
        <v/>
      </c>
      <c r="H75" s="42" t="str">
        <f>IF(B75="","",IF(L75=LIST!$A$80,LIST!$A$78,IF(L75=LIST!$A$81,LIST!$A$78,IF(L75=LIST!$A$82,LIST!$A$78,IF(IFERROR(VLOOKUP(B75,'PHR (Project Hourly Rate)'!B:G,6,FALSE),LIST!$A$78)=0,LIST!$A$79,L75)))))</f>
        <v/>
      </c>
      <c r="I75" s="42" t="str">
        <f>IF(B75="","",IF(L75=LIST!$A$75,"",IF(K75=LIST!$A$76,LIST!$A$76,IF(L75=LIST!$A$77,"",IF(L75=LIST!$A$78,"",IF(L75=LIST!$A$80,"",IF(L75=LIST!$A$72,"",IF(L75=LIST!$A$73,"",IF(L75=LIST!$A$81,"",IF(L75=LIST!$A$82,"",IF(L75=LIST!$A$79,"",IF(K75=LIST!$A$75,LIST!$A$75,ROUND(J75*L75,2)))))))))))))</f>
        <v/>
      </c>
      <c r="J75" s="43">
        <f>IF(D75="",0,IF(K75=LIST!$A$75,0,IF(K75=LIST!$A$76,0,IF(K75=LIST!$A$77,0,IF(K75=LIST!$A$78,0,(MIN(D75,8)-K75))))))</f>
        <v>0</v>
      </c>
      <c r="K75" s="185" t="str">
        <f>IF(D75="","",IF('CLAIM FORM'!$M$7="",0,IF(L75=LIST!$A$78,0,IF('CLAIM FORM'!$M$7="R&amp;D",0,IF(E75="",LIST!$A$75,IF(F75=LIST!$F$30,0,IFERROR(((VLOOKUP(E75,'TRAINING CODE'!B:D,3,FALSE)*MIN(D75,8))),LIST!$A$76)))))))</f>
        <v/>
      </c>
      <c r="L75" s="183" t="str">
        <f>IF(B75="","",IF('CLAIM FORM'!$M$7="",LIST!$A$77,IFERROR(VLOOKUP(B75,'PHR (Project Hourly Rate)'!B:G,6,FALSE),LIST!$A$78)))</f>
        <v/>
      </c>
    </row>
    <row r="76" spans="1:12" ht="36" customHeight="1">
      <c r="A76" s="184">
        <v>74</v>
      </c>
      <c r="B76" s="46"/>
      <c r="C76" s="47"/>
      <c r="D76" s="48"/>
      <c r="E76" s="49"/>
      <c r="F76" s="49"/>
      <c r="G76" s="41" t="str">
        <f>IF(C76="","",VLOOKUP(WEEKDAY(C76),LIST!$A$15:$B$21,2,FALSE))</f>
        <v/>
      </c>
      <c r="H76" s="42" t="str">
        <f>IF(B76="","",IF(L76=LIST!$A$80,LIST!$A$78,IF(L76=LIST!$A$81,LIST!$A$78,IF(L76=LIST!$A$82,LIST!$A$78,IF(IFERROR(VLOOKUP(B76,'PHR (Project Hourly Rate)'!B:G,6,FALSE),LIST!$A$78)=0,LIST!$A$79,L76)))))</f>
        <v/>
      </c>
      <c r="I76" s="42" t="str">
        <f>IF(B76="","",IF(L76=LIST!$A$75,"",IF(K76=LIST!$A$76,LIST!$A$76,IF(L76=LIST!$A$77,"",IF(L76=LIST!$A$78,"",IF(L76=LIST!$A$80,"",IF(L76=LIST!$A$72,"",IF(L76=LIST!$A$73,"",IF(L76=LIST!$A$81,"",IF(L76=LIST!$A$82,"",IF(L76=LIST!$A$79,"",IF(K76=LIST!$A$75,LIST!$A$75,ROUND(J76*L76,2)))))))))))))</f>
        <v/>
      </c>
      <c r="J76" s="43">
        <f>IF(D76="",0,IF(K76=LIST!$A$75,0,IF(K76=LIST!$A$76,0,IF(K76=LIST!$A$77,0,IF(K76=LIST!$A$78,0,(MIN(D76,8)-K76))))))</f>
        <v>0</v>
      </c>
      <c r="K76" s="185" t="str">
        <f>IF(D76="","",IF('CLAIM FORM'!$M$7="",0,IF(L76=LIST!$A$78,0,IF('CLAIM FORM'!$M$7="R&amp;D",0,IF(E76="",LIST!$A$75,IF(F76=LIST!$F$30,0,IFERROR(((VLOOKUP(E76,'TRAINING CODE'!B:D,3,FALSE)*MIN(D76,8))),LIST!$A$76)))))))</f>
        <v/>
      </c>
      <c r="L76" s="183" t="str">
        <f>IF(B76="","",IF('CLAIM FORM'!$M$7="",LIST!$A$77,IFERROR(VLOOKUP(B76,'PHR (Project Hourly Rate)'!B:G,6,FALSE),LIST!$A$78)))</f>
        <v/>
      </c>
    </row>
    <row r="77" spans="1:12" ht="36" customHeight="1">
      <c r="A77" s="184">
        <v>75</v>
      </c>
      <c r="B77" s="46"/>
      <c r="C77" s="47"/>
      <c r="D77" s="48"/>
      <c r="E77" s="49"/>
      <c r="F77" s="49"/>
      <c r="G77" s="41" t="str">
        <f>IF(C77="","",VLOOKUP(WEEKDAY(C77),LIST!$A$15:$B$21,2,FALSE))</f>
        <v/>
      </c>
      <c r="H77" s="42" t="str">
        <f>IF(B77="","",IF(L77=LIST!$A$80,LIST!$A$78,IF(L77=LIST!$A$81,LIST!$A$78,IF(L77=LIST!$A$82,LIST!$A$78,IF(IFERROR(VLOOKUP(B77,'PHR (Project Hourly Rate)'!B:G,6,FALSE),LIST!$A$78)=0,LIST!$A$79,L77)))))</f>
        <v/>
      </c>
      <c r="I77" s="42" t="str">
        <f>IF(B77="","",IF(L77=LIST!$A$75,"",IF(K77=LIST!$A$76,LIST!$A$76,IF(L77=LIST!$A$77,"",IF(L77=LIST!$A$78,"",IF(L77=LIST!$A$80,"",IF(L77=LIST!$A$72,"",IF(L77=LIST!$A$73,"",IF(L77=LIST!$A$81,"",IF(L77=LIST!$A$82,"",IF(L77=LIST!$A$79,"",IF(K77=LIST!$A$75,LIST!$A$75,ROUND(J77*L77,2)))))))))))))</f>
        <v/>
      </c>
      <c r="J77" s="43">
        <f>IF(D77="",0,IF(K77=LIST!$A$75,0,IF(K77=LIST!$A$76,0,IF(K77=LIST!$A$77,0,IF(K77=LIST!$A$78,0,(MIN(D77,8)-K77))))))</f>
        <v>0</v>
      </c>
      <c r="K77" s="185" t="str">
        <f>IF(D77="","",IF('CLAIM FORM'!$M$7="",0,IF(L77=LIST!$A$78,0,IF('CLAIM FORM'!$M$7="R&amp;D",0,IF(E77="",LIST!$A$75,IF(F77=LIST!$F$30,0,IFERROR(((VLOOKUP(E77,'TRAINING CODE'!B:D,3,FALSE)*MIN(D77,8))),LIST!$A$76)))))))</f>
        <v/>
      </c>
      <c r="L77" s="183" t="str">
        <f>IF(B77="","",IF('CLAIM FORM'!$M$7="",LIST!$A$77,IFERROR(VLOOKUP(B77,'PHR (Project Hourly Rate)'!B:G,6,FALSE),LIST!$A$78)))</f>
        <v/>
      </c>
    </row>
    <row r="78" spans="1:12" ht="36" customHeight="1">
      <c r="A78" s="184">
        <v>76</v>
      </c>
      <c r="B78" s="46"/>
      <c r="C78" s="47"/>
      <c r="D78" s="48"/>
      <c r="E78" s="49"/>
      <c r="F78" s="49"/>
      <c r="G78" s="41" t="str">
        <f>IF(C78="","",VLOOKUP(WEEKDAY(C78),LIST!$A$15:$B$21,2,FALSE))</f>
        <v/>
      </c>
      <c r="H78" s="42" t="str">
        <f>IF(B78="","",IF(L78=LIST!$A$80,LIST!$A$78,IF(L78=LIST!$A$81,LIST!$A$78,IF(L78=LIST!$A$82,LIST!$A$78,IF(IFERROR(VLOOKUP(B78,'PHR (Project Hourly Rate)'!B:G,6,FALSE),LIST!$A$78)=0,LIST!$A$79,L78)))))</f>
        <v/>
      </c>
      <c r="I78" s="42" t="str">
        <f>IF(B78="","",IF(L78=LIST!$A$75,"",IF(K78=LIST!$A$76,LIST!$A$76,IF(L78=LIST!$A$77,"",IF(L78=LIST!$A$78,"",IF(L78=LIST!$A$80,"",IF(L78=LIST!$A$72,"",IF(L78=LIST!$A$73,"",IF(L78=LIST!$A$81,"",IF(L78=LIST!$A$82,"",IF(L78=LIST!$A$79,"",IF(K78=LIST!$A$75,LIST!$A$75,ROUND(J78*L78,2)))))))))))))</f>
        <v/>
      </c>
      <c r="J78" s="43">
        <f>IF(D78="",0,IF(K78=LIST!$A$75,0,IF(K78=LIST!$A$76,0,IF(K78=LIST!$A$77,0,IF(K78=LIST!$A$78,0,(MIN(D78,8)-K78))))))</f>
        <v>0</v>
      </c>
      <c r="K78" s="185" t="str">
        <f>IF(D78="","",IF('CLAIM FORM'!$M$7="",0,IF(L78=LIST!$A$78,0,IF('CLAIM FORM'!$M$7="R&amp;D",0,IF(E78="",LIST!$A$75,IF(F78=LIST!$F$30,0,IFERROR(((VLOOKUP(E78,'TRAINING CODE'!B:D,3,FALSE)*MIN(D78,8))),LIST!$A$76)))))))</f>
        <v/>
      </c>
      <c r="L78" s="183" t="str">
        <f>IF(B78="","",IF('CLAIM FORM'!$M$7="",LIST!$A$77,IFERROR(VLOOKUP(B78,'PHR (Project Hourly Rate)'!B:G,6,FALSE),LIST!$A$78)))</f>
        <v/>
      </c>
    </row>
    <row r="79" spans="1:12" ht="36" customHeight="1">
      <c r="A79" s="184">
        <v>77</v>
      </c>
      <c r="B79" s="46"/>
      <c r="C79" s="47"/>
      <c r="D79" s="48"/>
      <c r="E79" s="49"/>
      <c r="F79" s="49"/>
      <c r="G79" s="41" t="str">
        <f>IF(C79="","",VLOOKUP(WEEKDAY(C79),LIST!$A$15:$B$21,2,FALSE))</f>
        <v/>
      </c>
      <c r="H79" s="42" t="str">
        <f>IF(B79="","",IF(L79=LIST!$A$80,LIST!$A$78,IF(L79=LIST!$A$81,LIST!$A$78,IF(L79=LIST!$A$82,LIST!$A$78,IF(IFERROR(VLOOKUP(B79,'PHR (Project Hourly Rate)'!B:G,6,FALSE),LIST!$A$78)=0,LIST!$A$79,L79)))))</f>
        <v/>
      </c>
      <c r="I79" s="42" t="str">
        <f>IF(B79="","",IF(L79=LIST!$A$75,"",IF(K79=LIST!$A$76,LIST!$A$76,IF(L79=LIST!$A$77,"",IF(L79=LIST!$A$78,"",IF(L79=LIST!$A$80,"",IF(L79=LIST!$A$72,"",IF(L79=LIST!$A$73,"",IF(L79=LIST!$A$81,"",IF(L79=LIST!$A$82,"",IF(L79=LIST!$A$79,"",IF(K79=LIST!$A$75,LIST!$A$75,ROUND(J79*L79,2)))))))))))))</f>
        <v/>
      </c>
      <c r="J79" s="43">
        <f>IF(D79="",0,IF(K79=LIST!$A$75,0,IF(K79=LIST!$A$76,0,IF(K79=LIST!$A$77,0,IF(K79=LIST!$A$78,0,(MIN(D79,8)-K79))))))</f>
        <v>0</v>
      </c>
      <c r="K79" s="185" t="str">
        <f>IF(D79="","",IF('CLAIM FORM'!$M$7="",0,IF(L79=LIST!$A$78,0,IF('CLAIM FORM'!$M$7="R&amp;D",0,IF(E79="",LIST!$A$75,IF(F79=LIST!$F$30,0,IFERROR(((VLOOKUP(E79,'TRAINING CODE'!B:D,3,FALSE)*MIN(D79,8))),LIST!$A$76)))))))</f>
        <v/>
      </c>
      <c r="L79" s="183" t="str">
        <f>IF(B79="","",IF('CLAIM FORM'!$M$7="",LIST!$A$77,IFERROR(VLOOKUP(B79,'PHR (Project Hourly Rate)'!B:G,6,FALSE),LIST!$A$78)))</f>
        <v/>
      </c>
    </row>
    <row r="80" spans="1:12" ht="36" customHeight="1">
      <c r="A80" s="184">
        <v>78</v>
      </c>
      <c r="B80" s="46"/>
      <c r="C80" s="47"/>
      <c r="D80" s="48"/>
      <c r="E80" s="49"/>
      <c r="F80" s="49"/>
      <c r="G80" s="41" t="str">
        <f>IF(C80="","",VLOOKUP(WEEKDAY(C80),LIST!$A$15:$B$21,2,FALSE))</f>
        <v/>
      </c>
      <c r="H80" s="42" t="str">
        <f>IF(B80="","",IF(L80=LIST!$A$80,LIST!$A$78,IF(L80=LIST!$A$81,LIST!$A$78,IF(L80=LIST!$A$82,LIST!$A$78,IF(IFERROR(VLOOKUP(B80,'PHR (Project Hourly Rate)'!B:G,6,FALSE),LIST!$A$78)=0,LIST!$A$79,L80)))))</f>
        <v/>
      </c>
      <c r="I80" s="42" t="str">
        <f>IF(B80="","",IF(L80=LIST!$A$75,"",IF(K80=LIST!$A$76,LIST!$A$76,IF(L80=LIST!$A$77,"",IF(L80=LIST!$A$78,"",IF(L80=LIST!$A$80,"",IF(L80=LIST!$A$72,"",IF(L80=LIST!$A$73,"",IF(L80=LIST!$A$81,"",IF(L80=LIST!$A$82,"",IF(L80=LIST!$A$79,"",IF(K80=LIST!$A$75,LIST!$A$75,ROUND(J80*L80,2)))))))))))))</f>
        <v/>
      </c>
      <c r="J80" s="43">
        <f>IF(D80="",0,IF(K80=LIST!$A$75,0,IF(K80=LIST!$A$76,0,IF(K80=LIST!$A$77,0,IF(K80=LIST!$A$78,0,(MIN(D80,8)-K80))))))</f>
        <v>0</v>
      </c>
      <c r="K80" s="185" t="str">
        <f>IF(D80="","",IF('CLAIM FORM'!$M$7="",0,IF(L80=LIST!$A$78,0,IF('CLAIM FORM'!$M$7="R&amp;D",0,IF(E80="",LIST!$A$75,IF(F80=LIST!$F$30,0,IFERROR(((VLOOKUP(E80,'TRAINING CODE'!B:D,3,FALSE)*MIN(D80,8))),LIST!$A$76)))))))</f>
        <v/>
      </c>
      <c r="L80" s="183" t="str">
        <f>IF(B80="","",IF('CLAIM FORM'!$M$7="",LIST!$A$77,IFERROR(VLOOKUP(B80,'PHR (Project Hourly Rate)'!B:G,6,FALSE),LIST!$A$78)))</f>
        <v/>
      </c>
    </row>
    <row r="81" spans="1:12" ht="36" customHeight="1">
      <c r="A81" s="184">
        <v>79</v>
      </c>
      <c r="B81" s="46"/>
      <c r="C81" s="47"/>
      <c r="D81" s="48"/>
      <c r="E81" s="49"/>
      <c r="F81" s="49"/>
      <c r="G81" s="41" t="str">
        <f>IF(C81="","",VLOOKUP(WEEKDAY(C81),LIST!$A$15:$B$21,2,FALSE))</f>
        <v/>
      </c>
      <c r="H81" s="42" t="str">
        <f>IF(B81="","",IF(L81=LIST!$A$80,LIST!$A$78,IF(L81=LIST!$A$81,LIST!$A$78,IF(L81=LIST!$A$82,LIST!$A$78,IF(IFERROR(VLOOKUP(B81,'PHR (Project Hourly Rate)'!B:G,6,FALSE),LIST!$A$78)=0,LIST!$A$79,L81)))))</f>
        <v/>
      </c>
      <c r="I81" s="42" t="str">
        <f>IF(B81="","",IF(L81=LIST!$A$75,"",IF(K81=LIST!$A$76,LIST!$A$76,IF(L81=LIST!$A$77,"",IF(L81=LIST!$A$78,"",IF(L81=LIST!$A$80,"",IF(L81=LIST!$A$72,"",IF(L81=LIST!$A$73,"",IF(L81=LIST!$A$81,"",IF(L81=LIST!$A$82,"",IF(L81=LIST!$A$79,"",IF(K81=LIST!$A$75,LIST!$A$75,ROUND(J81*L81,2)))))))))))))</f>
        <v/>
      </c>
      <c r="J81" s="43">
        <f>IF(D81="",0,IF(K81=LIST!$A$75,0,IF(K81=LIST!$A$76,0,IF(K81=LIST!$A$77,0,IF(K81=LIST!$A$78,0,(MIN(D81,8)-K81))))))</f>
        <v>0</v>
      </c>
      <c r="K81" s="185" t="str">
        <f>IF(D81="","",IF('CLAIM FORM'!$M$7="",0,IF(L81=LIST!$A$78,0,IF('CLAIM FORM'!$M$7="R&amp;D",0,IF(E81="",LIST!$A$75,IF(F81=LIST!$F$30,0,IFERROR(((VLOOKUP(E81,'TRAINING CODE'!B:D,3,FALSE)*MIN(D81,8))),LIST!$A$76)))))))</f>
        <v/>
      </c>
      <c r="L81" s="183" t="str">
        <f>IF(B81="","",IF('CLAIM FORM'!$M$7="",LIST!$A$77,IFERROR(VLOOKUP(B81,'PHR (Project Hourly Rate)'!B:G,6,FALSE),LIST!$A$78)))</f>
        <v/>
      </c>
    </row>
    <row r="82" spans="1:12" ht="36" customHeight="1">
      <c r="A82" s="184">
        <v>80</v>
      </c>
      <c r="B82" s="46"/>
      <c r="C82" s="47"/>
      <c r="D82" s="48"/>
      <c r="E82" s="49"/>
      <c r="F82" s="49"/>
      <c r="G82" s="41" t="str">
        <f>IF(C82="","",VLOOKUP(WEEKDAY(C82),LIST!$A$15:$B$21,2,FALSE))</f>
        <v/>
      </c>
      <c r="H82" s="42" t="str">
        <f>IF(B82="","",IF(L82=LIST!$A$80,LIST!$A$78,IF(L82=LIST!$A$81,LIST!$A$78,IF(L82=LIST!$A$82,LIST!$A$78,IF(IFERROR(VLOOKUP(B82,'PHR (Project Hourly Rate)'!B:G,6,FALSE),LIST!$A$78)=0,LIST!$A$79,L82)))))</f>
        <v/>
      </c>
      <c r="I82" s="42" t="str">
        <f>IF(B82="","",IF(L82=LIST!$A$75,"",IF(K82=LIST!$A$76,LIST!$A$76,IF(L82=LIST!$A$77,"",IF(L82=LIST!$A$78,"",IF(L82=LIST!$A$80,"",IF(L82=LIST!$A$72,"",IF(L82=LIST!$A$73,"",IF(L82=LIST!$A$81,"",IF(L82=LIST!$A$82,"",IF(L82=LIST!$A$79,"",IF(K82=LIST!$A$75,LIST!$A$75,ROUND(J82*L82,2)))))))))))))</f>
        <v/>
      </c>
      <c r="J82" s="43">
        <f>IF(D82="",0,IF(K82=LIST!$A$75,0,IF(K82=LIST!$A$76,0,IF(K82=LIST!$A$77,0,IF(K82=LIST!$A$78,0,(MIN(D82,8)-K82))))))</f>
        <v>0</v>
      </c>
      <c r="K82" s="185" t="str">
        <f>IF(D82="","",IF('CLAIM FORM'!$M$7="",0,IF(L82=LIST!$A$78,0,IF('CLAIM FORM'!$M$7="R&amp;D",0,IF(E82="",LIST!$A$75,IF(F82=LIST!$F$30,0,IFERROR(((VLOOKUP(E82,'TRAINING CODE'!B:D,3,FALSE)*MIN(D82,8))),LIST!$A$76)))))))</f>
        <v/>
      </c>
      <c r="L82" s="183" t="str">
        <f>IF(B82="","",IF('CLAIM FORM'!$M$7="",LIST!$A$77,IFERROR(VLOOKUP(B82,'PHR (Project Hourly Rate)'!B:G,6,FALSE),LIST!$A$78)))</f>
        <v/>
      </c>
    </row>
    <row r="83" spans="1:12" ht="36" customHeight="1">
      <c r="A83" s="184">
        <v>81</v>
      </c>
      <c r="B83" s="46"/>
      <c r="C83" s="47"/>
      <c r="D83" s="48"/>
      <c r="E83" s="49"/>
      <c r="F83" s="49"/>
      <c r="G83" s="41" t="str">
        <f>IF(C83="","",VLOOKUP(WEEKDAY(C83),LIST!$A$15:$B$21,2,FALSE))</f>
        <v/>
      </c>
      <c r="H83" s="42" t="str">
        <f>IF(B83="","",IF(L83=LIST!$A$80,LIST!$A$78,IF(L83=LIST!$A$81,LIST!$A$78,IF(L83=LIST!$A$82,LIST!$A$78,IF(IFERROR(VLOOKUP(B83,'PHR (Project Hourly Rate)'!B:G,6,FALSE),LIST!$A$78)=0,LIST!$A$79,L83)))))</f>
        <v/>
      </c>
      <c r="I83" s="42" t="str">
        <f>IF(B83="","",IF(L83=LIST!$A$75,"",IF(K83=LIST!$A$76,LIST!$A$76,IF(L83=LIST!$A$77,"",IF(L83=LIST!$A$78,"",IF(L83=LIST!$A$80,"",IF(L83=LIST!$A$72,"",IF(L83=LIST!$A$73,"",IF(L83=LIST!$A$81,"",IF(L83=LIST!$A$82,"",IF(L83=LIST!$A$79,"",IF(K83=LIST!$A$75,LIST!$A$75,ROUND(J83*L83,2)))))))))))))</f>
        <v/>
      </c>
      <c r="J83" s="43">
        <f>IF(D83="",0,IF(K83=LIST!$A$75,0,IF(K83=LIST!$A$76,0,IF(K83=LIST!$A$77,0,IF(K83=LIST!$A$78,0,(MIN(D83,8)-K83))))))</f>
        <v>0</v>
      </c>
      <c r="K83" s="185" t="str">
        <f>IF(D83="","",IF('CLAIM FORM'!$M$7="",0,IF(L83=LIST!$A$78,0,IF('CLAIM FORM'!$M$7="R&amp;D",0,IF(E83="",LIST!$A$75,IF(F83=LIST!$F$30,0,IFERROR(((VLOOKUP(E83,'TRAINING CODE'!B:D,3,FALSE)*MIN(D83,8))),LIST!$A$76)))))))</f>
        <v/>
      </c>
      <c r="L83" s="183" t="str">
        <f>IF(B83="","",IF('CLAIM FORM'!$M$7="",LIST!$A$77,IFERROR(VLOOKUP(B83,'PHR (Project Hourly Rate)'!B:G,6,FALSE),LIST!$A$78)))</f>
        <v/>
      </c>
    </row>
    <row r="84" spans="1:12" ht="36" customHeight="1">
      <c r="A84" s="184">
        <v>82</v>
      </c>
      <c r="B84" s="46"/>
      <c r="C84" s="47"/>
      <c r="D84" s="48"/>
      <c r="E84" s="49"/>
      <c r="F84" s="49"/>
      <c r="G84" s="41" t="str">
        <f>IF(C84="","",VLOOKUP(WEEKDAY(C84),LIST!$A$15:$B$21,2,FALSE))</f>
        <v/>
      </c>
      <c r="H84" s="42" t="str">
        <f>IF(B84="","",IF(L84=LIST!$A$80,LIST!$A$78,IF(L84=LIST!$A$81,LIST!$A$78,IF(L84=LIST!$A$82,LIST!$A$78,IF(IFERROR(VLOOKUP(B84,'PHR (Project Hourly Rate)'!B:G,6,FALSE),LIST!$A$78)=0,LIST!$A$79,L84)))))</f>
        <v/>
      </c>
      <c r="I84" s="42" t="str">
        <f>IF(B84="","",IF(L84=LIST!$A$75,"",IF(K84=LIST!$A$76,LIST!$A$76,IF(L84=LIST!$A$77,"",IF(L84=LIST!$A$78,"",IF(L84=LIST!$A$80,"",IF(L84=LIST!$A$72,"",IF(L84=LIST!$A$73,"",IF(L84=LIST!$A$81,"",IF(L84=LIST!$A$82,"",IF(L84=LIST!$A$79,"",IF(K84=LIST!$A$75,LIST!$A$75,ROUND(J84*L84,2)))))))))))))</f>
        <v/>
      </c>
      <c r="J84" s="43">
        <f>IF(D84="",0,IF(K84=LIST!$A$75,0,IF(K84=LIST!$A$76,0,IF(K84=LIST!$A$77,0,IF(K84=LIST!$A$78,0,(MIN(D84,8)-K84))))))</f>
        <v>0</v>
      </c>
      <c r="K84" s="185" t="str">
        <f>IF(D84="","",IF('CLAIM FORM'!$M$7="",0,IF(L84=LIST!$A$78,0,IF('CLAIM FORM'!$M$7="R&amp;D",0,IF(E84="",LIST!$A$75,IF(F84=LIST!$F$30,0,IFERROR(((VLOOKUP(E84,'TRAINING CODE'!B:D,3,FALSE)*MIN(D84,8))),LIST!$A$76)))))))</f>
        <v/>
      </c>
      <c r="L84" s="183" t="str">
        <f>IF(B84="","",IF('CLAIM FORM'!$M$7="",LIST!$A$77,IFERROR(VLOOKUP(B84,'PHR (Project Hourly Rate)'!B:G,6,FALSE),LIST!$A$78)))</f>
        <v/>
      </c>
    </row>
    <row r="85" spans="1:12" ht="36" customHeight="1">
      <c r="A85" s="184">
        <v>83</v>
      </c>
      <c r="B85" s="46"/>
      <c r="C85" s="47"/>
      <c r="D85" s="48"/>
      <c r="E85" s="49"/>
      <c r="F85" s="49"/>
      <c r="G85" s="41" t="str">
        <f>IF(C85="","",VLOOKUP(WEEKDAY(C85),LIST!$A$15:$B$21,2,FALSE))</f>
        <v/>
      </c>
      <c r="H85" s="42" t="str">
        <f>IF(B85="","",IF(L85=LIST!$A$80,LIST!$A$78,IF(L85=LIST!$A$81,LIST!$A$78,IF(L85=LIST!$A$82,LIST!$A$78,IF(IFERROR(VLOOKUP(B85,'PHR (Project Hourly Rate)'!B:G,6,FALSE),LIST!$A$78)=0,LIST!$A$79,L85)))))</f>
        <v/>
      </c>
      <c r="I85" s="42" t="str">
        <f>IF(B85="","",IF(L85=LIST!$A$75,"",IF(K85=LIST!$A$76,LIST!$A$76,IF(L85=LIST!$A$77,"",IF(L85=LIST!$A$78,"",IF(L85=LIST!$A$80,"",IF(L85=LIST!$A$72,"",IF(L85=LIST!$A$73,"",IF(L85=LIST!$A$81,"",IF(L85=LIST!$A$82,"",IF(L85=LIST!$A$79,"",IF(K85=LIST!$A$75,LIST!$A$75,ROUND(J85*L85,2)))))))))))))</f>
        <v/>
      </c>
      <c r="J85" s="43">
        <f>IF(D85="",0,IF(K85=LIST!$A$75,0,IF(K85=LIST!$A$76,0,IF(K85=LIST!$A$77,0,IF(K85=LIST!$A$78,0,(MIN(D85,8)-K85))))))</f>
        <v>0</v>
      </c>
      <c r="K85" s="185" t="str">
        <f>IF(D85="","",IF('CLAIM FORM'!$M$7="",0,IF(L85=LIST!$A$78,0,IF('CLAIM FORM'!$M$7="R&amp;D",0,IF(E85="",LIST!$A$75,IF(F85=LIST!$F$30,0,IFERROR(((VLOOKUP(E85,'TRAINING CODE'!B:D,3,FALSE)*MIN(D85,8))),LIST!$A$76)))))))</f>
        <v/>
      </c>
      <c r="L85" s="183" t="str">
        <f>IF(B85="","",IF('CLAIM FORM'!$M$7="",LIST!$A$77,IFERROR(VLOOKUP(B85,'PHR (Project Hourly Rate)'!B:G,6,FALSE),LIST!$A$78)))</f>
        <v/>
      </c>
    </row>
    <row r="86" spans="1:12" ht="36" customHeight="1">
      <c r="A86" s="184">
        <v>84</v>
      </c>
      <c r="B86" s="46"/>
      <c r="C86" s="47"/>
      <c r="D86" s="48"/>
      <c r="E86" s="49"/>
      <c r="F86" s="49"/>
      <c r="G86" s="41" t="str">
        <f>IF(C86="","",VLOOKUP(WEEKDAY(C86),LIST!$A$15:$B$21,2,FALSE))</f>
        <v/>
      </c>
      <c r="H86" s="42" t="str">
        <f>IF(B86="","",IF(L86=LIST!$A$80,LIST!$A$78,IF(L86=LIST!$A$81,LIST!$A$78,IF(L86=LIST!$A$82,LIST!$A$78,IF(IFERROR(VLOOKUP(B86,'PHR (Project Hourly Rate)'!B:G,6,FALSE),LIST!$A$78)=0,LIST!$A$79,L86)))))</f>
        <v/>
      </c>
      <c r="I86" s="42" t="str">
        <f>IF(B86="","",IF(L86=LIST!$A$75,"",IF(K86=LIST!$A$76,LIST!$A$76,IF(L86=LIST!$A$77,"",IF(L86=LIST!$A$78,"",IF(L86=LIST!$A$80,"",IF(L86=LIST!$A$72,"",IF(L86=LIST!$A$73,"",IF(L86=LIST!$A$81,"",IF(L86=LIST!$A$82,"",IF(L86=LIST!$A$79,"",IF(K86=LIST!$A$75,LIST!$A$75,ROUND(J86*L86,2)))))))))))))</f>
        <v/>
      </c>
      <c r="J86" s="43">
        <f>IF(D86="",0,IF(K86=LIST!$A$75,0,IF(K86=LIST!$A$76,0,IF(K86=LIST!$A$77,0,IF(K86=LIST!$A$78,0,(MIN(D86,8)-K86))))))</f>
        <v>0</v>
      </c>
      <c r="K86" s="185" t="str">
        <f>IF(D86="","",IF('CLAIM FORM'!$M$7="",0,IF(L86=LIST!$A$78,0,IF('CLAIM FORM'!$M$7="R&amp;D",0,IF(E86="",LIST!$A$75,IF(F86=LIST!$F$30,0,IFERROR(((VLOOKUP(E86,'TRAINING CODE'!B:D,3,FALSE)*MIN(D86,8))),LIST!$A$76)))))))</f>
        <v/>
      </c>
      <c r="L86" s="183" t="str">
        <f>IF(B86="","",IF('CLAIM FORM'!$M$7="",LIST!$A$77,IFERROR(VLOOKUP(B86,'PHR (Project Hourly Rate)'!B:G,6,FALSE),LIST!$A$78)))</f>
        <v/>
      </c>
    </row>
    <row r="87" spans="1:12" ht="36" customHeight="1">
      <c r="A87" s="184">
        <v>85</v>
      </c>
      <c r="B87" s="46"/>
      <c r="C87" s="47"/>
      <c r="D87" s="48"/>
      <c r="E87" s="49"/>
      <c r="F87" s="49"/>
      <c r="G87" s="41" t="str">
        <f>IF(C87="","",VLOOKUP(WEEKDAY(C87),LIST!$A$15:$B$21,2,FALSE))</f>
        <v/>
      </c>
      <c r="H87" s="42" t="str">
        <f>IF(B87="","",IF(L87=LIST!$A$80,LIST!$A$78,IF(L87=LIST!$A$81,LIST!$A$78,IF(L87=LIST!$A$82,LIST!$A$78,IF(IFERROR(VLOOKUP(B87,'PHR (Project Hourly Rate)'!B:G,6,FALSE),LIST!$A$78)=0,LIST!$A$79,L87)))))</f>
        <v/>
      </c>
      <c r="I87" s="42" t="str">
        <f>IF(B87="","",IF(L87=LIST!$A$75,"",IF(K87=LIST!$A$76,LIST!$A$76,IF(L87=LIST!$A$77,"",IF(L87=LIST!$A$78,"",IF(L87=LIST!$A$80,"",IF(L87=LIST!$A$72,"",IF(L87=LIST!$A$73,"",IF(L87=LIST!$A$81,"",IF(L87=LIST!$A$82,"",IF(L87=LIST!$A$79,"",IF(K87=LIST!$A$75,LIST!$A$75,ROUND(J87*L87,2)))))))))))))</f>
        <v/>
      </c>
      <c r="J87" s="43">
        <f>IF(D87="",0,IF(K87=LIST!$A$75,0,IF(K87=LIST!$A$76,0,IF(K87=LIST!$A$77,0,IF(K87=LIST!$A$78,0,(MIN(D87,8)-K87))))))</f>
        <v>0</v>
      </c>
      <c r="K87" s="185" t="str">
        <f>IF(D87="","",IF('CLAIM FORM'!$M$7="",0,IF(L87=LIST!$A$78,0,IF('CLAIM FORM'!$M$7="R&amp;D",0,IF(E87="",LIST!$A$75,IF(F87=LIST!$F$30,0,IFERROR(((VLOOKUP(E87,'TRAINING CODE'!B:D,3,FALSE)*MIN(D87,8))),LIST!$A$76)))))))</f>
        <v/>
      </c>
      <c r="L87" s="183" t="str">
        <f>IF(B87="","",IF('CLAIM FORM'!$M$7="",LIST!$A$77,IFERROR(VLOOKUP(B87,'PHR (Project Hourly Rate)'!B:G,6,FALSE),LIST!$A$78)))</f>
        <v/>
      </c>
    </row>
    <row r="88" spans="1:12" ht="36" customHeight="1">
      <c r="A88" s="184">
        <v>86</v>
      </c>
      <c r="B88" s="46"/>
      <c r="C88" s="47"/>
      <c r="D88" s="48"/>
      <c r="E88" s="49"/>
      <c r="F88" s="49"/>
      <c r="G88" s="41" t="str">
        <f>IF(C88="","",VLOOKUP(WEEKDAY(C88),LIST!$A$15:$B$21,2,FALSE))</f>
        <v/>
      </c>
      <c r="H88" s="42" t="str">
        <f>IF(B88="","",IF(L88=LIST!$A$80,LIST!$A$78,IF(L88=LIST!$A$81,LIST!$A$78,IF(L88=LIST!$A$82,LIST!$A$78,IF(IFERROR(VLOOKUP(B88,'PHR (Project Hourly Rate)'!B:G,6,FALSE),LIST!$A$78)=0,LIST!$A$79,L88)))))</f>
        <v/>
      </c>
      <c r="I88" s="42" t="str">
        <f>IF(B88="","",IF(L88=LIST!$A$75,"",IF(K88=LIST!$A$76,LIST!$A$76,IF(L88=LIST!$A$77,"",IF(L88=LIST!$A$78,"",IF(L88=LIST!$A$80,"",IF(L88=LIST!$A$72,"",IF(L88=LIST!$A$73,"",IF(L88=LIST!$A$81,"",IF(L88=LIST!$A$82,"",IF(L88=LIST!$A$79,"",IF(K88=LIST!$A$75,LIST!$A$75,ROUND(J88*L88,2)))))))))))))</f>
        <v/>
      </c>
      <c r="J88" s="43">
        <f>IF(D88="",0,IF(K88=LIST!$A$75,0,IF(K88=LIST!$A$76,0,IF(K88=LIST!$A$77,0,IF(K88=LIST!$A$78,0,(MIN(D88,8)-K88))))))</f>
        <v>0</v>
      </c>
      <c r="K88" s="185" t="str">
        <f>IF(D88="","",IF('CLAIM FORM'!$M$7="",0,IF(L88=LIST!$A$78,0,IF('CLAIM FORM'!$M$7="R&amp;D",0,IF(E88="",LIST!$A$75,IF(F88=LIST!$F$30,0,IFERROR(((VLOOKUP(E88,'TRAINING CODE'!B:D,3,FALSE)*MIN(D88,8))),LIST!$A$76)))))))</f>
        <v/>
      </c>
      <c r="L88" s="183" t="str">
        <f>IF(B88="","",IF('CLAIM FORM'!$M$7="",LIST!$A$77,IFERROR(VLOOKUP(B88,'PHR (Project Hourly Rate)'!B:G,6,FALSE),LIST!$A$78)))</f>
        <v/>
      </c>
    </row>
    <row r="89" spans="1:12" ht="36" customHeight="1">
      <c r="A89" s="184">
        <v>87</v>
      </c>
      <c r="B89" s="46"/>
      <c r="C89" s="47"/>
      <c r="D89" s="48"/>
      <c r="E89" s="49"/>
      <c r="F89" s="49"/>
      <c r="G89" s="41" t="str">
        <f>IF(C89="","",VLOOKUP(WEEKDAY(C89),LIST!$A$15:$B$21,2,FALSE))</f>
        <v/>
      </c>
      <c r="H89" s="42" t="str">
        <f>IF(B89="","",IF(L89=LIST!$A$80,LIST!$A$78,IF(L89=LIST!$A$81,LIST!$A$78,IF(L89=LIST!$A$82,LIST!$A$78,IF(IFERROR(VLOOKUP(B89,'PHR (Project Hourly Rate)'!B:G,6,FALSE),LIST!$A$78)=0,LIST!$A$79,L89)))))</f>
        <v/>
      </c>
      <c r="I89" s="42" t="str">
        <f>IF(B89="","",IF(L89=LIST!$A$75,"",IF(K89=LIST!$A$76,LIST!$A$76,IF(L89=LIST!$A$77,"",IF(L89=LIST!$A$78,"",IF(L89=LIST!$A$80,"",IF(L89=LIST!$A$72,"",IF(L89=LIST!$A$73,"",IF(L89=LIST!$A$81,"",IF(L89=LIST!$A$82,"",IF(L89=LIST!$A$79,"",IF(K89=LIST!$A$75,LIST!$A$75,ROUND(J89*L89,2)))))))))))))</f>
        <v/>
      </c>
      <c r="J89" s="43">
        <f>IF(D89="",0,IF(K89=LIST!$A$75,0,IF(K89=LIST!$A$76,0,IF(K89=LIST!$A$77,0,IF(K89=LIST!$A$78,0,(MIN(D89,8)-K89))))))</f>
        <v>0</v>
      </c>
      <c r="K89" s="185" t="str">
        <f>IF(D89="","",IF('CLAIM FORM'!$M$7="",0,IF(L89=LIST!$A$78,0,IF('CLAIM FORM'!$M$7="R&amp;D",0,IF(E89="",LIST!$A$75,IF(F89=LIST!$F$30,0,IFERROR(((VLOOKUP(E89,'TRAINING CODE'!B:D,3,FALSE)*MIN(D89,8))),LIST!$A$76)))))))</f>
        <v/>
      </c>
      <c r="L89" s="183" t="str">
        <f>IF(B89="","",IF('CLAIM FORM'!$M$7="",LIST!$A$77,IFERROR(VLOOKUP(B89,'PHR (Project Hourly Rate)'!B:G,6,FALSE),LIST!$A$78)))</f>
        <v/>
      </c>
    </row>
    <row r="90" spans="1:12" ht="36" customHeight="1">
      <c r="A90" s="184">
        <v>88</v>
      </c>
      <c r="B90" s="46"/>
      <c r="C90" s="47"/>
      <c r="D90" s="48"/>
      <c r="E90" s="49"/>
      <c r="F90" s="49"/>
      <c r="G90" s="41" t="str">
        <f>IF(C90="","",VLOOKUP(WEEKDAY(C90),LIST!$A$15:$B$21,2,FALSE))</f>
        <v/>
      </c>
      <c r="H90" s="42" t="str">
        <f>IF(B90="","",IF(L90=LIST!$A$80,LIST!$A$78,IF(L90=LIST!$A$81,LIST!$A$78,IF(L90=LIST!$A$82,LIST!$A$78,IF(IFERROR(VLOOKUP(B90,'PHR (Project Hourly Rate)'!B:G,6,FALSE),LIST!$A$78)=0,LIST!$A$79,L90)))))</f>
        <v/>
      </c>
      <c r="I90" s="42" t="str">
        <f>IF(B90="","",IF(L90=LIST!$A$75,"",IF(K90=LIST!$A$76,LIST!$A$76,IF(L90=LIST!$A$77,"",IF(L90=LIST!$A$78,"",IF(L90=LIST!$A$80,"",IF(L90=LIST!$A$72,"",IF(L90=LIST!$A$73,"",IF(L90=LIST!$A$81,"",IF(L90=LIST!$A$82,"",IF(L90=LIST!$A$79,"",IF(K90=LIST!$A$75,LIST!$A$75,ROUND(J90*L90,2)))))))))))))</f>
        <v/>
      </c>
      <c r="J90" s="43">
        <f>IF(D90="",0,IF(K90=LIST!$A$75,0,IF(K90=LIST!$A$76,0,IF(K90=LIST!$A$77,0,IF(K90=LIST!$A$78,0,(MIN(D90,8)-K90))))))</f>
        <v>0</v>
      </c>
      <c r="K90" s="185" t="str">
        <f>IF(D90="","",IF('CLAIM FORM'!$M$7="",0,IF(L90=LIST!$A$78,0,IF('CLAIM FORM'!$M$7="R&amp;D",0,IF(E90="",LIST!$A$75,IF(F90=LIST!$F$30,0,IFERROR(((VLOOKUP(E90,'TRAINING CODE'!B:D,3,FALSE)*MIN(D90,8))),LIST!$A$76)))))))</f>
        <v/>
      </c>
      <c r="L90" s="183" t="str">
        <f>IF(B90="","",IF('CLAIM FORM'!$M$7="",LIST!$A$77,IFERROR(VLOOKUP(B90,'PHR (Project Hourly Rate)'!B:G,6,FALSE),LIST!$A$78)))</f>
        <v/>
      </c>
    </row>
    <row r="91" spans="1:12" ht="36" customHeight="1">
      <c r="A91" s="184">
        <v>89</v>
      </c>
      <c r="B91" s="46"/>
      <c r="C91" s="47"/>
      <c r="D91" s="48"/>
      <c r="E91" s="49"/>
      <c r="F91" s="49"/>
      <c r="G91" s="41" t="str">
        <f>IF(C91="","",VLOOKUP(WEEKDAY(C91),LIST!$A$15:$B$21,2,FALSE))</f>
        <v/>
      </c>
      <c r="H91" s="42" t="str">
        <f>IF(B91="","",IF(L91=LIST!$A$80,LIST!$A$78,IF(L91=LIST!$A$81,LIST!$A$78,IF(L91=LIST!$A$82,LIST!$A$78,IF(IFERROR(VLOOKUP(B91,'PHR (Project Hourly Rate)'!B:G,6,FALSE),LIST!$A$78)=0,LIST!$A$79,L91)))))</f>
        <v/>
      </c>
      <c r="I91" s="42" t="str">
        <f>IF(B91="","",IF(L91=LIST!$A$75,"",IF(K91=LIST!$A$76,LIST!$A$76,IF(L91=LIST!$A$77,"",IF(L91=LIST!$A$78,"",IF(L91=LIST!$A$80,"",IF(L91=LIST!$A$72,"",IF(L91=LIST!$A$73,"",IF(L91=LIST!$A$81,"",IF(L91=LIST!$A$82,"",IF(L91=LIST!$A$79,"",IF(K91=LIST!$A$75,LIST!$A$75,ROUND(J91*L91,2)))))))))))))</f>
        <v/>
      </c>
      <c r="J91" s="43">
        <f>IF(D91="",0,IF(K91=LIST!$A$75,0,IF(K91=LIST!$A$76,0,IF(K91=LIST!$A$77,0,IF(K91=LIST!$A$78,0,(MIN(D91,8)-K91))))))</f>
        <v>0</v>
      </c>
      <c r="K91" s="185" t="str">
        <f>IF(D91="","",IF('CLAIM FORM'!$M$7="",0,IF(L91=LIST!$A$78,0,IF('CLAIM FORM'!$M$7="R&amp;D",0,IF(E91="",LIST!$A$75,IF(F91=LIST!$F$30,0,IFERROR(((VLOOKUP(E91,'TRAINING CODE'!B:D,3,FALSE)*MIN(D91,8))),LIST!$A$76)))))))</f>
        <v/>
      </c>
      <c r="L91" s="183" t="str">
        <f>IF(B91="","",IF('CLAIM FORM'!$M$7="",LIST!$A$77,IFERROR(VLOOKUP(B91,'PHR (Project Hourly Rate)'!B:G,6,FALSE),LIST!$A$78)))</f>
        <v/>
      </c>
    </row>
    <row r="92" spans="1:12" ht="36" customHeight="1">
      <c r="A92" s="184">
        <v>90</v>
      </c>
      <c r="B92" s="46"/>
      <c r="C92" s="47"/>
      <c r="D92" s="48"/>
      <c r="E92" s="49"/>
      <c r="F92" s="49"/>
      <c r="G92" s="41" t="str">
        <f>IF(C92="","",VLOOKUP(WEEKDAY(C92),LIST!$A$15:$B$21,2,FALSE))</f>
        <v/>
      </c>
      <c r="H92" s="42" t="str">
        <f>IF(B92="","",IF(L92=LIST!$A$80,LIST!$A$78,IF(L92=LIST!$A$81,LIST!$A$78,IF(L92=LIST!$A$82,LIST!$A$78,IF(IFERROR(VLOOKUP(B92,'PHR (Project Hourly Rate)'!B:G,6,FALSE),LIST!$A$78)=0,LIST!$A$79,L92)))))</f>
        <v/>
      </c>
      <c r="I92" s="42" t="str">
        <f>IF(B92="","",IF(L92=LIST!$A$75,"",IF(K92=LIST!$A$76,LIST!$A$76,IF(L92=LIST!$A$77,"",IF(L92=LIST!$A$78,"",IF(L92=LIST!$A$80,"",IF(L92=LIST!$A$72,"",IF(L92=LIST!$A$73,"",IF(L92=LIST!$A$81,"",IF(L92=LIST!$A$82,"",IF(L92=LIST!$A$79,"",IF(K92=LIST!$A$75,LIST!$A$75,ROUND(J92*L92,2)))))))))))))</f>
        <v/>
      </c>
      <c r="J92" s="43">
        <f>IF(D92="",0,IF(K92=LIST!$A$75,0,IF(K92=LIST!$A$76,0,IF(K92=LIST!$A$77,0,IF(K92=LIST!$A$78,0,(MIN(D92,8)-K92))))))</f>
        <v>0</v>
      </c>
      <c r="K92" s="185" t="str">
        <f>IF(D92="","",IF('CLAIM FORM'!$M$7="",0,IF(L92=LIST!$A$78,0,IF('CLAIM FORM'!$M$7="R&amp;D",0,IF(E92="",LIST!$A$75,IF(F92=LIST!$F$30,0,IFERROR(((VLOOKUP(E92,'TRAINING CODE'!B:D,3,FALSE)*MIN(D92,8))),LIST!$A$76)))))))</f>
        <v/>
      </c>
      <c r="L92" s="183" t="str">
        <f>IF(B92="","",IF('CLAIM FORM'!$M$7="",LIST!$A$77,IFERROR(VLOOKUP(B92,'PHR (Project Hourly Rate)'!B:G,6,FALSE),LIST!$A$78)))</f>
        <v/>
      </c>
    </row>
    <row r="93" spans="1:12" ht="36" customHeight="1">
      <c r="A93" s="184">
        <v>91</v>
      </c>
      <c r="B93" s="46"/>
      <c r="C93" s="47"/>
      <c r="D93" s="48"/>
      <c r="E93" s="49"/>
      <c r="F93" s="49"/>
      <c r="G93" s="41" t="str">
        <f>IF(C93="","",VLOOKUP(WEEKDAY(C93),LIST!$A$15:$B$21,2,FALSE))</f>
        <v/>
      </c>
      <c r="H93" s="42" t="str">
        <f>IF(B93="","",IF(L93=LIST!$A$80,LIST!$A$78,IF(L93=LIST!$A$81,LIST!$A$78,IF(L93=LIST!$A$82,LIST!$A$78,IF(IFERROR(VLOOKUP(B93,'PHR (Project Hourly Rate)'!B:G,6,FALSE),LIST!$A$78)=0,LIST!$A$79,L93)))))</f>
        <v/>
      </c>
      <c r="I93" s="42" t="str">
        <f>IF(B93="","",IF(L93=LIST!$A$75,"",IF(K93=LIST!$A$76,LIST!$A$76,IF(L93=LIST!$A$77,"",IF(L93=LIST!$A$78,"",IF(L93=LIST!$A$80,"",IF(L93=LIST!$A$72,"",IF(L93=LIST!$A$73,"",IF(L93=LIST!$A$81,"",IF(L93=LIST!$A$82,"",IF(L93=LIST!$A$79,"",IF(K93=LIST!$A$75,LIST!$A$75,ROUND(J93*L93,2)))))))))))))</f>
        <v/>
      </c>
      <c r="J93" s="43">
        <f>IF(D93="",0,IF(K93=LIST!$A$75,0,IF(K93=LIST!$A$76,0,IF(K93=LIST!$A$77,0,IF(K93=LIST!$A$78,0,(MIN(D93,8)-K93))))))</f>
        <v>0</v>
      </c>
      <c r="K93" s="185" t="str">
        <f>IF(D93="","",IF('CLAIM FORM'!$M$7="",0,IF(L93=LIST!$A$78,0,IF('CLAIM FORM'!$M$7="R&amp;D",0,IF(E93="",LIST!$A$75,IF(F93=LIST!$F$30,0,IFERROR(((VLOOKUP(E93,'TRAINING CODE'!B:D,3,FALSE)*MIN(D93,8))),LIST!$A$76)))))))</f>
        <v/>
      </c>
      <c r="L93" s="183" t="str">
        <f>IF(B93="","",IF('CLAIM FORM'!$M$7="",LIST!$A$77,IFERROR(VLOOKUP(B93,'PHR (Project Hourly Rate)'!B:G,6,FALSE),LIST!$A$78)))</f>
        <v/>
      </c>
    </row>
    <row r="94" spans="1:12" ht="36" customHeight="1">
      <c r="A94" s="184">
        <v>92</v>
      </c>
      <c r="B94" s="46"/>
      <c r="C94" s="47"/>
      <c r="D94" s="48"/>
      <c r="E94" s="49"/>
      <c r="F94" s="49"/>
      <c r="G94" s="41" t="str">
        <f>IF(C94="","",VLOOKUP(WEEKDAY(C94),LIST!$A$15:$B$21,2,FALSE))</f>
        <v/>
      </c>
      <c r="H94" s="42" t="str">
        <f>IF(B94="","",IF(L94=LIST!$A$80,LIST!$A$78,IF(L94=LIST!$A$81,LIST!$A$78,IF(L94=LIST!$A$82,LIST!$A$78,IF(IFERROR(VLOOKUP(B94,'PHR (Project Hourly Rate)'!B:G,6,FALSE),LIST!$A$78)=0,LIST!$A$79,L94)))))</f>
        <v/>
      </c>
      <c r="I94" s="42" t="str">
        <f>IF(B94="","",IF(L94=LIST!$A$75,"",IF(K94=LIST!$A$76,LIST!$A$76,IF(L94=LIST!$A$77,"",IF(L94=LIST!$A$78,"",IF(L94=LIST!$A$80,"",IF(L94=LIST!$A$72,"",IF(L94=LIST!$A$73,"",IF(L94=LIST!$A$81,"",IF(L94=LIST!$A$82,"",IF(L94=LIST!$A$79,"",IF(K94=LIST!$A$75,LIST!$A$75,ROUND(J94*L94,2)))))))))))))</f>
        <v/>
      </c>
      <c r="J94" s="43">
        <f>IF(D94="",0,IF(K94=LIST!$A$75,0,IF(K94=LIST!$A$76,0,IF(K94=LIST!$A$77,0,IF(K94=LIST!$A$78,0,(MIN(D94,8)-K94))))))</f>
        <v>0</v>
      </c>
      <c r="K94" s="185" t="str">
        <f>IF(D94="","",IF('CLAIM FORM'!$M$7="",0,IF(L94=LIST!$A$78,0,IF('CLAIM FORM'!$M$7="R&amp;D",0,IF(E94="",LIST!$A$75,IF(F94=LIST!$F$30,0,IFERROR(((VLOOKUP(E94,'TRAINING CODE'!B:D,3,FALSE)*MIN(D94,8))),LIST!$A$76)))))))</f>
        <v/>
      </c>
      <c r="L94" s="183" t="str">
        <f>IF(B94="","",IF('CLAIM FORM'!$M$7="",LIST!$A$77,IFERROR(VLOOKUP(B94,'PHR (Project Hourly Rate)'!B:G,6,FALSE),LIST!$A$78)))</f>
        <v/>
      </c>
    </row>
    <row r="95" spans="1:12" ht="36" customHeight="1">
      <c r="A95" s="184">
        <v>93</v>
      </c>
      <c r="B95" s="46"/>
      <c r="C95" s="47"/>
      <c r="D95" s="48"/>
      <c r="E95" s="49"/>
      <c r="F95" s="49"/>
      <c r="G95" s="41" t="str">
        <f>IF(C95="","",VLOOKUP(WEEKDAY(C95),LIST!$A$15:$B$21,2,FALSE))</f>
        <v/>
      </c>
      <c r="H95" s="42" t="str">
        <f>IF(B95="","",IF(L95=LIST!$A$80,LIST!$A$78,IF(L95=LIST!$A$81,LIST!$A$78,IF(L95=LIST!$A$82,LIST!$A$78,IF(IFERROR(VLOOKUP(B95,'PHR (Project Hourly Rate)'!B:G,6,FALSE),LIST!$A$78)=0,LIST!$A$79,L95)))))</f>
        <v/>
      </c>
      <c r="I95" s="42" t="str">
        <f>IF(B95="","",IF(L95=LIST!$A$75,"",IF(K95=LIST!$A$76,LIST!$A$76,IF(L95=LIST!$A$77,"",IF(L95=LIST!$A$78,"",IF(L95=LIST!$A$80,"",IF(L95=LIST!$A$72,"",IF(L95=LIST!$A$73,"",IF(L95=LIST!$A$81,"",IF(L95=LIST!$A$82,"",IF(L95=LIST!$A$79,"",IF(K95=LIST!$A$75,LIST!$A$75,ROUND(J95*L95,2)))))))))))))</f>
        <v/>
      </c>
      <c r="J95" s="43">
        <f>IF(D95="",0,IF(K95=LIST!$A$75,0,IF(K95=LIST!$A$76,0,IF(K95=LIST!$A$77,0,IF(K95=LIST!$A$78,0,(MIN(D95,8)-K95))))))</f>
        <v>0</v>
      </c>
      <c r="K95" s="185" t="str">
        <f>IF(D95="","",IF('CLAIM FORM'!$M$7="",0,IF(L95=LIST!$A$78,0,IF('CLAIM FORM'!$M$7="R&amp;D",0,IF(E95="",LIST!$A$75,IF(F95=LIST!$F$30,0,IFERROR(((VLOOKUP(E95,'TRAINING CODE'!B:D,3,FALSE)*MIN(D95,8))),LIST!$A$76)))))))</f>
        <v/>
      </c>
      <c r="L95" s="183" t="str">
        <f>IF(B95="","",IF('CLAIM FORM'!$M$7="",LIST!$A$77,IFERROR(VLOOKUP(B95,'PHR (Project Hourly Rate)'!B:G,6,FALSE),LIST!$A$78)))</f>
        <v/>
      </c>
    </row>
    <row r="96" spans="1:12" ht="36" customHeight="1">
      <c r="A96" s="184">
        <v>94</v>
      </c>
      <c r="B96" s="46"/>
      <c r="C96" s="47"/>
      <c r="D96" s="48"/>
      <c r="E96" s="49"/>
      <c r="F96" s="49"/>
      <c r="G96" s="41" t="str">
        <f>IF(C96="","",VLOOKUP(WEEKDAY(C96),LIST!$A$15:$B$21,2,FALSE))</f>
        <v/>
      </c>
      <c r="H96" s="42" t="str">
        <f>IF(B96="","",IF(L96=LIST!$A$80,LIST!$A$78,IF(L96=LIST!$A$81,LIST!$A$78,IF(L96=LIST!$A$82,LIST!$A$78,IF(IFERROR(VLOOKUP(B96,'PHR (Project Hourly Rate)'!B:G,6,FALSE),LIST!$A$78)=0,LIST!$A$79,L96)))))</f>
        <v/>
      </c>
      <c r="I96" s="42" t="str">
        <f>IF(B96="","",IF(L96=LIST!$A$75,"",IF(K96=LIST!$A$76,LIST!$A$76,IF(L96=LIST!$A$77,"",IF(L96=LIST!$A$78,"",IF(L96=LIST!$A$80,"",IF(L96=LIST!$A$72,"",IF(L96=LIST!$A$73,"",IF(L96=LIST!$A$81,"",IF(L96=LIST!$A$82,"",IF(L96=LIST!$A$79,"",IF(K96=LIST!$A$75,LIST!$A$75,ROUND(J96*L96,2)))))))))))))</f>
        <v/>
      </c>
      <c r="J96" s="43">
        <f>IF(D96="",0,IF(K96=LIST!$A$75,0,IF(K96=LIST!$A$76,0,IF(K96=LIST!$A$77,0,IF(K96=LIST!$A$78,0,(MIN(D96,8)-K96))))))</f>
        <v>0</v>
      </c>
      <c r="K96" s="185" t="str">
        <f>IF(D96="","",IF('CLAIM FORM'!$M$7="",0,IF(L96=LIST!$A$78,0,IF('CLAIM FORM'!$M$7="R&amp;D",0,IF(E96="",LIST!$A$75,IF(F96=LIST!$F$30,0,IFERROR(((VLOOKUP(E96,'TRAINING CODE'!B:D,3,FALSE)*MIN(D96,8))),LIST!$A$76)))))))</f>
        <v/>
      </c>
      <c r="L96" s="183" t="str">
        <f>IF(B96="","",IF('CLAIM FORM'!$M$7="",LIST!$A$77,IFERROR(VLOOKUP(B96,'PHR (Project Hourly Rate)'!B:G,6,FALSE),LIST!$A$78)))</f>
        <v/>
      </c>
    </row>
    <row r="97" spans="1:12" ht="36" customHeight="1">
      <c r="A97" s="184">
        <v>95</v>
      </c>
      <c r="B97" s="46"/>
      <c r="C97" s="47"/>
      <c r="D97" s="48"/>
      <c r="E97" s="49"/>
      <c r="F97" s="49"/>
      <c r="G97" s="41" t="str">
        <f>IF(C97="","",VLOOKUP(WEEKDAY(C97),LIST!$A$15:$B$21,2,FALSE))</f>
        <v/>
      </c>
      <c r="H97" s="42" t="str">
        <f>IF(B97="","",IF(L97=LIST!$A$80,LIST!$A$78,IF(L97=LIST!$A$81,LIST!$A$78,IF(L97=LIST!$A$82,LIST!$A$78,IF(IFERROR(VLOOKUP(B97,'PHR (Project Hourly Rate)'!B:G,6,FALSE),LIST!$A$78)=0,LIST!$A$79,L97)))))</f>
        <v/>
      </c>
      <c r="I97" s="42" t="str">
        <f>IF(B97="","",IF(L97=LIST!$A$75,"",IF(K97=LIST!$A$76,LIST!$A$76,IF(L97=LIST!$A$77,"",IF(L97=LIST!$A$78,"",IF(L97=LIST!$A$80,"",IF(L97=LIST!$A$72,"",IF(L97=LIST!$A$73,"",IF(L97=LIST!$A$81,"",IF(L97=LIST!$A$82,"",IF(L97=LIST!$A$79,"",IF(K97=LIST!$A$75,LIST!$A$75,ROUND(J97*L97,2)))))))))))))</f>
        <v/>
      </c>
      <c r="J97" s="43">
        <f>IF(D97="",0,IF(K97=LIST!$A$75,0,IF(K97=LIST!$A$76,0,IF(K97=LIST!$A$77,0,IF(K97=LIST!$A$78,0,(MIN(D97,8)-K97))))))</f>
        <v>0</v>
      </c>
      <c r="K97" s="185" t="str">
        <f>IF(D97="","",IF('CLAIM FORM'!$M$7="",0,IF(L97=LIST!$A$78,0,IF('CLAIM FORM'!$M$7="R&amp;D",0,IF(E97="",LIST!$A$75,IF(F97=LIST!$F$30,0,IFERROR(((VLOOKUP(E97,'TRAINING CODE'!B:D,3,FALSE)*MIN(D97,8))),LIST!$A$76)))))))</f>
        <v/>
      </c>
      <c r="L97" s="183" t="str">
        <f>IF(B97="","",IF('CLAIM FORM'!$M$7="",LIST!$A$77,IFERROR(VLOOKUP(B97,'PHR (Project Hourly Rate)'!B:G,6,FALSE),LIST!$A$78)))</f>
        <v/>
      </c>
    </row>
    <row r="98" spans="1:12" ht="36" customHeight="1">
      <c r="A98" s="184">
        <v>96</v>
      </c>
      <c r="B98" s="46"/>
      <c r="C98" s="47"/>
      <c r="D98" s="48"/>
      <c r="E98" s="49"/>
      <c r="F98" s="49"/>
      <c r="G98" s="41" t="str">
        <f>IF(C98="","",VLOOKUP(WEEKDAY(C98),LIST!$A$15:$B$21,2,FALSE))</f>
        <v/>
      </c>
      <c r="H98" s="42" t="str">
        <f>IF(B98="","",IF(L98=LIST!$A$80,LIST!$A$78,IF(L98=LIST!$A$81,LIST!$A$78,IF(L98=LIST!$A$82,LIST!$A$78,IF(IFERROR(VLOOKUP(B98,'PHR (Project Hourly Rate)'!B:G,6,FALSE),LIST!$A$78)=0,LIST!$A$79,L98)))))</f>
        <v/>
      </c>
      <c r="I98" s="42" t="str">
        <f>IF(B98="","",IF(L98=LIST!$A$75,"",IF(K98=LIST!$A$76,LIST!$A$76,IF(L98=LIST!$A$77,"",IF(L98=LIST!$A$78,"",IF(L98=LIST!$A$80,"",IF(L98=LIST!$A$72,"",IF(L98=LIST!$A$73,"",IF(L98=LIST!$A$81,"",IF(L98=LIST!$A$82,"",IF(L98=LIST!$A$79,"",IF(K98=LIST!$A$75,LIST!$A$75,ROUND(J98*L98,2)))))))))))))</f>
        <v/>
      </c>
      <c r="J98" s="43">
        <f>IF(D98="",0,IF(K98=LIST!$A$75,0,IF(K98=LIST!$A$76,0,IF(K98=LIST!$A$77,0,IF(K98=LIST!$A$78,0,(MIN(D98,8)-K98))))))</f>
        <v>0</v>
      </c>
      <c r="K98" s="185" t="str">
        <f>IF(D98="","",IF('CLAIM FORM'!$M$7="",0,IF(L98=LIST!$A$78,0,IF('CLAIM FORM'!$M$7="R&amp;D",0,IF(E98="",LIST!$A$75,IF(F98=LIST!$F$30,0,IFERROR(((VLOOKUP(E98,'TRAINING CODE'!B:D,3,FALSE)*MIN(D98,8))),LIST!$A$76)))))))</f>
        <v/>
      </c>
      <c r="L98" s="183" t="str">
        <f>IF(B98="","",IF('CLAIM FORM'!$M$7="",LIST!$A$77,IFERROR(VLOOKUP(B98,'PHR (Project Hourly Rate)'!B:G,6,FALSE),LIST!$A$78)))</f>
        <v/>
      </c>
    </row>
    <row r="99" spans="1:12" ht="36" customHeight="1">
      <c r="A99" s="184">
        <v>97</v>
      </c>
      <c r="B99" s="46"/>
      <c r="C99" s="47"/>
      <c r="D99" s="48"/>
      <c r="E99" s="49"/>
      <c r="F99" s="49"/>
      <c r="G99" s="41" t="str">
        <f>IF(C99="","",VLOOKUP(WEEKDAY(C99),LIST!$A$15:$B$21,2,FALSE))</f>
        <v/>
      </c>
      <c r="H99" s="42" t="str">
        <f>IF(B99="","",IF(L99=LIST!$A$80,LIST!$A$78,IF(L99=LIST!$A$81,LIST!$A$78,IF(L99=LIST!$A$82,LIST!$A$78,IF(IFERROR(VLOOKUP(B99,'PHR (Project Hourly Rate)'!B:G,6,FALSE),LIST!$A$78)=0,LIST!$A$79,L99)))))</f>
        <v/>
      </c>
      <c r="I99" s="42" t="str">
        <f>IF(B99="","",IF(L99=LIST!$A$75,"",IF(K99=LIST!$A$76,LIST!$A$76,IF(L99=LIST!$A$77,"",IF(L99=LIST!$A$78,"",IF(L99=LIST!$A$80,"",IF(L99=LIST!$A$72,"",IF(L99=LIST!$A$73,"",IF(L99=LIST!$A$81,"",IF(L99=LIST!$A$82,"",IF(L99=LIST!$A$79,"",IF(K99=LIST!$A$75,LIST!$A$75,ROUND(J99*L99,2)))))))))))))</f>
        <v/>
      </c>
      <c r="J99" s="43">
        <f>IF(D99="",0,IF(K99=LIST!$A$75,0,IF(K99=LIST!$A$76,0,IF(K99=LIST!$A$77,0,IF(K99=LIST!$A$78,0,(MIN(D99,8)-K99))))))</f>
        <v>0</v>
      </c>
      <c r="K99" s="185" t="str">
        <f>IF(D99="","",IF('CLAIM FORM'!$M$7="",0,IF(L99=LIST!$A$78,0,IF('CLAIM FORM'!$M$7="R&amp;D",0,IF(E99="",LIST!$A$75,IF(F99=LIST!$F$30,0,IFERROR(((VLOOKUP(E99,'TRAINING CODE'!B:D,3,FALSE)*MIN(D99,8))),LIST!$A$76)))))))</f>
        <v/>
      </c>
      <c r="L99" s="183" t="str">
        <f>IF(B99="","",IF('CLAIM FORM'!$M$7="",LIST!$A$77,IFERROR(VLOOKUP(B99,'PHR (Project Hourly Rate)'!B:G,6,FALSE),LIST!$A$78)))</f>
        <v/>
      </c>
    </row>
    <row r="100" spans="1:12" ht="36" customHeight="1">
      <c r="A100" s="184">
        <v>98</v>
      </c>
      <c r="B100" s="46"/>
      <c r="C100" s="47"/>
      <c r="D100" s="48"/>
      <c r="E100" s="49"/>
      <c r="F100" s="49"/>
      <c r="G100" s="41" t="str">
        <f>IF(C100="","",VLOOKUP(WEEKDAY(C100),LIST!$A$15:$B$21,2,FALSE))</f>
        <v/>
      </c>
      <c r="H100" s="42" t="str">
        <f>IF(B100="","",IF(L100=LIST!$A$80,LIST!$A$78,IF(L100=LIST!$A$81,LIST!$A$78,IF(L100=LIST!$A$82,LIST!$A$78,IF(IFERROR(VLOOKUP(B100,'PHR (Project Hourly Rate)'!B:G,6,FALSE),LIST!$A$78)=0,LIST!$A$79,L100)))))</f>
        <v/>
      </c>
      <c r="I100" s="42" t="str">
        <f>IF(B100="","",IF(L100=LIST!$A$75,"",IF(K100=LIST!$A$76,LIST!$A$76,IF(L100=LIST!$A$77,"",IF(L100=LIST!$A$78,"",IF(L100=LIST!$A$80,"",IF(L100=LIST!$A$72,"",IF(L100=LIST!$A$73,"",IF(L100=LIST!$A$81,"",IF(L100=LIST!$A$82,"",IF(L100=LIST!$A$79,"",IF(K100=LIST!$A$75,LIST!$A$75,ROUND(J100*L100,2)))))))))))))</f>
        <v/>
      </c>
      <c r="J100" s="43">
        <f>IF(D100="",0,IF(K100=LIST!$A$75,0,IF(K100=LIST!$A$76,0,IF(K100=LIST!$A$77,0,IF(K100=LIST!$A$78,0,(MIN(D100,8)-K100))))))</f>
        <v>0</v>
      </c>
      <c r="K100" s="185" t="str">
        <f>IF(D100="","",IF('CLAIM FORM'!$M$7="",0,IF(L100=LIST!$A$78,0,IF('CLAIM FORM'!$M$7="R&amp;D",0,IF(E100="",LIST!$A$75,IF(F100=LIST!$F$30,0,IFERROR(((VLOOKUP(E100,'TRAINING CODE'!B:D,3,FALSE)*MIN(D100,8))),LIST!$A$76)))))))</f>
        <v/>
      </c>
      <c r="L100" s="183" t="str">
        <f>IF(B100="","",IF('CLAIM FORM'!$M$7="",LIST!$A$77,IFERROR(VLOOKUP(B100,'PHR (Project Hourly Rate)'!B:G,6,FALSE),LIST!$A$78)))</f>
        <v/>
      </c>
    </row>
    <row r="101" spans="1:12" ht="36" customHeight="1">
      <c r="A101" s="184">
        <v>99</v>
      </c>
      <c r="B101" s="46"/>
      <c r="C101" s="47"/>
      <c r="D101" s="48"/>
      <c r="E101" s="49"/>
      <c r="F101" s="49"/>
      <c r="G101" s="41" t="str">
        <f>IF(C101="","",VLOOKUP(WEEKDAY(C101),LIST!$A$15:$B$21,2,FALSE))</f>
        <v/>
      </c>
      <c r="H101" s="42" t="str">
        <f>IF(B101="","",IF(L101=LIST!$A$80,LIST!$A$78,IF(L101=LIST!$A$81,LIST!$A$78,IF(L101=LIST!$A$82,LIST!$A$78,IF(IFERROR(VLOOKUP(B101,'PHR (Project Hourly Rate)'!B:G,6,FALSE),LIST!$A$78)=0,LIST!$A$79,L101)))))</f>
        <v/>
      </c>
      <c r="I101" s="42" t="str">
        <f>IF(B101="","",IF(L101=LIST!$A$75,"",IF(K101=LIST!$A$76,LIST!$A$76,IF(L101=LIST!$A$77,"",IF(L101=LIST!$A$78,"",IF(L101=LIST!$A$80,"",IF(L101=LIST!$A$72,"",IF(L101=LIST!$A$73,"",IF(L101=LIST!$A$81,"",IF(L101=LIST!$A$82,"",IF(L101=LIST!$A$79,"",IF(K101=LIST!$A$75,LIST!$A$75,ROUND(J101*L101,2)))))))))))))</f>
        <v/>
      </c>
      <c r="J101" s="43">
        <f>IF(D101="",0,IF(K101=LIST!$A$75,0,IF(K101=LIST!$A$76,0,IF(K101=LIST!$A$77,0,IF(K101=LIST!$A$78,0,(MIN(D101,8)-K101))))))</f>
        <v>0</v>
      </c>
      <c r="K101" s="185" t="str">
        <f>IF(D101="","",IF('CLAIM FORM'!$M$7="",0,IF(L101=LIST!$A$78,0,IF('CLAIM FORM'!$M$7="R&amp;D",0,IF(E101="",LIST!$A$75,IF(F101=LIST!$F$30,0,IFERROR(((VLOOKUP(E101,'TRAINING CODE'!B:D,3,FALSE)*MIN(D101,8))),LIST!$A$76)))))))</f>
        <v/>
      </c>
      <c r="L101" s="183" t="str">
        <f>IF(B101="","",IF('CLAIM FORM'!$M$7="",LIST!$A$77,IFERROR(VLOOKUP(B101,'PHR (Project Hourly Rate)'!B:G,6,FALSE),LIST!$A$78)))</f>
        <v/>
      </c>
    </row>
    <row r="102" spans="1:12" ht="36" customHeight="1">
      <c r="A102" s="184">
        <v>100</v>
      </c>
      <c r="B102" s="46"/>
      <c r="C102" s="47"/>
      <c r="D102" s="48"/>
      <c r="E102" s="49"/>
      <c r="F102" s="49"/>
      <c r="G102" s="41" t="str">
        <f>IF(C102="","",VLOOKUP(WEEKDAY(C102),LIST!$A$15:$B$21,2,FALSE))</f>
        <v/>
      </c>
      <c r="H102" s="42" t="str">
        <f>IF(B102="","",IF(L102=LIST!$A$80,LIST!$A$78,IF(L102=LIST!$A$81,LIST!$A$78,IF(L102=LIST!$A$82,LIST!$A$78,IF(IFERROR(VLOOKUP(B102,'PHR (Project Hourly Rate)'!B:G,6,FALSE),LIST!$A$78)=0,LIST!$A$79,L102)))))</f>
        <v/>
      </c>
      <c r="I102" s="42" t="str">
        <f>IF(B102="","",IF(L102=LIST!$A$75,"",IF(K102=LIST!$A$76,LIST!$A$76,IF(L102=LIST!$A$77,"",IF(L102=LIST!$A$78,"",IF(L102=LIST!$A$80,"",IF(L102=LIST!$A$72,"",IF(L102=LIST!$A$73,"",IF(L102=LIST!$A$81,"",IF(L102=LIST!$A$82,"",IF(L102=LIST!$A$79,"",IF(K102=LIST!$A$75,LIST!$A$75,ROUND(J102*L102,2)))))))))))))</f>
        <v/>
      </c>
      <c r="J102" s="43">
        <f>IF(D102="",0,IF(K102=LIST!$A$75,0,IF(K102=LIST!$A$76,0,IF(K102=LIST!$A$77,0,IF(K102=LIST!$A$78,0,(MIN(D102,8)-K102))))))</f>
        <v>0</v>
      </c>
      <c r="K102" s="185" t="str">
        <f>IF(D102="","",IF('CLAIM FORM'!$M$7="",0,IF(L102=LIST!$A$78,0,IF('CLAIM FORM'!$M$7="R&amp;D",0,IF(E102="",LIST!$A$75,IF(F102=LIST!$F$30,0,IFERROR(((VLOOKUP(E102,'TRAINING CODE'!B:D,3,FALSE)*MIN(D102,8))),LIST!$A$76)))))))</f>
        <v/>
      </c>
      <c r="L102" s="183" t="str">
        <f>IF(B102="","",IF('CLAIM FORM'!$M$7="",LIST!$A$77,IFERROR(VLOOKUP(B102,'PHR (Project Hourly Rate)'!B:G,6,FALSE),LIST!$A$78)))</f>
        <v/>
      </c>
    </row>
    <row r="103" spans="1:12" ht="36" customHeight="1">
      <c r="A103" s="184">
        <v>101</v>
      </c>
      <c r="B103" s="46"/>
      <c r="C103" s="47"/>
      <c r="D103" s="48"/>
      <c r="E103" s="49"/>
      <c r="F103" s="49"/>
      <c r="G103" s="41" t="str">
        <f>IF(C103="","",VLOOKUP(WEEKDAY(C103),LIST!$A$15:$B$21,2,FALSE))</f>
        <v/>
      </c>
      <c r="H103" s="42" t="str">
        <f>IF(B103="","",IF(L103=LIST!$A$80,LIST!$A$78,IF(L103=LIST!$A$81,LIST!$A$78,IF(L103=LIST!$A$82,LIST!$A$78,IF(IFERROR(VLOOKUP(B103,'PHR (Project Hourly Rate)'!B:G,6,FALSE),LIST!$A$78)=0,LIST!$A$79,L103)))))</f>
        <v/>
      </c>
      <c r="I103" s="42" t="str">
        <f>IF(B103="","",IF(L103=LIST!$A$75,"",IF(K103=LIST!$A$76,LIST!$A$76,IF(L103=LIST!$A$77,"",IF(L103=LIST!$A$78,"",IF(L103=LIST!$A$80,"",IF(L103=LIST!$A$72,"",IF(L103=LIST!$A$73,"",IF(L103=LIST!$A$81,"",IF(L103=LIST!$A$82,"",IF(L103=LIST!$A$79,"",IF(K103=LIST!$A$75,LIST!$A$75,ROUND(J103*L103,2)))))))))))))</f>
        <v/>
      </c>
      <c r="J103" s="43">
        <f>IF(D103="",0,IF(K103=LIST!$A$75,0,IF(K103=LIST!$A$76,0,IF(K103=LIST!$A$77,0,IF(K103=LIST!$A$78,0,(MIN(D103,8)-K103))))))</f>
        <v>0</v>
      </c>
      <c r="K103" s="185" t="str">
        <f>IF(D103="","",IF('CLAIM FORM'!$M$7="",0,IF(L103=LIST!$A$78,0,IF('CLAIM FORM'!$M$7="R&amp;D",0,IF(E103="",LIST!$A$75,IF(F103=LIST!$F$30,0,IFERROR(((VLOOKUP(E103,'TRAINING CODE'!B:D,3,FALSE)*MIN(D103,8))),LIST!$A$76)))))))</f>
        <v/>
      </c>
      <c r="L103" s="183" t="str">
        <f>IF(B103="","",IF('CLAIM FORM'!$M$7="",LIST!$A$77,IFERROR(VLOOKUP(B103,'PHR (Project Hourly Rate)'!B:G,6,FALSE),LIST!$A$78)))</f>
        <v/>
      </c>
    </row>
    <row r="104" spans="1:12" ht="36" customHeight="1">
      <c r="A104" s="184">
        <v>102</v>
      </c>
      <c r="B104" s="46"/>
      <c r="C104" s="47"/>
      <c r="D104" s="48"/>
      <c r="E104" s="49"/>
      <c r="F104" s="49"/>
      <c r="G104" s="41" t="str">
        <f>IF(C104="","",VLOOKUP(WEEKDAY(C104),LIST!$A$15:$B$21,2,FALSE))</f>
        <v/>
      </c>
      <c r="H104" s="42" t="str">
        <f>IF(B104="","",IF(L104=LIST!$A$80,LIST!$A$78,IF(L104=LIST!$A$81,LIST!$A$78,IF(L104=LIST!$A$82,LIST!$A$78,IF(IFERROR(VLOOKUP(B104,'PHR (Project Hourly Rate)'!B:G,6,FALSE),LIST!$A$78)=0,LIST!$A$79,L104)))))</f>
        <v/>
      </c>
      <c r="I104" s="42" t="str">
        <f>IF(B104="","",IF(L104=LIST!$A$75,"",IF(K104=LIST!$A$76,LIST!$A$76,IF(L104=LIST!$A$77,"",IF(L104=LIST!$A$78,"",IF(L104=LIST!$A$80,"",IF(L104=LIST!$A$72,"",IF(L104=LIST!$A$73,"",IF(L104=LIST!$A$81,"",IF(L104=LIST!$A$82,"",IF(L104=LIST!$A$79,"",IF(K104=LIST!$A$75,LIST!$A$75,ROUND(J104*L104,2)))))))))))))</f>
        <v/>
      </c>
      <c r="J104" s="43">
        <f>IF(D104="",0,IF(K104=LIST!$A$75,0,IF(K104=LIST!$A$76,0,IF(K104=LIST!$A$77,0,IF(K104=LIST!$A$78,0,(MIN(D104,8)-K104))))))</f>
        <v>0</v>
      </c>
      <c r="K104" s="185" t="str">
        <f>IF(D104="","",IF('CLAIM FORM'!$M$7="",0,IF(L104=LIST!$A$78,0,IF('CLAIM FORM'!$M$7="R&amp;D",0,IF(E104="",LIST!$A$75,IF(F104=LIST!$F$30,0,IFERROR(((VLOOKUP(E104,'TRAINING CODE'!B:D,3,FALSE)*MIN(D104,8))),LIST!$A$76)))))))</f>
        <v/>
      </c>
      <c r="L104" s="183" t="str">
        <f>IF(B104="","",IF('CLAIM FORM'!$M$7="",LIST!$A$77,IFERROR(VLOOKUP(B104,'PHR (Project Hourly Rate)'!B:G,6,FALSE),LIST!$A$78)))</f>
        <v/>
      </c>
    </row>
    <row r="105" spans="1:12" ht="36" customHeight="1">
      <c r="A105" s="184">
        <v>103</v>
      </c>
      <c r="B105" s="46"/>
      <c r="C105" s="47"/>
      <c r="D105" s="48"/>
      <c r="E105" s="49"/>
      <c r="F105" s="49"/>
      <c r="G105" s="41" t="str">
        <f>IF(C105="","",VLOOKUP(WEEKDAY(C105),LIST!$A$15:$B$21,2,FALSE))</f>
        <v/>
      </c>
      <c r="H105" s="42" t="str">
        <f>IF(B105="","",IF(L105=LIST!$A$80,LIST!$A$78,IF(L105=LIST!$A$81,LIST!$A$78,IF(L105=LIST!$A$82,LIST!$A$78,IF(IFERROR(VLOOKUP(B105,'PHR (Project Hourly Rate)'!B:G,6,FALSE),LIST!$A$78)=0,LIST!$A$79,L105)))))</f>
        <v/>
      </c>
      <c r="I105" s="42" t="str">
        <f>IF(B105="","",IF(L105=LIST!$A$75,"",IF(K105=LIST!$A$76,LIST!$A$76,IF(L105=LIST!$A$77,"",IF(L105=LIST!$A$78,"",IF(L105=LIST!$A$80,"",IF(L105=LIST!$A$72,"",IF(L105=LIST!$A$73,"",IF(L105=LIST!$A$81,"",IF(L105=LIST!$A$82,"",IF(L105=LIST!$A$79,"",IF(K105=LIST!$A$75,LIST!$A$75,ROUND(J105*L105,2)))))))))))))</f>
        <v/>
      </c>
      <c r="J105" s="43">
        <f>IF(D105="",0,IF(K105=LIST!$A$75,0,IF(K105=LIST!$A$76,0,IF(K105=LIST!$A$77,0,IF(K105=LIST!$A$78,0,(MIN(D105,8)-K105))))))</f>
        <v>0</v>
      </c>
      <c r="K105" s="185" t="str">
        <f>IF(D105="","",IF('CLAIM FORM'!$M$7="",0,IF(L105=LIST!$A$78,0,IF('CLAIM FORM'!$M$7="R&amp;D",0,IF(E105="",LIST!$A$75,IF(F105=LIST!$F$30,0,IFERROR(((VLOOKUP(E105,'TRAINING CODE'!B:D,3,FALSE)*MIN(D105,8))),LIST!$A$76)))))))</f>
        <v/>
      </c>
      <c r="L105" s="183" t="str">
        <f>IF(B105="","",IF('CLAIM FORM'!$M$7="",LIST!$A$77,IFERROR(VLOOKUP(B105,'PHR (Project Hourly Rate)'!B:G,6,FALSE),LIST!$A$78)))</f>
        <v/>
      </c>
    </row>
    <row r="106" spans="1:12" ht="36" customHeight="1">
      <c r="A106" s="184">
        <v>104</v>
      </c>
      <c r="B106" s="46"/>
      <c r="C106" s="47"/>
      <c r="D106" s="48"/>
      <c r="E106" s="49"/>
      <c r="F106" s="49"/>
      <c r="G106" s="41" t="str">
        <f>IF(C106="","",VLOOKUP(WEEKDAY(C106),LIST!$A$15:$B$21,2,FALSE))</f>
        <v/>
      </c>
      <c r="H106" s="42" t="str">
        <f>IF(B106="","",IF(L106=LIST!$A$80,LIST!$A$78,IF(L106=LIST!$A$81,LIST!$A$78,IF(L106=LIST!$A$82,LIST!$A$78,IF(IFERROR(VLOOKUP(B106,'PHR (Project Hourly Rate)'!B:G,6,FALSE),LIST!$A$78)=0,LIST!$A$79,L106)))))</f>
        <v/>
      </c>
      <c r="I106" s="42" t="str">
        <f>IF(B106="","",IF(L106=LIST!$A$75,"",IF(K106=LIST!$A$76,LIST!$A$76,IF(L106=LIST!$A$77,"",IF(L106=LIST!$A$78,"",IF(L106=LIST!$A$80,"",IF(L106=LIST!$A$72,"",IF(L106=LIST!$A$73,"",IF(L106=LIST!$A$81,"",IF(L106=LIST!$A$82,"",IF(L106=LIST!$A$79,"",IF(K106=LIST!$A$75,LIST!$A$75,ROUND(J106*L106,2)))))))))))))</f>
        <v/>
      </c>
      <c r="J106" s="43">
        <f>IF(D106="",0,IF(K106=LIST!$A$75,0,IF(K106=LIST!$A$76,0,IF(K106=LIST!$A$77,0,IF(K106=LIST!$A$78,0,(MIN(D106,8)-K106))))))</f>
        <v>0</v>
      </c>
      <c r="K106" s="185" t="str">
        <f>IF(D106="","",IF('CLAIM FORM'!$M$7="",0,IF(L106=LIST!$A$78,0,IF('CLAIM FORM'!$M$7="R&amp;D",0,IF(E106="",LIST!$A$75,IF(F106=LIST!$F$30,0,IFERROR(((VLOOKUP(E106,'TRAINING CODE'!B:D,3,FALSE)*MIN(D106,8))),LIST!$A$76)))))))</f>
        <v/>
      </c>
      <c r="L106" s="183" t="str">
        <f>IF(B106="","",IF('CLAIM FORM'!$M$7="",LIST!$A$77,IFERROR(VLOOKUP(B106,'PHR (Project Hourly Rate)'!B:G,6,FALSE),LIST!$A$78)))</f>
        <v/>
      </c>
    </row>
    <row r="107" spans="1:12" ht="36" customHeight="1">
      <c r="A107" s="184">
        <v>105</v>
      </c>
      <c r="B107" s="46"/>
      <c r="C107" s="47"/>
      <c r="D107" s="48"/>
      <c r="E107" s="49"/>
      <c r="F107" s="49"/>
      <c r="G107" s="41" t="str">
        <f>IF(C107="","",VLOOKUP(WEEKDAY(C107),LIST!$A$15:$B$21,2,FALSE))</f>
        <v/>
      </c>
      <c r="H107" s="42" t="str">
        <f>IF(B107="","",IF(L107=LIST!$A$80,LIST!$A$78,IF(L107=LIST!$A$81,LIST!$A$78,IF(L107=LIST!$A$82,LIST!$A$78,IF(IFERROR(VLOOKUP(B107,'PHR (Project Hourly Rate)'!B:G,6,FALSE),LIST!$A$78)=0,LIST!$A$79,L107)))))</f>
        <v/>
      </c>
      <c r="I107" s="42" t="str">
        <f>IF(B107="","",IF(L107=LIST!$A$75,"",IF(K107=LIST!$A$76,LIST!$A$76,IF(L107=LIST!$A$77,"",IF(L107=LIST!$A$78,"",IF(L107=LIST!$A$80,"",IF(L107=LIST!$A$72,"",IF(L107=LIST!$A$73,"",IF(L107=LIST!$A$81,"",IF(L107=LIST!$A$82,"",IF(L107=LIST!$A$79,"",IF(K107=LIST!$A$75,LIST!$A$75,ROUND(J107*L107,2)))))))))))))</f>
        <v/>
      </c>
      <c r="J107" s="43">
        <f>IF(D107="",0,IF(K107=LIST!$A$75,0,IF(K107=LIST!$A$76,0,IF(K107=LIST!$A$77,0,IF(K107=LIST!$A$78,0,(MIN(D107,8)-K107))))))</f>
        <v>0</v>
      </c>
      <c r="K107" s="185" t="str">
        <f>IF(D107="","",IF('CLAIM FORM'!$M$7="",0,IF(L107=LIST!$A$78,0,IF('CLAIM FORM'!$M$7="R&amp;D",0,IF(E107="",LIST!$A$75,IF(F107=LIST!$F$30,0,IFERROR(((VLOOKUP(E107,'TRAINING CODE'!B:D,3,FALSE)*MIN(D107,8))),LIST!$A$76)))))))</f>
        <v/>
      </c>
      <c r="L107" s="183" t="str">
        <f>IF(B107="","",IF('CLAIM FORM'!$M$7="",LIST!$A$77,IFERROR(VLOOKUP(B107,'PHR (Project Hourly Rate)'!B:G,6,FALSE),LIST!$A$78)))</f>
        <v/>
      </c>
    </row>
    <row r="108" spans="1:12" ht="36" customHeight="1">
      <c r="A108" s="184">
        <v>106</v>
      </c>
      <c r="B108" s="46"/>
      <c r="C108" s="47"/>
      <c r="D108" s="48"/>
      <c r="E108" s="49"/>
      <c r="F108" s="49"/>
      <c r="G108" s="41" t="str">
        <f>IF(C108="","",VLOOKUP(WEEKDAY(C108),LIST!$A$15:$B$21,2,FALSE))</f>
        <v/>
      </c>
      <c r="H108" s="42" t="str">
        <f>IF(B108="","",IF(L108=LIST!$A$80,LIST!$A$78,IF(L108=LIST!$A$81,LIST!$A$78,IF(L108=LIST!$A$82,LIST!$A$78,IF(IFERROR(VLOOKUP(B108,'PHR (Project Hourly Rate)'!B:G,6,FALSE),LIST!$A$78)=0,LIST!$A$79,L108)))))</f>
        <v/>
      </c>
      <c r="I108" s="42" t="str">
        <f>IF(B108="","",IF(L108=LIST!$A$75,"",IF(K108=LIST!$A$76,LIST!$A$76,IF(L108=LIST!$A$77,"",IF(L108=LIST!$A$78,"",IF(L108=LIST!$A$80,"",IF(L108=LIST!$A$72,"",IF(L108=LIST!$A$73,"",IF(L108=LIST!$A$81,"",IF(L108=LIST!$A$82,"",IF(L108=LIST!$A$79,"",IF(K108=LIST!$A$75,LIST!$A$75,ROUND(J108*L108,2)))))))))))))</f>
        <v/>
      </c>
      <c r="J108" s="43">
        <f>IF(D108="",0,IF(K108=LIST!$A$75,0,IF(K108=LIST!$A$76,0,IF(K108=LIST!$A$77,0,IF(K108=LIST!$A$78,0,(MIN(D108,8)-K108))))))</f>
        <v>0</v>
      </c>
      <c r="K108" s="185" t="str">
        <f>IF(D108="","",IF('CLAIM FORM'!$M$7="",0,IF(L108=LIST!$A$78,0,IF('CLAIM FORM'!$M$7="R&amp;D",0,IF(E108="",LIST!$A$75,IF(F108=LIST!$F$30,0,IFERROR(((VLOOKUP(E108,'TRAINING CODE'!B:D,3,FALSE)*MIN(D108,8))),LIST!$A$76)))))))</f>
        <v/>
      </c>
      <c r="L108" s="183" t="str">
        <f>IF(B108="","",IF('CLAIM FORM'!$M$7="",LIST!$A$77,IFERROR(VLOOKUP(B108,'PHR (Project Hourly Rate)'!B:G,6,FALSE),LIST!$A$78)))</f>
        <v/>
      </c>
    </row>
    <row r="109" spans="1:12" ht="36" customHeight="1">
      <c r="A109" s="184">
        <v>107</v>
      </c>
      <c r="B109" s="46"/>
      <c r="C109" s="47"/>
      <c r="D109" s="48"/>
      <c r="E109" s="49"/>
      <c r="F109" s="49"/>
      <c r="G109" s="41" t="str">
        <f>IF(C109="","",VLOOKUP(WEEKDAY(C109),LIST!$A$15:$B$21,2,FALSE))</f>
        <v/>
      </c>
      <c r="H109" s="42" t="str">
        <f>IF(B109="","",IF(L109=LIST!$A$80,LIST!$A$78,IF(L109=LIST!$A$81,LIST!$A$78,IF(L109=LIST!$A$82,LIST!$A$78,IF(IFERROR(VLOOKUP(B109,'PHR (Project Hourly Rate)'!B:G,6,FALSE),LIST!$A$78)=0,LIST!$A$79,L109)))))</f>
        <v/>
      </c>
      <c r="I109" s="42" t="str">
        <f>IF(B109="","",IF(L109=LIST!$A$75,"",IF(K109=LIST!$A$76,LIST!$A$76,IF(L109=LIST!$A$77,"",IF(L109=LIST!$A$78,"",IF(L109=LIST!$A$80,"",IF(L109=LIST!$A$72,"",IF(L109=LIST!$A$73,"",IF(L109=LIST!$A$81,"",IF(L109=LIST!$A$82,"",IF(L109=LIST!$A$79,"",IF(K109=LIST!$A$75,LIST!$A$75,ROUND(J109*L109,2)))))))))))))</f>
        <v/>
      </c>
      <c r="J109" s="43">
        <f>IF(D109="",0,IF(K109=LIST!$A$75,0,IF(K109=LIST!$A$76,0,IF(K109=LIST!$A$77,0,IF(K109=LIST!$A$78,0,(MIN(D109,8)-K109))))))</f>
        <v>0</v>
      </c>
      <c r="K109" s="185" t="str">
        <f>IF(D109="","",IF('CLAIM FORM'!$M$7="",0,IF(L109=LIST!$A$78,0,IF('CLAIM FORM'!$M$7="R&amp;D",0,IF(E109="",LIST!$A$75,IF(F109=LIST!$F$30,0,IFERROR(((VLOOKUP(E109,'TRAINING CODE'!B:D,3,FALSE)*MIN(D109,8))),LIST!$A$76)))))))</f>
        <v/>
      </c>
      <c r="L109" s="183" t="str">
        <f>IF(B109="","",IF('CLAIM FORM'!$M$7="",LIST!$A$77,IFERROR(VLOOKUP(B109,'PHR (Project Hourly Rate)'!B:G,6,FALSE),LIST!$A$78)))</f>
        <v/>
      </c>
    </row>
    <row r="110" spans="1:12" ht="36" customHeight="1">
      <c r="A110" s="184">
        <v>108</v>
      </c>
      <c r="B110" s="46"/>
      <c r="C110" s="47"/>
      <c r="D110" s="48"/>
      <c r="E110" s="49"/>
      <c r="F110" s="49"/>
      <c r="G110" s="41" t="str">
        <f>IF(C110="","",VLOOKUP(WEEKDAY(C110),LIST!$A$15:$B$21,2,FALSE))</f>
        <v/>
      </c>
      <c r="H110" s="42" t="str">
        <f>IF(B110="","",IF(L110=LIST!$A$80,LIST!$A$78,IF(L110=LIST!$A$81,LIST!$A$78,IF(L110=LIST!$A$82,LIST!$A$78,IF(IFERROR(VLOOKUP(B110,'PHR (Project Hourly Rate)'!B:G,6,FALSE),LIST!$A$78)=0,LIST!$A$79,L110)))))</f>
        <v/>
      </c>
      <c r="I110" s="42" t="str">
        <f>IF(B110="","",IF(L110=LIST!$A$75,"",IF(K110=LIST!$A$76,LIST!$A$76,IF(L110=LIST!$A$77,"",IF(L110=LIST!$A$78,"",IF(L110=LIST!$A$80,"",IF(L110=LIST!$A$72,"",IF(L110=LIST!$A$73,"",IF(L110=LIST!$A$81,"",IF(L110=LIST!$A$82,"",IF(L110=LIST!$A$79,"",IF(K110=LIST!$A$75,LIST!$A$75,ROUND(J110*L110,2)))))))))))))</f>
        <v/>
      </c>
      <c r="J110" s="43">
        <f>IF(D110="",0,IF(K110=LIST!$A$75,0,IF(K110=LIST!$A$76,0,IF(K110=LIST!$A$77,0,IF(K110=LIST!$A$78,0,(MIN(D110,8)-K110))))))</f>
        <v>0</v>
      </c>
      <c r="K110" s="185" t="str">
        <f>IF(D110="","",IF('CLAIM FORM'!$M$7="",0,IF(L110=LIST!$A$78,0,IF('CLAIM FORM'!$M$7="R&amp;D",0,IF(E110="",LIST!$A$75,IF(F110=LIST!$F$30,0,IFERROR(((VLOOKUP(E110,'TRAINING CODE'!B:D,3,FALSE)*MIN(D110,8))),LIST!$A$76)))))))</f>
        <v/>
      </c>
      <c r="L110" s="183" t="str">
        <f>IF(B110="","",IF('CLAIM FORM'!$M$7="",LIST!$A$77,IFERROR(VLOOKUP(B110,'PHR (Project Hourly Rate)'!B:G,6,FALSE),LIST!$A$78)))</f>
        <v/>
      </c>
    </row>
    <row r="111" spans="1:12" ht="36" customHeight="1">
      <c r="A111" s="184">
        <v>109</v>
      </c>
      <c r="B111" s="46"/>
      <c r="C111" s="47"/>
      <c r="D111" s="48"/>
      <c r="E111" s="49"/>
      <c r="F111" s="49"/>
      <c r="G111" s="41" t="str">
        <f>IF(C111="","",VLOOKUP(WEEKDAY(C111),LIST!$A$15:$B$21,2,FALSE))</f>
        <v/>
      </c>
      <c r="H111" s="42" t="str">
        <f>IF(B111="","",IF(L111=LIST!$A$80,LIST!$A$78,IF(L111=LIST!$A$81,LIST!$A$78,IF(L111=LIST!$A$82,LIST!$A$78,IF(IFERROR(VLOOKUP(B111,'PHR (Project Hourly Rate)'!B:G,6,FALSE),LIST!$A$78)=0,LIST!$A$79,L111)))))</f>
        <v/>
      </c>
      <c r="I111" s="42" t="str">
        <f>IF(B111="","",IF(L111=LIST!$A$75,"",IF(K111=LIST!$A$76,LIST!$A$76,IF(L111=LIST!$A$77,"",IF(L111=LIST!$A$78,"",IF(L111=LIST!$A$80,"",IF(L111=LIST!$A$72,"",IF(L111=LIST!$A$73,"",IF(L111=LIST!$A$81,"",IF(L111=LIST!$A$82,"",IF(L111=LIST!$A$79,"",IF(K111=LIST!$A$75,LIST!$A$75,ROUND(J111*L111,2)))))))))))))</f>
        <v/>
      </c>
      <c r="J111" s="43">
        <f>IF(D111="",0,IF(K111=LIST!$A$75,0,IF(K111=LIST!$A$76,0,IF(K111=LIST!$A$77,0,IF(K111=LIST!$A$78,0,(MIN(D111,8)-K111))))))</f>
        <v>0</v>
      </c>
      <c r="K111" s="185" t="str">
        <f>IF(D111="","",IF('CLAIM FORM'!$M$7="",0,IF(L111=LIST!$A$78,0,IF('CLAIM FORM'!$M$7="R&amp;D",0,IF(E111="",LIST!$A$75,IF(F111=LIST!$F$30,0,IFERROR(((VLOOKUP(E111,'TRAINING CODE'!B:D,3,FALSE)*MIN(D111,8))),LIST!$A$76)))))))</f>
        <v/>
      </c>
      <c r="L111" s="183" t="str">
        <f>IF(B111="","",IF('CLAIM FORM'!$M$7="",LIST!$A$77,IFERROR(VLOOKUP(B111,'PHR (Project Hourly Rate)'!B:G,6,FALSE),LIST!$A$78)))</f>
        <v/>
      </c>
    </row>
    <row r="112" spans="1:12" ht="36" customHeight="1">
      <c r="A112" s="184">
        <v>110</v>
      </c>
      <c r="B112" s="46"/>
      <c r="C112" s="47"/>
      <c r="D112" s="48"/>
      <c r="E112" s="49"/>
      <c r="F112" s="49"/>
      <c r="G112" s="41" t="str">
        <f>IF(C112="","",VLOOKUP(WEEKDAY(C112),LIST!$A$15:$B$21,2,FALSE))</f>
        <v/>
      </c>
      <c r="H112" s="42" t="str">
        <f>IF(B112="","",IF(L112=LIST!$A$80,LIST!$A$78,IF(L112=LIST!$A$81,LIST!$A$78,IF(L112=LIST!$A$82,LIST!$A$78,IF(IFERROR(VLOOKUP(B112,'PHR (Project Hourly Rate)'!B:G,6,FALSE),LIST!$A$78)=0,LIST!$A$79,L112)))))</f>
        <v/>
      </c>
      <c r="I112" s="42" t="str">
        <f>IF(B112="","",IF(L112=LIST!$A$75,"",IF(K112=LIST!$A$76,LIST!$A$76,IF(L112=LIST!$A$77,"",IF(L112=LIST!$A$78,"",IF(L112=LIST!$A$80,"",IF(L112=LIST!$A$72,"",IF(L112=LIST!$A$73,"",IF(L112=LIST!$A$81,"",IF(L112=LIST!$A$82,"",IF(L112=LIST!$A$79,"",IF(K112=LIST!$A$75,LIST!$A$75,ROUND(J112*L112,2)))))))))))))</f>
        <v/>
      </c>
      <c r="J112" s="43">
        <f>IF(D112="",0,IF(K112=LIST!$A$75,0,IF(K112=LIST!$A$76,0,IF(K112=LIST!$A$77,0,IF(K112=LIST!$A$78,0,(MIN(D112,8)-K112))))))</f>
        <v>0</v>
      </c>
      <c r="K112" s="185" t="str">
        <f>IF(D112="","",IF('CLAIM FORM'!$M$7="",0,IF(L112=LIST!$A$78,0,IF('CLAIM FORM'!$M$7="R&amp;D",0,IF(E112="",LIST!$A$75,IF(F112=LIST!$F$30,0,IFERROR(((VLOOKUP(E112,'TRAINING CODE'!B:D,3,FALSE)*MIN(D112,8))),LIST!$A$76)))))))</f>
        <v/>
      </c>
      <c r="L112" s="183" t="str">
        <f>IF(B112="","",IF('CLAIM FORM'!$M$7="",LIST!$A$77,IFERROR(VLOOKUP(B112,'PHR (Project Hourly Rate)'!B:G,6,FALSE),LIST!$A$78)))</f>
        <v/>
      </c>
    </row>
    <row r="113" spans="1:12" ht="36" customHeight="1">
      <c r="A113" s="184">
        <v>111</v>
      </c>
      <c r="B113" s="46"/>
      <c r="C113" s="47"/>
      <c r="D113" s="48"/>
      <c r="E113" s="49"/>
      <c r="F113" s="49"/>
      <c r="G113" s="41" t="str">
        <f>IF(C113="","",VLOOKUP(WEEKDAY(C113),LIST!$A$15:$B$21,2,FALSE))</f>
        <v/>
      </c>
      <c r="H113" s="42" t="str">
        <f>IF(B113="","",IF(L113=LIST!$A$80,LIST!$A$78,IF(L113=LIST!$A$81,LIST!$A$78,IF(L113=LIST!$A$82,LIST!$A$78,IF(IFERROR(VLOOKUP(B113,'PHR (Project Hourly Rate)'!B:G,6,FALSE),LIST!$A$78)=0,LIST!$A$79,L113)))))</f>
        <v/>
      </c>
      <c r="I113" s="42" t="str">
        <f>IF(B113="","",IF(L113=LIST!$A$75,"",IF(K113=LIST!$A$76,LIST!$A$76,IF(L113=LIST!$A$77,"",IF(L113=LIST!$A$78,"",IF(L113=LIST!$A$80,"",IF(L113=LIST!$A$72,"",IF(L113=LIST!$A$73,"",IF(L113=LIST!$A$81,"",IF(L113=LIST!$A$82,"",IF(L113=LIST!$A$79,"",IF(K113=LIST!$A$75,LIST!$A$75,ROUND(J113*L113,2)))))))))))))</f>
        <v/>
      </c>
      <c r="J113" s="43">
        <f>IF(D113="",0,IF(K113=LIST!$A$75,0,IF(K113=LIST!$A$76,0,IF(K113=LIST!$A$77,0,IF(K113=LIST!$A$78,0,(MIN(D113,8)-K113))))))</f>
        <v>0</v>
      </c>
      <c r="K113" s="185" t="str">
        <f>IF(D113="","",IF('CLAIM FORM'!$M$7="",0,IF(L113=LIST!$A$78,0,IF('CLAIM FORM'!$M$7="R&amp;D",0,IF(E113="",LIST!$A$75,IF(F113=LIST!$F$30,0,IFERROR(((VLOOKUP(E113,'TRAINING CODE'!B:D,3,FALSE)*MIN(D113,8))),LIST!$A$76)))))))</f>
        <v/>
      </c>
      <c r="L113" s="183" t="str">
        <f>IF(B113="","",IF('CLAIM FORM'!$M$7="",LIST!$A$77,IFERROR(VLOOKUP(B113,'PHR (Project Hourly Rate)'!B:G,6,FALSE),LIST!$A$78)))</f>
        <v/>
      </c>
    </row>
    <row r="114" spans="1:12" ht="36" customHeight="1">
      <c r="A114" s="184">
        <v>112</v>
      </c>
      <c r="B114" s="46"/>
      <c r="C114" s="47"/>
      <c r="D114" s="48"/>
      <c r="E114" s="49"/>
      <c r="F114" s="49"/>
      <c r="G114" s="41" t="str">
        <f>IF(C114="","",VLOOKUP(WEEKDAY(C114),LIST!$A$15:$B$21,2,FALSE))</f>
        <v/>
      </c>
      <c r="H114" s="42" t="str">
        <f>IF(B114="","",IF(L114=LIST!$A$80,LIST!$A$78,IF(L114=LIST!$A$81,LIST!$A$78,IF(L114=LIST!$A$82,LIST!$A$78,IF(IFERROR(VLOOKUP(B114,'PHR (Project Hourly Rate)'!B:G,6,FALSE),LIST!$A$78)=0,LIST!$A$79,L114)))))</f>
        <v/>
      </c>
      <c r="I114" s="42" t="str">
        <f>IF(B114="","",IF(L114=LIST!$A$75,"",IF(K114=LIST!$A$76,LIST!$A$76,IF(L114=LIST!$A$77,"",IF(L114=LIST!$A$78,"",IF(L114=LIST!$A$80,"",IF(L114=LIST!$A$72,"",IF(L114=LIST!$A$73,"",IF(L114=LIST!$A$81,"",IF(L114=LIST!$A$82,"",IF(L114=LIST!$A$79,"",IF(K114=LIST!$A$75,LIST!$A$75,ROUND(J114*L114,2)))))))))))))</f>
        <v/>
      </c>
      <c r="J114" s="43">
        <f>IF(D114="",0,IF(K114=LIST!$A$75,0,IF(K114=LIST!$A$76,0,IF(K114=LIST!$A$77,0,IF(K114=LIST!$A$78,0,(MIN(D114,8)-K114))))))</f>
        <v>0</v>
      </c>
      <c r="K114" s="185" t="str">
        <f>IF(D114="","",IF('CLAIM FORM'!$M$7="",0,IF(L114=LIST!$A$78,0,IF('CLAIM FORM'!$M$7="R&amp;D",0,IF(E114="",LIST!$A$75,IF(F114=LIST!$F$30,0,IFERROR(((VLOOKUP(E114,'TRAINING CODE'!B:D,3,FALSE)*MIN(D114,8))),LIST!$A$76)))))))</f>
        <v/>
      </c>
      <c r="L114" s="183" t="str">
        <f>IF(B114="","",IF('CLAIM FORM'!$M$7="",LIST!$A$77,IFERROR(VLOOKUP(B114,'PHR (Project Hourly Rate)'!B:G,6,FALSE),LIST!$A$78)))</f>
        <v/>
      </c>
    </row>
    <row r="115" spans="1:12" ht="36" customHeight="1">
      <c r="A115" s="184">
        <v>113</v>
      </c>
      <c r="B115" s="46"/>
      <c r="C115" s="47"/>
      <c r="D115" s="48"/>
      <c r="E115" s="49"/>
      <c r="F115" s="49"/>
      <c r="G115" s="41" t="str">
        <f>IF(C115="","",VLOOKUP(WEEKDAY(C115),LIST!$A$15:$B$21,2,FALSE))</f>
        <v/>
      </c>
      <c r="H115" s="42" t="str">
        <f>IF(B115="","",IF(L115=LIST!$A$80,LIST!$A$78,IF(L115=LIST!$A$81,LIST!$A$78,IF(L115=LIST!$A$82,LIST!$A$78,IF(IFERROR(VLOOKUP(B115,'PHR (Project Hourly Rate)'!B:G,6,FALSE),LIST!$A$78)=0,LIST!$A$79,L115)))))</f>
        <v/>
      </c>
      <c r="I115" s="42" t="str">
        <f>IF(B115="","",IF(L115=LIST!$A$75,"",IF(K115=LIST!$A$76,LIST!$A$76,IF(L115=LIST!$A$77,"",IF(L115=LIST!$A$78,"",IF(L115=LIST!$A$80,"",IF(L115=LIST!$A$72,"",IF(L115=LIST!$A$73,"",IF(L115=LIST!$A$81,"",IF(L115=LIST!$A$82,"",IF(L115=LIST!$A$79,"",IF(K115=LIST!$A$75,LIST!$A$75,ROUND(J115*L115,2)))))))))))))</f>
        <v/>
      </c>
      <c r="J115" s="43">
        <f>IF(D115="",0,IF(K115=LIST!$A$75,0,IF(K115=LIST!$A$76,0,IF(K115=LIST!$A$77,0,IF(K115=LIST!$A$78,0,(MIN(D115,8)-K115))))))</f>
        <v>0</v>
      </c>
      <c r="K115" s="185" t="str">
        <f>IF(D115="","",IF('CLAIM FORM'!$M$7="",0,IF(L115=LIST!$A$78,0,IF('CLAIM FORM'!$M$7="R&amp;D",0,IF(E115="",LIST!$A$75,IF(F115=LIST!$F$30,0,IFERROR(((VLOOKUP(E115,'TRAINING CODE'!B:D,3,FALSE)*MIN(D115,8))),LIST!$A$76)))))))</f>
        <v/>
      </c>
      <c r="L115" s="183" t="str">
        <f>IF(B115="","",IF('CLAIM FORM'!$M$7="",LIST!$A$77,IFERROR(VLOOKUP(B115,'PHR (Project Hourly Rate)'!B:G,6,FALSE),LIST!$A$78)))</f>
        <v/>
      </c>
    </row>
    <row r="116" spans="1:12" ht="36" customHeight="1">
      <c r="A116" s="184">
        <v>114</v>
      </c>
      <c r="B116" s="46"/>
      <c r="C116" s="47"/>
      <c r="D116" s="48"/>
      <c r="E116" s="49"/>
      <c r="F116" s="49"/>
      <c r="G116" s="41" t="str">
        <f>IF(C116="","",VLOOKUP(WEEKDAY(C116),LIST!$A$15:$B$21,2,FALSE))</f>
        <v/>
      </c>
      <c r="H116" s="42" t="str">
        <f>IF(B116="","",IF(L116=LIST!$A$80,LIST!$A$78,IF(L116=LIST!$A$81,LIST!$A$78,IF(L116=LIST!$A$82,LIST!$A$78,IF(IFERROR(VLOOKUP(B116,'PHR (Project Hourly Rate)'!B:G,6,FALSE),LIST!$A$78)=0,LIST!$A$79,L116)))))</f>
        <v/>
      </c>
      <c r="I116" s="42" t="str">
        <f>IF(B116="","",IF(L116=LIST!$A$75,"",IF(K116=LIST!$A$76,LIST!$A$76,IF(L116=LIST!$A$77,"",IF(L116=LIST!$A$78,"",IF(L116=LIST!$A$80,"",IF(L116=LIST!$A$72,"",IF(L116=LIST!$A$73,"",IF(L116=LIST!$A$81,"",IF(L116=LIST!$A$82,"",IF(L116=LIST!$A$79,"",IF(K116=LIST!$A$75,LIST!$A$75,ROUND(J116*L116,2)))))))))))))</f>
        <v/>
      </c>
      <c r="J116" s="43">
        <f>IF(D116="",0,IF(K116=LIST!$A$75,0,IF(K116=LIST!$A$76,0,IF(K116=LIST!$A$77,0,IF(K116=LIST!$A$78,0,(MIN(D116,8)-K116))))))</f>
        <v>0</v>
      </c>
      <c r="K116" s="185" t="str">
        <f>IF(D116="","",IF('CLAIM FORM'!$M$7="",0,IF(L116=LIST!$A$78,0,IF('CLAIM FORM'!$M$7="R&amp;D",0,IF(E116="",LIST!$A$75,IF(F116=LIST!$F$30,0,IFERROR(((VLOOKUP(E116,'TRAINING CODE'!B:D,3,FALSE)*MIN(D116,8))),LIST!$A$76)))))))</f>
        <v/>
      </c>
      <c r="L116" s="183" t="str">
        <f>IF(B116="","",IF('CLAIM FORM'!$M$7="",LIST!$A$77,IFERROR(VLOOKUP(B116,'PHR (Project Hourly Rate)'!B:G,6,FALSE),LIST!$A$78)))</f>
        <v/>
      </c>
    </row>
    <row r="117" spans="1:12" ht="36" customHeight="1">
      <c r="A117" s="184">
        <v>115</v>
      </c>
      <c r="B117" s="46"/>
      <c r="C117" s="47"/>
      <c r="D117" s="48"/>
      <c r="E117" s="49"/>
      <c r="F117" s="49"/>
      <c r="G117" s="41" t="str">
        <f>IF(C117="","",VLOOKUP(WEEKDAY(C117),LIST!$A$15:$B$21,2,FALSE))</f>
        <v/>
      </c>
      <c r="H117" s="42" t="str">
        <f>IF(B117="","",IF(L117=LIST!$A$80,LIST!$A$78,IF(L117=LIST!$A$81,LIST!$A$78,IF(L117=LIST!$A$82,LIST!$A$78,IF(IFERROR(VLOOKUP(B117,'PHR (Project Hourly Rate)'!B:G,6,FALSE),LIST!$A$78)=0,LIST!$A$79,L117)))))</f>
        <v/>
      </c>
      <c r="I117" s="42" t="str">
        <f>IF(B117="","",IF(L117=LIST!$A$75,"",IF(K117=LIST!$A$76,LIST!$A$76,IF(L117=LIST!$A$77,"",IF(L117=LIST!$A$78,"",IF(L117=LIST!$A$80,"",IF(L117=LIST!$A$72,"",IF(L117=LIST!$A$73,"",IF(L117=LIST!$A$81,"",IF(L117=LIST!$A$82,"",IF(L117=LIST!$A$79,"",IF(K117=LIST!$A$75,LIST!$A$75,ROUND(J117*L117,2)))))))))))))</f>
        <v/>
      </c>
      <c r="J117" s="43">
        <f>IF(D117="",0,IF(K117=LIST!$A$75,0,IF(K117=LIST!$A$76,0,IF(K117=LIST!$A$77,0,IF(K117=LIST!$A$78,0,(MIN(D117,8)-K117))))))</f>
        <v>0</v>
      </c>
      <c r="K117" s="185" t="str">
        <f>IF(D117="","",IF('CLAIM FORM'!$M$7="",0,IF(L117=LIST!$A$78,0,IF('CLAIM FORM'!$M$7="R&amp;D",0,IF(E117="",LIST!$A$75,IF(F117=LIST!$F$30,0,IFERROR(((VLOOKUP(E117,'TRAINING CODE'!B:D,3,FALSE)*MIN(D117,8))),LIST!$A$76)))))))</f>
        <v/>
      </c>
      <c r="L117" s="183" t="str">
        <f>IF(B117="","",IF('CLAIM FORM'!$M$7="",LIST!$A$77,IFERROR(VLOOKUP(B117,'PHR (Project Hourly Rate)'!B:G,6,FALSE),LIST!$A$78)))</f>
        <v/>
      </c>
    </row>
    <row r="118" spans="1:12" ht="36" customHeight="1">
      <c r="A118" s="184">
        <v>116</v>
      </c>
      <c r="B118" s="46"/>
      <c r="C118" s="47"/>
      <c r="D118" s="48"/>
      <c r="E118" s="49"/>
      <c r="F118" s="49"/>
      <c r="G118" s="41" t="str">
        <f>IF(C118="","",VLOOKUP(WEEKDAY(C118),LIST!$A$15:$B$21,2,FALSE))</f>
        <v/>
      </c>
      <c r="H118" s="42" t="str">
        <f>IF(B118="","",IF(L118=LIST!$A$80,LIST!$A$78,IF(L118=LIST!$A$81,LIST!$A$78,IF(L118=LIST!$A$82,LIST!$A$78,IF(IFERROR(VLOOKUP(B118,'PHR (Project Hourly Rate)'!B:G,6,FALSE),LIST!$A$78)=0,LIST!$A$79,L118)))))</f>
        <v/>
      </c>
      <c r="I118" s="42" t="str">
        <f>IF(B118="","",IF(L118=LIST!$A$75,"",IF(K118=LIST!$A$76,LIST!$A$76,IF(L118=LIST!$A$77,"",IF(L118=LIST!$A$78,"",IF(L118=LIST!$A$80,"",IF(L118=LIST!$A$72,"",IF(L118=LIST!$A$73,"",IF(L118=LIST!$A$81,"",IF(L118=LIST!$A$82,"",IF(L118=LIST!$A$79,"",IF(K118=LIST!$A$75,LIST!$A$75,ROUND(J118*L118,2)))))))))))))</f>
        <v/>
      </c>
      <c r="J118" s="43">
        <f>IF(D118="",0,IF(K118=LIST!$A$75,0,IF(K118=LIST!$A$76,0,IF(K118=LIST!$A$77,0,IF(K118=LIST!$A$78,0,(MIN(D118,8)-K118))))))</f>
        <v>0</v>
      </c>
      <c r="K118" s="185" t="str">
        <f>IF(D118="","",IF('CLAIM FORM'!$M$7="",0,IF(L118=LIST!$A$78,0,IF('CLAIM FORM'!$M$7="R&amp;D",0,IF(E118="",LIST!$A$75,IF(F118=LIST!$F$30,0,IFERROR(((VLOOKUP(E118,'TRAINING CODE'!B:D,3,FALSE)*MIN(D118,8))),LIST!$A$76)))))))</f>
        <v/>
      </c>
      <c r="L118" s="183" t="str">
        <f>IF(B118="","",IF('CLAIM FORM'!$M$7="",LIST!$A$77,IFERROR(VLOOKUP(B118,'PHR (Project Hourly Rate)'!B:G,6,FALSE),LIST!$A$78)))</f>
        <v/>
      </c>
    </row>
    <row r="119" spans="1:12" ht="36" customHeight="1">
      <c r="A119" s="184">
        <v>117</v>
      </c>
      <c r="B119" s="46"/>
      <c r="C119" s="47"/>
      <c r="D119" s="48"/>
      <c r="E119" s="49"/>
      <c r="F119" s="49"/>
      <c r="G119" s="41" t="str">
        <f>IF(C119="","",VLOOKUP(WEEKDAY(C119),LIST!$A$15:$B$21,2,FALSE))</f>
        <v/>
      </c>
      <c r="H119" s="42" t="str">
        <f>IF(B119="","",IF(L119=LIST!$A$80,LIST!$A$78,IF(L119=LIST!$A$81,LIST!$A$78,IF(L119=LIST!$A$82,LIST!$A$78,IF(IFERROR(VLOOKUP(B119,'PHR (Project Hourly Rate)'!B:G,6,FALSE),LIST!$A$78)=0,LIST!$A$79,L119)))))</f>
        <v/>
      </c>
      <c r="I119" s="42" t="str">
        <f>IF(B119="","",IF(L119=LIST!$A$75,"",IF(K119=LIST!$A$76,LIST!$A$76,IF(L119=LIST!$A$77,"",IF(L119=LIST!$A$78,"",IF(L119=LIST!$A$80,"",IF(L119=LIST!$A$72,"",IF(L119=LIST!$A$73,"",IF(L119=LIST!$A$81,"",IF(L119=LIST!$A$82,"",IF(L119=LIST!$A$79,"",IF(K119=LIST!$A$75,LIST!$A$75,ROUND(J119*L119,2)))))))))))))</f>
        <v/>
      </c>
      <c r="J119" s="43">
        <f>IF(D119="",0,IF(K119=LIST!$A$75,0,IF(K119=LIST!$A$76,0,IF(K119=LIST!$A$77,0,IF(K119=LIST!$A$78,0,(MIN(D119,8)-K119))))))</f>
        <v>0</v>
      </c>
      <c r="K119" s="185" t="str">
        <f>IF(D119="","",IF('CLAIM FORM'!$M$7="",0,IF(L119=LIST!$A$78,0,IF('CLAIM FORM'!$M$7="R&amp;D",0,IF(E119="",LIST!$A$75,IF(F119=LIST!$F$30,0,IFERROR(((VLOOKUP(E119,'TRAINING CODE'!B:D,3,FALSE)*MIN(D119,8))),LIST!$A$76)))))))</f>
        <v/>
      </c>
      <c r="L119" s="183" t="str">
        <f>IF(B119="","",IF('CLAIM FORM'!$M$7="",LIST!$A$77,IFERROR(VLOOKUP(B119,'PHR (Project Hourly Rate)'!B:G,6,FALSE),LIST!$A$78)))</f>
        <v/>
      </c>
    </row>
    <row r="120" spans="1:12" ht="36" customHeight="1">
      <c r="A120" s="184">
        <v>118</v>
      </c>
      <c r="B120" s="46"/>
      <c r="C120" s="47"/>
      <c r="D120" s="48"/>
      <c r="E120" s="49"/>
      <c r="F120" s="49"/>
      <c r="G120" s="41" t="str">
        <f>IF(C120="","",VLOOKUP(WEEKDAY(C120),LIST!$A$15:$B$21,2,FALSE))</f>
        <v/>
      </c>
      <c r="H120" s="42" t="str">
        <f>IF(B120="","",IF(L120=LIST!$A$80,LIST!$A$78,IF(L120=LIST!$A$81,LIST!$A$78,IF(L120=LIST!$A$82,LIST!$A$78,IF(IFERROR(VLOOKUP(B120,'PHR (Project Hourly Rate)'!B:G,6,FALSE),LIST!$A$78)=0,LIST!$A$79,L120)))))</f>
        <v/>
      </c>
      <c r="I120" s="42" t="str">
        <f>IF(B120="","",IF(L120=LIST!$A$75,"",IF(K120=LIST!$A$76,LIST!$A$76,IF(L120=LIST!$A$77,"",IF(L120=LIST!$A$78,"",IF(L120=LIST!$A$80,"",IF(L120=LIST!$A$72,"",IF(L120=LIST!$A$73,"",IF(L120=LIST!$A$81,"",IF(L120=LIST!$A$82,"",IF(L120=LIST!$A$79,"",IF(K120=LIST!$A$75,LIST!$A$75,ROUND(J120*L120,2)))))))))))))</f>
        <v/>
      </c>
      <c r="J120" s="43">
        <f>IF(D120="",0,IF(K120=LIST!$A$75,0,IF(K120=LIST!$A$76,0,IF(K120=LIST!$A$77,0,IF(K120=LIST!$A$78,0,(MIN(D120,8)-K120))))))</f>
        <v>0</v>
      </c>
      <c r="K120" s="185" t="str">
        <f>IF(D120="","",IF('CLAIM FORM'!$M$7="",0,IF(L120=LIST!$A$78,0,IF('CLAIM FORM'!$M$7="R&amp;D",0,IF(E120="",LIST!$A$75,IF(F120=LIST!$F$30,0,IFERROR(((VLOOKUP(E120,'TRAINING CODE'!B:D,3,FALSE)*MIN(D120,8))),LIST!$A$76)))))))</f>
        <v/>
      </c>
      <c r="L120" s="183" t="str">
        <f>IF(B120="","",IF('CLAIM FORM'!$M$7="",LIST!$A$77,IFERROR(VLOOKUP(B120,'PHR (Project Hourly Rate)'!B:G,6,FALSE),LIST!$A$78)))</f>
        <v/>
      </c>
    </row>
    <row r="121" spans="1:12" ht="36" customHeight="1">
      <c r="A121" s="184">
        <v>119</v>
      </c>
      <c r="B121" s="46"/>
      <c r="C121" s="47"/>
      <c r="D121" s="48"/>
      <c r="E121" s="49"/>
      <c r="F121" s="49"/>
      <c r="G121" s="41" t="str">
        <f>IF(C121="","",VLOOKUP(WEEKDAY(C121),LIST!$A$15:$B$21,2,FALSE))</f>
        <v/>
      </c>
      <c r="H121" s="42" t="str">
        <f>IF(B121="","",IF(L121=LIST!$A$80,LIST!$A$78,IF(L121=LIST!$A$81,LIST!$A$78,IF(L121=LIST!$A$82,LIST!$A$78,IF(IFERROR(VLOOKUP(B121,'PHR (Project Hourly Rate)'!B:G,6,FALSE),LIST!$A$78)=0,LIST!$A$79,L121)))))</f>
        <v/>
      </c>
      <c r="I121" s="42" t="str">
        <f>IF(B121="","",IF(L121=LIST!$A$75,"",IF(K121=LIST!$A$76,LIST!$A$76,IF(L121=LIST!$A$77,"",IF(L121=LIST!$A$78,"",IF(L121=LIST!$A$80,"",IF(L121=LIST!$A$72,"",IF(L121=LIST!$A$73,"",IF(L121=LIST!$A$81,"",IF(L121=LIST!$A$82,"",IF(L121=LIST!$A$79,"",IF(K121=LIST!$A$75,LIST!$A$75,ROUND(J121*L121,2)))))))))))))</f>
        <v/>
      </c>
      <c r="J121" s="43">
        <f>IF(D121="",0,IF(K121=LIST!$A$75,0,IF(K121=LIST!$A$76,0,IF(K121=LIST!$A$77,0,IF(K121=LIST!$A$78,0,(MIN(D121,8)-K121))))))</f>
        <v>0</v>
      </c>
      <c r="K121" s="185" t="str">
        <f>IF(D121="","",IF('CLAIM FORM'!$M$7="",0,IF(L121=LIST!$A$78,0,IF('CLAIM FORM'!$M$7="R&amp;D",0,IF(E121="",LIST!$A$75,IF(F121=LIST!$F$30,0,IFERROR(((VLOOKUP(E121,'TRAINING CODE'!B:D,3,FALSE)*MIN(D121,8))),LIST!$A$76)))))))</f>
        <v/>
      </c>
      <c r="L121" s="183" t="str">
        <f>IF(B121="","",IF('CLAIM FORM'!$M$7="",LIST!$A$77,IFERROR(VLOOKUP(B121,'PHR (Project Hourly Rate)'!B:G,6,FALSE),LIST!$A$78)))</f>
        <v/>
      </c>
    </row>
    <row r="122" spans="1:12" ht="36" customHeight="1">
      <c r="A122" s="184">
        <v>120</v>
      </c>
      <c r="B122" s="46"/>
      <c r="C122" s="47"/>
      <c r="D122" s="48"/>
      <c r="E122" s="49"/>
      <c r="F122" s="49"/>
      <c r="G122" s="41" t="str">
        <f>IF(C122="","",VLOOKUP(WEEKDAY(C122),LIST!$A$15:$B$21,2,FALSE))</f>
        <v/>
      </c>
      <c r="H122" s="42" t="str">
        <f>IF(B122="","",IF(L122=LIST!$A$80,LIST!$A$78,IF(L122=LIST!$A$81,LIST!$A$78,IF(L122=LIST!$A$82,LIST!$A$78,IF(IFERROR(VLOOKUP(B122,'PHR (Project Hourly Rate)'!B:G,6,FALSE),LIST!$A$78)=0,LIST!$A$79,L122)))))</f>
        <v/>
      </c>
      <c r="I122" s="42" t="str">
        <f>IF(B122="","",IF(L122=LIST!$A$75,"",IF(K122=LIST!$A$76,LIST!$A$76,IF(L122=LIST!$A$77,"",IF(L122=LIST!$A$78,"",IF(L122=LIST!$A$80,"",IF(L122=LIST!$A$72,"",IF(L122=LIST!$A$73,"",IF(L122=LIST!$A$81,"",IF(L122=LIST!$A$82,"",IF(L122=LIST!$A$79,"",IF(K122=LIST!$A$75,LIST!$A$75,ROUND(J122*L122,2)))))))))))))</f>
        <v/>
      </c>
      <c r="J122" s="43">
        <f>IF(D122="",0,IF(K122=LIST!$A$75,0,IF(K122=LIST!$A$76,0,IF(K122=LIST!$A$77,0,IF(K122=LIST!$A$78,0,(MIN(D122,8)-K122))))))</f>
        <v>0</v>
      </c>
      <c r="K122" s="185" t="str">
        <f>IF(D122="","",IF('CLAIM FORM'!$M$7="",0,IF(L122=LIST!$A$78,0,IF('CLAIM FORM'!$M$7="R&amp;D",0,IF(E122="",LIST!$A$75,IF(F122=LIST!$F$30,0,IFERROR(((VLOOKUP(E122,'TRAINING CODE'!B:D,3,FALSE)*MIN(D122,8))),LIST!$A$76)))))))</f>
        <v/>
      </c>
      <c r="L122" s="183" t="str">
        <f>IF(B122="","",IF('CLAIM FORM'!$M$7="",LIST!$A$77,IFERROR(VLOOKUP(B122,'PHR (Project Hourly Rate)'!B:G,6,FALSE),LIST!$A$78)))</f>
        <v/>
      </c>
    </row>
    <row r="123" spans="1:12" ht="36" customHeight="1">
      <c r="A123" s="184">
        <v>121</v>
      </c>
      <c r="B123" s="46"/>
      <c r="C123" s="47"/>
      <c r="D123" s="48"/>
      <c r="E123" s="49"/>
      <c r="F123" s="49"/>
      <c r="G123" s="41" t="str">
        <f>IF(C123="","",VLOOKUP(WEEKDAY(C123),LIST!$A$15:$B$21,2,FALSE))</f>
        <v/>
      </c>
      <c r="H123" s="42" t="str">
        <f>IF(B123="","",IF(L123=LIST!$A$80,LIST!$A$78,IF(L123=LIST!$A$81,LIST!$A$78,IF(L123=LIST!$A$82,LIST!$A$78,IF(IFERROR(VLOOKUP(B123,'PHR (Project Hourly Rate)'!B:G,6,FALSE),LIST!$A$78)=0,LIST!$A$79,L123)))))</f>
        <v/>
      </c>
      <c r="I123" s="42" t="str">
        <f>IF(B123="","",IF(L123=LIST!$A$75,"",IF(K123=LIST!$A$76,LIST!$A$76,IF(L123=LIST!$A$77,"",IF(L123=LIST!$A$78,"",IF(L123=LIST!$A$80,"",IF(L123=LIST!$A$72,"",IF(L123=LIST!$A$73,"",IF(L123=LIST!$A$81,"",IF(L123=LIST!$A$82,"",IF(L123=LIST!$A$79,"",IF(K123=LIST!$A$75,LIST!$A$75,ROUND(J123*L123,2)))))))))))))</f>
        <v/>
      </c>
      <c r="J123" s="43">
        <f>IF(D123="",0,IF(K123=LIST!$A$75,0,IF(K123=LIST!$A$76,0,IF(K123=LIST!$A$77,0,IF(K123=LIST!$A$78,0,(MIN(D123,8)-K123))))))</f>
        <v>0</v>
      </c>
      <c r="K123" s="185" t="str">
        <f>IF(D123="","",IF('CLAIM FORM'!$M$7="",0,IF(L123=LIST!$A$78,0,IF('CLAIM FORM'!$M$7="R&amp;D",0,IF(E123="",LIST!$A$75,IF(F123=LIST!$F$30,0,IFERROR(((VLOOKUP(E123,'TRAINING CODE'!B:D,3,FALSE)*MIN(D123,8))),LIST!$A$76)))))))</f>
        <v/>
      </c>
      <c r="L123" s="183" t="str">
        <f>IF(B123="","",IF('CLAIM FORM'!$M$7="",LIST!$A$77,IFERROR(VLOOKUP(B123,'PHR (Project Hourly Rate)'!B:G,6,FALSE),LIST!$A$78)))</f>
        <v/>
      </c>
    </row>
    <row r="124" spans="1:12" ht="36" customHeight="1">
      <c r="A124" s="184">
        <v>122</v>
      </c>
      <c r="B124" s="46"/>
      <c r="C124" s="47"/>
      <c r="D124" s="48"/>
      <c r="E124" s="49"/>
      <c r="F124" s="49"/>
      <c r="G124" s="41" t="str">
        <f>IF(C124="","",VLOOKUP(WEEKDAY(C124),LIST!$A$15:$B$21,2,FALSE))</f>
        <v/>
      </c>
      <c r="H124" s="42" t="str">
        <f>IF(B124="","",IF(L124=LIST!$A$80,LIST!$A$78,IF(L124=LIST!$A$81,LIST!$A$78,IF(L124=LIST!$A$82,LIST!$A$78,IF(IFERROR(VLOOKUP(B124,'PHR (Project Hourly Rate)'!B:G,6,FALSE),LIST!$A$78)=0,LIST!$A$79,L124)))))</f>
        <v/>
      </c>
      <c r="I124" s="42" t="str">
        <f>IF(B124="","",IF(L124=LIST!$A$75,"",IF(K124=LIST!$A$76,LIST!$A$76,IF(L124=LIST!$A$77,"",IF(L124=LIST!$A$78,"",IF(L124=LIST!$A$80,"",IF(L124=LIST!$A$72,"",IF(L124=LIST!$A$73,"",IF(L124=LIST!$A$81,"",IF(L124=LIST!$A$82,"",IF(L124=LIST!$A$79,"",IF(K124=LIST!$A$75,LIST!$A$75,ROUND(J124*L124,2)))))))))))))</f>
        <v/>
      </c>
      <c r="J124" s="43">
        <f>IF(D124="",0,IF(K124=LIST!$A$75,0,IF(K124=LIST!$A$76,0,IF(K124=LIST!$A$77,0,IF(K124=LIST!$A$78,0,(MIN(D124,8)-K124))))))</f>
        <v>0</v>
      </c>
      <c r="K124" s="185" t="str">
        <f>IF(D124="","",IF('CLAIM FORM'!$M$7="",0,IF(L124=LIST!$A$78,0,IF('CLAIM FORM'!$M$7="R&amp;D",0,IF(E124="",LIST!$A$75,IF(F124=LIST!$F$30,0,IFERROR(((VLOOKUP(E124,'TRAINING CODE'!B:D,3,FALSE)*MIN(D124,8))),LIST!$A$76)))))))</f>
        <v/>
      </c>
      <c r="L124" s="183" t="str">
        <f>IF(B124="","",IF('CLAIM FORM'!$M$7="",LIST!$A$77,IFERROR(VLOOKUP(B124,'PHR (Project Hourly Rate)'!B:G,6,FALSE),LIST!$A$78)))</f>
        <v/>
      </c>
    </row>
    <row r="125" spans="1:12" ht="36" customHeight="1">
      <c r="A125" s="184">
        <v>123</v>
      </c>
      <c r="B125" s="46"/>
      <c r="C125" s="47"/>
      <c r="D125" s="48"/>
      <c r="E125" s="49"/>
      <c r="F125" s="49"/>
      <c r="G125" s="41" t="str">
        <f>IF(C125="","",VLOOKUP(WEEKDAY(C125),LIST!$A$15:$B$21,2,FALSE))</f>
        <v/>
      </c>
      <c r="H125" s="42" t="str">
        <f>IF(B125="","",IF(L125=LIST!$A$80,LIST!$A$78,IF(L125=LIST!$A$81,LIST!$A$78,IF(L125=LIST!$A$82,LIST!$A$78,IF(IFERROR(VLOOKUP(B125,'PHR (Project Hourly Rate)'!B:G,6,FALSE),LIST!$A$78)=0,LIST!$A$79,L125)))))</f>
        <v/>
      </c>
      <c r="I125" s="42" t="str">
        <f>IF(B125="","",IF(L125=LIST!$A$75,"",IF(K125=LIST!$A$76,LIST!$A$76,IF(L125=LIST!$A$77,"",IF(L125=LIST!$A$78,"",IF(L125=LIST!$A$80,"",IF(L125=LIST!$A$72,"",IF(L125=LIST!$A$73,"",IF(L125=LIST!$A$81,"",IF(L125=LIST!$A$82,"",IF(L125=LIST!$A$79,"",IF(K125=LIST!$A$75,LIST!$A$75,ROUND(J125*L125,2)))))))))))))</f>
        <v/>
      </c>
      <c r="J125" s="43">
        <f>IF(D125="",0,IF(K125=LIST!$A$75,0,IF(K125=LIST!$A$76,0,IF(K125=LIST!$A$77,0,IF(K125=LIST!$A$78,0,(MIN(D125,8)-K125))))))</f>
        <v>0</v>
      </c>
      <c r="K125" s="185" t="str">
        <f>IF(D125="","",IF('CLAIM FORM'!$M$7="",0,IF(L125=LIST!$A$78,0,IF('CLAIM FORM'!$M$7="R&amp;D",0,IF(E125="",LIST!$A$75,IF(F125=LIST!$F$30,0,IFERROR(((VLOOKUP(E125,'TRAINING CODE'!B:D,3,FALSE)*MIN(D125,8))),LIST!$A$76)))))))</f>
        <v/>
      </c>
      <c r="L125" s="183" t="str">
        <f>IF(B125="","",IF('CLAIM FORM'!$M$7="",LIST!$A$77,IFERROR(VLOOKUP(B125,'PHR (Project Hourly Rate)'!B:G,6,FALSE),LIST!$A$78)))</f>
        <v/>
      </c>
    </row>
    <row r="126" spans="1:12" ht="36" customHeight="1">
      <c r="A126" s="184">
        <v>124</v>
      </c>
      <c r="B126" s="46"/>
      <c r="C126" s="47"/>
      <c r="D126" s="48"/>
      <c r="E126" s="49"/>
      <c r="F126" s="49"/>
      <c r="G126" s="41" t="str">
        <f>IF(C126="","",VLOOKUP(WEEKDAY(C126),LIST!$A$15:$B$21,2,FALSE))</f>
        <v/>
      </c>
      <c r="H126" s="42" t="str">
        <f>IF(B126="","",IF(L126=LIST!$A$80,LIST!$A$78,IF(L126=LIST!$A$81,LIST!$A$78,IF(L126=LIST!$A$82,LIST!$A$78,IF(IFERROR(VLOOKUP(B126,'PHR (Project Hourly Rate)'!B:G,6,FALSE),LIST!$A$78)=0,LIST!$A$79,L126)))))</f>
        <v/>
      </c>
      <c r="I126" s="42" t="str">
        <f>IF(B126="","",IF(L126=LIST!$A$75,"",IF(K126=LIST!$A$76,LIST!$A$76,IF(L126=LIST!$A$77,"",IF(L126=LIST!$A$78,"",IF(L126=LIST!$A$80,"",IF(L126=LIST!$A$72,"",IF(L126=LIST!$A$73,"",IF(L126=LIST!$A$81,"",IF(L126=LIST!$A$82,"",IF(L126=LIST!$A$79,"",IF(K126=LIST!$A$75,LIST!$A$75,ROUND(J126*L126,2)))))))))))))</f>
        <v/>
      </c>
      <c r="J126" s="43">
        <f>IF(D126="",0,IF(K126=LIST!$A$75,0,IF(K126=LIST!$A$76,0,IF(K126=LIST!$A$77,0,IF(K126=LIST!$A$78,0,(MIN(D126,8)-K126))))))</f>
        <v>0</v>
      </c>
      <c r="K126" s="185" t="str">
        <f>IF(D126="","",IF('CLAIM FORM'!$M$7="",0,IF(L126=LIST!$A$78,0,IF('CLAIM FORM'!$M$7="R&amp;D",0,IF(E126="",LIST!$A$75,IF(F126=LIST!$F$30,0,IFERROR(((VLOOKUP(E126,'TRAINING CODE'!B:D,3,FALSE)*MIN(D126,8))),LIST!$A$76)))))))</f>
        <v/>
      </c>
      <c r="L126" s="183" t="str">
        <f>IF(B126="","",IF('CLAIM FORM'!$M$7="",LIST!$A$77,IFERROR(VLOOKUP(B126,'PHR (Project Hourly Rate)'!B:G,6,FALSE),LIST!$A$78)))</f>
        <v/>
      </c>
    </row>
    <row r="127" spans="1:12" ht="36" customHeight="1">
      <c r="A127" s="184">
        <v>125</v>
      </c>
      <c r="B127" s="46"/>
      <c r="C127" s="47"/>
      <c r="D127" s="48"/>
      <c r="E127" s="49"/>
      <c r="F127" s="49"/>
      <c r="G127" s="41" t="str">
        <f>IF(C127="","",VLOOKUP(WEEKDAY(C127),LIST!$A$15:$B$21,2,FALSE))</f>
        <v/>
      </c>
      <c r="H127" s="42" t="str">
        <f>IF(B127="","",IF(L127=LIST!$A$80,LIST!$A$78,IF(L127=LIST!$A$81,LIST!$A$78,IF(L127=LIST!$A$82,LIST!$A$78,IF(IFERROR(VLOOKUP(B127,'PHR (Project Hourly Rate)'!B:G,6,FALSE),LIST!$A$78)=0,LIST!$A$79,L127)))))</f>
        <v/>
      </c>
      <c r="I127" s="42" t="str">
        <f>IF(B127="","",IF(L127=LIST!$A$75,"",IF(K127=LIST!$A$76,LIST!$A$76,IF(L127=LIST!$A$77,"",IF(L127=LIST!$A$78,"",IF(L127=LIST!$A$80,"",IF(L127=LIST!$A$72,"",IF(L127=LIST!$A$73,"",IF(L127=LIST!$A$81,"",IF(L127=LIST!$A$82,"",IF(L127=LIST!$A$79,"",IF(K127=LIST!$A$75,LIST!$A$75,ROUND(J127*L127,2)))))))))))))</f>
        <v/>
      </c>
      <c r="J127" s="43">
        <f>IF(D127="",0,IF(K127=LIST!$A$75,0,IF(K127=LIST!$A$76,0,IF(K127=LIST!$A$77,0,IF(K127=LIST!$A$78,0,(MIN(D127,8)-K127))))))</f>
        <v>0</v>
      </c>
      <c r="K127" s="185" t="str">
        <f>IF(D127="","",IF('CLAIM FORM'!$M$7="",0,IF(L127=LIST!$A$78,0,IF('CLAIM FORM'!$M$7="R&amp;D",0,IF(E127="",LIST!$A$75,IF(F127=LIST!$F$30,0,IFERROR(((VLOOKUP(E127,'TRAINING CODE'!B:D,3,FALSE)*MIN(D127,8))),LIST!$A$76)))))))</f>
        <v/>
      </c>
      <c r="L127" s="183" t="str">
        <f>IF(B127="","",IF('CLAIM FORM'!$M$7="",LIST!$A$77,IFERROR(VLOOKUP(B127,'PHR (Project Hourly Rate)'!B:G,6,FALSE),LIST!$A$78)))</f>
        <v/>
      </c>
    </row>
    <row r="128" spans="1:12" ht="36" customHeight="1">
      <c r="A128" s="184">
        <v>126</v>
      </c>
      <c r="B128" s="46"/>
      <c r="C128" s="47"/>
      <c r="D128" s="48"/>
      <c r="E128" s="49"/>
      <c r="F128" s="49"/>
      <c r="G128" s="41" t="str">
        <f>IF(C128="","",VLOOKUP(WEEKDAY(C128),LIST!$A$15:$B$21,2,FALSE))</f>
        <v/>
      </c>
      <c r="H128" s="42" t="str">
        <f>IF(B128="","",IF(L128=LIST!$A$80,LIST!$A$78,IF(L128=LIST!$A$81,LIST!$A$78,IF(L128=LIST!$A$82,LIST!$A$78,IF(IFERROR(VLOOKUP(B128,'PHR (Project Hourly Rate)'!B:G,6,FALSE),LIST!$A$78)=0,LIST!$A$79,L128)))))</f>
        <v/>
      </c>
      <c r="I128" s="42" t="str">
        <f>IF(B128="","",IF(L128=LIST!$A$75,"",IF(K128=LIST!$A$76,LIST!$A$76,IF(L128=LIST!$A$77,"",IF(L128=LIST!$A$78,"",IF(L128=LIST!$A$80,"",IF(L128=LIST!$A$72,"",IF(L128=LIST!$A$73,"",IF(L128=LIST!$A$81,"",IF(L128=LIST!$A$82,"",IF(L128=LIST!$A$79,"",IF(K128=LIST!$A$75,LIST!$A$75,ROUND(J128*L128,2)))))))))))))</f>
        <v/>
      </c>
      <c r="J128" s="43">
        <f>IF(D128="",0,IF(K128=LIST!$A$75,0,IF(K128=LIST!$A$76,0,IF(K128=LIST!$A$77,0,IF(K128=LIST!$A$78,0,(MIN(D128,8)-K128))))))</f>
        <v>0</v>
      </c>
      <c r="K128" s="185" t="str">
        <f>IF(D128="","",IF('CLAIM FORM'!$M$7="",0,IF(L128=LIST!$A$78,0,IF('CLAIM FORM'!$M$7="R&amp;D",0,IF(E128="",LIST!$A$75,IF(F128=LIST!$F$30,0,IFERROR(((VLOOKUP(E128,'TRAINING CODE'!B:D,3,FALSE)*MIN(D128,8))),LIST!$A$76)))))))</f>
        <v/>
      </c>
      <c r="L128" s="183" t="str">
        <f>IF(B128="","",IF('CLAIM FORM'!$M$7="",LIST!$A$77,IFERROR(VLOOKUP(B128,'PHR (Project Hourly Rate)'!B:G,6,FALSE),LIST!$A$78)))</f>
        <v/>
      </c>
    </row>
    <row r="129" spans="1:12" ht="36" customHeight="1">
      <c r="A129" s="184">
        <v>127</v>
      </c>
      <c r="B129" s="46"/>
      <c r="C129" s="47"/>
      <c r="D129" s="48"/>
      <c r="E129" s="49"/>
      <c r="F129" s="49"/>
      <c r="G129" s="41" t="str">
        <f>IF(C129="","",VLOOKUP(WEEKDAY(C129),LIST!$A$15:$B$21,2,FALSE))</f>
        <v/>
      </c>
      <c r="H129" s="42" t="str">
        <f>IF(B129="","",IF(L129=LIST!$A$80,LIST!$A$78,IF(L129=LIST!$A$81,LIST!$A$78,IF(L129=LIST!$A$82,LIST!$A$78,IF(IFERROR(VLOOKUP(B129,'PHR (Project Hourly Rate)'!B:G,6,FALSE),LIST!$A$78)=0,LIST!$A$79,L129)))))</f>
        <v/>
      </c>
      <c r="I129" s="42" t="str">
        <f>IF(B129="","",IF(L129=LIST!$A$75,"",IF(K129=LIST!$A$76,LIST!$A$76,IF(L129=LIST!$A$77,"",IF(L129=LIST!$A$78,"",IF(L129=LIST!$A$80,"",IF(L129=LIST!$A$72,"",IF(L129=LIST!$A$73,"",IF(L129=LIST!$A$81,"",IF(L129=LIST!$A$82,"",IF(L129=LIST!$A$79,"",IF(K129=LIST!$A$75,LIST!$A$75,ROUND(J129*L129,2)))))))))))))</f>
        <v/>
      </c>
      <c r="J129" s="43">
        <f>IF(D129="",0,IF(K129=LIST!$A$75,0,IF(K129=LIST!$A$76,0,IF(K129=LIST!$A$77,0,IF(K129=LIST!$A$78,0,(MIN(D129,8)-K129))))))</f>
        <v>0</v>
      </c>
      <c r="K129" s="185" t="str">
        <f>IF(D129="","",IF('CLAIM FORM'!$M$7="",0,IF(L129=LIST!$A$78,0,IF('CLAIM FORM'!$M$7="R&amp;D",0,IF(E129="",LIST!$A$75,IF(F129=LIST!$F$30,0,IFERROR(((VLOOKUP(E129,'TRAINING CODE'!B:D,3,FALSE)*MIN(D129,8))),LIST!$A$76)))))))</f>
        <v/>
      </c>
      <c r="L129" s="183" t="str">
        <f>IF(B129="","",IF('CLAIM FORM'!$M$7="",LIST!$A$77,IFERROR(VLOOKUP(B129,'PHR (Project Hourly Rate)'!B:G,6,FALSE),LIST!$A$78)))</f>
        <v/>
      </c>
    </row>
    <row r="130" spans="1:12" ht="36" customHeight="1">
      <c r="A130" s="184">
        <v>128</v>
      </c>
      <c r="B130" s="46"/>
      <c r="C130" s="47"/>
      <c r="D130" s="48"/>
      <c r="E130" s="49"/>
      <c r="F130" s="49"/>
      <c r="G130" s="41" t="str">
        <f>IF(C130="","",VLOOKUP(WEEKDAY(C130),LIST!$A$15:$B$21,2,FALSE))</f>
        <v/>
      </c>
      <c r="H130" s="42" t="str">
        <f>IF(B130="","",IF(L130=LIST!$A$80,LIST!$A$78,IF(L130=LIST!$A$81,LIST!$A$78,IF(L130=LIST!$A$82,LIST!$A$78,IF(IFERROR(VLOOKUP(B130,'PHR (Project Hourly Rate)'!B:G,6,FALSE),LIST!$A$78)=0,LIST!$A$79,L130)))))</f>
        <v/>
      </c>
      <c r="I130" s="42" t="str">
        <f>IF(B130="","",IF(L130=LIST!$A$75,"",IF(K130=LIST!$A$76,LIST!$A$76,IF(L130=LIST!$A$77,"",IF(L130=LIST!$A$78,"",IF(L130=LIST!$A$80,"",IF(L130=LIST!$A$72,"",IF(L130=LIST!$A$73,"",IF(L130=LIST!$A$81,"",IF(L130=LIST!$A$82,"",IF(L130=LIST!$A$79,"",IF(K130=LIST!$A$75,LIST!$A$75,ROUND(J130*L130,2)))))))))))))</f>
        <v/>
      </c>
      <c r="J130" s="43">
        <f>IF(D130="",0,IF(K130=LIST!$A$75,0,IF(K130=LIST!$A$76,0,IF(K130=LIST!$A$77,0,IF(K130=LIST!$A$78,0,(MIN(D130,8)-K130))))))</f>
        <v>0</v>
      </c>
      <c r="K130" s="185" t="str">
        <f>IF(D130="","",IF('CLAIM FORM'!$M$7="",0,IF(L130=LIST!$A$78,0,IF('CLAIM FORM'!$M$7="R&amp;D",0,IF(E130="",LIST!$A$75,IF(F130=LIST!$F$30,0,IFERROR(((VLOOKUP(E130,'TRAINING CODE'!B:D,3,FALSE)*MIN(D130,8))),LIST!$A$76)))))))</f>
        <v/>
      </c>
      <c r="L130" s="183" t="str">
        <f>IF(B130="","",IF('CLAIM FORM'!$M$7="",LIST!$A$77,IFERROR(VLOOKUP(B130,'PHR (Project Hourly Rate)'!B:G,6,FALSE),LIST!$A$78)))</f>
        <v/>
      </c>
    </row>
    <row r="131" spans="1:12" ht="36" customHeight="1">
      <c r="A131" s="184">
        <v>129</v>
      </c>
      <c r="B131" s="46"/>
      <c r="C131" s="47"/>
      <c r="D131" s="48"/>
      <c r="E131" s="49"/>
      <c r="F131" s="49"/>
      <c r="G131" s="41" t="str">
        <f>IF(C131="","",VLOOKUP(WEEKDAY(C131),LIST!$A$15:$B$21,2,FALSE))</f>
        <v/>
      </c>
      <c r="H131" s="42" t="str">
        <f>IF(B131="","",IF(L131=LIST!$A$80,LIST!$A$78,IF(L131=LIST!$A$81,LIST!$A$78,IF(L131=LIST!$A$82,LIST!$A$78,IF(IFERROR(VLOOKUP(B131,'PHR (Project Hourly Rate)'!B:G,6,FALSE),LIST!$A$78)=0,LIST!$A$79,L131)))))</f>
        <v/>
      </c>
      <c r="I131" s="42" t="str">
        <f>IF(B131="","",IF(L131=LIST!$A$75,"",IF(K131=LIST!$A$76,LIST!$A$76,IF(L131=LIST!$A$77,"",IF(L131=LIST!$A$78,"",IF(L131=LIST!$A$80,"",IF(L131=LIST!$A$72,"",IF(L131=LIST!$A$73,"",IF(L131=LIST!$A$81,"",IF(L131=LIST!$A$82,"",IF(L131=LIST!$A$79,"",IF(K131=LIST!$A$75,LIST!$A$75,ROUND(J131*L131,2)))))))))))))</f>
        <v/>
      </c>
      <c r="J131" s="43">
        <f>IF(D131="",0,IF(K131=LIST!$A$75,0,IF(K131=LIST!$A$76,0,IF(K131=LIST!$A$77,0,IF(K131=LIST!$A$78,0,(MIN(D131,8)-K131))))))</f>
        <v>0</v>
      </c>
      <c r="K131" s="185" t="str">
        <f>IF(D131="","",IF('CLAIM FORM'!$M$7="",0,IF(L131=LIST!$A$78,0,IF('CLAIM FORM'!$M$7="R&amp;D",0,IF(E131="",LIST!$A$75,IF(F131=LIST!$F$30,0,IFERROR(((VLOOKUP(E131,'TRAINING CODE'!B:D,3,FALSE)*MIN(D131,8))),LIST!$A$76)))))))</f>
        <v/>
      </c>
      <c r="L131" s="183" t="str">
        <f>IF(B131="","",IF('CLAIM FORM'!$M$7="",LIST!$A$77,IFERROR(VLOOKUP(B131,'PHR (Project Hourly Rate)'!B:G,6,FALSE),LIST!$A$78)))</f>
        <v/>
      </c>
    </row>
    <row r="132" spans="1:12" ht="36" customHeight="1">
      <c r="A132" s="184">
        <v>130</v>
      </c>
      <c r="B132" s="46"/>
      <c r="C132" s="47"/>
      <c r="D132" s="48"/>
      <c r="E132" s="49"/>
      <c r="F132" s="49"/>
      <c r="G132" s="41" t="str">
        <f>IF(C132="","",VLOOKUP(WEEKDAY(C132),LIST!$A$15:$B$21,2,FALSE))</f>
        <v/>
      </c>
      <c r="H132" s="42" t="str">
        <f>IF(B132="","",IF(L132=LIST!$A$80,LIST!$A$78,IF(L132=LIST!$A$81,LIST!$A$78,IF(L132=LIST!$A$82,LIST!$A$78,IF(IFERROR(VLOOKUP(B132,'PHR (Project Hourly Rate)'!B:G,6,FALSE),LIST!$A$78)=0,LIST!$A$79,L132)))))</f>
        <v/>
      </c>
      <c r="I132" s="42" t="str">
        <f>IF(B132="","",IF(L132=LIST!$A$75,"",IF(K132=LIST!$A$76,LIST!$A$76,IF(L132=LIST!$A$77,"",IF(L132=LIST!$A$78,"",IF(L132=LIST!$A$80,"",IF(L132=LIST!$A$72,"",IF(L132=LIST!$A$73,"",IF(L132=LIST!$A$81,"",IF(L132=LIST!$A$82,"",IF(L132=LIST!$A$79,"",IF(K132=LIST!$A$75,LIST!$A$75,ROUND(J132*L132,2)))))))))))))</f>
        <v/>
      </c>
      <c r="J132" s="43">
        <f>IF(D132="",0,IF(K132=LIST!$A$75,0,IF(K132=LIST!$A$76,0,IF(K132=LIST!$A$77,0,IF(K132=LIST!$A$78,0,(MIN(D132,8)-K132))))))</f>
        <v>0</v>
      </c>
      <c r="K132" s="185" t="str">
        <f>IF(D132="","",IF('CLAIM FORM'!$M$7="",0,IF(L132=LIST!$A$78,0,IF('CLAIM FORM'!$M$7="R&amp;D",0,IF(E132="",LIST!$A$75,IF(F132=LIST!$F$30,0,IFERROR(((VLOOKUP(E132,'TRAINING CODE'!B:D,3,FALSE)*MIN(D132,8))),LIST!$A$76)))))))</f>
        <v/>
      </c>
      <c r="L132" s="183" t="str">
        <f>IF(B132="","",IF('CLAIM FORM'!$M$7="",LIST!$A$77,IFERROR(VLOOKUP(B132,'PHR (Project Hourly Rate)'!B:G,6,FALSE),LIST!$A$78)))</f>
        <v/>
      </c>
    </row>
    <row r="133" spans="1:12" ht="36" customHeight="1">
      <c r="A133" s="184">
        <v>131</v>
      </c>
      <c r="B133" s="46"/>
      <c r="C133" s="47"/>
      <c r="D133" s="48"/>
      <c r="E133" s="49"/>
      <c r="F133" s="49"/>
      <c r="G133" s="41" t="str">
        <f>IF(C133="","",VLOOKUP(WEEKDAY(C133),LIST!$A$15:$B$21,2,FALSE))</f>
        <v/>
      </c>
      <c r="H133" s="42" t="str">
        <f>IF(B133="","",IF(L133=LIST!$A$80,LIST!$A$78,IF(L133=LIST!$A$81,LIST!$A$78,IF(L133=LIST!$A$82,LIST!$A$78,IF(IFERROR(VLOOKUP(B133,'PHR (Project Hourly Rate)'!B:G,6,FALSE),LIST!$A$78)=0,LIST!$A$79,L133)))))</f>
        <v/>
      </c>
      <c r="I133" s="42" t="str">
        <f>IF(B133="","",IF(L133=LIST!$A$75,"",IF(K133=LIST!$A$76,LIST!$A$76,IF(L133=LIST!$A$77,"",IF(L133=LIST!$A$78,"",IF(L133=LIST!$A$80,"",IF(L133=LIST!$A$72,"",IF(L133=LIST!$A$73,"",IF(L133=LIST!$A$81,"",IF(L133=LIST!$A$82,"",IF(L133=LIST!$A$79,"",IF(K133=LIST!$A$75,LIST!$A$75,ROUND(J133*L133,2)))))))))))))</f>
        <v/>
      </c>
      <c r="J133" s="43">
        <f>IF(D133="",0,IF(K133=LIST!$A$75,0,IF(K133=LIST!$A$76,0,IF(K133=LIST!$A$77,0,IF(K133=LIST!$A$78,0,(MIN(D133,8)-K133))))))</f>
        <v>0</v>
      </c>
      <c r="K133" s="185" t="str">
        <f>IF(D133="","",IF('CLAIM FORM'!$M$7="",0,IF(L133=LIST!$A$78,0,IF('CLAIM FORM'!$M$7="R&amp;D",0,IF(E133="",LIST!$A$75,IF(F133=LIST!$F$30,0,IFERROR(((VLOOKUP(E133,'TRAINING CODE'!B:D,3,FALSE)*MIN(D133,8))),LIST!$A$76)))))))</f>
        <v/>
      </c>
      <c r="L133" s="183" t="str">
        <f>IF(B133="","",IF('CLAIM FORM'!$M$7="",LIST!$A$77,IFERROR(VLOOKUP(B133,'PHR (Project Hourly Rate)'!B:G,6,FALSE),LIST!$A$78)))</f>
        <v/>
      </c>
    </row>
    <row r="134" spans="1:12" ht="36" customHeight="1">
      <c r="A134" s="184">
        <v>132</v>
      </c>
      <c r="B134" s="46"/>
      <c r="C134" s="47"/>
      <c r="D134" s="48"/>
      <c r="E134" s="49"/>
      <c r="F134" s="49"/>
      <c r="G134" s="41" t="str">
        <f>IF(C134="","",VLOOKUP(WEEKDAY(C134),LIST!$A$15:$B$21,2,FALSE))</f>
        <v/>
      </c>
      <c r="H134" s="42" t="str">
        <f>IF(B134="","",IF(L134=LIST!$A$80,LIST!$A$78,IF(L134=LIST!$A$81,LIST!$A$78,IF(L134=LIST!$A$82,LIST!$A$78,IF(IFERROR(VLOOKUP(B134,'PHR (Project Hourly Rate)'!B:G,6,FALSE),LIST!$A$78)=0,LIST!$A$79,L134)))))</f>
        <v/>
      </c>
      <c r="I134" s="42" t="str">
        <f>IF(B134="","",IF(L134=LIST!$A$75,"",IF(K134=LIST!$A$76,LIST!$A$76,IF(L134=LIST!$A$77,"",IF(L134=LIST!$A$78,"",IF(L134=LIST!$A$80,"",IF(L134=LIST!$A$72,"",IF(L134=LIST!$A$73,"",IF(L134=LIST!$A$81,"",IF(L134=LIST!$A$82,"",IF(L134=LIST!$A$79,"",IF(K134=LIST!$A$75,LIST!$A$75,ROUND(J134*L134,2)))))))))))))</f>
        <v/>
      </c>
      <c r="J134" s="43">
        <f>IF(D134="",0,IF(K134=LIST!$A$75,0,IF(K134=LIST!$A$76,0,IF(K134=LIST!$A$77,0,IF(K134=LIST!$A$78,0,(MIN(D134,8)-K134))))))</f>
        <v>0</v>
      </c>
      <c r="K134" s="185" t="str">
        <f>IF(D134="","",IF('CLAIM FORM'!$M$7="",0,IF(L134=LIST!$A$78,0,IF('CLAIM FORM'!$M$7="R&amp;D",0,IF(E134="",LIST!$A$75,IF(F134=LIST!$F$30,0,IFERROR(((VLOOKUP(E134,'TRAINING CODE'!B:D,3,FALSE)*MIN(D134,8))),LIST!$A$76)))))))</f>
        <v/>
      </c>
      <c r="L134" s="183" t="str">
        <f>IF(B134="","",IF('CLAIM FORM'!$M$7="",LIST!$A$77,IFERROR(VLOOKUP(B134,'PHR (Project Hourly Rate)'!B:G,6,FALSE),LIST!$A$78)))</f>
        <v/>
      </c>
    </row>
    <row r="135" spans="1:12" ht="36" customHeight="1">
      <c r="A135" s="184">
        <v>133</v>
      </c>
      <c r="B135" s="46"/>
      <c r="C135" s="47"/>
      <c r="D135" s="48"/>
      <c r="E135" s="49"/>
      <c r="F135" s="49"/>
      <c r="G135" s="41" t="str">
        <f>IF(C135="","",VLOOKUP(WEEKDAY(C135),LIST!$A$15:$B$21,2,FALSE))</f>
        <v/>
      </c>
      <c r="H135" s="42" t="str">
        <f>IF(B135="","",IF(L135=LIST!$A$80,LIST!$A$78,IF(L135=LIST!$A$81,LIST!$A$78,IF(L135=LIST!$A$82,LIST!$A$78,IF(IFERROR(VLOOKUP(B135,'PHR (Project Hourly Rate)'!B:G,6,FALSE),LIST!$A$78)=0,LIST!$A$79,L135)))))</f>
        <v/>
      </c>
      <c r="I135" s="42" t="str">
        <f>IF(B135="","",IF(L135=LIST!$A$75,"",IF(K135=LIST!$A$76,LIST!$A$76,IF(L135=LIST!$A$77,"",IF(L135=LIST!$A$78,"",IF(L135=LIST!$A$80,"",IF(L135=LIST!$A$72,"",IF(L135=LIST!$A$73,"",IF(L135=LIST!$A$81,"",IF(L135=LIST!$A$82,"",IF(L135=LIST!$A$79,"",IF(K135=LIST!$A$75,LIST!$A$75,ROUND(J135*L135,2)))))))))))))</f>
        <v/>
      </c>
      <c r="J135" s="43">
        <f>IF(D135="",0,IF(K135=LIST!$A$75,0,IF(K135=LIST!$A$76,0,IF(K135=LIST!$A$77,0,IF(K135=LIST!$A$78,0,(MIN(D135,8)-K135))))))</f>
        <v>0</v>
      </c>
      <c r="K135" s="185" t="str">
        <f>IF(D135="","",IF('CLAIM FORM'!$M$7="",0,IF(L135=LIST!$A$78,0,IF('CLAIM FORM'!$M$7="R&amp;D",0,IF(E135="",LIST!$A$75,IF(F135=LIST!$F$30,0,IFERROR(((VLOOKUP(E135,'TRAINING CODE'!B:D,3,FALSE)*MIN(D135,8))),LIST!$A$76)))))))</f>
        <v/>
      </c>
      <c r="L135" s="183" t="str">
        <f>IF(B135="","",IF('CLAIM FORM'!$M$7="",LIST!$A$77,IFERROR(VLOOKUP(B135,'PHR (Project Hourly Rate)'!B:G,6,FALSE),LIST!$A$78)))</f>
        <v/>
      </c>
    </row>
    <row r="136" spans="1:12" ht="36" customHeight="1">
      <c r="A136" s="184">
        <v>134</v>
      </c>
      <c r="B136" s="46"/>
      <c r="C136" s="47"/>
      <c r="D136" s="48"/>
      <c r="E136" s="49"/>
      <c r="F136" s="49"/>
      <c r="G136" s="41" t="str">
        <f>IF(C136="","",VLOOKUP(WEEKDAY(C136),LIST!$A$15:$B$21,2,FALSE))</f>
        <v/>
      </c>
      <c r="H136" s="42" t="str">
        <f>IF(B136="","",IF(L136=LIST!$A$80,LIST!$A$78,IF(L136=LIST!$A$81,LIST!$A$78,IF(L136=LIST!$A$82,LIST!$A$78,IF(IFERROR(VLOOKUP(B136,'PHR (Project Hourly Rate)'!B:G,6,FALSE),LIST!$A$78)=0,LIST!$A$79,L136)))))</f>
        <v/>
      </c>
      <c r="I136" s="42" t="str">
        <f>IF(B136="","",IF(L136=LIST!$A$75,"",IF(K136=LIST!$A$76,LIST!$A$76,IF(L136=LIST!$A$77,"",IF(L136=LIST!$A$78,"",IF(L136=LIST!$A$80,"",IF(L136=LIST!$A$72,"",IF(L136=LIST!$A$73,"",IF(L136=LIST!$A$81,"",IF(L136=LIST!$A$82,"",IF(L136=LIST!$A$79,"",IF(K136=LIST!$A$75,LIST!$A$75,ROUND(J136*L136,2)))))))))))))</f>
        <v/>
      </c>
      <c r="J136" s="43">
        <f>IF(D136="",0,IF(K136=LIST!$A$75,0,IF(K136=LIST!$A$76,0,IF(K136=LIST!$A$77,0,IF(K136=LIST!$A$78,0,(MIN(D136,8)-K136))))))</f>
        <v>0</v>
      </c>
      <c r="K136" s="185" t="str">
        <f>IF(D136="","",IF('CLAIM FORM'!$M$7="",0,IF(L136=LIST!$A$78,0,IF('CLAIM FORM'!$M$7="R&amp;D",0,IF(E136="",LIST!$A$75,IF(F136=LIST!$F$30,0,IFERROR(((VLOOKUP(E136,'TRAINING CODE'!B:D,3,FALSE)*MIN(D136,8))),LIST!$A$76)))))))</f>
        <v/>
      </c>
      <c r="L136" s="183" t="str">
        <f>IF(B136="","",IF('CLAIM FORM'!$M$7="",LIST!$A$77,IFERROR(VLOOKUP(B136,'PHR (Project Hourly Rate)'!B:G,6,FALSE),LIST!$A$78)))</f>
        <v/>
      </c>
    </row>
    <row r="137" spans="1:12" ht="36" customHeight="1">
      <c r="A137" s="184">
        <v>135</v>
      </c>
      <c r="B137" s="46"/>
      <c r="C137" s="47"/>
      <c r="D137" s="48"/>
      <c r="E137" s="49"/>
      <c r="F137" s="49"/>
      <c r="G137" s="41" t="str">
        <f>IF(C137="","",VLOOKUP(WEEKDAY(C137),LIST!$A$15:$B$21,2,FALSE))</f>
        <v/>
      </c>
      <c r="H137" s="42" t="str">
        <f>IF(B137="","",IF(L137=LIST!$A$80,LIST!$A$78,IF(L137=LIST!$A$81,LIST!$A$78,IF(L137=LIST!$A$82,LIST!$A$78,IF(IFERROR(VLOOKUP(B137,'PHR (Project Hourly Rate)'!B:G,6,FALSE),LIST!$A$78)=0,LIST!$A$79,L137)))))</f>
        <v/>
      </c>
      <c r="I137" s="42" t="str">
        <f>IF(B137="","",IF(L137=LIST!$A$75,"",IF(K137=LIST!$A$76,LIST!$A$76,IF(L137=LIST!$A$77,"",IF(L137=LIST!$A$78,"",IF(L137=LIST!$A$80,"",IF(L137=LIST!$A$72,"",IF(L137=LIST!$A$73,"",IF(L137=LIST!$A$81,"",IF(L137=LIST!$A$82,"",IF(L137=LIST!$A$79,"",IF(K137=LIST!$A$75,LIST!$A$75,ROUND(J137*L137,2)))))))))))))</f>
        <v/>
      </c>
      <c r="J137" s="43">
        <f>IF(D137="",0,IF(K137=LIST!$A$75,0,IF(K137=LIST!$A$76,0,IF(K137=LIST!$A$77,0,IF(K137=LIST!$A$78,0,(MIN(D137,8)-K137))))))</f>
        <v>0</v>
      </c>
      <c r="K137" s="185" t="str">
        <f>IF(D137="","",IF('CLAIM FORM'!$M$7="",0,IF(L137=LIST!$A$78,0,IF('CLAIM FORM'!$M$7="R&amp;D",0,IF(E137="",LIST!$A$75,IF(F137=LIST!$F$30,0,IFERROR(((VLOOKUP(E137,'TRAINING CODE'!B:D,3,FALSE)*MIN(D137,8))),LIST!$A$76)))))))</f>
        <v/>
      </c>
      <c r="L137" s="183" t="str">
        <f>IF(B137="","",IF('CLAIM FORM'!$M$7="",LIST!$A$77,IFERROR(VLOOKUP(B137,'PHR (Project Hourly Rate)'!B:G,6,FALSE),LIST!$A$78)))</f>
        <v/>
      </c>
    </row>
    <row r="138" spans="1:12" ht="36" customHeight="1">
      <c r="A138" s="184">
        <v>136</v>
      </c>
      <c r="B138" s="46"/>
      <c r="C138" s="47"/>
      <c r="D138" s="48"/>
      <c r="E138" s="49"/>
      <c r="F138" s="49"/>
      <c r="G138" s="41" t="str">
        <f>IF(C138="","",VLOOKUP(WEEKDAY(C138),LIST!$A$15:$B$21,2,FALSE))</f>
        <v/>
      </c>
      <c r="H138" s="42" t="str">
        <f>IF(B138="","",IF(L138=LIST!$A$80,LIST!$A$78,IF(L138=LIST!$A$81,LIST!$A$78,IF(L138=LIST!$A$82,LIST!$A$78,IF(IFERROR(VLOOKUP(B138,'PHR (Project Hourly Rate)'!B:G,6,FALSE),LIST!$A$78)=0,LIST!$A$79,L138)))))</f>
        <v/>
      </c>
      <c r="I138" s="42" t="str">
        <f>IF(B138="","",IF(L138=LIST!$A$75,"",IF(K138=LIST!$A$76,LIST!$A$76,IF(L138=LIST!$A$77,"",IF(L138=LIST!$A$78,"",IF(L138=LIST!$A$80,"",IF(L138=LIST!$A$72,"",IF(L138=LIST!$A$73,"",IF(L138=LIST!$A$81,"",IF(L138=LIST!$A$82,"",IF(L138=LIST!$A$79,"",IF(K138=LIST!$A$75,LIST!$A$75,ROUND(J138*L138,2)))))))))))))</f>
        <v/>
      </c>
      <c r="J138" s="43">
        <f>IF(D138="",0,IF(K138=LIST!$A$75,0,IF(K138=LIST!$A$76,0,IF(K138=LIST!$A$77,0,IF(K138=LIST!$A$78,0,(MIN(D138,8)-K138))))))</f>
        <v>0</v>
      </c>
      <c r="K138" s="185" t="str">
        <f>IF(D138="","",IF('CLAIM FORM'!$M$7="",0,IF(L138=LIST!$A$78,0,IF('CLAIM FORM'!$M$7="R&amp;D",0,IF(E138="",LIST!$A$75,IF(F138=LIST!$F$30,0,IFERROR(((VLOOKUP(E138,'TRAINING CODE'!B:D,3,FALSE)*MIN(D138,8))),LIST!$A$76)))))))</f>
        <v/>
      </c>
      <c r="L138" s="183" t="str">
        <f>IF(B138="","",IF('CLAIM FORM'!$M$7="",LIST!$A$77,IFERROR(VLOOKUP(B138,'PHR (Project Hourly Rate)'!B:G,6,FALSE),LIST!$A$78)))</f>
        <v/>
      </c>
    </row>
    <row r="139" spans="1:12" ht="36" customHeight="1">
      <c r="A139" s="184">
        <v>137</v>
      </c>
      <c r="B139" s="46"/>
      <c r="C139" s="47"/>
      <c r="D139" s="48"/>
      <c r="E139" s="49"/>
      <c r="F139" s="49"/>
      <c r="G139" s="41" t="str">
        <f>IF(C139="","",VLOOKUP(WEEKDAY(C139),LIST!$A$15:$B$21,2,FALSE))</f>
        <v/>
      </c>
      <c r="H139" s="42" t="str">
        <f>IF(B139="","",IF(L139=LIST!$A$80,LIST!$A$78,IF(L139=LIST!$A$81,LIST!$A$78,IF(L139=LIST!$A$82,LIST!$A$78,IF(IFERROR(VLOOKUP(B139,'PHR (Project Hourly Rate)'!B:G,6,FALSE),LIST!$A$78)=0,LIST!$A$79,L139)))))</f>
        <v/>
      </c>
      <c r="I139" s="42" t="str">
        <f>IF(B139="","",IF(L139=LIST!$A$75,"",IF(K139=LIST!$A$76,LIST!$A$76,IF(L139=LIST!$A$77,"",IF(L139=LIST!$A$78,"",IF(L139=LIST!$A$80,"",IF(L139=LIST!$A$72,"",IF(L139=LIST!$A$73,"",IF(L139=LIST!$A$81,"",IF(L139=LIST!$A$82,"",IF(L139=LIST!$A$79,"",IF(K139=LIST!$A$75,LIST!$A$75,ROUND(J139*L139,2)))))))))))))</f>
        <v/>
      </c>
      <c r="J139" s="43">
        <f>IF(D139="",0,IF(K139=LIST!$A$75,0,IF(K139=LIST!$A$76,0,IF(K139=LIST!$A$77,0,IF(K139=LIST!$A$78,0,(MIN(D139,8)-K139))))))</f>
        <v>0</v>
      </c>
      <c r="K139" s="185" t="str">
        <f>IF(D139="","",IF('CLAIM FORM'!$M$7="",0,IF(L139=LIST!$A$78,0,IF('CLAIM FORM'!$M$7="R&amp;D",0,IF(E139="",LIST!$A$75,IF(F139=LIST!$F$30,0,IFERROR(((VLOOKUP(E139,'TRAINING CODE'!B:D,3,FALSE)*MIN(D139,8))),LIST!$A$76)))))))</f>
        <v/>
      </c>
      <c r="L139" s="183" t="str">
        <f>IF(B139="","",IF('CLAIM FORM'!$M$7="",LIST!$A$77,IFERROR(VLOOKUP(B139,'PHR (Project Hourly Rate)'!B:G,6,FALSE),LIST!$A$78)))</f>
        <v/>
      </c>
    </row>
    <row r="140" spans="1:12" ht="36" customHeight="1">
      <c r="A140" s="184">
        <v>138</v>
      </c>
      <c r="B140" s="46"/>
      <c r="C140" s="47"/>
      <c r="D140" s="48"/>
      <c r="E140" s="49"/>
      <c r="F140" s="49"/>
      <c r="G140" s="41" t="str">
        <f>IF(C140="","",VLOOKUP(WEEKDAY(C140),LIST!$A$15:$B$21,2,FALSE))</f>
        <v/>
      </c>
      <c r="H140" s="42" t="str">
        <f>IF(B140="","",IF(L140=LIST!$A$80,LIST!$A$78,IF(L140=LIST!$A$81,LIST!$A$78,IF(L140=LIST!$A$82,LIST!$A$78,IF(IFERROR(VLOOKUP(B140,'PHR (Project Hourly Rate)'!B:G,6,FALSE),LIST!$A$78)=0,LIST!$A$79,L140)))))</f>
        <v/>
      </c>
      <c r="I140" s="42" t="str">
        <f>IF(B140="","",IF(L140=LIST!$A$75,"",IF(K140=LIST!$A$76,LIST!$A$76,IF(L140=LIST!$A$77,"",IF(L140=LIST!$A$78,"",IF(L140=LIST!$A$80,"",IF(L140=LIST!$A$72,"",IF(L140=LIST!$A$73,"",IF(L140=LIST!$A$81,"",IF(L140=LIST!$A$82,"",IF(L140=LIST!$A$79,"",IF(K140=LIST!$A$75,LIST!$A$75,ROUND(J140*L140,2)))))))))))))</f>
        <v/>
      </c>
      <c r="J140" s="43">
        <f>IF(D140="",0,IF(K140=LIST!$A$75,0,IF(K140=LIST!$A$76,0,IF(K140=LIST!$A$77,0,IF(K140=LIST!$A$78,0,(MIN(D140,8)-K140))))))</f>
        <v>0</v>
      </c>
      <c r="K140" s="185" t="str">
        <f>IF(D140="","",IF('CLAIM FORM'!$M$7="",0,IF(L140=LIST!$A$78,0,IF('CLAIM FORM'!$M$7="R&amp;D",0,IF(E140="",LIST!$A$75,IF(F140=LIST!$F$30,0,IFERROR(((VLOOKUP(E140,'TRAINING CODE'!B:D,3,FALSE)*MIN(D140,8))),LIST!$A$76)))))))</f>
        <v/>
      </c>
      <c r="L140" s="183" t="str">
        <f>IF(B140="","",IF('CLAIM FORM'!$M$7="",LIST!$A$77,IFERROR(VLOOKUP(B140,'PHR (Project Hourly Rate)'!B:G,6,FALSE),LIST!$A$78)))</f>
        <v/>
      </c>
    </row>
    <row r="141" spans="1:12" ht="36" customHeight="1">
      <c r="A141" s="184">
        <v>139</v>
      </c>
      <c r="B141" s="46"/>
      <c r="C141" s="47"/>
      <c r="D141" s="48"/>
      <c r="E141" s="49"/>
      <c r="F141" s="49"/>
      <c r="G141" s="41" t="str">
        <f>IF(C141="","",VLOOKUP(WEEKDAY(C141),LIST!$A$15:$B$21,2,FALSE))</f>
        <v/>
      </c>
      <c r="H141" s="42" t="str">
        <f>IF(B141="","",IF(L141=LIST!$A$80,LIST!$A$78,IF(L141=LIST!$A$81,LIST!$A$78,IF(L141=LIST!$A$82,LIST!$A$78,IF(IFERROR(VLOOKUP(B141,'PHR (Project Hourly Rate)'!B:G,6,FALSE),LIST!$A$78)=0,LIST!$A$79,L141)))))</f>
        <v/>
      </c>
      <c r="I141" s="42" t="str">
        <f>IF(B141="","",IF(L141=LIST!$A$75,"",IF(K141=LIST!$A$76,LIST!$A$76,IF(L141=LIST!$A$77,"",IF(L141=LIST!$A$78,"",IF(L141=LIST!$A$80,"",IF(L141=LIST!$A$72,"",IF(L141=LIST!$A$73,"",IF(L141=LIST!$A$81,"",IF(L141=LIST!$A$82,"",IF(L141=LIST!$A$79,"",IF(K141=LIST!$A$75,LIST!$A$75,ROUND(J141*L141,2)))))))))))))</f>
        <v/>
      </c>
      <c r="J141" s="43">
        <f>IF(D141="",0,IF(K141=LIST!$A$75,0,IF(K141=LIST!$A$76,0,IF(K141=LIST!$A$77,0,IF(K141=LIST!$A$78,0,(MIN(D141,8)-K141))))))</f>
        <v>0</v>
      </c>
      <c r="K141" s="185" t="str">
        <f>IF(D141="","",IF('CLAIM FORM'!$M$7="",0,IF(L141=LIST!$A$78,0,IF('CLAIM FORM'!$M$7="R&amp;D",0,IF(E141="",LIST!$A$75,IF(F141=LIST!$F$30,0,IFERROR(((VLOOKUP(E141,'TRAINING CODE'!B:D,3,FALSE)*MIN(D141,8))),LIST!$A$76)))))))</f>
        <v/>
      </c>
      <c r="L141" s="183" t="str">
        <f>IF(B141="","",IF('CLAIM FORM'!$M$7="",LIST!$A$77,IFERROR(VLOOKUP(B141,'PHR (Project Hourly Rate)'!B:G,6,FALSE),LIST!$A$78)))</f>
        <v/>
      </c>
    </row>
    <row r="142" spans="1:12" ht="36" customHeight="1">
      <c r="A142" s="184">
        <v>140</v>
      </c>
      <c r="B142" s="46"/>
      <c r="C142" s="47"/>
      <c r="D142" s="48"/>
      <c r="E142" s="49"/>
      <c r="F142" s="49"/>
      <c r="G142" s="41" t="str">
        <f>IF(C142="","",VLOOKUP(WEEKDAY(C142),LIST!$A$15:$B$21,2,FALSE))</f>
        <v/>
      </c>
      <c r="H142" s="42" t="str">
        <f>IF(B142="","",IF(L142=LIST!$A$80,LIST!$A$78,IF(L142=LIST!$A$81,LIST!$A$78,IF(L142=LIST!$A$82,LIST!$A$78,IF(IFERROR(VLOOKUP(B142,'PHR (Project Hourly Rate)'!B:G,6,FALSE),LIST!$A$78)=0,LIST!$A$79,L142)))))</f>
        <v/>
      </c>
      <c r="I142" s="42" t="str">
        <f>IF(B142="","",IF(L142=LIST!$A$75,"",IF(K142=LIST!$A$76,LIST!$A$76,IF(L142=LIST!$A$77,"",IF(L142=LIST!$A$78,"",IF(L142=LIST!$A$80,"",IF(L142=LIST!$A$72,"",IF(L142=LIST!$A$73,"",IF(L142=LIST!$A$81,"",IF(L142=LIST!$A$82,"",IF(L142=LIST!$A$79,"",IF(K142=LIST!$A$75,LIST!$A$75,ROUND(J142*L142,2)))))))))))))</f>
        <v/>
      </c>
      <c r="J142" s="43">
        <f>IF(D142="",0,IF(K142=LIST!$A$75,0,IF(K142=LIST!$A$76,0,IF(K142=LIST!$A$77,0,IF(K142=LIST!$A$78,0,(MIN(D142,8)-K142))))))</f>
        <v>0</v>
      </c>
      <c r="K142" s="185" t="str">
        <f>IF(D142="","",IF('CLAIM FORM'!$M$7="",0,IF(L142=LIST!$A$78,0,IF('CLAIM FORM'!$M$7="R&amp;D",0,IF(E142="",LIST!$A$75,IF(F142=LIST!$F$30,0,IFERROR(((VLOOKUP(E142,'TRAINING CODE'!B:D,3,FALSE)*MIN(D142,8))),LIST!$A$76)))))))</f>
        <v/>
      </c>
      <c r="L142" s="183" t="str">
        <f>IF(B142="","",IF('CLAIM FORM'!$M$7="",LIST!$A$77,IFERROR(VLOOKUP(B142,'PHR (Project Hourly Rate)'!B:G,6,FALSE),LIST!$A$78)))</f>
        <v/>
      </c>
    </row>
    <row r="143" spans="1:12" ht="36" customHeight="1">
      <c r="A143" s="184">
        <v>141</v>
      </c>
      <c r="B143" s="46"/>
      <c r="C143" s="47"/>
      <c r="D143" s="48"/>
      <c r="E143" s="49"/>
      <c r="F143" s="49"/>
      <c r="G143" s="41" t="str">
        <f>IF(C143="","",VLOOKUP(WEEKDAY(C143),LIST!$A$15:$B$21,2,FALSE))</f>
        <v/>
      </c>
      <c r="H143" s="42" t="str">
        <f>IF(B143="","",IF(L143=LIST!$A$80,LIST!$A$78,IF(L143=LIST!$A$81,LIST!$A$78,IF(L143=LIST!$A$82,LIST!$A$78,IF(IFERROR(VLOOKUP(B143,'PHR (Project Hourly Rate)'!B:G,6,FALSE),LIST!$A$78)=0,LIST!$A$79,L143)))))</f>
        <v/>
      </c>
      <c r="I143" s="42" t="str">
        <f>IF(B143="","",IF(L143=LIST!$A$75,"",IF(K143=LIST!$A$76,LIST!$A$76,IF(L143=LIST!$A$77,"",IF(L143=LIST!$A$78,"",IF(L143=LIST!$A$80,"",IF(L143=LIST!$A$72,"",IF(L143=LIST!$A$73,"",IF(L143=LIST!$A$81,"",IF(L143=LIST!$A$82,"",IF(L143=LIST!$A$79,"",IF(K143=LIST!$A$75,LIST!$A$75,ROUND(J143*L143,2)))))))))))))</f>
        <v/>
      </c>
      <c r="J143" s="43">
        <f>IF(D143="",0,IF(K143=LIST!$A$75,0,IF(K143=LIST!$A$76,0,IF(K143=LIST!$A$77,0,IF(K143=LIST!$A$78,0,(MIN(D143,8)-K143))))))</f>
        <v>0</v>
      </c>
      <c r="K143" s="185" t="str">
        <f>IF(D143="","",IF('CLAIM FORM'!$M$7="",0,IF(L143=LIST!$A$78,0,IF('CLAIM FORM'!$M$7="R&amp;D",0,IF(E143="",LIST!$A$75,IF(F143=LIST!$F$30,0,IFERROR(((VLOOKUP(E143,'TRAINING CODE'!B:D,3,FALSE)*MIN(D143,8))),LIST!$A$76)))))))</f>
        <v/>
      </c>
      <c r="L143" s="183" t="str">
        <f>IF(B143="","",IF('CLAIM FORM'!$M$7="",LIST!$A$77,IFERROR(VLOOKUP(B143,'PHR (Project Hourly Rate)'!B:G,6,FALSE),LIST!$A$78)))</f>
        <v/>
      </c>
    </row>
    <row r="144" spans="1:12" ht="36" customHeight="1">
      <c r="A144" s="184">
        <v>142</v>
      </c>
      <c r="B144" s="46"/>
      <c r="C144" s="47"/>
      <c r="D144" s="48"/>
      <c r="E144" s="49"/>
      <c r="F144" s="49"/>
      <c r="G144" s="41" t="str">
        <f>IF(C144="","",VLOOKUP(WEEKDAY(C144),LIST!$A$15:$B$21,2,FALSE))</f>
        <v/>
      </c>
      <c r="H144" s="42" t="str">
        <f>IF(B144="","",IF(L144=LIST!$A$80,LIST!$A$78,IF(L144=LIST!$A$81,LIST!$A$78,IF(L144=LIST!$A$82,LIST!$A$78,IF(IFERROR(VLOOKUP(B144,'PHR (Project Hourly Rate)'!B:G,6,FALSE),LIST!$A$78)=0,LIST!$A$79,L144)))))</f>
        <v/>
      </c>
      <c r="I144" s="42" t="str">
        <f>IF(B144="","",IF(L144=LIST!$A$75,"",IF(K144=LIST!$A$76,LIST!$A$76,IF(L144=LIST!$A$77,"",IF(L144=LIST!$A$78,"",IF(L144=LIST!$A$80,"",IF(L144=LIST!$A$72,"",IF(L144=LIST!$A$73,"",IF(L144=LIST!$A$81,"",IF(L144=LIST!$A$82,"",IF(L144=LIST!$A$79,"",IF(K144=LIST!$A$75,LIST!$A$75,ROUND(J144*L144,2)))))))))))))</f>
        <v/>
      </c>
      <c r="J144" s="43">
        <f>IF(D144="",0,IF(K144=LIST!$A$75,0,IF(K144=LIST!$A$76,0,IF(K144=LIST!$A$77,0,IF(K144=LIST!$A$78,0,(MIN(D144,8)-K144))))))</f>
        <v>0</v>
      </c>
      <c r="K144" s="185" t="str">
        <f>IF(D144="","",IF('CLAIM FORM'!$M$7="",0,IF(L144=LIST!$A$78,0,IF('CLAIM FORM'!$M$7="R&amp;D",0,IF(E144="",LIST!$A$75,IF(F144=LIST!$F$30,0,IFERROR(((VLOOKUP(E144,'TRAINING CODE'!B:D,3,FALSE)*MIN(D144,8))),LIST!$A$76)))))))</f>
        <v/>
      </c>
      <c r="L144" s="183" t="str">
        <f>IF(B144="","",IF('CLAIM FORM'!$M$7="",LIST!$A$77,IFERROR(VLOOKUP(B144,'PHR (Project Hourly Rate)'!B:G,6,FALSE),LIST!$A$78)))</f>
        <v/>
      </c>
    </row>
    <row r="145" spans="1:12" ht="36" customHeight="1">
      <c r="A145" s="184">
        <v>143</v>
      </c>
      <c r="B145" s="46"/>
      <c r="C145" s="47"/>
      <c r="D145" s="48"/>
      <c r="E145" s="49"/>
      <c r="F145" s="49"/>
      <c r="G145" s="41" t="str">
        <f>IF(C145="","",VLOOKUP(WEEKDAY(C145),LIST!$A$15:$B$21,2,FALSE))</f>
        <v/>
      </c>
      <c r="H145" s="42" t="str">
        <f>IF(B145="","",IF(L145=LIST!$A$80,LIST!$A$78,IF(L145=LIST!$A$81,LIST!$A$78,IF(L145=LIST!$A$82,LIST!$A$78,IF(IFERROR(VLOOKUP(B145,'PHR (Project Hourly Rate)'!B:G,6,FALSE),LIST!$A$78)=0,LIST!$A$79,L145)))))</f>
        <v/>
      </c>
      <c r="I145" s="42" t="str">
        <f>IF(B145="","",IF(L145=LIST!$A$75,"",IF(K145=LIST!$A$76,LIST!$A$76,IF(L145=LIST!$A$77,"",IF(L145=LIST!$A$78,"",IF(L145=LIST!$A$80,"",IF(L145=LIST!$A$72,"",IF(L145=LIST!$A$73,"",IF(L145=LIST!$A$81,"",IF(L145=LIST!$A$82,"",IF(L145=LIST!$A$79,"",IF(K145=LIST!$A$75,LIST!$A$75,ROUND(J145*L145,2)))))))))))))</f>
        <v/>
      </c>
      <c r="J145" s="43">
        <f>IF(D145="",0,IF(K145=LIST!$A$75,0,IF(K145=LIST!$A$76,0,IF(K145=LIST!$A$77,0,IF(K145=LIST!$A$78,0,(MIN(D145,8)-K145))))))</f>
        <v>0</v>
      </c>
      <c r="K145" s="185" t="str">
        <f>IF(D145="","",IF('CLAIM FORM'!$M$7="",0,IF(L145=LIST!$A$78,0,IF('CLAIM FORM'!$M$7="R&amp;D",0,IF(E145="",LIST!$A$75,IF(F145=LIST!$F$30,0,IFERROR(((VLOOKUP(E145,'TRAINING CODE'!B:D,3,FALSE)*MIN(D145,8))),LIST!$A$76)))))))</f>
        <v/>
      </c>
      <c r="L145" s="183" t="str">
        <f>IF(B145="","",IF('CLAIM FORM'!$M$7="",LIST!$A$77,IFERROR(VLOOKUP(B145,'PHR (Project Hourly Rate)'!B:G,6,FALSE),LIST!$A$78)))</f>
        <v/>
      </c>
    </row>
    <row r="146" spans="1:12" ht="36" customHeight="1">
      <c r="A146" s="184">
        <v>144</v>
      </c>
      <c r="B146" s="46"/>
      <c r="C146" s="47"/>
      <c r="D146" s="48"/>
      <c r="E146" s="49"/>
      <c r="F146" s="49"/>
      <c r="G146" s="41" t="str">
        <f>IF(C146="","",VLOOKUP(WEEKDAY(C146),LIST!$A$15:$B$21,2,FALSE))</f>
        <v/>
      </c>
      <c r="H146" s="42" t="str">
        <f>IF(B146="","",IF(L146=LIST!$A$80,LIST!$A$78,IF(L146=LIST!$A$81,LIST!$A$78,IF(L146=LIST!$A$82,LIST!$A$78,IF(IFERROR(VLOOKUP(B146,'PHR (Project Hourly Rate)'!B:G,6,FALSE),LIST!$A$78)=0,LIST!$A$79,L146)))))</f>
        <v/>
      </c>
      <c r="I146" s="42" t="str">
        <f>IF(B146="","",IF(L146=LIST!$A$75,"",IF(K146=LIST!$A$76,LIST!$A$76,IF(L146=LIST!$A$77,"",IF(L146=LIST!$A$78,"",IF(L146=LIST!$A$80,"",IF(L146=LIST!$A$72,"",IF(L146=LIST!$A$73,"",IF(L146=LIST!$A$81,"",IF(L146=LIST!$A$82,"",IF(L146=LIST!$A$79,"",IF(K146=LIST!$A$75,LIST!$A$75,ROUND(J146*L146,2)))))))))))))</f>
        <v/>
      </c>
      <c r="J146" s="43">
        <f>IF(D146="",0,IF(K146=LIST!$A$75,0,IF(K146=LIST!$A$76,0,IF(K146=LIST!$A$77,0,IF(K146=LIST!$A$78,0,(MIN(D146,8)-K146))))))</f>
        <v>0</v>
      </c>
      <c r="K146" s="185" t="str">
        <f>IF(D146="","",IF('CLAIM FORM'!$M$7="",0,IF(L146=LIST!$A$78,0,IF('CLAIM FORM'!$M$7="R&amp;D",0,IF(E146="",LIST!$A$75,IF(F146=LIST!$F$30,0,IFERROR(((VLOOKUP(E146,'TRAINING CODE'!B:D,3,FALSE)*MIN(D146,8))),LIST!$A$76)))))))</f>
        <v/>
      </c>
      <c r="L146" s="183" t="str">
        <f>IF(B146="","",IF('CLAIM FORM'!$M$7="",LIST!$A$77,IFERROR(VLOOKUP(B146,'PHR (Project Hourly Rate)'!B:G,6,FALSE),LIST!$A$78)))</f>
        <v/>
      </c>
    </row>
    <row r="147" spans="1:12" ht="36" customHeight="1">
      <c r="A147" s="184">
        <v>145</v>
      </c>
      <c r="B147" s="46"/>
      <c r="C147" s="47"/>
      <c r="D147" s="48"/>
      <c r="E147" s="49"/>
      <c r="F147" s="49"/>
      <c r="G147" s="41" t="str">
        <f>IF(C147="","",VLOOKUP(WEEKDAY(C147),LIST!$A$15:$B$21,2,FALSE))</f>
        <v/>
      </c>
      <c r="H147" s="42" t="str">
        <f>IF(B147="","",IF(L147=LIST!$A$80,LIST!$A$78,IF(L147=LIST!$A$81,LIST!$A$78,IF(L147=LIST!$A$82,LIST!$A$78,IF(IFERROR(VLOOKUP(B147,'PHR (Project Hourly Rate)'!B:G,6,FALSE),LIST!$A$78)=0,LIST!$A$79,L147)))))</f>
        <v/>
      </c>
      <c r="I147" s="42" t="str">
        <f>IF(B147="","",IF(L147=LIST!$A$75,"",IF(K147=LIST!$A$76,LIST!$A$76,IF(L147=LIST!$A$77,"",IF(L147=LIST!$A$78,"",IF(L147=LIST!$A$80,"",IF(L147=LIST!$A$72,"",IF(L147=LIST!$A$73,"",IF(L147=LIST!$A$81,"",IF(L147=LIST!$A$82,"",IF(L147=LIST!$A$79,"",IF(K147=LIST!$A$75,LIST!$A$75,ROUND(J147*L147,2)))))))))))))</f>
        <v/>
      </c>
      <c r="J147" s="43">
        <f>IF(D147="",0,IF(K147=LIST!$A$75,0,IF(K147=LIST!$A$76,0,IF(K147=LIST!$A$77,0,IF(K147=LIST!$A$78,0,(MIN(D147,8)-K147))))))</f>
        <v>0</v>
      </c>
      <c r="K147" s="185" t="str">
        <f>IF(D147="","",IF('CLAIM FORM'!$M$7="",0,IF(L147=LIST!$A$78,0,IF('CLAIM FORM'!$M$7="R&amp;D",0,IF(E147="",LIST!$A$75,IF(F147=LIST!$F$30,0,IFERROR(((VLOOKUP(E147,'TRAINING CODE'!B:D,3,FALSE)*MIN(D147,8))),LIST!$A$76)))))))</f>
        <v/>
      </c>
      <c r="L147" s="183" t="str">
        <f>IF(B147="","",IF('CLAIM FORM'!$M$7="",LIST!$A$77,IFERROR(VLOOKUP(B147,'PHR (Project Hourly Rate)'!B:G,6,FALSE),LIST!$A$78)))</f>
        <v/>
      </c>
    </row>
    <row r="148" spans="1:12" ht="36" customHeight="1">
      <c r="A148" s="184">
        <v>146</v>
      </c>
      <c r="B148" s="46"/>
      <c r="C148" s="47"/>
      <c r="D148" s="48"/>
      <c r="E148" s="49"/>
      <c r="F148" s="49"/>
      <c r="G148" s="41" t="str">
        <f>IF(C148="","",VLOOKUP(WEEKDAY(C148),LIST!$A$15:$B$21,2,FALSE))</f>
        <v/>
      </c>
      <c r="H148" s="42" t="str">
        <f>IF(B148="","",IF(L148=LIST!$A$80,LIST!$A$78,IF(L148=LIST!$A$81,LIST!$A$78,IF(L148=LIST!$A$82,LIST!$A$78,IF(IFERROR(VLOOKUP(B148,'PHR (Project Hourly Rate)'!B:G,6,FALSE),LIST!$A$78)=0,LIST!$A$79,L148)))))</f>
        <v/>
      </c>
      <c r="I148" s="42" t="str">
        <f>IF(B148="","",IF(L148=LIST!$A$75,"",IF(K148=LIST!$A$76,LIST!$A$76,IF(L148=LIST!$A$77,"",IF(L148=LIST!$A$78,"",IF(L148=LIST!$A$80,"",IF(L148=LIST!$A$72,"",IF(L148=LIST!$A$73,"",IF(L148=LIST!$A$81,"",IF(L148=LIST!$A$82,"",IF(L148=LIST!$A$79,"",IF(K148=LIST!$A$75,LIST!$A$75,ROUND(J148*L148,2)))))))))))))</f>
        <v/>
      </c>
      <c r="J148" s="43">
        <f>IF(D148="",0,IF(K148=LIST!$A$75,0,IF(K148=LIST!$A$76,0,IF(K148=LIST!$A$77,0,IF(K148=LIST!$A$78,0,(MIN(D148,8)-K148))))))</f>
        <v>0</v>
      </c>
      <c r="K148" s="185" t="str">
        <f>IF(D148="","",IF('CLAIM FORM'!$M$7="",0,IF(L148=LIST!$A$78,0,IF('CLAIM FORM'!$M$7="R&amp;D",0,IF(E148="",LIST!$A$75,IF(F148=LIST!$F$30,0,IFERROR(((VLOOKUP(E148,'TRAINING CODE'!B:D,3,FALSE)*MIN(D148,8))),LIST!$A$76)))))))</f>
        <v/>
      </c>
      <c r="L148" s="183" t="str">
        <f>IF(B148="","",IF('CLAIM FORM'!$M$7="",LIST!$A$77,IFERROR(VLOOKUP(B148,'PHR (Project Hourly Rate)'!B:G,6,FALSE),LIST!$A$78)))</f>
        <v/>
      </c>
    </row>
    <row r="149" spans="1:12" ht="36" customHeight="1">
      <c r="A149" s="184">
        <v>147</v>
      </c>
      <c r="B149" s="46"/>
      <c r="C149" s="47"/>
      <c r="D149" s="48"/>
      <c r="E149" s="49"/>
      <c r="F149" s="49"/>
      <c r="G149" s="41" t="str">
        <f>IF(C149="","",VLOOKUP(WEEKDAY(C149),LIST!$A$15:$B$21,2,FALSE))</f>
        <v/>
      </c>
      <c r="H149" s="42" t="str">
        <f>IF(B149="","",IF(L149=LIST!$A$80,LIST!$A$78,IF(L149=LIST!$A$81,LIST!$A$78,IF(L149=LIST!$A$82,LIST!$A$78,IF(IFERROR(VLOOKUP(B149,'PHR (Project Hourly Rate)'!B:G,6,FALSE),LIST!$A$78)=0,LIST!$A$79,L149)))))</f>
        <v/>
      </c>
      <c r="I149" s="42" t="str">
        <f>IF(B149="","",IF(L149=LIST!$A$75,"",IF(K149=LIST!$A$76,LIST!$A$76,IF(L149=LIST!$A$77,"",IF(L149=LIST!$A$78,"",IF(L149=LIST!$A$80,"",IF(L149=LIST!$A$72,"",IF(L149=LIST!$A$73,"",IF(L149=LIST!$A$81,"",IF(L149=LIST!$A$82,"",IF(L149=LIST!$A$79,"",IF(K149=LIST!$A$75,LIST!$A$75,ROUND(J149*L149,2)))))))))))))</f>
        <v/>
      </c>
      <c r="J149" s="43">
        <f>IF(D149="",0,IF(K149=LIST!$A$75,0,IF(K149=LIST!$A$76,0,IF(K149=LIST!$A$77,0,IF(K149=LIST!$A$78,0,(MIN(D149,8)-K149))))))</f>
        <v>0</v>
      </c>
      <c r="K149" s="185" t="str">
        <f>IF(D149="","",IF('CLAIM FORM'!$M$7="",0,IF(L149=LIST!$A$78,0,IF('CLAIM FORM'!$M$7="R&amp;D",0,IF(E149="",LIST!$A$75,IF(F149=LIST!$F$30,0,IFERROR(((VLOOKUP(E149,'TRAINING CODE'!B:D,3,FALSE)*MIN(D149,8))),LIST!$A$76)))))))</f>
        <v/>
      </c>
      <c r="L149" s="183" t="str">
        <f>IF(B149="","",IF('CLAIM FORM'!$M$7="",LIST!$A$77,IFERROR(VLOOKUP(B149,'PHR (Project Hourly Rate)'!B:G,6,FALSE),LIST!$A$78)))</f>
        <v/>
      </c>
    </row>
    <row r="150" spans="1:12" ht="36" customHeight="1">
      <c r="A150" s="184">
        <v>148</v>
      </c>
      <c r="B150" s="46"/>
      <c r="C150" s="47"/>
      <c r="D150" s="48"/>
      <c r="E150" s="49"/>
      <c r="F150" s="49"/>
      <c r="G150" s="41" t="str">
        <f>IF(C150="","",VLOOKUP(WEEKDAY(C150),LIST!$A$15:$B$21,2,FALSE))</f>
        <v/>
      </c>
      <c r="H150" s="42" t="str">
        <f>IF(B150="","",IF(L150=LIST!$A$80,LIST!$A$78,IF(L150=LIST!$A$81,LIST!$A$78,IF(L150=LIST!$A$82,LIST!$A$78,IF(IFERROR(VLOOKUP(B150,'PHR (Project Hourly Rate)'!B:G,6,FALSE),LIST!$A$78)=0,LIST!$A$79,L150)))))</f>
        <v/>
      </c>
      <c r="I150" s="42" t="str">
        <f>IF(B150="","",IF(L150=LIST!$A$75,"",IF(K150=LIST!$A$76,LIST!$A$76,IF(L150=LIST!$A$77,"",IF(L150=LIST!$A$78,"",IF(L150=LIST!$A$80,"",IF(L150=LIST!$A$72,"",IF(L150=LIST!$A$73,"",IF(L150=LIST!$A$81,"",IF(L150=LIST!$A$82,"",IF(L150=LIST!$A$79,"",IF(K150=LIST!$A$75,LIST!$A$75,ROUND(J150*L150,2)))))))))))))</f>
        <v/>
      </c>
      <c r="J150" s="43">
        <f>IF(D150="",0,IF(K150=LIST!$A$75,0,IF(K150=LIST!$A$76,0,IF(K150=LIST!$A$77,0,IF(K150=LIST!$A$78,0,(MIN(D150,8)-K150))))))</f>
        <v>0</v>
      </c>
      <c r="K150" s="185" t="str">
        <f>IF(D150="","",IF('CLAIM FORM'!$M$7="",0,IF(L150=LIST!$A$78,0,IF('CLAIM FORM'!$M$7="R&amp;D",0,IF(E150="",LIST!$A$75,IF(F150=LIST!$F$30,0,IFERROR(((VLOOKUP(E150,'TRAINING CODE'!B:D,3,FALSE)*MIN(D150,8))),LIST!$A$76)))))))</f>
        <v/>
      </c>
      <c r="L150" s="183" t="str">
        <f>IF(B150="","",IF('CLAIM FORM'!$M$7="",LIST!$A$77,IFERROR(VLOOKUP(B150,'PHR (Project Hourly Rate)'!B:G,6,FALSE),LIST!$A$78)))</f>
        <v/>
      </c>
    </row>
    <row r="151" spans="1:12" ht="36" customHeight="1">
      <c r="A151" s="184">
        <v>149</v>
      </c>
      <c r="B151" s="46"/>
      <c r="C151" s="47"/>
      <c r="D151" s="48"/>
      <c r="E151" s="49"/>
      <c r="F151" s="49"/>
      <c r="G151" s="41" t="str">
        <f>IF(C151="","",VLOOKUP(WEEKDAY(C151),LIST!$A$15:$B$21,2,FALSE))</f>
        <v/>
      </c>
      <c r="H151" s="42" t="str">
        <f>IF(B151="","",IF(L151=LIST!$A$80,LIST!$A$78,IF(L151=LIST!$A$81,LIST!$A$78,IF(L151=LIST!$A$82,LIST!$A$78,IF(IFERROR(VLOOKUP(B151,'PHR (Project Hourly Rate)'!B:G,6,FALSE),LIST!$A$78)=0,LIST!$A$79,L151)))))</f>
        <v/>
      </c>
      <c r="I151" s="42" t="str">
        <f>IF(B151="","",IF(L151=LIST!$A$75,"",IF(K151=LIST!$A$76,LIST!$A$76,IF(L151=LIST!$A$77,"",IF(L151=LIST!$A$78,"",IF(L151=LIST!$A$80,"",IF(L151=LIST!$A$72,"",IF(L151=LIST!$A$73,"",IF(L151=LIST!$A$81,"",IF(L151=LIST!$A$82,"",IF(L151=LIST!$A$79,"",IF(K151=LIST!$A$75,LIST!$A$75,ROUND(J151*L151,2)))))))))))))</f>
        <v/>
      </c>
      <c r="J151" s="43">
        <f>IF(D151="",0,IF(K151=LIST!$A$75,0,IF(K151=LIST!$A$76,0,IF(K151=LIST!$A$77,0,IF(K151=LIST!$A$78,0,(MIN(D151,8)-K151))))))</f>
        <v>0</v>
      </c>
      <c r="K151" s="185" t="str">
        <f>IF(D151="","",IF('CLAIM FORM'!$M$7="",0,IF(L151=LIST!$A$78,0,IF('CLAIM FORM'!$M$7="R&amp;D",0,IF(E151="",LIST!$A$75,IF(F151=LIST!$F$30,0,IFERROR(((VLOOKUP(E151,'TRAINING CODE'!B:D,3,FALSE)*MIN(D151,8))),LIST!$A$76)))))))</f>
        <v/>
      </c>
      <c r="L151" s="183" t="str">
        <f>IF(B151="","",IF('CLAIM FORM'!$M$7="",LIST!$A$77,IFERROR(VLOOKUP(B151,'PHR (Project Hourly Rate)'!B:G,6,FALSE),LIST!$A$78)))</f>
        <v/>
      </c>
    </row>
    <row r="152" spans="1:12" ht="36" customHeight="1">
      <c r="A152" s="184">
        <v>150</v>
      </c>
      <c r="B152" s="46"/>
      <c r="C152" s="47"/>
      <c r="D152" s="48"/>
      <c r="E152" s="49"/>
      <c r="F152" s="49"/>
      <c r="G152" s="41" t="str">
        <f>IF(C152="","",VLOOKUP(WEEKDAY(C152),LIST!$A$15:$B$21,2,FALSE))</f>
        <v/>
      </c>
      <c r="H152" s="42" t="str">
        <f>IF(B152="","",IF(L152=LIST!$A$80,LIST!$A$78,IF(L152=LIST!$A$81,LIST!$A$78,IF(L152=LIST!$A$82,LIST!$A$78,IF(IFERROR(VLOOKUP(B152,'PHR (Project Hourly Rate)'!B:G,6,FALSE),LIST!$A$78)=0,LIST!$A$79,L152)))))</f>
        <v/>
      </c>
      <c r="I152" s="42" t="str">
        <f>IF(B152="","",IF(L152=LIST!$A$75,"",IF(K152=LIST!$A$76,LIST!$A$76,IF(L152=LIST!$A$77,"",IF(L152=LIST!$A$78,"",IF(L152=LIST!$A$80,"",IF(L152=LIST!$A$72,"",IF(L152=LIST!$A$73,"",IF(L152=LIST!$A$81,"",IF(L152=LIST!$A$82,"",IF(L152=LIST!$A$79,"",IF(K152=LIST!$A$75,LIST!$A$75,ROUND(J152*L152,2)))))))))))))</f>
        <v/>
      </c>
      <c r="J152" s="43">
        <f>IF(D152="",0,IF(K152=LIST!$A$75,0,IF(K152=LIST!$A$76,0,IF(K152=LIST!$A$77,0,IF(K152=LIST!$A$78,0,(MIN(D152,8)-K152))))))</f>
        <v>0</v>
      </c>
      <c r="K152" s="185" t="str">
        <f>IF(D152="","",IF('CLAIM FORM'!$M$7="",0,IF(L152=LIST!$A$78,0,IF('CLAIM FORM'!$M$7="R&amp;D",0,IF(E152="",LIST!$A$75,IF(F152=LIST!$F$30,0,IFERROR(((VLOOKUP(E152,'TRAINING CODE'!B:D,3,FALSE)*MIN(D152,8))),LIST!$A$76)))))))</f>
        <v/>
      </c>
      <c r="L152" s="183" t="str">
        <f>IF(B152="","",IF('CLAIM FORM'!$M$7="",LIST!$A$77,IFERROR(VLOOKUP(B152,'PHR (Project Hourly Rate)'!B:G,6,FALSE),LIST!$A$78)))</f>
        <v/>
      </c>
    </row>
    <row r="153" spans="1:12" ht="36" customHeight="1">
      <c r="A153" s="184">
        <v>151</v>
      </c>
      <c r="B153" s="46"/>
      <c r="C153" s="47"/>
      <c r="D153" s="48"/>
      <c r="E153" s="49"/>
      <c r="F153" s="49"/>
      <c r="G153" s="41" t="str">
        <f>IF(C153="","",VLOOKUP(WEEKDAY(C153),LIST!$A$15:$B$21,2,FALSE))</f>
        <v/>
      </c>
      <c r="H153" s="42" t="str">
        <f>IF(B153="","",IF(L153=LIST!$A$80,LIST!$A$78,IF(L153=LIST!$A$81,LIST!$A$78,IF(L153=LIST!$A$82,LIST!$A$78,IF(IFERROR(VLOOKUP(B153,'PHR (Project Hourly Rate)'!B:G,6,FALSE),LIST!$A$78)=0,LIST!$A$79,L153)))))</f>
        <v/>
      </c>
      <c r="I153" s="42" t="str">
        <f>IF(B153="","",IF(L153=LIST!$A$75,"",IF(K153=LIST!$A$76,LIST!$A$76,IF(L153=LIST!$A$77,"",IF(L153=LIST!$A$78,"",IF(L153=LIST!$A$80,"",IF(L153=LIST!$A$72,"",IF(L153=LIST!$A$73,"",IF(L153=LIST!$A$81,"",IF(L153=LIST!$A$82,"",IF(L153=LIST!$A$79,"",IF(K153=LIST!$A$75,LIST!$A$75,ROUND(J153*L153,2)))))))))))))</f>
        <v/>
      </c>
      <c r="J153" s="43">
        <f>IF(D153="",0,IF(K153=LIST!$A$75,0,IF(K153=LIST!$A$76,0,IF(K153=LIST!$A$77,0,IF(K153=LIST!$A$78,0,(MIN(D153,8)-K153))))))</f>
        <v>0</v>
      </c>
      <c r="K153" s="185" t="str">
        <f>IF(D153="","",IF('CLAIM FORM'!$M$7="",0,IF(L153=LIST!$A$78,0,IF('CLAIM FORM'!$M$7="R&amp;D",0,IF(E153="",LIST!$A$75,IF(F153=LIST!$F$30,0,IFERROR(((VLOOKUP(E153,'TRAINING CODE'!B:D,3,FALSE)*MIN(D153,8))),LIST!$A$76)))))))</f>
        <v/>
      </c>
      <c r="L153" s="183" t="str">
        <f>IF(B153="","",IF('CLAIM FORM'!$M$7="",LIST!$A$77,IFERROR(VLOOKUP(B153,'PHR (Project Hourly Rate)'!B:G,6,FALSE),LIST!$A$78)))</f>
        <v/>
      </c>
    </row>
    <row r="154" spans="1:12" ht="36" customHeight="1">
      <c r="A154" s="184">
        <v>152</v>
      </c>
      <c r="B154" s="46"/>
      <c r="C154" s="47"/>
      <c r="D154" s="48"/>
      <c r="E154" s="49"/>
      <c r="F154" s="49"/>
      <c r="G154" s="41" t="str">
        <f>IF(C154="","",VLOOKUP(WEEKDAY(C154),LIST!$A$15:$B$21,2,FALSE))</f>
        <v/>
      </c>
      <c r="H154" s="42" t="str">
        <f>IF(B154="","",IF(L154=LIST!$A$80,LIST!$A$78,IF(L154=LIST!$A$81,LIST!$A$78,IF(L154=LIST!$A$82,LIST!$A$78,IF(IFERROR(VLOOKUP(B154,'PHR (Project Hourly Rate)'!B:G,6,FALSE),LIST!$A$78)=0,LIST!$A$79,L154)))))</f>
        <v/>
      </c>
      <c r="I154" s="42" t="str">
        <f>IF(B154="","",IF(L154=LIST!$A$75,"",IF(K154=LIST!$A$76,LIST!$A$76,IF(L154=LIST!$A$77,"",IF(L154=LIST!$A$78,"",IF(L154=LIST!$A$80,"",IF(L154=LIST!$A$72,"",IF(L154=LIST!$A$73,"",IF(L154=LIST!$A$81,"",IF(L154=LIST!$A$82,"",IF(L154=LIST!$A$79,"",IF(K154=LIST!$A$75,LIST!$A$75,ROUND(J154*L154,2)))))))))))))</f>
        <v/>
      </c>
      <c r="J154" s="43">
        <f>IF(D154="",0,IF(K154=LIST!$A$75,0,IF(K154=LIST!$A$76,0,IF(K154=LIST!$A$77,0,IF(K154=LIST!$A$78,0,(MIN(D154,8)-K154))))))</f>
        <v>0</v>
      </c>
      <c r="K154" s="185" t="str">
        <f>IF(D154="","",IF('CLAIM FORM'!$M$7="",0,IF(L154=LIST!$A$78,0,IF('CLAIM FORM'!$M$7="R&amp;D",0,IF(E154="",LIST!$A$75,IF(F154=LIST!$F$30,0,IFERROR(((VLOOKUP(E154,'TRAINING CODE'!B:D,3,FALSE)*MIN(D154,8))),LIST!$A$76)))))))</f>
        <v/>
      </c>
      <c r="L154" s="183" t="str">
        <f>IF(B154="","",IF('CLAIM FORM'!$M$7="",LIST!$A$77,IFERROR(VLOOKUP(B154,'PHR (Project Hourly Rate)'!B:G,6,FALSE),LIST!$A$78)))</f>
        <v/>
      </c>
    </row>
    <row r="155" spans="1:12" ht="36" customHeight="1">
      <c r="A155" s="184">
        <v>153</v>
      </c>
      <c r="B155" s="46"/>
      <c r="C155" s="47"/>
      <c r="D155" s="48"/>
      <c r="E155" s="49"/>
      <c r="F155" s="49"/>
      <c r="G155" s="41" t="str">
        <f>IF(C155="","",VLOOKUP(WEEKDAY(C155),LIST!$A$15:$B$21,2,FALSE))</f>
        <v/>
      </c>
      <c r="H155" s="42" t="str">
        <f>IF(B155="","",IF(L155=LIST!$A$80,LIST!$A$78,IF(L155=LIST!$A$81,LIST!$A$78,IF(L155=LIST!$A$82,LIST!$A$78,IF(IFERROR(VLOOKUP(B155,'PHR (Project Hourly Rate)'!B:G,6,FALSE),LIST!$A$78)=0,LIST!$A$79,L155)))))</f>
        <v/>
      </c>
      <c r="I155" s="42" t="str">
        <f>IF(B155="","",IF(L155=LIST!$A$75,"",IF(K155=LIST!$A$76,LIST!$A$76,IF(L155=LIST!$A$77,"",IF(L155=LIST!$A$78,"",IF(L155=LIST!$A$80,"",IF(L155=LIST!$A$72,"",IF(L155=LIST!$A$73,"",IF(L155=LIST!$A$81,"",IF(L155=LIST!$A$82,"",IF(L155=LIST!$A$79,"",IF(K155=LIST!$A$75,LIST!$A$75,ROUND(J155*L155,2)))))))))))))</f>
        <v/>
      </c>
      <c r="J155" s="43">
        <f>IF(D155="",0,IF(K155=LIST!$A$75,0,IF(K155=LIST!$A$76,0,IF(K155=LIST!$A$77,0,IF(K155=LIST!$A$78,0,(MIN(D155,8)-K155))))))</f>
        <v>0</v>
      </c>
      <c r="K155" s="185" t="str">
        <f>IF(D155="","",IF('CLAIM FORM'!$M$7="",0,IF(L155=LIST!$A$78,0,IF('CLAIM FORM'!$M$7="R&amp;D",0,IF(E155="",LIST!$A$75,IF(F155=LIST!$F$30,0,IFERROR(((VLOOKUP(E155,'TRAINING CODE'!B:D,3,FALSE)*MIN(D155,8))),LIST!$A$76)))))))</f>
        <v/>
      </c>
      <c r="L155" s="183" t="str">
        <f>IF(B155="","",IF('CLAIM FORM'!$M$7="",LIST!$A$77,IFERROR(VLOOKUP(B155,'PHR (Project Hourly Rate)'!B:G,6,FALSE),LIST!$A$78)))</f>
        <v/>
      </c>
    </row>
    <row r="156" spans="1:12" ht="36" customHeight="1">
      <c r="A156" s="184">
        <v>154</v>
      </c>
      <c r="B156" s="46"/>
      <c r="C156" s="47"/>
      <c r="D156" s="48"/>
      <c r="E156" s="49"/>
      <c r="F156" s="49"/>
      <c r="G156" s="41" t="str">
        <f>IF(C156="","",VLOOKUP(WEEKDAY(C156),LIST!$A$15:$B$21,2,FALSE))</f>
        <v/>
      </c>
      <c r="H156" s="42" t="str">
        <f>IF(B156="","",IF(L156=LIST!$A$80,LIST!$A$78,IF(L156=LIST!$A$81,LIST!$A$78,IF(L156=LIST!$A$82,LIST!$A$78,IF(IFERROR(VLOOKUP(B156,'PHR (Project Hourly Rate)'!B:G,6,FALSE),LIST!$A$78)=0,LIST!$A$79,L156)))))</f>
        <v/>
      </c>
      <c r="I156" s="42" t="str">
        <f>IF(B156="","",IF(L156=LIST!$A$75,"",IF(K156=LIST!$A$76,LIST!$A$76,IF(L156=LIST!$A$77,"",IF(L156=LIST!$A$78,"",IF(L156=LIST!$A$80,"",IF(L156=LIST!$A$72,"",IF(L156=LIST!$A$73,"",IF(L156=LIST!$A$81,"",IF(L156=LIST!$A$82,"",IF(L156=LIST!$A$79,"",IF(K156=LIST!$A$75,LIST!$A$75,ROUND(J156*L156,2)))))))))))))</f>
        <v/>
      </c>
      <c r="J156" s="43">
        <f>IF(D156="",0,IF(K156=LIST!$A$75,0,IF(K156=LIST!$A$76,0,IF(K156=LIST!$A$77,0,IF(K156=LIST!$A$78,0,(MIN(D156,8)-K156))))))</f>
        <v>0</v>
      </c>
      <c r="K156" s="185" t="str">
        <f>IF(D156="","",IF('CLAIM FORM'!$M$7="",0,IF(L156=LIST!$A$78,0,IF('CLAIM FORM'!$M$7="R&amp;D",0,IF(E156="",LIST!$A$75,IF(F156=LIST!$F$30,0,IFERROR(((VLOOKUP(E156,'TRAINING CODE'!B:D,3,FALSE)*MIN(D156,8))),LIST!$A$76)))))))</f>
        <v/>
      </c>
      <c r="L156" s="183" t="str">
        <f>IF(B156="","",IF('CLAIM FORM'!$M$7="",LIST!$A$77,IFERROR(VLOOKUP(B156,'PHR (Project Hourly Rate)'!B:G,6,FALSE),LIST!$A$78)))</f>
        <v/>
      </c>
    </row>
    <row r="157" spans="1:12" ht="36" customHeight="1">
      <c r="A157" s="184">
        <v>155</v>
      </c>
      <c r="B157" s="46"/>
      <c r="C157" s="47"/>
      <c r="D157" s="48"/>
      <c r="E157" s="49"/>
      <c r="F157" s="49"/>
      <c r="G157" s="41" t="str">
        <f>IF(C157="","",VLOOKUP(WEEKDAY(C157),LIST!$A$15:$B$21,2,FALSE))</f>
        <v/>
      </c>
      <c r="H157" s="42" t="str">
        <f>IF(B157="","",IF(L157=LIST!$A$80,LIST!$A$78,IF(L157=LIST!$A$81,LIST!$A$78,IF(L157=LIST!$A$82,LIST!$A$78,IF(IFERROR(VLOOKUP(B157,'PHR (Project Hourly Rate)'!B:G,6,FALSE),LIST!$A$78)=0,LIST!$A$79,L157)))))</f>
        <v/>
      </c>
      <c r="I157" s="42" t="str">
        <f>IF(B157="","",IF(L157=LIST!$A$75,"",IF(K157=LIST!$A$76,LIST!$A$76,IF(L157=LIST!$A$77,"",IF(L157=LIST!$A$78,"",IF(L157=LIST!$A$80,"",IF(L157=LIST!$A$72,"",IF(L157=LIST!$A$73,"",IF(L157=LIST!$A$81,"",IF(L157=LIST!$A$82,"",IF(L157=LIST!$A$79,"",IF(K157=LIST!$A$75,LIST!$A$75,ROUND(J157*L157,2)))))))))))))</f>
        <v/>
      </c>
      <c r="J157" s="43">
        <f>IF(D157="",0,IF(K157=LIST!$A$75,0,IF(K157=LIST!$A$76,0,IF(K157=LIST!$A$77,0,IF(K157=LIST!$A$78,0,(MIN(D157,8)-K157))))))</f>
        <v>0</v>
      </c>
      <c r="K157" s="185" t="str">
        <f>IF(D157="","",IF('CLAIM FORM'!$M$7="",0,IF(L157=LIST!$A$78,0,IF('CLAIM FORM'!$M$7="R&amp;D",0,IF(E157="",LIST!$A$75,IF(F157=LIST!$F$30,0,IFERROR(((VLOOKUP(E157,'TRAINING CODE'!B:D,3,FALSE)*MIN(D157,8))),LIST!$A$76)))))))</f>
        <v/>
      </c>
      <c r="L157" s="183" t="str">
        <f>IF(B157="","",IF('CLAIM FORM'!$M$7="",LIST!$A$77,IFERROR(VLOOKUP(B157,'PHR (Project Hourly Rate)'!B:G,6,FALSE),LIST!$A$78)))</f>
        <v/>
      </c>
    </row>
    <row r="158" spans="1:12" ht="36" customHeight="1">
      <c r="A158" s="184">
        <v>156</v>
      </c>
      <c r="B158" s="46"/>
      <c r="C158" s="47"/>
      <c r="D158" s="48"/>
      <c r="E158" s="49"/>
      <c r="F158" s="49"/>
      <c r="G158" s="41" t="str">
        <f>IF(C158="","",VLOOKUP(WEEKDAY(C158),LIST!$A$15:$B$21,2,FALSE))</f>
        <v/>
      </c>
      <c r="H158" s="42" t="str">
        <f>IF(B158="","",IF(L158=LIST!$A$80,LIST!$A$78,IF(L158=LIST!$A$81,LIST!$A$78,IF(L158=LIST!$A$82,LIST!$A$78,IF(IFERROR(VLOOKUP(B158,'PHR (Project Hourly Rate)'!B:G,6,FALSE),LIST!$A$78)=0,LIST!$A$79,L158)))))</f>
        <v/>
      </c>
      <c r="I158" s="42" t="str">
        <f>IF(B158="","",IF(L158=LIST!$A$75,"",IF(K158=LIST!$A$76,LIST!$A$76,IF(L158=LIST!$A$77,"",IF(L158=LIST!$A$78,"",IF(L158=LIST!$A$80,"",IF(L158=LIST!$A$72,"",IF(L158=LIST!$A$73,"",IF(L158=LIST!$A$81,"",IF(L158=LIST!$A$82,"",IF(L158=LIST!$A$79,"",IF(K158=LIST!$A$75,LIST!$A$75,ROUND(J158*L158,2)))))))))))))</f>
        <v/>
      </c>
      <c r="J158" s="43">
        <f>IF(D158="",0,IF(K158=LIST!$A$75,0,IF(K158=LIST!$A$76,0,IF(K158=LIST!$A$77,0,IF(K158=LIST!$A$78,0,(MIN(D158,8)-K158))))))</f>
        <v>0</v>
      </c>
      <c r="K158" s="185" t="str">
        <f>IF(D158="","",IF('CLAIM FORM'!$M$7="",0,IF(L158=LIST!$A$78,0,IF('CLAIM FORM'!$M$7="R&amp;D",0,IF(E158="",LIST!$A$75,IF(F158=LIST!$F$30,0,IFERROR(((VLOOKUP(E158,'TRAINING CODE'!B:D,3,FALSE)*MIN(D158,8))),LIST!$A$76)))))))</f>
        <v/>
      </c>
      <c r="L158" s="183" t="str">
        <f>IF(B158="","",IF('CLAIM FORM'!$M$7="",LIST!$A$77,IFERROR(VLOOKUP(B158,'PHR (Project Hourly Rate)'!B:G,6,FALSE),LIST!$A$78)))</f>
        <v/>
      </c>
    </row>
    <row r="159" spans="1:12" ht="36" customHeight="1">
      <c r="A159" s="184">
        <v>157</v>
      </c>
      <c r="B159" s="46"/>
      <c r="C159" s="47"/>
      <c r="D159" s="48"/>
      <c r="E159" s="49"/>
      <c r="F159" s="49"/>
      <c r="G159" s="41" t="str">
        <f>IF(C159="","",VLOOKUP(WEEKDAY(C159),LIST!$A$15:$B$21,2,FALSE))</f>
        <v/>
      </c>
      <c r="H159" s="42" t="str">
        <f>IF(B159="","",IF(L159=LIST!$A$80,LIST!$A$78,IF(L159=LIST!$A$81,LIST!$A$78,IF(L159=LIST!$A$82,LIST!$A$78,IF(IFERROR(VLOOKUP(B159,'PHR (Project Hourly Rate)'!B:G,6,FALSE),LIST!$A$78)=0,LIST!$A$79,L159)))))</f>
        <v/>
      </c>
      <c r="I159" s="42" t="str">
        <f>IF(B159="","",IF(L159=LIST!$A$75,"",IF(K159=LIST!$A$76,LIST!$A$76,IF(L159=LIST!$A$77,"",IF(L159=LIST!$A$78,"",IF(L159=LIST!$A$80,"",IF(L159=LIST!$A$72,"",IF(L159=LIST!$A$73,"",IF(L159=LIST!$A$81,"",IF(L159=LIST!$A$82,"",IF(L159=LIST!$A$79,"",IF(K159=LIST!$A$75,LIST!$A$75,ROUND(J159*L159,2)))))))))))))</f>
        <v/>
      </c>
      <c r="J159" s="43">
        <f>IF(D159="",0,IF(K159=LIST!$A$75,0,IF(K159=LIST!$A$76,0,IF(K159=LIST!$A$77,0,IF(K159=LIST!$A$78,0,(MIN(D159,8)-K159))))))</f>
        <v>0</v>
      </c>
      <c r="K159" s="185" t="str">
        <f>IF(D159="","",IF('CLAIM FORM'!$M$7="",0,IF(L159=LIST!$A$78,0,IF('CLAIM FORM'!$M$7="R&amp;D",0,IF(E159="",LIST!$A$75,IF(F159=LIST!$F$30,0,IFERROR(((VLOOKUP(E159,'TRAINING CODE'!B:D,3,FALSE)*MIN(D159,8))),LIST!$A$76)))))))</f>
        <v/>
      </c>
      <c r="L159" s="183" t="str">
        <f>IF(B159="","",IF('CLAIM FORM'!$M$7="",LIST!$A$77,IFERROR(VLOOKUP(B159,'PHR (Project Hourly Rate)'!B:G,6,FALSE),LIST!$A$78)))</f>
        <v/>
      </c>
    </row>
    <row r="160" spans="1:12" ht="36" customHeight="1">
      <c r="A160" s="184">
        <v>158</v>
      </c>
      <c r="B160" s="46"/>
      <c r="C160" s="47"/>
      <c r="D160" s="48"/>
      <c r="E160" s="49"/>
      <c r="F160" s="49"/>
      <c r="G160" s="41" t="str">
        <f>IF(C160="","",VLOOKUP(WEEKDAY(C160),LIST!$A$15:$B$21,2,FALSE))</f>
        <v/>
      </c>
      <c r="H160" s="42" t="str">
        <f>IF(B160="","",IF(L160=LIST!$A$80,LIST!$A$78,IF(L160=LIST!$A$81,LIST!$A$78,IF(L160=LIST!$A$82,LIST!$A$78,IF(IFERROR(VLOOKUP(B160,'PHR (Project Hourly Rate)'!B:G,6,FALSE),LIST!$A$78)=0,LIST!$A$79,L160)))))</f>
        <v/>
      </c>
      <c r="I160" s="42" t="str">
        <f>IF(B160="","",IF(L160=LIST!$A$75,"",IF(K160=LIST!$A$76,LIST!$A$76,IF(L160=LIST!$A$77,"",IF(L160=LIST!$A$78,"",IF(L160=LIST!$A$80,"",IF(L160=LIST!$A$72,"",IF(L160=LIST!$A$73,"",IF(L160=LIST!$A$81,"",IF(L160=LIST!$A$82,"",IF(L160=LIST!$A$79,"",IF(K160=LIST!$A$75,LIST!$A$75,ROUND(J160*L160,2)))))))))))))</f>
        <v/>
      </c>
      <c r="J160" s="43">
        <f>IF(D160="",0,IF(K160=LIST!$A$75,0,IF(K160=LIST!$A$76,0,IF(K160=LIST!$A$77,0,IF(K160=LIST!$A$78,0,(MIN(D160,8)-K160))))))</f>
        <v>0</v>
      </c>
      <c r="K160" s="185" t="str">
        <f>IF(D160="","",IF('CLAIM FORM'!$M$7="",0,IF(L160=LIST!$A$78,0,IF('CLAIM FORM'!$M$7="R&amp;D",0,IF(E160="",LIST!$A$75,IF(F160=LIST!$F$30,0,IFERROR(((VLOOKUP(E160,'TRAINING CODE'!B:D,3,FALSE)*MIN(D160,8))),LIST!$A$76)))))))</f>
        <v/>
      </c>
      <c r="L160" s="183" t="str">
        <f>IF(B160="","",IF('CLAIM FORM'!$M$7="",LIST!$A$77,IFERROR(VLOOKUP(B160,'PHR (Project Hourly Rate)'!B:G,6,FALSE),LIST!$A$78)))</f>
        <v/>
      </c>
    </row>
    <row r="161" spans="1:12" ht="36" customHeight="1">
      <c r="A161" s="184">
        <v>159</v>
      </c>
      <c r="B161" s="46"/>
      <c r="C161" s="47"/>
      <c r="D161" s="48"/>
      <c r="E161" s="49"/>
      <c r="F161" s="49"/>
      <c r="G161" s="41" t="str">
        <f>IF(C161="","",VLOOKUP(WEEKDAY(C161),LIST!$A$15:$B$21,2,FALSE))</f>
        <v/>
      </c>
      <c r="H161" s="42" t="str">
        <f>IF(B161="","",IF(L161=LIST!$A$80,LIST!$A$78,IF(L161=LIST!$A$81,LIST!$A$78,IF(L161=LIST!$A$82,LIST!$A$78,IF(IFERROR(VLOOKUP(B161,'PHR (Project Hourly Rate)'!B:G,6,FALSE),LIST!$A$78)=0,LIST!$A$79,L161)))))</f>
        <v/>
      </c>
      <c r="I161" s="42" t="str">
        <f>IF(B161="","",IF(L161=LIST!$A$75,"",IF(K161=LIST!$A$76,LIST!$A$76,IF(L161=LIST!$A$77,"",IF(L161=LIST!$A$78,"",IF(L161=LIST!$A$80,"",IF(L161=LIST!$A$72,"",IF(L161=LIST!$A$73,"",IF(L161=LIST!$A$81,"",IF(L161=LIST!$A$82,"",IF(L161=LIST!$A$79,"",IF(K161=LIST!$A$75,LIST!$A$75,ROUND(J161*L161,2)))))))))))))</f>
        <v/>
      </c>
      <c r="J161" s="43">
        <f>IF(D161="",0,IF(K161=LIST!$A$75,0,IF(K161=LIST!$A$76,0,IF(K161=LIST!$A$77,0,IF(K161=LIST!$A$78,0,(MIN(D161,8)-K161))))))</f>
        <v>0</v>
      </c>
      <c r="K161" s="185" t="str">
        <f>IF(D161="","",IF('CLAIM FORM'!$M$7="",0,IF(L161=LIST!$A$78,0,IF('CLAIM FORM'!$M$7="R&amp;D",0,IF(E161="",LIST!$A$75,IF(F161=LIST!$F$30,0,IFERROR(((VLOOKUP(E161,'TRAINING CODE'!B:D,3,FALSE)*MIN(D161,8))),LIST!$A$76)))))))</f>
        <v/>
      </c>
      <c r="L161" s="183" t="str">
        <f>IF(B161="","",IF('CLAIM FORM'!$M$7="",LIST!$A$77,IFERROR(VLOOKUP(B161,'PHR (Project Hourly Rate)'!B:G,6,FALSE),LIST!$A$78)))</f>
        <v/>
      </c>
    </row>
    <row r="162" spans="1:12" ht="36" customHeight="1">
      <c r="A162" s="184">
        <v>160</v>
      </c>
      <c r="B162" s="46"/>
      <c r="C162" s="47"/>
      <c r="D162" s="48"/>
      <c r="E162" s="49"/>
      <c r="F162" s="49"/>
      <c r="G162" s="41" t="str">
        <f>IF(C162="","",VLOOKUP(WEEKDAY(C162),LIST!$A$15:$B$21,2,FALSE))</f>
        <v/>
      </c>
      <c r="H162" s="42" t="str">
        <f>IF(B162="","",IF(L162=LIST!$A$80,LIST!$A$78,IF(L162=LIST!$A$81,LIST!$A$78,IF(L162=LIST!$A$82,LIST!$A$78,IF(IFERROR(VLOOKUP(B162,'PHR (Project Hourly Rate)'!B:G,6,FALSE),LIST!$A$78)=0,LIST!$A$79,L162)))))</f>
        <v/>
      </c>
      <c r="I162" s="42" t="str">
        <f>IF(B162="","",IF(L162=LIST!$A$75,"",IF(K162=LIST!$A$76,LIST!$A$76,IF(L162=LIST!$A$77,"",IF(L162=LIST!$A$78,"",IF(L162=LIST!$A$80,"",IF(L162=LIST!$A$72,"",IF(L162=LIST!$A$73,"",IF(L162=LIST!$A$81,"",IF(L162=LIST!$A$82,"",IF(L162=LIST!$A$79,"",IF(K162=LIST!$A$75,LIST!$A$75,ROUND(J162*L162,2)))))))))))))</f>
        <v/>
      </c>
      <c r="J162" s="43">
        <f>IF(D162="",0,IF(K162=LIST!$A$75,0,IF(K162=LIST!$A$76,0,IF(K162=LIST!$A$77,0,IF(K162=LIST!$A$78,0,(MIN(D162,8)-K162))))))</f>
        <v>0</v>
      </c>
      <c r="K162" s="185" t="str">
        <f>IF(D162="","",IF('CLAIM FORM'!$M$7="",0,IF(L162=LIST!$A$78,0,IF('CLAIM FORM'!$M$7="R&amp;D",0,IF(E162="",LIST!$A$75,IF(F162=LIST!$F$30,0,IFERROR(((VLOOKUP(E162,'TRAINING CODE'!B:D,3,FALSE)*MIN(D162,8))),LIST!$A$76)))))))</f>
        <v/>
      </c>
      <c r="L162" s="183" t="str">
        <f>IF(B162="","",IF('CLAIM FORM'!$M$7="",LIST!$A$77,IFERROR(VLOOKUP(B162,'PHR (Project Hourly Rate)'!B:G,6,FALSE),LIST!$A$78)))</f>
        <v/>
      </c>
    </row>
    <row r="163" spans="1:12" ht="36" customHeight="1">
      <c r="A163" s="184">
        <v>161</v>
      </c>
      <c r="B163" s="46"/>
      <c r="C163" s="47"/>
      <c r="D163" s="48"/>
      <c r="E163" s="49"/>
      <c r="F163" s="49"/>
      <c r="G163" s="41" t="str">
        <f>IF(C163="","",VLOOKUP(WEEKDAY(C163),LIST!$A$15:$B$21,2,FALSE))</f>
        <v/>
      </c>
      <c r="H163" s="42" t="str">
        <f>IF(B163="","",IF(L163=LIST!$A$80,LIST!$A$78,IF(L163=LIST!$A$81,LIST!$A$78,IF(L163=LIST!$A$82,LIST!$A$78,IF(IFERROR(VLOOKUP(B163,'PHR (Project Hourly Rate)'!B:G,6,FALSE),LIST!$A$78)=0,LIST!$A$79,L163)))))</f>
        <v/>
      </c>
      <c r="I163" s="42" t="str">
        <f>IF(B163="","",IF(L163=LIST!$A$75,"",IF(K163=LIST!$A$76,LIST!$A$76,IF(L163=LIST!$A$77,"",IF(L163=LIST!$A$78,"",IF(L163=LIST!$A$80,"",IF(L163=LIST!$A$72,"",IF(L163=LIST!$A$73,"",IF(L163=LIST!$A$81,"",IF(L163=LIST!$A$82,"",IF(L163=LIST!$A$79,"",IF(K163=LIST!$A$75,LIST!$A$75,ROUND(J163*L163,2)))))))))))))</f>
        <v/>
      </c>
      <c r="J163" s="43">
        <f>IF(D163="",0,IF(K163=LIST!$A$75,0,IF(K163=LIST!$A$76,0,IF(K163=LIST!$A$77,0,IF(K163=LIST!$A$78,0,(MIN(D163,8)-K163))))))</f>
        <v>0</v>
      </c>
      <c r="K163" s="185" t="str">
        <f>IF(D163="","",IF('CLAIM FORM'!$M$7="",0,IF(L163=LIST!$A$78,0,IF('CLAIM FORM'!$M$7="R&amp;D",0,IF(E163="",LIST!$A$75,IF(F163=LIST!$F$30,0,IFERROR(((VLOOKUP(E163,'TRAINING CODE'!B:D,3,FALSE)*MIN(D163,8))),LIST!$A$76)))))))</f>
        <v/>
      </c>
      <c r="L163" s="183" t="str">
        <f>IF(B163="","",IF('CLAIM FORM'!$M$7="",LIST!$A$77,IFERROR(VLOOKUP(B163,'PHR (Project Hourly Rate)'!B:G,6,FALSE),LIST!$A$78)))</f>
        <v/>
      </c>
    </row>
    <row r="164" spans="1:12" ht="36" customHeight="1">
      <c r="A164" s="184">
        <v>162</v>
      </c>
      <c r="B164" s="46"/>
      <c r="C164" s="47"/>
      <c r="D164" s="48"/>
      <c r="E164" s="49"/>
      <c r="F164" s="49"/>
      <c r="G164" s="41" t="str">
        <f>IF(C164="","",VLOOKUP(WEEKDAY(C164),LIST!$A$15:$B$21,2,FALSE))</f>
        <v/>
      </c>
      <c r="H164" s="42" t="str">
        <f>IF(B164="","",IF(L164=LIST!$A$80,LIST!$A$78,IF(L164=LIST!$A$81,LIST!$A$78,IF(L164=LIST!$A$82,LIST!$A$78,IF(IFERROR(VLOOKUP(B164,'PHR (Project Hourly Rate)'!B:G,6,FALSE),LIST!$A$78)=0,LIST!$A$79,L164)))))</f>
        <v/>
      </c>
      <c r="I164" s="42" t="str">
        <f>IF(B164="","",IF(L164=LIST!$A$75,"",IF(K164=LIST!$A$76,LIST!$A$76,IF(L164=LIST!$A$77,"",IF(L164=LIST!$A$78,"",IF(L164=LIST!$A$80,"",IF(L164=LIST!$A$72,"",IF(L164=LIST!$A$73,"",IF(L164=LIST!$A$81,"",IF(L164=LIST!$A$82,"",IF(L164=LIST!$A$79,"",IF(K164=LIST!$A$75,LIST!$A$75,ROUND(J164*L164,2)))))))))))))</f>
        <v/>
      </c>
      <c r="J164" s="43">
        <f>IF(D164="",0,IF(K164=LIST!$A$75,0,IF(K164=LIST!$A$76,0,IF(K164=LIST!$A$77,0,IF(K164=LIST!$A$78,0,(MIN(D164,8)-K164))))))</f>
        <v>0</v>
      </c>
      <c r="K164" s="185" t="str">
        <f>IF(D164="","",IF('CLAIM FORM'!$M$7="",0,IF(L164=LIST!$A$78,0,IF('CLAIM FORM'!$M$7="R&amp;D",0,IF(E164="",LIST!$A$75,IF(F164=LIST!$F$30,0,IFERROR(((VLOOKUP(E164,'TRAINING CODE'!B:D,3,FALSE)*MIN(D164,8))),LIST!$A$76)))))))</f>
        <v/>
      </c>
      <c r="L164" s="183" t="str">
        <f>IF(B164="","",IF('CLAIM FORM'!$M$7="",LIST!$A$77,IFERROR(VLOOKUP(B164,'PHR (Project Hourly Rate)'!B:G,6,FALSE),LIST!$A$78)))</f>
        <v/>
      </c>
    </row>
    <row r="165" spans="1:12" ht="36" customHeight="1">
      <c r="A165" s="184">
        <v>163</v>
      </c>
      <c r="B165" s="46"/>
      <c r="C165" s="47"/>
      <c r="D165" s="48"/>
      <c r="E165" s="49"/>
      <c r="F165" s="49"/>
      <c r="G165" s="41" t="str">
        <f>IF(C165="","",VLOOKUP(WEEKDAY(C165),LIST!$A$15:$B$21,2,FALSE))</f>
        <v/>
      </c>
      <c r="H165" s="42" t="str">
        <f>IF(B165="","",IF(L165=LIST!$A$80,LIST!$A$78,IF(L165=LIST!$A$81,LIST!$A$78,IF(L165=LIST!$A$82,LIST!$A$78,IF(IFERROR(VLOOKUP(B165,'PHR (Project Hourly Rate)'!B:G,6,FALSE),LIST!$A$78)=0,LIST!$A$79,L165)))))</f>
        <v/>
      </c>
      <c r="I165" s="42" t="str">
        <f>IF(B165="","",IF(L165=LIST!$A$75,"",IF(K165=LIST!$A$76,LIST!$A$76,IF(L165=LIST!$A$77,"",IF(L165=LIST!$A$78,"",IF(L165=LIST!$A$80,"",IF(L165=LIST!$A$72,"",IF(L165=LIST!$A$73,"",IF(L165=LIST!$A$81,"",IF(L165=LIST!$A$82,"",IF(L165=LIST!$A$79,"",IF(K165=LIST!$A$75,LIST!$A$75,ROUND(J165*L165,2)))))))))))))</f>
        <v/>
      </c>
      <c r="J165" s="43">
        <f>IF(D165="",0,IF(K165=LIST!$A$75,0,IF(K165=LIST!$A$76,0,IF(K165=LIST!$A$77,0,IF(K165=LIST!$A$78,0,(MIN(D165,8)-K165))))))</f>
        <v>0</v>
      </c>
      <c r="K165" s="185" t="str">
        <f>IF(D165="","",IF('CLAIM FORM'!$M$7="",0,IF(L165=LIST!$A$78,0,IF('CLAIM FORM'!$M$7="R&amp;D",0,IF(E165="",LIST!$A$75,IF(F165=LIST!$F$30,0,IFERROR(((VLOOKUP(E165,'TRAINING CODE'!B:D,3,FALSE)*MIN(D165,8))),LIST!$A$76)))))))</f>
        <v/>
      </c>
      <c r="L165" s="183" t="str">
        <f>IF(B165="","",IF('CLAIM FORM'!$M$7="",LIST!$A$77,IFERROR(VLOOKUP(B165,'PHR (Project Hourly Rate)'!B:G,6,FALSE),LIST!$A$78)))</f>
        <v/>
      </c>
    </row>
    <row r="166" spans="1:12" ht="36" customHeight="1">
      <c r="A166" s="184">
        <v>164</v>
      </c>
      <c r="B166" s="46"/>
      <c r="C166" s="47"/>
      <c r="D166" s="48"/>
      <c r="E166" s="49"/>
      <c r="F166" s="49"/>
      <c r="G166" s="41" t="str">
        <f>IF(C166="","",VLOOKUP(WEEKDAY(C166),LIST!$A$15:$B$21,2,FALSE))</f>
        <v/>
      </c>
      <c r="H166" s="42" t="str">
        <f>IF(B166="","",IF(L166=LIST!$A$80,LIST!$A$78,IF(L166=LIST!$A$81,LIST!$A$78,IF(L166=LIST!$A$82,LIST!$A$78,IF(IFERROR(VLOOKUP(B166,'PHR (Project Hourly Rate)'!B:G,6,FALSE),LIST!$A$78)=0,LIST!$A$79,L166)))))</f>
        <v/>
      </c>
      <c r="I166" s="42" t="str">
        <f>IF(B166="","",IF(L166=LIST!$A$75,"",IF(K166=LIST!$A$76,LIST!$A$76,IF(L166=LIST!$A$77,"",IF(L166=LIST!$A$78,"",IF(L166=LIST!$A$80,"",IF(L166=LIST!$A$72,"",IF(L166=LIST!$A$73,"",IF(L166=LIST!$A$81,"",IF(L166=LIST!$A$82,"",IF(L166=LIST!$A$79,"",IF(K166=LIST!$A$75,LIST!$A$75,ROUND(J166*L166,2)))))))))))))</f>
        <v/>
      </c>
      <c r="J166" s="43">
        <f>IF(D166="",0,IF(K166=LIST!$A$75,0,IF(K166=LIST!$A$76,0,IF(K166=LIST!$A$77,0,IF(K166=LIST!$A$78,0,(MIN(D166,8)-K166))))))</f>
        <v>0</v>
      </c>
      <c r="K166" s="185" t="str">
        <f>IF(D166="","",IF('CLAIM FORM'!$M$7="",0,IF(L166=LIST!$A$78,0,IF('CLAIM FORM'!$M$7="R&amp;D",0,IF(E166="",LIST!$A$75,IF(F166=LIST!$F$30,0,IFERROR(((VLOOKUP(E166,'TRAINING CODE'!B:D,3,FALSE)*MIN(D166,8))),LIST!$A$76)))))))</f>
        <v/>
      </c>
      <c r="L166" s="183" t="str">
        <f>IF(B166="","",IF('CLAIM FORM'!$M$7="",LIST!$A$77,IFERROR(VLOOKUP(B166,'PHR (Project Hourly Rate)'!B:G,6,FALSE),LIST!$A$78)))</f>
        <v/>
      </c>
    </row>
    <row r="167" spans="1:12" ht="36" customHeight="1">
      <c r="A167" s="184">
        <v>165</v>
      </c>
      <c r="B167" s="46"/>
      <c r="C167" s="47"/>
      <c r="D167" s="48"/>
      <c r="E167" s="49"/>
      <c r="F167" s="49"/>
      <c r="G167" s="41" t="str">
        <f>IF(C167="","",VLOOKUP(WEEKDAY(C167),LIST!$A$15:$B$21,2,FALSE))</f>
        <v/>
      </c>
      <c r="H167" s="42" t="str">
        <f>IF(B167="","",IF(L167=LIST!$A$80,LIST!$A$78,IF(L167=LIST!$A$81,LIST!$A$78,IF(L167=LIST!$A$82,LIST!$A$78,IF(IFERROR(VLOOKUP(B167,'PHR (Project Hourly Rate)'!B:G,6,FALSE),LIST!$A$78)=0,LIST!$A$79,L167)))))</f>
        <v/>
      </c>
      <c r="I167" s="42" t="str">
        <f>IF(B167="","",IF(L167=LIST!$A$75,"",IF(K167=LIST!$A$76,LIST!$A$76,IF(L167=LIST!$A$77,"",IF(L167=LIST!$A$78,"",IF(L167=LIST!$A$80,"",IF(L167=LIST!$A$72,"",IF(L167=LIST!$A$73,"",IF(L167=LIST!$A$81,"",IF(L167=LIST!$A$82,"",IF(L167=LIST!$A$79,"",IF(K167=LIST!$A$75,LIST!$A$75,ROUND(J167*L167,2)))))))))))))</f>
        <v/>
      </c>
      <c r="J167" s="43">
        <f>IF(D167="",0,IF(K167=LIST!$A$75,0,IF(K167=LIST!$A$76,0,IF(K167=LIST!$A$77,0,IF(K167=LIST!$A$78,0,(MIN(D167,8)-K167))))))</f>
        <v>0</v>
      </c>
      <c r="K167" s="185" t="str">
        <f>IF(D167="","",IF('CLAIM FORM'!$M$7="",0,IF(L167=LIST!$A$78,0,IF('CLAIM FORM'!$M$7="R&amp;D",0,IF(E167="",LIST!$A$75,IF(F167=LIST!$F$30,0,IFERROR(((VLOOKUP(E167,'TRAINING CODE'!B:D,3,FALSE)*MIN(D167,8))),LIST!$A$76)))))))</f>
        <v/>
      </c>
      <c r="L167" s="183" t="str">
        <f>IF(B167="","",IF('CLAIM FORM'!$M$7="",LIST!$A$77,IFERROR(VLOOKUP(B167,'PHR (Project Hourly Rate)'!B:G,6,FALSE),LIST!$A$78)))</f>
        <v/>
      </c>
    </row>
    <row r="168" spans="1:12" ht="36" customHeight="1">
      <c r="A168" s="184">
        <v>166</v>
      </c>
      <c r="B168" s="46"/>
      <c r="C168" s="47"/>
      <c r="D168" s="48"/>
      <c r="E168" s="49"/>
      <c r="F168" s="49"/>
      <c r="G168" s="41" t="str">
        <f>IF(C168="","",VLOOKUP(WEEKDAY(C168),LIST!$A$15:$B$21,2,FALSE))</f>
        <v/>
      </c>
      <c r="H168" s="42" t="str">
        <f>IF(B168="","",IF(L168=LIST!$A$80,LIST!$A$78,IF(L168=LIST!$A$81,LIST!$A$78,IF(L168=LIST!$A$82,LIST!$A$78,IF(IFERROR(VLOOKUP(B168,'PHR (Project Hourly Rate)'!B:G,6,FALSE),LIST!$A$78)=0,LIST!$A$79,L168)))))</f>
        <v/>
      </c>
      <c r="I168" s="42" t="str">
        <f>IF(B168="","",IF(L168=LIST!$A$75,"",IF(K168=LIST!$A$76,LIST!$A$76,IF(L168=LIST!$A$77,"",IF(L168=LIST!$A$78,"",IF(L168=LIST!$A$80,"",IF(L168=LIST!$A$72,"",IF(L168=LIST!$A$73,"",IF(L168=LIST!$A$81,"",IF(L168=LIST!$A$82,"",IF(L168=LIST!$A$79,"",IF(K168=LIST!$A$75,LIST!$A$75,ROUND(J168*L168,2)))))))))))))</f>
        <v/>
      </c>
      <c r="J168" s="43">
        <f>IF(D168="",0,IF(K168=LIST!$A$75,0,IF(K168=LIST!$A$76,0,IF(K168=LIST!$A$77,0,IF(K168=LIST!$A$78,0,(MIN(D168,8)-K168))))))</f>
        <v>0</v>
      </c>
      <c r="K168" s="185" t="str">
        <f>IF(D168="","",IF('CLAIM FORM'!$M$7="",0,IF(L168=LIST!$A$78,0,IF('CLAIM FORM'!$M$7="R&amp;D",0,IF(E168="",LIST!$A$75,IF(F168=LIST!$F$30,0,IFERROR(((VLOOKUP(E168,'TRAINING CODE'!B:D,3,FALSE)*MIN(D168,8))),LIST!$A$76)))))))</f>
        <v/>
      </c>
      <c r="L168" s="183" t="str">
        <f>IF(B168="","",IF('CLAIM FORM'!$M$7="",LIST!$A$77,IFERROR(VLOOKUP(B168,'PHR (Project Hourly Rate)'!B:G,6,FALSE),LIST!$A$78)))</f>
        <v/>
      </c>
    </row>
    <row r="169" spans="1:12" ht="36" customHeight="1">
      <c r="A169" s="184">
        <v>167</v>
      </c>
      <c r="B169" s="46"/>
      <c r="C169" s="47"/>
      <c r="D169" s="48"/>
      <c r="E169" s="49"/>
      <c r="F169" s="49"/>
      <c r="G169" s="41" t="str">
        <f>IF(C169="","",VLOOKUP(WEEKDAY(C169),LIST!$A$15:$B$21,2,FALSE))</f>
        <v/>
      </c>
      <c r="H169" s="42" t="str">
        <f>IF(B169="","",IF(L169=LIST!$A$80,LIST!$A$78,IF(L169=LIST!$A$81,LIST!$A$78,IF(L169=LIST!$A$82,LIST!$A$78,IF(IFERROR(VLOOKUP(B169,'PHR (Project Hourly Rate)'!B:G,6,FALSE),LIST!$A$78)=0,LIST!$A$79,L169)))))</f>
        <v/>
      </c>
      <c r="I169" s="42" t="str">
        <f>IF(B169="","",IF(L169=LIST!$A$75,"",IF(K169=LIST!$A$76,LIST!$A$76,IF(L169=LIST!$A$77,"",IF(L169=LIST!$A$78,"",IF(L169=LIST!$A$80,"",IF(L169=LIST!$A$72,"",IF(L169=LIST!$A$73,"",IF(L169=LIST!$A$81,"",IF(L169=LIST!$A$82,"",IF(L169=LIST!$A$79,"",IF(K169=LIST!$A$75,LIST!$A$75,ROUND(J169*L169,2)))))))))))))</f>
        <v/>
      </c>
      <c r="J169" s="43">
        <f>IF(D169="",0,IF(K169=LIST!$A$75,0,IF(K169=LIST!$A$76,0,IF(K169=LIST!$A$77,0,IF(K169=LIST!$A$78,0,(MIN(D169,8)-K169))))))</f>
        <v>0</v>
      </c>
      <c r="K169" s="185" t="str">
        <f>IF(D169="","",IF('CLAIM FORM'!$M$7="",0,IF(L169=LIST!$A$78,0,IF('CLAIM FORM'!$M$7="R&amp;D",0,IF(E169="",LIST!$A$75,IF(F169=LIST!$F$30,0,IFERROR(((VLOOKUP(E169,'TRAINING CODE'!B:D,3,FALSE)*MIN(D169,8))),LIST!$A$76)))))))</f>
        <v/>
      </c>
      <c r="L169" s="183" t="str">
        <f>IF(B169="","",IF('CLAIM FORM'!$M$7="",LIST!$A$77,IFERROR(VLOOKUP(B169,'PHR (Project Hourly Rate)'!B:G,6,FALSE),LIST!$A$78)))</f>
        <v/>
      </c>
    </row>
    <row r="170" spans="1:12" ht="36" customHeight="1">
      <c r="A170" s="184">
        <v>168</v>
      </c>
      <c r="B170" s="46"/>
      <c r="C170" s="47"/>
      <c r="D170" s="48"/>
      <c r="E170" s="49"/>
      <c r="F170" s="49"/>
      <c r="G170" s="41" t="str">
        <f>IF(C170="","",VLOOKUP(WEEKDAY(C170),LIST!$A$15:$B$21,2,FALSE))</f>
        <v/>
      </c>
      <c r="H170" s="42" t="str">
        <f>IF(B170="","",IF(L170=LIST!$A$80,LIST!$A$78,IF(L170=LIST!$A$81,LIST!$A$78,IF(L170=LIST!$A$82,LIST!$A$78,IF(IFERROR(VLOOKUP(B170,'PHR (Project Hourly Rate)'!B:G,6,FALSE),LIST!$A$78)=0,LIST!$A$79,L170)))))</f>
        <v/>
      </c>
      <c r="I170" s="42" t="str">
        <f>IF(B170="","",IF(L170=LIST!$A$75,"",IF(K170=LIST!$A$76,LIST!$A$76,IF(L170=LIST!$A$77,"",IF(L170=LIST!$A$78,"",IF(L170=LIST!$A$80,"",IF(L170=LIST!$A$72,"",IF(L170=LIST!$A$73,"",IF(L170=LIST!$A$81,"",IF(L170=LIST!$A$82,"",IF(L170=LIST!$A$79,"",IF(K170=LIST!$A$75,LIST!$A$75,ROUND(J170*L170,2)))))))))))))</f>
        <v/>
      </c>
      <c r="J170" s="43">
        <f>IF(D170="",0,IF(K170=LIST!$A$75,0,IF(K170=LIST!$A$76,0,IF(K170=LIST!$A$77,0,IF(K170=LIST!$A$78,0,(MIN(D170,8)-K170))))))</f>
        <v>0</v>
      </c>
      <c r="K170" s="185" t="str">
        <f>IF(D170="","",IF('CLAIM FORM'!$M$7="",0,IF(L170=LIST!$A$78,0,IF('CLAIM FORM'!$M$7="R&amp;D",0,IF(E170="",LIST!$A$75,IF(F170=LIST!$F$30,0,IFERROR(((VLOOKUP(E170,'TRAINING CODE'!B:D,3,FALSE)*MIN(D170,8))),LIST!$A$76)))))))</f>
        <v/>
      </c>
      <c r="L170" s="183" t="str">
        <f>IF(B170="","",IF('CLAIM FORM'!$M$7="",LIST!$A$77,IFERROR(VLOOKUP(B170,'PHR (Project Hourly Rate)'!B:G,6,FALSE),LIST!$A$78)))</f>
        <v/>
      </c>
    </row>
    <row r="171" spans="1:12" ht="36" customHeight="1">
      <c r="A171" s="184">
        <v>169</v>
      </c>
      <c r="B171" s="46"/>
      <c r="C171" s="47"/>
      <c r="D171" s="48"/>
      <c r="E171" s="49"/>
      <c r="F171" s="49"/>
      <c r="G171" s="41" t="str">
        <f>IF(C171="","",VLOOKUP(WEEKDAY(C171),LIST!$A$15:$B$21,2,FALSE))</f>
        <v/>
      </c>
      <c r="H171" s="42" t="str">
        <f>IF(B171="","",IF(L171=LIST!$A$80,LIST!$A$78,IF(L171=LIST!$A$81,LIST!$A$78,IF(L171=LIST!$A$82,LIST!$A$78,IF(IFERROR(VLOOKUP(B171,'PHR (Project Hourly Rate)'!B:G,6,FALSE),LIST!$A$78)=0,LIST!$A$79,L171)))))</f>
        <v/>
      </c>
      <c r="I171" s="42" t="str">
        <f>IF(B171="","",IF(L171=LIST!$A$75,"",IF(K171=LIST!$A$76,LIST!$A$76,IF(L171=LIST!$A$77,"",IF(L171=LIST!$A$78,"",IF(L171=LIST!$A$80,"",IF(L171=LIST!$A$72,"",IF(L171=LIST!$A$73,"",IF(L171=LIST!$A$81,"",IF(L171=LIST!$A$82,"",IF(L171=LIST!$A$79,"",IF(K171=LIST!$A$75,LIST!$A$75,ROUND(J171*L171,2)))))))))))))</f>
        <v/>
      </c>
      <c r="J171" s="43">
        <f>IF(D171="",0,IF(K171=LIST!$A$75,0,IF(K171=LIST!$A$76,0,IF(K171=LIST!$A$77,0,IF(K171=LIST!$A$78,0,(MIN(D171,8)-K171))))))</f>
        <v>0</v>
      </c>
      <c r="K171" s="185" t="str">
        <f>IF(D171="","",IF('CLAIM FORM'!$M$7="",0,IF(L171=LIST!$A$78,0,IF('CLAIM FORM'!$M$7="R&amp;D",0,IF(E171="",LIST!$A$75,IF(F171=LIST!$F$30,0,IFERROR(((VLOOKUP(E171,'TRAINING CODE'!B:D,3,FALSE)*MIN(D171,8))),LIST!$A$76)))))))</f>
        <v/>
      </c>
      <c r="L171" s="183" t="str">
        <f>IF(B171="","",IF('CLAIM FORM'!$M$7="",LIST!$A$77,IFERROR(VLOOKUP(B171,'PHR (Project Hourly Rate)'!B:G,6,FALSE),LIST!$A$78)))</f>
        <v/>
      </c>
    </row>
    <row r="172" spans="1:12" ht="36" customHeight="1">
      <c r="A172" s="184">
        <v>170</v>
      </c>
      <c r="B172" s="46"/>
      <c r="C172" s="47"/>
      <c r="D172" s="48"/>
      <c r="E172" s="49"/>
      <c r="F172" s="49"/>
      <c r="G172" s="41" t="str">
        <f>IF(C172="","",VLOOKUP(WEEKDAY(C172),LIST!$A$15:$B$21,2,FALSE))</f>
        <v/>
      </c>
      <c r="H172" s="42" t="str">
        <f>IF(B172="","",IF(L172=LIST!$A$80,LIST!$A$78,IF(L172=LIST!$A$81,LIST!$A$78,IF(L172=LIST!$A$82,LIST!$A$78,IF(IFERROR(VLOOKUP(B172,'PHR (Project Hourly Rate)'!B:G,6,FALSE),LIST!$A$78)=0,LIST!$A$79,L172)))))</f>
        <v/>
      </c>
      <c r="I172" s="42" t="str">
        <f>IF(B172="","",IF(L172=LIST!$A$75,"",IF(K172=LIST!$A$76,LIST!$A$76,IF(L172=LIST!$A$77,"",IF(L172=LIST!$A$78,"",IF(L172=LIST!$A$80,"",IF(L172=LIST!$A$72,"",IF(L172=LIST!$A$73,"",IF(L172=LIST!$A$81,"",IF(L172=LIST!$A$82,"",IF(L172=LIST!$A$79,"",IF(K172=LIST!$A$75,LIST!$A$75,ROUND(J172*L172,2)))))))))))))</f>
        <v/>
      </c>
      <c r="J172" s="43">
        <f>IF(D172="",0,IF(K172=LIST!$A$75,0,IF(K172=LIST!$A$76,0,IF(K172=LIST!$A$77,0,IF(K172=LIST!$A$78,0,(MIN(D172,8)-K172))))))</f>
        <v>0</v>
      </c>
      <c r="K172" s="185" t="str">
        <f>IF(D172="","",IF('CLAIM FORM'!$M$7="",0,IF(L172=LIST!$A$78,0,IF('CLAIM FORM'!$M$7="R&amp;D",0,IF(E172="",LIST!$A$75,IF(F172=LIST!$F$30,0,IFERROR(((VLOOKUP(E172,'TRAINING CODE'!B:D,3,FALSE)*MIN(D172,8))),LIST!$A$76)))))))</f>
        <v/>
      </c>
      <c r="L172" s="183" t="str">
        <f>IF(B172="","",IF('CLAIM FORM'!$M$7="",LIST!$A$77,IFERROR(VLOOKUP(B172,'PHR (Project Hourly Rate)'!B:G,6,FALSE),LIST!$A$78)))</f>
        <v/>
      </c>
    </row>
    <row r="173" spans="1:12" ht="36" customHeight="1">
      <c r="A173" s="184">
        <v>171</v>
      </c>
      <c r="B173" s="46"/>
      <c r="C173" s="47"/>
      <c r="D173" s="48"/>
      <c r="E173" s="49"/>
      <c r="F173" s="49"/>
      <c r="G173" s="41" t="str">
        <f>IF(C173="","",VLOOKUP(WEEKDAY(C173),LIST!$A$15:$B$21,2,FALSE))</f>
        <v/>
      </c>
      <c r="H173" s="42" t="str">
        <f>IF(B173="","",IF(L173=LIST!$A$80,LIST!$A$78,IF(L173=LIST!$A$81,LIST!$A$78,IF(L173=LIST!$A$82,LIST!$A$78,IF(IFERROR(VLOOKUP(B173,'PHR (Project Hourly Rate)'!B:G,6,FALSE),LIST!$A$78)=0,LIST!$A$79,L173)))))</f>
        <v/>
      </c>
      <c r="I173" s="42" t="str">
        <f>IF(B173="","",IF(L173=LIST!$A$75,"",IF(K173=LIST!$A$76,LIST!$A$76,IF(L173=LIST!$A$77,"",IF(L173=LIST!$A$78,"",IF(L173=LIST!$A$80,"",IF(L173=LIST!$A$72,"",IF(L173=LIST!$A$73,"",IF(L173=LIST!$A$81,"",IF(L173=LIST!$A$82,"",IF(L173=LIST!$A$79,"",IF(K173=LIST!$A$75,LIST!$A$75,ROUND(J173*L173,2)))))))))))))</f>
        <v/>
      </c>
      <c r="J173" s="43">
        <f>IF(D173="",0,IF(K173=LIST!$A$75,0,IF(K173=LIST!$A$76,0,IF(K173=LIST!$A$77,0,IF(K173=LIST!$A$78,0,(MIN(D173,8)-K173))))))</f>
        <v>0</v>
      </c>
      <c r="K173" s="185" t="str">
        <f>IF(D173="","",IF('CLAIM FORM'!$M$7="",0,IF(L173=LIST!$A$78,0,IF('CLAIM FORM'!$M$7="R&amp;D",0,IF(E173="",LIST!$A$75,IF(F173=LIST!$F$30,0,IFERROR(((VLOOKUP(E173,'TRAINING CODE'!B:D,3,FALSE)*MIN(D173,8))),LIST!$A$76)))))))</f>
        <v/>
      </c>
      <c r="L173" s="183" t="str">
        <f>IF(B173="","",IF('CLAIM FORM'!$M$7="",LIST!$A$77,IFERROR(VLOOKUP(B173,'PHR (Project Hourly Rate)'!B:G,6,FALSE),LIST!$A$78)))</f>
        <v/>
      </c>
    </row>
    <row r="174" spans="1:12" ht="36" customHeight="1">
      <c r="A174" s="184">
        <v>172</v>
      </c>
      <c r="B174" s="46"/>
      <c r="C174" s="47"/>
      <c r="D174" s="48"/>
      <c r="E174" s="49"/>
      <c r="F174" s="49"/>
      <c r="G174" s="41" t="str">
        <f>IF(C174="","",VLOOKUP(WEEKDAY(C174),LIST!$A$15:$B$21,2,FALSE))</f>
        <v/>
      </c>
      <c r="H174" s="42" t="str">
        <f>IF(B174="","",IF(L174=LIST!$A$80,LIST!$A$78,IF(L174=LIST!$A$81,LIST!$A$78,IF(L174=LIST!$A$82,LIST!$A$78,IF(IFERROR(VLOOKUP(B174,'PHR (Project Hourly Rate)'!B:G,6,FALSE),LIST!$A$78)=0,LIST!$A$79,L174)))))</f>
        <v/>
      </c>
      <c r="I174" s="42" t="str">
        <f>IF(B174="","",IF(L174=LIST!$A$75,"",IF(K174=LIST!$A$76,LIST!$A$76,IF(L174=LIST!$A$77,"",IF(L174=LIST!$A$78,"",IF(L174=LIST!$A$80,"",IF(L174=LIST!$A$72,"",IF(L174=LIST!$A$73,"",IF(L174=LIST!$A$81,"",IF(L174=LIST!$A$82,"",IF(L174=LIST!$A$79,"",IF(K174=LIST!$A$75,LIST!$A$75,ROUND(J174*L174,2)))))))))))))</f>
        <v/>
      </c>
      <c r="J174" s="43">
        <f>IF(D174="",0,IF(K174=LIST!$A$75,0,IF(K174=LIST!$A$76,0,IF(K174=LIST!$A$77,0,IF(K174=LIST!$A$78,0,(MIN(D174,8)-K174))))))</f>
        <v>0</v>
      </c>
      <c r="K174" s="185" t="str">
        <f>IF(D174="","",IF('CLAIM FORM'!$M$7="",0,IF(L174=LIST!$A$78,0,IF('CLAIM FORM'!$M$7="R&amp;D",0,IF(E174="",LIST!$A$75,IF(F174=LIST!$F$30,0,IFERROR(((VLOOKUP(E174,'TRAINING CODE'!B:D,3,FALSE)*MIN(D174,8))),LIST!$A$76)))))))</f>
        <v/>
      </c>
      <c r="L174" s="183" t="str">
        <f>IF(B174="","",IF('CLAIM FORM'!$M$7="",LIST!$A$77,IFERROR(VLOOKUP(B174,'PHR (Project Hourly Rate)'!B:G,6,FALSE),LIST!$A$78)))</f>
        <v/>
      </c>
    </row>
    <row r="175" spans="1:12" ht="36" customHeight="1">
      <c r="A175" s="184">
        <v>173</v>
      </c>
      <c r="B175" s="46"/>
      <c r="C175" s="47"/>
      <c r="D175" s="48"/>
      <c r="E175" s="49"/>
      <c r="F175" s="49"/>
      <c r="G175" s="41" t="str">
        <f>IF(C175="","",VLOOKUP(WEEKDAY(C175),LIST!$A$15:$B$21,2,FALSE))</f>
        <v/>
      </c>
      <c r="H175" s="42" t="str">
        <f>IF(B175="","",IF(L175=LIST!$A$80,LIST!$A$78,IF(L175=LIST!$A$81,LIST!$A$78,IF(L175=LIST!$A$82,LIST!$A$78,IF(IFERROR(VLOOKUP(B175,'PHR (Project Hourly Rate)'!B:G,6,FALSE),LIST!$A$78)=0,LIST!$A$79,L175)))))</f>
        <v/>
      </c>
      <c r="I175" s="42" t="str">
        <f>IF(B175="","",IF(L175=LIST!$A$75,"",IF(K175=LIST!$A$76,LIST!$A$76,IF(L175=LIST!$A$77,"",IF(L175=LIST!$A$78,"",IF(L175=LIST!$A$80,"",IF(L175=LIST!$A$72,"",IF(L175=LIST!$A$73,"",IF(L175=LIST!$A$81,"",IF(L175=LIST!$A$82,"",IF(L175=LIST!$A$79,"",IF(K175=LIST!$A$75,LIST!$A$75,ROUND(J175*L175,2)))))))))))))</f>
        <v/>
      </c>
      <c r="J175" s="43">
        <f>IF(D175="",0,IF(K175=LIST!$A$75,0,IF(K175=LIST!$A$76,0,IF(K175=LIST!$A$77,0,IF(K175=LIST!$A$78,0,(MIN(D175,8)-K175))))))</f>
        <v>0</v>
      </c>
      <c r="K175" s="185" t="str">
        <f>IF(D175="","",IF('CLAIM FORM'!$M$7="",0,IF(L175=LIST!$A$78,0,IF('CLAIM FORM'!$M$7="R&amp;D",0,IF(E175="",LIST!$A$75,IF(F175=LIST!$F$30,0,IFERROR(((VLOOKUP(E175,'TRAINING CODE'!B:D,3,FALSE)*MIN(D175,8))),LIST!$A$76)))))))</f>
        <v/>
      </c>
      <c r="L175" s="183" t="str">
        <f>IF(B175="","",IF('CLAIM FORM'!$M$7="",LIST!$A$77,IFERROR(VLOOKUP(B175,'PHR (Project Hourly Rate)'!B:G,6,FALSE),LIST!$A$78)))</f>
        <v/>
      </c>
    </row>
    <row r="176" spans="1:12" ht="36" customHeight="1">
      <c r="A176" s="184">
        <v>174</v>
      </c>
      <c r="B176" s="46"/>
      <c r="C176" s="47"/>
      <c r="D176" s="48"/>
      <c r="E176" s="49"/>
      <c r="F176" s="49"/>
      <c r="G176" s="41" t="str">
        <f>IF(C176="","",VLOOKUP(WEEKDAY(C176),LIST!$A$15:$B$21,2,FALSE))</f>
        <v/>
      </c>
      <c r="H176" s="42" t="str">
        <f>IF(B176="","",IF(L176=LIST!$A$80,LIST!$A$78,IF(L176=LIST!$A$81,LIST!$A$78,IF(L176=LIST!$A$82,LIST!$A$78,IF(IFERROR(VLOOKUP(B176,'PHR (Project Hourly Rate)'!B:G,6,FALSE),LIST!$A$78)=0,LIST!$A$79,L176)))))</f>
        <v/>
      </c>
      <c r="I176" s="42" t="str">
        <f>IF(B176="","",IF(L176=LIST!$A$75,"",IF(K176=LIST!$A$76,LIST!$A$76,IF(L176=LIST!$A$77,"",IF(L176=LIST!$A$78,"",IF(L176=LIST!$A$80,"",IF(L176=LIST!$A$72,"",IF(L176=LIST!$A$73,"",IF(L176=LIST!$A$81,"",IF(L176=LIST!$A$82,"",IF(L176=LIST!$A$79,"",IF(K176=LIST!$A$75,LIST!$A$75,ROUND(J176*L176,2)))))))))))))</f>
        <v/>
      </c>
      <c r="J176" s="43">
        <f>IF(D176="",0,IF(K176=LIST!$A$75,0,IF(K176=LIST!$A$76,0,IF(K176=LIST!$A$77,0,IF(K176=LIST!$A$78,0,(MIN(D176,8)-K176))))))</f>
        <v>0</v>
      </c>
      <c r="K176" s="185" t="str">
        <f>IF(D176="","",IF('CLAIM FORM'!$M$7="",0,IF(L176=LIST!$A$78,0,IF('CLAIM FORM'!$M$7="R&amp;D",0,IF(E176="",LIST!$A$75,IF(F176=LIST!$F$30,0,IFERROR(((VLOOKUP(E176,'TRAINING CODE'!B:D,3,FALSE)*MIN(D176,8))),LIST!$A$76)))))))</f>
        <v/>
      </c>
      <c r="L176" s="183" t="str">
        <f>IF(B176="","",IF('CLAIM FORM'!$M$7="",LIST!$A$77,IFERROR(VLOOKUP(B176,'PHR (Project Hourly Rate)'!B:G,6,FALSE),LIST!$A$78)))</f>
        <v/>
      </c>
    </row>
    <row r="177" spans="1:12" ht="36" customHeight="1">
      <c r="A177" s="184">
        <v>175</v>
      </c>
      <c r="B177" s="46"/>
      <c r="C177" s="47"/>
      <c r="D177" s="48"/>
      <c r="E177" s="49"/>
      <c r="F177" s="49"/>
      <c r="G177" s="41" t="str">
        <f>IF(C177="","",VLOOKUP(WEEKDAY(C177),LIST!$A$15:$B$21,2,FALSE))</f>
        <v/>
      </c>
      <c r="H177" s="42" t="str">
        <f>IF(B177="","",IF(L177=LIST!$A$80,LIST!$A$78,IF(L177=LIST!$A$81,LIST!$A$78,IF(L177=LIST!$A$82,LIST!$A$78,IF(IFERROR(VLOOKUP(B177,'PHR (Project Hourly Rate)'!B:G,6,FALSE),LIST!$A$78)=0,LIST!$A$79,L177)))))</f>
        <v/>
      </c>
      <c r="I177" s="42" t="str">
        <f>IF(B177="","",IF(L177=LIST!$A$75,"",IF(K177=LIST!$A$76,LIST!$A$76,IF(L177=LIST!$A$77,"",IF(L177=LIST!$A$78,"",IF(L177=LIST!$A$80,"",IF(L177=LIST!$A$72,"",IF(L177=LIST!$A$73,"",IF(L177=LIST!$A$81,"",IF(L177=LIST!$A$82,"",IF(L177=LIST!$A$79,"",IF(K177=LIST!$A$75,LIST!$A$75,ROUND(J177*L177,2)))))))))))))</f>
        <v/>
      </c>
      <c r="J177" s="43">
        <f>IF(D177="",0,IF(K177=LIST!$A$75,0,IF(K177=LIST!$A$76,0,IF(K177=LIST!$A$77,0,IF(K177=LIST!$A$78,0,(MIN(D177,8)-K177))))))</f>
        <v>0</v>
      </c>
      <c r="K177" s="185" t="str">
        <f>IF(D177="","",IF('CLAIM FORM'!$M$7="",0,IF(L177=LIST!$A$78,0,IF('CLAIM FORM'!$M$7="R&amp;D",0,IF(E177="",LIST!$A$75,IF(F177=LIST!$F$30,0,IFERROR(((VLOOKUP(E177,'TRAINING CODE'!B:D,3,FALSE)*MIN(D177,8))),LIST!$A$76)))))))</f>
        <v/>
      </c>
      <c r="L177" s="183" t="str">
        <f>IF(B177="","",IF('CLAIM FORM'!$M$7="",LIST!$A$77,IFERROR(VLOOKUP(B177,'PHR (Project Hourly Rate)'!B:G,6,FALSE),LIST!$A$78)))</f>
        <v/>
      </c>
    </row>
    <row r="178" spans="1:12" ht="36" customHeight="1">
      <c r="A178" s="184">
        <v>176</v>
      </c>
      <c r="B178" s="46"/>
      <c r="C178" s="47"/>
      <c r="D178" s="48"/>
      <c r="E178" s="49"/>
      <c r="F178" s="49"/>
      <c r="G178" s="41" t="str">
        <f>IF(C178="","",VLOOKUP(WEEKDAY(C178),LIST!$A$15:$B$21,2,FALSE))</f>
        <v/>
      </c>
      <c r="H178" s="42" t="str">
        <f>IF(B178="","",IF(L178=LIST!$A$80,LIST!$A$78,IF(L178=LIST!$A$81,LIST!$A$78,IF(L178=LIST!$A$82,LIST!$A$78,IF(IFERROR(VLOOKUP(B178,'PHR (Project Hourly Rate)'!B:G,6,FALSE),LIST!$A$78)=0,LIST!$A$79,L178)))))</f>
        <v/>
      </c>
      <c r="I178" s="42" t="str">
        <f>IF(B178="","",IF(L178=LIST!$A$75,"",IF(K178=LIST!$A$76,LIST!$A$76,IF(L178=LIST!$A$77,"",IF(L178=LIST!$A$78,"",IF(L178=LIST!$A$80,"",IF(L178=LIST!$A$72,"",IF(L178=LIST!$A$73,"",IF(L178=LIST!$A$81,"",IF(L178=LIST!$A$82,"",IF(L178=LIST!$A$79,"",IF(K178=LIST!$A$75,LIST!$A$75,ROUND(J178*L178,2)))))))))))))</f>
        <v/>
      </c>
      <c r="J178" s="43">
        <f>IF(D178="",0,IF(K178=LIST!$A$75,0,IF(K178=LIST!$A$76,0,IF(K178=LIST!$A$77,0,IF(K178=LIST!$A$78,0,(MIN(D178,8)-K178))))))</f>
        <v>0</v>
      </c>
      <c r="K178" s="185" t="str">
        <f>IF(D178="","",IF('CLAIM FORM'!$M$7="",0,IF(L178=LIST!$A$78,0,IF('CLAIM FORM'!$M$7="R&amp;D",0,IF(E178="",LIST!$A$75,IF(F178=LIST!$F$30,0,IFERROR(((VLOOKUP(E178,'TRAINING CODE'!B:D,3,FALSE)*MIN(D178,8))),LIST!$A$76)))))))</f>
        <v/>
      </c>
      <c r="L178" s="183" t="str">
        <f>IF(B178="","",IF('CLAIM FORM'!$M$7="",LIST!$A$77,IFERROR(VLOOKUP(B178,'PHR (Project Hourly Rate)'!B:G,6,FALSE),LIST!$A$78)))</f>
        <v/>
      </c>
    </row>
    <row r="179" spans="1:12" ht="36" customHeight="1">
      <c r="A179" s="184">
        <v>177</v>
      </c>
      <c r="B179" s="46"/>
      <c r="C179" s="47"/>
      <c r="D179" s="48"/>
      <c r="E179" s="49"/>
      <c r="F179" s="49"/>
      <c r="G179" s="41" t="str">
        <f>IF(C179="","",VLOOKUP(WEEKDAY(C179),LIST!$A$15:$B$21,2,FALSE))</f>
        <v/>
      </c>
      <c r="H179" s="42" t="str">
        <f>IF(B179="","",IF(L179=LIST!$A$80,LIST!$A$78,IF(L179=LIST!$A$81,LIST!$A$78,IF(L179=LIST!$A$82,LIST!$A$78,IF(IFERROR(VLOOKUP(B179,'PHR (Project Hourly Rate)'!B:G,6,FALSE),LIST!$A$78)=0,LIST!$A$79,L179)))))</f>
        <v/>
      </c>
      <c r="I179" s="42" t="str">
        <f>IF(B179="","",IF(L179=LIST!$A$75,"",IF(K179=LIST!$A$76,LIST!$A$76,IF(L179=LIST!$A$77,"",IF(L179=LIST!$A$78,"",IF(L179=LIST!$A$80,"",IF(L179=LIST!$A$72,"",IF(L179=LIST!$A$73,"",IF(L179=LIST!$A$81,"",IF(L179=LIST!$A$82,"",IF(L179=LIST!$A$79,"",IF(K179=LIST!$A$75,LIST!$A$75,ROUND(J179*L179,2)))))))))))))</f>
        <v/>
      </c>
      <c r="J179" s="43">
        <f>IF(D179="",0,IF(K179=LIST!$A$75,0,IF(K179=LIST!$A$76,0,IF(K179=LIST!$A$77,0,IF(K179=LIST!$A$78,0,(MIN(D179,8)-K179))))))</f>
        <v>0</v>
      </c>
      <c r="K179" s="185" t="str">
        <f>IF(D179="","",IF('CLAIM FORM'!$M$7="",0,IF(L179=LIST!$A$78,0,IF('CLAIM FORM'!$M$7="R&amp;D",0,IF(E179="",LIST!$A$75,IF(F179=LIST!$F$30,0,IFERROR(((VLOOKUP(E179,'TRAINING CODE'!B:D,3,FALSE)*MIN(D179,8))),LIST!$A$76)))))))</f>
        <v/>
      </c>
      <c r="L179" s="183" t="str">
        <f>IF(B179="","",IF('CLAIM FORM'!$M$7="",LIST!$A$77,IFERROR(VLOOKUP(B179,'PHR (Project Hourly Rate)'!B:G,6,FALSE),LIST!$A$78)))</f>
        <v/>
      </c>
    </row>
    <row r="180" spans="1:12" ht="36" customHeight="1">
      <c r="A180" s="184">
        <v>178</v>
      </c>
      <c r="B180" s="46"/>
      <c r="C180" s="47"/>
      <c r="D180" s="48"/>
      <c r="E180" s="49"/>
      <c r="F180" s="49"/>
      <c r="G180" s="41" t="str">
        <f>IF(C180="","",VLOOKUP(WEEKDAY(C180),LIST!$A$15:$B$21,2,FALSE))</f>
        <v/>
      </c>
      <c r="H180" s="42" t="str">
        <f>IF(B180="","",IF(L180=LIST!$A$80,LIST!$A$78,IF(L180=LIST!$A$81,LIST!$A$78,IF(L180=LIST!$A$82,LIST!$A$78,IF(IFERROR(VLOOKUP(B180,'PHR (Project Hourly Rate)'!B:G,6,FALSE),LIST!$A$78)=0,LIST!$A$79,L180)))))</f>
        <v/>
      </c>
      <c r="I180" s="42" t="str">
        <f>IF(B180="","",IF(L180=LIST!$A$75,"",IF(K180=LIST!$A$76,LIST!$A$76,IF(L180=LIST!$A$77,"",IF(L180=LIST!$A$78,"",IF(L180=LIST!$A$80,"",IF(L180=LIST!$A$72,"",IF(L180=LIST!$A$73,"",IF(L180=LIST!$A$81,"",IF(L180=LIST!$A$82,"",IF(L180=LIST!$A$79,"",IF(K180=LIST!$A$75,LIST!$A$75,ROUND(J180*L180,2)))))))))))))</f>
        <v/>
      </c>
      <c r="J180" s="43">
        <f>IF(D180="",0,IF(K180=LIST!$A$75,0,IF(K180=LIST!$A$76,0,IF(K180=LIST!$A$77,0,IF(K180=LIST!$A$78,0,(MIN(D180,8)-K180))))))</f>
        <v>0</v>
      </c>
      <c r="K180" s="185" t="str">
        <f>IF(D180="","",IF('CLAIM FORM'!$M$7="",0,IF(L180=LIST!$A$78,0,IF('CLAIM FORM'!$M$7="R&amp;D",0,IF(E180="",LIST!$A$75,IF(F180=LIST!$F$30,0,IFERROR(((VLOOKUP(E180,'TRAINING CODE'!B:D,3,FALSE)*MIN(D180,8))),LIST!$A$76)))))))</f>
        <v/>
      </c>
      <c r="L180" s="183" t="str">
        <f>IF(B180="","",IF('CLAIM FORM'!$M$7="",LIST!$A$77,IFERROR(VLOOKUP(B180,'PHR (Project Hourly Rate)'!B:G,6,FALSE),LIST!$A$78)))</f>
        <v/>
      </c>
    </row>
    <row r="181" spans="1:12" ht="36" customHeight="1">
      <c r="A181" s="184">
        <v>179</v>
      </c>
      <c r="B181" s="46"/>
      <c r="C181" s="47"/>
      <c r="D181" s="48"/>
      <c r="E181" s="49"/>
      <c r="F181" s="49"/>
      <c r="G181" s="41" t="str">
        <f>IF(C181="","",VLOOKUP(WEEKDAY(C181),LIST!$A$15:$B$21,2,FALSE))</f>
        <v/>
      </c>
      <c r="H181" s="42" t="str">
        <f>IF(B181="","",IF(L181=LIST!$A$80,LIST!$A$78,IF(L181=LIST!$A$81,LIST!$A$78,IF(L181=LIST!$A$82,LIST!$A$78,IF(IFERROR(VLOOKUP(B181,'PHR (Project Hourly Rate)'!B:G,6,FALSE),LIST!$A$78)=0,LIST!$A$79,L181)))))</f>
        <v/>
      </c>
      <c r="I181" s="42" t="str">
        <f>IF(B181="","",IF(L181=LIST!$A$75,"",IF(K181=LIST!$A$76,LIST!$A$76,IF(L181=LIST!$A$77,"",IF(L181=LIST!$A$78,"",IF(L181=LIST!$A$80,"",IF(L181=LIST!$A$72,"",IF(L181=LIST!$A$73,"",IF(L181=LIST!$A$81,"",IF(L181=LIST!$A$82,"",IF(L181=LIST!$A$79,"",IF(K181=LIST!$A$75,LIST!$A$75,ROUND(J181*L181,2)))))))))))))</f>
        <v/>
      </c>
      <c r="J181" s="43">
        <f>IF(D181="",0,IF(K181=LIST!$A$75,0,IF(K181=LIST!$A$76,0,IF(K181=LIST!$A$77,0,IF(K181=LIST!$A$78,0,(MIN(D181,8)-K181))))))</f>
        <v>0</v>
      </c>
      <c r="K181" s="185" t="str">
        <f>IF(D181="","",IF('CLAIM FORM'!$M$7="",0,IF(L181=LIST!$A$78,0,IF('CLAIM FORM'!$M$7="R&amp;D",0,IF(E181="",LIST!$A$75,IF(F181=LIST!$F$30,0,IFERROR(((VLOOKUP(E181,'TRAINING CODE'!B:D,3,FALSE)*MIN(D181,8))),LIST!$A$76)))))))</f>
        <v/>
      </c>
      <c r="L181" s="183" t="str">
        <f>IF(B181="","",IF('CLAIM FORM'!$M$7="",LIST!$A$77,IFERROR(VLOOKUP(B181,'PHR (Project Hourly Rate)'!B:G,6,FALSE),LIST!$A$78)))</f>
        <v/>
      </c>
    </row>
    <row r="182" spans="1:12" ht="36" customHeight="1">
      <c r="A182" s="184">
        <v>180</v>
      </c>
      <c r="B182" s="46"/>
      <c r="C182" s="47"/>
      <c r="D182" s="48"/>
      <c r="E182" s="49"/>
      <c r="F182" s="49"/>
      <c r="G182" s="41" t="str">
        <f>IF(C182="","",VLOOKUP(WEEKDAY(C182),LIST!$A$15:$B$21,2,FALSE))</f>
        <v/>
      </c>
      <c r="H182" s="42" t="str">
        <f>IF(B182="","",IF(L182=LIST!$A$80,LIST!$A$78,IF(L182=LIST!$A$81,LIST!$A$78,IF(L182=LIST!$A$82,LIST!$A$78,IF(IFERROR(VLOOKUP(B182,'PHR (Project Hourly Rate)'!B:G,6,FALSE),LIST!$A$78)=0,LIST!$A$79,L182)))))</f>
        <v/>
      </c>
      <c r="I182" s="42" t="str">
        <f>IF(B182="","",IF(L182=LIST!$A$75,"",IF(K182=LIST!$A$76,LIST!$A$76,IF(L182=LIST!$A$77,"",IF(L182=LIST!$A$78,"",IF(L182=LIST!$A$80,"",IF(L182=LIST!$A$72,"",IF(L182=LIST!$A$73,"",IF(L182=LIST!$A$81,"",IF(L182=LIST!$A$82,"",IF(L182=LIST!$A$79,"",IF(K182=LIST!$A$75,LIST!$A$75,ROUND(J182*L182,2)))))))))))))</f>
        <v/>
      </c>
      <c r="J182" s="43">
        <f>IF(D182="",0,IF(K182=LIST!$A$75,0,IF(K182=LIST!$A$76,0,IF(K182=LIST!$A$77,0,IF(K182=LIST!$A$78,0,(MIN(D182,8)-K182))))))</f>
        <v>0</v>
      </c>
      <c r="K182" s="185" t="str">
        <f>IF(D182="","",IF('CLAIM FORM'!$M$7="",0,IF(L182=LIST!$A$78,0,IF('CLAIM FORM'!$M$7="R&amp;D",0,IF(E182="",LIST!$A$75,IF(F182=LIST!$F$30,0,IFERROR(((VLOOKUP(E182,'TRAINING CODE'!B:D,3,FALSE)*MIN(D182,8))),LIST!$A$76)))))))</f>
        <v/>
      </c>
      <c r="L182" s="183" t="str">
        <f>IF(B182="","",IF('CLAIM FORM'!$M$7="",LIST!$A$77,IFERROR(VLOOKUP(B182,'PHR (Project Hourly Rate)'!B:G,6,FALSE),LIST!$A$78)))</f>
        <v/>
      </c>
    </row>
    <row r="183" spans="1:12" ht="36" customHeight="1">
      <c r="A183" s="184">
        <v>181</v>
      </c>
      <c r="B183" s="46"/>
      <c r="C183" s="47"/>
      <c r="D183" s="48"/>
      <c r="E183" s="49"/>
      <c r="F183" s="49"/>
      <c r="G183" s="41" t="str">
        <f>IF(C183="","",VLOOKUP(WEEKDAY(C183),LIST!$A$15:$B$21,2,FALSE))</f>
        <v/>
      </c>
      <c r="H183" s="42" t="str">
        <f>IF(B183="","",IF(L183=LIST!$A$80,LIST!$A$78,IF(L183=LIST!$A$81,LIST!$A$78,IF(L183=LIST!$A$82,LIST!$A$78,IF(IFERROR(VLOOKUP(B183,'PHR (Project Hourly Rate)'!B:G,6,FALSE),LIST!$A$78)=0,LIST!$A$79,L183)))))</f>
        <v/>
      </c>
      <c r="I183" s="42" t="str">
        <f>IF(B183="","",IF(L183=LIST!$A$75,"",IF(K183=LIST!$A$76,LIST!$A$76,IF(L183=LIST!$A$77,"",IF(L183=LIST!$A$78,"",IF(L183=LIST!$A$80,"",IF(L183=LIST!$A$72,"",IF(L183=LIST!$A$73,"",IF(L183=LIST!$A$81,"",IF(L183=LIST!$A$82,"",IF(L183=LIST!$A$79,"",IF(K183=LIST!$A$75,LIST!$A$75,ROUND(J183*L183,2)))))))))))))</f>
        <v/>
      </c>
      <c r="J183" s="43">
        <f>IF(D183="",0,IF(K183=LIST!$A$75,0,IF(K183=LIST!$A$76,0,IF(K183=LIST!$A$77,0,IF(K183=LIST!$A$78,0,(MIN(D183,8)-K183))))))</f>
        <v>0</v>
      </c>
      <c r="K183" s="185" t="str">
        <f>IF(D183="","",IF('CLAIM FORM'!$M$7="",0,IF(L183=LIST!$A$78,0,IF('CLAIM FORM'!$M$7="R&amp;D",0,IF(E183="",LIST!$A$75,IF(F183=LIST!$F$30,0,IFERROR(((VLOOKUP(E183,'TRAINING CODE'!B:D,3,FALSE)*MIN(D183,8))),LIST!$A$76)))))))</f>
        <v/>
      </c>
      <c r="L183" s="183" t="str">
        <f>IF(B183="","",IF('CLAIM FORM'!$M$7="",LIST!$A$77,IFERROR(VLOOKUP(B183,'PHR (Project Hourly Rate)'!B:G,6,FALSE),LIST!$A$78)))</f>
        <v/>
      </c>
    </row>
    <row r="184" spans="1:12" ht="36" customHeight="1">
      <c r="A184" s="184">
        <v>182</v>
      </c>
      <c r="B184" s="46"/>
      <c r="C184" s="47"/>
      <c r="D184" s="48"/>
      <c r="E184" s="49"/>
      <c r="F184" s="49"/>
      <c r="G184" s="41" t="str">
        <f>IF(C184="","",VLOOKUP(WEEKDAY(C184),LIST!$A$15:$B$21,2,FALSE))</f>
        <v/>
      </c>
      <c r="H184" s="42" t="str">
        <f>IF(B184="","",IF(L184=LIST!$A$80,LIST!$A$78,IF(L184=LIST!$A$81,LIST!$A$78,IF(L184=LIST!$A$82,LIST!$A$78,IF(IFERROR(VLOOKUP(B184,'PHR (Project Hourly Rate)'!B:G,6,FALSE),LIST!$A$78)=0,LIST!$A$79,L184)))))</f>
        <v/>
      </c>
      <c r="I184" s="42" t="str">
        <f>IF(B184="","",IF(L184=LIST!$A$75,"",IF(K184=LIST!$A$76,LIST!$A$76,IF(L184=LIST!$A$77,"",IF(L184=LIST!$A$78,"",IF(L184=LIST!$A$80,"",IF(L184=LIST!$A$72,"",IF(L184=LIST!$A$73,"",IF(L184=LIST!$A$81,"",IF(L184=LIST!$A$82,"",IF(L184=LIST!$A$79,"",IF(K184=LIST!$A$75,LIST!$A$75,ROUND(J184*L184,2)))))))))))))</f>
        <v/>
      </c>
      <c r="J184" s="43">
        <f>IF(D184="",0,IF(K184=LIST!$A$75,0,IF(K184=LIST!$A$76,0,IF(K184=LIST!$A$77,0,IF(K184=LIST!$A$78,0,(MIN(D184,8)-K184))))))</f>
        <v>0</v>
      </c>
      <c r="K184" s="185" t="str">
        <f>IF(D184="","",IF('CLAIM FORM'!$M$7="",0,IF(L184=LIST!$A$78,0,IF('CLAIM FORM'!$M$7="R&amp;D",0,IF(E184="",LIST!$A$75,IF(F184=LIST!$F$30,0,IFERROR(((VLOOKUP(E184,'TRAINING CODE'!B:D,3,FALSE)*MIN(D184,8))),LIST!$A$76)))))))</f>
        <v/>
      </c>
      <c r="L184" s="183" t="str">
        <f>IF(B184="","",IF('CLAIM FORM'!$M$7="",LIST!$A$77,IFERROR(VLOOKUP(B184,'PHR (Project Hourly Rate)'!B:G,6,FALSE),LIST!$A$78)))</f>
        <v/>
      </c>
    </row>
    <row r="185" spans="1:12" ht="36" customHeight="1">
      <c r="A185" s="184">
        <v>183</v>
      </c>
      <c r="B185" s="46"/>
      <c r="C185" s="47"/>
      <c r="D185" s="48"/>
      <c r="E185" s="49"/>
      <c r="F185" s="49"/>
      <c r="G185" s="41" t="str">
        <f>IF(C185="","",VLOOKUP(WEEKDAY(C185),LIST!$A$15:$B$21,2,FALSE))</f>
        <v/>
      </c>
      <c r="H185" s="42" t="str">
        <f>IF(B185="","",IF(L185=LIST!$A$80,LIST!$A$78,IF(L185=LIST!$A$81,LIST!$A$78,IF(L185=LIST!$A$82,LIST!$A$78,IF(IFERROR(VLOOKUP(B185,'PHR (Project Hourly Rate)'!B:G,6,FALSE),LIST!$A$78)=0,LIST!$A$79,L185)))))</f>
        <v/>
      </c>
      <c r="I185" s="42" t="str">
        <f>IF(B185="","",IF(L185=LIST!$A$75,"",IF(K185=LIST!$A$76,LIST!$A$76,IF(L185=LIST!$A$77,"",IF(L185=LIST!$A$78,"",IF(L185=LIST!$A$80,"",IF(L185=LIST!$A$72,"",IF(L185=LIST!$A$73,"",IF(L185=LIST!$A$81,"",IF(L185=LIST!$A$82,"",IF(L185=LIST!$A$79,"",IF(K185=LIST!$A$75,LIST!$A$75,ROUND(J185*L185,2)))))))))))))</f>
        <v/>
      </c>
      <c r="J185" s="43">
        <f>IF(D185="",0,IF(K185=LIST!$A$75,0,IF(K185=LIST!$A$76,0,IF(K185=LIST!$A$77,0,IF(K185=LIST!$A$78,0,(MIN(D185,8)-K185))))))</f>
        <v>0</v>
      </c>
      <c r="K185" s="185" t="str">
        <f>IF(D185="","",IF('CLAIM FORM'!$M$7="",0,IF(L185=LIST!$A$78,0,IF('CLAIM FORM'!$M$7="R&amp;D",0,IF(E185="",LIST!$A$75,IF(F185=LIST!$F$30,0,IFERROR(((VLOOKUP(E185,'TRAINING CODE'!B:D,3,FALSE)*MIN(D185,8))),LIST!$A$76)))))))</f>
        <v/>
      </c>
      <c r="L185" s="183" t="str">
        <f>IF(B185="","",IF('CLAIM FORM'!$M$7="",LIST!$A$77,IFERROR(VLOOKUP(B185,'PHR (Project Hourly Rate)'!B:G,6,FALSE),LIST!$A$78)))</f>
        <v/>
      </c>
    </row>
    <row r="186" spans="1:12" ht="36" customHeight="1">
      <c r="A186" s="184">
        <v>184</v>
      </c>
      <c r="B186" s="46"/>
      <c r="C186" s="47"/>
      <c r="D186" s="48"/>
      <c r="E186" s="49"/>
      <c r="F186" s="49"/>
      <c r="G186" s="41" t="str">
        <f>IF(C186="","",VLOOKUP(WEEKDAY(C186),LIST!$A$15:$B$21,2,FALSE))</f>
        <v/>
      </c>
      <c r="H186" s="42" t="str">
        <f>IF(B186="","",IF(L186=LIST!$A$80,LIST!$A$78,IF(L186=LIST!$A$81,LIST!$A$78,IF(L186=LIST!$A$82,LIST!$A$78,IF(IFERROR(VLOOKUP(B186,'PHR (Project Hourly Rate)'!B:G,6,FALSE),LIST!$A$78)=0,LIST!$A$79,L186)))))</f>
        <v/>
      </c>
      <c r="I186" s="42" t="str">
        <f>IF(B186="","",IF(L186=LIST!$A$75,"",IF(K186=LIST!$A$76,LIST!$A$76,IF(L186=LIST!$A$77,"",IF(L186=LIST!$A$78,"",IF(L186=LIST!$A$80,"",IF(L186=LIST!$A$72,"",IF(L186=LIST!$A$73,"",IF(L186=LIST!$A$81,"",IF(L186=LIST!$A$82,"",IF(L186=LIST!$A$79,"",IF(K186=LIST!$A$75,LIST!$A$75,ROUND(J186*L186,2)))))))))))))</f>
        <v/>
      </c>
      <c r="J186" s="43">
        <f>IF(D186="",0,IF(K186=LIST!$A$75,0,IF(K186=LIST!$A$76,0,IF(K186=LIST!$A$77,0,IF(K186=LIST!$A$78,0,(MIN(D186,8)-K186))))))</f>
        <v>0</v>
      </c>
      <c r="K186" s="185" t="str">
        <f>IF(D186="","",IF('CLAIM FORM'!$M$7="",0,IF(L186=LIST!$A$78,0,IF('CLAIM FORM'!$M$7="R&amp;D",0,IF(E186="",LIST!$A$75,IF(F186=LIST!$F$30,0,IFERROR(((VLOOKUP(E186,'TRAINING CODE'!B:D,3,FALSE)*MIN(D186,8))),LIST!$A$76)))))))</f>
        <v/>
      </c>
      <c r="L186" s="183" t="str">
        <f>IF(B186="","",IF('CLAIM FORM'!$M$7="",LIST!$A$77,IFERROR(VLOOKUP(B186,'PHR (Project Hourly Rate)'!B:G,6,FALSE),LIST!$A$78)))</f>
        <v/>
      </c>
    </row>
    <row r="187" spans="1:12" ht="36" customHeight="1">
      <c r="A187" s="184">
        <v>185</v>
      </c>
      <c r="B187" s="46"/>
      <c r="C187" s="47"/>
      <c r="D187" s="48"/>
      <c r="E187" s="49"/>
      <c r="F187" s="49"/>
      <c r="G187" s="41" t="str">
        <f>IF(C187="","",VLOOKUP(WEEKDAY(C187),LIST!$A$15:$B$21,2,FALSE))</f>
        <v/>
      </c>
      <c r="H187" s="42" t="str">
        <f>IF(B187="","",IF(L187=LIST!$A$80,LIST!$A$78,IF(L187=LIST!$A$81,LIST!$A$78,IF(L187=LIST!$A$82,LIST!$A$78,IF(IFERROR(VLOOKUP(B187,'PHR (Project Hourly Rate)'!B:G,6,FALSE),LIST!$A$78)=0,LIST!$A$79,L187)))))</f>
        <v/>
      </c>
      <c r="I187" s="42" t="str">
        <f>IF(B187="","",IF(L187=LIST!$A$75,"",IF(K187=LIST!$A$76,LIST!$A$76,IF(L187=LIST!$A$77,"",IF(L187=LIST!$A$78,"",IF(L187=LIST!$A$80,"",IF(L187=LIST!$A$72,"",IF(L187=LIST!$A$73,"",IF(L187=LIST!$A$81,"",IF(L187=LIST!$A$82,"",IF(L187=LIST!$A$79,"",IF(K187=LIST!$A$75,LIST!$A$75,ROUND(J187*L187,2)))))))))))))</f>
        <v/>
      </c>
      <c r="J187" s="43">
        <f>IF(D187="",0,IF(K187=LIST!$A$75,0,IF(K187=LIST!$A$76,0,IF(K187=LIST!$A$77,0,IF(K187=LIST!$A$78,0,(MIN(D187,8)-K187))))))</f>
        <v>0</v>
      </c>
      <c r="K187" s="185" t="str">
        <f>IF(D187="","",IF('CLAIM FORM'!$M$7="",0,IF(L187=LIST!$A$78,0,IF('CLAIM FORM'!$M$7="R&amp;D",0,IF(E187="",LIST!$A$75,IF(F187=LIST!$F$30,0,IFERROR(((VLOOKUP(E187,'TRAINING CODE'!B:D,3,FALSE)*MIN(D187,8))),LIST!$A$76)))))))</f>
        <v/>
      </c>
      <c r="L187" s="183" t="str">
        <f>IF(B187="","",IF('CLAIM FORM'!$M$7="",LIST!$A$77,IFERROR(VLOOKUP(B187,'PHR (Project Hourly Rate)'!B:G,6,FALSE),LIST!$A$78)))</f>
        <v/>
      </c>
    </row>
    <row r="188" spans="1:12" ht="36" customHeight="1">
      <c r="A188" s="184">
        <v>186</v>
      </c>
      <c r="B188" s="46"/>
      <c r="C188" s="47"/>
      <c r="D188" s="48"/>
      <c r="E188" s="49"/>
      <c r="F188" s="49"/>
      <c r="G188" s="41" t="str">
        <f>IF(C188="","",VLOOKUP(WEEKDAY(C188),LIST!$A$15:$B$21,2,FALSE))</f>
        <v/>
      </c>
      <c r="H188" s="42" t="str">
        <f>IF(B188="","",IF(L188=LIST!$A$80,LIST!$A$78,IF(L188=LIST!$A$81,LIST!$A$78,IF(L188=LIST!$A$82,LIST!$A$78,IF(IFERROR(VLOOKUP(B188,'PHR (Project Hourly Rate)'!B:G,6,FALSE),LIST!$A$78)=0,LIST!$A$79,L188)))))</f>
        <v/>
      </c>
      <c r="I188" s="42" t="str">
        <f>IF(B188="","",IF(L188=LIST!$A$75,"",IF(K188=LIST!$A$76,LIST!$A$76,IF(L188=LIST!$A$77,"",IF(L188=LIST!$A$78,"",IF(L188=LIST!$A$80,"",IF(L188=LIST!$A$72,"",IF(L188=LIST!$A$73,"",IF(L188=LIST!$A$81,"",IF(L188=LIST!$A$82,"",IF(L188=LIST!$A$79,"",IF(K188=LIST!$A$75,LIST!$A$75,ROUND(J188*L188,2)))))))))))))</f>
        <v/>
      </c>
      <c r="J188" s="43">
        <f>IF(D188="",0,IF(K188=LIST!$A$75,0,IF(K188=LIST!$A$76,0,IF(K188=LIST!$A$77,0,IF(K188=LIST!$A$78,0,(MIN(D188,8)-K188))))))</f>
        <v>0</v>
      </c>
      <c r="K188" s="185" t="str">
        <f>IF(D188="","",IF('CLAIM FORM'!$M$7="",0,IF(L188=LIST!$A$78,0,IF('CLAIM FORM'!$M$7="R&amp;D",0,IF(E188="",LIST!$A$75,IF(F188=LIST!$F$30,0,IFERROR(((VLOOKUP(E188,'TRAINING CODE'!B:D,3,FALSE)*MIN(D188,8))),LIST!$A$76)))))))</f>
        <v/>
      </c>
      <c r="L188" s="183" t="str">
        <f>IF(B188="","",IF('CLAIM FORM'!$M$7="",LIST!$A$77,IFERROR(VLOOKUP(B188,'PHR (Project Hourly Rate)'!B:G,6,FALSE),LIST!$A$78)))</f>
        <v/>
      </c>
    </row>
    <row r="189" spans="1:12" ht="36" customHeight="1">
      <c r="A189" s="184">
        <v>187</v>
      </c>
      <c r="B189" s="46"/>
      <c r="C189" s="47"/>
      <c r="D189" s="48"/>
      <c r="E189" s="49"/>
      <c r="F189" s="49"/>
      <c r="G189" s="41" t="str">
        <f>IF(C189="","",VLOOKUP(WEEKDAY(C189),LIST!$A$15:$B$21,2,FALSE))</f>
        <v/>
      </c>
      <c r="H189" s="42" t="str">
        <f>IF(B189="","",IF(L189=LIST!$A$80,LIST!$A$78,IF(L189=LIST!$A$81,LIST!$A$78,IF(L189=LIST!$A$82,LIST!$A$78,IF(IFERROR(VLOOKUP(B189,'PHR (Project Hourly Rate)'!B:G,6,FALSE),LIST!$A$78)=0,LIST!$A$79,L189)))))</f>
        <v/>
      </c>
      <c r="I189" s="42" t="str">
        <f>IF(B189="","",IF(L189=LIST!$A$75,"",IF(K189=LIST!$A$76,LIST!$A$76,IF(L189=LIST!$A$77,"",IF(L189=LIST!$A$78,"",IF(L189=LIST!$A$80,"",IF(L189=LIST!$A$72,"",IF(L189=LIST!$A$73,"",IF(L189=LIST!$A$81,"",IF(L189=LIST!$A$82,"",IF(L189=LIST!$A$79,"",IF(K189=LIST!$A$75,LIST!$A$75,ROUND(J189*L189,2)))))))))))))</f>
        <v/>
      </c>
      <c r="J189" s="43">
        <f>IF(D189="",0,IF(K189=LIST!$A$75,0,IF(K189=LIST!$A$76,0,IF(K189=LIST!$A$77,0,IF(K189=LIST!$A$78,0,(MIN(D189,8)-K189))))))</f>
        <v>0</v>
      </c>
      <c r="K189" s="185" t="str">
        <f>IF(D189="","",IF('CLAIM FORM'!$M$7="",0,IF(L189=LIST!$A$78,0,IF('CLAIM FORM'!$M$7="R&amp;D",0,IF(E189="",LIST!$A$75,IF(F189=LIST!$F$30,0,IFERROR(((VLOOKUP(E189,'TRAINING CODE'!B:D,3,FALSE)*MIN(D189,8))),LIST!$A$76)))))))</f>
        <v/>
      </c>
      <c r="L189" s="183" t="str">
        <f>IF(B189="","",IF('CLAIM FORM'!$M$7="",LIST!$A$77,IFERROR(VLOOKUP(B189,'PHR (Project Hourly Rate)'!B:G,6,FALSE),LIST!$A$78)))</f>
        <v/>
      </c>
    </row>
    <row r="190" spans="1:12" ht="36" customHeight="1">
      <c r="A190" s="184">
        <v>188</v>
      </c>
      <c r="B190" s="46"/>
      <c r="C190" s="47"/>
      <c r="D190" s="48"/>
      <c r="E190" s="49"/>
      <c r="F190" s="49"/>
      <c r="G190" s="41" t="str">
        <f>IF(C190="","",VLOOKUP(WEEKDAY(C190),LIST!$A$15:$B$21,2,FALSE))</f>
        <v/>
      </c>
      <c r="H190" s="42" t="str">
        <f>IF(B190="","",IF(L190=LIST!$A$80,LIST!$A$78,IF(L190=LIST!$A$81,LIST!$A$78,IF(L190=LIST!$A$82,LIST!$A$78,IF(IFERROR(VLOOKUP(B190,'PHR (Project Hourly Rate)'!B:G,6,FALSE),LIST!$A$78)=0,LIST!$A$79,L190)))))</f>
        <v/>
      </c>
      <c r="I190" s="42" t="str">
        <f>IF(B190="","",IF(L190=LIST!$A$75,"",IF(K190=LIST!$A$76,LIST!$A$76,IF(L190=LIST!$A$77,"",IF(L190=LIST!$A$78,"",IF(L190=LIST!$A$80,"",IF(L190=LIST!$A$72,"",IF(L190=LIST!$A$73,"",IF(L190=LIST!$A$81,"",IF(L190=LIST!$A$82,"",IF(L190=LIST!$A$79,"",IF(K190=LIST!$A$75,LIST!$A$75,ROUND(J190*L190,2)))))))))))))</f>
        <v/>
      </c>
      <c r="J190" s="43">
        <f>IF(D190="",0,IF(K190=LIST!$A$75,0,IF(K190=LIST!$A$76,0,IF(K190=LIST!$A$77,0,IF(K190=LIST!$A$78,0,(MIN(D190,8)-K190))))))</f>
        <v>0</v>
      </c>
      <c r="K190" s="185" t="str">
        <f>IF(D190="","",IF('CLAIM FORM'!$M$7="",0,IF(L190=LIST!$A$78,0,IF('CLAIM FORM'!$M$7="R&amp;D",0,IF(E190="",LIST!$A$75,IF(F190=LIST!$F$30,0,IFERROR(((VLOOKUP(E190,'TRAINING CODE'!B:D,3,FALSE)*MIN(D190,8))),LIST!$A$76)))))))</f>
        <v/>
      </c>
      <c r="L190" s="183" t="str">
        <f>IF(B190="","",IF('CLAIM FORM'!$M$7="",LIST!$A$77,IFERROR(VLOOKUP(B190,'PHR (Project Hourly Rate)'!B:G,6,FALSE),LIST!$A$78)))</f>
        <v/>
      </c>
    </row>
    <row r="191" spans="1:12" ht="36" customHeight="1">
      <c r="A191" s="184">
        <v>189</v>
      </c>
      <c r="B191" s="46"/>
      <c r="C191" s="47"/>
      <c r="D191" s="48"/>
      <c r="E191" s="49"/>
      <c r="F191" s="49"/>
      <c r="G191" s="41" t="str">
        <f>IF(C191="","",VLOOKUP(WEEKDAY(C191),LIST!$A$15:$B$21,2,FALSE))</f>
        <v/>
      </c>
      <c r="H191" s="42" t="str">
        <f>IF(B191="","",IF(L191=LIST!$A$80,LIST!$A$78,IF(L191=LIST!$A$81,LIST!$A$78,IF(L191=LIST!$A$82,LIST!$A$78,IF(IFERROR(VLOOKUP(B191,'PHR (Project Hourly Rate)'!B:G,6,FALSE),LIST!$A$78)=0,LIST!$A$79,L191)))))</f>
        <v/>
      </c>
      <c r="I191" s="42" t="str">
        <f>IF(B191="","",IF(L191=LIST!$A$75,"",IF(K191=LIST!$A$76,LIST!$A$76,IF(L191=LIST!$A$77,"",IF(L191=LIST!$A$78,"",IF(L191=LIST!$A$80,"",IF(L191=LIST!$A$72,"",IF(L191=LIST!$A$73,"",IF(L191=LIST!$A$81,"",IF(L191=LIST!$A$82,"",IF(L191=LIST!$A$79,"",IF(K191=LIST!$A$75,LIST!$A$75,ROUND(J191*L191,2)))))))))))))</f>
        <v/>
      </c>
      <c r="J191" s="43">
        <f>IF(D191="",0,IF(K191=LIST!$A$75,0,IF(K191=LIST!$A$76,0,IF(K191=LIST!$A$77,0,IF(K191=LIST!$A$78,0,(MIN(D191,8)-K191))))))</f>
        <v>0</v>
      </c>
      <c r="K191" s="185" t="str">
        <f>IF(D191="","",IF('CLAIM FORM'!$M$7="",0,IF(L191=LIST!$A$78,0,IF('CLAIM FORM'!$M$7="R&amp;D",0,IF(E191="",LIST!$A$75,IF(F191=LIST!$F$30,0,IFERROR(((VLOOKUP(E191,'TRAINING CODE'!B:D,3,FALSE)*MIN(D191,8))),LIST!$A$76)))))))</f>
        <v/>
      </c>
      <c r="L191" s="183" t="str">
        <f>IF(B191="","",IF('CLAIM FORM'!$M$7="",LIST!$A$77,IFERROR(VLOOKUP(B191,'PHR (Project Hourly Rate)'!B:G,6,FALSE),LIST!$A$78)))</f>
        <v/>
      </c>
    </row>
    <row r="192" spans="1:12" ht="36" customHeight="1">
      <c r="A192" s="184">
        <v>190</v>
      </c>
      <c r="B192" s="46"/>
      <c r="C192" s="47"/>
      <c r="D192" s="48"/>
      <c r="E192" s="49"/>
      <c r="F192" s="49"/>
      <c r="G192" s="41" t="str">
        <f>IF(C192="","",VLOOKUP(WEEKDAY(C192),LIST!$A$15:$B$21,2,FALSE))</f>
        <v/>
      </c>
      <c r="H192" s="42" t="str">
        <f>IF(B192="","",IF(L192=LIST!$A$80,LIST!$A$78,IF(L192=LIST!$A$81,LIST!$A$78,IF(L192=LIST!$A$82,LIST!$A$78,IF(IFERROR(VLOOKUP(B192,'PHR (Project Hourly Rate)'!B:G,6,FALSE),LIST!$A$78)=0,LIST!$A$79,L192)))))</f>
        <v/>
      </c>
      <c r="I192" s="42" t="str">
        <f>IF(B192="","",IF(L192=LIST!$A$75,"",IF(K192=LIST!$A$76,LIST!$A$76,IF(L192=LIST!$A$77,"",IF(L192=LIST!$A$78,"",IF(L192=LIST!$A$80,"",IF(L192=LIST!$A$72,"",IF(L192=LIST!$A$73,"",IF(L192=LIST!$A$81,"",IF(L192=LIST!$A$82,"",IF(L192=LIST!$A$79,"",IF(K192=LIST!$A$75,LIST!$A$75,ROUND(J192*L192,2)))))))))))))</f>
        <v/>
      </c>
      <c r="J192" s="43">
        <f>IF(D192="",0,IF(K192=LIST!$A$75,0,IF(K192=LIST!$A$76,0,IF(K192=LIST!$A$77,0,IF(K192=LIST!$A$78,0,(MIN(D192,8)-K192))))))</f>
        <v>0</v>
      </c>
      <c r="K192" s="185" t="str">
        <f>IF(D192="","",IF('CLAIM FORM'!$M$7="",0,IF(L192=LIST!$A$78,0,IF('CLAIM FORM'!$M$7="R&amp;D",0,IF(E192="",LIST!$A$75,IF(F192=LIST!$F$30,0,IFERROR(((VLOOKUP(E192,'TRAINING CODE'!B:D,3,FALSE)*MIN(D192,8))),LIST!$A$76)))))))</f>
        <v/>
      </c>
      <c r="L192" s="183" t="str">
        <f>IF(B192="","",IF('CLAIM FORM'!$M$7="",LIST!$A$77,IFERROR(VLOOKUP(B192,'PHR (Project Hourly Rate)'!B:G,6,FALSE),LIST!$A$78)))</f>
        <v/>
      </c>
    </row>
    <row r="193" spans="1:12" ht="36" customHeight="1">
      <c r="A193" s="184">
        <v>191</v>
      </c>
      <c r="B193" s="46"/>
      <c r="C193" s="47"/>
      <c r="D193" s="48"/>
      <c r="E193" s="49"/>
      <c r="F193" s="49"/>
      <c r="G193" s="41" t="str">
        <f>IF(C193="","",VLOOKUP(WEEKDAY(C193),LIST!$A$15:$B$21,2,FALSE))</f>
        <v/>
      </c>
      <c r="H193" s="42" t="str">
        <f>IF(B193="","",IF(L193=LIST!$A$80,LIST!$A$78,IF(L193=LIST!$A$81,LIST!$A$78,IF(L193=LIST!$A$82,LIST!$A$78,IF(IFERROR(VLOOKUP(B193,'PHR (Project Hourly Rate)'!B:G,6,FALSE),LIST!$A$78)=0,LIST!$A$79,L193)))))</f>
        <v/>
      </c>
      <c r="I193" s="42" t="str">
        <f>IF(B193="","",IF(L193=LIST!$A$75,"",IF(K193=LIST!$A$76,LIST!$A$76,IF(L193=LIST!$A$77,"",IF(L193=LIST!$A$78,"",IF(L193=LIST!$A$80,"",IF(L193=LIST!$A$72,"",IF(L193=LIST!$A$73,"",IF(L193=LIST!$A$81,"",IF(L193=LIST!$A$82,"",IF(L193=LIST!$A$79,"",IF(K193=LIST!$A$75,LIST!$A$75,ROUND(J193*L193,2)))))))))))))</f>
        <v/>
      </c>
      <c r="J193" s="43">
        <f>IF(D193="",0,IF(K193=LIST!$A$75,0,IF(K193=LIST!$A$76,0,IF(K193=LIST!$A$77,0,IF(K193=LIST!$A$78,0,(MIN(D193,8)-K193))))))</f>
        <v>0</v>
      </c>
      <c r="K193" s="185" t="str">
        <f>IF(D193="","",IF('CLAIM FORM'!$M$7="",0,IF(L193=LIST!$A$78,0,IF('CLAIM FORM'!$M$7="R&amp;D",0,IF(E193="",LIST!$A$75,IF(F193=LIST!$F$30,0,IFERROR(((VLOOKUP(E193,'TRAINING CODE'!B:D,3,FALSE)*MIN(D193,8))),LIST!$A$76)))))))</f>
        <v/>
      </c>
      <c r="L193" s="183" t="str">
        <f>IF(B193="","",IF('CLAIM FORM'!$M$7="",LIST!$A$77,IFERROR(VLOOKUP(B193,'PHR (Project Hourly Rate)'!B:G,6,FALSE),LIST!$A$78)))</f>
        <v/>
      </c>
    </row>
    <row r="194" spans="1:12" ht="36" customHeight="1">
      <c r="A194" s="184">
        <v>192</v>
      </c>
      <c r="B194" s="46"/>
      <c r="C194" s="47"/>
      <c r="D194" s="48"/>
      <c r="E194" s="49"/>
      <c r="F194" s="49"/>
      <c r="G194" s="41" t="str">
        <f>IF(C194="","",VLOOKUP(WEEKDAY(C194),LIST!$A$15:$B$21,2,FALSE))</f>
        <v/>
      </c>
      <c r="H194" s="42" t="str">
        <f>IF(B194="","",IF(L194=LIST!$A$80,LIST!$A$78,IF(L194=LIST!$A$81,LIST!$A$78,IF(L194=LIST!$A$82,LIST!$A$78,IF(IFERROR(VLOOKUP(B194,'PHR (Project Hourly Rate)'!B:G,6,FALSE),LIST!$A$78)=0,LIST!$A$79,L194)))))</f>
        <v/>
      </c>
      <c r="I194" s="42" t="str">
        <f>IF(B194="","",IF(L194=LIST!$A$75,"",IF(K194=LIST!$A$76,LIST!$A$76,IF(L194=LIST!$A$77,"",IF(L194=LIST!$A$78,"",IF(L194=LIST!$A$80,"",IF(L194=LIST!$A$72,"",IF(L194=LIST!$A$73,"",IF(L194=LIST!$A$81,"",IF(L194=LIST!$A$82,"",IF(L194=LIST!$A$79,"",IF(K194=LIST!$A$75,LIST!$A$75,ROUND(J194*L194,2)))))))))))))</f>
        <v/>
      </c>
      <c r="J194" s="43">
        <f>IF(D194="",0,IF(K194=LIST!$A$75,0,IF(K194=LIST!$A$76,0,IF(K194=LIST!$A$77,0,IF(K194=LIST!$A$78,0,(MIN(D194,8)-K194))))))</f>
        <v>0</v>
      </c>
      <c r="K194" s="185" t="str">
        <f>IF(D194="","",IF('CLAIM FORM'!$M$7="",0,IF(L194=LIST!$A$78,0,IF('CLAIM FORM'!$M$7="R&amp;D",0,IF(E194="",LIST!$A$75,IF(F194=LIST!$F$30,0,IFERROR(((VLOOKUP(E194,'TRAINING CODE'!B:D,3,FALSE)*MIN(D194,8))),LIST!$A$76)))))))</f>
        <v/>
      </c>
      <c r="L194" s="183" t="str">
        <f>IF(B194="","",IF('CLAIM FORM'!$M$7="",LIST!$A$77,IFERROR(VLOOKUP(B194,'PHR (Project Hourly Rate)'!B:G,6,FALSE),LIST!$A$78)))</f>
        <v/>
      </c>
    </row>
    <row r="195" spans="1:12" ht="36" customHeight="1">
      <c r="A195" s="184">
        <v>193</v>
      </c>
      <c r="B195" s="46"/>
      <c r="C195" s="47"/>
      <c r="D195" s="48"/>
      <c r="E195" s="49"/>
      <c r="F195" s="49"/>
      <c r="G195" s="41" t="str">
        <f>IF(C195="","",VLOOKUP(WEEKDAY(C195),LIST!$A$15:$B$21,2,FALSE))</f>
        <v/>
      </c>
      <c r="H195" s="42" t="str">
        <f>IF(B195="","",IF(L195=LIST!$A$80,LIST!$A$78,IF(L195=LIST!$A$81,LIST!$A$78,IF(L195=LIST!$A$82,LIST!$A$78,IF(IFERROR(VLOOKUP(B195,'PHR (Project Hourly Rate)'!B:G,6,FALSE),LIST!$A$78)=0,LIST!$A$79,L195)))))</f>
        <v/>
      </c>
      <c r="I195" s="42" t="str">
        <f>IF(B195="","",IF(L195=LIST!$A$75,"",IF(K195=LIST!$A$76,LIST!$A$76,IF(L195=LIST!$A$77,"",IF(L195=LIST!$A$78,"",IF(L195=LIST!$A$80,"",IF(L195=LIST!$A$72,"",IF(L195=LIST!$A$73,"",IF(L195=LIST!$A$81,"",IF(L195=LIST!$A$82,"",IF(L195=LIST!$A$79,"",IF(K195=LIST!$A$75,LIST!$A$75,ROUND(J195*L195,2)))))))))))))</f>
        <v/>
      </c>
      <c r="J195" s="43">
        <f>IF(D195="",0,IF(K195=LIST!$A$75,0,IF(K195=LIST!$A$76,0,IF(K195=LIST!$A$77,0,IF(K195=LIST!$A$78,0,(MIN(D195,8)-K195))))))</f>
        <v>0</v>
      </c>
      <c r="K195" s="185" t="str">
        <f>IF(D195="","",IF('CLAIM FORM'!$M$7="",0,IF(L195=LIST!$A$78,0,IF('CLAIM FORM'!$M$7="R&amp;D",0,IF(E195="",LIST!$A$75,IF(F195=LIST!$F$30,0,IFERROR(((VLOOKUP(E195,'TRAINING CODE'!B:D,3,FALSE)*MIN(D195,8))),LIST!$A$76)))))))</f>
        <v/>
      </c>
      <c r="L195" s="183" t="str">
        <f>IF(B195="","",IF('CLAIM FORM'!$M$7="",LIST!$A$77,IFERROR(VLOOKUP(B195,'PHR (Project Hourly Rate)'!B:G,6,FALSE),LIST!$A$78)))</f>
        <v/>
      </c>
    </row>
    <row r="196" spans="1:12" ht="36" customHeight="1">
      <c r="A196" s="184">
        <v>194</v>
      </c>
      <c r="B196" s="46"/>
      <c r="C196" s="47"/>
      <c r="D196" s="48"/>
      <c r="E196" s="49"/>
      <c r="F196" s="49"/>
      <c r="G196" s="41" t="str">
        <f>IF(C196="","",VLOOKUP(WEEKDAY(C196),LIST!$A$15:$B$21,2,FALSE))</f>
        <v/>
      </c>
      <c r="H196" s="42" t="str">
        <f>IF(B196="","",IF(L196=LIST!$A$80,LIST!$A$78,IF(L196=LIST!$A$81,LIST!$A$78,IF(L196=LIST!$A$82,LIST!$A$78,IF(IFERROR(VLOOKUP(B196,'PHR (Project Hourly Rate)'!B:G,6,FALSE),LIST!$A$78)=0,LIST!$A$79,L196)))))</f>
        <v/>
      </c>
      <c r="I196" s="42" t="str">
        <f>IF(B196="","",IF(L196=LIST!$A$75,"",IF(K196=LIST!$A$76,LIST!$A$76,IF(L196=LIST!$A$77,"",IF(L196=LIST!$A$78,"",IF(L196=LIST!$A$80,"",IF(L196=LIST!$A$72,"",IF(L196=LIST!$A$73,"",IF(L196=LIST!$A$81,"",IF(L196=LIST!$A$82,"",IF(L196=LIST!$A$79,"",IF(K196=LIST!$A$75,LIST!$A$75,ROUND(J196*L196,2)))))))))))))</f>
        <v/>
      </c>
      <c r="J196" s="43">
        <f>IF(D196="",0,IF(K196=LIST!$A$75,0,IF(K196=LIST!$A$76,0,IF(K196=LIST!$A$77,0,IF(K196=LIST!$A$78,0,(MIN(D196,8)-K196))))))</f>
        <v>0</v>
      </c>
      <c r="K196" s="185" t="str">
        <f>IF(D196="","",IF('CLAIM FORM'!$M$7="",0,IF(L196=LIST!$A$78,0,IF('CLAIM FORM'!$M$7="R&amp;D",0,IF(E196="",LIST!$A$75,IF(F196=LIST!$F$30,0,IFERROR(((VLOOKUP(E196,'TRAINING CODE'!B:D,3,FALSE)*MIN(D196,8))),LIST!$A$76)))))))</f>
        <v/>
      </c>
      <c r="L196" s="183" t="str">
        <f>IF(B196="","",IF('CLAIM FORM'!$M$7="",LIST!$A$77,IFERROR(VLOOKUP(B196,'PHR (Project Hourly Rate)'!B:G,6,FALSE),LIST!$A$78)))</f>
        <v/>
      </c>
    </row>
    <row r="197" spans="1:12" ht="36" customHeight="1">
      <c r="A197" s="184">
        <v>195</v>
      </c>
      <c r="B197" s="46"/>
      <c r="C197" s="47"/>
      <c r="D197" s="48"/>
      <c r="E197" s="49"/>
      <c r="F197" s="49"/>
      <c r="G197" s="41" t="str">
        <f>IF(C197="","",VLOOKUP(WEEKDAY(C197),LIST!$A$15:$B$21,2,FALSE))</f>
        <v/>
      </c>
      <c r="H197" s="42" t="str">
        <f>IF(B197="","",IF(L197=LIST!$A$80,LIST!$A$78,IF(L197=LIST!$A$81,LIST!$A$78,IF(L197=LIST!$A$82,LIST!$A$78,IF(IFERROR(VLOOKUP(B197,'PHR (Project Hourly Rate)'!B:G,6,FALSE),LIST!$A$78)=0,LIST!$A$79,L197)))))</f>
        <v/>
      </c>
      <c r="I197" s="42" t="str">
        <f>IF(B197="","",IF(L197=LIST!$A$75,"",IF(K197=LIST!$A$76,LIST!$A$76,IF(L197=LIST!$A$77,"",IF(L197=LIST!$A$78,"",IF(L197=LIST!$A$80,"",IF(L197=LIST!$A$72,"",IF(L197=LIST!$A$73,"",IF(L197=LIST!$A$81,"",IF(L197=LIST!$A$82,"",IF(L197=LIST!$A$79,"",IF(K197=LIST!$A$75,LIST!$A$75,ROUND(J197*L197,2)))))))))))))</f>
        <v/>
      </c>
      <c r="J197" s="43">
        <f>IF(D197="",0,IF(K197=LIST!$A$75,0,IF(K197=LIST!$A$76,0,IF(K197=LIST!$A$77,0,IF(K197=LIST!$A$78,0,(MIN(D197,8)-K197))))))</f>
        <v>0</v>
      </c>
      <c r="K197" s="185" t="str">
        <f>IF(D197="","",IF('CLAIM FORM'!$M$7="",0,IF(L197=LIST!$A$78,0,IF('CLAIM FORM'!$M$7="R&amp;D",0,IF(E197="",LIST!$A$75,IF(F197=LIST!$F$30,0,IFERROR(((VLOOKUP(E197,'TRAINING CODE'!B:D,3,FALSE)*MIN(D197,8))),LIST!$A$76)))))))</f>
        <v/>
      </c>
      <c r="L197" s="183" t="str">
        <f>IF(B197="","",IF('CLAIM FORM'!$M$7="",LIST!$A$77,IFERROR(VLOOKUP(B197,'PHR (Project Hourly Rate)'!B:G,6,FALSE),LIST!$A$78)))</f>
        <v/>
      </c>
    </row>
    <row r="198" spans="1:12" ht="36" customHeight="1">
      <c r="A198" s="184">
        <v>196</v>
      </c>
      <c r="B198" s="46"/>
      <c r="C198" s="47"/>
      <c r="D198" s="48"/>
      <c r="E198" s="49"/>
      <c r="F198" s="49"/>
      <c r="G198" s="41" t="str">
        <f>IF(C198="","",VLOOKUP(WEEKDAY(C198),LIST!$A$15:$B$21,2,FALSE))</f>
        <v/>
      </c>
      <c r="H198" s="42" t="str">
        <f>IF(B198="","",IF(L198=LIST!$A$80,LIST!$A$78,IF(L198=LIST!$A$81,LIST!$A$78,IF(L198=LIST!$A$82,LIST!$A$78,IF(IFERROR(VLOOKUP(B198,'PHR (Project Hourly Rate)'!B:G,6,FALSE),LIST!$A$78)=0,LIST!$A$79,L198)))))</f>
        <v/>
      </c>
      <c r="I198" s="42" t="str">
        <f>IF(B198="","",IF(L198=LIST!$A$75,"",IF(K198=LIST!$A$76,LIST!$A$76,IF(L198=LIST!$A$77,"",IF(L198=LIST!$A$78,"",IF(L198=LIST!$A$80,"",IF(L198=LIST!$A$72,"",IF(L198=LIST!$A$73,"",IF(L198=LIST!$A$81,"",IF(L198=LIST!$A$82,"",IF(L198=LIST!$A$79,"",IF(K198=LIST!$A$75,LIST!$A$75,ROUND(J198*L198,2)))))))))))))</f>
        <v/>
      </c>
      <c r="J198" s="43">
        <f>IF(D198="",0,IF(K198=LIST!$A$75,0,IF(K198=LIST!$A$76,0,IF(K198=LIST!$A$77,0,IF(K198=LIST!$A$78,0,(MIN(D198,8)-K198))))))</f>
        <v>0</v>
      </c>
      <c r="K198" s="185" t="str">
        <f>IF(D198="","",IF('CLAIM FORM'!$M$7="",0,IF(L198=LIST!$A$78,0,IF('CLAIM FORM'!$M$7="R&amp;D",0,IF(E198="",LIST!$A$75,IF(F198=LIST!$F$30,0,IFERROR(((VLOOKUP(E198,'TRAINING CODE'!B:D,3,FALSE)*MIN(D198,8))),LIST!$A$76)))))))</f>
        <v/>
      </c>
      <c r="L198" s="183" t="str">
        <f>IF(B198="","",IF('CLAIM FORM'!$M$7="",LIST!$A$77,IFERROR(VLOOKUP(B198,'PHR (Project Hourly Rate)'!B:G,6,FALSE),LIST!$A$78)))</f>
        <v/>
      </c>
    </row>
    <row r="199" spans="1:12" ht="36" customHeight="1">
      <c r="A199" s="184">
        <v>197</v>
      </c>
      <c r="B199" s="46"/>
      <c r="C199" s="47"/>
      <c r="D199" s="48"/>
      <c r="E199" s="49"/>
      <c r="F199" s="49"/>
      <c r="G199" s="41" t="str">
        <f>IF(C199="","",VLOOKUP(WEEKDAY(C199),LIST!$A$15:$B$21,2,FALSE))</f>
        <v/>
      </c>
      <c r="H199" s="42" t="str">
        <f>IF(B199="","",IF(L199=LIST!$A$80,LIST!$A$78,IF(L199=LIST!$A$81,LIST!$A$78,IF(L199=LIST!$A$82,LIST!$A$78,IF(IFERROR(VLOOKUP(B199,'PHR (Project Hourly Rate)'!B:G,6,FALSE),LIST!$A$78)=0,LIST!$A$79,L199)))))</f>
        <v/>
      </c>
      <c r="I199" s="42" t="str">
        <f>IF(B199="","",IF(L199=LIST!$A$75,"",IF(K199=LIST!$A$76,LIST!$A$76,IF(L199=LIST!$A$77,"",IF(L199=LIST!$A$78,"",IF(L199=LIST!$A$80,"",IF(L199=LIST!$A$72,"",IF(L199=LIST!$A$73,"",IF(L199=LIST!$A$81,"",IF(L199=LIST!$A$82,"",IF(L199=LIST!$A$79,"",IF(K199=LIST!$A$75,LIST!$A$75,ROUND(J199*L199,2)))))))))))))</f>
        <v/>
      </c>
      <c r="J199" s="43">
        <f>IF(D199="",0,IF(K199=LIST!$A$75,0,IF(K199=LIST!$A$76,0,IF(K199=LIST!$A$77,0,IF(K199=LIST!$A$78,0,(MIN(D199,8)-K199))))))</f>
        <v>0</v>
      </c>
      <c r="K199" s="185" t="str">
        <f>IF(D199="","",IF('CLAIM FORM'!$M$7="",0,IF(L199=LIST!$A$78,0,IF('CLAIM FORM'!$M$7="R&amp;D",0,IF(E199="",LIST!$A$75,IF(F199=LIST!$F$30,0,IFERROR(((VLOOKUP(E199,'TRAINING CODE'!B:D,3,FALSE)*MIN(D199,8))),LIST!$A$76)))))))</f>
        <v/>
      </c>
      <c r="L199" s="183" t="str">
        <f>IF(B199="","",IF('CLAIM FORM'!$M$7="",LIST!$A$77,IFERROR(VLOOKUP(B199,'PHR (Project Hourly Rate)'!B:G,6,FALSE),LIST!$A$78)))</f>
        <v/>
      </c>
    </row>
    <row r="200" spans="1:12" ht="36" customHeight="1">
      <c r="A200" s="184">
        <v>198</v>
      </c>
      <c r="B200" s="46"/>
      <c r="C200" s="47"/>
      <c r="D200" s="48"/>
      <c r="E200" s="49"/>
      <c r="F200" s="49"/>
      <c r="G200" s="41" t="str">
        <f>IF(C200="","",VLOOKUP(WEEKDAY(C200),LIST!$A$15:$B$21,2,FALSE))</f>
        <v/>
      </c>
      <c r="H200" s="42" t="str">
        <f>IF(B200="","",IF(L200=LIST!$A$80,LIST!$A$78,IF(L200=LIST!$A$81,LIST!$A$78,IF(L200=LIST!$A$82,LIST!$A$78,IF(IFERROR(VLOOKUP(B200,'PHR (Project Hourly Rate)'!B:G,6,FALSE),LIST!$A$78)=0,LIST!$A$79,L200)))))</f>
        <v/>
      </c>
      <c r="I200" s="42" t="str">
        <f>IF(B200="","",IF(L200=LIST!$A$75,"",IF(K200=LIST!$A$76,LIST!$A$76,IF(L200=LIST!$A$77,"",IF(L200=LIST!$A$78,"",IF(L200=LIST!$A$80,"",IF(L200=LIST!$A$72,"",IF(L200=LIST!$A$73,"",IF(L200=LIST!$A$81,"",IF(L200=LIST!$A$82,"",IF(L200=LIST!$A$79,"",IF(K200=LIST!$A$75,LIST!$A$75,ROUND(J200*L200,2)))))))))))))</f>
        <v/>
      </c>
      <c r="J200" s="43">
        <f>IF(D200="",0,IF(K200=LIST!$A$75,0,IF(K200=LIST!$A$76,0,IF(K200=LIST!$A$77,0,IF(K200=LIST!$A$78,0,(MIN(D200,8)-K200))))))</f>
        <v>0</v>
      </c>
      <c r="K200" s="185" t="str">
        <f>IF(D200="","",IF('CLAIM FORM'!$M$7="",0,IF(L200=LIST!$A$78,0,IF('CLAIM FORM'!$M$7="R&amp;D",0,IF(E200="",LIST!$A$75,IF(F200=LIST!$F$30,0,IFERROR(((VLOOKUP(E200,'TRAINING CODE'!B:D,3,FALSE)*MIN(D200,8))),LIST!$A$76)))))))</f>
        <v/>
      </c>
      <c r="L200" s="183" t="str">
        <f>IF(B200="","",IF('CLAIM FORM'!$M$7="",LIST!$A$77,IFERROR(VLOOKUP(B200,'PHR (Project Hourly Rate)'!B:G,6,FALSE),LIST!$A$78)))</f>
        <v/>
      </c>
    </row>
    <row r="201" spans="1:12" ht="36" customHeight="1">
      <c r="A201" s="184">
        <v>199</v>
      </c>
      <c r="B201" s="46"/>
      <c r="C201" s="47"/>
      <c r="D201" s="48"/>
      <c r="E201" s="49"/>
      <c r="F201" s="49"/>
      <c r="G201" s="41" t="str">
        <f>IF(C201="","",VLOOKUP(WEEKDAY(C201),LIST!$A$15:$B$21,2,FALSE))</f>
        <v/>
      </c>
      <c r="H201" s="42" t="str">
        <f>IF(B201="","",IF(L201=LIST!$A$80,LIST!$A$78,IF(L201=LIST!$A$81,LIST!$A$78,IF(L201=LIST!$A$82,LIST!$A$78,IF(IFERROR(VLOOKUP(B201,'PHR (Project Hourly Rate)'!B:G,6,FALSE),LIST!$A$78)=0,LIST!$A$79,L201)))))</f>
        <v/>
      </c>
      <c r="I201" s="42" t="str">
        <f>IF(B201="","",IF(L201=LIST!$A$75,"",IF(K201=LIST!$A$76,LIST!$A$76,IF(L201=LIST!$A$77,"",IF(L201=LIST!$A$78,"",IF(L201=LIST!$A$80,"",IF(L201=LIST!$A$72,"",IF(L201=LIST!$A$73,"",IF(L201=LIST!$A$81,"",IF(L201=LIST!$A$82,"",IF(L201=LIST!$A$79,"",IF(K201=LIST!$A$75,LIST!$A$75,ROUND(J201*L201,2)))))))))))))</f>
        <v/>
      </c>
      <c r="J201" s="43">
        <f>IF(D201="",0,IF(K201=LIST!$A$75,0,IF(K201=LIST!$A$76,0,IF(K201=LIST!$A$77,0,IF(K201=LIST!$A$78,0,(MIN(D201,8)-K201))))))</f>
        <v>0</v>
      </c>
      <c r="K201" s="185" t="str">
        <f>IF(D201="","",IF('CLAIM FORM'!$M$7="",0,IF(L201=LIST!$A$78,0,IF('CLAIM FORM'!$M$7="R&amp;D",0,IF(E201="",LIST!$A$75,IF(F201=LIST!$F$30,0,IFERROR(((VLOOKUP(E201,'TRAINING CODE'!B:D,3,FALSE)*MIN(D201,8))),LIST!$A$76)))))))</f>
        <v/>
      </c>
      <c r="L201" s="183" t="str">
        <f>IF(B201="","",IF('CLAIM FORM'!$M$7="",LIST!$A$77,IFERROR(VLOOKUP(B201,'PHR (Project Hourly Rate)'!B:G,6,FALSE),LIST!$A$78)))</f>
        <v/>
      </c>
    </row>
    <row r="202" spans="1:12" ht="36" customHeight="1">
      <c r="A202" s="184">
        <v>200</v>
      </c>
      <c r="B202" s="46"/>
      <c r="C202" s="47"/>
      <c r="D202" s="48"/>
      <c r="E202" s="49"/>
      <c r="F202" s="49"/>
      <c r="G202" s="41" t="str">
        <f>IF(C202="","",VLOOKUP(WEEKDAY(C202),LIST!$A$15:$B$21,2,FALSE))</f>
        <v/>
      </c>
      <c r="H202" s="42" t="str">
        <f>IF(B202="","",IF(L202=LIST!$A$80,LIST!$A$78,IF(L202=LIST!$A$81,LIST!$A$78,IF(L202=LIST!$A$82,LIST!$A$78,IF(IFERROR(VLOOKUP(B202,'PHR (Project Hourly Rate)'!B:G,6,FALSE),LIST!$A$78)=0,LIST!$A$79,L202)))))</f>
        <v/>
      </c>
      <c r="I202" s="42" t="str">
        <f>IF(B202="","",IF(L202=LIST!$A$75,"",IF(K202=LIST!$A$76,LIST!$A$76,IF(L202=LIST!$A$77,"",IF(L202=LIST!$A$78,"",IF(L202=LIST!$A$80,"",IF(L202=LIST!$A$72,"",IF(L202=LIST!$A$73,"",IF(L202=LIST!$A$81,"",IF(L202=LIST!$A$82,"",IF(L202=LIST!$A$79,"",IF(K202=LIST!$A$75,LIST!$A$75,ROUND(J202*L202,2)))))))))))))</f>
        <v/>
      </c>
      <c r="J202" s="43">
        <f>IF(D202="",0,IF(K202=LIST!$A$75,0,IF(K202=LIST!$A$76,0,IF(K202=LIST!$A$77,0,IF(K202=LIST!$A$78,0,(MIN(D202,8)-K202))))))</f>
        <v>0</v>
      </c>
      <c r="K202" s="185" t="str">
        <f>IF(D202="","",IF('CLAIM FORM'!$M$7="",0,IF(L202=LIST!$A$78,0,IF('CLAIM FORM'!$M$7="R&amp;D",0,IF(E202="",LIST!$A$75,IF(F202=LIST!$F$30,0,IFERROR(((VLOOKUP(E202,'TRAINING CODE'!B:D,3,FALSE)*MIN(D202,8))),LIST!$A$76)))))))</f>
        <v/>
      </c>
      <c r="L202" s="183" t="str">
        <f>IF(B202="","",IF('CLAIM FORM'!$M$7="",LIST!$A$77,IFERROR(VLOOKUP(B202,'PHR (Project Hourly Rate)'!B:G,6,FALSE),LIST!$A$78)))</f>
        <v/>
      </c>
    </row>
    <row r="203" spans="1:12" ht="36" customHeight="1">
      <c r="A203" s="184">
        <v>201</v>
      </c>
      <c r="B203" s="46"/>
      <c r="C203" s="47"/>
      <c r="D203" s="48"/>
      <c r="E203" s="49"/>
      <c r="F203" s="49"/>
      <c r="G203" s="41" t="str">
        <f>IF(C203="","",VLOOKUP(WEEKDAY(C203),LIST!$A$15:$B$21,2,FALSE))</f>
        <v/>
      </c>
      <c r="H203" s="42" t="str">
        <f>IF(B203="","",IF(L203=LIST!$A$80,LIST!$A$78,IF(L203=LIST!$A$81,LIST!$A$78,IF(L203=LIST!$A$82,LIST!$A$78,IF(IFERROR(VLOOKUP(B203,'PHR (Project Hourly Rate)'!B:G,6,FALSE),LIST!$A$78)=0,LIST!$A$79,L203)))))</f>
        <v/>
      </c>
      <c r="I203" s="42" t="str">
        <f>IF(B203="","",IF(L203=LIST!$A$75,"",IF(K203=LIST!$A$76,LIST!$A$76,IF(L203=LIST!$A$77,"",IF(L203=LIST!$A$78,"",IF(L203=LIST!$A$80,"",IF(L203=LIST!$A$72,"",IF(L203=LIST!$A$73,"",IF(L203=LIST!$A$81,"",IF(L203=LIST!$A$82,"",IF(L203=LIST!$A$79,"",IF(K203=LIST!$A$75,LIST!$A$75,ROUND(J203*L203,2)))))))))))))</f>
        <v/>
      </c>
      <c r="J203" s="43">
        <f>IF(D203="",0,IF(K203=LIST!$A$75,0,IF(K203=LIST!$A$76,0,IF(K203=LIST!$A$77,0,IF(K203=LIST!$A$78,0,(MIN(D203,8)-K203))))))</f>
        <v>0</v>
      </c>
      <c r="K203" s="185" t="str">
        <f>IF(D203="","",IF('CLAIM FORM'!$M$7="",0,IF(L203=LIST!$A$78,0,IF('CLAIM FORM'!$M$7="R&amp;D",0,IF(E203="",LIST!$A$75,IF(F203=LIST!$F$30,0,IFERROR(((VLOOKUP(E203,'TRAINING CODE'!B:D,3,FALSE)*MIN(D203,8))),LIST!$A$76)))))))</f>
        <v/>
      </c>
      <c r="L203" s="183" t="str">
        <f>IF(B203="","",IF('CLAIM FORM'!$M$7="",LIST!$A$77,IFERROR(VLOOKUP(B203,'PHR (Project Hourly Rate)'!B:G,6,FALSE),LIST!$A$78)))</f>
        <v/>
      </c>
    </row>
    <row r="204" spans="1:12" ht="36" customHeight="1">
      <c r="A204" s="184">
        <v>202</v>
      </c>
      <c r="B204" s="46"/>
      <c r="C204" s="47"/>
      <c r="D204" s="48"/>
      <c r="E204" s="49"/>
      <c r="F204" s="49"/>
      <c r="G204" s="41" t="str">
        <f>IF(C204="","",VLOOKUP(WEEKDAY(C204),LIST!$A$15:$B$21,2,FALSE))</f>
        <v/>
      </c>
      <c r="H204" s="42" t="str">
        <f>IF(B204="","",IF(L204=LIST!$A$80,LIST!$A$78,IF(L204=LIST!$A$81,LIST!$A$78,IF(L204=LIST!$A$82,LIST!$A$78,IF(IFERROR(VLOOKUP(B204,'PHR (Project Hourly Rate)'!B:G,6,FALSE),LIST!$A$78)=0,LIST!$A$79,L204)))))</f>
        <v/>
      </c>
      <c r="I204" s="42" t="str">
        <f>IF(B204="","",IF(L204=LIST!$A$75,"",IF(K204=LIST!$A$76,LIST!$A$76,IF(L204=LIST!$A$77,"",IF(L204=LIST!$A$78,"",IF(L204=LIST!$A$80,"",IF(L204=LIST!$A$72,"",IF(L204=LIST!$A$73,"",IF(L204=LIST!$A$81,"",IF(L204=LIST!$A$82,"",IF(L204=LIST!$A$79,"",IF(K204=LIST!$A$75,LIST!$A$75,ROUND(J204*L204,2)))))))))))))</f>
        <v/>
      </c>
      <c r="J204" s="43">
        <f>IF(D204="",0,IF(K204=LIST!$A$75,0,IF(K204=LIST!$A$76,0,IF(K204=LIST!$A$77,0,IF(K204=LIST!$A$78,0,(MIN(D204,8)-K204))))))</f>
        <v>0</v>
      </c>
      <c r="K204" s="185" t="str">
        <f>IF(D204="","",IF('CLAIM FORM'!$M$7="",0,IF(L204=LIST!$A$78,0,IF('CLAIM FORM'!$M$7="R&amp;D",0,IF(E204="",LIST!$A$75,IF(F204=LIST!$F$30,0,IFERROR(((VLOOKUP(E204,'TRAINING CODE'!B:D,3,FALSE)*MIN(D204,8))),LIST!$A$76)))))))</f>
        <v/>
      </c>
      <c r="L204" s="183" t="str">
        <f>IF(B204="","",IF('CLAIM FORM'!$M$7="",LIST!$A$77,IFERROR(VLOOKUP(B204,'PHR (Project Hourly Rate)'!B:G,6,FALSE),LIST!$A$78)))</f>
        <v/>
      </c>
    </row>
    <row r="205" spans="1:12" ht="36" customHeight="1">
      <c r="A205" s="184">
        <v>203</v>
      </c>
      <c r="B205" s="46"/>
      <c r="C205" s="47"/>
      <c r="D205" s="48"/>
      <c r="E205" s="49"/>
      <c r="F205" s="49"/>
      <c r="G205" s="41" t="str">
        <f>IF(C205="","",VLOOKUP(WEEKDAY(C205),LIST!$A$15:$B$21,2,FALSE))</f>
        <v/>
      </c>
      <c r="H205" s="42" t="str">
        <f>IF(B205="","",IF(L205=LIST!$A$80,LIST!$A$78,IF(L205=LIST!$A$81,LIST!$A$78,IF(L205=LIST!$A$82,LIST!$A$78,IF(IFERROR(VLOOKUP(B205,'PHR (Project Hourly Rate)'!B:G,6,FALSE),LIST!$A$78)=0,LIST!$A$79,L205)))))</f>
        <v/>
      </c>
      <c r="I205" s="42" t="str">
        <f>IF(B205="","",IF(L205=LIST!$A$75,"",IF(K205=LIST!$A$76,LIST!$A$76,IF(L205=LIST!$A$77,"",IF(L205=LIST!$A$78,"",IF(L205=LIST!$A$80,"",IF(L205=LIST!$A$72,"",IF(L205=LIST!$A$73,"",IF(L205=LIST!$A$81,"",IF(L205=LIST!$A$82,"",IF(L205=LIST!$A$79,"",IF(K205=LIST!$A$75,LIST!$A$75,ROUND(J205*L205,2)))))))))))))</f>
        <v/>
      </c>
      <c r="J205" s="43">
        <f>IF(D205="",0,IF(K205=LIST!$A$75,0,IF(K205=LIST!$A$76,0,IF(K205=LIST!$A$77,0,IF(K205=LIST!$A$78,0,(MIN(D205,8)-K205))))))</f>
        <v>0</v>
      </c>
      <c r="K205" s="185" t="str">
        <f>IF(D205="","",IF('CLAIM FORM'!$M$7="",0,IF(L205=LIST!$A$78,0,IF('CLAIM FORM'!$M$7="R&amp;D",0,IF(E205="",LIST!$A$75,IF(F205=LIST!$F$30,0,IFERROR(((VLOOKUP(E205,'TRAINING CODE'!B:D,3,FALSE)*MIN(D205,8))),LIST!$A$76)))))))</f>
        <v/>
      </c>
      <c r="L205" s="183" t="str">
        <f>IF(B205="","",IF('CLAIM FORM'!$M$7="",LIST!$A$77,IFERROR(VLOOKUP(B205,'PHR (Project Hourly Rate)'!B:G,6,FALSE),LIST!$A$78)))</f>
        <v/>
      </c>
    </row>
    <row r="206" spans="1:12" ht="36" customHeight="1">
      <c r="A206" s="184">
        <v>204</v>
      </c>
      <c r="B206" s="46"/>
      <c r="C206" s="47"/>
      <c r="D206" s="48"/>
      <c r="E206" s="49"/>
      <c r="F206" s="49"/>
      <c r="G206" s="41" t="str">
        <f>IF(C206="","",VLOOKUP(WEEKDAY(C206),LIST!$A$15:$B$21,2,FALSE))</f>
        <v/>
      </c>
      <c r="H206" s="42" t="str">
        <f>IF(B206="","",IF(L206=LIST!$A$80,LIST!$A$78,IF(L206=LIST!$A$81,LIST!$A$78,IF(L206=LIST!$A$82,LIST!$A$78,IF(IFERROR(VLOOKUP(B206,'PHR (Project Hourly Rate)'!B:G,6,FALSE),LIST!$A$78)=0,LIST!$A$79,L206)))))</f>
        <v/>
      </c>
      <c r="I206" s="42" t="str">
        <f>IF(B206="","",IF(L206=LIST!$A$75,"",IF(K206=LIST!$A$76,LIST!$A$76,IF(L206=LIST!$A$77,"",IF(L206=LIST!$A$78,"",IF(L206=LIST!$A$80,"",IF(L206=LIST!$A$72,"",IF(L206=LIST!$A$73,"",IF(L206=LIST!$A$81,"",IF(L206=LIST!$A$82,"",IF(L206=LIST!$A$79,"",IF(K206=LIST!$A$75,LIST!$A$75,ROUND(J206*L206,2)))))))))))))</f>
        <v/>
      </c>
      <c r="J206" s="43">
        <f>IF(D206="",0,IF(K206=LIST!$A$75,0,IF(K206=LIST!$A$76,0,IF(K206=LIST!$A$77,0,IF(K206=LIST!$A$78,0,(MIN(D206,8)-K206))))))</f>
        <v>0</v>
      </c>
      <c r="K206" s="185" t="str">
        <f>IF(D206="","",IF('CLAIM FORM'!$M$7="",0,IF(L206=LIST!$A$78,0,IF('CLAIM FORM'!$M$7="R&amp;D",0,IF(E206="",LIST!$A$75,IF(F206=LIST!$F$30,0,IFERROR(((VLOOKUP(E206,'TRAINING CODE'!B:D,3,FALSE)*MIN(D206,8))),LIST!$A$76)))))))</f>
        <v/>
      </c>
      <c r="L206" s="183" t="str">
        <f>IF(B206="","",IF('CLAIM FORM'!$M$7="",LIST!$A$77,IFERROR(VLOOKUP(B206,'PHR (Project Hourly Rate)'!B:G,6,FALSE),LIST!$A$78)))</f>
        <v/>
      </c>
    </row>
    <row r="207" spans="1:12" ht="36" customHeight="1">
      <c r="A207" s="184">
        <v>205</v>
      </c>
      <c r="B207" s="46"/>
      <c r="C207" s="47"/>
      <c r="D207" s="48"/>
      <c r="E207" s="49"/>
      <c r="F207" s="49"/>
      <c r="G207" s="41" t="str">
        <f>IF(C207="","",VLOOKUP(WEEKDAY(C207),LIST!$A$15:$B$21,2,FALSE))</f>
        <v/>
      </c>
      <c r="H207" s="42" t="str">
        <f>IF(B207="","",IF(L207=LIST!$A$80,LIST!$A$78,IF(L207=LIST!$A$81,LIST!$A$78,IF(L207=LIST!$A$82,LIST!$A$78,IF(IFERROR(VLOOKUP(B207,'PHR (Project Hourly Rate)'!B:G,6,FALSE),LIST!$A$78)=0,LIST!$A$79,L207)))))</f>
        <v/>
      </c>
      <c r="I207" s="42" t="str">
        <f>IF(B207="","",IF(L207=LIST!$A$75,"",IF(K207=LIST!$A$76,LIST!$A$76,IF(L207=LIST!$A$77,"",IF(L207=LIST!$A$78,"",IF(L207=LIST!$A$80,"",IF(L207=LIST!$A$72,"",IF(L207=LIST!$A$73,"",IF(L207=LIST!$A$81,"",IF(L207=LIST!$A$82,"",IF(L207=LIST!$A$79,"",IF(K207=LIST!$A$75,LIST!$A$75,ROUND(J207*L207,2)))))))))))))</f>
        <v/>
      </c>
      <c r="J207" s="43">
        <f>IF(D207="",0,IF(K207=LIST!$A$75,0,IF(K207=LIST!$A$76,0,IF(K207=LIST!$A$77,0,IF(K207=LIST!$A$78,0,(MIN(D207,8)-K207))))))</f>
        <v>0</v>
      </c>
      <c r="K207" s="185" t="str">
        <f>IF(D207="","",IF('CLAIM FORM'!$M$7="",0,IF(L207=LIST!$A$78,0,IF('CLAIM FORM'!$M$7="R&amp;D",0,IF(E207="",LIST!$A$75,IF(F207=LIST!$F$30,0,IFERROR(((VLOOKUP(E207,'TRAINING CODE'!B:D,3,FALSE)*MIN(D207,8))),LIST!$A$76)))))))</f>
        <v/>
      </c>
      <c r="L207" s="183" t="str">
        <f>IF(B207="","",IF('CLAIM FORM'!$M$7="",LIST!$A$77,IFERROR(VLOOKUP(B207,'PHR (Project Hourly Rate)'!B:G,6,FALSE),LIST!$A$78)))</f>
        <v/>
      </c>
    </row>
    <row r="208" spans="1:12" ht="36" customHeight="1">
      <c r="A208" s="184">
        <v>206</v>
      </c>
      <c r="B208" s="46"/>
      <c r="C208" s="47"/>
      <c r="D208" s="48"/>
      <c r="E208" s="49"/>
      <c r="F208" s="49"/>
      <c r="G208" s="41" t="str">
        <f>IF(C208="","",VLOOKUP(WEEKDAY(C208),LIST!$A$15:$B$21,2,FALSE))</f>
        <v/>
      </c>
      <c r="H208" s="42" t="str">
        <f>IF(B208="","",IF(L208=LIST!$A$80,LIST!$A$78,IF(L208=LIST!$A$81,LIST!$A$78,IF(L208=LIST!$A$82,LIST!$A$78,IF(IFERROR(VLOOKUP(B208,'PHR (Project Hourly Rate)'!B:G,6,FALSE),LIST!$A$78)=0,LIST!$A$79,L208)))))</f>
        <v/>
      </c>
      <c r="I208" s="42" t="str">
        <f>IF(B208="","",IF(L208=LIST!$A$75,"",IF(K208=LIST!$A$76,LIST!$A$76,IF(L208=LIST!$A$77,"",IF(L208=LIST!$A$78,"",IF(L208=LIST!$A$80,"",IF(L208=LIST!$A$72,"",IF(L208=LIST!$A$73,"",IF(L208=LIST!$A$81,"",IF(L208=LIST!$A$82,"",IF(L208=LIST!$A$79,"",IF(K208=LIST!$A$75,LIST!$A$75,ROUND(J208*L208,2)))))))))))))</f>
        <v/>
      </c>
      <c r="J208" s="43">
        <f>IF(D208="",0,IF(K208=LIST!$A$75,0,IF(K208=LIST!$A$76,0,IF(K208=LIST!$A$77,0,IF(K208=LIST!$A$78,0,(MIN(D208,8)-K208))))))</f>
        <v>0</v>
      </c>
      <c r="K208" s="185" t="str">
        <f>IF(D208="","",IF('CLAIM FORM'!$M$7="",0,IF(L208=LIST!$A$78,0,IF('CLAIM FORM'!$M$7="R&amp;D",0,IF(E208="",LIST!$A$75,IF(F208=LIST!$F$30,0,IFERROR(((VLOOKUP(E208,'TRAINING CODE'!B:D,3,FALSE)*MIN(D208,8))),LIST!$A$76)))))))</f>
        <v/>
      </c>
      <c r="L208" s="183" t="str">
        <f>IF(B208="","",IF('CLAIM FORM'!$M$7="",LIST!$A$77,IFERROR(VLOOKUP(B208,'PHR (Project Hourly Rate)'!B:G,6,FALSE),LIST!$A$78)))</f>
        <v/>
      </c>
    </row>
    <row r="209" spans="1:12" ht="36" customHeight="1">
      <c r="A209" s="184">
        <v>207</v>
      </c>
      <c r="B209" s="46"/>
      <c r="C209" s="47"/>
      <c r="D209" s="48"/>
      <c r="E209" s="49"/>
      <c r="F209" s="49"/>
      <c r="G209" s="41" t="str">
        <f>IF(C209="","",VLOOKUP(WEEKDAY(C209),LIST!$A$15:$B$21,2,FALSE))</f>
        <v/>
      </c>
      <c r="H209" s="42" t="str">
        <f>IF(B209="","",IF(L209=LIST!$A$80,LIST!$A$78,IF(L209=LIST!$A$81,LIST!$A$78,IF(L209=LIST!$A$82,LIST!$A$78,IF(IFERROR(VLOOKUP(B209,'PHR (Project Hourly Rate)'!B:G,6,FALSE),LIST!$A$78)=0,LIST!$A$79,L209)))))</f>
        <v/>
      </c>
      <c r="I209" s="42" t="str">
        <f>IF(B209="","",IF(L209=LIST!$A$75,"",IF(K209=LIST!$A$76,LIST!$A$76,IF(L209=LIST!$A$77,"",IF(L209=LIST!$A$78,"",IF(L209=LIST!$A$80,"",IF(L209=LIST!$A$72,"",IF(L209=LIST!$A$73,"",IF(L209=LIST!$A$81,"",IF(L209=LIST!$A$82,"",IF(L209=LIST!$A$79,"",IF(K209=LIST!$A$75,LIST!$A$75,ROUND(J209*L209,2)))))))))))))</f>
        <v/>
      </c>
      <c r="J209" s="43">
        <f>IF(D209="",0,IF(K209=LIST!$A$75,0,IF(K209=LIST!$A$76,0,IF(K209=LIST!$A$77,0,IF(K209=LIST!$A$78,0,(MIN(D209,8)-K209))))))</f>
        <v>0</v>
      </c>
      <c r="K209" s="185" t="str">
        <f>IF(D209="","",IF('CLAIM FORM'!$M$7="",0,IF(L209=LIST!$A$78,0,IF('CLAIM FORM'!$M$7="R&amp;D",0,IF(E209="",LIST!$A$75,IF(F209=LIST!$F$30,0,IFERROR(((VLOOKUP(E209,'TRAINING CODE'!B:D,3,FALSE)*MIN(D209,8))),LIST!$A$76)))))))</f>
        <v/>
      </c>
      <c r="L209" s="183" t="str">
        <f>IF(B209="","",IF('CLAIM FORM'!$M$7="",LIST!$A$77,IFERROR(VLOOKUP(B209,'PHR (Project Hourly Rate)'!B:G,6,FALSE),LIST!$A$78)))</f>
        <v/>
      </c>
    </row>
    <row r="210" spans="1:12" ht="36" customHeight="1">
      <c r="A210" s="184">
        <v>208</v>
      </c>
      <c r="B210" s="46"/>
      <c r="C210" s="47"/>
      <c r="D210" s="48"/>
      <c r="E210" s="49"/>
      <c r="F210" s="49"/>
      <c r="G210" s="41" t="str">
        <f>IF(C210="","",VLOOKUP(WEEKDAY(C210),LIST!$A$15:$B$21,2,FALSE))</f>
        <v/>
      </c>
      <c r="H210" s="42" t="str">
        <f>IF(B210="","",IF(L210=LIST!$A$80,LIST!$A$78,IF(L210=LIST!$A$81,LIST!$A$78,IF(L210=LIST!$A$82,LIST!$A$78,IF(IFERROR(VLOOKUP(B210,'PHR (Project Hourly Rate)'!B:G,6,FALSE),LIST!$A$78)=0,LIST!$A$79,L210)))))</f>
        <v/>
      </c>
      <c r="I210" s="42" t="str">
        <f>IF(B210="","",IF(L210=LIST!$A$75,"",IF(K210=LIST!$A$76,LIST!$A$76,IF(L210=LIST!$A$77,"",IF(L210=LIST!$A$78,"",IF(L210=LIST!$A$80,"",IF(L210=LIST!$A$72,"",IF(L210=LIST!$A$73,"",IF(L210=LIST!$A$81,"",IF(L210=LIST!$A$82,"",IF(L210=LIST!$A$79,"",IF(K210=LIST!$A$75,LIST!$A$75,ROUND(J210*L210,2)))))))))))))</f>
        <v/>
      </c>
      <c r="J210" s="43">
        <f>IF(D210="",0,IF(K210=LIST!$A$75,0,IF(K210=LIST!$A$76,0,IF(K210=LIST!$A$77,0,IF(K210=LIST!$A$78,0,(MIN(D210,8)-K210))))))</f>
        <v>0</v>
      </c>
      <c r="K210" s="185" t="str">
        <f>IF(D210="","",IF('CLAIM FORM'!$M$7="",0,IF(L210=LIST!$A$78,0,IF('CLAIM FORM'!$M$7="R&amp;D",0,IF(E210="",LIST!$A$75,IF(F210=LIST!$F$30,0,IFERROR(((VLOOKUP(E210,'TRAINING CODE'!B:D,3,FALSE)*MIN(D210,8))),LIST!$A$76)))))))</f>
        <v/>
      </c>
      <c r="L210" s="183" t="str">
        <f>IF(B210="","",IF('CLAIM FORM'!$M$7="",LIST!$A$77,IFERROR(VLOOKUP(B210,'PHR (Project Hourly Rate)'!B:G,6,FALSE),LIST!$A$78)))</f>
        <v/>
      </c>
    </row>
    <row r="211" spans="1:12" ht="36" customHeight="1">
      <c r="A211" s="184">
        <v>209</v>
      </c>
      <c r="B211" s="46"/>
      <c r="C211" s="47"/>
      <c r="D211" s="48"/>
      <c r="E211" s="49"/>
      <c r="F211" s="49"/>
      <c r="G211" s="41" t="str">
        <f>IF(C211="","",VLOOKUP(WEEKDAY(C211),LIST!$A$15:$B$21,2,FALSE))</f>
        <v/>
      </c>
      <c r="H211" s="42" t="str">
        <f>IF(B211="","",IF(L211=LIST!$A$80,LIST!$A$78,IF(L211=LIST!$A$81,LIST!$A$78,IF(L211=LIST!$A$82,LIST!$A$78,IF(IFERROR(VLOOKUP(B211,'PHR (Project Hourly Rate)'!B:G,6,FALSE),LIST!$A$78)=0,LIST!$A$79,L211)))))</f>
        <v/>
      </c>
      <c r="I211" s="42" t="str">
        <f>IF(B211="","",IF(L211=LIST!$A$75,"",IF(K211=LIST!$A$76,LIST!$A$76,IF(L211=LIST!$A$77,"",IF(L211=LIST!$A$78,"",IF(L211=LIST!$A$80,"",IF(L211=LIST!$A$72,"",IF(L211=LIST!$A$73,"",IF(L211=LIST!$A$81,"",IF(L211=LIST!$A$82,"",IF(L211=LIST!$A$79,"",IF(K211=LIST!$A$75,LIST!$A$75,ROUND(J211*L211,2)))))))))))))</f>
        <v/>
      </c>
      <c r="J211" s="43">
        <f>IF(D211="",0,IF(K211=LIST!$A$75,0,IF(K211=LIST!$A$76,0,IF(K211=LIST!$A$77,0,IF(K211=LIST!$A$78,0,(MIN(D211,8)-K211))))))</f>
        <v>0</v>
      </c>
      <c r="K211" s="185" t="str">
        <f>IF(D211="","",IF('CLAIM FORM'!$M$7="",0,IF(L211=LIST!$A$78,0,IF('CLAIM FORM'!$M$7="R&amp;D",0,IF(E211="",LIST!$A$75,IF(F211=LIST!$F$30,0,IFERROR(((VLOOKUP(E211,'TRAINING CODE'!B:D,3,FALSE)*MIN(D211,8))),LIST!$A$76)))))))</f>
        <v/>
      </c>
      <c r="L211" s="183" t="str">
        <f>IF(B211="","",IF('CLAIM FORM'!$M$7="",LIST!$A$77,IFERROR(VLOOKUP(B211,'PHR (Project Hourly Rate)'!B:G,6,FALSE),LIST!$A$78)))</f>
        <v/>
      </c>
    </row>
    <row r="212" spans="1:12" ht="36" customHeight="1">
      <c r="A212" s="184">
        <v>210</v>
      </c>
      <c r="B212" s="46"/>
      <c r="C212" s="47"/>
      <c r="D212" s="48"/>
      <c r="E212" s="49"/>
      <c r="F212" s="49"/>
      <c r="G212" s="41" t="str">
        <f>IF(C212="","",VLOOKUP(WEEKDAY(C212),LIST!$A$15:$B$21,2,FALSE))</f>
        <v/>
      </c>
      <c r="H212" s="42" t="str">
        <f>IF(B212="","",IF(L212=LIST!$A$80,LIST!$A$78,IF(L212=LIST!$A$81,LIST!$A$78,IF(L212=LIST!$A$82,LIST!$A$78,IF(IFERROR(VLOOKUP(B212,'PHR (Project Hourly Rate)'!B:G,6,FALSE),LIST!$A$78)=0,LIST!$A$79,L212)))))</f>
        <v/>
      </c>
      <c r="I212" s="42" t="str">
        <f>IF(B212="","",IF(L212=LIST!$A$75,"",IF(K212=LIST!$A$76,LIST!$A$76,IF(L212=LIST!$A$77,"",IF(L212=LIST!$A$78,"",IF(L212=LIST!$A$80,"",IF(L212=LIST!$A$72,"",IF(L212=LIST!$A$73,"",IF(L212=LIST!$A$81,"",IF(L212=LIST!$A$82,"",IF(L212=LIST!$A$79,"",IF(K212=LIST!$A$75,LIST!$A$75,ROUND(J212*L212,2)))))))))))))</f>
        <v/>
      </c>
      <c r="J212" s="43">
        <f>IF(D212="",0,IF(K212=LIST!$A$75,0,IF(K212=LIST!$A$76,0,IF(K212=LIST!$A$77,0,IF(K212=LIST!$A$78,0,(MIN(D212,8)-K212))))))</f>
        <v>0</v>
      </c>
      <c r="K212" s="185" t="str">
        <f>IF(D212="","",IF('CLAIM FORM'!$M$7="",0,IF(L212=LIST!$A$78,0,IF('CLAIM FORM'!$M$7="R&amp;D",0,IF(E212="",LIST!$A$75,IF(F212=LIST!$F$30,0,IFERROR(((VLOOKUP(E212,'TRAINING CODE'!B:D,3,FALSE)*MIN(D212,8))),LIST!$A$76)))))))</f>
        <v/>
      </c>
      <c r="L212" s="183" t="str">
        <f>IF(B212="","",IF('CLAIM FORM'!$M$7="",LIST!$A$77,IFERROR(VLOOKUP(B212,'PHR (Project Hourly Rate)'!B:G,6,FALSE),LIST!$A$78)))</f>
        <v/>
      </c>
    </row>
    <row r="213" spans="1:12" ht="36" customHeight="1">
      <c r="A213" s="184">
        <v>211</v>
      </c>
      <c r="B213" s="46"/>
      <c r="C213" s="47"/>
      <c r="D213" s="48"/>
      <c r="E213" s="49"/>
      <c r="F213" s="49"/>
      <c r="G213" s="41" t="str">
        <f>IF(C213="","",VLOOKUP(WEEKDAY(C213),LIST!$A$15:$B$21,2,FALSE))</f>
        <v/>
      </c>
      <c r="H213" s="42" t="str">
        <f>IF(B213="","",IF(L213=LIST!$A$80,LIST!$A$78,IF(L213=LIST!$A$81,LIST!$A$78,IF(L213=LIST!$A$82,LIST!$A$78,IF(IFERROR(VLOOKUP(B213,'PHR (Project Hourly Rate)'!B:G,6,FALSE),LIST!$A$78)=0,LIST!$A$79,L213)))))</f>
        <v/>
      </c>
      <c r="I213" s="42" t="str">
        <f>IF(B213="","",IF(L213=LIST!$A$75,"",IF(K213=LIST!$A$76,LIST!$A$76,IF(L213=LIST!$A$77,"",IF(L213=LIST!$A$78,"",IF(L213=LIST!$A$80,"",IF(L213=LIST!$A$72,"",IF(L213=LIST!$A$73,"",IF(L213=LIST!$A$81,"",IF(L213=LIST!$A$82,"",IF(L213=LIST!$A$79,"",IF(K213=LIST!$A$75,LIST!$A$75,ROUND(J213*L213,2)))))))))))))</f>
        <v/>
      </c>
      <c r="J213" s="43">
        <f>IF(D213="",0,IF(K213=LIST!$A$75,0,IF(K213=LIST!$A$76,0,IF(K213=LIST!$A$77,0,IF(K213=LIST!$A$78,0,(MIN(D213,8)-K213))))))</f>
        <v>0</v>
      </c>
      <c r="K213" s="185" t="str">
        <f>IF(D213="","",IF('CLAIM FORM'!$M$7="",0,IF(L213=LIST!$A$78,0,IF('CLAIM FORM'!$M$7="R&amp;D",0,IF(E213="",LIST!$A$75,IF(F213=LIST!$F$30,0,IFERROR(((VLOOKUP(E213,'TRAINING CODE'!B:D,3,FALSE)*MIN(D213,8))),LIST!$A$76)))))))</f>
        <v/>
      </c>
      <c r="L213" s="183" t="str">
        <f>IF(B213="","",IF('CLAIM FORM'!$M$7="",LIST!$A$77,IFERROR(VLOOKUP(B213,'PHR (Project Hourly Rate)'!B:G,6,FALSE),LIST!$A$78)))</f>
        <v/>
      </c>
    </row>
    <row r="214" spans="1:12" ht="36" customHeight="1">
      <c r="A214" s="184">
        <v>212</v>
      </c>
      <c r="B214" s="46"/>
      <c r="C214" s="47"/>
      <c r="D214" s="48"/>
      <c r="E214" s="49"/>
      <c r="F214" s="49"/>
      <c r="G214" s="41" t="str">
        <f>IF(C214="","",VLOOKUP(WEEKDAY(C214),LIST!$A$15:$B$21,2,FALSE))</f>
        <v/>
      </c>
      <c r="H214" s="42" t="str">
        <f>IF(B214="","",IF(L214=LIST!$A$80,LIST!$A$78,IF(L214=LIST!$A$81,LIST!$A$78,IF(L214=LIST!$A$82,LIST!$A$78,IF(IFERROR(VLOOKUP(B214,'PHR (Project Hourly Rate)'!B:G,6,FALSE),LIST!$A$78)=0,LIST!$A$79,L214)))))</f>
        <v/>
      </c>
      <c r="I214" s="42" t="str">
        <f>IF(B214="","",IF(L214=LIST!$A$75,"",IF(K214=LIST!$A$76,LIST!$A$76,IF(L214=LIST!$A$77,"",IF(L214=LIST!$A$78,"",IF(L214=LIST!$A$80,"",IF(L214=LIST!$A$72,"",IF(L214=LIST!$A$73,"",IF(L214=LIST!$A$81,"",IF(L214=LIST!$A$82,"",IF(L214=LIST!$A$79,"",IF(K214=LIST!$A$75,LIST!$A$75,ROUND(J214*L214,2)))))))))))))</f>
        <v/>
      </c>
      <c r="J214" s="43">
        <f>IF(D214="",0,IF(K214=LIST!$A$75,0,IF(K214=LIST!$A$76,0,IF(K214=LIST!$A$77,0,IF(K214=LIST!$A$78,0,(MIN(D214,8)-K214))))))</f>
        <v>0</v>
      </c>
      <c r="K214" s="185" t="str">
        <f>IF(D214="","",IF('CLAIM FORM'!$M$7="",0,IF(L214=LIST!$A$78,0,IF('CLAIM FORM'!$M$7="R&amp;D",0,IF(E214="",LIST!$A$75,IF(F214=LIST!$F$30,0,IFERROR(((VLOOKUP(E214,'TRAINING CODE'!B:D,3,FALSE)*MIN(D214,8))),LIST!$A$76)))))))</f>
        <v/>
      </c>
      <c r="L214" s="183" t="str">
        <f>IF(B214="","",IF('CLAIM FORM'!$M$7="",LIST!$A$77,IFERROR(VLOOKUP(B214,'PHR (Project Hourly Rate)'!B:G,6,FALSE),LIST!$A$78)))</f>
        <v/>
      </c>
    </row>
    <row r="215" spans="1:12" ht="36" customHeight="1">
      <c r="A215" s="184">
        <v>213</v>
      </c>
      <c r="B215" s="46"/>
      <c r="C215" s="47"/>
      <c r="D215" s="48"/>
      <c r="E215" s="49"/>
      <c r="F215" s="49"/>
      <c r="G215" s="41" t="str">
        <f>IF(C215="","",VLOOKUP(WEEKDAY(C215),LIST!$A$15:$B$21,2,FALSE))</f>
        <v/>
      </c>
      <c r="H215" s="42" t="str">
        <f>IF(B215="","",IF(L215=LIST!$A$80,LIST!$A$78,IF(L215=LIST!$A$81,LIST!$A$78,IF(L215=LIST!$A$82,LIST!$A$78,IF(IFERROR(VLOOKUP(B215,'PHR (Project Hourly Rate)'!B:G,6,FALSE),LIST!$A$78)=0,LIST!$A$79,L215)))))</f>
        <v/>
      </c>
      <c r="I215" s="42" t="str">
        <f>IF(B215="","",IF(L215=LIST!$A$75,"",IF(K215=LIST!$A$76,LIST!$A$76,IF(L215=LIST!$A$77,"",IF(L215=LIST!$A$78,"",IF(L215=LIST!$A$80,"",IF(L215=LIST!$A$72,"",IF(L215=LIST!$A$73,"",IF(L215=LIST!$A$81,"",IF(L215=LIST!$A$82,"",IF(L215=LIST!$A$79,"",IF(K215=LIST!$A$75,LIST!$A$75,ROUND(J215*L215,2)))))))))))))</f>
        <v/>
      </c>
      <c r="J215" s="43">
        <f>IF(D215="",0,IF(K215=LIST!$A$75,0,IF(K215=LIST!$A$76,0,IF(K215=LIST!$A$77,0,IF(K215=LIST!$A$78,0,(MIN(D215,8)-K215))))))</f>
        <v>0</v>
      </c>
      <c r="K215" s="185" t="str">
        <f>IF(D215="","",IF('CLAIM FORM'!$M$7="",0,IF(L215=LIST!$A$78,0,IF('CLAIM FORM'!$M$7="R&amp;D",0,IF(E215="",LIST!$A$75,IF(F215=LIST!$F$30,0,IFERROR(((VLOOKUP(E215,'TRAINING CODE'!B:D,3,FALSE)*MIN(D215,8))),LIST!$A$76)))))))</f>
        <v/>
      </c>
      <c r="L215" s="183" t="str">
        <f>IF(B215="","",IF('CLAIM FORM'!$M$7="",LIST!$A$77,IFERROR(VLOOKUP(B215,'PHR (Project Hourly Rate)'!B:G,6,FALSE),LIST!$A$78)))</f>
        <v/>
      </c>
    </row>
    <row r="216" spans="1:12" ht="36" customHeight="1">
      <c r="A216" s="184">
        <v>214</v>
      </c>
      <c r="B216" s="46"/>
      <c r="C216" s="47"/>
      <c r="D216" s="48"/>
      <c r="E216" s="49"/>
      <c r="F216" s="49"/>
      <c r="G216" s="41" t="str">
        <f>IF(C216="","",VLOOKUP(WEEKDAY(C216),LIST!$A$15:$B$21,2,FALSE))</f>
        <v/>
      </c>
      <c r="H216" s="42" t="str">
        <f>IF(B216="","",IF(L216=LIST!$A$80,LIST!$A$78,IF(L216=LIST!$A$81,LIST!$A$78,IF(L216=LIST!$A$82,LIST!$A$78,IF(IFERROR(VLOOKUP(B216,'PHR (Project Hourly Rate)'!B:G,6,FALSE),LIST!$A$78)=0,LIST!$A$79,L216)))))</f>
        <v/>
      </c>
      <c r="I216" s="42" t="str">
        <f>IF(B216="","",IF(L216=LIST!$A$75,"",IF(K216=LIST!$A$76,LIST!$A$76,IF(L216=LIST!$A$77,"",IF(L216=LIST!$A$78,"",IF(L216=LIST!$A$80,"",IF(L216=LIST!$A$72,"",IF(L216=LIST!$A$73,"",IF(L216=LIST!$A$81,"",IF(L216=LIST!$A$82,"",IF(L216=LIST!$A$79,"",IF(K216=LIST!$A$75,LIST!$A$75,ROUND(J216*L216,2)))))))))))))</f>
        <v/>
      </c>
      <c r="J216" s="43">
        <f>IF(D216="",0,IF(K216=LIST!$A$75,0,IF(K216=LIST!$A$76,0,IF(K216=LIST!$A$77,0,IF(K216=LIST!$A$78,0,(MIN(D216,8)-K216))))))</f>
        <v>0</v>
      </c>
      <c r="K216" s="185" t="str">
        <f>IF(D216="","",IF('CLAIM FORM'!$M$7="",0,IF(L216=LIST!$A$78,0,IF('CLAIM FORM'!$M$7="R&amp;D",0,IF(E216="",LIST!$A$75,IF(F216=LIST!$F$30,0,IFERROR(((VLOOKUP(E216,'TRAINING CODE'!B:D,3,FALSE)*MIN(D216,8))),LIST!$A$76)))))))</f>
        <v/>
      </c>
      <c r="L216" s="183" t="str">
        <f>IF(B216="","",IF('CLAIM FORM'!$M$7="",LIST!$A$77,IFERROR(VLOOKUP(B216,'PHR (Project Hourly Rate)'!B:G,6,FALSE),LIST!$A$78)))</f>
        <v/>
      </c>
    </row>
    <row r="217" spans="1:12" ht="36" customHeight="1">
      <c r="A217" s="184">
        <v>215</v>
      </c>
      <c r="B217" s="46"/>
      <c r="C217" s="47"/>
      <c r="D217" s="48"/>
      <c r="E217" s="49"/>
      <c r="F217" s="49"/>
      <c r="G217" s="41" t="str">
        <f>IF(C217="","",VLOOKUP(WEEKDAY(C217),LIST!$A$15:$B$21,2,FALSE))</f>
        <v/>
      </c>
      <c r="H217" s="42" t="str">
        <f>IF(B217="","",IF(L217=LIST!$A$80,LIST!$A$78,IF(L217=LIST!$A$81,LIST!$A$78,IF(L217=LIST!$A$82,LIST!$A$78,IF(IFERROR(VLOOKUP(B217,'PHR (Project Hourly Rate)'!B:G,6,FALSE),LIST!$A$78)=0,LIST!$A$79,L217)))))</f>
        <v/>
      </c>
      <c r="I217" s="42" t="str">
        <f>IF(B217="","",IF(L217=LIST!$A$75,"",IF(K217=LIST!$A$76,LIST!$A$76,IF(L217=LIST!$A$77,"",IF(L217=LIST!$A$78,"",IF(L217=LIST!$A$80,"",IF(L217=LIST!$A$72,"",IF(L217=LIST!$A$73,"",IF(L217=LIST!$A$81,"",IF(L217=LIST!$A$82,"",IF(L217=LIST!$A$79,"",IF(K217=LIST!$A$75,LIST!$A$75,ROUND(J217*L217,2)))))))))))))</f>
        <v/>
      </c>
      <c r="J217" s="43">
        <f>IF(D217="",0,IF(K217=LIST!$A$75,0,IF(K217=LIST!$A$76,0,IF(K217=LIST!$A$77,0,IF(K217=LIST!$A$78,0,(MIN(D217,8)-K217))))))</f>
        <v>0</v>
      </c>
      <c r="K217" s="185" t="str">
        <f>IF(D217="","",IF('CLAIM FORM'!$M$7="",0,IF(L217=LIST!$A$78,0,IF('CLAIM FORM'!$M$7="R&amp;D",0,IF(E217="",LIST!$A$75,IF(F217=LIST!$F$30,0,IFERROR(((VLOOKUP(E217,'TRAINING CODE'!B:D,3,FALSE)*MIN(D217,8))),LIST!$A$76)))))))</f>
        <v/>
      </c>
      <c r="L217" s="183" t="str">
        <f>IF(B217="","",IF('CLAIM FORM'!$M$7="",LIST!$A$77,IFERROR(VLOOKUP(B217,'PHR (Project Hourly Rate)'!B:G,6,FALSE),LIST!$A$78)))</f>
        <v/>
      </c>
    </row>
    <row r="218" spans="1:12" ht="36" customHeight="1">
      <c r="A218" s="184">
        <v>216</v>
      </c>
      <c r="B218" s="46"/>
      <c r="C218" s="47"/>
      <c r="D218" s="48"/>
      <c r="E218" s="49"/>
      <c r="F218" s="49"/>
      <c r="G218" s="41" t="str">
        <f>IF(C218="","",VLOOKUP(WEEKDAY(C218),LIST!$A$15:$B$21,2,FALSE))</f>
        <v/>
      </c>
      <c r="H218" s="42" t="str">
        <f>IF(B218="","",IF(L218=LIST!$A$80,LIST!$A$78,IF(L218=LIST!$A$81,LIST!$A$78,IF(L218=LIST!$A$82,LIST!$A$78,IF(IFERROR(VLOOKUP(B218,'PHR (Project Hourly Rate)'!B:G,6,FALSE),LIST!$A$78)=0,LIST!$A$79,L218)))))</f>
        <v/>
      </c>
      <c r="I218" s="42" t="str">
        <f>IF(B218="","",IF(L218=LIST!$A$75,"",IF(K218=LIST!$A$76,LIST!$A$76,IF(L218=LIST!$A$77,"",IF(L218=LIST!$A$78,"",IF(L218=LIST!$A$80,"",IF(L218=LIST!$A$72,"",IF(L218=LIST!$A$73,"",IF(L218=LIST!$A$81,"",IF(L218=LIST!$A$82,"",IF(L218=LIST!$A$79,"",IF(K218=LIST!$A$75,LIST!$A$75,ROUND(J218*L218,2)))))))))))))</f>
        <v/>
      </c>
      <c r="J218" s="43">
        <f>IF(D218="",0,IF(K218=LIST!$A$75,0,IF(K218=LIST!$A$76,0,IF(K218=LIST!$A$77,0,IF(K218=LIST!$A$78,0,(MIN(D218,8)-K218))))))</f>
        <v>0</v>
      </c>
      <c r="K218" s="185" t="str">
        <f>IF(D218="","",IF('CLAIM FORM'!$M$7="",0,IF(L218=LIST!$A$78,0,IF('CLAIM FORM'!$M$7="R&amp;D",0,IF(E218="",LIST!$A$75,IF(F218=LIST!$F$30,0,IFERROR(((VLOOKUP(E218,'TRAINING CODE'!B:D,3,FALSE)*MIN(D218,8))),LIST!$A$76)))))))</f>
        <v/>
      </c>
      <c r="L218" s="183" t="str">
        <f>IF(B218="","",IF('CLAIM FORM'!$M$7="",LIST!$A$77,IFERROR(VLOOKUP(B218,'PHR (Project Hourly Rate)'!B:G,6,FALSE),LIST!$A$78)))</f>
        <v/>
      </c>
    </row>
    <row r="219" spans="1:12" ht="36" customHeight="1">
      <c r="A219" s="184">
        <v>217</v>
      </c>
      <c r="B219" s="46"/>
      <c r="C219" s="47"/>
      <c r="D219" s="48"/>
      <c r="E219" s="49"/>
      <c r="F219" s="49"/>
      <c r="G219" s="41" t="str">
        <f>IF(C219="","",VLOOKUP(WEEKDAY(C219),LIST!$A$15:$B$21,2,FALSE))</f>
        <v/>
      </c>
      <c r="H219" s="42" t="str">
        <f>IF(B219="","",IF(L219=LIST!$A$80,LIST!$A$78,IF(L219=LIST!$A$81,LIST!$A$78,IF(L219=LIST!$A$82,LIST!$A$78,IF(IFERROR(VLOOKUP(B219,'PHR (Project Hourly Rate)'!B:G,6,FALSE),LIST!$A$78)=0,LIST!$A$79,L219)))))</f>
        <v/>
      </c>
      <c r="I219" s="42" t="str">
        <f>IF(B219="","",IF(L219=LIST!$A$75,"",IF(K219=LIST!$A$76,LIST!$A$76,IF(L219=LIST!$A$77,"",IF(L219=LIST!$A$78,"",IF(L219=LIST!$A$80,"",IF(L219=LIST!$A$72,"",IF(L219=LIST!$A$73,"",IF(L219=LIST!$A$81,"",IF(L219=LIST!$A$82,"",IF(L219=LIST!$A$79,"",IF(K219=LIST!$A$75,LIST!$A$75,ROUND(J219*L219,2)))))))))))))</f>
        <v/>
      </c>
      <c r="J219" s="43">
        <f>IF(D219="",0,IF(K219=LIST!$A$75,0,IF(K219=LIST!$A$76,0,IF(K219=LIST!$A$77,0,IF(K219=LIST!$A$78,0,(MIN(D219,8)-K219))))))</f>
        <v>0</v>
      </c>
      <c r="K219" s="185" t="str">
        <f>IF(D219="","",IF('CLAIM FORM'!$M$7="",0,IF(L219=LIST!$A$78,0,IF('CLAIM FORM'!$M$7="R&amp;D",0,IF(E219="",LIST!$A$75,IF(F219=LIST!$F$30,0,IFERROR(((VLOOKUP(E219,'TRAINING CODE'!B:D,3,FALSE)*MIN(D219,8))),LIST!$A$76)))))))</f>
        <v/>
      </c>
      <c r="L219" s="183" t="str">
        <f>IF(B219="","",IF('CLAIM FORM'!$M$7="",LIST!$A$77,IFERROR(VLOOKUP(B219,'PHR (Project Hourly Rate)'!B:G,6,FALSE),LIST!$A$78)))</f>
        <v/>
      </c>
    </row>
    <row r="220" spans="1:12" ht="36" customHeight="1">
      <c r="A220" s="184">
        <v>218</v>
      </c>
      <c r="B220" s="46"/>
      <c r="C220" s="47"/>
      <c r="D220" s="48"/>
      <c r="E220" s="49"/>
      <c r="F220" s="49"/>
      <c r="G220" s="41" t="str">
        <f>IF(C220="","",VLOOKUP(WEEKDAY(C220),LIST!$A$15:$B$21,2,FALSE))</f>
        <v/>
      </c>
      <c r="H220" s="42" t="str">
        <f>IF(B220="","",IF(L220=LIST!$A$80,LIST!$A$78,IF(L220=LIST!$A$81,LIST!$A$78,IF(L220=LIST!$A$82,LIST!$A$78,IF(IFERROR(VLOOKUP(B220,'PHR (Project Hourly Rate)'!B:G,6,FALSE),LIST!$A$78)=0,LIST!$A$79,L220)))))</f>
        <v/>
      </c>
      <c r="I220" s="42" t="str">
        <f>IF(B220="","",IF(L220=LIST!$A$75,"",IF(K220=LIST!$A$76,LIST!$A$76,IF(L220=LIST!$A$77,"",IF(L220=LIST!$A$78,"",IF(L220=LIST!$A$80,"",IF(L220=LIST!$A$72,"",IF(L220=LIST!$A$73,"",IF(L220=LIST!$A$81,"",IF(L220=LIST!$A$82,"",IF(L220=LIST!$A$79,"",IF(K220=LIST!$A$75,LIST!$A$75,ROUND(J220*L220,2)))))))))))))</f>
        <v/>
      </c>
      <c r="J220" s="43">
        <f>IF(D220="",0,IF(K220=LIST!$A$75,0,IF(K220=LIST!$A$76,0,IF(K220=LIST!$A$77,0,IF(K220=LIST!$A$78,0,(MIN(D220,8)-K220))))))</f>
        <v>0</v>
      </c>
      <c r="K220" s="185" t="str">
        <f>IF(D220="","",IF('CLAIM FORM'!$M$7="",0,IF(L220=LIST!$A$78,0,IF('CLAIM FORM'!$M$7="R&amp;D",0,IF(E220="",LIST!$A$75,IF(F220=LIST!$F$30,0,IFERROR(((VLOOKUP(E220,'TRAINING CODE'!B:D,3,FALSE)*MIN(D220,8))),LIST!$A$76)))))))</f>
        <v/>
      </c>
      <c r="L220" s="183" t="str">
        <f>IF(B220="","",IF('CLAIM FORM'!$M$7="",LIST!$A$77,IFERROR(VLOOKUP(B220,'PHR (Project Hourly Rate)'!B:G,6,FALSE),LIST!$A$78)))</f>
        <v/>
      </c>
    </row>
    <row r="221" spans="1:12" ht="36" customHeight="1">
      <c r="A221" s="184">
        <v>219</v>
      </c>
      <c r="B221" s="46"/>
      <c r="C221" s="47"/>
      <c r="D221" s="48"/>
      <c r="E221" s="49"/>
      <c r="F221" s="49"/>
      <c r="G221" s="41" t="str">
        <f>IF(C221="","",VLOOKUP(WEEKDAY(C221),LIST!$A$15:$B$21,2,FALSE))</f>
        <v/>
      </c>
      <c r="H221" s="42" t="str">
        <f>IF(B221="","",IF(L221=LIST!$A$80,LIST!$A$78,IF(L221=LIST!$A$81,LIST!$A$78,IF(L221=LIST!$A$82,LIST!$A$78,IF(IFERROR(VLOOKUP(B221,'PHR (Project Hourly Rate)'!B:G,6,FALSE),LIST!$A$78)=0,LIST!$A$79,L221)))))</f>
        <v/>
      </c>
      <c r="I221" s="42" t="str">
        <f>IF(B221="","",IF(L221=LIST!$A$75,"",IF(K221=LIST!$A$76,LIST!$A$76,IF(L221=LIST!$A$77,"",IF(L221=LIST!$A$78,"",IF(L221=LIST!$A$80,"",IF(L221=LIST!$A$72,"",IF(L221=LIST!$A$73,"",IF(L221=LIST!$A$81,"",IF(L221=LIST!$A$82,"",IF(L221=LIST!$A$79,"",IF(K221=LIST!$A$75,LIST!$A$75,ROUND(J221*L221,2)))))))))))))</f>
        <v/>
      </c>
      <c r="J221" s="43">
        <f>IF(D221="",0,IF(K221=LIST!$A$75,0,IF(K221=LIST!$A$76,0,IF(K221=LIST!$A$77,0,IF(K221=LIST!$A$78,0,(MIN(D221,8)-K221))))))</f>
        <v>0</v>
      </c>
      <c r="K221" s="185" t="str">
        <f>IF(D221="","",IF('CLAIM FORM'!$M$7="",0,IF(L221=LIST!$A$78,0,IF('CLAIM FORM'!$M$7="R&amp;D",0,IF(E221="",LIST!$A$75,IF(F221=LIST!$F$30,0,IFERROR(((VLOOKUP(E221,'TRAINING CODE'!B:D,3,FALSE)*MIN(D221,8))),LIST!$A$76)))))))</f>
        <v/>
      </c>
      <c r="L221" s="183" t="str">
        <f>IF(B221="","",IF('CLAIM FORM'!$M$7="",LIST!$A$77,IFERROR(VLOOKUP(B221,'PHR (Project Hourly Rate)'!B:G,6,FALSE),LIST!$A$78)))</f>
        <v/>
      </c>
    </row>
    <row r="222" spans="1:12" ht="36" customHeight="1">
      <c r="A222" s="184">
        <v>220</v>
      </c>
      <c r="B222" s="46"/>
      <c r="C222" s="47"/>
      <c r="D222" s="48"/>
      <c r="E222" s="49"/>
      <c r="F222" s="49"/>
      <c r="G222" s="41" t="str">
        <f>IF(C222="","",VLOOKUP(WEEKDAY(C222),LIST!$A$15:$B$21,2,FALSE))</f>
        <v/>
      </c>
      <c r="H222" s="42" t="str">
        <f>IF(B222="","",IF(L222=LIST!$A$80,LIST!$A$78,IF(L222=LIST!$A$81,LIST!$A$78,IF(L222=LIST!$A$82,LIST!$A$78,IF(IFERROR(VLOOKUP(B222,'PHR (Project Hourly Rate)'!B:G,6,FALSE),LIST!$A$78)=0,LIST!$A$79,L222)))))</f>
        <v/>
      </c>
      <c r="I222" s="42" t="str">
        <f>IF(B222="","",IF(L222=LIST!$A$75,"",IF(K222=LIST!$A$76,LIST!$A$76,IF(L222=LIST!$A$77,"",IF(L222=LIST!$A$78,"",IF(L222=LIST!$A$80,"",IF(L222=LIST!$A$72,"",IF(L222=LIST!$A$73,"",IF(L222=LIST!$A$81,"",IF(L222=LIST!$A$82,"",IF(L222=LIST!$A$79,"",IF(K222=LIST!$A$75,LIST!$A$75,ROUND(J222*L222,2)))))))))))))</f>
        <v/>
      </c>
      <c r="J222" s="43">
        <f>IF(D222="",0,IF(K222=LIST!$A$75,0,IF(K222=LIST!$A$76,0,IF(K222=LIST!$A$77,0,IF(K222=LIST!$A$78,0,(MIN(D222,8)-K222))))))</f>
        <v>0</v>
      </c>
      <c r="K222" s="185" t="str">
        <f>IF(D222="","",IF('CLAIM FORM'!$M$7="",0,IF(L222=LIST!$A$78,0,IF('CLAIM FORM'!$M$7="R&amp;D",0,IF(E222="",LIST!$A$75,IF(F222=LIST!$F$30,0,IFERROR(((VLOOKUP(E222,'TRAINING CODE'!B:D,3,FALSE)*MIN(D222,8))),LIST!$A$76)))))))</f>
        <v/>
      </c>
      <c r="L222" s="183" t="str">
        <f>IF(B222="","",IF('CLAIM FORM'!$M$7="",LIST!$A$77,IFERROR(VLOOKUP(B222,'PHR (Project Hourly Rate)'!B:G,6,FALSE),LIST!$A$78)))</f>
        <v/>
      </c>
    </row>
    <row r="223" spans="1:12" ht="36" customHeight="1">
      <c r="A223" s="184">
        <v>221</v>
      </c>
      <c r="B223" s="46"/>
      <c r="C223" s="47"/>
      <c r="D223" s="48"/>
      <c r="E223" s="49"/>
      <c r="F223" s="49"/>
      <c r="G223" s="41" t="str">
        <f>IF(C223="","",VLOOKUP(WEEKDAY(C223),LIST!$A$15:$B$21,2,FALSE))</f>
        <v/>
      </c>
      <c r="H223" s="42" t="str">
        <f>IF(B223="","",IF(L223=LIST!$A$80,LIST!$A$78,IF(L223=LIST!$A$81,LIST!$A$78,IF(L223=LIST!$A$82,LIST!$A$78,IF(IFERROR(VLOOKUP(B223,'PHR (Project Hourly Rate)'!B:G,6,FALSE),LIST!$A$78)=0,LIST!$A$79,L223)))))</f>
        <v/>
      </c>
      <c r="I223" s="42" t="str">
        <f>IF(B223="","",IF(L223=LIST!$A$75,"",IF(K223=LIST!$A$76,LIST!$A$76,IF(L223=LIST!$A$77,"",IF(L223=LIST!$A$78,"",IF(L223=LIST!$A$80,"",IF(L223=LIST!$A$72,"",IF(L223=LIST!$A$73,"",IF(L223=LIST!$A$81,"",IF(L223=LIST!$A$82,"",IF(L223=LIST!$A$79,"",IF(K223=LIST!$A$75,LIST!$A$75,ROUND(J223*L223,2)))))))))))))</f>
        <v/>
      </c>
      <c r="J223" s="43">
        <f>IF(D223="",0,IF(K223=LIST!$A$75,0,IF(K223=LIST!$A$76,0,IF(K223=LIST!$A$77,0,IF(K223=LIST!$A$78,0,(MIN(D223,8)-K223))))))</f>
        <v>0</v>
      </c>
      <c r="K223" s="185" t="str">
        <f>IF(D223="","",IF('CLAIM FORM'!$M$7="",0,IF(L223=LIST!$A$78,0,IF('CLAIM FORM'!$M$7="R&amp;D",0,IF(E223="",LIST!$A$75,IF(F223=LIST!$F$30,0,IFERROR(((VLOOKUP(E223,'TRAINING CODE'!B:D,3,FALSE)*MIN(D223,8))),LIST!$A$76)))))))</f>
        <v/>
      </c>
      <c r="L223" s="183" t="str">
        <f>IF(B223="","",IF('CLAIM FORM'!$M$7="",LIST!$A$77,IFERROR(VLOOKUP(B223,'PHR (Project Hourly Rate)'!B:G,6,FALSE),LIST!$A$78)))</f>
        <v/>
      </c>
    </row>
    <row r="224" spans="1:12" ht="36" customHeight="1">
      <c r="A224" s="184">
        <v>222</v>
      </c>
      <c r="B224" s="46"/>
      <c r="C224" s="47"/>
      <c r="D224" s="48"/>
      <c r="E224" s="49"/>
      <c r="F224" s="49"/>
      <c r="G224" s="41" t="str">
        <f>IF(C224="","",VLOOKUP(WEEKDAY(C224),LIST!$A$15:$B$21,2,FALSE))</f>
        <v/>
      </c>
      <c r="H224" s="42" t="str">
        <f>IF(B224="","",IF(L224=LIST!$A$80,LIST!$A$78,IF(L224=LIST!$A$81,LIST!$A$78,IF(L224=LIST!$A$82,LIST!$A$78,IF(IFERROR(VLOOKUP(B224,'PHR (Project Hourly Rate)'!B:G,6,FALSE),LIST!$A$78)=0,LIST!$A$79,L224)))))</f>
        <v/>
      </c>
      <c r="I224" s="42" t="str">
        <f>IF(B224="","",IF(L224=LIST!$A$75,"",IF(K224=LIST!$A$76,LIST!$A$76,IF(L224=LIST!$A$77,"",IF(L224=LIST!$A$78,"",IF(L224=LIST!$A$80,"",IF(L224=LIST!$A$72,"",IF(L224=LIST!$A$73,"",IF(L224=LIST!$A$81,"",IF(L224=LIST!$A$82,"",IF(L224=LIST!$A$79,"",IF(K224=LIST!$A$75,LIST!$A$75,ROUND(J224*L224,2)))))))))))))</f>
        <v/>
      </c>
      <c r="J224" s="43">
        <f>IF(D224="",0,IF(K224=LIST!$A$75,0,IF(K224=LIST!$A$76,0,IF(K224=LIST!$A$77,0,IF(K224=LIST!$A$78,0,(MIN(D224,8)-K224))))))</f>
        <v>0</v>
      </c>
      <c r="K224" s="185" t="str">
        <f>IF(D224="","",IF('CLAIM FORM'!$M$7="",0,IF(L224=LIST!$A$78,0,IF('CLAIM FORM'!$M$7="R&amp;D",0,IF(E224="",LIST!$A$75,IF(F224=LIST!$F$30,0,IFERROR(((VLOOKUP(E224,'TRAINING CODE'!B:D,3,FALSE)*MIN(D224,8))),LIST!$A$76)))))))</f>
        <v/>
      </c>
      <c r="L224" s="183" t="str">
        <f>IF(B224="","",IF('CLAIM FORM'!$M$7="",LIST!$A$77,IFERROR(VLOOKUP(B224,'PHR (Project Hourly Rate)'!B:G,6,FALSE),LIST!$A$78)))</f>
        <v/>
      </c>
    </row>
    <row r="225" spans="1:12" ht="36" customHeight="1">
      <c r="A225" s="184">
        <v>223</v>
      </c>
      <c r="B225" s="46"/>
      <c r="C225" s="47"/>
      <c r="D225" s="48"/>
      <c r="E225" s="49"/>
      <c r="F225" s="49"/>
      <c r="G225" s="41" t="str">
        <f>IF(C225="","",VLOOKUP(WEEKDAY(C225),LIST!$A$15:$B$21,2,FALSE))</f>
        <v/>
      </c>
      <c r="H225" s="42" t="str">
        <f>IF(B225="","",IF(L225=LIST!$A$80,LIST!$A$78,IF(L225=LIST!$A$81,LIST!$A$78,IF(L225=LIST!$A$82,LIST!$A$78,IF(IFERROR(VLOOKUP(B225,'PHR (Project Hourly Rate)'!B:G,6,FALSE),LIST!$A$78)=0,LIST!$A$79,L225)))))</f>
        <v/>
      </c>
      <c r="I225" s="42" t="str">
        <f>IF(B225="","",IF(L225=LIST!$A$75,"",IF(K225=LIST!$A$76,LIST!$A$76,IF(L225=LIST!$A$77,"",IF(L225=LIST!$A$78,"",IF(L225=LIST!$A$80,"",IF(L225=LIST!$A$72,"",IF(L225=LIST!$A$73,"",IF(L225=LIST!$A$81,"",IF(L225=LIST!$A$82,"",IF(L225=LIST!$A$79,"",IF(K225=LIST!$A$75,LIST!$A$75,ROUND(J225*L225,2)))))))))))))</f>
        <v/>
      </c>
      <c r="J225" s="43">
        <f>IF(D225="",0,IF(K225=LIST!$A$75,0,IF(K225=LIST!$A$76,0,IF(K225=LIST!$A$77,0,IF(K225=LIST!$A$78,0,(MIN(D225,8)-K225))))))</f>
        <v>0</v>
      </c>
      <c r="K225" s="185" t="str">
        <f>IF(D225="","",IF('CLAIM FORM'!$M$7="",0,IF(L225=LIST!$A$78,0,IF('CLAIM FORM'!$M$7="R&amp;D",0,IF(E225="",LIST!$A$75,IF(F225=LIST!$F$30,0,IFERROR(((VLOOKUP(E225,'TRAINING CODE'!B:D,3,FALSE)*MIN(D225,8))),LIST!$A$76)))))))</f>
        <v/>
      </c>
      <c r="L225" s="183" t="str">
        <f>IF(B225="","",IF('CLAIM FORM'!$M$7="",LIST!$A$77,IFERROR(VLOOKUP(B225,'PHR (Project Hourly Rate)'!B:G,6,FALSE),LIST!$A$78)))</f>
        <v/>
      </c>
    </row>
    <row r="226" spans="1:12" ht="36" customHeight="1">
      <c r="A226" s="184">
        <v>224</v>
      </c>
      <c r="B226" s="46"/>
      <c r="C226" s="47"/>
      <c r="D226" s="48"/>
      <c r="E226" s="49"/>
      <c r="F226" s="49"/>
      <c r="G226" s="41" t="str">
        <f>IF(C226="","",VLOOKUP(WEEKDAY(C226),LIST!$A$15:$B$21,2,FALSE))</f>
        <v/>
      </c>
      <c r="H226" s="42" t="str">
        <f>IF(B226="","",IF(L226=LIST!$A$80,LIST!$A$78,IF(L226=LIST!$A$81,LIST!$A$78,IF(L226=LIST!$A$82,LIST!$A$78,IF(IFERROR(VLOOKUP(B226,'PHR (Project Hourly Rate)'!B:G,6,FALSE),LIST!$A$78)=0,LIST!$A$79,L226)))))</f>
        <v/>
      </c>
      <c r="I226" s="42" t="str">
        <f>IF(B226="","",IF(L226=LIST!$A$75,"",IF(K226=LIST!$A$76,LIST!$A$76,IF(L226=LIST!$A$77,"",IF(L226=LIST!$A$78,"",IF(L226=LIST!$A$80,"",IF(L226=LIST!$A$72,"",IF(L226=LIST!$A$73,"",IF(L226=LIST!$A$81,"",IF(L226=LIST!$A$82,"",IF(L226=LIST!$A$79,"",IF(K226=LIST!$A$75,LIST!$A$75,ROUND(J226*L226,2)))))))))))))</f>
        <v/>
      </c>
      <c r="J226" s="43">
        <f>IF(D226="",0,IF(K226=LIST!$A$75,0,IF(K226=LIST!$A$76,0,IF(K226=LIST!$A$77,0,IF(K226=LIST!$A$78,0,(MIN(D226,8)-K226))))))</f>
        <v>0</v>
      </c>
      <c r="K226" s="185" t="str">
        <f>IF(D226="","",IF('CLAIM FORM'!$M$7="",0,IF(L226=LIST!$A$78,0,IF('CLAIM FORM'!$M$7="R&amp;D",0,IF(E226="",LIST!$A$75,IF(F226=LIST!$F$30,0,IFERROR(((VLOOKUP(E226,'TRAINING CODE'!B:D,3,FALSE)*MIN(D226,8))),LIST!$A$76)))))))</f>
        <v/>
      </c>
      <c r="L226" s="183" t="str">
        <f>IF(B226="","",IF('CLAIM FORM'!$M$7="",LIST!$A$77,IFERROR(VLOOKUP(B226,'PHR (Project Hourly Rate)'!B:G,6,FALSE),LIST!$A$78)))</f>
        <v/>
      </c>
    </row>
    <row r="227" spans="1:12" ht="36" customHeight="1">
      <c r="A227" s="184">
        <v>225</v>
      </c>
      <c r="B227" s="46"/>
      <c r="C227" s="47"/>
      <c r="D227" s="48"/>
      <c r="E227" s="49"/>
      <c r="F227" s="49"/>
      <c r="G227" s="41" t="str">
        <f>IF(C227="","",VLOOKUP(WEEKDAY(C227),LIST!$A$15:$B$21,2,FALSE))</f>
        <v/>
      </c>
      <c r="H227" s="42" t="str">
        <f>IF(B227="","",IF(L227=LIST!$A$80,LIST!$A$78,IF(L227=LIST!$A$81,LIST!$A$78,IF(L227=LIST!$A$82,LIST!$A$78,IF(IFERROR(VLOOKUP(B227,'PHR (Project Hourly Rate)'!B:G,6,FALSE),LIST!$A$78)=0,LIST!$A$79,L227)))))</f>
        <v/>
      </c>
      <c r="I227" s="42" t="str">
        <f>IF(B227="","",IF(L227=LIST!$A$75,"",IF(K227=LIST!$A$76,LIST!$A$76,IF(L227=LIST!$A$77,"",IF(L227=LIST!$A$78,"",IF(L227=LIST!$A$80,"",IF(L227=LIST!$A$72,"",IF(L227=LIST!$A$73,"",IF(L227=LIST!$A$81,"",IF(L227=LIST!$A$82,"",IF(L227=LIST!$A$79,"",IF(K227=LIST!$A$75,LIST!$A$75,ROUND(J227*L227,2)))))))))))))</f>
        <v/>
      </c>
      <c r="J227" s="43">
        <f>IF(D227="",0,IF(K227=LIST!$A$75,0,IF(K227=LIST!$A$76,0,IF(K227=LIST!$A$77,0,IF(K227=LIST!$A$78,0,(MIN(D227,8)-K227))))))</f>
        <v>0</v>
      </c>
      <c r="K227" s="185" t="str">
        <f>IF(D227="","",IF('CLAIM FORM'!$M$7="",0,IF(L227=LIST!$A$78,0,IF('CLAIM FORM'!$M$7="R&amp;D",0,IF(E227="",LIST!$A$75,IF(F227=LIST!$F$30,0,IFERROR(((VLOOKUP(E227,'TRAINING CODE'!B:D,3,FALSE)*MIN(D227,8))),LIST!$A$76)))))))</f>
        <v/>
      </c>
      <c r="L227" s="183" t="str">
        <f>IF(B227="","",IF('CLAIM FORM'!$M$7="",LIST!$A$77,IFERROR(VLOOKUP(B227,'PHR (Project Hourly Rate)'!B:G,6,FALSE),LIST!$A$78)))</f>
        <v/>
      </c>
    </row>
    <row r="228" spans="1:12" ht="36" customHeight="1">
      <c r="A228" s="184">
        <v>226</v>
      </c>
      <c r="B228" s="46"/>
      <c r="C228" s="47"/>
      <c r="D228" s="48"/>
      <c r="E228" s="49"/>
      <c r="F228" s="49"/>
      <c r="G228" s="41" t="str">
        <f>IF(C228="","",VLOOKUP(WEEKDAY(C228),LIST!$A$15:$B$21,2,FALSE))</f>
        <v/>
      </c>
      <c r="H228" s="42" t="str">
        <f>IF(B228="","",IF(L228=LIST!$A$80,LIST!$A$78,IF(L228=LIST!$A$81,LIST!$A$78,IF(L228=LIST!$A$82,LIST!$A$78,IF(IFERROR(VLOOKUP(B228,'PHR (Project Hourly Rate)'!B:G,6,FALSE),LIST!$A$78)=0,LIST!$A$79,L228)))))</f>
        <v/>
      </c>
      <c r="I228" s="42" t="str">
        <f>IF(B228="","",IF(L228=LIST!$A$75,"",IF(K228=LIST!$A$76,LIST!$A$76,IF(L228=LIST!$A$77,"",IF(L228=LIST!$A$78,"",IF(L228=LIST!$A$80,"",IF(L228=LIST!$A$72,"",IF(L228=LIST!$A$73,"",IF(L228=LIST!$A$81,"",IF(L228=LIST!$A$82,"",IF(L228=LIST!$A$79,"",IF(K228=LIST!$A$75,LIST!$A$75,ROUND(J228*L228,2)))))))))))))</f>
        <v/>
      </c>
      <c r="J228" s="43">
        <f>IF(D228="",0,IF(K228=LIST!$A$75,0,IF(K228=LIST!$A$76,0,IF(K228=LIST!$A$77,0,IF(K228=LIST!$A$78,0,(MIN(D228,8)-K228))))))</f>
        <v>0</v>
      </c>
      <c r="K228" s="185" t="str">
        <f>IF(D228="","",IF('CLAIM FORM'!$M$7="",0,IF(L228=LIST!$A$78,0,IF('CLAIM FORM'!$M$7="R&amp;D",0,IF(E228="",LIST!$A$75,IF(F228=LIST!$F$30,0,IFERROR(((VLOOKUP(E228,'TRAINING CODE'!B:D,3,FALSE)*MIN(D228,8))),LIST!$A$76)))))))</f>
        <v/>
      </c>
      <c r="L228" s="183" t="str">
        <f>IF(B228="","",IF('CLAIM FORM'!$M$7="",LIST!$A$77,IFERROR(VLOOKUP(B228,'PHR (Project Hourly Rate)'!B:G,6,FALSE),LIST!$A$78)))</f>
        <v/>
      </c>
    </row>
    <row r="229" spans="1:12" ht="36" customHeight="1">
      <c r="A229" s="184">
        <v>227</v>
      </c>
      <c r="B229" s="46"/>
      <c r="C229" s="47"/>
      <c r="D229" s="48"/>
      <c r="E229" s="49"/>
      <c r="F229" s="49"/>
      <c r="G229" s="41" t="str">
        <f>IF(C229="","",VLOOKUP(WEEKDAY(C229),LIST!$A$15:$B$21,2,FALSE))</f>
        <v/>
      </c>
      <c r="H229" s="42" t="str">
        <f>IF(B229="","",IF(L229=LIST!$A$80,LIST!$A$78,IF(L229=LIST!$A$81,LIST!$A$78,IF(L229=LIST!$A$82,LIST!$A$78,IF(IFERROR(VLOOKUP(B229,'PHR (Project Hourly Rate)'!B:G,6,FALSE),LIST!$A$78)=0,LIST!$A$79,L229)))))</f>
        <v/>
      </c>
      <c r="I229" s="42" t="str">
        <f>IF(B229="","",IF(L229=LIST!$A$75,"",IF(K229=LIST!$A$76,LIST!$A$76,IF(L229=LIST!$A$77,"",IF(L229=LIST!$A$78,"",IF(L229=LIST!$A$80,"",IF(L229=LIST!$A$72,"",IF(L229=LIST!$A$73,"",IF(L229=LIST!$A$81,"",IF(L229=LIST!$A$82,"",IF(L229=LIST!$A$79,"",IF(K229=LIST!$A$75,LIST!$A$75,ROUND(J229*L229,2)))))))))))))</f>
        <v/>
      </c>
      <c r="J229" s="43">
        <f>IF(D229="",0,IF(K229=LIST!$A$75,0,IF(K229=LIST!$A$76,0,IF(K229=LIST!$A$77,0,IF(K229=LIST!$A$78,0,(MIN(D229,8)-K229))))))</f>
        <v>0</v>
      </c>
      <c r="K229" s="185" t="str">
        <f>IF(D229="","",IF('CLAIM FORM'!$M$7="",0,IF(L229=LIST!$A$78,0,IF('CLAIM FORM'!$M$7="R&amp;D",0,IF(E229="",LIST!$A$75,IF(F229=LIST!$F$30,0,IFERROR(((VLOOKUP(E229,'TRAINING CODE'!B:D,3,FALSE)*MIN(D229,8))),LIST!$A$76)))))))</f>
        <v/>
      </c>
      <c r="L229" s="183" t="str">
        <f>IF(B229="","",IF('CLAIM FORM'!$M$7="",LIST!$A$77,IFERROR(VLOOKUP(B229,'PHR (Project Hourly Rate)'!B:G,6,FALSE),LIST!$A$78)))</f>
        <v/>
      </c>
    </row>
    <row r="230" spans="1:12" ht="36" customHeight="1">
      <c r="A230" s="184">
        <v>228</v>
      </c>
      <c r="B230" s="46"/>
      <c r="C230" s="47"/>
      <c r="D230" s="48"/>
      <c r="E230" s="49"/>
      <c r="F230" s="49"/>
      <c r="G230" s="41" t="str">
        <f>IF(C230="","",VLOOKUP(WEEKDAY(C230),LIST!$A$15:$B$21,2,FALSE))</f>
        <v/>
      </c>
      <c r="H230" s="42" t="str">
        <f>IF(B230="","",IF(L230=LIST!$A$80,LIST!$A$78,IF(L230=LIST!$A$81,LIST!$A$78,IF(L230=LIST!$A$82,LIST!$A$78,IF(IFERROR(VLOOKUP(B230,'PHR (Project Hourly Rate)'!B:G,6,FALSE),LIST!$A$78)=0,LIST!$A$79,L230)))))</f>
        <v/>
      </c>
      <c r="I230" s="42" t="str">
        <f>IF(B230="","",IF(L230=LIST!$A$75,"",IF(K230=LIST!$A$76,LIST!$A$76,IF(L230=LIST!$A$77,"",IF(L230=LIST!$A$78,"",IF(L230=LIST!$A$80,"",IF(L230=LIST!$A$72,"",IF(L230=LIST!$A$73,"",IF(L230=LIST!$A$81,"",IF(L230=LIST!$A$82,"",IF(L230=LIST!$A$79,"",IF(K230=LIST!$A$75,LIST!$A$75,ROUND(J230*L230,2)))))))))))))</f>
        <v/>
      </c>
      <c r="J230" s="43">
        <f>IF(D230="",0,IF(K230=LIST!$A$75,0,IF(K230=LIST!$A$76,0,IF(K230=LIST!$A$77,0,IF(K230=LIST!$A$78,0,(MIN(D230,8)-K230))))))</f>
        <v>0</v>
      </c>
      <c r="K230" s="185" t="str">
        <f>IF(D230="","",IF('CLAIM FORM'!$M$7="",0,IF(L230=LIST!$A$78,0,IF('CLAIM FORM'!$M$7="R&amp;D",0,IF(E230="",LIST!$A$75,IF(F230=LIST!$F$30,0,IFERROR(((VLOOKUP(E230,'TRAINING CODE'!B:D,3,FALSE)*MIN(D230,8))),LIST!$A$76)))))))</f>
        <v/>
      </c>
      <c r="L230" s="183" t="str">
        <f>IF(B230="","",IF('CLAIM FORM'!$M$7="",LIST!$A$77,IFERROR(VLOOKUP(B230,'PHR (Project Hourly Rate)'!B:G,6,FALSE),LIST!$A$78)))</f>
        <v/>
      </c>
    </row>
    <row r="231" spans="1:12" ht="36" customHeight="1">
      <c r="A231" s="184">
        <v>229</v>
      </c>
      <c r="B231" s="46"/>
      <c r="C231" s="47"/>
      <c r="D231" s="48"/>
      <c r="E231" s="49"/>
      <c r="F231" s="49"/>
      <c r="G231" s="41" t="str">
        <f>IF(C231="","",VLOOKUP(WEEKDAY(C231),LIST!$A$15:$B$21,2,FALSE))</f>
        <v/>
      </c>
      <c r="H231" s="42" t="str">
        <f>IF(B231="","",IF(L231=LIST!$A$80,LIST!$A$78,IF(L231=LIST!$A$81,LIST!$A$78,IF(L231=LIST!$A$82,LIST!$A$78,IF(IFERROR(VLOOKUP(B231,'PHR (Project Hourly Rate)'!B:G,6,FALSE),LIST!$A$78)=0,LIST!$A$79,L231)))))</f>
        <v/>
      </c>
      <c r="I231" s="42" t="str">
        <f>IF(B231="","",IF(L231=LIST!$A$75,"",IF(K231=LIST!$A$76,LIST!$A$76,IF(L231=LIST!$A$77,"",IF(L231=LIST!$A$78,"",IF(L231=LIST!$A$80,"",IF(L231=LIST!$A$72,"",IF(L231=LIST!$A$73,"",IF(L231=LIST!$A$81,"",IF(L231=LIST!$A$82,"",IF(L231=LIST!$A$79,"",IF(K231=LIST!$A$75,LIST!$A$75,ROUND(J231*L231,2)))))))))))))</f>
        <v/>
      </c>
      <c r="J231" s="43">
        <f>IF(D231="",0,IF(K231=LIST!$A$75,0,IF(K231=LIST!$A$76,0,IF(K231=LIST!$A$77,0,IF(K231=LIST!$A$78,0,(MIN(D231,8)-K231))))))</f>
        <v>0</v>
      </c>
      <c r="K231" s="185" t="str">
        <f>IF(D231="","",IF('CLAIM FORM'!$M$7="",0,IF(L231=LIST!$A$78,0,IF('CLAIM FORM'!$M$7="R&amp;D",0,IF(E231="",LIST!$A$75,IF(F231=LIST!$F$30,0,IFERROR(((VLOOKUP(E231,'TRAINING CODE'!B:D,3,FALSE)*MIN(D231,8))),LIST!$A$76)))))))</f>
        <v/>
      </c>
      <c r="L231" s="183" t="str">
        <f>IF(B231="","",IF('CLAIM FORM'!$M$7="",LIST!$A$77,IFERROR(VLOOKUP(B231,'PHR (Project Hourly Rate)'!B:G,6,FALSE),LIST!$A$78)))</f>
        <v/>
      </c>
    </row>
    <row r="232" spans="1:12" ht="36" customHeight="1">
      <c r="A232" s="184">
        <v>230</v>
      </c>
      <c r="B232" s="46"/>
      <c r="C232" s="47"/>
      <c r="D232" s="48"/>
      <c r="E232" s="49"/>
      <c r="F232" s="49"/>
      <c r="G232" s="41" t="str">
        <f>IF(C232="","",VLOOKUP(WEEKDAY(C232),LIST!$A$15:$B$21,2,FALSE))</f>
        <v/>
      </c>
      <c r="H232" s="42" t="str">
        <f>IF(B232="","",IF(L232=LIST!$A$80,LIST!$A$78,IF(L232=LIST!$A$81,LIST!$A$78,IF(L232=LIST!$A$82,LIST!$A$78,IF(IFERROR(VLOOKUP(B232,'PHR (Project Hourly Rate)'!B:G,6,FALSE),LIST!$A$78)=0,LIST!$A$79,L232)))))</f>
        <v/>
      </c>
      <c r="I232" s="42" t="str">
        <f>IF(B232="","",IF(L232=LIST!$A$75,"",IF(K232=LIST!$A$76,LIST!$A$76,IF(L232=LIST!$A$77,"",IF(L232=LIST!$A$78,"",IF(L232=LIST!$A$80,"",IF(L232=LIST!$A$72,"",IF(L232=LIST!$A$73,"",IF(L232=LIST!$A$81,"",IF(L232=LIST!$A$82,"",IF(L232=LIST!$A$79,"",IF(K232=LIST!$A$75,LIST!$A$75,ROUND(J232*L232,2)))))))))))))</f>
        <v/>
      </c>
      <c r="J232" s="43">
        <f>IF(D232="",0,IF(K232=LIST!$A$75,0,IF(K232=LIST!$A$76,0,IF(K232=LIST!$A$77,0,IF(K232=LIST!$A$78,0,(MIN(D232,8)-K232))))))</f>
        <v>0</v>
      </c>
      <c r="K232" s="185" t="str">
        <f>IF(D232="","",IF('CLAIM FORM'!$M$7="",0,IF(L232=LIST!$A$78,0,IF('CLAIM FORM'!$M$7="R&amp;D",0,IF(E232="",LIST!$A$75,IF(F232=LIST!$F$30,0,IFERROR(((VLOOKUP(E232,'TRAINING CODE'!B:D,3,FALSE)*MIN(D232,8))),LIST!$A$76)))))))</f>
        <v/>
      </c>
      <c r="L232" s="183" t="str">
        <f>IF(B232="","",IF('CLAIM FORM'!$M$7="",LIST!$A$77,IFERROR(VLOOKUP(B232,'PHR (Project Hourly Rate)'!B:G,6,FALSE),LIST!$A$78)))</f>
        <v/>
      </c>
    </row>
    <row r="233" spans="1:12" ht="36" customHeight="1">
      <c r="A233" s="184">
        <v>231</v>
      </c>
      <c r="B233" s="46"/>
      <c r="C233" s="47"/>
      <c r="D233" s="48"/>
      <c r="E233" s="49"/>
      <c r="F233" s="49"/>
      <c r="G233" s="41" t="str">
        <f>IF(C233="","",VLOOKUP(WEEKDAY(C233),LIST!$A$15:$B$21,2,FALSE))</f>
        <v/>
      </c>
      <c r="H233" s="42" t="str">
        <f>IF(B233="","",IF(L233=LIST!$A$80,LIST!$A$78,IF(L233=LIST!$A$81,LIST!$A$78,IF(L233=LIST!$A$82,LIST!$A$78,IF(IFERROR(VLOOKUP(B233,'PHR (Project Hourly Rate)'!B:G,6,FALSE),LIST!$A$78)=0,LIST!$A$79,L233)))))</f>
        <v/>
      </c>
      <c r="I233" s="42" t="str">
        <f>IF(B233="","",IF(L233=LIST!$A$75,"",IF(K233=LIST!$A$76,LIST!$A$76,IF(L233=LIST!$A$77,"",IF(L233=LIST!$A$78,"",IF(L233=LIST!$A$80,"",IF(L233=LIST!$A$72,"",IF(L233=LIST!$A$73,"",IF(L233=LIST!$A$81,"",IF(L233=LIST!$A$82,"",IF(L233=LIST!$A$79,"",IF(K233=LIST!$A$75,LIST!$A$75,ROUND(J233*L233,2)))))))))))))</f>
        <v/>
      </c>
      <c r="J233" s="43">
        <f>IF(D233="",0,IF(K233=LIST!$A$75,0,IF(K233=LIST!$A$76,0,IF(K233=LIST!$A$77,0,IF(K233=LIST!$A$78,0,(MIN(D233,8)-K233))))))</f>
        <v>0</v>
      </c>
      <c r="K233" s="185" t="str">
        <f>IF(D233="","",IF('CLAIM FORM'!$M$7="",0,IF(L233=LIST!$A$78,0,IF('CLAIM FORM'!$M$7="R&amp;D",0,IF(E233="",LIST!$A$75,IF(F233=LIST!$F$30,0,IFERROR(((VLOOKUP(E233,'TRAINING CODE'!B:D,3,FALSE)*MIN(D233,8))),LIST!$A$76)))))))</f>
        <v/>
      </c>
      <c r="L233" s="183" t="str">
        <f>IF(B233="","",IF('CLAIM FORM'!$M$7="",LIST!$A$77,IFERROR(VLOOKUP(B233,'PHR (Project Hourly Rate)'!B:G,6,FALSE),LIST!$A$78)))</f>
        <v/>
      </c>
    </row>
    <row r="234" spans="1:12" ht="36" customHeight="1">
      <c r="A234" s="184">
        <v>232</v>
      </c>
      <c r="B234" s="46"/>
      <c r="C234" s="47"/>
      <c r="D234" s="48"/>
      <c r="E234" s="49"/>
      <c r="F234" s="49"/>
      <c r="G234" s="41" t="str">
        <f>IF(C234="","",VLOOKUP(WEEKDAY(C234),LIST!$A$15:$B$21,2,FALSE))</f>
        <v/>
      </c>
      <c r="H234" s="42" t="str">
        <f>IF(B234="","",IF(L234=LIST!$A$80,LIST!$A$78,IF(L234=LIST!$A$81,LIST!$A$78,IF(L234=LIST!$A$82,LIST!$A$78,IF(IFERROR(VLOOKUP(B234,'PHR (Project Hourly Rate)'!B:G,6,FALSE),LIST!$A$78)=0,LIST!$A$79,L234)))))</f>
        <v/>
      </c>
      <c r="I234" s="42" t="str">
        <f>IF(B234="","",IF(L234=LIST!$A$75,"",IF(K234=LIST!$A$76,LIST!$A$76,IF(L234=LIST!$A$77,"",IF(L234=LIST!$A$78,"",IF(L234=LIST!$A$80,"",IF(L234=LIST!$A$72,"",IF(L234=LIST!$A$73,"",IF(L234=LIST!$A$81,"",IF(L234=LIST!$A$82,"",IF(L234=LIST!$A$79,"",IF(K234=LIST!$A$75,LIST!$A$75,ROUND(J234*L234,2)))))))))))))</f>
        <v/>
      </c>
      <c r="J234" s="43">
        <f>IF(D234="",0,IF(K234=LIST!$A$75,0,IF(K234=LIST!$A$76,0,IF(K234=LIST!$A$77,0,IF(K234=LIST!$A$78,0,(MIN(D234,8)-K234))))))</f>
        <v>0</v>
      </c>
      <c r="K234" s="185" t="str">
        <f>IF(D234="","",IF('CLAIM FORM'!$M$7="",0,IF(L234=LIST!$A$78,0,IF('CLAIM FORM'!$M$7="R&amp;D",0,IF(E234="",LIST!$A$75,IF(F234=LIST!$F$30,0,IFERROR(((VLOOKUP(E234,'TRAINING CODE'!B:D,3,FALSE)*MIN(D234,8))),LIST!$A$76)))))))</f>
        <v/>
      </c>
      <c r="L234" s="183" t="str">
        <f>IF(B234="","",IF('CLAIM FORM'!$M$7="",LIST!$A$77,IFERROR(VLOOKUP(B234,'PHR (Project Hourly Rate)'!B:G,6,FALSE),LIST!$A$78)))</f>
        <v/>
      </c>
    </row>
    <row r="235" spans="1:12" ht="36" customHeight="1">
      <c r="A235" s="184">
        <v>233</v>
      </c>
      <c r="B235" s="46"/>
      <c r="C235" s="47"/>
      <c r="D235" s="48"/>
      <c r="E235" s="49"/>
      <c r="F235" s="49"/>
      <c r="G235" s="41" t="str">
        <f>IF(C235="","",VLOOKUP(WEEKDAY(C235),LIST!$A$15:$B$21,2,FALSE))</f>
        <v/>
      </c>
      <c r="H235" s="42" t="str">
        <f>IF(B235="","",IF(L235=LIST!$A$80,LIST!$A$78,IF(L235=LIST!$A$81,LIST!$A$78,IF(L235=LIST!$A$82,LIST!$A$78,IF(IFERROR(VLOOKUP(B235,'PHR (Project Hourly Rate)'!B:G,6,FALSE),LIST!$A$78)=0,LIST!$A$79,L235)))))</f>
        <v/>
      </c>
      <c r="I235" s="42" t="str">
        <f>IF(B235="","",IF(L235=LIST!$A$75,"",IF(K235=LIST!$A$76,LIST!$A$76,IF(L235=LIST!$A$77,"",IF(L235=LIST!$A$78,"",IF(L235=LIST!$A$80,"",IF(L235=LIST!$A$72,"",IF(L235=LIST!$A$73,"",IF(L235=LIST!$A$81,"",IF(L235=LIST!$A$82,"",IF(L235=LIST!$A$79,"",IF(K235=LIST!$A$75,LIST!$A$75,ROUND(J235*L235,2)))))))))))))</f>
        <v/>
      </c>
      <c r="J235" s="43">
        <f>IF(D235="",0,IF(K235=LIST!$A$75,0,IF(K235=LIST!$A$76,0,IF(K235=LIST!$A$77,0,IF(K235=LIST!$A$78,0,(MIN(D235,8)-K235))))))</f>
        <v>0</v>
      </c>
      <c r="K235" s="185" t="str">
        <f>IF(D235="","",IF('CLAIM FORM'!$M$7="",0,IF(L235=LIST!$A$78,0,IF('CLAIM FORM'!$M$7="R&amp;D",0,IF(E235="",LIST!$A$75,IF(F235=LIST!$F$30,0,IFERROR(((VLOOKUP(E235,'TRAINING CODE'!B:D,3,FALSE)*MIN(D235,8))),LIST!$A$76)))))))</f>
        <v/>
      </c>
      <c r="L235" s="183" t="str">
        <f>IF(B235="","",IF('CLAIM FORM'!$M$7="",LIST!$A$77,IFERROR(VLOOKUP(B235,'PHR (Project Hourly Rate)'!B:G,6,FALSE),LIST!$A$78)))</f>
        <v/>
      </c>
    </row>
    <row r="236" spans="1:12" ht="36" customHeight="1">
      <c r="A236" s="184">
        <v>234</v>
      </c>
      <c r="B236" s="46"/>
      <c r="C236" s="47"/>
      <c r="D236" s="48"/>
      <c r="E236" s="49"/>
      <c r="F236" s="49"/>
      <c r="G236" s="41" t="str">
        <f>IF(C236="","",VLOOKUP(WEEKDAY(C236),LIST!$A$15:$B$21,2,FALSE))</f>
        <v/>
      </c>
      <c r="H236" s="42" t="str">
        <f>IF(B236="","",IF(L236=LIST!$A$80,LIST!$A$78,IF(L236=LIST!$A$81,LIST!$A$78,IF(L236=LIST!$A$82,LIST!$A$78,IF(IFERROR(VLOOKUP(B236,'PHR (Project Hourly Rate)'!B:G,6,FALSE),LIST!$A$78)=0,LIST!$A$79,L236)))))</f>
        <v/>
      </c>
      <c r="I236" s="42" t="str">
        <f>IF(B236="","",IF(L236=LIST!$A$75,"",IF(K236=LIST!$A$76,LIST!$A$76,IF(L236=LIST!$A$77,"",IF(L236=LIST!$A$78,"",IF(L236=LIST!$A$80,"",IF(L236=LIST!$A$72,"",IF(L236=LIST!$A$73,"",IF(L236=LIST!$A$81,"",IF(L236=LIST!$A$82,"",IF(L236=LIST!$A$79,"",IF(K236=LIST!$A$75,LIST!$A$75,ROUND(J236*L236,2)))))))))))))</f>
        <v/>
      </c>
      <c r="J236" s="43">
        <f>IF(D236="",0,IF(K236=LIST!$A$75,0,IF(K236=LIST!$A$76,0,IF(K236=LIST!$A$77,0,IF(K236=LIST!$A$78,0,(MIN(D236,8)-K236))))))</f>
        <v>0</v>
      </c>
      <c r="K236" s="185" t="str">
        <f>IF(D236="","",IF('CLAIM FORM'!$M$7="",0,IF(L236=LIST!$A$78,0,IF('CLAIM FORM'!$M$7="R&amp;D",0,IF(E236="",LIST!$A$75,IF(F236=LIST!$F$30,0,IFERROR(((VLOOKUP(E236,'TRAINING CODE'!B:D,3,FALSE)*MIN(D236,8))),LIST!$A$76)))))))</f>
        <v/>
      </c>
      <c r="L236" s="183" t="str">
        <f>IF(B236="","",IF('CLAIM FORM'!$M$7="",LIST!$A$77,IFERROR(VLOOKUP(B236,'PHR (Project Hourly Rate)'!B:G,6,FALSE),LIST!$A$78)))</f>
        <v/>
      </c>
    </row>
    <row r="237" spans="1:12" ht="36" customHeight="1">
      <c r="A237" s="184">
        <v>235</v>
      </c>
      <c r="B237" s="46"/>
      <c r="C237" s="47"/>
      <c r="D237" s="48"/>
      <c r="E237" s="49"/>
      <c r="F237" s="49"/>
      <c r="G237" s="41" t="str">
        <f>IF(C237="","",VLOOKUP(WEEKDAY(C237),LIST!$A$15:$B$21,2,FALSE))</f>
        <v/>
      </c>
      <c r="H237" s="42" t="str">
        <f>IF(B237="","",IF(L237=LIST!$A$80,LIST!$A$78,IF(L237=LIST!$A$81,LIST!$A$78,IF(L237=LIST!$A$82,LIST!$A$78,IF(IFERROR(VLOOKUP(B237,'PHR (Project Hourly Rate)'!B:G,6,FALSE),LIST!$A$78)=0,LIST!$A$79,L237)))))</f>
        <v/>
      </c>
      <c r="I237" s="42" t="str">
        <f>IF(B237="","",IF(L237=LIST!$A$75,"",IF(K237=LIST!$A$76,LIST!$A$76,IF(L237=LIST!$A$77,"",IF(L237=LIST!$A$78,"",IF(L237=LIST!$A$80,"",IF(L237=LIST!$A$72,"",IF(L237=LIST!$A$73,"",IF(L237=LIST!$A$81,"",IF(L237=LIST!$A$82,"",IF(L237=LIST!$A$79,"",IF(K237=LIST!$A$75,LIST!$A$75,ROUND(J237*L237,2)))))))))))))</f>
        <v/>
      </c>
      <c r="J237" s="43">
        <f>IF(D237="",0,IF(K237=LIST!$A$75,0,IF(K237=LIST!$A$76,0,IF(K237=LIST!$A$77,0,IF(K237=LIST!$A$78,0,(MIN(D237,8)-K237))))))</f>
        <v>0</v>
      </c>
      <c r="K237" s="185" t="str">
        <f>IF(D237="","",IF('CLAIM FORM'!$M$7="",0,IF(L237=LIST!$A$78,0,IF('CLAIM FORM'!$M$7="R&amp;D",0,IF(E237="",LIST!$A$75,IF(F237=LIST!$F$30,0,IFERROR(((VLOOKUP(E237,'TRAINING CODE'!B:D,3,FALSE)*MIN(D237,8))),LIST!$A$76)))))))</f>
        <v/>
      </c>
      <c r="L237" s="183" t="str">
        <f>IF(B237="","",IF('CLAIM FORM'!$M$7="",LIST!$A$77,IFERROR(VLOOKUP(B237,'PHR (Project Hourly Rate)'!B:G,6,FALSE),LIST!$A$78)))</f>
        <v/>
      </c>
    </row>
    <row r="238" spans="1:12" ht="36" customHeight="1">
      <c r="A238" s="184">
        <v>236</v>
      </c>
      <c r="B238" s="46"/>
      <c r="C238" s="47"/>
      <c r="D238" s="48"/>
      <c r="E238" s="49"/>
      <c r="F238" s="49"/>
      <c r="G238" s="41" t="str">
        <f>IF(C238="","",VLOOKUP(WEEKDAY(C238),LIST!$A$15:$B$21,2,FALSE))</f>
        <v/>
      </c>
      <c r="H238" s="42" t="str">
        <f>IF(B238="","",IF(L238=LIST!$A$80,LIST!$A$78,IF(L238=LIST!$A$81,LIST!$A$78,IF(L238=LIST!$A$82,LIST!$A$78,IF(IFERROR(VLOOKUP(B238,'PHR (Project Hourly Rate)'!B:G,6,FALSE),LIST!$A$78)=0,LIST!$A$79,L238)))))</f>
        <v/>
      </c>
      <c r="I238" s="42" t="str">
        <f>IF(B238="","",IF(L238=LIST!$A$75,"",IF(K238=LIST!$A$76,LIST!$A$76,IF(L238=LIST!$A$77,"",IF(L238=LIST!$A$78,"",IF(L238=LIST!$A$80,"",IF(L238=LIST!$A$72,"",IF(L238=LIST!$A$73,"",IF(L238=LIST!$A$81,"",IF(L238=LIST!$A$82,"",IF(L238=LIST!$A$79,"",IF(K238=LIST!$A$75,LIST!$A$75,ROUND(J238*L238,2)))))))))))))</f>
        <v/>
      </c>
      <c r="J238" s="43">
        <f>IF(D238="",0,IF(K238=LIST!$A$75,0,IF(K238=LIST!$A$76,0,IF(K238=LIST!$A$77,0,IF(K238=LIST!$A$78,0,(MIN(D238,8)-K238))))))</f>
        <v>0</v>
      </c>
      <c r="K238" s="185" t="str">
        <f>IF(D238="","",IF('CLAIM FORM'!$M$7="",0,IF(L238=LIST!$A$78,0,IF('CLAIM FORM'!$M$7="R&amp;D",0,IF(E238="",LIST!$A$75,IF(F238=LIST!$F$30,0,IFERROR(((VLOOKUP(E238,'TRAINING CODE'!B:D,3,FALSE)*MIN(D238,8))),LIST!$A$76)))))))</f>
        <v/>
      </c>
      <c r="L238" s="183" t="str">
        <f>IF(B238="","",IF('CLAIM FORM'!$M$7="",LIST!$A$77,IFERROR(VLOOKUP(B238,'PHR (Project Hourly Rate)'!B:G,6,FALSE),LIST!$A$78)))</f>
        <v/>
      </c>
    </row>
    <row r="239" spans="1:12" ht="36" customHeight="1">
      <c r="A239" s="184">
        <v>237</v>
      </c>
      <c r="B239" s="46"/>
      <c r="C239" s="47"/>
      <c r="D239" s="48"/>
      <c r="E239" s="49"/>
      <c r="F239" s="49"/>
      <c r="G239" s="41" t="str">
        <f>IF(C239="","",VLOOKUP(WEEKDAY(C239),LIST!$A$15:$B$21,2,FALSE))</f>
        <v/>
      </c>
      <c r="H239" s="42" t="str">
        <f>IF(B239="","",IF(L239=LIST!$A$80,LIST!$A$78,IF(L239=LIST!$A$81,LIST!$A$78,IF(L239=LIST!$A$82,LIST!$A$78,IF(IFERROR(VLOOKUP(B239,'PHR (Project Hourly Rate)'!B:G,6,FALSE),LIST!$A$78)=0,LIST!$A$79,L239)))))</f>
        <v/>
      </c>
      <c r="I239" s="42" t="str">
        <f>IF(B239="","",IF(L239=LIST!$A$75,"",IF(K239=LIST!$A$76,LIST!$A$76,IF(L239=LIST!$A$77,"",IF(L239=LIST!$A$78,"",IF(L239=LIST!$A$80,"",IF(L239=LIST!$A$72,"",IF(L239=LIST!$A$73,"",IF(L239=LIST!$A$81,"",IF(L239=LIST!$A$82,"",IF(L239=LIST!$A$79,"",IF(K239=LIST!$A$75,LIST!$A$75,ROUND(J239*L239,2)))))))))))))</f>
        <v/>
      </c>
      <c r="J239" s="43">
        <f>IF(D239="",0,IF(K239=LIST!$A$75,0,IF(K239=LIST!$A$76,0,IF(K239=LIST!$A$77,0,IF(K239=LIST!$A$78,0,(MIN(D239,8)-K239))))))</f>
        <v>0</v>
      </c>
      <c r="K239" s="185" t="str">
        <f>IF(D239="","",IF('CLAIM FORM'!$M$7="",0,IF(L239=LIST!$A$78,0,IF('CLAIM FORM'!$M$7="R&amp;D",0,IF(E239="",LIST!$A$75,IF(F239=LIST!$F$30,0,IFERROR(((VLOOKUP(E239,'TRAINING CODE'!B:D,3,FALSE)*MIN(D239,8))),LIST!$A$76)))))))</f>
        <v/>
      </c>
      <c r="L239" s="183" t="str">
        <f>IF(B239="","",IF('CLAIM FORM'!$M$7="",LIST!$A$77,IFERROR(VLOOKUP(B239,'PHR (Project Hourly Rate)'!B:G,6,FALSE),LIST!$A$78)))</f>
        <v/>
      </c>
    </row>
    <row r="240" spans="1:12" ht="36" customHeight="1">
      <c r="A240" s="184">
        <v>238</v>
      </c>
      <c r="B240" s="46"/>
      <c r="C240" s="47"/>
      <c r="D240" s="48"/>
      <c r="E240" s="49"/>
      <c r="F240" s="49"/>
      <c r="G240" s="41" t="str">
        <f>IF(C240="","",VLOOKUP(WEEKDAY(C240),LIST!$A$15:$B$21,2,FALSE))</f>
        <v/>
      </c>
      <c r="H240" s="42" t="str">
        <f>IF(B240="","",IF(L240=LIST!$A$80,LIST!$A$78,IF(L240=LIST!$A$81,LIST!$A$78,IF(L240=LIST!$A$82,LIST!$A$78,IF(IFERROR(VLOOKUP(B240,'PHR (Project Hourly Rate)'!B:G,6,FALSE),LIST!$A$78)=0,LIST!$A$79,L240)))))</f>
        <v/>
      </c>
      <c r="I240" s="42" t="str">
        <f>IF(B240="","",IF(L240=LIST!$A$75,"",IF(K240=LIST!$A$76,LIST!$A$76,IF(L240=LIST!$A$77,"",IF(L240=LIST!$A$78,"",IF(L240=LIST!$A$80,"",IF(L240=LIST!$A$72,"",IF(L240=LIST!$A$73,"",IF(L240=LIST!$A$81,"",IF(L240=LIST!$A$82,"",IF(L240=LIST!$A$79,"",IF(K240=LIST!$A$75,LIST!$A$75,ROUND(J240*L240,2)))))))))))))</f>
        <v/>
      </c>
      <c r="J240" s="43">
        <f>IF(D240="",0,IF(K240=LIST!$A$75,0,IF(K240=LIST!$A$76,0,IF(K240=LIST!$A$77,0,IF(K240=LIST!$A$78,0,(MIN(D240,8)-K240))))))</f>
        <v>0</v>
      </c>
      <c r="K240" s="185" t="str">
        <f>IF(D240="","",IF('CLAIM FORM'!$M$7="",0,IF(L240=LIST!$A$78,0,IF('CLAIM FORM'!$M$7="R&amp;D",0,IF(E240="",LIST!$A$75,IF(F240=LIST!$F$30,0,IFERROR(((VLOOKUP(E240,'TRAINING CODE'!B:D,3,FALSE)*MIN(D240,8))),LIST!$A$76)))))))</f>
        <v/>
      </c>
      <c r="L240" s="183" t="str">
        <f>IF(B240="","",IF('CLAIM FORM'!$M$7="",LIST!$A$77,IFERROR(VLOOKUP(B240,'PHR (Project Hourly Rate)'!B:G,6,FALSE),LIST!$A$78)))</f>
        <v/>
      </c>
    </row>
    <row r="241" spans="1:12" ht="36" customHeight="1">
      <c r="A241" s="184">
        <v>239</v>
      </c>
      <c r="B241" s="46"/>
      <c r="C241" s="47"/>
      <c r="D241" s="48"/>
      <c r="E241" s="49"/>
      <c r="F241" s="49"/>
      <c r="G241" s="41" t="str">
        <f>IF(C241="","",VLOOKUP(WEEKDAY(C241),LIST!$A$15:$B$21,2,FALSE))</f>
        <v/>
      </c>
      <c r="H241" s="42" t="str">
        <f>IF(B241="","",IF(L241=LIST!$A$80,LIST!$A$78,IF(L241=LIST!$A$81,LIST!$A$78,IF(L241=LIST!$A$82,LIST!$A$78,IF(IFERROR(VLOOKUP(B241,'PHR (Project Hourly Rate)'!B:G,6,FALSE),LIST!$A$78)=0,LIST!$A$79,L241)))))</f>
        <v/>
      </c>
      <c r="I241" s="42" t="str">
        <f>IF(B241="","",IF(L241=LIST!$A$75,"",IF(K241=LIST!$A$76,LIST!$A$76,IF(L241=LIST!$A$77,"",IF(L241=LIST!$A$78,"",IF(L241=LIST!$A$80,"",IF(L241=LIST!$A$72,"",IF(L241=LIST!$A$73,"",IF(L241=LIST!$A$81,"",IF(L241=LIST!$A$82,"",IF(L241=LIST!$A$79,"",IF(K241=LIST!$A$75,LIST!$A$75,ROUND(J241*L241,2)))))))))))))</f>
        <v/>
      </c>
      <c r="J241" s="43">
        <f>IF(D241="",0,IF(K241=LIST!$A$75,0,IF(K241=LIST!$A$76,0,IF(K241=LIST!$A$77,0,IF(K241=LIST!$A$78,0,(MIN(D241,8)-K241))))))</f>
        <v>0</v>
      </c>
      <c r="K241" s="185" t="str">
        <f>IF(D241="","",IF('CLAIM FORM'!$M$7="",0,IF(L241=LIST!$A$78,0,IF('CLAIM FORM'!$M$7="R&amp;D",0,IF(E241="",LIST!$A$75,IF(F241=LIST!$F$30,0,IFERROR(((VLOOKUP(E241,'TRAINING CODE'!B:D,3,FALSE)*MIN(D241,8))),LIST!$A$76)))))))</f>
        <v/>
      </c>
      <c r="L241" s="183" t="str">
        <f>IF(B241="","",IF('CLAIM FORM'!$M$7="",LIST!$A$77,IFERROR(VLOOKUP(B241,'PHR (Project Hourly Rate)'!B:G,6,FALSE),LIST!$A$78)))</f>
        <v/>
      </c>
    </row>
    <row r="242" spans="1:12" ht="36" customHeight="1">
      <c r="A242" s="184">
        <v>240</v>
      </c>
      <c r="B242" s="46"/>
      <c r="C242" s="47"/>
      <c r="D242" s="48"/>
      <c r="E242" s="49"/>
      <c r="F242" s="49"/>
      <c r="G242" s="41" t="str">
        <f>IF(C242="","",VLOOKUP(WEEKDAY(C242),LIST!$A$15:$B$21,2,FALSE))</f>
        <v/>
      </c>
      <c r="H242" s="42" t="str">
        <f>IF(B242="","",IF(L242=LIST!$A$80,LIST!$A$78,IF(L242=LIST!$A$81,LIST!$A$78,IF(L242=LIST!$A$82,LIST!$A$78,IF(IFERROR(VLOOKUP(B242,'PHR (Project Hourly Rate)'!B:G,6,FALSE),LIST!$A$78)=0,LIST!$A$79,L242)))))</f>
        <v/>
      </c>
      <c r="I242" s="42" t="str">
        <f>IF(B242="","",IF(L242=LIST!$A$75,"",IF(K242=LIST!$A$76,LIST!$A$76,IF(L242=LIST!$A$77,"",IF(L242=LIST!$A$78,"",IF(L242=LIST!$A$80,"",IF(L242=LIST!$A$72,"",IF(L242=LIST!$A$73,"",IF(L242=LIST!$A$81,"",IF(L242=LIST!$A$82,"",IF(L242=LIST!$A$79,"",IF(K242=LIST!$A$75,LIST!$A$75,ROUND(J242*L242,2)))))))))))))</f>
        <v/>
      </c>
      <c r="J242" s="43">
        <f>IF(D242="",0,IF(K242=LIST!$A$75,0,IF(K242=LIST!$A$76,0,IF(K242=LIST!$A$77,0,IF(K242=LIST!$A$78,0,(MIN(D242,8)-K242))))))</f>
        <v>0</v>
      </c>
      <c r="K242" s="185" t="str">
        <f>IF(D242="","",IF('CLAIM FORM'!$M$7="",0,IF(L242=LIST!$A$78,0,IF('CLAIM FORM'!$M$7="R&amp;D",0,IF(E242="",LIST!$A$75,IF(F242=LIST!$F$30,0,IFERROR(((VLOOKUP(E242,'TRAINING CODE'!B:D,3,FALSE)*MIN(D242,8))),LIST!$A$76)))))))</f>
        <v/>
      </c>
      <c r="L242" s="183" t="str">
        <f>IF(B242="","",IF('CLAIM FORM'!$M$7="",LIST!$A$77,IFERROR(VLOOKUP(B242,'PHR (Project Hourly Rate)'!B:G,6,FALSE),LIST!$A$78)))</f>
        <v/>
      </c>
    </row>
    <row r="243" spans="1:12" ht="36" customHeight="1">
      <c r="A243" s="184">
        <v>241</v>
      </c>
      <c r="B243" s="46"/>
      <c r="C243" s="47"/>
      <c r="D243" s="48"/>
      <c r="E243" s="49"/>
      <c r="F243" s="49"/>
      <c r="G243" s="41" t="str">
        <f>IF(C243="","",VLOOKUP(WEEKDAY(C243),LIST!$A$15:$B$21,2,FALSE))</f>
        <v/>
      </c>
      <c r="H243" s="42" t="str">
        <f>IF(B243="","",IF(L243=LIST!$A$80,LIST!$A$78,IF(L243=LIST!$A$81,LIST!$A$78,IF(L243=LIST!$A$82,LIST!$A$78,IF(IFERROR(VLOOKUP(B243,'PHR (Project Hourly Rate)'!B:G,6,FALSE),LIST!$A$78)=0,LIST!$A$79,L243)))))</f>
        <v/>
      </c>
      <c r="I243" s="42" t="str">
        <f>IF(B243="","",IF(L243=LIST!$A$75,"",IF(K243=LIST!$A$76,LIST!$A$76,IF(L243=LIST!$A$77,"",IF(L243=LIST!$A$78,"",IF(L243=LIST!$A$80,"",IF(L243=LIST!$A$72,"",IF(L243=LIST!$A$73,"",IF(L243=LIST!$A$81,"",IF(L243=LIST!$A$82,"",IF(L243=LIST!$A$79,"",IF(K243=LIST!$A$75,LIST!$A$75,ROUND(J243*L243,2)))))))))))))</f>
        <v/>
      </c>
      <c r="J243" s="43">
        <f>IF(D243="",0,IF(K243=LIST!$A$75,0,IF(K243=LIST!$A$76,0,IF(K243=LIST!$A$77,0,IF(K243=LIST!$A$78,0,(MIN(D243,8)-K243))))))</f>
        <v>0</v>
      </c>
      <c r="K243" s="185" t="str">
        <f>IF(D243="","",IF('CLAIM FORM'!$M$7="",0,IF(L243=LIST!$A$78,0,IF('CLAIM FORM'!$M$7="R&amp;D",0,IF(E243="",LIST!$A$75,IF(F243=LIST!$F$30,0,IFERROR(((VLOOKUP(E243,'TRAINING CODE'!B:D,3,FALSE)*MIN(D243,8))),LIST!$A$76)))))))</f>
        <v/>
      </c>
      <c r="L243" s="183" t="str">
        <f>IF(B243="","",IF('CLAIM FORM'!$M$7="",LIST!$A$77,IFERROR(VLOOKUP(B243,'PHR (Project Hourly Rate)'!B:G,6,FALSE),LIST!$A$78)))</f>
        <v/>
      </c>
    </row>
    <row r="244" spans="1:12" ht="36" customHeight="1">
      <c r="A244" s="184">
        <v>242</v>
      </c>
      <c r="B244" s="46"/>
      <c r="C244" s="47"/>
      <c r="D244" s="48"/>
      <c r="E244" s="49"/>
      <c r="F244" s="49"/>
      <c r="G244" s="41" t="str">
        <f>IF(C244="","",VLOOKUP(WEEKDAY(C244),LIST!$A$15:$B$21,2,FALSE))</f>
        <v/>
      </c>
      <c r="H244" s="42" t="str">
        <f>IF(B244="","",IF(L244=LIST!$A$80,LIST!$A$78,IF(L244=LIST!$A$81,LIST!$A$78,IF(L244=LIST!$A$82,LIST!$A$78,IF(IFERROR(VLOOKUP(B244,'PHR (Project Hourly Rate)'!B:G,6,FALSE),LIST!$A$78)=0,LIST!$A$79,L244)))))</f>
        <v/>
      </c>
      <c r="I244" s="42" t="str">
        <f>IF(B244="","",IF(L244=LIST!$A$75,"",IF(K244=LIST!$A$76,LIST!$A$76,IF(L244=LIST!$A$77,"",IF(L244=LIST!$A$78,"",IF(L244=LIST!$A$80,"",IF(L244=LIST!$A$72,"",IF(L244=LIST!$A$73,"",IF(L244=LIST!$A$81,"",IF(L244=LIST!$A$82,"",IF(L244=LIST!$A$79,"",IF(K244=LIST!$A$75,LIST!$A$75,ROUND(J244*L244,2)))))))))))))</f>
        <v/>
      </c>
      <c r="J244" s="43">
        <f>IF(D244="",0,IF(K244=LIST!$A$75,0,IF(K244=LIST!$A$76,0,IF(K244=LIST!$A$77,0,IF(K244=LIST!$A$78,0,(MIN(D244,8)-K244))))))</f>
        <v>0</v>
      </c>
      <c r="K244" s="185" t="str">
        <f>IF(D244="","",IF('CLAIM FORM'!$M$7="",0,IF(L244=LIST!$A$78,0,IF('CLAIM FORM'!$M$7="R&amp;D",0,IF(E244="",LIST!$A$75,IF(F244=LIST!$F$30,0,IFERROR(((VLOOKUP(E244,'TRAINING CODE'!B:D,3,FALSE)*MIN(D244,8))),LIST!$A$76)))))))</f>
        <v/>
      </c>
      <c r="L244" s="183" t="str">
        <f>IF(B244="","",IF('CLAIM FORM'!$M$7="",LIST!$A$77,IFERROR(VLOOKUP(B244,'PHR (Project Hourly Rate)'!B:G,6,FALSE),LIST!$A$78)))</f>
        <v/>
      </c>
    </row>
    <row r="245" spans="1:12" ht="36" customHeight="1">
      <c r="A245" s="184">
        <v>243</v>
      </c>
      <c r="B245" s="46"/>
      <c r="C245" s="47"/>
      <c r="D245" s="48"/>
      <c r="E245" s="49"/>
      <c r="F245" s="49"/>
      <c r="G245" s="41" t="str">
        <f>IF(C245="","",VLOOKUP(WEEKDAY(C245),LIST!$A$15:$B$21,2,FALSE))</f>
        <v/>
      </c>
      <c r="H245" s="42" t="str">
        <f>IF(B245="","",IF(L245=LIST!$A$80,LIST!$A$78,IF(L245=LIST!$A$81,LIST!$A$78,IF(L245=LIST!$A$82,LIST!$A$78,IF(IFERROR(VLOOKUP(B245,'PHR (Project Hourly Rate)'!B:G,6,FALSE),LIST!$A$78)=0,LIST!$A$79,L245)))))</f>
        <v/>
      </c>
      <c r="I245" s="42" t="str">
        <f>IF(B245="","",IF(L245=LIST!$A$75,"",IF(K245=LIST!$A$76,LIST!$A$76,IF(L245=LIST!$A$77,"",IF(L245=LIST!$A$78,"",IF(L245=LIST!$A$80,"",IF(L245=LIST!$A$72,"",IF(L245=LIST!$A$73,"",IF(L245=LIST!$A$81,"",IF(L245=LIST!$A$82,"",IF(L245=LIST!$A$79,"",IF(K245=LIST!$A$75,LIST!$A$75,ROUND(J245*L245,2)))))))))))))</f>
        <v/>
      </c>
      <c r="J245" s="43">
        <f>IF(D245="",0,IF(K245=LIST!$A$75,0,IF(K245=LIST!$A$76,0,IF(K245=LIST!$A$77,0,IF(K245=LIST!$A$78,0,(MIN(D245,8)-K245))))))</f>
        <v>0</v>
      </c>
      <c r="K245" s="185" t="str">
        <f>IF(D245="","",IF('CLAIM FORM'!$M$7="",0,IF(L245=LIST!$A$78,0,IF('CLAIM FORM'!$M$7="R&amp;D",0,IF(E245="",LIST!$A$75,IF(F245=LIST!$F$30,0,IFERROR(((VLOOKUP(E245,'TRAINING CODE'!B:D,3,FALSE)*MIN(D245,8))),LIST!$A$76)))))))</f>
        <v/>
      </c>
      <c r="L245" s="183" t="str">
        <f>IF(B245="","",IF('CLAIM FORM'!$M$7="",LIST!$A$77,IFERROR(VLOOKUP(B245,'PHR (Project Hourly Rate)'!B:G,6,FALSE),LIST!$A$78)))</f>
        <v/>
      </c>
    </row>
    <row r="246" spans="1:12" ht="36" customHeight="1">
      <c r="A246" s="184">
        <v>244</v>
      </c>
      <c r="B246" s="46"/>
      <c r="C246" s="47"/>
      <c r="D246" s="48"/>
      <c r="E246" s="49"/>
      <c r="F246" s="49"/>
      <c r="G246" s="41" t="str">
        <f>IF(C246="","",VLOOKUP(WEEKDAY(C246),LIST!$A$15:$B$21,2,FALSE))</f>
        <v/>
      </c>
      <c r="H246" s="42" t="str">
        <f>IF(B246="","",IF(L246=LIST!$A$80,LIST!$A$78,IF(L246=LIST!$A$81,LIST!$A$78,IF(L246=LIST!$A$82,LIST!$A$78,IF(IFERROR(VLOOKUP(B246,'PHR (Project Hourly Rate)'!B:G,6,FALSE),LIST!$A$78)=0,LIST!$A$79,L246)))))</f>
        <v/>
      </c>
      <c r="I246" s="42" t="str">
        <f>IF(B246="","",IF(L246=LIST!$A$75,"",IF(K246=LIST!$A$76,LIST!$A$76,IF(L246=LIST!$A$77,"",IF(L246=LIST!$A$78,"",IF(L246=LIST!$A$80,"",IF(L246=LIST!$A$72,"",IF(L246=LIST!$A$73,"",IF(L246=LIST!$A$81,"",IF(L246=LIST!$A$82,"",IF(L246=LIST!$A$79,"",IF(K246=LIST!$A$75,LIST!$A$75,ROUND(J246*L246,2)))))))))))))</f>
        <v/>
      </c>
      <c r="J246" s="43">
        <f>IF(D246="",0,IF(K246=LIST!$A$75,0,IF(K246=LIST!$A$76,0,IF(K246=LIST!$A$77,0,IF(K246=LIST!$A$78,0,(MIN(D246,8)-K246))))))</f>
        <v>0</v>
      </c>
      <c r="K246" s="185" t="str">
        <f>IF(D246="","",IF('CLAIM FORM'!$M$7="",0,IF(L246=LIST!$A$78,0,IF('CLAIM FORM'!$M$7="R&amp;D",0,IF(E246="",LIST!$A$75,IF(F246=LIST!$F$30,0,IFERROR(((VLOOKUP(E246,'TRAINING CODE'!B:D,3,FALSE)*MIN(D246,8))),LIST!$A$76)))))))</f>
        <v/>
      </c>
      <c r="L246" s="183" t="str">
        <f>IF(B246="","",IF('CLAIM FORM'!$M$7="",LIST!$A$77,IFERROR(VLOOKUP(B246,'PHR (Project Hourly Rate)'!B:G,6,FALSE),LIST!$A$78)))</f>
        <v/>
      </c>
    </row>
    <row r="247" spans="1:12" ht="36" customHeight="1">
      <c r="A247" s="184">
        <v>245</v>
      </c>
      <c r="B247" s="46"/>
      <c r="C247" s="47"/>
      <c r="D247" s="48"/>
      <c r="E247" s="49"/>
      <c r="F247" s="49"/>
      <c r="G247" s="41" t="str">
        <f>IF(C247="","",VLOOKUP(WEEKDAY(C247),LIST!$A$15:$B$21,2,FALSE))</f>
        <v/>
      </c>
      <c r="H247" s="42" t="str">
        <f>IF(B247="","",IF(L247=LIST!$A$80,LIST!$A$78,IF(L247=LIST!$A$81,LIST!$A$78,IF(L247=LIST!$A$82,LIST!$A$78,IF(IFERROR(VLOOKUP(B247,'PHR (Project Hourly Rate)'!B:G,6,FALSE),LIST!$A$78)=0,LIST!$A$79,L247)))))</f>
        <v/>
      </c>
      <c r="I247" s="42" t="str">
        <f>IF(B247="","",IF(L247=LIST!$A$75,"",IF(K247=LIST!$A$76,LIST!$A$76,IF(L247=LIST!$A$77,"",IF(L247=LIST!$A$78,"",IF(L247=LIST!$A$80,"",IF(L247=LIST!$A$72,"",IF(L247=LIST!$A$73,"",IF(L247=LIST!$A$81,"",IF(L247=LIST!$A$82,"",IF(L247=LIST!$A$79,"",IF(K247=LIST!$A$75,LIST!$A$75,ROUND(J247*L247,2)))))))))))))</f>
        <v/>
      </c>
      <c r="J247" s="43">
        <f>IF(D247="",0,IF(K247=LIST!$A$75,0,IF(K247=LIST!$A$76,0,IF(K247=LIST!$A$77,0,IF(K247=LIST!$A$78,0,(MIN(D247,8)-K247))))))</f>
        <v>0</v>
      </c>
      <c r="K247" s="185" t="str">
        <f>IF(D247="","",IF('CLAIM FORM'!$M$7="",0,IF(L247=LIST!$A$78,0,IF('CLAIM FORM'!$M$7="R&amp;D",0,IF(E247="",LIST!$A$75,IF(F247=LIST!$F$30,0,IFERROR(((VLOOKUP(E247,'TRAINING CODE'!B:D,3,FALSE)*MIN(D247,8))),LIST!$A$76)))))))</f>
        <v/>
      </c>
      <c r="L247" s="183" t="str">
        <f>IF(B247="","",IF('CLAIM FORM'!$M$7="",LIST!$A$77,IFERROR(VLOOKUP(B247,'PHR (Project Hourly Rate)'!B:G,6,FALSE),LIST!$A$78)))</f>
        <v/>
      </c>
    </row>
    <row r="248" spans="1:12" ht="36" customHeight="1">
      <c r="A248" s="184">
        <v>246</v>
      </c>
      <c r="B248" s="46"/>
      <c r="C248" s="47"/>
      <c r="D248" s="48"/>
      <c r="E248" s="49"/>
      <c r="F248" s="49"/>
      <c r="G248" s="41" t="str">
        <f>IF(C248="","",VLOOKUP(WEEKDAY(C248),LIST!$A$15:$B$21,2,FALSE))</f>
        <v/>
      </c>
      <c r="H248" s="42" t="str">
        <f>IF(B248="","",IF(L248=LIST!$A$80,LIST!$A$78,IF(L248=LIST!$A$81,LIST!$A$78,IF(L248=LIST!$A$82,LIST!$A$78,IF(IFERROR(VLOOKUP(B248,'PHR (Project Hourly Rate)'!B:G,6,FALSE),LIST!$A$78)=0,LIST!$A$79,L248)))))</f>
        <v/>
      </c>
      <c r="I248" s="42" t="str">
        <f>IF(B248="","",IF(L248=LIST!$A$75,"",IF(K248=LIST!$A$76,LIST!$A$76,IF(L248=LIST!$A$77,"",IF(L248=LIST!$A$78,"",IF(L248=LIST!$A$80,"",IF(L248=LIST!$A$72,"",IF(L248=LIST!$A$73,"",IF(L248=LIST!$A$81,"",IF(L248=LIST!$A$82,"",IF(L248=LIST!$A$79,"",IF(K248=LIST!$A$75,LIST!$A$75,ROUND(J248*L248,2)))))))))))))</f>
        <v/>
      </c>
      <c r="J248" s="43">
        <f>IF(D248="",0,IF(K248=LIST!$A$75,0,IF(K248=LIST!$A$76,0,IF(K248=LIST!$A$77,0,IF(K248=LIST!$A$78,0,(MIN(D248,8)-K248))))))</f>
        <v>0</v>
      </c>
      <c r="K248" s="185" t="str">
        <f>IF(D248="","",IF('CLAIM FORM'!$M$7="",0,IF(L248=LIST!$A$78,0,IF('CLAIM FORM'!$M$7="R&amp;D",0,IF(E248="",LIST!$A$75,IF(F248=LIST!$F$30,0,IFERROR(((VLOOKUP(E248,'TRAINING CODE'!B:D,3,FALSE)*MIN(D248,8))),LIST!$A$76)))))))</f>
        <v/>
      </c>
      <c r="L248" s="183" t="str">
        <f>IF(B248="","",IF('CLAIM FORM'!$M$7="",LIST!$A$77,IFERROR(VLOOKUP(B248,'PHR (Project Hourly Rate)'!B:G,6,FALSE),LIST!$A$78)))</f>
        <v/>
      </c>
    </row>
    <row r="249" spans="1:12" ht="36" customHeight="1">
      <c r="A249" s="184">
        <v>247</v>
      </c>
      <c r="B249" s="46"/>
      <c r="C249" s="47"/>
      <c r="D249" s="48"/>
      <c r="E249" s="49"/>
      <c r="F249" s="49"/>
      <c r="G249" s="41" t="str">
        <f>IF(C249="","",VLOOKUP(WEEKDAY(C249),LIST!$A$15:$B$21,2,FALSE))</f>
        <v/>
      </c>
      <c r="H249" s="42" t="str">
        <f>IF(B249="","",IF(L249=LIST!$A$80,LIST!$A$78,IF(L249=LIST!$A$81,LIST!$A$78,IF(L249=LIST!$A$82,LIST!$A$78,IF(IFERROR(VLOOKUP(B249,'PHR (Project Hourly Rate)'!B:G,6,FALSE),LIST!$A$78)=0,LIST!$A$79,L249)))))</f>
        <v/>
      </c>
      <c r="I249" s="42" t="str">
        <f>IF(B249="","",IF(L249=LIST!$A$75,"",IF(K249=LIST!$A$76,LIST!$A$76,IF(L249=LIST!$A$77,"",IF(L249=LIST!$A$78,"",IF(L249=LIST!$A$80,"",IF(L249=LIST!$A$72,"",IF(L249=LIST!$A$73,"",IF(L249=LIST!$A$81,"",IF(L249=LIST!$A$82,"",IF(L249=LIST!$A$79,"",IF(K249=LIST!$A$75,LIST!$A$75,ROUND(J249*L249,2)))))))))))))</f>
        <v/>
      </c>
      <c r="J249" s="43">
        <f>IF(D249="",0,IF(K249=LIST!$A$75,0,IF(K249=LIST!$A$76,0,IF(K249=LIST!$A$77,0,IF(K249=LIST!$A$78,0,(MIN(D249,8)-K249))))))</f>
        <v>0</v>
      </c>
      <c r="K249" s="185" t="str">
        <f>IF(D249="","",IF('CLAIM FORM'!$M$7="",0,IF(L249=LIST!$A$78,0,IF('CLAIM FORM'!$M$7="R&amp;D",0,IF(E249="",LIST!$A$75,IF(F249=LIST!$F$30,0,IFERROR(((VLOOKUP(E249,'TRAINING CODE'!B:D,3,FALSE)*MIN(D249,8))),LIST!$A$76)))))))</f>
        <v/>
      </c>
      <c r="L249" s="183" t="str">
        <f>IF(B249="","",IF('CLAIM FORM'!$M$7="",LIST!$A$77,IFERROR(VLOOKUP(B249,'PHR (Project Hourly Rate)'!B:G,6,FALSE),LIST!$A$78)))</f>
        <v/>
      </c>
    </row>
    <row r="250" spans="1:12" ht="36" customHeight="1">
      <c r="A250" s="184">
        <v>248</v>
      </c>
      <c r="B250" s="46"/>
      <c r="C250" s="47"/>
      <c r="D250" s="48"/>
      <c r="E250" s="49"/>
      <c r="F250" s="49"/>
      <c r="G250" s="41" t="str">
        <f>IF(C250="","",VLOOKUP(WEEKDAY(C250),LIST!$A$15:$B$21,2,FALSE))</f>
        <v/>
      </c>
      <c r="H250" s="42" t="str">
        <f>IF(B250="","",IF(L250=LIST!$A$80,LIST!$A$78,IF(L250=LIST!$A$81,LIST!$A$78,IF(L250=LIST!$A$82,LIST!$A$78,IF(IFERROR(VLOOKUP(B250,'PHR (Project Hourly Rate)'!B:G,6,FALSE),LIST!$A$78)=0,LIST!$A$79,L250)))))</f>
        <v/>
      </c>
      <c r="I250" s="42" t="str">
        <f>IF(B250="","",IF(L250=LIST!$A$75,"",IF(K250=LIST!$A$76,LIST!$A$76,IF(L250=LIST!$A$77,"",IF(L250=LIST!$A$78,"",IF(L250=LIST!$A$80,"",IF(L250=LIST!$A$72,"",IF(L250=LIST!$A$73,"",IF(L250=LIST!$A$81,"",IF(L250=LIST!$A$82,"",IF(L250=LIST!$A$79,"",IF(K250=LIST!$A$75,LIST!$A$75,ROUND(J250*L250,2)))))))))))))</f>
        <v/>
      </c>
      <c r="J250" s="43">
        <f>IF(D250="",0,IF(K250=LIST!$A$75,0,IF(K250=LIST!$A$76,0,IF(K250=LIST!$A$77,0,IF(K250=LIST!$A$78,0,(MIN(D250,8)-K250))))))</f>
        <v>0</v>
      </c>
      <c r="K250" s="185" t="str">
        <f>IF(D250="","",IF('CLAIM FORM'!$M$7="",0,IF(L250=LIST!$A$78,0,IF('CLAIM FORM'!$M$7="R&amp;D",0,IF(E250="",LIST!$A$75,IF(F250=LIST!$F$30,0,IFERROR(((VLOOKUP(E250,'TRAINING CODE'!B:D,3,FALSE)*MIN(D250,8))),LIST!$A$76)))))))</f>
        <v/>
      </c>
      <c r="L250" s="183" t="str">
        <f>IF(B250="","",IF('CLAIM FORM'!$M$7="",LIST!$A$77,IFERROR(VLOOKUP(B250,'PHR (Project Hourly Rate)'!B:G,6,FALSE),LIST!$A$78)))</f>
        <v/>
      </c>
    </row>
    <row r="251" spans="1:12" ht="36" customHeight="1">
      <c r="A251" s="184">
        <v>249</v>
      </c>
      <c r="B251" s="46"/>
      <c r="C251" s="47"/>
      <c r="D251" s="48"/>
      <c r="E251" s="49"/>
      <c r="F251" s="49"/>
      <c r="G251" s="41" t="str">
        <f>IF(C251="","",VLOOKUP(WEEKDAY(C251),LIST!$A$15:$B$21,2,FALSE))</f>
        <v/>
      </c>
      <c r="H251" s="42" t="str">
        <f>IF(B251="","",IF(L251=LIST!$A$80,LIST!$A$78,IF(L251=LIST!$A$81,LIST!$A$78,IF(L251=LIST!$A$82,LIST!$A$78,IF(IFERROR(VLOOKUP(B251,'PHR (Project Hourly Rate)'!B:G,6,FALSE),LIST!$A$78)=0,LIST!$A$79,L251)))))</f>
        <v/>
      </c>
      <c r="I251" s="42" t="str">
        <f>IF(B251="","",IF(L251=LIST!$A$75,"",IF(K251=LIST!$A$76,LIST!$A$76,IF(L251=LIST!$A$77,"",IF(L251=LIST!$A$78,"",IF(L251=LIST!$A$80,"",IF(L251=LIST!$A$72,"",IF(L251=LIST!$A$73,"",IF(L251=LIST!$A$81,"",IF(L251=LIST!$A$82,"",IF(L251=LIST!$A$79,"",IF(K251=LIST!$A$75,LIST!$A$75,ROUND(J251*L251,2)))))))))))))</f>
        <v/>
      </c>
      <c r="J251" s="43">
        <f>IF(D251="",0,IF(K251=LIST!$A$75,0,IF(K251=LIST!$A$76,0,IF(K251=LIST!$A$77,0,IF(K251=LIST!$A$78,0,(MIN(D251,8)-K251))))))</f>
        <v>0</v>
      </c>
      <c r="K251" s="185" t="str">
        <f>IF(D251="","",IF('CLAIM FORM'!$M$7="",0,IF(L251=LIST!$A$78,0,IF('CLAIM FORM'!$M$7="R&amp;D",0,IF(E251="",LIST!$A$75,IF(F251=LIST!$F$30,0,IFERROR(((VLOOKUP(E251,'TRAINING CODE'!B:D,3,FALSE)*MIN(D251,8))),LIST!$A$76)))))))</f>
        <v/>
      </c>
      <c r="L251" s="183" t="str">
        <f>IF(B251="","",IF('CLAIM FORM'!$M$7="",LIST!$A$77,IFERROR(VLOOKUP(B251,'PHR (Project Hourly Rate)'!B:G,6,FALSE),LIST!$A$78)))</f>
        <v/>
      </c>
    </row>
    <row r="252" spans="1:12" ht="36" customHeight="1">
      <c r="A252" s="184">
        <v>250</v>
      </c>
      <c r="B252" s="46"/>
      <c r="C252" s="47"/>
      <c r="D252" s="48"/>
      <c r="E252" s="49"/>
      <c r="F252" s="49"/>
      <c r="G252" s="41" t="str">
        <f>IF(C252="","",VLOOKUP(WEEKDAY(C252),LIST!$A$15:$B$21,2,FALSE))</f>
        <v/>
      </c>
      <c r="H252" s="42" t="str">
        <f>IF(B252="","",IF(L252=LIST!$A$80,LIST!$A$78,IF(L252=LIST!$A$81,LIST!$A$78,IF(L252=LIST!$A$82,LIST!$A$78,IF(IFERROR(VLOOKUP(B252,'PHR (Project Hourly Rate)'!B:G,6,FALSE),LIST!$A$78)=0,LIST!$A$79,L252)))))</f>
        <v/>
      </c>
      <c r="I252" s="42" t="str">
        <f>IF(B252="","",IF(L252=LIST!$A$75,"",IF(K252=LIST!$A$76,LIST!$A$76,IF(L252=LIST!$A$77,"",IF(L252=LIST!$A$78,"",IF(L252=LIST!$A$80,"",IF(L252=LIST!$A$72,"",IF(L252=LIST!$A$73,"",IF(L252=LIST!$A$81,"",IF(L252=LIST!$A$82,"",IF(L252=LIST!$A$79,"",IF(K252=LIST!$A$75,LIST!$A$75,ROUND(J252*L252,2)))))))))))))</f>
        <v/>
      </c>
      <c r="J252" s="43">
        <f>IF(D252="",0,IF(K252=LIST!$A$75,0,IF(K252=LIST!$A$76,0,IF(K252=LIST!$A$77,0,IF(K252=LIST!$A$78,0,(MIN(D252,8)-K252))))))</f>
        <v>0</v>
      </c>
      <c r="K252" s="185" t="str">
        <f>IF(D252="","",IF('CLAIM FORM'!$M$7="",0,IF(L252=LIST!$A$78,0,IF('CLAIM FORM'!$M$7="R&amp;D",0,IF(E252="",LIST!$A$75,IF(F252=LIST!$F$30,0,IFERROR(((VLOOKUP(E252,'TRAINING CODE'!B:D,3,FALSE)*MIN(D252,8))),LIST!$A$76)))))))</f>
        <v/>
      </c>
      <c r="L252" s="183" t="str">
        <f>IF(B252="","",IF('CLAIM FORM'!$M$7="",LIST!$A$77,IFERROR(VLOOKUP(B252,'PHR (Project Hourly Rate)'!B:G,6,FALSE),LIST!$A$78)))</f>
        <v/>
      </c>
    </row>
    <row r="253" spans="1:12" ht="36" customHeight="1">
      <c r="A253" s="184">
        <v>251</v>
      </c>
      <c r="B253" s="46"/>
      <c r="C253" s="47"/>
      <c r="D253" s="48"/>
      <c r="E253" s="49"/>
      <c r="F253" s="49"/>
      <c r="G253" s="41" t="str">
        <f>IF(C253="","",VLOOKUP(WEEKDAY(C253),LIST!$A$15:$B$21,2,FALSE))</f>
        <v/>
      </c>
      <c r="H253" s="42" t="str">
        <f>IF(B253="","",IF(L253=LIST!$A$80,LIST!$A$78,IF(L253=LIST!$A$81,LIST!$A$78,IF(L253=LIST!$A$82,LIST!$A$78,IF(IFERROR(VLOOKUP(B253,'PHR (Project Hourly Rate)'!B:G,6,FALSE),LIST!$A$78)=0,LIST!$A$79,L253)))))</f>
        <v/>
      </c>
      <c r="I253" s="42" t="str">
        <f>IF(B253="","",IF(L253=LIST!$A$75,"",IF(K253=LIST!$A$76,LIST!$A$76,IF(L253=LIST!$A$77,"",IF(L253=LIST!$A$78,"",IF(L253=LIST!$A$80,"",IF(L253=LIST!$A$72,"",IF(L253=LIST!$A$73,"",IF(L253=LIST!$A$81,"",IF(L253=LIST!$A$82,"",IF(L253=LIST!$A$79,"",IF(K253=LIST!$A$75,LIST!$A$75,ROUND(J253*L253,2)))))))))))))</f>
        <v/>
      </c>
      <c r="J253" s="43">
        <f>IF(D253="",0,IF(K253=LIST!$A$75,0,IF(K253=LIST!$A$76,0,IF(K253=LIST!$A$77,0,IF(K253=LIST!$A$78,0,(MIN(D253,8)-K253))))))</f>
        <v>0</v>
      </c>
      <c r="K253" s="185" t="str">
        <f>IF(D253="","",IF('CLAIM FORM'!$M$7="",0,IF(L253=LIST!$A$78,0,IF('CLAIM FORM'!$M$7="R&amp;D",0,IF(E253="",LIST!$A$75,IF(F253=LIST!$F$30,0,IFERROR(((VLOOKUP(E253,'TRAINING CODE'!B:D,3,FALSE)*MIN(D253,8))),LIST!$A$76)))))))</f>
        <v/>
      </c>
      <c r="L253" s="183" t="str">
        <f>IF(B253="","",IF('CLAIM FORM'!$M$7="",LIST!$A$77,IFERROR(VLOOKUP(B253,'PHR (Project Hourly Rate)'!B:G,6,FALSE),LIST!$A$78)))</f>
        <v/>
      </c>
    </row>
    <row r="254" spans="1:12" ht="36" customHeight="1">
      <c r="A254" s="184">
        <v>252</v>
      </c>
      <c r="B254" s="46"/>
      <c r="C254" s="47"/>
      <c r="D254" s="48"/>
      <c r="E254" s="49"/>
      <c r="F254" s="49"/>
      <c r="G254" s="41" t="str">
        <f>IF(C254="","",VLOOKUP(WEEKDAY(C254),LIST!$A$15:$B$21,2,FALSE))</f>
        <v/>
      </c>
      <c r="H254" s="42" t="str">
        <f>IF(B254="","",IF(L254=LIST!$A$80,LIST!$A$78,IF(L254=LIST!$A$81,LIST!$A$78,IF(L254=LIST!$A$82,LIST!$A$78,IF(IFERROR(VLOOKUP(B254,'PHR (Project Hourly Rate)'!B:G,6,FALSE),LIST!$A$78)=0,LIST!$A$79,L254)))))</f>
        <v/>
      </c>
      <c r="I254" s="42" t="str">
        <f>IF(B254="","",IF(L254=LIST!$A$75,"",IF(K254=LIST!$A$76,LIST!$A$76,IF(L254=LIST!$A$77,"",IF(L254=LIST!$A$78,"",IF(L254=LIST!$A$80,"",IF(L254=LIST!$A$72,"",IF(L254=LIST!$A$73,"",IF(L254=LIST!$A$81,"",IF(L254=LIST!$A$82,"",IF(L254=LIST!$A$79,"",IF(K254=LIST!$A$75,LIST!$A$75,ROUND(J254*L254,2)))))))))))))</f>
        <v/>
      </c>
      <c r="J254" s="43">
        <f>IF(D254="",0,IF(K254=LIST!$A$75,0,IF(K254=LIST!$A$76,0,IF(K254=LIST!$A$77,0,IF(K254=LIST!$A$78,0,(MIN(D254,8)-K254))))))</f>
        <v>0</v>
      </c>
      <c r="K254" s="185" t="str">
        <f>IF(D254="","",IF('CLAIM FORM'!$M$7="",0,IF(L254=LIST!$A$78,0,IF('CLAIM FORM'!$M$7="R&amp;D",0,IF(E254="",LIST!$A$75,IF(F254=LIST!$F$30,0,IFERROR(((VLOOKUP(E254,'TRAINING CODE'!B:D,3,FALSE)*MIN(D254,8))),LIST!$A$76)))))))</f>
        <v/>
      </c>
      <c r="L254" s="183" t="str">
        <f>IF(B254="","",IF('CLAIM FORM'!$M$7="",LIST!$A$77,IFERROR(VLOOKUP(B254,'PHR (Project Hourly Rate)'!B:G,6,FALSE),LIST!$A$78)))</f>
        <v/>
      </c>
    </row>
    <row r="255" spans="1:12" ht="36" customHeight="1">
      <c r="A255" s="184">
        <v>253</v>
      </c>
      <c r="B255" s="46"/>
      <c r="C255" s="47"/>
      <c r="D255" s="48"/>
      <c r="E255" s="49"/>
      <c r="F255" s="49"/>
      <c r="G255" s="41" t="str">
        <f>IF(C255="","",VLOOKUP(WEEKDAY(C255),LIST!$A$15:$B$21,2,FALSE))</f>
        <v/>
      </c>
      <c r="H255" s="42" t="str">
        <f>IF(B255="","",IF(L255=LIST!$A$80,LIST!$A$78,IF(L255=LIST!$A$81,LIST!$A$78,IF(L255=LIST!$A$82,LIST!$A$78,IF(IFERROR(VLOOKUP(B255,'PHR (Project Hourly Rate)'!B:G,6,FALSE),LIST!$A$78)=0,LIST!$A$79,L255)))))</f>
        <v/>
      </c>
      <c r="I255" s="42" t="str">
        <f>IF(B255="","",IF(L255=LIST!$A$75,"",IF(K255=LIST!$A$76,LIST!$A$76,IF(L255=LIST!$A$77,"",IF(L255=LIST!$A$78,"",IF(L255=LIST!$A$80,"",IF(L255=LIST!$A$72,"",IF(L255=LIST!$A$73,"",IF(L255=LIST!$A$81,"",IF(L255=LIST!$A$82,"",IF(L255=LIST!$A$79,"",IF(K255=LIST!$A$75,LIST!$A$75,ROUND(J255*L255,2)))))))))))))</f>
        <v/>
      </c>
      <c r="J255" s="43">
        <f>IF(D255="",0,IF(K255=LIST!$A$75,0,IF(K255=LIST!$A$76,0,IF(K255=LIST!$A$77,0,IF(K255=LIST!$A$78,0,(MIN(D255,8)-K255))))))</f>
        <v>0</v>
      </c>
      <c r="K255" s="185" t="str">
        <f>IF(D255="","",IF('CLAIM FORM'!$M$7="",0,IF(L255=LIST!$A$78,0,IF('CLAIM FORM'!$M$7="R&amp;D",0,IF(E255="",LIST!$A$75,IF(F255=LIST!$F$30,0,IFERROR(((VLOOKUP(E255,'TRAINING CODE'!B:D,3,FALSE)*MIN(D255,8))),LIST!$A$76)))))))</f>
        <v/>
      </c>
      <c r="L255" s="183" t="str">
        <f>IF(B255="","",IF('CLAIM FORM'!$M$7="",LIST!$A$77,IFERROR(VLOOKUP(B255,'PHR (Project Hourly Rate)'!B:G,6,FALSE),LIST!$A$78)))</f>
        <v/>
      </c>
    </row>
    <row r="256" spans="1:12" ht="36" customHeight="1">
      <c r="A256" s="184">
        <v>254</v>
      </c>
      <c r="B256" s="46"/>
      <c r="C256" s="47"/>
      <c r="D256" s="48"/>
      <c r="E256" s="49"/>
      <c r="F256" s="49"/>
      <c r="G256" s="41" t="str">
        <f>IF(C256="","",VLOOKUP(WEEKDAY(C256),LIST!$A$15:$B$21,2,FALSE))</f>
        <v/>
      </c>
      <c r="H256" s="42" t="str">
        <f>IF(B256="","",IF(L256=LIST!$A$80,LIST!$A$78,IF(L256=LIST!$A$81,LIST!$A$78,IF(L256=LIST!$A$82,LIST!$A$78,IF(IFERROR(VLOOKUP(B256,'PHR (Project Hourly Rate)'!B:G,6,FALSE),LIST!$A$78)=0,LIST!$A$79,L256)))))</f>
        <v/>
      </c>
      <c r="I256" s="42" t="str">
        <f>IF(B256="","",IF(L256=LIST!$A$75,"",IF(K256=LIST!$A$76,LIST!$A$76,IF(L256=LIST!$A$77,"",IF(L256=LIST!$A$78,"",IF(L256=LIST!$A$80,"",IF(L256=LIST!$A$72,"",IF(L256=LIST!$A$73,"",IF(L256=LIST!$A$81,"",IF(L256=LIST!$A$82,"",IF(L256=LIST!$A$79,"",IF(K256=LIST!$A$75,LIST!$A$75,ROUND(J256*L256,2)))))))))))))</f>
        <v/>
      </c>
      <c r="J256" s="43">
        <f>IF(D256="",0,IF(K256=LIST!$A$75,0,IF(K256=LIST!$A$76,0,IF(K256=LIST!$A$77,0,IF(K256=LIST!$A$78,0,(MIN(D256,8)-K256))))))</f>
        <v>0</v>
      </c>
      <c r="K256" s="185" t="str">
        <f>IF(D256="","",IF('CLAIM FORM'!$M$7="",0,IF(L256=LIST!$A$78,0,IF('CLAIM FORM'!$M$7="R&amp;D",0,IF(E256="",LIST!$A$75,IF(F256=LIST!$F$30,0,IFERROR(((VLOOKUP(E256,'TRAINING CODE'!B:D,3,FALSE)*MIN(D256,8))),LIST!$A$76)))))))</f>
        <v/>
      </c>
      <c r="L256" s="183" t="str">
        <f>IF(B256="","",IF('CLAIM FORM'!$M$7="",LIST!$A$77,IFERROR(VLOOKUP(B256,'PHR (Project Hourly Rate)'!B:G,6,FALSE),LIST!$A$78)))</f>
        <v/>
      </c>
    </row>
    <row r="257" spans="1:12" ht="36" customHeight="1">
      <c r="A257" s="184">
        <v>255</v>
      </c>
      <c r="B257" s="46"/>
      <c r="C257" s="47"/>
      <c r="D257" s="48"/>
      <c r="E257" s="49"/>
      <c r="F257" s="49"/>
      <c r="G257" s="41" t="str">
        <f>IF(C257="","",VLOOKUP(WEEKDAY(C257),LIST!$A$15:$B$21,2,FALSE))</f>
        <v/>
      </c>
      <c r="H257" s="42" t="str">
        <f>IF(B257="","",IF(L257=LIST!$A$80,LIST!$A$78,IF(L257=LIST!$A$81,LIST!$A$78,IF(L257=LIST!$A$82,LIST!$A$78,IF(IFERROR(VLOOKUP(B257,'PHR (Project Hourly Rate)'!B:G,6,FALSE),LIST!$A$78)=0,LIST!$A$79,L257)))))</f>
        <v/>
      </c>
      <c r="I257" s="42" t="str">
        <f>IF(B257="","",IF(L257=LIST!$A$75,"",IF(K257=LIST!$A$76,LIST!$A$76,IF(L257=LIST!$A$77,"",IF(L257=LIST!$A$78,"",IF(L257=LIST!$A$80,"",IF(L257=LIST!$A$72,"",IF(L257=LIST!$A$73,"",IF(L257=LIST!$A$81,"",IF(L257=LIST!$A$82,"",IF(L257=LIST!$A$79,"",IF(K257=LIST!$A$75,LIST!$A$75,ROUND(J257*L257,2)))))))))))))</f>
        <v/>
      </c>
      <c r="J257" s="43">
        <f>IF(D257="",0,IF(K257=LIST!$A$75,0,IF(K257=LIST!$A$76,0,IF(K257=LIST!$A$77,0,IF(K257=LIST!$A$78,0,(MIN(D257,8)-K257))))))</f>
        <v>0</v>
      </c>
      <c r="K257" s="185" t="str">
        <f>IF(D257="","",IF('CLAIM FORM'!$M$7="",0,IF(L257=LIST!$A$78,0,IF('CLAIM FORM'!$M$7="R&amp;D",0,IF(E257="",LIST!$A$75,IF(F257=LIST!$F$30,0,IFERROR(((VLOOKUP(E257,'TRAINING CODE'!B:D,3,FALSE)*MIN(D257,8))),LIST!$A$76)))))))</f>
        <v/>
      </c>
      <c r="L257" s="183" t="str">
        <f>IF(B257="","",IF('CLAIM FORM'!$M$7="",LIST!$A$77,IFERROR(VLOOKUP(B257,'PHR (Project Hourly Rate)'!B:G,6,FALSE),LIST!$A$78)))</f>
        <v/>
      </c>
    </row>
    <row r="258" spans="1:12" ht="36" customHeight="1">
      <c r="A258" s="184">
        <v>256</v>
      </c>
      <c r="B258" s="46"/>
      <c r="C258" s="47"/>
      <c r="D258" s="48"/>
      <c r="E258" s="49"/>
      <c r="F258" s="49"/>
      <c r="G258" s="41" t="str">
        <f>IF(C258="","",VLOOKUP(WEEKDAY(C258),LIST!$A$15:$B$21,2,FALSE))</f>
        <v/>
      </c>
      <c r="H258" s="42" t="str">
        <f>IF(B258="","",IF(L258=LIST!$A$80,LIST!$A$78,IF(L258=LIST!$A$81,LIST!$A$78,IF(L258=LIST!$A$82,LIST!$A$78,IF(IFERROR(VLOOKUP(B258,'PHR (Project Hourly Rate)'!B:G,6,FALSE),LIST!$A$78)=0,LIST!$A$79,L258)))))</f>
        <v/>
      </c>
      <c r="I258" s="42" t="str">
        <f>IF(B258="","",IF(L258=LIST!$A$75,"",IF(K258=LIST!$A$76,LIST!$A$76,IF(L258=LIST!$A$77,"",IF(L258=LIST!$A$78,"",IF(L258=LIST!$A$80,"",IF(L258=LIST!$A$72,"",IF(L258=LIST!$A$73,"",IF(L258=LIST!$A$81,"",IF(L258=LIST!$A$82,"",IF(L258=LIST!$A$79,"",IF(K258=LIST!$A$75,LIST!$A$75,ROUND(J258*L258,2)))))))))))))</f>
        <v/>
      </c>
      <c r="J258" s="43">
        <f>IF(D258="",0,IF(K258=LIST!$A$75,0,IF(K258=LIST!$A$76,0,IF(K258=LIST!$A$77,0,IF(K258=LIST!$A$78,0,(MIN(D258,8)-K258))))))</f>
        <v>0</v>
      </c>
      <c r="K258" s="185" t="str">
        <f>IF(D258="","",IF('CLAIM FORM'!$M$7="",0,IF(L258=LIST!$A$78,0,IF('CLAIM FORM'!$M$7="R&amp;D",0,IF(E258="",LIST!$A$75,IF(F258=LIST!$F$30,0,IFERROR(((VLOOKUP(E258,'TRAINING CODE'!B:D,3,FALSE)*MIN(D258,8))),LIST!$A$76)))))))</f>
        <v/>
      </c>
      <c r="L258" s="183" t="str">
        <f>IF(B258="","",IF('CLAIM FORM'!$M$7="",LIST!$A$77,IFERROR(VLOOKUP(B258,'PHR (Project Hourly Rate)'!B:G,6,FALSE),LIST!$A$78)))</f>
        <v/>
      </c>
    </row>
    <row r="259" spans="1:12" ht="36" customHeight="1">
      <c r="A259" s="184">
        <v>257</v>
      </c>
      <c r="B259" s="46"/>
      <c r="C259" s="47"/>
      <c r="D259" s="48"/>
      <c r="E259" s="49"/>
      <c r="F259" s="49"/>
      <c r="G259" s="41" t="str">
        <f>IF(C259="","",VLOOKUP(WEEKDAY(C259),LIST!$A$15:$B$21,2,FALSE))</f>
        <v/>
      </c>
      <c r="H259" s="42" t="str">
        <f>IF(B259="","",IF(L259=LIST!$A$80,LIST!$A$78,IF(L259=LIST!$A$81,LIST!$A$78,IF(L259=LIST!$A$82,LIST!$A$78,IF(IFERROR(VLOOKUP(B259,'PHR (Project Hourly Rate)'!B:G,6,FALSE),LIST!$A$78)=0,LIST!$A$79,L259)))))</f>
        <v/>
      </c>
      <c r="I259" s="42" t="str">
        <f>IF(B259="","",IF(L259=LIST!$A$75,"",IF(K259=LIST!$A$76,LIST!$A$76,IF(L259=LIST!$A$77,"",IF(L259=LIST!$A$78,"",IF(L259=LIST!$A$80,"",IF(L259=LIST!$A$72,"",IF(L259=LIST!$A$73,"",IF(L259=LIST!$A$81,"",IF(L259=LIST!$A$82,"",IF(L259=LIST!$A$79,"",IF(K259=LIST!$A$75,LIST!$A$75,ROUND(J259*L259,2)))))))))))))</f>
        <v/>
      </c>
      <c r="J259" s="43">
        <f>IF(D259="",0,IF(K259=LIST!$A$75,0,IF(K259=LIST!$A$76,0,IF(K259=LIST!$A$77,0,IF(K259=LIST!$A$78,0,(MIN(D259,8)-K259))))))</f>
        <v>0</v>
      </c>
      <c r="K259" s="185" t="str">
        <f>IF(D259="","",IF('CLAIM FORM'!$M$7="",0,IF(L259=LIST!$A$78,0,IF('CLAIM FORM'!$M$7="R&amp;D",0,IF(E259="",LIST!$A$75,IF(F259=LIST!$F$30,0,IFERROR(((VLOOKUP(E259,'TRAINING CODE'!B:D,3,FALSE)*MIN(D259,8))),LIST!$A$76)))))))</f>
        <v/>
      </c>
      <c r="L259" s="183" t="str">
        <f>IF(B259="","",IF('CLAIM FORM'!$M$7="",LIST!$A$77,IFERROR(VLOOKUP(B259,'PHR (Project Hourly Rate)'!B:G,6,FALSE),LIST!$A$78)))</f>
        <v/>
      </c>
    </row>
    <row r="260" spans="1:12" ht="36" customHeight="1">
      <c r="A260" s="184">
        <v>258</v>
      </c>
      <c r="B260" s="46"/>
      <c r="C260" s="47"/>
      <c r="D260" s="48"/>
      <c r="E260" s="49"/>
      <c r="F260" s="49"/>
      <c r="G260" s="41" t="str">
        <f>IF(C260="","",VLOOKUP(WEEKDAY(C260),LIST!$A$15:$B$21,2,FALSE))</f>
        <v/>
      </c>
      <c r="H260" s="42" t="str">
        <f>IF(B260="","",IF(L260=LIST!$A$80,LIST!$A$78,IF(L260=LIST!$A$81,LIST!$A$78,IF(L260=LIST!$A$82,LIST!$A$78,IF(IFERROR(VLOOKUP(B260,'PHR (Project Hourly Rate)'!B:G,6,FALSE),LIST!$A$78)=0,LIST!$A$79,L260)))))</f>
        <v/>
      </c>
      <c r="I260" s="42" t="str">
        <f>IF(B260="","",IF(L260=LIST!$A$75,"",IF(K260=LIST!$A$76,LIST!$A$76,IF(L260=LIST!$A$77,"",IF(L260=LIST!$A$78,"",IF(L260=LIST!$A$80,"",IF(L260=LIST!$A$72,"",IF(L260=LIST!$A$73,"",IF(L260=LIST!$A$81,"",IF(L260=LIST!$A$82,"",IF(L260=LIST!$A$79,"",IF(K260=LIST!$A$75,LIST!$A$75,ROUND(J260*L260,2)))))))))))))</f>
        <v/>
      </c>
      <c r="J260" s="43">
        <f>IF(D260="",0,IF(K260=LIST!$A$75,0,IF(K260=LIST!$A$76,0,IF(K260=LIST!$A$77,0,IF(K260=LIST!$A$78,0,(MIN(D260,8)-K260))))))</f>
        <v>0</v>
      </c>
      <c r="K260" s="185" t="str">
        <f>IF(D260="","",IF('CLAIM FORM'!$M$7="",0,IF(L260=LIST!$A$78,0,IF('CLAIM FORM'!$M$7="R&amp;D",0,IF(E260="",LIST!$A$75,IF(F260=LIST!$F$30,0,IFERROR(((VLOOKUP(E260,'TRAINING CODE'!B:D,3,FALSE)*MIN(D260,8))),LIST!$A$76)))))))</f>
        <v/>
      </c>
      <c r="L260" s="183" t="str">
        <f>IF(B260="","",IF('CLAIM FORM'!$M$7="",LIST!$A$77,IFERROR(VLOOKUP(B260,'PHR (Project Hourly Rate)'!B:G,6,FALSE),LIST!$A$78)))</f>
        <v/>
      </c>
    </row>
    <row r="261" spans="1:12" ht="36" customHeight="1">
      <c r="A261" s="184">
        <v>259</v>
      </c>
      <c r="B261" s="46"/>
      <c r="C261" s="47"/>
      <c r="D261" s="48"/>
      <c r="E261" s="49"/>
      <c r="F261" s="49"/>
      <c r="G261" s="41" t="str">
        <f>IF(C261="","",VLOOKUP(WEEKDAY(C261),LIST!$A$15:$B$21,2,FALSE))</f>
        <v/>
      </c>
      <c r="H261" s="42" t="str">
        <f>IF(B261="","",IF(L261=LIST!$A$80,LIST!$A$78,IF(L261=LIST!$A$81,LIST!$A$78,IF(L261=LIST!$A$82,LIST!$A$78,IF(IFERROR(VLOOKUP(B261,'PHR (Project Hourly Rate)'!B:G,6,FALSE),LIST!$A$78)=0,LIST!$A$79,L261)))))</f>
        <v/>
      </c>
      <c r="I261" s="42" t="str">
        <f>IF(B261="","",IF(L261=LIST!$A$75,"",IF(K261=LIST!$A$76,LIST!$A$76,IF(L261=LIST!$A$77,"",IF(L261=LIST!$A$78,"",IF(L261=LIST!$A$80,"",IF(L261=LIST!$A$72,"",IF(L261=LIST!$A$73,"",IF(L261=LIST!$A$81,"",IF(L261=LIST!$A$82,"",IF(L261=LIST!$A$79,"",IF(K261=LIST!$A$75,LIST!$A$75,ROUND(J261*L261,2)))))))))))))</f>
        <v/>
      </c>
      <c r="J261" s="43">
        <f>IF(D261="",0,IF(K261=LIST!$A$75,0,IF(K261=LIST!$A$76,0,IF(K261=LIST!$A$77,0,IF(K261=LIST!$A$78,0,(MIN(D261,8)-K261))))))</f>
        <v>0</v>
      </c>
      <c r="K261" s="185" t="str">
        <f>IF(D261="","",IF('CLAIM FORM'!$M$7="",0,IF(L261=LIST!$A$78,0,IF('CLAIM FORM'!$M$7="R&amp;D",0,IF(E261="",LIST!$A$75,IF(F261=LIST!$F$30,0,IFERROR(((VLOOKUP(E261,'TRAINING CODE'!B:D,3,FALSE)*MIN(D261,8))),LIST!$A$76)))))))</f>
        <v/>
      </c>
      <c r="L261" s="183" t="str">
        <f>IF(B261="","",IF('CLAIM FORM'!$M$7="",LIST!$A$77,IFERROR(VLOOKUP(B261,'PHR (Project Hourly Rate)'!B:G,6,FALSE),LIST!$A$78)))</f>
        <v/>
      </c>
    </row>
    <row r="262" spans="1:12" ht="36" customHeight="1">
      <c r="A262" s="184">
        <v>260</v>
      </c>
      <c r="B262" s="46"/>
      <c r="C262" s="47"/>
      <c r="D262" s="48"/>
      <c r="E262" s="49"/>
      <c r="F262" s="49"/>
      <c r="G262" s="41" t="str">
        <f>IF(C262="","",VLOOKUP(WEEKDAY(C262),LIST!$A$15:$B$21,2,FALSE))</f>
        <v/>
      </c>
      <c r="H262" s="42" t="str">
        <f>IF(B262="","",IF(L262=LIST!$A$80,LIST!$A$78,IF(L262=LIST!$A$81,LIST!$A$78,IF(L262=LIST!$A$82,LIST!$A$78,IF(IFERROR(VLOOKUP(B262,'PHR (Project Hourly Rate)'!B:G,6,FALSE),LIST!$A$78)=0,LIST!$A$79,L262)))))</f>
        <v/>
      </c>
      <c r="I262" s="42" t="str">
        <f>IF(B262="","",IF(L262=LIST!$A$75,"",IF(K262=LIST!$A$76,LIST!$A$76,IF(L262=LIST!$A$77,"",IF(L262=LIST!$A$78,"",IF(L262=LIST!$A$80,"",IF(L262=LIST!$A$72,"",IF(L262=LIST!$A$73,"",IF(L262=LIST!$A$81,"",IF(L262=LIST!$A$82,"",IF(L262=LIST!$A$79,"",IF(K262=LIST!$A$75,LIST!$A$75,ROUND(J262*L262,2)))))))))))))</f>
        <v/>
      </c>
      <c r="J262" s="43">
        <f>IF(D262="",0,IF(K262=LIST!$A$75,0,IF(K262=LIST!$A$76,0,IF(K262=LIST!$A$77,0,IF(K262=LIST!$A$78,0,(MIN(D262,8)-K262))))))</f>
        <v>0</v>
      </c>
      <c r="K262" s="185" t="str">
        <f>IF(D262="","",IF('CLAIM FORM'!$M$7="",0,IF(L262=LIST!$A$78,0,IF('CLAIM FORM'!$M$7="R&amp;D",0,IF(E262="",LIST!$A$75,IF(F262=LIST!$F$30,0,IFERROR(((VLOOKUP(E262,'TRAINING CODE'!B:D,3,FALSE)*MIN(D262,8))),LIST!$A$76)))))))</f>
        <v/>
      </c>
      <c r="L262" s="183" t="str">
        <f>IF(B262="","",IF('CLAIM FORM'!$M$7="",LIST!$A$77,IFERROR(VLOOKUP(B262,'PHR (Project Hourly Rate)'!B:G,6,FALSE),LIST!$A$78)))</f>
        <v/>
      </c>
    </row>
    <row r="263" spans="1:12" ht="36" customHeight="1">
      <c r="A263" s="184">
        <v>261</v>
      </c>
      <c r="B263" s="46"/>
      <c r="C263" s="47"/>
      <c r="D263" s="48"/>
      <c r="E263" s="49"/>
      <c r="F263" s="49"/>
      <c r="G263" s="41" t="str">
        <f>IF(C263="","",VLOOKUP(WEEKDAY(C263),LIST!$A$15:$B$21,2,FALSE))</f>
        <v/>
      </c>
      <c r="H263" s="42" t="str">
        <f>IF(B263="","",IF(L263=LIST!$A$80,LIST!$A$78,IF(L263=LIST!$A$81,LIST!$A$78,IF(L263=LIST!$A$82,LIST!$A$78,IF(IFERROR(VLOOKUP(B263,'PHR (Project Hourly Rate)'!B:G,6,FALSE),LIST!$A$78)=0,LIST!$A$79,L263)))))</f>
        <v/>
      </c>
      <c r="I263" s="42" t="str">
        <f>IF(B263="","",IF(L263=LIST!$A$75,"",IF(K263=LIST!$A$76,LIST!$A$76,IF(L263=LIST!$A$77,"",IF(L263=LIST!$A$78,"",IF(L263=LIST!$A$80,"",IF(L263=LIST!$A$72,"",IF(L263=LIST!$A$73,"",IF(L263=LIST!$A$81,"",IF(L263=LIST!$A$82,"",IF(L263=LIST!$A$79,"",IF(K263=LIST!$A$75,LIST!$A$75,ROUND(J263*L263,2)))))))))))))</f>
        <v/>
      </c>
      <c r="J263" s="43">
        <f>IF(D263="",0,IF(K263=LIST!$A$75,0,IF(K263=LIST!$A$76,0,IF(K263=LIST!$A$77,0,IF(K263=LIST!$A$78,0,(MIN(D263,8)-K263))))))</f>
        <v>0</v>
      </c>
      <c r="K263" s="185" t="str">
        <f>IF(D263="","",IF('CLAIM FORM'!$M$7="",0,IF(L263=LIST!$A$78,0,IF('CLAIM FORM'!$M$7="R&amp;D",0,IF(E263="",LIST!$A$75,IF(F263=LIST!$F$30,0,IFERROR(((VLOOKUP(E263,'TRAINING CODE'!B:D,3,FALSE)*MIN(D263,8))),LIST!$A$76)))))))</f>
        <v/>
      </c>
      <c r="L263" s="183" t="str">
        <f>IF(B263="","",IF('CLAIM FORM'!$M$7="",LIST!$A$77,IFERROR(VLOOKUP(B263,'PHR (Project Hourly Rate)'!B:G,6,FALSE),LIST!$A$78)))</f>
        <v/>
      </c>
    </row>
    <row r="264" spans="1:12" ht="36" customHeight="1">
      <c r="A264" s="184">
        <v>262</v>
      </c>
      <c r="B264" s="46"/>
      <c r="C264" s="47"/>
      <c r="D264" s="48"/>
      <c r="E264" s="49"/>
      <c r="F264" s="49"/>
      <c r="G264" s="41" t="str">
        <f>IF(C264="","",VLOOKUP(WEEKDAY(C264),LIST!$A$15:$B$21,2,FALSE))</f>
        <v/>
      </c>
      <c r="H264" s="42" t="str">
        <f>IF(B264="","",IF(L264=LIST!$A$80,LIST!$A$78,IF(L264=LIST!$A$81,LIST!$A$78,IF(L264=LIST!$A$82,LIST!$A$78,IF(IFERROR(VLOOKUP(B264,'PHR (Project Hourly Rate)'!B:G,6,FALSE),LIST!$A$78)=0,LIST!$A$79,L264)))))</f>
        <v/>
      </c>
      <c r="I264" s="42" t="str">
        <f>IF(B264="","",IF(L264=LIST!$A$75,"",IF(K264=LIST!$A$76,LIST!$A$76,IF(L264=LIST!$A$77,"",IF(L264=LIST!$A$78,"",IF(L264=LIST!$A$80,"",IF(L264=LIST!$A$72,"",IF(L264=LIST!$A$73,"",IF(L264=LIST!$A$81,"",IF(L264=LIST!$A$82,"",IF(L264=LIST!$A$79,"",IF(K264=LIST!$A$75,LIST!$A$75,ROUND(J264*L264,2)))))))))))))</f>
        <v/>
      </c>
      <c r="J264" s="43">
        <f>IF(D264="",0,IF(K264=LIST!$A$75,0,IF(K264=LIST!$A$76,0,IF(K264=LIST!$A$77,0,IF(K264=LIST!$A$78,0,(MIN(D264,8)-K264))))))</f>
        <v>0</v>
      </c>
      <c r="K264" s="185" t="str">
        <f>IF(D264="","",IF('CLAIM FORM'!$M$7="",0,IF(L264=LIST!$A$78,0,IF('CLAIM FORM'!$M$7="R&amp;D",0,IF(E264="",LIST!$A$75,IF(F264=LIST!$F$30,0,IFERROR(((VLOOKUP(E264,'TRAINING CODE'!B:D,3,FALSE)*MIN(D264,8))),LIST!$A$76)))))))</f>
        <v/>
      </c>
      <c r="L264" s="183" t="str">
        <f>IF(B264="","",IF('CLAIM FORM'!$M$7="",LIST!$A$77,IFERROR(VLOOKUP(B264,'PHR (Project Hourly Rate)'!B:G,6,FALSE),LIST!$A$78)))</f>
        <v/>
      </c>
    </row>
    <row r="265" spans="1:12" ht="36" customHeight="1">
      <c r="A265" s="184">
        <v>263</v>
      </c>
      <c r="B265" s="46"/>
      <c r="C265" s="47"/>
      <c r="D265" s="48"/>
      <c r="E265" s="49"/>
      <c r="F265" s="49"/>
      <c r="G265" s="41" t="str">
        <f>IF(C265="","",VLOOKUP(WEEKDAY(C265),LIST!$A$15:$B$21,2,FALSE))</f>
        <v/>
      </c>
      <c r="H265" s="42" t="str">
        <f>IF(B265="","",IF(L265=LIST!$A$80,LIST!$A$78,IF(L265=LIST!$A$81,LIST!$A$78,IF(L265=LIST!$A$82,LIST!$A$78,IF(IFERROR(VLOOKUP(B265,'PHR (Project Hourly Rate)'!B:G,6,FALSE),LIST!$A$78)=0,LIST!$A$79,L265)))))</f>
        <v/>
      </c>
      <c r="I265" s="42" t="str">
        <f>IF(B265="","",IF(L265=LIST!$A$75,"",IF(K265=LIST!$A$76,LIST!$A$76,IF(L265=LIST!$A$77,"",IF(L265=LIST!$A$78,"",IF(L265=LIST!$A$80,"",IF(L265=LIST!$A$72,"",IF(L265=LIST!$A$73,"",IF(L265=LIST!$A$81,"",IF(L265=LIST!$A$82,"",IF(L265=LIST!$A$79,"",IF(K265=LIST!$A$75,LIST!$A$75,ROUND(J265*L265,2)))))))))))))</f>
        <v/>
      </c>
      <c r="J265" s="43">
        <f>IF(D265="",0,IF(K265=LIST!$A$75,0,IF(K265=LIST!$A$76,0,IF(K265=LIST!$A$77,0,IF(K265=LIST!$A$78,0,(MIN(D265,8)-K265))))))</f>
        <v>0</v>
      </c>
      <c r="K265" s="185" t="str">
        <f>IF(D265="","",IF('CLAIM FORM'!$M$7="",0,IF(L265=LIST!$A$78,0,IF('CLAIM FORM'!$M$7="R&amp;D",0,IF(E265="",LIST!$A$75,IF(F265=LIST!$F$30,0,IFERROR(((VLOOKUP(E265,'TRAINING CODE'!B:D,3,FALSE)*MIN(D265,8))),LIST!$A$76)))))))</f>
        <v/>
      </c>
      <c r="L265" s="183" t="str">
        <f>IF(B265="","",IF('CLAIM FORM'!$M$7="",LIST!$A$77,IFERROR(VLOOKUP(B265,'PHR (Project Hourly Rate)'!B:G,6,FALSE),LIST!$A$78)))</f>
        <v/>
      </c>
    </row>
    <row r="266" spans="1:12" ht="36" customHeight="1">
      <c r="A266" s="184">
        <v>264</v>
      </c>
      <c r="B266" s="46"/>
      <c r="C266" s="47"/>
      <c r="D266" s="48"/>
      <c r="E266" s="49"/>
      <c r="F266" s="49"/>
      <c r="G266" s="41" t="str">
        <f>IF(C266="","",VLOOKUP(WEEKDAY(C266),LIST!$A$15:$B$21,2,FALSE))</f>
        <v/>
      </c>
      <c r="H266" s="42" t="str">
        <f>IF(B266="","",IF(L266=LIST!$A$80,LIST!$A$78,IF(L266=LIST!$A$81,LIST!$A$78,IF(L266=LIST!$A$82,LIST!$A$78,IF(IFERROR(VLOOKUP(B266,'PHR (Project Hourly Rate)'!B:G,6,FALSE),LIST!$A$78)=0,LIST!$A$79,L266)))))</f>
        <v/>
      </c>
      <c r="I266" s="42" t="str">
        <f>IF(B266="","",IF(L266=LIST!$A$75,"",IF(K266=LIST!$A$76,LIST!$A$76,IF(L266=LIST!$A$77,"",IF(L266=LIST!$A$78,"",IF(L266=LIST!$A$80,"",IF(L266=LIST!$A$72,"",IF(L266=LIST!$A$73,"",IF(L266=LIST!$A$81,"",IF(L266=LIST!$A$82,"",IF(L266=LIST!$A$79,"",IF(K266=LIST!$A$75,LIST!$A$75,ROUND(J266*L266,2)))))))))))))</f>
        <v/>
      </c>
      <c r="J266" s="43">
        <f>IF(D266="",0,IF(K266=LIST!$A$75,0,IF(K266=LIST!$A$76,0,IF(K266=LIST!$A$77,0,IF(K266=LIST!$A$78,0,(MIN(D266,8)-K266))))))</f>
        <v>0</v>
      </c>
      <c r="K266" s="185" t="str">
        <f>IF(D266="","",IF('CLAIM FORM'!$M$7="",0,IF(L266=LIST!$A$78,0,IF('CLAIM FORM'!$M$7="R&amp;D",0,IF(E266="",LIST!$A$75,IF(F266=LIST!$F$30,0,IFERROR(((VLOOKUP(E266,'TRAINING CODE'!B:D,3,FALSE)*MIN(D266,8))),LIST!$A$76)))))))</f>
        <v/>
      </c>
      <c r="L266" s="183" t="str">
        <f>IF(B266="","",IF('CLAIM FORM'!$M$7="",LIST!$A$77,IFERROR(VLOOKUP(B266,'PHR (Project Hourly Rate)'!B:G,6,FALSE),LIST!$A$78)))</f>
        <v/>
      </c>
    </row>
    <row r="267" spans="1:12" ht="36" customHeight="1">
      <c r="A267" s="184">
        <v>265</v>
      </c>
      <c r="B267" s="46"/>
      <c r="C267" s="47"/>
      <c r="D267" s="48"/>
      <c r="E267" s="49"/>
      <c r="F267" s="49"/>
      <c r="G267" s="41" t="str">
        <f>IF(C267="","",VLOOKUP(WEEKDAY(C267),LIST!$A$15:$B$21,2,FALSE))</f>
        <v/>
      </c>
      <c r="H267" s="42" t="str">
        <f>IF(B267="","",IF(L267=LIST!$A$80,LIST!$A$78,IF(L267=LIST!$A$81,LIST!$A$78,IF(L267=LIST!$A$82,LIST!$A$78,IF(IFERROR(VLOOKUP(B267,'PHR (Project Hourly Rate)'!B:G,6,FALSE),LIST!$A$78)=0,LIST!$A$79,L267)))))</f>
        <v/>
      </c>
      <c r="I267" s="42" t="str">
        <f>IF(B267="","",IF(L267=LIST!$A$75,"",IF(K267=LIST!$A$76,LIST!$A$76,IF(L267=LIST!$A$77,"",IF(L267=LIST!$A$78,"",IF(L267=LIST!$A$80,"",IF(L267=LIST!$A$72,"",IF(L267=LIST!$A$73,"",IF(L267=LIST!$A$81,"",IF(L267=LIST!$A$82,"",IF(L267=LIST!$A$79,"",IF(K267=LIST!$A$75,LIST!$A$75,ROUND(J267*L267,2)))))))))))))</f>
        <v/>
      </c>
      <c r="J267" s="43">
        <f>IF(D267="",0,IF(K267=LIST!$A$75,0,IF(K267=LIST!$A$76,0,IF(K267=LIST!$A$77,0,IF(K267=LIST!$A$78,0,(MIN(D267,8)-K267))))))</f>
        <v>0</v>
      </c>
      <c r="K267" s="185" t="str">
        <f>IF(D267="","",IF('CLAIM FORM'!$M$7="",0,IF(L267=LIST!$A$78,0,IF('CLAIM FORM'!$M$7="R&amp;D",0,IF(E267="",LIST!$A$75,IF(F267=LIST!$F$30,0,IFERROR(((VLOOKUP(E267,'TRAINING CODE'!B:D,3,FALSE)*MIN(D267,8))),LIST!$A$76)))))))</f>
        <v/>
      </c>
      <c r="L267" s="183" t="str">
        <f>IF(B267="","",IF('CLAIM FORM'!$M$7="",LIST!$A$77,IFERROR(VLOOKUP(B267,'PHR (Project Hourly Rate)'!B:G,6,FALSE),LIST!$A$78)))</f>
        <v/>
      </c>
    </row>
    <row r="268" spans="1:12" ht="36" customHeight="1">
      <c r="A268" s="184">
        <v>266</v>
      </c>
      <c r="B268" s="46"/>
      <c r="C268" s="47"/>
      <c r="D268" s="48"/>
      <c r="E268" s="49"/>
      <c r="F268" s="49"/>
      <c r="G268" s="41" t="str">
        <f>IF(C268="","",VLOOKUP(WEEKDAY(C268),LIST!$A$15:$B$21,2,FALSE))</f>
        <v/>
      </c>
      <c r="H268" s="42" t="str">
        <f>IF(B268="","",IF(L268=LIST!$A$80,LIST!$A$78,IF(L268=LIST!$A$81,LIST!$A$78,IF(L268=LIST!$A$82,LIST!$A$78,IF(IFERROR(VLOOKUP(B268,'PHR (Project Hourly Rate)'!B:G,6,FALSE),LIST!$A$78)=0,LIST!$A$79,L268)))))</f>
        <v/>
      </c>
      <c r="I268" s="42" t="str">
        <f>IF(B268="","",IF(L268=LIST!$A$75,"",IF(K268=LIST!$A$76,LIST!$A$76,IF(L268=LIST!$A$77,"",IF(L268=LIST!$A$78,"",IF(L268=LIST!$A$80,"",IF(L268=LIST!$A$72,"",IF(L268=LIST!$A$73,"",IF(L268=LIST!$A$81,"",IF(L268=LIST!$A$82,"",IF(L268=LIST!$A$79,"",IF(K268=LIST!$A$75,LIST!$A$75,ROUND(J268*L268,2)))))))))))))</f>
        <v/>
      </c>
      <c r="J268" s="43">
        <f>IF(D268="",0,IF(K268=LIST!$A$75,0,IF(K268=LIST!$A$76,0,IF(K268=LIST!$A$77,0,IF(K268=LIST!$A$78,0,(MIN(D268,8)-K268))))))</f>
        <v>0</v>
      </c>
      <c r="K268" s="185" t="str">
        <f>IF(D268="","",IF('CLAIM FORM'!$M$7="",0,IF(L268=LIST!$A$78,0,IF('CLAIM FORM'!$M$7="R&amp;D",0,IF(E268="",LIST!$A$75,IF(F268=LIST!$F$30,0,IFERROR(((VLOOKUP(E268,'TRAINING CODE'!B:D,3,FALSE)*MIN(D268,8))),LIST!$A$76)))))))</f>
        <v/>
      </c>
      <c r="L268" s="183" t="str">
        <f>IF(B268="","",IF('CLAIM FORM'!$M$7="",LIST!$A$77,IFERROR(VLOOKUP(B268,'PHR (Project Hourly Rate)'!B:G,6,FALSE),LIST!$A$78)))</f>
        <v/>
      </c>
    </row>
    <row r="269" spans="1:12" ht="36" customHeight="1">
      <c r="A269" s="184">
        <v>267</v>
      </c>
      <c r="B269" s="46"/>
      <c r="C269" s="47"/>
      <c r="D269" s="48"/>
      <c r="E269" s="49"/>
      <c r="F269" s="49"/>
      <c r="G269" s="41" t="str">
        <f>IF(C269="","",VLOOKUP(WEEKDAY(C269),LIST!$A$15:$B$21,2,FALSE))</f>
        <v/>
      </c>
      <c r="H269" s="42" t="str">
        <f>IF(B269="","",IF(L269=LIST!$A$80,LIST!$A$78,IF(L269=LIST!$A$81,LIST!$A$78,IF(L269=LIST!$A$82,LIST!$A$78,IF(IFERROR(VLOOKUP(B269,'PHR (Project Hourly Rate)'!B:G,6,FALSE),LIST!$A$78)=0,LIST!$A$79,L269)))))</f>
        <v/>
      </c>
      <c r="I269" s="42" t="str">
        <f>IF(B269="","",IF(L269=LIST!$A$75,"",IF(K269=LIST!$A$76,LIST!$A$76,IF(L269=LIST!$A$77,"",IF(L269=LIST!$A$78,"",IF(L269=LIST!$A$80,"",IF(L269=LIST!$A$72,"",IF(L269=LIST!$A$73,"",IF(L269=LIST!$A$81,"",IF(L269=LIST!$A$82,"",IF(L269=LIST!$A$79,"",IF(K269=LIST!$A$75,LIST!$A$75,ROUND(J269*L269,2)))))))))))))</f>
        <v/>
      </c>
      <c r="J269" s="43">
        <f>IF(D269="",0,IF(K269=LIST!$A$75,0,IF(K269=LIST!$A$76,0,IF(K269=LIST!$A$77,0,IF(K269=LIST!$A$78,0,(MIN(D269,8)-K269))))))</f>
        <v>0</v>
      </c>
      <c r="K269" s="185" t="str">
        <f>IF(D269="","",IF('CLAIM FORM'!$M$7="",0,IF(L269=LIST!$A$78,0,IF('CLAIM FORM'!$M$7="R&amp;D",0,IF(E269="",LIST!$A$75,IF(F269=LIST!$F$30,0,IFERROR(((VLOOKUP(E269,'TRAINING CODE'!B:D,3,FALSE)*MIN(D269,8))),LIST!$A$76)))))))</f>
        <v/>
      </c>
      <c r="L269" s="183" t="str">
        <f>IF(B269="","",IF('CLAIM FORM'!$M$7="",LIST!$A$77,IFERROR(VLOOKUP(B269,'PHR (Project Hourly Rate)'!B:G,6,FALSE),LIST!$A$78)))</f>
        <v/>
      </c>
    </row>
    <row r="270" spans="1:12" ht="36" customHeight="1">
      <c r="A270" s="184">
        <v>268</v>
      </c>
      <c r="B270" s="46"/>
      <c r="C270" s="47"/>
      <c r="D270" s="48"/>
      <c r="E270" s="49"/>
      <c r="F270" s="49"/>
      <c r="G270" s="41" t="str">
        <f>IF(C270="","",VLOOKUP(WEEKDAY(C270),LIST!$A$15:$B$21,2,FALSE))</f>
        <v/>
      </c>
      <c r="H270" s="42" t="str">
        <f>IF(B270="","",IF(L270=LIST!$A$80,LIST!$A$78,IF(L270=LIST!$A$81,LIST!$A$78,IF(L270=LIST!$A$82,LIST!$A$78,IF(IFERROR(VLOOKUP(B270,'PHR (Project Hourly Rate)'!B:G,6,FALSE),LIST!$A$78)=0,LIST!$A$79,L270)))))</f>
        <v/>
      </c>
      <c r="I270" s="42" t="str">
        <f>IF(B270="","",IF(L270=LIST!$A$75,"",IF(K270=LIST!$A$76,LIST!$A$76,IF(L270=LIST!$A$77,"",IF(L270=LIST!$A$78,"",IF(L270=LIST!$A$80,"",IF(L270=LIST!$A$72,"",IF(L270=LIST!$A$73,"",IF(L270=LIST!$A$81,"",IF(L270=LIST!$A$82,"",IF(L270=LIST!$A$79,"",IF(K270=LIST!$A$75,LIST!$A$75,ROUND(J270*L270,2)))))))))))))</f>
        <v/>
      </c>
      <c r="J270" s="43">
        <f>IF(D270="",0,IF(K270=LIST!$A$75,0,IF(K270=LIST!$A$76,0,IF(K270=LIST!$A$77,0,IF(K270=LIST!$A$78,0,(MIN(D270,8)-K270))))))</f>
        <v>0</v>
      </c>
      <c r="K270" s="185" t="str">
        <f>IF(D270="","",IF('CLAIM FORM'!$M$7="",0,IF(L270=LIST!$A$78,0,IF('CLAIM FORM'!$M$7="R&amp;D",0,IF(E270="",LIST!$A$75,IF(F270=LIST!$F$30,0,IFERROR(((VLOOKUP(E270,'TRAINING CODE'!B:D,3,FALSE)*MIN(D270,8))),LIST!$A$76)))))))</f>
        <v/>
      </c>
      <c r="L270" s="183" t="str">
        <f>IF(B270="","",IF('CLAIM FORM'!$M$7="",LIST!$A$77,IFERROR(VLOOKUP(B270,'PHR (Project Hourly Rate)'!B:G,6,FALSE),LIST!$A$78)))</f>
        <v/>
      </c>
    </row>
    <row r="271" spans="1:12" ht="36" customHeight="1">
      <c r="A271" s="184">
        <v>269</v>
      </c>
      <c r="B271" s="46"/>
      <c r="C271" s="47"/>
      <c r="D271" s="48"/>
      <c r="E271" s="49"/>
      <c r="F271" s="49"/>
      <c r="G271" s="41" t="str">
        <f>IF(C271="","",VLOOKUP(WEEKDAY(C271),LIST!$A$15:$B$21,2,FALSE))</f>
        <v/>
      </c>
      <c r="H271" s="42" t="str">
        <f>IF(B271="","",IF(L271=LIST!$A$80,LIST!$A$78,IF(L271=LIST!$A$81,LIST!$A$78,IF(L271=LIST!$A$82,LIST!$A$78,IF(IFERROR(VLOOKUP(B271,'PHR (Project Hourly Rate)'!B:G,6,FALSE),LIST!$A$78)=0,LIST!$A$79,L271)))))</f>
        <v/>
      </c>
      <c r="I271" s="42" t="str">
        <f>IF(B271="","",IF(L271=LIST!$A$75,"",IF(K271=LIST!$A$76,LIST!$A$76,IF(L271=LIST!$A$77,"",IF(L271=LIST!$A$78,"",IF(L271=LIST!$A$80,"",IF(L271=LIST!$A$72,"",IF(L271=LIST!$A$73,"",IF(L271=LIST!$A$81,"",IF(L271=LIST!$A$82,"",IF(L271=LIST!$A$79,"",IF(K271=LIST!$A$75,LIST!$A$75,ROUND(J271*L271,2)))))))))))))</f>
        <v/>
      </c>
      <c r="J271" s="43">
        <f>IF(D271="",0,IF(K271=LIST!$A$75,0,IF(K271=LIST!$A$76,0,IF(K271=LIST!$A$77,0,IF(K271=LIST!$A$78,0,(MIN(D271,8)-K271))))))</f>
        <v>0</v>
      </c>
      <c r="K271" s="185" t="str">
        <f>IF(D271="","",IF('CLAIM FORM'!$M$7="",0,IF(L271=LIST!$A$78,0,IF('CLAIM FORM'!$M$7="R&amp;D",0,IF(E271="",LIST!$A$75,IF(F271=LIST!$F$30,0,IFERROR(((VLOOKUP(E271,'TRAINING CODE'!B:D,3,FALSE)*MIN(D271,8))),LIST!$A$76)))))))</f>
        <v/>
      </c>
      <c r="L271" s="183" t="str">
        <f>IF(B271="","",IF('CLAIM FORM'!$M$7="",LIST!$A$77,IFERROR(VLOOKUP(B271,'PHR (Project Hourly Rate)'!B:G,6,FALSE),LIST!$A$78)))</f>
        <v/>
      </c>
    </row>
    <row r="272" spans="1:12" ht="36" customHeight="1">
      <c r="A272" s="184">
        <v>270</v>
      </c>
      <c r="B272" s="46"/>
      <c r="C272" s="47"/>
      <c r="D272" s="48"/>
      <c r="E272" s="49"/>
      <c r="F272" s="49"/>
      <c r="G272" s="41" t="str">
        <f>IF(C272="","",VLOOKUP(WEEKDAY(C272),LIST!$A$15:$B$21,2,FALSE))</f>
        <v/>
      </c>
      <c r="H272" s="42" t="str">
        <f>IF(B272="","",IF(L272=LIST!$A$80,LIST!$A$78,IF(L272=LIST!$A$81,LIST!$A$78,IF(L272=LIST!$A$82,LIST!$A$78,IF(IFERROR(VLOOKUP(B272,'PHR (Project Hourly Rate)'!B:G,6,FALSE),LIST!$A$78)=0,LIST!$A$79,L272)))))</f>
        <v/>
      </c>
      <c r="I272" s="42" t="str">
        <f>IF(B272="","",IF(L272=LIST!$A$75,"",IF(K272=LIST!$A$76,LIST!$A$76,IF(L272=LIST!$A$77,"",IF(L272=LIST!$A$78,"",IF(L272=LIST!$A$80,"",IF(L272=LIST!$A$72,"",IF(L272=LIST!$A$73,"",IF(L272=LIST!$A$81,"",IF(L272=LIST!$A$82,"",IF(L272=LIST!$A$79,"",IF(K272=LIST!$A$75,LIST!$A$75,ROUND(J272*L272,2)))))))))))))</f>
        <v/>
      </c>
      <c r="J272" s="43">
        <f>IF(D272="",0,IF(K272=LIST!$A$75,0,IF(K272=LIST!$A$76,0,IF(K272=LIST!$A$77,0,IF(K272=LIST!$A$78,0,(MIN(D272,8)-K272))))))</f>
        <v>0</v>
      </c>
      <c r="K272" s="185" t="str">
        <f>IF(D272="","",IF('CLAIM FORM'!$M$7="",0,IF(L272=LIST!$A$78,0,IF('CLAIM FORM'!$M$7="R&amp;D",0,IF(E272="",LIST!$A$75,IF(F272=LIST!$F$30,0,IFERROR(((VLOOKUP(E272,'TRAINING CODE'!B:D,3,FALSE)*MIN(D272,8))),LIST!$A$76)))))))</f>
        <v/>
      </c>
      <c r="L272" s="183" t="str">
        <f>IF(B272="","",IF('CLAIM FORM'!$M$7="",LIST!$A$77,IFERROR(VLOOKUP(B272,'PHR (Project Hourly Rate)'!B:G,6,FALSE),LIST!$A$78)))</f>
        <v/>
      </c>
    </row>
    <row r="273" spans="1:12" ht="36" customHeight="1">
      <c r="A273" s="184">
        <v>271</v>
      </c>
      <c r="B273" s="46"/>
      <c r="C273" s="47"/>
      <c r="D273" s="48"/>
      <c r="E273" s="49"/>
      <c r="F273" s="49"/>
      <c r="G273" s="41" t="str">
        <f>IF(C273="","",VLOOKUP(WEEKDAY(C273),LIST!$A$15:$B$21,2,FALSE))</f>
        <v/>
      </c>
      <c r="H273" s="42" t="str">
        <f>IF(B273="","",IF(L273=LIST!$A$80,LIST!$A$78,IF(L273=LIST!$A$81,LIST!$A$78,IF(L273=LIST!$A$82,LIST!$A$78,IF(IFERROR(VLOOKUP(B273,'PHR (Project Hourly Rate)'!B:G,6,FALSE),LIST!$A$78)=0,LIST!$A$79,L273)))))</f>
        <v/>
      </c>
      <c r="I273" s="42" t="str">
        <f>IF(B273="","",IF(L273=LIST!$A$75,"",IF(K273=LIST!$A$76,LIST!$A$76,IF(L273=LIST!$A$77,"",IF(L273=LIST!$A$78,"",IF(L273=LIST!$A$80,"",IF(L273=LIST!$A$72,"",IF(L273=LIST!$A$73,"",IF(L273=LIST!$A$81,"",IF(L273=LIST!$A$82,"",IF(L273=LIST!$A$79,"",IF(K273=LIST!$A$75,LIST!$A$75,ROUND(J273*L273,2)))))))))))))</f>
        <v/>
      </c>
      <c r="J273" s="43">
        <f>IF(D273="",0,IF(K273=LIST!$A$75,0,IF(K273=LIST!$A$76,0,IF(K273=LIST!$A$77,0,IF(K273=LIST!$A$78,0,(MIN(D273,8)-K273))))))</f>
        <v>0</v>
      </c>
      <c r="K273" s="185" t="str">
        <f>IF(D273="","",IF('CLAIM FORM'!$M$7="",0,IF(L273=LIST!$A$78,0,IF('CLAIM FORM'!$M$7="R&amp;D",0,IF(E273="",LIST!$A$75,IF(F273=LIST!$F$30,0,IFERROR(((VLOOKUP(E273,'TRAINING CODE'!B:D,3,FALSE)*MIN(D273,8))),LIST!$A$76)))))))</f>
        <v/>
      </c>
      <c r="L273" s="183" t="str">
        <f>IF(B273="","",IF('CLAIM FORM'!$M$7="",LIST!$A$77,IFERROR(VLOOKUP(B273,'PHR (Project Hourly Rate)'!B:G,6,FALSE),LIST!$A$78)))</f>
        <v/>
      </c>
    </row>
    <row r="274" spans="1:12" ht="36" customHeight="1">
      <c r="A274" s="184">
        <v>272</v>
      </c>
      <c r="B274" s="46"/>
      <c r="C274" s="47"/>
      <c r="D274" s="48"/>
      <c r="E274" s="49"/>
      <c r="F274" s="49"/>
      <c r="G274" s="41" t="str">
        <f>IF(C274="","",VLOOKUP(WEEKDAY(C274),LIST!$A$15:$B$21,2,FALSE))</f>
        <v/>
      </c>
      <c r="H274" s="42" t="str">
        <f>IF(B274="","",IF(L274=LIST!$A$80,LIST!$A$78,IF(L274=LIST!$A$81,LIST!$A$78,IF(L274=LIST!$A$82,LIST!$A$78,IF(IFERROR(VLOOKUP(B274,'PHR (Project Hourly Rate)'!B:G,6,FALSE),LIST!$A$78)=0,LIST!$A$79,L274)))))</f>
        <v/>
      </c>
      <c r="I274" s="42" t="str">
        <f>IF(B274="","",IF(L274=LIST!$A$75,"",IF(K274=LIST!$A$76,LIST!$A$76,IF(L274=LIST!$A$77,"",IF(L274=LIST!$A$78,"",IF(L274=LIST!$A$80,"",IF(L274=LIST!$A$72,"",IF(L274=LIST!$A$73,"",IF(L274=LIST!$A$81,"",IF(L274=LIST!$A$82,"",IF(L274=LIST!$A$79,"",IF(K274=LIST!$A$75,LIST!$A$75,ROUND(J274*L274,2)))))))))))))</f>
        <v/>
      </c>
      <c r="J274" s="43">
        <f>IF(D274="",0,IF(K274=LIST!$A$75,0,IF(K274=LIST!$A$76,0,IF(K274=LIST!$A$77,0,IF(K274=LIST!$A$78,0,(MIN(D274,8)-K274))))))</f>
        <v>0</v>
      </c>
      <c r="K274" s="185" t="str">
        <f>IF(D274="","",IF('CLAIM FORM'!$M$7="",0,IF(L274=LIST!$A$78,0,IF('CLAIM FORM'!$M$7="R&amp;D",0,IF(E274="",LIST!$A$75,IF(F274=LIST!$F$30,0,IFERROR(((VLOOKUP(E274,'TRAINING CODE'!B:D,3,FALSE)*MIN(D274,8))),LIST!$A$76)))))))</f>
        <v/>
      </c>
      <c r="L274" s="183" t="str">
        <f>IF(B274="","",IF('CLAIM FORM'!$M$7="",LIST!$A$77,IFERROR(VLOOKUP(B274,'PHR (Project Hourly Rate)'!B:G,6,FALSE),LIST!$A$78)))</f>
        <v/>
      </c>
    </row>
    <row r="275" spans="1:12" ht="36" customHeight="1">
      <c r="A275" s="184">
        <v>273</v>
      </c>
      <c r="B275" s="46"/>
      <c r="C275" s="47"/>
      <c r="D275" s="48"/>
      <c r="E275" s="49"/>
      <c r="F275" s="49"/>
      <c r="G275" s="41" t="str">
        <f>IF(C275="","",VLOOKUP(WEEKDAY(C275),LIST!$A$15:$B$21,2,FALSE))</f>
        <v/>
      </c>
      <c r="H275" s="42" t="str">
        <f>IF(B275="","",IF(L275=LIST!$A$80,LIST!$A$78,IF(L275=LIST!$A$81,LIST!$A$78,IF(L275=LIST!$A$82,LIST!$A$78,IF(IFERROR(VLOOKUP(B275,'PHR (Project Hourly Rate)'!B:G,6,FALSE),LIST!$A$78)=0,LIST!$A$79,L275)))))</f>
        <v/>
      </c>
      <c r="I275" s="42" t="str">
        <f>IF(B275="","",IF(L275=LIST!$A$75,"",IF(K275=LIST!$A$76,LIST!$A$76,IF(L275=LIST!$A$77,"",IF(L275=LIST!$A$78,"",IF(L275=LIST!$A$80,"",IF(L275=LIST!$A$72,"",IF(L275=LIST!$A$73,"",IF(L275=LIST!$A$81,"",IF(L275=LIST!$A$82,"",IF(L275=LIST!$A$79,"",IF(K275=LIST!$A$75,LIST!$A$75,ROUND(J275*L275,2)))))))))))))</f>
        <v/>
      </c>
      <c r="J275" s="43">
        <f>IF(D275="",0,IF(K275=LIST!$A$75,0,IF(K275=LIST!$A$76,0,IF(K275=LIST!$A$77,0,IF(K275=LIST!$A$78,0,(MIN(D275,8)-K275))))))</f>
        <v>0</v>
      </c>
      <c r="K275" s="185" t="str">
        <f>IF(D275="","",IF('CLAIM FORM'!$M$7="",0,IF(L275=LIST!$A$78,0,IF('CLAIM FORM'!$M$7="R&amp;D",0,IF(E275="",LIST!$A$75,IF(F275=LIST!$F$30,0,IFERROR(((VLOOKUP(E275,'TRAINING CODE'!B:D,3,FALSE)*MIN(D275,8))),LIST!$A$76)))))))</f>
        <v/>
      </c>
      <c r="L275" s="183" t="str">
        <f>IF(B275="","",IF('CLAIM FORM'!$M$7="",LIST!$A$77,IFERROR(VLOOKUP(B275,'PHR (Project Hourly Rate)'!B:G,6,FALSE),LIST!$A$78)))</f>
        <v/>
      </c>
    </row>
    <row r="276" spans="1:12" ht="36" customHeight="1">
      <c r="A276" s="184">
        <v>274</v>
      </c>
      <c r="B276" s="46"/>
      <c r="C276" s="47"/>
      <c r="D276" s="48"/>
      <c r="E276" s="49"/>
      <c r="F276" s="49"/>
      <c r="G276" s="41" t="str">
        <f>IF(C276="","",VLOOKUP(WEEKDAY(C276),LIST!$A$15:$B$21,2,FALSE))</f>
        <v/>
      </c>
      <c r="H276" s="42" t="str">
        <f>IF(B276="","",IF(L276=LIST!$A$80,LIST!$A$78,IF(L276=LIST!$A$81,LIST!$A$78,IF(L276=LIST!$A$82,LIST!$A$78,IF(IFERROR(VLOOKUP(B276,'PHR (Project Hourly Rate)'!B:G,6,FALSE),LIST!$A$78)=0,LIST!$A$79,L276)))))</f>
        <v/>
      </c>
      <c r="I276" s="42" t="str">
        <f>IF(B276="","",IF(L276=LIST!$A$75,"",IF(K276=LIST!$A$76,LIST!$A$76,IF(L276=LIST!$A$77,"",IF(L276=LIST!$A$78,"",IF(L276=LIST!$A$80,"",IF(L276=LIST!$A$72,"",IF(L276=LIST!$A$73,"",IF(L276=LIST!$A$81,"",IF(L276=LIST!$A$82,"",IF(L276=LIST!$A$79,"",IF(K276=LIST!$A$75,LIST!$A$75,ROUND(J276*L276,2)))))))))))))</f>
        <v/>
      </c>
      <c r="J276" s="43">
        <f>IF(D276="",0,IF(K276=LIST!$A$75,0,IF(K276=LIST!$A$76,0,IF(K276=LIST!$A$77,0,IF(K276=LIST!$A$78,0,(MIN(D276,8)-K276))))))</f>
        <v>0</v>
      </c>
      <c r="K276" s="185" t="str">
        <f>IF(D276="","",IF('CLAIM FORM'!$M$7="",0,IF(L276=LIST!$A$78,0,IF('CLAIM FORM'!$M$7="R&amp;D",0,IF(E276="",LIST!$A$75,IF(F276=LIST!$F$30,0,IFERROR(((VLOOKUP(E276,'TRAINING CODE'!B:D,3,FALSE)*MIN(D276,8))),LIST!$A$76)))))))</f>
        <v/>
      </c>
      <c r="L276" s="183" t="str">
        <f>IF(B276="","",IF('CLAIM FORM'!$M$7="",LIST!$A$77,IFERROR(VLOOKUP(B276,'PHR (Project Hourly Rate)'!B:G,6,FALSE),LIST!$A$78)))</f>
        <v/>
      </c>
    </row>
    <row r="277" spans="1:12" ht="36" customHeight="1">
      <c r="A277" s="184">
        <v>275</v>
      </c>
      <c r="B277" s="46"/>
      <c r="C277" s="47"/>
      <c r="D277" s="48"/>
      <c r="E277" s="49"/>
      <c r="F277" s="49"/>
      <c r="G277" s="41" t="str">
        <f>IF(C277="","",VLOOKUP(WEEKDAY(C277),LIST!$A$15:$B$21,2,FALSE))</f>
        <v/>
      </c>
      <c r="H277" s="42" t="str">
        <f>IF(B277="","",IF(L277=LIST!$A$80,LIST!$A$78,IF(L277=LIST!$A$81,LIST!$A$78,IF(L277=LIST!$A$82,LIST!$A$78,IF(IFERROR(VLOOKUP(B277,'PHR (Project Hourly Rate)'!B:G,6,FALSE),LIST!$A$78)=0,LIST!$A$79,L277)))))</f>
        <v/>
      </c>
      <c r="I277" s="42" t="str">
        <f>IF(B277="","",IF(L277=LIST!$A$75,"",IF(K277=LIST!$A$76,LIST!$A$76,IF(L277=LIST!$A$77,"",IF(L277=LIST!$A$78,"",IF(L277=LIST!$A$80,"",IF(L277=LIST!$A$72,"",IF(L277=LIST!$A$73,"",IF(L277=LIST!$A$81,"",IF(L277=LIST!$A$82,"",IF(L277=LIST!$A$79,"",IF(K277=LIST!$A$75,LIST!$A$75,ROUND(J277*L277,2)))))))))))))</f>
        <v/>
      </c>
      <c r="J277" s="43">
        <f>IF(D277="",0,IF(K277=LIST!$A$75,0,IF(K277=LIST!$A$76,0,IF(K277=LIST!$A$77,0,IF(K277=LIST!$A$78,0,(MIN(D277,8)-K277))))))</f>
        <v>0</v>
      </c>
      <c r="K277" s="185" t="str">
        <f>IF(D277="","",IF('CLAIM FORM'!$M$7="",0,IF(L277=LIST!$A$78,0,IF('CLAIM FORM'!$M$7="R&amp;D",0,IF(E277="",LIST!$A$75,IF(F277=LIST!$F$30,0,IFERROR(((VLOOKUP(E277,'TRAINING CODE'!B:D,3,FALSE)*MIN(D277,8))),LIST!$A$76)))))))</f>
        <v/>
      </c>
      <c r="L277" s="183" t="str">
        <f>IF(B277="","",IF('CLAIM FORM'!$M$7="",LIST!$A$77,IFERROR(VLOOKUP(B277,'PHR (Project Hourly Rate)'!B:G,6,FALSE),LIST!$A$78)))</f>
        <v/>
      </c>
    </row>
    <row r="278" spans="1:12" ht="36" customHeight="1">
      <c r="A278" s="184">
        <v>276</v>
      </c>
      <c r="B278" s="46"/>
      <c r="C278" s="47"/>
      <c r="D278" s="48"/>
      <c r="E278" s="49"/>
      <c r="F278" s="49"/>
      <c r="G278" s="41" t="str">
        <f>IF(C278="","",VLOOKUP(WEEKDAY(C278),LIST!$A$15:$B$21,2,FALSE))</f>
        <v/>
      </c>
      <c r="H278" s="42" t="str">
        <f>IF(B278="","",IF(L278=LIST!$A$80,LIST!$A$78,IF(L278=LIST!$A$81,LIST!$A$78,IF(L278=LIST!$A$82,LIST!$A$78,IF(IFERROR(VLOOKUP(B278,'PHR (Project Hourly Rate)'!B:G,6,FALSE),LIST!$A$78)=0,LIST!$A$79,L278)))))</f>
        <v/>
      </c>
      <c r="I278" s="42" t="str">
        <f>IF(B278="","",IF(L278=LIST!$A$75,"",IF(K278=LIST!$A$76,LIST!$A$76,IF(L278=LIST!$A$77,"",IF(L278=LIST!$A$78,"",IF(L278=LIST!$A$80,"",IF(L278=LIST!$A$72,"",IF(L278=LIST!$A$73,"",IF(L278=LIST!$A$81,"",IF(L278=LIST!$A$82,"",IF(L278=LIST!$A$79,"",IF(K278=LIST!$A$75,LIST!$A$75,ROUND(J278*L278,2)))))))))))))</f>
        <v/>
      </c>
      <c r="J278" s="43">
        <f>IF(D278="",0,IF(K278=LIST!$A$75,0,IF(K278=LIST!$A$76,0,IF(K278=LIST!$A$77,0,IF(K278=LIST!$A$78,0,(MIN(D278,8)-K278))))))</f>
        <v>0</v>
      </c>
      <c r="K278" s="185" t="str">
        <f>IF(D278="","",IF('CLAIM FORM'!$M$7="",0,IF(L278=LIST!$A$78,0,IF('CLAIM FORM'!$M$7="R&amp;D",0,IF(E278="",LIST!$A$75,IF(F278=LIST!$F$30,0,IFERROR(((VLOOKUP(E278,'TRAINING CODE'!B:D,3,FALSE)*MIN(D278,8))),LIST!$A$76)))))))</f>
        <v/>
      </c>
      <c r="L278" s="183" t="str">
        <f>IF(B278="","",IF('CLAIM FORM'!$M$7="",LIST!$A$77,IFERROR(VLOOKUP(B278,'PHR (Project Hourly Rate)'!B:G,6,FALSE),LIST!$A$78)))</f>
        <v/>
      </c>
    </row>
    <row r="279" spans="1:12" ht="36" customHeight="1">
      <c r="A279" s="184">
        <v>277</v>
      </c>
      <c r="B279" s="46"/>
      <c r="C279" s="47"/>
      <c r="D279" s="48"/>
      <c r="E279" s="49"/>
      <c r="F279" s="49"/>
      <c r="G279" s="41" t="str">
        <f>IF(C279="","",VLOOKUP(WEEKDAY(C279),LIST!$A$15:$B$21,2,FALSE))</f>
        <v/>
      </c>
      <c r="H279" s="42" t="str">
        <f>IF(B279="","",IF(L279=LIST!$A$80,LIST!$A$78,IF(L279=LIST!$A$81,LIST!$A$78,IF(L279=LIST!$A$82,LIST!$A$78,IF(IFERROR(VLOOKUP(B279,'PHR (Project Hourly Rate)'!B:G,6,FALSE),LIST!$A$78)=0,LIST!$A$79,L279)))))</f>
        <v/>
      </c>
      <c r="I279" s="42" t="str">
        <f>IF(B279="","",IF(L279=LIST!$A$75,"",IF(K279=LIST!$A$76,LIST!$A$76,IF(L279=LIST!$A$77,"",IF(L279=LIST!$A$78,"",IF(L279=LIST!$A$80,"",IF(L279=LIST!$A$72,"",IF(L279=LIST!$A$73,"",IF(L279=LIST!$A$81,"",IF(L279=LIST!$A$82,"",IF(L279=LIST!$A$79,"",IF(K279=LIST!$A$75,LIST!$A$75,ROUND(J279*L279,2)))))))))))))</f>
        <v/>
      </c>
      <c r="J279" s="43">
        <f>IF(D279="",0,IF(K279=LIST!$A$75,0,IF(K279=LIST!$A$76,0,IF(K279=LIST!$A$77,0,IF(K279=LIST!$A$78,0,(MIN(D279,8)-K279))))))</f>
        <v>0</v>
      </c>
      <c r="K279" s="185" t="str">
        <f>IF(D279="","",IF('CLAIM FORM'!$M$7="",0,IF(L279=LIST!$A$78,0,IF('CLAIM FORM'!$M$7="R&amp;D",0,IF(E279="",LIST!$A$75,IF(F279=LIST!$F$30,0,IFERROR(((VLOOKUP(E279,'TRAINING CODE'!B:D,3,FALSE)*MIN(D279,8))),LIST!$A$76)))))))</f>
        <v/>
      </c>
      <c r="L279" s="183" t="str">
        <f>IF(B279="","",IF('CLAIM FORM'!$M$7="",LIST!$A$77,IFERROR(VLOOKUP(B279,'PHR (Project Hourly Rate)'!B:G,6,FALSE),LIST!$A$78)))</f>
        <v/>
      </c>
    </row>
    <row r="280" spans="1:12" ht="36" customHeight="1">
      <c r="A280" s="184">
        <v>278</v>
      </c>
      <c r="B280" s="46"/>
      <c r="C280" s="47"/>
      <c r="D280" s="48"/>
      <c r="E280" s="49"/>
      <c r="F280" s="49"/>
      <c r="G280" s="41" t="str">
        <f>IF(C280="","",VLOOKUP(WEEKDAY(C280),LIST!$A$15:$B$21,2,FALSE))</f>
        <v/>
      </c>
      <c r="H280" s="42" t="str">
        <f>IF(B280="","",IF(L280=LIST!$A$80,LIST!$A$78,IF(L280=LIST!$A$81,LIST!$A$78,IF(L280=LIST!$A$82,LIST!$A$78,IF(IFERROR(VLOOKUP(B280,'PHR (Project Hourly Rate)'!B:G,6,FALSE),LIST!$A$78)=0,LIST!$A$79,L280)))))</f>
        <v/>
      </c>
      <c r="I280" s="42" t="str">
        <f>IF(B280="","",IF(L280=LIST!$A$75,"",IF(K280=LIST!$A$76,LIST!$A$76,IF(L280=LIST!$A$77,"",IF(L280=LIST!$A$78,"",IF(L280=LIST!$A$80,"",IF(L280=LIST!$A$72,"",IF(L280=LIST!$A$73,"",IF(L280=LIST!$A$81,"",IF(L280=LIST!$A$82,"",IF(L280=LIST!$A$79,"",IF(K280=LIST!$A$75,LIST!$A$75,ROUND(J280*L280,2)))))))))))))</f>
        <v/>
      </c>
      <c r="J280" s="43">
        <f>IF(D280="",0,IF(K280=LIST!$A$75,0,IF(K280=LIST!$A$76,0,IF(K280=LIST!$A$77,0,IF(K280=LIST!$A$78,0,(MIN(D280,8)-K280))))))</f>
        <v>0</v>
      </c>
      <c r="K280" s="185" t="str">
        <f>IF(D280="","",IF('CLAIM FORM'!$M$7="",0,IF(L280=LIST!$A$78,0,IF('CLAIM FORM'!$M$7="R&amp;D",0,IF(E280="",LIST!$A$75,IF(F280=LIST!$F$30,0,IFERROR(((VLOOKUP(E280,'TRAINING CODE'!B:D,3,FALSE)*MIN(D280,8))),LIST!$A$76)))))))</f>
        <v/>
      </c>
      <c r="L280" s="183" t="str">
        <f>IF(B280="","",IF('CLAIM FORM'!$M$7="",LIST!$A$77,IFERROR(VLOOKUP(B280,'PHR (Project Hourly Rate)'!B:G,6,FALSE),LIST!$A$78)))</f>
        <v/>
      </c>
    </row>
    <row r="281" spans="1:12" ht="36" customHeight="1">
      <c r="A281" s="184">
        <v>279</v>
      </c>
      <c r="B281" s="46"/>
      <c r="C281" s="47"/>
      <c r="D281" s="48"/>
      <c r="E281" s="49"/>
      <c r="F281" s="49"/>
      <c r="G281" s="41" t="str">
        <f>IF(C281="","",VLOOKUP(WEEKDAY(C281),LIST!$A$15:$B$21,2,FALSE))</f>
        <v/>
      </c>
      <c r="H281" s="42" t="str">
        <f>IF(B281="","",IF(L281=LIST!$A$80,LIST!$A$78,IF(L281=LIST!$A$81,LIST!$A$78,IF(L281=LIST!$A$82,LIST!$A$78,IF(IFERROR(VLOOKUP(B281,'PHR (Project Hourly Rate)'!B:G,6,FALSE),LIST!$A$78)=0,LIST!$A$79,L281)))))</f>
        <v/>
      </c>
      <c r="I281" s="42" t="str">
        <f>IF(B281="","",IF(L281=LIST!$A$75,"",IF(K281=LIST!$A$76,LIST!$A$76,IF(L281=LIST!$A$77,"",IF(L281=LIST!$A$78,"",IF(L281=LIST!$A$80,"",IF(L281=LIST!$A$72,"",IF(L281=LIST!$A$73,"",IF(L281=LIST!$A$81,"",IF(L281=LIST!$A$82,"",IF(L281=LIST!$A$79,"",IF(K281=LIST!$A$75,LIST!$A$75,ROUND(J281*L281,2)))))))))))))</f>
        <v/>
      </c>
      <c r="J281" s="43">
        <f>IF(D281="",0,IF(K281=LIST!$A$75,0,IF(K281=LIST!$A$76,0,IF(K281=LIST!$A$77,0,IF(K281=LIST!$A$78,0,(MIN(D281,8)-K281))))))</f>
        <v>0</v>
      </c>
      <c r="K281" s="185" t="str">
        <f>IF(D281="","",IF('CLAIM FORM'!$M$7="",0,IF(L281=LIST!$A$78,0,IF('CLAIM FORM'!$M$7="R&amp;D",0,IF(E281="",LIST!$A$75,IF(F281=LIST!$F$30,0,IFERROR(((VLOOKUP(E281,'TRAINING CODE'!B:D,3,FALSE)*MIN(D281,8))),LIST!$A$76)))))))</f>
        <v/>
      </c>
      <c r="L281" s="183" t="str">
        <f>IF(B281="","",IF('CLAIM FORM'!$M$7="",LIST!$A$77,IFERROR(VLOOKUP(B281,'PHR (Project Hourly Rate)'!B:G,6,FALSE),LIST!$A$78)))</f>
        <v/>
      </c>
    </row>
    <row r="282" spans="1:12" ht="36" customHeight="1">
      <c r="A282" s="184">
        <v>280</v>
      </c>
      <c r="B282" s="46"/>
      <c r="C282" s="47"/>
      <c r="D282" s="48"/>
      <c r="E282" s="49"/>
      <c r="F282" s="49"/>
      <c r="G282" s="41" t="str">
        <f>IF(C282="","",VLOOKUP(WEEKDAY(C282),LIST!$A$15:$B$21,2,FALSE))</f>
        <v/>
      </c>
      <c r="H282" s="42" t="str">
        <f>IF(B282="","",IF(L282=LIST!$A$80,LIST!$A$78,IF(L282=LIST!$A$81,LIST!$A$78,IF(L282=LIST!$A$82,LIST!$A$78,IF(IFERROR(VLOOKUP(B282,'PHR (Project Hourly Rate)'!B:G,6,FALSE),LIST!$A$78)=0,LIST!$A$79,L282)))))</f>
        <v/>
      </c>
      <c r="I282" s="42" t="str">
        <f>IF(B282="","",IF(L282=LIST!$A$75,"",IF(K282=LIST!$A$76,LIST!$A$76,IF(L282=LIST!$A$77,"",IF(L282=LIST!$A$78,"",IF(L282=LIST!$A$80,"",IF(L282=LIST!$A$72,"",IF(L282=LIST!$A$73,"",IF(L282=LIST!$A$81,"",IF(L282=LIST!$A$82,"",IF(L282=LIST!$A$79,"",IF(K282=LIST!$A$75,LIST!$A$75,ROUND(J282*L282,2)))))))))))))</f>
        <v/>
      </c>
      <c r="J282" s="43">
        <f>IF(D282="",0,IF(K282=LIST!$A$75,0,IF(K282=LIST!$A$76,0,IF(K282=LIST!$A$77,0,IF(K282=LIST!$A$78,0,(MIN(D282,8)-K282))))))</f>
        <v>0</v>
      </c>
      <c r="K282" s="185" t="str">
        <f>IF(D282="","",IF('CLAIM FORM'!$M$7="",0,IF(L282=LIST!$A$78,0,IF('CLAIM FORM'!$M$7="R&amp;D",0,IF(E282="",LIST!$A$75,IF(F282=LIST!$F$30,0,IFERROR(((VLOOKUP(E282,'TRAINING CODE'!B:D,3,FALSE)*MIN(D282,8))),LIST!$A$76)))))))</f>
        <v/>
      </c>
      <c r="L282" s="183" t="str">
        <f>IF(B282="","",IF('CLAIM FORM'!$M$7="",LIST!$A$77,IFERROR(VLOOKUP(B282,'PHR (Project Hourly Rate)'!B:G,6,FALSE),LIST!$A$78)))</f>
        <v/>
      </c>
    </row>
    <row r="283" spans="1:12" ht="36" customHeight="1">
      <c r="A283" s="184">
        <v>281</v>
      </c>
      <c r="B283" s="46"/>
      <c r="C283" s="47"/>
      <c r="D283" s="48"/>
      <c r="E283" s="49"/>
      <c r="F283" s="49"/>
      <c r="G283" s="41" t="str">
        <f>IF(C283="","",VLOOKUP(WEEKDAY(C283),LIST!$A$15:$B$21,2,FALSE))</f>
        <v/>
      </c>
      <c r="H283" s="42" t="str">
        <f>IF(B283="","",IF(L283=LIST!$A$80,LIST!$A$78,IF(L283=LIST!$A$81,LIST!$A$78,IF(L283=LIST!$A$82,LIST!$A$78,IF(IFERROR(VLOOKUP(B283,'PHR (Project Hourly Rate)'!B:G,6,FALSE),LIST!$A$78)=0,LIST!$A$79,L283)))))</f>
        <v/>
      </c>
      <c r="I283" s="42" t="str">
        <f>IF(B283="","",IF(L283=LIST!$A$75,"",IF(K283=LIST!$A$76,LIST!$A$76,IF(L283=LIST!$A$77,"",IF(L283=LIST!$A$78,"",IF(L283=LIST!$A$80,"",IF(L283=LIST!$A$72,"",IF(L283=LIST!$A$73,"",IF(L283=LIST!$A$81,"",IF(L283=LIST!$A$82,"",IF(L283=LIST!$A$79,"",IF(K283=LIST!$A$75,LIST!$A$75,ROUND(J283*L283,2)))))))))))))</f>
        <v/>
      </c>
      <c r="J283" s="43">
        <f>IF(D283="",0,IF(K283=LIST!$A$75,0,IF(K283=LIST!$A$76,0,IF(K283=LIST!$A$77,0,IF(K283=LIST!$A$78,0,(MIN(D283,8)-K283))))))</f>
        <v>0</v>
      </c>
      <c r="K283" s="185" t="str">
        <f>IF(D283="","",IF('CLAIM FORM'!$M$7="",0,IF(L283=LIST!$A$78,0,IF('CLAIM FORM'!$M$7="R&amp;D",0,IF(E283="",LIST!$A$75,IF(F283=LIST!$F$30,0,IFERROR(((VLOOKUP(E283,'TRAINING CODE'!B:D,3,FALSE)*MIN(D283,8))),LIST!$A$76)))))))</f>
        <v/>
      </c>
      <c r="L283" s="183" t="str">
        <f>IF(B283="","",IF('CLAIM FORM'!$M$7="",LIST!$A$77,IFERROR(VLOOKUP(B283,'PHR (Project Hourly Rate)'!B:G,6,FALSE),LIST!$A$78)))</f>
        <v/>
      </c>
    </row>
    <row r="284" spans="1:12" ht="36" customHeight="1">
      <c r="A284" s="184">
        <v>282</v>
      </c>
      <c r="B284" s="46"/>
      <c r="C284" s="47"/>
      <c r="D284" s="48"/>
      <c r="E284" s="49"/>
      <c r="F284" s="49"/>
      <c r="G284" s="41" t="str">
        <f>IF(C284="","",VLOOKUP(WEEKDAY(C284),LIST!$A$15:$B$21,2,FALSE))</f>
        <v/>
      </c>
      <c r="H284" s="42" t="str">
        <f>IF(B284="","",IF(L284=LIST!$A$80,LIST!$A$78,IF(L284=LIST!$A$81,LIST!$A$78,IF(L284=LIST!$A$82,LIST!$A$78,IF(IFERROR(VLOOKUP(B284,'PHR (Project Hourly Rate)'!B:G,6,FALSE),LIST!$A$78)=0,LIST!$A$79,L284)))))</f>
        <v/>
      </c>
      <c r="I284" s="42" t="str">
        <f>IF(B284="","",IF(L284=LIST!$A$75,"",IF(K284=LIST!$A$76,LIST!$A$76,IF(L284=LIST!$A$77,"",IF(L284=LIST!$A$78,"",IF(L284=LIST!$A$80,"",IF(L284=LIST!$A$72,"",IF(L284=LIST!$A$73,"",IF(L284=LIST!$A$81,"",IF(L284=LIST!$A$82,"",IF(L284=LIST!$A$79,"",IF(K284=LIST!$A$75,LIST!$A$75,ROUND(J284*L284,2)))))))))))))</f>
        <v/>
      </c>
      <c r="J284" s="43">
        <f>IF(D284="",0,IF(K284=LIST!$A$75,0,IF(K284=LIST!$A$76,0,IF(K284=LIST!$A$77,0,IF(K284=LIST!$A$78,0,(MIN(D284,8)-K284))))))</f>
        <v>0</v>
      </c>
      <c r="K284" s="185" t="str">
        <f>IF(D284="","",IF('CLAIM FORM'!$M$7="",0,IF(L284=LIST!$A$78,0,IF('CLAIM FORM'!$M$7="R&amp;D",0,IF(E284="",LIST!$A$75,IF(F284=LIST!$F$30,0,IFERROR(((VLOOKUP(E284,'TRAINING CODE'!B:D,3,FALSE)*MIN(D284,8))),LIST!$A$76)))))))</f>
        <v/>
      </c>
      <c r="L284" s="183" t="str">
        <f>IF(B284="","",IF('CLAIM FORM'!$M$7="",LIST!$A$77,IFERROR(VLOOKUP(B284,'PHR (Project Hourly Rate)'!B:G,6,FALSE),LIST!$A$78)))</f>
        <v/>
      </c>
    </row>
    <row r="285" spans="1:12" ht="36" customHeight="1">
      <c r="A285" s="184">
        <v>283</v>
      </c>
      <c r="B285" s="46"/>
      <c r="C285" s="47"/>
      <c r="D285" s="48"/>
      <c r="E285" s="49"/>
      <c r="F285" s="49"/>
      <c r="G285" s="41" t="str">
        <f>IF(C285="","",VLOOKUP(WEEKDAY(C285),LIST!$A$15:$B$21,2,FALSE))</f>
        <v/>
      </c>
      <c r="H285" s="42" t="str">
        <f>IF(B285="","",IF(L285=LIST!$A$80,LIST!$A$78,IF(L285=LIST!$A$81,LIST!$A$78,IF(L285=LIST!$A$82,LIST!$A$78,IF(IFERROR(VLOOKUP(B285,'PHR (Project Hourly Rate)'!B:G,6,FALSE),LIST!$A$78)=0,LIST!$A$79,L285)))))</f>
        <v/>
      </c>
      <c r="I285" s="42" t="str">
        <f>IF(B285="","",IF(L285=LIST!$A$75,"",IF(K285=LIST!$A$76,LIST!$A$76,IF(L285=LIST!$A$77,"",IF(L285=LIST!$A$78,"",IF(L285=LIST!$A$80,"",IF(L285=LIST!$A$72,"",IF(L285=LIST!$A$73,"",IF(L285=LIST!$A$81,"",IF(L285=LIST!$A$82,"",IF(L285=LIST!$A$79,"",IF(K285=LIST!$A$75,LIST!$A$75,ROUND(J285*L285,2)))))))))))))</f>
        <v/>
      </c>
      <c r="J285" s="43">
        <f>IF(D285="",0,IF(K285=LIST!$A$75,0,IF(K285=LIST!$A$76,0,IF(K285=LIST!$A$77,0,IF(K285=LIST!$A$78,0,(MIN(D285,8)-K285))))))</f>
        <v>0</v>
      </c>
      <c r="K285" s="185" t="str">
        <f>IF(D285="","",IF('CLAIM FORM'!$M$7="",0,IF(L285=LIST!$A$78,0,IF('CLAIM FORM'!$M$7="R&amp;D",0,IF(E285="",LIST!$A$75,IF(F285=LIST!$F$30,0,IFERROR(((VLOOKUP(E285,'TRAINING CODE'!B:D,3,FALSE)*MIN(D285,8))),LIST!$A$76)))))))</f>
        <v/>
      </c>
      <c r="L285" s="183" t="str">
        <f>IF(B285="","",IF('CLAIM FORM'!$M$7="",LIST!$A$77,IFERROR(VLOOKUP(B285,'PHR (Project Hourly Rate)'!B:G,6,FALSE),LIST!$A$78)))</f>
        <v/>
      </c>
    </row>
    <row r="286" spans="1:12" ht="36" customHeight="1">
      <c r="A286" s="184">
        <v>284</v>
      </c>
      <c r="B286" s="46"/>
      <c r="C286" s="47"/>
      <c r="D286" s="48"/>
      <c r="E286" s="49"/>
      <c r="F286" s="49"/>
      <c r="G286" s="41" t="str">
        <f>IF(C286="","",VLOOKUP(WEEKDAY(C286),LIST!$A$15:$B$21,2,FALSE))</f>
        <v/>
      </c>
      <c r="H286" s="42" t="str">
        <f>IF(B286="","",IF(L286=LIST!$A$80,LIST!$A$78,IF(L286=LIST!$A$81,LIST!$A$78,IF(L286=LIST!$A$82,LIST!$A$78,IF(IFERROR(VLOOKUP(B286,'PHR (Project Hourly Rate)'!B:G,6,FALSE),LIST!$A$78)=0,LIST!$A$79,L286)))))</f>
        <v/>
      </c>
      <c r="I286" s="42" t="str">
        <f>IF(B286="","",IF(L286=LIST!$A$75,"",IF(K286=LIST!$A$76,LIST!$A$76,IF(L286=LIST!$A$77,"",IF(L286=LIST!$A$78,"",IF(L286=LIST!$A$80,"",IF(L286=LIST!$A$72,"",IF(L286=LIST!$A$73,"",IF(L286=LIST!$A$81,"",IF(L286=LIST!$A$82,"",IF(L286=LIST!$A$79,"",IF(K286=LIST!$A$75,LIST!$A$75,ROUND(J286*L286,2)))))))))))))</f>
        <v/>
      </c>
      <c r="J286" s="43">
        <f>IF(D286="",0,IF(K286=LIST!$A$75,0,IF(K286=LIST!$A$76,0,IF(K286=LIST!$A$77,0,IF(K286=LIST!$A$78,0,(MIN(D286,8)-K286))))))</f>
        <v>0</v>
      </c>
      <c r="K286" s="185" t="str">
        <f>IF(D286="","",IF('CLAIM FORM'!$M$7="",0,IF(L286=LIST!$A$78,0,IF('CLAIM FORM'!$M$7="R&amp;D",0,IF(E286="",LIST!$A$75,IF(F286=LIST!$F$30,0,IFERROR(((VLOOKUP(E286,'TRAINING CODE'!B:D,3,FALSE)*MIN(D286,8))),LIST!$A$76)))))))</f>
        <v/>
      </c>
      <c r="L286" s="183" t="str">
        <f>IF(B286="","",IF('CLAIM FORM'!$M$7="",LIST!$A$77,IFERROR(VLOOKUP(B286,'PHR (Project Hourly Rate)'!B:G,6,FALSE),LIST!$A$78)))</f>
        <v/>
      </c>
    </row>
    <row r="287" spans="1:12" ht="36" customHeight="1">
      <c r="A287" s="184">
        <v>285</v>
      </c>
      <c r="B287" s="46"/>
      <c r="C287" s="47"/>
      <c r="D287" s="48"/>
      <c r="E287" s="49"/>
      <c r="F287" s="49"/>
      <c r="G287" s="41" t="str">
        <f>IF(C287="","",VLOOKUP(WEEKDAY(C287),LIST!$A$15:$B$21,2,FALSE))</f>
        <v/>
      </c>
      <c r="H287" s="42" t="str">
        <f>IF(B287="","",IF(L287=LIST!$A$80,LIST!$A$78,IF(L287=LIST!$A$81,LIST!$A$78,IF(L287=LIST!$A$82,LIST!$A$78,IF(IFERROR(VLOOKUP(B287,'PHR (Project Hourly Rate)'!B:G,6,FALSE),LIST!$A$78)=0,LIST!$A$79,L287)))))</f>
        <v/>
      </c>
      <c r="I287" s="42" t="str">
        <f>IF(B287="","",IF(L287=LIST!$A$75,"",IF(K287=LIST!$A$76,LIST!$A$76,IF(L287=LIST!$A$77,"",IF(L287=LIST!$A$78,"",IF(L287=LIST!$A$80,"",IF(L287=LIST!$A$72,"",IF(L287=LIST!$A$73,"",IF(L287=LIST!$A$81,"",IF(L287=LIST!$A$82,"",IF(L287=LIST!$A$79,"",IF(K287=LIST!$A$75,LIST!$A$75,ROUND(J287*L287,2)))))))))))))</f>
        <v/>
      </c>
      <c r="J287" s="43">
        <f>IF(D287="",0,IF(K287=LIST!$A$75,0,IF(K287=LIST!$A$76,0,IF(K287=LIST!$A$77,0,IF(K287=LIST!$A$78,0,(MIN(D287,8)-K287))))))</f>
        <v>0</v>
      </c>
      <c r="K287" s="185" t="str">
        <f>IF(D287="","",IF('CLAIM FORM'!$M$7="",0,IF(L287=LIST!$A$78,0,IF('CLAIM FORM'!$M$7="R&amp;D",0,IF(E287="",LIST!$A$75,IF(F287=LIST!$F$30,0,IFERROR(((VLOOKUP(E287,'TRAINING CODE'!B:D,3,FALSE)*MIN(D287,8))),LIST!$A$76)))))))</f>
        <v/>
      </c>
      <c r="L287" s="183" t="str">
        <f>IF(B287="","",IF('CLAIM FORM'!$M$7="",LIST!$A$77,IFERROR(VLOOKUP(B287,'PHR (Project Hourly Rate)'!B:G,6,FALSE),LIST!$A$78)))</f>
        <v/>
      </c>
    </row>
    <row r="288" spans="1:12" ht="36" customHeight="1">
      <c r="A288" s="184">
        <v>286</v>
      </c>
      <c r="B288" s="46"/>
      <c r="C288" s="47"/>
      <c r="D288" s="48"/>
      <c r="E288" s="49"/>
      <c r="F288" s="49"/>
      <c r="G288" s="41" t="str">
        <f>IF(C288="","",VLOOKUP(WEEKDAY(C288),LIST!$A$15:$B$21,2,FALSE))</f>
        <v/>
      </c>
      <c r="H288" s="42" t="str">
        <f>IF(B288="","",IF(L288=LIST!$A$80,LIST!$A$78,IF(L288=LIST!$A$81,LIST!$A$78,IF(L288=LIST!$A$82,LIST!$A$78,IF(IFERROR(VLOOKUP(B288,'PHR (Project Hourly Rate)'!B:G,6,FALSE),LIST!$A$78)=0,LIST!$A$79,L288)))))</f>
        <v/>
      </c>
      <c r="I288" s="42" t="str">
        <f>IF(B288="","",IF(L288=LIST!$A$75,"",IF(K288=LIST!$A$76,LIST!$A$76,IF(L288=LIST!$A$77,"",IF(L288=LIST!$A$78,"",IF(L288=LIST!$A$80,"",IF(L288=LIST!$A$72,"",IF(L288=LIST!$A$73,"",IF(L288=LIST!$A$81,"",IF(L288=LIST!$A$82,"",IF(L288=LIST!$A$79,"",IF(K288=LIST!$A$75,LIST!$A$75,ROUND(J288*L288,2)))))))))))))</f>
        <v/>
      </c>
      <c r="J288" s="43">
        <f>IF(D288="",0,IF(K288=LIST!$A$75,0,IF(K288=LIST!$A$76,0,IF(K288=LIST!$A$77,0,IF(K288=LIST!$A$78,0,(MIN(D288,8)-K288))))))</f>
        <v>0</v>
      </c>
      <c r="K288" s="185" t="str">
        <f>IF(D288="","",IF('CLAIM FORM'!$M$7="",0,IF(L288=LIST!$A$78,0,IF('CLAIM FORM'!$M$7="R&amp;D",0,IF(E288="",LIST!$A$75,IF(F288=LIST!$F$30,0,IFERROR(((VLOOKUP(E288,'TRAINING CODE'!B:D,3,FALSE)*MIN(D288,8))),LIST!$A$76)))))))</f>
        <v/>
      </c>
      <c r="L288" s="183" t="str">
        <f>IF(B288="","",IF('CLAIM FORM'!$M$7="",LIST!$A$77,IFERROR(VLOOKUP(B288,'PHR (Project Hourly Rate)'!B:G,6,FALSE),LIST!$A$78)))</f>
        <v/>
      </c>
    </row>
    <row r="289" spans="1:12" ht="36" customHeight="1">
      <c r="A289" s="184">
        <v>287</v>
      </c>
      <c r="B289" s="46"/>
      <c r="C289" s="47"/>
      <c r="D289" s="48"/>
      <c r="E289" s="49"/>
      <c r="F289" s="49"/>
      <c r="G289" s="41" t="str">
        <f>IF(C289="","",VLOOKUP(WEEKDAY(C289),LIST!$A$15:$B$21,2,FALSE))</f>
        <v/>
      </c>
      <c r="H289" s="42" t="str">
        <f>IF(B289="","",IF(L289=LIST!$A$80,LIST!$A$78,IF(L289=LIST!$A$81,LIST!$A$78,IF(L289=LIST!$A$82,LIST!$A$78,IF(IFERROR(VLOOKUP(B289,'PHR (Project Hourly Rate)'!B:G,6,FALSE),LIST!$A$78)=0,LIST!$A$79,L289)))))</f>
        <v/>
      </c>
      <c r="I289" s="42" t="str">
        <f>IF(B289="","",IF(L289=LIST!$A$75,"",IF(K289=LIST!$A$76,LIST!$A$76,IF(L289=LIST!$A$77,"",IF(L289=LIST!$A$78,"",IF(L289=LIST!$A$80,"",IF(L289=LIST!$A$72,"",IF(L289=LIST!$A$73,"",IF(L289=LIST!$A$81,"",IF(L289=LIST!$A$82,"",IF(L289=LIST!$A$79,"",IF(K289=LIST!$A$75,LIST!$A$75,ROUND(J289*L289,2)))))))))))))</f>
        <v/>
      </c>
      <c r="J289" s="43">
        <f>IF(D289="",0,IF(K289=LIST!$A$75,0,IF(K289=LIST!$A$76,0,IF(K289=LIST!$A$77,0,IF(K289=LIST!$A$78,0,(MIN(D289,8)-K289))))))</f>
        <v>0</v>
      </c>
      <c r="K289" s="185" t="str">
        <f>IF(D289="","",IF('CLAIM FORM'!$M$7="",0,IF(L289=LIST!$A$78,0,IF('CLAIM FORM'!$M$7="R&amp;D",0,IF(E289="",LIST!$A$75,IF(F289=LIST!$F$30,0,IFERROR(((VLOOKUP(E289,'TRAINING CODE'!B:D,3,FALSE)*MIN(D289,8))),LIST!$A$76)))))))</f>
        <v/>
      </c>
      <c r="L289" s="183" t="str">
        <f>IF(B289="","",IF('CLAIM FORM'!$M$7="",LIST!$A$77,IFERROR(VLOOKUP(B289,'PHR (Project Hourly Rate)'!B:G,6,FALSE),LIST!$A$78)))</f>
        <v/>
      </c>
    </row>
    <row r="290" spans="1:12" ht="36" customHeight="1">
      <c r="A290" s="184">
        <v>288</v>
      </c>
      <c r="B290" s="46"/>
      <c r="C290" s="47"/>
      <c r="D290" s="48"/>
      <c r="E290" s="49"/>
      <c r="F290" s="49"/>
      <c r="G290" s="41" t="str">
        <f>IF(C290="","",VLOOKUP(WEEKDAY(C290),LIST!$A$15:$B$21,2,FALSE))</f>
        <v/>
      </c>
      <c r="H290" s="42" t="str">
        <f>IF(B290="","",IF(L290=LIST!$A$80,LIST!$A$78,IF(L290=LIST!$A$81,LIST!$A$78,IF(L290=LIST!$A$82,LIST!$A$78,IF(IFERROR(VLOOKUP(B290,'PHR (Project Hourly Rate)'!B:G,6,FALSE),LIST!$A$78)=0,LIST!$A$79,L290)))))</f>
        <v/>
      </c>
      <c r="I290" s="42" t="str">
        <f>IF(B290="","",IF(L290=LIST!$A$75,"",IF(K290=LIST!$A$76,LIST!$A$76,IF(L290=LIST!$A$77,"",IF(L290=LIST!$A$78,"",IF(L290=LIST!$A$80,"",IF(L290=LIST!$A$72,"",IF(L290=LIST!$A$73,"",IF(L290=LIST!$A$81,"",IF(L290=LIST!$A$82,"",IF(L290=LIST!$A$79,"",IF(K290=LIST!$A$75,LIST!$A$75,ROUND(J290*L290,2)))))))))))))</f>
        <v/>
      </c>
      <c r="J290" s="43">
        <f>IF(D290="",0,IF(K290=LIST!$A$75,0,IF(K290=LIST!$A$76,0,IF(K290=LIST!$A$77,0,IF(K290=LIST!$A$78,0,(MIN(D290,8)-K290))))))</f>
        <v>0</v>
      </c>
      <c r="K290" s="185" t="str">
        <f>IF(D290="","",IF('CLAIM FORM'!$M$7="",0,IF(L290=LIST!$A$78,0,IF('CLAIM FORM'!$M$7="R&amp;D",0,IF(E290="",LIST!$A$75,IF(F290=LIST!$F$30,0,IFERROR(((VLOOKUP(E290,'TRAINING CODE'!B:D,3,FALSE)*MIN(D290,8))),LIST!$A$76)))))))</f>
        <v/>
      </c>
      <c r="L290" s="183" t="str">
        <f>IF(B290="","",IF('CLAIM FORM'!$M$7="",LIST!$A$77,IFERROR(VLOOKUP(B290,'PHR (Project Hourly Rate)'!B:G,6,FALSE),LIST!$A$78)))</f>
        <v/>
      </c>
    </row>
    <row r="291" spans="1:12" ht="36" customHeight="1">
      <c r="A291" s="184">
        <v>289</v>
      </c>
      <c r="B291" s="46"/>
      <c r="C291" s="47"/>
      <c r="D291" s="48"/>
      <c r="E291" s="49"/>
      <c r="F291" s="49"/>
      <c r="G291" s="41" t="str">
        <f>IF(C291="","",VLOOKUP(WEEKDAY(C291),LIST!$A$15:$B$21,2,FALSE))</f>
        <v/>
      </c>
      <c r="H291" s="42" t="str">
        <f>IF(B291="","",IF(L291=LIST!$A$80,LIST!$A$78,IF(L291=LIST!$A$81,LIST!$A$78,IF(L291=LIST!$A$82,LIST!$A$78,IF(IFERROR(VLOOKUP(B291,'PHR (Project Hourly Rate)'!B:G,6,FALSE),LIST!$A$78)=0,LIST!$A$79,L291)))))</f>
        <v/>
      </c>
      <c r="I291" s="42" t="str">
        <f>IF(B291="","",IF(L291=LIST!$A$75,"",IF(K291=LIST!$A$76,LIST!$A$76,IF(L291=LIST!$A$77,"",IF(L291=LIST!$A$78,"",IF(L291=LIST!$A$80,"",IF(L291=LIST!$A$72,"",IF(L291=LIST!$A$73,"",IF(L291=LIST!$A$81,"",IF(L291=LIST!$A$82,"",IF(L291=LIST!$A$79,"",IF(K291=LIST!$A$75,LIST!$A$75,ROUND(J291*L291,2)))))))))))))</f>
        <v/>
      </c>
      <c r="J291" s="43">
        <f>IF(D291="",0,IF(K291=LIST!$A$75,0,IF(K291=LIST!$A$76,0,IF(K291=LIST!$A$77,0,IF(K291=LIST!$A$78,0,(MIN(D291,8)-K291))))))</f>
        <v>0</v>
      </c>
      <c r="K291" s="185" t="str">
        <f>IF(D291="","",IF('CLAIM FORM'!$M$7="",0,IF(L291=LIST!$A$78,0,IF('CLAIM FORM'!$M$7="R&amp;D",0,IF(E291="",LIST!$A$75,IF(F291=LIST!$F$30,0,IFERROR(((VLOOKUP(E291,'TRAINING CODE'!B:D,3,FALSE)*MIN(D291,8))),LIST!$A$76)))))))</f>
        <v/>
      </c>
      <c r="L291" s="183" t="str">
        <f>IF(B291="","",IF('CLAIM FORM'!$M$7="",LIST!$A$77,IFERROR(VLOOKUP(B291,'PHR (Project Hourly Rate)'!B:G,6,FALSE),LIST!$A$78)))</f>
        <v/>
      </c>
    </row>
    <row r="292" spans="1:12" ht="36" customHeight="1">
      <c r="A292" s="184">
        <v>290</v>
      </c>
      <c r="B292" s="46"/>
      <c r="C292" s="47"/>
      <c r="D292" s="48"/>
      <c r="E292" s="49"/>
      <c r="F292" s="49"/>
      <c r="G292" s="41" t="str">
        <f>IF(C292="","",VLOOKUP(WEEKDAY(C292),LIST!$A$15:$B$21,2,FALSE))</f>
        <v/>
      </c>
      <c r="H292" s="42" t="str">
        <f>IF(B292="","",IF(L292=LIST!$A$80,LIST!$A$78,IF(L292=LIST!$A$81,LIST!$A$78,IF(L292=LIST!$A$82,LIST!$A$78,IF(IFERROR(VLOOKUP(B292,'PHR (Project Hourly Rate)'!B:G,6,FALSE),LIST!$A$78)=0,LIST!$A$79,L292)))))</f>
        <v/>
      </c>
      <c r="I292" s="42" t="str">
        <f>IF(B292="","",IF(L292=LIST!$A$75,"",IF(K292=LIST!$A$76,LIST!$A$76,IF(L292=LIST!$A$77,"",IF(L292=LIST!$A$78,"",IF(L292=LIST!$A$80,"",IF(L292=LIST!$A$72,"",IF(L292=LIST!$A$73,"",IF(L292=LIST!$A$81,"",IF(L292=LIST!$A$82,"",IF(L292=LIST!$A$79,"",IF(K292=LIST!$A$75,LIST!$A$75,ROUND(J292*L292,2)))))))))))))</f>
        <v/>
      </c>
      <c r="J292" s="43">
        <f>IF(D292="",0,IF(K292=LIST!$A$75,0,IF(K292=LIST!$A$76,0,IF(K292=LIST!$A$77,0,IF(K292=LIST!$A$78,0,(MIN(D292,8)-K292))))))</f>
        <v>0</v>
      </c>
      <c r="K292" s="185" t="str">
        <f>IF(D292="","",IF('CLAIM FORM'!$M$7="",0,IF(L292=LIST!$A$78,0,IF('CLAIM FORM'!$M$7="R&amp;D",0,IF(E292="",LIST!$A$75,IF(F292=LIST!$F$30,0,IFERROR(((VLOOKUP(E292,'TRAINING CODE'!B:D,3,FALSE)*MIN(D292,8))),LIST!$A$76)))))))</f>
        <v/>
      </c>
      <c r="L292" s="183" t="str">
        <f>IF(B292="","",IF('CLAIM FORM'!$M$7="",LIST!$A$77,IFERROR(VLOOKUP(B292,'PHR (Project Hourly Rate)'!B:G,6,FALSE),LIST!$A$78)))</f>
        <v/>
      </c>
    </row>
    <row r="293" spans="1:12" ht="36" customHeight="1">
      <c r="A293" s="184">
        <v>291</v>
      </c>
      <c r="B293" s="46"/>
      <c r="C293" s="47"/>
      <c r="D293" s="48"/>
      <c r="E293" s="49"/>
      <c r="F293" s="49"/>
      <c r="G293" s="41" t="str">
        <f>IF(C293="","",VLOOKUP(WEEKDAY(C293),LIST!$A$15:$B$21,2,FALSE))</f>
        <v/>
      </c>
      <c r="H293" s="42" t="str">
        <f>IF(B293="","",IF(L293=LIST!$A$80,LIST!$A$78,IF(L293=LIST!$A$81,LIST!$A$78,IF(L293=LIST!$A$82,LIST!$A$78,IF(IFERROR(VLOOKUP(B293,'PHR (Project Hourly Rate)'!B:G,6,FALSE),LIST!$A$78)=0,LIST!$A$79,L293)))))</f>
        <v/>
      </c>
      <c r="I293" s="42" t="str">
        <f>IF(B293="","",IF(L293=LIST!$A$75,"",IF(K293=LIST!$A$76,LIST!$A$76,IF(L293=LIST!$A$77,"",IF(L293=LIST!$A$78,"",IF(L293=LIST!$A$80,"",IF(L293=LIST!$A$72,"",IF(L293=LIST!$A$73,"",IF(L293=LIST!$A$81,"",IF(L293=LIST!$A$82,"",IF(L293=LIST!$A$79,"",IF(K293=LIST!$A$75,LIST!$A$75,ROUND(J293*L293,2)))))))))))))</f>
        <v/>
      </c>
      <c r="J293" s="43">
        <f>IF(D293="",0,IF(K293=LIST!$A$75,0,IF(K293=LIST!$A$76,0,IF(K293=LIST!$A$77,0,IF(K293=LIST!$A$78,0,(MIN(D293,8)-K293))))))</f>
        <v>0</v>
      </c>
      <c r="K293" s="185" t="str">
        <f>IF(D293="","",IF('CLAIM FORM'!$M$7="",0,IF(L293=LIST!$A$78,0,IF('CLAIM FORM'!$M$7="R&amp;D",0,IF(E293="",LIST!$A$75,IF(F293=LIST!$F$30,0,IFERROR(((VLOOKUP(E293,'TRAINING CODE'!B:D,3,FALSE)*MIN(D293,8))),LIST!$A$76)))))))</f>
        <v/>
      </c>
      <c r="L293" s="183" t="str">
        <f>IF(B293="","",IF('CLAIM FORM'!$M$7="",LIST!$A$77,IFERROR(VLOOKUP(B293,'PHR (Project Hourly Rate)'!B:G,6,FALSE),LIST!$A$78)))</f>
        <v/>
      </c>
    </row>
    <row r="294" spans="1:12" ht="36" customHeight="1">
      <c r="A294" s="184">
        <v>292</v>
      </c>
      <c r="B294" s="46"/>
      <c r="C294" s="47"/>
      <c r="D294" s="48"/>
      <c r="E294" s="49"/>
      <c r="F294" s="49"/>
      <c r="G294" s="41" t="str">
        <f>IF(C294="","",VLOOKUP(WEEKDAY(C294),LIST!$A$15:$B$21,2,FALSE))</f>
        <v/>
      </c>
      <c r="H294" s="42" t="str">
        <f>IF(B294="","",IF(L294=LIST!$A$80,LIST!$A$78,IF(L294=LIST!$A$81,LIST!$A$78,IF(L294=LIST!$A$82,LIST!$A$78,IF(IFERROR(VLOOKUP(B294,'PHR (Project Hourly Rate)'!B:G,6,FALSE),LIST!$A$78)=0,LIST!$A$79,L294)))))</f>
        <v/>
      </c>
      <c r="I294" s="42" t="str">
        <f>IF(B294="","",IF(L294=LIST!$A$75,"",IF(K294=LIST!$A$76,LIST!$A$76,IF(L294=LIST!$A$77,"",IF(L294=LIST!$A$78,"",IF(L294=LIST!$A$80,"",IF(L294=LIST!$A$72,"",IF(L294=LIST!$A$73,"",IF(L294=LIST!$A$81,"",IF(L294=LIST!$A$82,"",IF(L294=LIST!$A$79,"",IF(K294=LIST!$A$75,LIST!$A$75,ROUND(J294*L294,2)))))))))))))</f>
        <v/>
      </c>
      <c r="J294" s="43">
        <f>IF(D294="",0,IF(K294=LIST!$A$75,0,IF(K294=LIST!$A$76,0,IF(K294=LIST!$A$77,0,IF(K294=LIST!$A$78,0,(MIN(D294,8)-K294))))))</f>
        <v>0</v>
      </c>
      <c r="K294" s="185" t="str">
        <f>IF(D294="","",IF('CLAIM FORM'!$M$7="",0,IF(L294=LIST!$A$78,0,IF('CLAIM FORM'!$M$7="R&amp;D",0,IF(E294="",LIST!$A$75,IF(F294=LIST!$F$30,0,IFERROR(((VLOOKUP(E294,'TRAINING CODE'!B:D,3,FALSE)*MIN(D294,8))),LIST!$A$76)))))))</f>
        <v/>
      </c>
      <c r="L294" s="183" t="str">
        <f>IF(B294="","",IF('CLAIM FORM'!$M$7="",LIST!$A$77,IFERROR(VLOOKUP(B294,'PHR (Project Hourly Rate)'!B:G,6,FALSE),LIST!$A$78)))</f>
        <v/>
      </c>
    </row>
    <row r="295" spans="1:12" ht="36" customHeight="1">
      <c r="A295" s="184">
        <v>293</v>
      </c>
      <c r="B295" s="46"/>
      <c r="C295" s="47"/>
      <c r="D295" s="48"/>
      <c r="E295" s="49"/>
      <c r="F295" s="49"/>
      <c r="G295" s="41" t="str">
        <f>IF(C295="","",VLOOKUP(WEEKDAY(C295),LIST!$A$15:$B$21,2,FALSE))</f>
        <v/>
      </c>
      <c r="H295" s="42" t="str">
        <f>IF(B295="","",IF(L295=LIST!$A$80,LIST!$A$78,IF(L295=LIST!$A$81,LIST!$A$78,IF(L295=LIST!$A$82,LIST!$A$78,IF(IFERROR(VLOOKUP(B295,'PHR (Project Hourly Rate)'!B:G,6,FALSE),LIST!$A$78)=0,LIST!$A$79,L295)))))</f>
        <v/>
      </c>
      <c r="I295" s="42" t="str">
        <f>IF(B295="","",IF(L295=LIST!$A$75,"",IF(K295=LIST!$A$76,LIST!$A$76,IF(L295=LIST!$A$77,"",IF(L295=LIST!$A$78,"",IF(L295=LIST!$A$80,"",IF(L295=LIST!$A$72,"",IF(L295=LIST!$A$73,"",IF(L295=LIST!$A$81,"",IF(L295=LIST!$A$82,"",IF(L295=LIST!$A$79,"",IF(K295=LIST!$A$75,LIST!$A$75,ROUND(J295*L295,2)))))))))))))</f>
        <v/>
      </c>
      <c r="J295" s="43">
        <f>IF(D295="",0,IF(K295=LIST!$A$75,0,IF(K295=LIST!$A$76,0,IF(K295=LIST!$A$77,0,IF(K295=LIST!$A$78,0,(MIN(D295,8)-K295))))))</f>
        <v>0</v>
      </c>
      <c r="K295" s="185" t="str">
        <f>IF(D295="","",IF('CLAIM FORM'!$M$7="",0,IF(L295=LIST!$A$78,0,IF('CLAIM FORM'!$M$7="R&amp;D",0,IF(E295="",LIST!$A$75,IF(F295=LIST!$F$30,0,IFERROR(((VLOOKUP(E295,'TRAINING CODE'!B:D,3,FALSE)*MIN(D295,8))),LIST!$A$76)))))))</f>
        <v/>
      </c>
      <c r="L295" s="183" t="str">
        <f>IF(B295="","",IF('CLAIM FORM'!$M$7="",LIST!$A$77,IFERROR(VLOOKUP(B295,'PHR (Project Hourly Rate)'!B:G,6,FALSE),LIST!$A$78)))</f>
        <v/>
      </c>
    </row>
    <row r="296" spans="1:12" ht="36" customHeight="1">
      <c r="A296" s="184">
        <v>294</v>
      </c>
      <c r="B296" s="46"/>
      <c r="C296" s="47"/>
      <c r="D296" s="48"/>
      <c r="E296" s="49"/>
      <c r="F296" s="49"/>
      <c r="G296" s="41" t="str">
        <f>IF(C296="","",VLOOKUP(WEEKDAY(C296),LIST!$A$15:$B$21,2,FALSE))</f>
        <v/>
      </c>
      <c r="H296" s="42" t="str">
        <f>IF(B296="","",IF(L296=LIST!$A$80,LIST!$A$78,IF(L296=LIST!$A$81,LIST!$A$78,IF(L296=LIST!$A$82,LIST!$A$78,IF(IFERROR(VLOOKUP(B296,'PHR (Project Hourly Rate)'!B:G,6,FALSE),LIST!$A$78)=0,LIST!$A$79,L296)))))</f>
        <v/>
      </c>
      <c r="I296" s="42" t="str">
        <f>IF(B296="","",IF(L296=LIST!$A$75,"",IF(K296=LIST!$A$76,LIST!$A$76,IF(L296=LIST!$A$77,"",IF(L296=LIST!$A$78,"",IF(L296=LIST!$A$80,"",IF(L296=LIST!$A$72,"",IF(L296=LIST!$A$73,"",IF(L296=LIST!$A$81,"",IF(L296=LIST!$A$82,"",IF(L296=LIST!$A$79,"",IF(K296=LIST!$A$75,LIST!$A$75,ROUND(J296*L296,2)))))))))))))</f>
        <v/>
      </c>
      <c r="J296" s="43">
        <f>IF(D296="",0,IF(K296=LIST!$A$75,0,IF(K296=LIST!$A$76,0,IF(K296=LIST!$A$77,0,IF(K296=LIST!$A$78,0,(MIN(D296,8)-K296))))))</f>
        <v>0</v>
      </c>
      <c r="K296" s="185" t="str">
        <f>IF(D296="","",IF('CLAIM FORM'!$M$7="",0,IF(L296=LIST!$A$78,0,IF('CLAIM FORM'!$M$7="R&amp;D",0,IF(E296="",LIST!$A$75,IF(F296=LIST!$F$30,0,IFERROR(((VLOOKUP(E296,'TRAINING CODE'!B:D,3,FALSE)*MIN(D296,8))),LIST!$A$76)))))))</f>
        <v/>
      </c>
      <c r="L296" s="183" t="str">
        <f>IF(B296="","",IF('CLAIM FORM'!$M$7="",LIST!$A$77,IFERROR(VLOOKUP(B296,'PHR (Project Hourly Rate)'!B:G,6,FALSE),LIST!$A$78)))</f>
        <v/>
      </c>
    </row>
    <row r="297" spans="1:12" ht="36" customHeight="1">
      <c r="A297" s="184">
        <v>295</v>
      </c>
      <c r="B297" s="46"/>
      <c r="C297" s="47"/>
      <c r="D297" s="48"/>
      <c r="E297" s="49"/>
      <c r="F297" s="49"/>
      <c r="G297" s="41" t="str">
        <f>IF(C297="","",VLOOKUP(WEEKDAY(C297),LIST!$A$15:$B$21,2,FALSE))</f>
        <v/>
      </c>
      <c r="H297" s="42" t="str">
        <f>IF(B297="","",IF(L297=LIST!$A$80,LIST!$A$78,IF(L297=LIST!$A$81,LIST!$A$78,IF(L297=LIST!$A$82,LIST!$A$78,IF(IFERROR(VLOOKUP(B297,'PHR (Project Hourly Rate)'!B:G,6,FALSE),LIST!$A$78)=0,LIST!$A$79,L297)))))</f>
        <v/>
      </c>
      <c r="I297" s="42" t="str">
        <f>IF(B297="","",IF(L297=LIST!$A$75,"",IF(K297=LIST!$A$76,LIST!$A$76,IF(L297=LIST!$A$77,"",IF(L297=LIST!$A$78,"",IF(L297=LIST!$A$80,"",IF(L297=LIST!$A$72,"",IF(L297=LIST!$A$73,"",IF(L297=LIST!$A$81,"",IF(L297=LIST!$A$82,"",IF(L297=LIST!$A$79,"",IF(K297=LIST!$A$75,LIST!$A$75,ROUND(J297*L297,2)))))))))))))</f>
        <v/>
      </c>
      <c r="J297" s="43">
        <f>IF(D297="",0,IF(K297=LIST!$A$75,0,IF(K297=LIST!$A$76,0,IF(K297=LIST!$A$77,0,IF(K297=LIST!$A$78,0,(MIN(D297,8)-K297))))))</f>
        <v>0</v>
      </c>
      <c r="K297" s="185" t="str">
        <f>IF(D297="","",IF('CLAIM FORM'!$M$7="",0,IF(L297=LIST!$A$78,0,IF('CLAIM FORM'!$M$7="R&amp;D",0,IF(E297="",LIST!$A$75,IF(F297=LIST!$F$30,0,IFERROR(((VLOOKUP(E297,'TRAINING CODE'!B:D,3,FALSE)*MIN(D297,8))),LIST!$A$76)))))))</f>
        <v/>
      </c>
      <c r="L297" s="183" t="str">
        <f>IF(B297="","",IF('CLAIM FORM'!$M$7="",LIST!$A$77,IFERROR(VLOOKUP(B297,'PHR (Project Hourly Rate)'!B:G,6,FALSE),LIST!$A$78)))</f>
        <v/>
      </c>
    </row>
    <row r="298" spans="1:12" ht="36" customHeight="1">
      <c r="A298" s="184">
        <v>296</v>
      </c>
      <c r="B298" s="46"/>
      <c r="C298" s="47"/>
      <c r="D298" s="48"/>
      <c r="E298" s="49"/>
      <c r="F298" s="49"/>
      <c r="G298" s="41" t="str">
        <f>IF(C298="","",VLOOKUP(WEEKDAY(C298),LIST!$A$15:$B$21,2,FALSE))</f>
        <v/>
      </c>
      <c r="H298" s="42" t="str">
        <f>IF(B298="","",IF(L298=LIST!$A$80,LIST!$A$78,IF(L298=LIST!$A$81,LIST!$A$78,IF(L298=LIST!$A$82,LIST!$A$78,IF(IFERROR(VLOOKUP(B298,'PHR (Project Hourly Rate)'!B:G,6,FALSE),LIST!$A$78)=0,LIST!$A$79,L298)))))</f>
        <v/>
      </c>
      <c r="I298" s="42" t="str">
        <f>IF(B298="","",IF(L298=LIST!$A$75,"",IF(K298=LIST!$A$76,LIST!$A$76,IF(L298=LIST!$A$77,"",IF(L298=LIST!$A$78,"",IF(L298=LIST!$A$80,"",IF(L298=LIST!$A$72,"",IF(L298=LIST!$A$73,"",IF(L298=LIST!$A$81,"",IF(L298=LIST!$A$82,"",IF(L298=LIST!$A$79,"",IF(K298=LIST!$A$75,LIST!$A$75,ROUND(J298*L298,2)))))))))))))</f>
        <v/>
      </c>
      <c r="J298" s="43">
        <f>IF(D298="",0,IF(K298=LIST!$A$75,0,IF(K298=LIST!$A$76,0,IF(K298=LIST!$A$77,0,IF(K298=LIST!$A$78,0,(MIN(D298,8)-K298))))))</f>
        <v>0</v>
      </c>
      <c r="K298" s="185" t="str">
        <f>IF(D298="","",IF('CLAIM FORM'!$M$7="",0,IF(L298=LIST!$A$78,0,IF('CLAIM FORM'!$M$7="R&amp;D",0,IF(E298="",LIST!$A$75,IF(F298=LIST!$F$30,0,IFERROR(((VLOOKUP(E298,'TRAINING CODE'!B:D,3,FALSE)*MIN(D298,8))),LIST!$A$76)))))))</f>
        <v/>
      </c>
      <c r="L298" s="183" t="str">
        <f>IF(B298="","",IF('CLAIM FORM'!$M$7="",LIST!$A$77,IFERROR(VLOOKUP(B298,'PHR (Project Hourly Rate)'!B:G,6,FALSE),LIST!$A$78)))</f>
        <v/>
      </c>
    </row>
    <row r="299" spans="1:12" ht="36" customHeight="1">
      <c r="A299" s="184">
        <v>297</v>
      </c>
      <c r="B299" s="46"/>
      <c r="C299" s="47"/>
      <c r="D299" s="48"/>
      <c r="E299" s="49"/>
      <c r="F299" s="49"/>
      <c r="G299" s="41" t="str">
        <f>IF(C299="","",VLOOKUP(WEEKDAY(C299),LIST!$A$15:$B$21,2,FALSE))</f>
        <v/>
      </c>
      <c r="H299" s="42" t="str">
        <f>IF(B299="","",IF(L299=LIST!$A$80,LIST!$A$78,IF(L299=LIST!$A$81,LIST!$A$78,IF(L299=LIST!$A$82,LIST!$A$78,IF(IFERROR(VLOOKUP(B299,'PHR (Project Hourly Rate)'!B:G,6,FALSE),LIST!$A$78)=0,LIST!$A$79,L299)))))</f>
        <v/>
      </c>
      <c r="I299" s="42" t="str">
        <f>IF(B299="","",IF(L299=LIST!$A$75,"",IF(K299=LIST!$A$76,LIST!$A$76,IF(L299=LIST!$A$77,"",IF(L299=LIST!$A$78,"",IF(L299=LIST!$A$80,"",IF(L299=LIST!$A$72,"",IF(L299=LIST!$A$73,"",IF(L299=LIST!$A$81,"",IF(L299=LIST!$A$82,"",IF(L299=LIST!$A$79,"",IF(K299=LIST!$A$75,LIST!$A$75,ROUND(J299*L299,2)))))))))))))</f>
        <v/>
      </c>
      <c r="J299" s="43">
        <f>IF(D299="",0,IF(K299=LIST!$A$75,0,IF(K299=LIST!$A$76,0,IF(K299=LIST!$A$77,0,IF(K299=LIST!$A$78,0,(MIN(D299,8)-K299))))))</f>
        <v>0</v>
      </c>
      <c r="K299" s="185" t="str">
        <f>IF(D299="","",IF('CLAIM FORM'!$M$7="",0,IF(L299=LIST!$A$78,0,IF('CLAIM FORM'!$M$7="R&amp;D",0,IF(E299="",LIST!$A$75,IF(F299=LIST!$F$30,0,IFERROR(((VLOOKUP(E299,'TRAINING CODE'!B:D,3,FALSE)*MIN(D299,8))),LIST!$A$76)))))))</f>
        <v/>
      </c>
      <c r="L299" s="183" t="str">
        <f>IF(B299="","",IF('CLAIM FORM'!$M$7="",LIST!$A$77,IFERROR(VLOOKUP(B299,'PHR (Project Hourly Rate)'!B:G,6,FALSE),LIST!$A$78)))</f>
        <v/>
      </c>
    </row>
    <row r="300" spans="1:12" ht="36" customHeight="1">
      <c r="A300" s="184">
        <v>298</v>
      </c>
      <c r="B300" s="46"/>
      <c r="C300" s="47"/>
      <c r="D300" s="48"/>
      <c r="E300" s="49"/>
      <c r="F300" s="49"/>
      <c r="G300" s="41" t="str">
        <f>IF(C300="","",VLOOKUP(WEEKDAY(C300),LIST!$A$15:$B$21,2,FALSE))</f>
        <v/>
      </c>
      <c r="H300" s="42" t="str">
        <f>IF(B300="","",IF(L300=LIST!$A$80,LIST!$A$78,IF(L300=LIST!$A$81,LIST!$A$78,IF(L300=LIST!$A$82,LIST!$A$78,IF(IFERROR(VLOOKUP(B300,'PHR (Project Hourly Rate)'!B:G,6,FALSE),LIST!$A$78)=0,LIST!$A$79,L300)))))</f>
        <v/>
      </c>
      <c r="I300" s="42" t="str">
        <f>IF(B300="","",IF(L300=LIST!$A$75,"",IF(K300=LIST!$A$76,LIST!$A$76,IF(L300=LIST!$A$77,"",IF(L300=LIST!$A$78,"",IF(L300=LIST!$A$80,"",IF(L300=LIST!$A$72,"",IF(L300=LIST!$A$73,"",IF(L300=LIST!$A$81,"",IF(L300=LIST!$A$82,"",IF(L300=LIST!$A$79,"",IF(K300=LIST!$A$75,LIST!$A$75,ROUND(J300*L300,2)))))))))))))</f>
        <v/>
      </c>
      <c r="J300" s="43">
        <f>IF(D300="",0,IF(K300=LIST!$A$75,0,IF(K300=LIST!$A$76,0,IF(K300=LIST!$A$77,0,IF(K300=LIST!$A$78,0,(MIN(D300,8)-K300))))))</f>
        <v>0</v>
      </c>
      <c r="K300" s="185" t="str">
        <f>IF(D300="","",IF('CLAIM FORM'!$M$7="",0,IF(L300=LIST!$A$78,0,IF('CLAIM FORM'!$M$7="R&amp;D",0,IF(E300="",LIST!$A$75,IF(F300=LIST!$F$30,0,IFERROR(((VLOOKUP(E300,'TRAINING CODE'!B:D,3,FALSE)*MIN(D300,8))),LIST!$A$76)))))))</f>
        <v/>
      </c>
      <c r="L300" s="183" t="str">
        <f>IF(B300="","",IF('CLAIM FORM'!$M$7="",LIST!$A$77,IFERROR(VLOOKUP(B300,'PHR (Project Hourly Rate)'!B:G,6,FALSE),LIST!$A$78)))</f>
        <v/>
      </c>
    </row>
    <row r="301" spans="1:12" ht="36" customHeight="1">
      <c r="A301" s="184">
        <v>299</v>
      </c>
      <c r="B301" s="46"/>
      <c r="C301" s="47"/>
      <c r="D301" s="48"/>
      <c r="E301" s="49"/>
      <c r="F301" s="49"/>
      <c r="G301" s="41" t="str">
        <f>IF(C301="","",VLOOKUP(WEEKDAY(C301),LIST!$A$15:$B$21,2,FALSE))</f>
        <v/>
      </c>
      <c r="H301" s="42" t="str">
        <f>IF(B301="","",IF(L301=LIST!$A$80,LIST!$A$78,IF(L301=LIST!$A$81,LIST!$A$78,IF(L301=LIST!$A$82,LIST!$A$78,IF(IFERROR(VLOOKUP(B301,'PHR (Project Hourly Rate)'!B:G,6,FALSE),LIST!$A$78)=0,LIST!$A$79,L301)))))</f>
        <v/>
      </c>
      <c r="I301" s="42" t="str">
        <f>IF(B301="","",IF(L301=LIST!$A$75,"",IF(K301=LIST!$A$76,LIST!$A$76,IF(L301=LIST!$A$77,"",IF(L301=LIST!$A$78,"",IF(L301=LIST!$A$80,"",IF(L301=LIST!$A$72,"",IF(L301=LIST!$A$73,"",IF(L301=LIST!$A$81,"",IF(L301=LIST!$A$82,"",IF(L301=LIST!$A$79,"",IF(K301=LIST!$A$75,LIST!$A$75,ROUND(J301*L301,2)))))))))))))</f>
        <v/>
      </c>
      <c r="J301" s="43">
        <f>IF(D301="",0,IF(K301=LIST!$A$75,0,IF(K301=LIST!$A$76,0,IF(K301=LIST!$A$77,0,IF(K301=LIST!$A$78,0,(MIN(D301,8)-K301))))))</f>
        <v>0</v>
      </c>
      <c r="K301" s="185" t="str">
        <f>IF(D301="","",IF('CLAIM FORM'!$M$7="",0,IF(L301=LIST!$A$78,0,IF('CLAIM FORM'!$M$7="R&amp;D",0,IF(E301="",LIST!$A$75,IF(F301=LIST!$F$30,0,IFERROR(((VLOOKUP(E301,'TRAINING CODE'!B:D,3,FALSE)*MIN(D301,8))),LIST!$A$76)))))))</f>
        <v/>
      </c>
      <c r="L301" s="183" t="str">
        <f>IF(B301="","",IF('CLAIM FORM'!$M$7="",LIST!$A$77,IFERROR(VLOOKUP(B301,'PHR (Project Hourly Rate)'!B:G,6,FALSE),LIST!$A$78)))</f>
        <v/>
      </c>
    </row>
    <row r="302" spans="1:12" ht="36" customHeight="1">
      <c r="A302" s="184">
        <v>300</v>
      </c>
      <c r="B302" s="46"/>
      <c r="C302" s="47"/>
      <c r="D302" s="48"/>
      <c r="E302" s="49"/>
      <c r="F302" s="49"/>
      <c r="G302" s="41" t="str">
        <f>IF(C302="","",VLOOKUP(WEEKDAY(C302),LIST!$A$15:$B$21,2,FALSE))</f>
        <v/>
      </c>
      <c r="H302" s="42" t="str">
        <f>IF(B302="","",IF(L302=LIST!$A$80,LIST!$A$78,IF(L302=LIST!$A$81,LIST!$A$78,IF(L302=LIST!$A$82,LIST!$A$78,IF(IFERROR(VLOOKUP(B302,'PHR (Project Hourly Rate)'!B:G,6,FALSE),LIST!$A$78)=0,LIST!$A$79,L302)))))</f>
        <v/>
      </c>
      <c r="I302" s="42" t="str">
        <f>IF(B302="","",IF(L302=LIST!$A$75,"",IF(K302=LIST!$A$76,LIST!$A$76,IF(L302=LIST!$A$77,"",IF(L302=LIST!$A$78,"",IF(L302=LIST!$A$80,"",IF(L302=LIST!$A$72,"",IF(L302=LIST!$A$73,"",IF(L302=LIST!$A$81,"",IF(L302=LIST!$A$82,"",IF(L302=LIST!$A$79,"",IF(K302=LIST!$A$75,LIST!$A$75,ROUND(J302*L302,2)))))))))))))</f>
        <v/>
      </c>
      <c r="J302" s="43">
        <f>IF(D302="",0,IF(K302=LIST!$A$75,0,IF(K302=LIST!$A$76,0,IF(K302=LIST!$A$77,0,IF(K302=LIST!$A$78,0,(MIN(D302,8)-K302))))))</f>
        <v>0</v>
      </c>
      <c r="K302" s="185" t="str">
        <f>IF(D302="","",IF('CLAIM FORM'!$M$7="",0,IF(L302=LIST!$A$78,0,IF('CLAIM FORM'!$M$7="R&amp;D",0,IF(E302="",LIST!$A$75,IF(F302=LIST!$F$30,0,IFERROR(((VLOOKUP(E302,'TRAINING CODE'!B:D,3,FALSE)*MIN(D302,8))),LIST!$A$76)))))))</f>
        <v/>
      </c>
      <c r="L302" s="183" t="str">
        <f>IF(B302="","",IF('CLAIM FORM'!$M$7="",LIST!$A$77,IFERROR(VLOOKUP(B302,'PHR (Project Hourly Rate)'!B:G,6,FALSE),LIST!$A$78)))</f>
        <v/>
      </c>
    </row>
    <row r="303" spans="1:12" ht="36" customHeight="1">
      <c r="A303" s="184">
        <v>301</v>
      </c>
      <c r="B303" s="46"/>
      <c r="C303" s="47"/>
      <c r="D303" s="48"/>
      <c r="E303" s="49"/>
      <c r="F303" s="49"/>
      <c r="G303" s="41" t="str">
        <f>IF(C303="","",VLOOKUP(WEEKDAY(C303),LIST!$A$15:$B$21,2,FALSE))</f>
        <v/>
      </c>
      <c r="H303" s="42" t="str">
        <f>IF(B303="","",IF(L303=LIST!$A$80,LIST!$A$78,IF(L303=LIST!$A$81,LIST!$A$78,IF(L303=LIST!$A$82,LIST!$A$78,IF(IFERROR(VLOOKUP(B303,'PHR (Project Hourly Rate)'!B:G,6,FALSE),LIST!$A$78)=0,LIST!$A$79,L303)))))</f>
        <v/>
      </c>
      <c r="I303" s="42" t="str">
        <f>IF(B303="","",IF(L303=LIST!$A$75,"",IF(K303=LIST!$A$76,LIST!$A$76,IF(L303=LIST!$A$77,"",IF(L303=LIST!$A$78,"",IF(L303=LIST!$A$80,"",IF(L303=LIST!$A$72,"",IF(L303=LIST!$A$73,"",IF(L303=LIST!$A$81,"",IF(L303=LIST!$A$82,"",IF(L303=LIST!$A$79,"",IF(K303=LIST!$A$75,LIST!$A$75,ROUND(J303*L303,2)))))))))))))</f>
        <v/>
      </c>
      <c r="J303" s="43">
        <f>IF(D303="",0,IF(K303=LIST!$A$75,0,IF(K303=LIST!$A$76,0,IF(K303=LIST!$A$77,0,IF(K303=LIST!$A$78,0,(MIN(D303,8)-K303))))))</f>
        <v>0</v>
      </c>
      <c r="K303" s="185" t="str">
        <f>IF(D303="","",IF('CLAIM FORM'!$M$7="",0,IF(L303=LIST!$A$78,0,IF('CLAIM FORM'!$M$7="R&amp;D",0,IF(E303="",LIST!$A$75,IF(F303=LIST!$F$30,0,IFERROR(((VLOOKUP(E303,'TRAINING CODE'!B:D,3,FALSE)*MIN(D303,8))),LIST!$A$76)))))))</f>
        <v/>
      </c>
      <c r="L303" s="183" t="str">
        <f>IF(B303="","",IF('CLAIM FORM'!$M$7="",LIST!$A$77,IFERROR(VLOOKUP(B303,'PHR (Project Hourly Rate)'!B:G,6,FALSE),LIST!$A$78)))</f>
        <v/>
      </c>
    </row>
    <row r="304" spans="1:12" ht="36" customHeight="1">
      <c r="A304" s="184">
        <v>302</v>
      </c>
      <c r="B304" s="46"/>
      <c r="C304" s="47"/>
      <c r="D304" s="48"/>
      <c r="E304" s="49"/>
      <c r="F304" s="49"/>
      <c r="G304" s="41" t="str">
        <f>IF(C304="","",VLOOKUP(WEEKDAY(C304),LIST!$A$15:$B$21,2,FALSE))</f>
        <v/>
      </c>
      <c r="H304" s="42" t="str">
        <f>IF(B304="","",IF(L304=LIST!$A$80,LIST!$A$78,IF(L304=LIST!$A$81,LIST!$A$78,IF(L304=LIST!$A$82,LIST!$A$78,IF(IFERROR(VLOOKUP(B304,'PHR (Project Hourly Rate)'!B:G,6,FALSE),LIST!$A$78)=0,LIST!$A$79,L304)))))</f>
        <v/>
      </c>
      <c r="I304" s="42" t="str">
        <f>IF(B304="","",IF(L304=LIST!$A$75,"",IF(K304=LIST!$A$76,LIST!$A$76,IF(L304=LIST!$A$77,"",IF(L304=LIST!$A$78,"",IF(L304=LIST!$A$80,"",IF(L304=LIST!$A$72,"",IF(L304=LIST!$A$73,"",IF(L304=LIST!$A$81,"",IF(L304=LIST!$A$82,"",IF(L304=LIST!$A$79,"",IF(K304=LIST!$A$75,LIST!$A$75,ROUND(J304*L304,2)))))))))))))</f>
        <v/>
      </c>
      <c r="J304" s="43">
        <f>IF(D304="",0,IF(K304=LIST!$A$75,0,IF(K304=LIST!$A$76,0,IF(K304=LIST!$A$77,0,IF(K304=LIST!$A$78,0,(MIN(D304,8)-K304))))))</f>
        <v>0</v>
      </c>
      <c r="K304" s="185" t="str">
        <f>IF(D304="","",IF('CLAIM FORM'!$M$7="",0,IF(L304=LIST!$A$78,0,IF('CLAIM FORM'!$M$7="R&amp;D",0,IF(E304="",LIST!$A$75,IF(F304=LIST!$F$30,0,IFERROR(((VLOOKUP(E304,'TRAINING CODE'!B:D,3,FALSE)*MIN(D304,8))),LIST!$A$76)))))))</f>
        <v/>
      </c>
      <c r="L304" s="183" t="str">
        <f>IF(B304="","",IF('CLAIM FORM'!$M$7="",LIST!$A$77,IFERROR(VLOOKUP(B304,'PHR (Project Hourly Rate)'!B:G,6,FALSE),LIST!$A$78)))</f>
        <v/>
      </c>
    </row>
    <row r="305" spans="1:12" ht="36" customHeight="1">
      <c r="A305" s="184">
        <v>303</v>
      </c>
      <c r="B305" s="46"/>
      <c r="C305" s="47"/>
      <c r="D305" s="48"/>
      <c r="E305" s="49"/>
      <c r="F305" s="49"/>
      <c r="G305" s="41" t="str">
        <f>IF(C305="","",VLOOKUP(WEEKDAY(C305),LIST!$A$15:$B$21,2,FALSE))</f>
        <v/>
      </c>
      <c r="H305" s="42" t="str">
        <f>IF(B305="","",IF(L305=LIST!$A$80,LIST!$A$78,IF(L305=LIST!$A$81,LIST!$A$78,IF(L305=LIST!$A$82,LIST!$A$78,IF(IFERROR(VLOOKUP(B305,'PHR (Project Hourly Rate)'!B:G,6,FALSE),LIST!$A$78)=0,LIST!$A$79,L305)))))</f>
        <v/>
      </c>
      <c r="I305" s="42" t="str">
        <f>IF(B305="","",IF(L305=LIST!$A$75,"",IF(K305=LIST!$A$76,LIST!$A$76,IF(L305=LIST!$A$77,"",IF(L305=LIST!$A$78,"",IF(L305=LIST!$A$80,"",IF(L305=LIST!$A$72,"",IF(L305=LIST!$A$73,"",IF(L305=LIST!$A$81,"",IF(L305=LIST!$A$82,"",IF(L305=LIST!$A$79,"",IF(K305=LIST!$A$75,LIST!$A$75,ROUND(J305*L305,2)))))))))))))</f>
        <v/>
      </c>
      <c r="J305" s="43">
        <f>IF(D305="",0,IF(K305=LIST!$A$75,0,IF(K305=LIST!$A$76,0,IF(K305=LIST!$A$77,0,IF(K305=LIST!$A$78,0,(MIN(D305,8)-K305))))))</f>
        <v>0</v>
      </c>
      <c r="K305" s="185" t="str">
        <f>IF(D305="","",IF('CLAIM FORM'!$M$7="",0,IF(L305=LIST!$A$78,0,IF('CLAIM FORM'!$M$7="R&amp;D",0,IF(E305="",LIST!$A$75,IF(F305=LIST!$F$30,0,IFERROR(((VLOOKUP(E305,'TRAINING CODE'!B:D,3,FALSE)*MIN(D305,8))),LIST!$A$76)))))))</f>
        <v/>
      </c>
      <c r="L305" s="183" t="str">
        <f>IF(B305="","",IF('CLAIM FORM'!$M$7="",LIST!$A$77,IFERROR(VLOOKUP(B305,'PHR (Project Hourly Rate)'!B:G,6,FALSE),LIST!$A$78)))</f>
        <v/>
      </c>
    </row>
    <row r="306" spans="1:12" ht="36" customHeight="1">
      <c r="A306" s="184">
        <v>304</v>
      </c>
      <c r="B306" s="46"/>
      <c r="C306" s="47"/>
      <c r="D306" s="48"/>
      <c r="E306" s="49"/>
      <c r="F306" s="49"/>
      <c r="G306" s="41" t="str">
        <f>IF(C306="","",VLOOKUP(WEEKDAY(C306),LIST!$A$15:$B$21,2,FALSE))</f>
        <v/>
      </c>
      <c r="H306" s="42" t="str">
        <f>IF(B306="","",IF(L306=LIST!$A$80,LIST!$A$78,IF(L306=LIST!$A$81,LIST!$A$78,IF(L306=LIST!$A$82,LIST!$A$78,IF(IFERROR(VLOOKUP(B306,'PHR (Project Hourly Rate)'!B:G,6,FALSE),LIST!$A$78)=0,LIST!$A$79,L306)))))</f>
        <v/>
      </c>
      <c r="I306" s="42" t="str">
        <f>IF(B306="","",IF(L306=LIST!$A$75,"",IF(K306=LIST!$A$76,LIST!$A$76,IF(L306=LIST!$A$77,"",IF(L306=LIST!$A$78,"",IF(L306=LIST!$A$80,"",IF(L306=LIST!$A$72,"",IF(L306=LIST!$A$73,"",IF(L306=LIST!$A$81,"",IF(L306=LIST!$A$82,"",IF(L306=LIST!$A$79,"",IF(K306=LIST!$A$75,LIST!$A$75,ROUND(J306*L306,2)))))))))))))</f>
        <v/>
      </c>
      <c r="J306" s="43">
        <f>IF(D306="",0,IF(K306=LIST!$A$75,0,IF(K306=LIST!$A$76,0,IF(K306=LIST!$A$77,0,IF(K306=LIST!$A$78,0,(MIN(D306,8)-K306))))))</f>
        <v>0</v>
      </c>
      <c r="K306" s="185" t="str">
        <f>IF(D306="","",IF('CLAIM FORM'!$M$7="",0,IF(L306=LIST!$A$78,0,IF('CLAIM FORM'!$M$7="R&amp;D",0,IF(E306="",LIST!$A$75,IF(F306=LIST!$F$30,0,IFERROR(((VLOOKUP(E306,'TRAINING CODE'!B:D,3,FALSE)*MIN(D306,8))),LIST!$A$76)))))))</f>
        <v/>
      </c>
      <c r="L306" s="183" t="str">
        <f>IF(B306="","",IF('CLAIM FORM'!$M$7="",LIST!$A$77,IFERROR(VLOOKUP(B306,'PHR (Project Hourly Rate)'!B:G,6,FALSE),LIST!$A$78)))</f>
        <v/>
      </c>
    </row>
    <row r="307" spans="1:12" ht="36" customHeight="1">
      <c r="A307" s="184">
        <v>305</v>
      </c>
      <c r="B307" s="46"/>
      <c r="C307" s="47"/>
      <c r="D307" s="48"/>
      <c r="E307" s="49"/>
      <c r="F307" s="49"/>
      <c r="G307" s="41" t="str">
        <f>IF(C307="","",VLOOKUP(WEEKDAY(C307),LIST!$A$15:$B$21,2,FALSE))</f>
        <v/>
      </c>
      <c r="H307" s="42" t="str">
        <f>IF(B307="","",IF(L307=LIST!$A$80,LIST!$A$78,IF(L307=LIST!$A$81,LIST!$A$78,IF(L307=LIST!$A$82,LIST!$A$78,IF(IFERROR(VLOOKUP(B307,'PHR (Project Hourly Rate)'!B:G,6,FALSE),LIST!$A$78)=0,LIST!$A$79,L307)))))</f>
        <v/>
      </c>
      <c r="I307" s="42" t="str">
        <f>IF(B307="","",IF(L307=LIST!$A$75,"",IF(K307=LIST!$A$76,LIST!$A$76,IF(L307=LIST!$A$77,"",IF(L307=LIST!$A$78,"",IF(L307=LIST!$A$80,"",IF(L307=LIST!$A$72,"",IF(L307=LIST!$A$73,"",IF(L307=LIST!$A$81,"",IF(L307=LIST!$A$82,"",IF(L307=LIST!$A$79,"",IF(K307=LIST!$A$75,LIST!$A$75,ROUND(J307*L307,2)))))))))))))</f>
        <v/>
      </c>
      <c r="J307" s="43">
        <f>IF(D307="",0,IF(K307=LIST!$A$75,0,IF(K307=LIST!$A$76,0,IF(K307=LIST!$A$77,0,IF(K307=LIST!$A$78,0,(MIN(D307,8)-K307))))))</f>
        <v>0</v>
      </c>
      <c r="K307" s="185" t="str">
        <f>IF(D307="","",IF('CLAIM FORM'!$M$7="",0,IF(L307=LIST!$A$78,0,IF('CLAIM FORM'!$M$7="R&amp;D",0,IF(E307="",LIST!$A$75,IF(F307=LIST!$F$30,0,IFERROR(((VLOOKUP(E307,'TRAINING CODE'!B:D,3,FALSE)*MIN(D307,8))),LIST!$A$76)))))))</f>
        <v/>
      </c>
      <c r="L307" s="183" t="str">
        <f>IF(B307="","",IF('CLAIM FORM'!$M$7="",LIST!$A$77,IFERROR(VLOOKUP(B307,'PHR (Project Hourly Rate)'!B:G,6,FALSE),LIST!$A$78)))</f>
        <v/>
      </c>
    </row>
    <row r="308" spans="1:12" ht="36" customHeight="1">
      <c r="A308" s="184">
        <v>306</v>
      </c>
      <c r="B308" s="46"/>
      <c r="C308" s="47"/>
      <c r="D308" s="48"/>
      <c r="E308" s="49"/>
      <c r="F308" s="49"/>
      <c r="G308" s="41" t="str">
        <f>IF(C308="","",VLOOKUP(WEEKDAY(C308),LIST!$A$15:$B$21,2,FALSE))</f>
        <v/>
      </c>
      <c r="H308" s="42" t="str">
        <f>IF(B308="","",IF(L308=LIST!$A$80,LIST!$A$78,IF(L308=LIST!$A$81,LIST!$A$78,IF(L308=LIST!$A$82,LIST!$A$78,IF(IFERROR(VLOOKUP(B308,'PHR (Project Hourly Rate)'!B:G,6,FALSE),LIST!$A$78)=0,LIST!$A$79,L308)))))</f>
        <v/>
      </c>
      <c r="I308" s="42" t="str">
        <f>IF(B308="","",IF(L308=LIST!$A$75,"",IF(K308=LIST!$A$76,LIST!$A$76,IF(L308=LIST!$A$77,"",IF(L308=LIST!$A$78,"",IF(L308=LIST!$A$80,"",IF(L308=LIST!$A$72,"",IF(L308=LIST!$A$73,"",IF(L308=LIST!$A$81,"",IF(L308=LIST!$A$82,"",IF(L308=LIST!$A$79,"",IF(K308=LIST!$A$75,LIST!$A$75,ROUND(J308*L308,2)))))))))))))</f>
        <v/>
      </c>
      <c r="J308" s="43">
        <f>IF(D308="",0,IF(K308=LIST!$A$75,0,IF(K308=LIST!$A$76,0,IF(K308=LIST!$A$77,0,IF(K308=LIST!$A$78,0,(MIN(D308,8)-K308))))))</f>
        <v>0</v>
      </c>
      <c r="K308" s="185" t="str">
        <f>IF(D308="","",IF('CLAIM FORM'!$M$7="",0,IF(L308=LIST!$A$78,0,IF('CLAIM FORM'!$M$7="R&amp;D",0,IF(E308="",LIST!$A$75,IF(F308=LIST!$F$30,0,IFERROR(((VLOOKUP(E308,'TRAINING CODE'!B:D,3,FALSE)*MIN(D308,8))),LIST!$A$76)))))))</f>
        <v/>
      </c>
      <c r="L308" s="183" t="str">
        <f>IF(B308="","",IF('CLAIM FORM'!$M$7="",LIST!$A$77,IFERROR(VLOOKUP(B308,'PHR (Project Hourly Rate)'!B:G,6,FALSE),LIST!$A$78)))</f>
        <v/>
      </c>
    </row>
    <row r="309" spans="1:12" ht="36" customHeight="1">
      <c r="A309" s="184">
        <v>307</v>
      </c>
      <c r="B309" s="46"/>
      <c r="C309" s="47"/>
      <c r="D309" s="48"/>
      <c r="E309" s="49"/>
      <c r="F309" s="49"/>
      <c r="G309" s="41" t="str">
        <f>IF(C309="","",VLOOKUP(WEEKDAY(C309),LIST!$A$15:$B$21,2,FALSE))</f>
        <v/>
      </c>
      <c r="H309" s="42" t="str">
        <f>IF(B309="","",IF(L309=LIST!$A$80,LIST!$A$78,IF(L309=LIST!$A$81,LIST!$A$78,IF(L309=LIST!$A$82,LIST!$A$78,IF(IFERROR(VLOOKUP(B309,'PHR (Project Hourly Rate)'!B:G,6,FALSE),LIST!$A$78)=0,LIST!$A$79,L309)))))</f>
        <v/>
      </c>
      <c r="I309" s="42" t="str">
        <f>IF(B309="","",IF(L309=LIST!$A$75,"",IF(K309=LIST!$A$76,LIST!$A$76,IF(L309=LIST!$A$77,"",IF(L309=LIST!$A$78,"",IF(L309=LIST!$A$80,"",IF(L309=LIST!$A$72,"",IF(L309=LIST!$A$73,"",IF(L309=LIST!$A$81,"",IF(L309=LIST!$A$82,"",IF(L309=LIST!$A$79,"",IF(K309=LIST!$A$75,LIST!$A$75,ROUND(J309*L309,2)))))))))))))</f>
        <v/>
      </c>
      <c r="J309" s="43">
        <f>IF(D309="",0,IF(K309=LIST!$A$75,0,IF(K309=LIST!$A$76,0,IF(K309=LIST!$A$77,0,IF(K309=LIST!$A$78,0,(MIN(D309,8)-K309))))))</f>
        <v>0</v>
      </c>
      <c r="K309" s="185" t="str">
        <f>IF(D309="","",IF('CLAIM FORM'!$M$7="",0,IF(L309=LIST!$A$78,0,IF('CLAIM FORM'!$M$7="R&amp;D",0,IF(E309="",LIST!$A$75,IF(F309=LIST!$F$30,0,IFERROR(((VLOOKUP(E309,'TRAINING CODE'!B:D,3,FALSE)*MIN(D309,8))),LIST!$A$76)))))))</f>
        <v/>
      </c>
      <c r="L309" s="183" t="str">
        <f>IF(B309="","",IF('CLAIM FORM'!$M$7="",LIST!$A$77,IFERROR(VLOOKUP(B309,'PHR (Project Hourly Rate)'!B:G,6,FALSE),LIST!$A$78)))</f>
        <v/>
      </c>
    </row>
    <row r="310" spans="1:12" ht="36" customHeight="1">
      <c r="A310" s="184">
        <v>308</v>
      </c>
      <c r="B310" s="46"/>
      <c r="C310" s="47"/>
      <c r="D310" s="48"/>
      <c r="E310" s="49"/>
      <c r="F310" s="49"/>
      <c r="G310" s="41" t="str">
        <f>IF(C310="","",VLOOKUP(WEEKDAY(C310),LIST!$A$15:$B$21,2,FALSE))</f>
        <v/>
      </c>
      <c r="H310" s="42" t="str">
        <f>IF(B310="","",IF(L310=LIST!$A$80,LIST!$A$78,IF(L310=LIST!$A$81,LIST!$A$78,IF(L310=LIST!$A$82,LIST!$A$78,IF(IFERROR(VLOOKUP(B310,'PHR (Project Hourly Rate)'!B:G,6,FALSE),LIST!$A$78)=0,LIST!$A$79,L310)))))</f>
        <v/>
      </c>
      <c r="I310" s="42" t="str">
        <f>IF(B310="","",IF(L310=LIST!$A$75,"",IF(K310=LIST!$A$76,LIST!$A$76,IF(L310=LIST!$A$77,"",IF(L310=LIST!$A$78,"",IF(L310=LIST!$A$80,"",IF(L310=LIST!$A$72,"",IF(L310=LIST!$A$73,"",IF(L310=LIST!$A$81,"",IF(L310=LIST!$A$82,"",IF(L310=LIST!$A$79,"",IF(K310=LIST!$A$75,LIST!$A$75,ROUND(J310*L310,2)))))))))))))</f>
        <v/>
      </c>
      <c r="J310" s="43">
        <f>IF(D310="",0,IF(K310=LIST!$A$75,0,IF(K310=LIST!$A$76,0,IF(K310=LIST!$A$77,0,IF(K310=LIST!$A$78,0,(MIN(D310,8)-K310))))))</f>
        <v>0</v>
      </c>
      <c r="K310" s="185" t="str">
        <f>IF(D310="","",IF('CLAIM FORM'!$M$7="",0,IF(L310=LIST!$A$78,0,IF('CLAIM FORM'!$M$7="R&amp;D",0,IF(E310="",LIST!$A$75,IF(F310=LIST!$F$30,0,IFERROR(((VLOOKUP(E310,'TRAINING CODE'!B:D,3,FALSE)*MIN(D310,8))),LIST!$A$76)))))))</f>
        <v/>
      </c>
      <c r="L310" s="183" t="str">
        <f>IF(B310="","",IF('CLAIM FORM'!$M$7="",LIST!$A$77,IFERROR(VLOOKUP(B310,'PHR (Project Hourly Rate)'!B:G,6,FALSE),LIST!$A$78)))</f>
        <v/>
      </c>
    </row>
    <row r="311" spans="1:12" ht="36" customHeight="1">
      <c r="A311" s="184">
        <v>309</v>
      </c>
      <c r="B311" s="46"/>
      <c r="C311" s="47"/>
      <c r="D311" s="48"/>
      <c r="E311" s="49"/>
      <c r="F311" s="49"/>
      <c r="G311" s="41" t="str">
        <f>IF(C311="","",VLOOKUP(WEEKDAY(C311),LIST!$A$15:$B$21,2,FALSE))</f>
        <v/>
      </c>
      <c r="H311" s="42" t="str">
        <f>IF(B311="","",IF(L311=LIST!$A$80,LIST!$A$78,IF(L311=LIST!$A$81,LIST!$A$78,IF(L311=LIST!$A$82,LIST!$A$78,IF(IFERROR(VLOOKUP(B311,'PHR (Project Hourly Rate)'!B:G,6,FALSE),LIST!$A$78)=0,LIST!$A$79,L311)))))</f>
        <v/>
      </c>
      <c r="I311" s="42" t="str">
        <f>IF(B311="","",IF(L311=LIST!$A$75,"",IF(K311=LIST!$A$76,LIST!$A$76,IF(L311=LIST!$A$77,"",IF(L311=LIST!$A$78,"",IF(L311=LIST!$A$80,"",IF(L311=LIST!$A$72,"",IF(L311=LIST!$A$73,"",IF(L311=LIST!$A$81,"",IF(L311=LIST!$A$82,"",IF(L311=LIST!$A$79,"",IF(K311=LIST!$A$75,LIST!$A$75,ROUND(J311*L311,2)))))))))))))</f>
        <v/>
      </c>
      <c r="J311" s="43">
        <f>IF(D311="",0,IF(K311=LIST!$A$75,0,IF(K311=LIST!$A$76,0,IF(K311=LIST!$A$77,0,IF(K311=LIST!$A$78,0,(MIN(D311,8)-K311))))))</f>
        <v>0</v>
      </c>
      <c r="K311" s="185" t="str">
        <f>IF(D311="","",IF('CLAIM FORM'!$M$7="",0,IF(L311=LIST!$A$78,0,IF('CLAIM FORM'!$M$7="R&amp;D",0,IF(E311="",LIST!$A$75,IF(F311=LIST!$F$30,0,IFERROR(((VLOOKUP(E311,'TRAINING CODE'!B:D,3,FALSE)*MIN(D311,8))),LIST!$A$76)))))))</f>
        <v/>
      </c>
      <c r="L311" s="183" t="str">
        <f>IF(B311="","",IF('CLAIM FORM'!$M$7="",LIST!$A$77,IFERROR(VLOOKUP(B311,'PHR (Project Hourly Rate)'!B:G,6,FALSE),LIST!$A$78)))</f>
        <v/>
      </c>
    </row>
    <row r="312" spans="1:12" ht="36" customHeight="1">
      <c r="A312" s="184">
        <v>310</v>
      </c>
      <c r="B312" s="46"/>
      <c r="C312" s="47"/>
      <c r="D312" s="48"/>
      <c r="E312" s="49"/>
      <c r="F312" s="49"/>
      <c r="G312" s="41" t="str">
        <f>IF(C312="","",VLOOKUP(WEEKDAY(C312),LIST!$A$15:$B$21,2,FALSE))</f>
        <v/>
      </c>
      <c r="H312" s="42" t="str">
        <f>IF(B312="","",IF(L312=LIST!$A$80,LIST!$A$78,IF(L312=LIST!$A$81,LIST!$A$78,IF(L312=LIST!$A$82,LIST!$A$78,IF(IFERROR(VLOOKUP(B312,'PHR (Project Hourly Rate)'!B:G,6,FALSE),LIST!$A$78)=0,LIST!$A$79,L312)))))</f>
        <v/>
      </c>
      <c r="I312" s="42" t="str">
        <f>IF(B312="","",IF(L312=LIST!$A$75,"",IF(K312=LIST!$A$76,LIST!$A$76,IF(L312=LIST!$A$77,"",IF(L312=LIST!$A$78,"",IF(L312=LIST!$A$80,"",IF(L312=LIST!$A$72,"",IF(L312=LIST!$A$73,"",IF(L312=LIST!$A$81,"",IF(L312=LIST!$A$82,"",IF(L312=LIST!$A$79,"",IF(K312=LIST!$A$75,LIST!$A$75,ROUND(J312*L312,2)))))))))))))</f>
        <v/>
      </c>
      <c r="J312" s="43">
        <f>IF(D312="",0,IF(K312=LIST!$A$75,0,IF(K312=LIST!$A$76,0,IF(K312=LIST!$A$77,0,IF(K312=LIST!$A$78,0,(MIN(D312,8)-K312))))))</f>
        <v>0</v>
      </c>
      <c r="K312" s="185" t="str">
        <f>IF(D312="","",IF('CLAIM FORM'!$M$7="",0,IF(L312=LIST!$A$78,0,IF('CLAIM FORM'!$M$7="R&amp;D",0,IF(E312="",LIST!$A$75,IF(F312=LIST!$F$30,0,IFERROR(((VLOOKUP(E312,'TRAINING CODE'!B:D,3,FALSE)*MIN(D312,8))),LIST!$A$76)))))))</f>
        <v/>
      </c>
      <c r="L312" s="183" t="str">
        <f>IF(B312="","",IF('CLAIM FORM'!$M$7="",LIST!$A$77,IFERROR(VLOOKUP(B312,'PHR (Project Hourly Rate)'!B:G,6,FALSE),LIST!$A$78)))</f>
        <v/>
      </c>
    </row>
    <row r="313" spans="1:12" ht="36" customHeight="1">
      <c r="A313" s="184">
        <v>311</v>
      </c>
      <c r="B313" s="46"/>
      <c r="C313" s="47"/>
      <c r="D313" s="48"/>
      <c r="E313" s="49"/>
      <c r="F313" s="49"/>
      <c r="G313" s="41" t="str">
        <f>IF(C313="","",VLOOKUP(WEEKDAY(C313),LIST!$A$15:$B$21,2,FALSE))</f>
        <v/>
      </c>
      <c r="H313" s="42" t="str">
        <f>IF(B313="","",IF(L313=LIST!$A$80,LIST!$A$78,IF(L313=LIST!$A$81,LIST!$A$78,IF(L313=LIST!$A$82,LIST!$A$78,IF(IFERROR(VLOOKUP(B313,'PHR (Project Hourly Rate)'!B:G,6,FALSE),LIST!$A$78)=0,LIST!$A$79,L313)))))</f>
        <v/>
      </c>
      <c r="I313" s="42" t="str">
        <f>IF(B313="","",IF(L313=LIST!$A$75,"",IF(K313=LIST!$A$76,LIST!$A$76,IF(L313=LIST!$A$77,"",IF(L313=LIST!$A$78,"",IF(L313=LIST!$A$80,"",IF(L313=LIST!$A$72,"",IF(L313=LIST!$A$73,"",IF(L313=LIST!$A$81,"",IF(L313=LIST!$A$82,"",IF(L313=LIST!$A$79,"",IF(K313=LIST!$A$75,LIST!$A$75,ROUND(J313*L313,2)))))))))))))</f>
        <v/>
      </c>
      <c r="J313" s="43">
        <f>IF(D313="",0,IF(K313=LIST!$A$75,0,IF(K313=LIST!$A$76,0,IF(K313=LIST!$A$77,0,IF(K313=LIST!$A$78,0,(MIN(D313,8)-K313))))))</f>
        <v>0</v>
      </c>
      <c r="K313" s="185" t="str">
        <f>IF(D313="","",IF('CLAIM FORM'!$M$7="",0,IF(L313=LIST!$A$78,0,IF('CLAIM FORM'!$M$7="R&amp;D",0,IF(E313="",LIST!$A$75,IF(F313=LIST!$F$30,0,IFERROR(((VLOOKUP(E313,'TRAINING CODE'!B:D,3,FALSE)*MIN(D313,8))),LIST!$A$76)))))))</f>
        <v/>
      </c>
      <c r="L313" s="183" t="str">
        <f>IF(B313="","",IF('CLAIM FORM'!$M$7="",LIST!$A$77,IFERROR(VLOOKUP(B313,'PHR (Project Hourly Rate)'!B:G,6,FALSE),LIST!$A$78)))</f>
        <v/>
      </c>
    </row>
    <row r="314" spans="1:12" ht="36" customHeight="1">
      <c r="A314" s="184">
        <v>312</v>
      </c>
      <c r="B314" s="46"/>
      <c r="C314" s="47"/>
      <c r="D314" s="48"/>
      <c r="E314" s="49"/>
      <c r="F314" s="49"/>
      <c r="G314" s="41" t="str">
        <f>IF(C314="","",VLOOKUP(WEEKDAY(C314),LIST!$A$15:$B$21,2,FALSE))</f>
        <v/>
      </c>
      <c r="H314" s="42" t="str">
        <f>IF(B314="","",IF(L314=LIST!$A$80,LIST!$A$78,IF(L314=LIST!$A$81,LIST!$A$78,IF(L314=LIST!$A$82,LIST!$A$78,IF(IFERROR(VLOOKUP(B314,'PHR (Project Hourly Rate)'!B:G,6,FALSE),LIST!$A$78)=0,LIST!$A$79,L314)))))</f>
        <v/>
      </c>
      <c r="I314" s="42" t="str">
        <f>IF(B314="","",IF(L314=LIST!$A$75,"",IF(K314=LIST!$A$76,LIST!$A$76,IF(L314=LIST!$A$77,"",IF(L314=LIST!$A$78,"",IF(L314=LIST!$A$80,"",IF(L314=LIST!$A$72,"",IF(L314=LIST!$A$73,"",IF(L314=LIST!$A$81,"",IF(L314=LIST!$A$82,"",IF(L314=LIST!$A$79,"",IF(K314=LIST!$A$75,LIST!$A$75,ROUND(J314*L314,2)))))))))))))</f>
        <v/>
      </c>
      <c r="J314" s="43">
        <f>IF(D314="",0,IF(K314=LIST!$A$75,0,IF(K314=LIST!$A$76,0,IF(K314=LIST!$A$77,0,IF(K314=LIST!$A$78,0,(MIN(D314,8)-K314))))))</f>
        <v>0</v>
      </c>
      <c r="K314" s="185" t="str">
        <f>IF(D314="","",IF('CLAIM FORM'!$M$7="",0,IF(L314=LIST!$A$78,0,IF('CLAIM FORM'!$M$7="R&amp;D",0,IF(E314="",LIST!$A$75,IF(F314=LIST!$F$30,0,IFERROR(((VLOOKUP(E314,'TRAINING CODE'!B:D,3,FALSE)*MIN(D314,8))),LIST!$A$76)))))))</f>
        <v/>
      </c>
      <c r="L314" s="183" t="str">
        <f>IF(B314="","",IF('CLAIM FORM'!$M$7="",LIST!$A$77,IFERROR(VLOOKUP(B314,'PHR (Project Hourly Rate)'!B:G,6,FALSE),LIST!$A$78)))</f>
        <v/>
      </c>
    </row>
    <row r="315" spans="1:12" ht="36" customHeight="1">
      <c r="A315" s="184">
        <v>313</v>
      </c>
      <c r="B315" s="46"/>
      <c r="C315" s="47"/>
      <c r="D315" s="48"/>
      <c r="E315" s="49"/>
      <c r="F315" s="49"/>
      <c r="G315" s="41" t="str">
        <f>IF(C315="","",VLOOKUP(WEEKDAY(C315),LIST!$A$15:$B$21,2,FALSE))</f>
        <v/>
      </c>
      <c r="H315" s="42" t="str">
        <f>IF(B315="","",IF(L315=LIST!$A$80,LIST!$A$78,IF(L315=LIST!$A$81,LIST!$A$78,IF(L315=LIST!$A$82,LIST!$A$78,IF(IFERROR(VLOOKUP(B315,'PHR (Project Hourly Rate)'!B:G,6,FALSE),LIST!$A$78)=0,LIST!$A$79,L315)))))</f>
        <v/>
      </c>
      <c r="I315" s="42" t="str">
        <f>IF(B315="","",IF(L315=LIST!$A$75,"",IF(K315=LIST!$A$76,LIST!$A$76,IF(L315=LIST!$A$77,"",IF(L315=LIST!$A$78,"",IF(L315=LIST!$A$80,"",IF(L315=LIST!$A$72,"",IF(L315=LIST!$A$73,"",IF(L315=LIST!$A$81,"",IF(L315=LIST!$A$82,"",IF(L315=LIST!$A$79,"",IF(K315=LIST!$A$75,LIST!$A$75,ROUND(J315*L315,2)))))))))))))</f>
        <v/>
      </c>
      <c r="J315" s="43">
        <f>IF(D315="",0,IF(K315=LIST!$A$75,0,IF(K315=LIST!$A$76,0,IF(K315=LIST!$A$77,0,IF(K315=LIST!$A$78,0,(MIN(D315,8)-K315))))))</f>
        <v>0</v>
      </c>
      <c r="K315" s="185" t="str">
        <f>IF(D315="","",IF('CLAIM FORM'!$M$7="",0,IF(L315=LIST!$A$78,0,IF('CLAIM FORM'!$M$7="R&amp;D",0,IF(E315="",LIST!$A$75,IF(F315=LIST!$F$30,0,IFERROR(((VLOOKUP(E315,'TRAINING CODE'!B:D,3,FALSE)*MIN(D315,8))),LIST!$A$76)))))))</f>
        <v/>
      </c>
      <c r="L315" s="183" t="str">
        <f>IF(B315="","",IF('CLAIM FORM'!$M$7="",LIST!$A$77,IFERROR(VLOOKUP(B315,'PHR (Project Hourly Rate)'!B:G,6,FALSE),LIST!$A$78)))</f>
        <v/>
      </c>
    </row>
    <row r="316" spans="1:12" ht="36" customHeight="1">
      <c r="A316" s="184">
        <v>314</v>
      </c>
      <c r="B316" s="46"/>
      <c r="C316" s="47"/>
      <c r="D316" s="48"/>
      <c r="E316" s="49"/>
      <c r="F316" s="49"/>
      <c r="G316" s="41" t="str">
        <f>IF(C316="","",VLOOKUP(WEEKDAY(C316),LIST!$A$15:$B$21,2,FALSE))</f>
        <v/>
      </c>
      <c r="H316" s="42" t="str">
        <f>IF(B316="","",IF(L316=LIST!$A$80,LIST!$A$78,IF(L316=LIST!$A$81,LIST!$A$78,IF(L316=LIST!$A$82,LIST!$A$78,IF(IFERROR(VLOOKUP(B316,'PHR (Project Hourly Rate)'!B:G,6,FALSE),LIST!$A$78)=0,LIST!$A$79,L316)))))</f>
        <v/>
      </c>
      <c r="I316" s="42" t="str">
        <f>IF(B316="","",IF(L316=LIST!$A$75,"",IF(K316=LIST!$A$76,LIST!$A$76,IF(L316=LIST!$A$77,"",IF(L316=LIST!$A$78,"",IF(L316=LIST!$A$80,"",IF(L316=LIST!$A$72,"",IF(L316=LIST!$A$73,"",IF(L316=LIST!$A$81,"",IF(L316=LIST!$A$82,"",IF(L316=LIST!$A$79,"",IF(K316=LIST!$A$75,LIST!$A$75,ROUND(J316*L316,2)))))))))))))</f>
        <v/>
      </c>
      <c r="J316" s="43">
        <f>IF(D316="",0,IF(K316=LIST!$A$75,0,IF(K316=LIST!$A$76,0,IF(K316=LIST!$A$77,0,IF(K316=LIST!$A$78,0,(MIN(D316,8)-K316))))))</f>
        <v>0</v>
      </c>
      <c r="K316" s="185" t="str">
        <f>IF(D316="","",IF('CLAIM FORM'!$M$7="",0,IF(L316=LIST!$A$78,0,IF('CLAIM FORM'!$M$7="R&amp;D",0,IF(E316="",LIST!$A$75,IF(F316=LIST!$F$30,0,IFERROR(((VLOOKUP(E316,'TRAINING CODE'!B:D,3,FALSE)*MIN(D316,8))),LIST!$A$76)))))))</f>
        <v/>
      </c>
      <c r="L316" s="183" t="str">
        <f>IF(B316="","",IF('CLAIM FORM'!$M$7="",LIST!$A$77,IFERROR(VLOOKUP(B316,'PHR (Project Hourly Rate)'!B:G,6,FALSE),LIST!$A$78)))</f>
        <v/>
      </c>
    </row>
    <row r="317" spans="1:12" ht="36" customHeight="1">
      <c r="A317" s="184">
        <v>315</v>
      </c>
      <c r="B317" s="46"/>
      <c r="C317" s="47"/>
      <c r="D317" s="48"/>
      <c r="E317" s="49"/>
      <c r="F317" s="49"/>
      <c r="G317" s="41" t="str">
        <f>IF(C317="","",VLOOKUP(WEEKDAY(C317),LIST!$A$15:$B$21,2,FALSE))</f>
        <v/>
      </c>
      <c r="H317" s="42" t="str">
        <f>IF(B317="","",IF(L317=LIST!$A$80,LIST!$A$78,IF(L317=LIST!$A$81,LIST!$A$78,IF(L317=LIST!$A$82,LIST!$A$78,IF(IFERROR(VLOOKUP(B317,'PHR (Project Hourly Rate)'!B:G,6,FALSE),LIST!$A$78)=0,LIST!$A$79,L317)))))</f>
        <v/>
      </c>
      <c r="I317" s="42" t="str">
        <f>IF(B317="","",IF(L317=LIST!$A$75,"",IF(K317=LIST!$A$76,LIST!$A$76,IF(L317=LIST!$A$77,"",IF(L317=LIST!$A$78,"",IF(L317=LIST!$A$80,"",IF(L317=LIST!$A$72,"",IF(L317=LIST!$A$73,"",IF(L317=LIST!$A$81,"",IF(L317=LIST!$A$82,"",IF(L317=LIST!$A$79,"",IF(K317=LIST!$A$75,LIST!$A$75,ROUND(J317*L317,2)))))))))))))</f>
        <v/>
      </c>
      <c r="J317" s="43">
        <f>IF(D317="",0,IF(K317=LIST!$A$75,0,IF(K317=LIST!$A$76,0,IF(K317=LIST!$A$77,0,IF(K317=LIST!$A$78,0,(MIN(D317,8)-K317))))))</f>
        <v>0</v>
      </c>
      <c r="K317" s="185" t="str">
        <f>IF(D317="","",IF('CLAIM FORM'!$M$7="",0,IF(L317=LIST!$A$78,0,IF('CLAIM FORM'!$M$7="R&amp;D",0,IF(E317="",LIST!$A$75,IF(F317=LIST!$F$30,0,IFERROR(((VLOOKUP(E317,'TRAINING CODE'!B:D,3,FALSE)*MIN(D317,8))),LIST!$A$76)))))))</f>
        <v/>
      </c>
      <c r="L317" s="183" t="str">
        <f>IF(B317="","",IF('CLAIM FORM'!$M$7="",LIST!$A$77,IFERROR(VLOOKUP(B317,'PHR (Project Hourly Rate)'!B:G,6,FALSE),LIST!$A$78)))</f>
        <v/>
      </c>
    </row>
    <row r="318" spans="1:12" ht="36" customHeight="1">
      <c r="A318" s="184">
        <v>316</v>
      </c>
      <c r="B318" s="46"/>
      <c r="C318" s="47"/>
      <c r="D318" s="48"/>
      <c r="E318" s="49"/>
      <c r="F318" s="49"/>
      <c r="G318" s="41" t="str">
        <f>IF(C318="","",VLOOKUP(WEEKDAY(C318),LIST!$A$15:$B$21,2,FALSE))</f>
        <v/>
      </c>
      <c r="H318" s="42" t="str">
        <f>IF(B318="","",IF(L318=LIST!$A$80,LIST!$A$78,IF(L318=LIST!$A$81,LIST!$A$78,IF(L318=LIST!$A$82,LIST!$A$78,IF(IFERROR(VLOOKUP(B318,'PHR (Project Hourly Rate)'!B:G,6,FALSE),LIST!$A$78)=0,LIST!$A$79,L318)))))</f>
        <v/>
      </c>
      <c r="I318" s="42" t="str">
        <f>IF(B318="","",IF(L318=LIST!$A$75,"",IF(K318=LIST!$A$76,LIST!$A$76,IF(L318=LIST!$A$77,"",IF(L318=LIST!$A$78,"",IF(L318=LIST!$A$80,"",IF(L318=LIST!$A$72,"",IF(L318=LIST!$A$73,"",IF(L318=LIST!$A$81,"",IF(L318=LIST!$A$82,"",IF(L318=LIST!$A$79,"",IF(K318=LIST!$A$75,LIST!$A$75,ROUND(J318*L318,2)))))))))))))</f>
        <v/>
      </c>
      <c r="J318" s="43">
        <f>IF(D318="",0,IF(K318=LIST!$A$75,0,IF(K318=LIST!$A$76,0,IF(K318=LIST!$A$77,0,IF(K318=LIST!$A$78,0,(MIN(D318,8)-K318))))))</f>
        <v>0</v>
      </c>
      <c r="K318" s="185" t="str">
        <f>IF(D318="","",IF('CLAIM FORM'!$M$7="",0,IF(L318=LIST!$A$78,0,IF('CLAIM FORM'!$M$7="R&amp;D",0,IF(E318="",LIST!$A$75,IF(F318=LIST!$F$30,0,IFERROR(((VLOOKUP(E318,'TRAINING CODE'!B:D,3,FALSE)*MIN(D318,8))),LIST!$A$76)))))))</f>
        <v/>
      </c>
      <c r="L318" s="183" t="str">
        <f>IF(B318="","",IF('CLAIM FORM'!$M$7="",LIST!$A$77,IFERROR(VLOOKUP(B318,'PHR (Project Hourly Rate)'!B:G,6,FALSE),LIST!$A$78)))</f>
        <v/>
      </c>
    </row>
    <row r="319" spans="1:12" ht="36" customHeight="1">
      <c r="A319" s="184">
        <v>317</v>
      </c>
      <c r="B319" s="46"/>
      <c r="C319" s="47"/>
      <c r="D319" s="48"/>
      <c r="E319" s="49"/>
      <c r="F319" s="49"/>
      <c r="G319" s="41" t="str">
        <f>IF(C319="","",VLOOKUP(WEEKDAY(C319),LIST!$A$15:$B$21,2,FALSE))</f>
        <v/>
      </c>
      <c r="H319" s="42" t="str">
        <f>IF(B319="","",IF(L319=LIST!$A$80,LIST!$A$78,IF(L319=LIST!$A$81,LIST!$A$78,IF(L319=LIST!$A$82,LIST!$A$78,IF(IFERROR(VLOOKUP(B319,'PHR (Project Hourly Rate)'!B:G,6,FALSE),LIST!$A$78)=0,LIST!$A$79,L319)))))</f>
        <v/>
      </c>
      <c r="I319" s="42" t="str">
        <f>IF(B319="","",IF(L319=LIST!$A$75,"",IF(K319=LIST!$A$76,LIST!$A$76,IF(L319=LIST!$A$77,"",IF(L319=LIST!$A$78,"",IF(L319=LIST!$A$80,"",IF(L319=LIST!$A$72,"",IF(L319=LIST!$A$73,"",IF(L319=LIST!$A$81,"",IF(L319=LIST!$A$82,"",IF(L319=LIST!$A$79,"",IF(K319=LIST!$A$75,LIST!$A$75,ROUND(J319*L319,2)))))))))))))</f>
        <v/>
      </c>
      <c r="J319" s="43">
        <f>IF(D319="",0,IF(K319=LIST!$A$75,0,IF(K319=LIST!$A$76,0,IF(K319=LIST!$A$77,0,IF(K319=LIST!$A$78,0,(MIN(D319,8)-K319))))))</f>
        <v>0</v>
      </c>
      <c r="K319" s="185" t="str">
        <f>IF(D319="","",IF('CLAIM FORM'!$M$7="",0,IF(L319=LIST!$A$78,0,IF('CLAIM FORM'!$M$7="R&amp;D",0,IF(E319="",LIST!$A$75,IF(F319=LIST!$F$30,0,IFERROR(((VLOOKUP(E319,'TRAINING CODE'!B:D,3,FALSE)*MIN(D319,8))),LIST!$A$76)))))))</f>
        <v/>
      </c>
      <c r="L319" s="183" t="str">
        <f>IF(B319="","",IF('CLAIM FORM'!$M$7="",LIST!$A$77,IFERROR(VLOOKUP(B319,'PHR (Project Hourly Rate)'!B:G,6,FALSE),LIST!$A$78)))</f>
        <v/>
      </c>
    </row>
    <row r="320" spans="1:12" ht="36" customHeight="1">
      <c r="A320" s="184">
        <v>318</v>
      </c>
      <c r="B320" s="46"/>
      <c r="C320" s="47"/>
      <c r="D320" s="48"/>
      <c r="E320" s="49"/>
      <c r="F320" s="49"/>
      <c r="G320" s="41" t="str">
        <f>IF(C320="","",VLOOKUP(WEEKDAY(C320),LIST!$A$15:$B$21,2,FALSE))</f>
        <v/>
      </c>
      <c r="H320" s="42" t="str">
        <f>IF(B320="","",IF(L320=LIST!$A$80,LIST!$A$78,IF(L320=LIST!$A$81,LIST!$A$78,IF(L320=LIST!$A$82,LIST!$A$78,IF(IFERROR(VLOOKUP(B320,'PHR (Project Hourly Rate)'!B:G,6,FALSE),LIST!$A$78)=0,LIST!$A$79,L320)))))</f>
        <v/>
      </c>
      <c r="I320" s="42" t="str">
        <f>IF(B320="","",IF(L320=LIST!$A$75,"",IF(K320=LIST!$A$76,LIST!$A$76,IF(L320=LIST!$A$77,"",IF(L320=LIST!$A$78,"",IF(L320=LIST!$A$80,"",IF(L320=LIST!$A$72,"",IF(L320=LIST!$A$73,"",IF(L320=LIST!$A$81,"",IF(L320=LIST!$A$82,"",IF(L320=LIST!$A$79,"",IF(K320=LIST!$A$75,LIST!$A$75,ROUND(J320*L320,2)))))))))))))</f>
        <v/>
      </c>
      <c r="J320" s="43">
        <f>IF(D320="",0,IF(K320=LIST!$A$75,0,IF(K320=LIST!$A$76,0,IF(K320=LIST!$A$77,0,IF(K320=LIST!$A$78,0,(MIN(D320,8)-K320))))))</f>
        <v>0</v>
      </c>
      <c r="K320" s="185" t="str">
        <f>IF(D320="","",IF('CLAIM FORM'!$M$7="",0,IF(L320=LIST!$A$78,0,IF('CLAIM FORM'!$M$7="R&amp;D",0,IF(E320="",LIST!$A$75,IF(F320=LIST!$F$30,0,IFERROR(((VLOOKUP(E320,'TRAINING CODE'!B:D,3,FALSE)*MIN(D320,8))),LIST!$A$76)))))))</f>
        <v/>
      </c>
      <c r="L320" s="183" t="str">
        <f>IF(B320="","",IF('CLAIM FORM'!$M$7="",LIST!$A$77,IFERROR(VLOOKUP(B320,'PHR (Project Hourly Rate)'!B:G,6,FALSE),LIST!$A$78)))</f>
        <v/>
      </c>
    </row>
    <row r="321" spans="1:12" ht="36" customHeight="1">
      <c r="A321" s="184">
        <v>319</v>
      </c>
      <c r="B321" s="46"/>
      <c r="C321" s="47"/>
      <c r="D321" s="48"/>
      <c r="E321" s="49"/>
      <c r="F321" s="49"/>
      <c r="G321" s="41" t="str">
        <f>IF(C321="","",VLOOKUP(WEEKDAY(C321),LIST!$A$15:$B$21,2,FALSE))</f>
        <v/>
      </c>
      <c r="H321" s="42" t="str">
        <f>IF(B321="","",IF(L321=LIST!$A$80,LIST!$A$78,IF(L321=LIST!$A$81,LIST!$A$78,IF(L321=LIST!$A$82,LIST!$A$78,IF(IFERROR(VLOOKUP(B321,'PHR (Project Hourly Rate)'!B:G,6,FALSE),LIST!$A$78)=0,LIST!$A$79,L321)))))</f>
        <v/>
      </c>
      <c r="I321" s="42" t="str">
        <f>IF(B321="","",IF(L321=LIST!$A$75,"",IF(K321=LIST!$A$76,LIST!$A$76,IF(L321=LIST!$A$77,"",IF(L321=LIST!$A$78,"",IF(L321=LIST!$A$80,"",IF(L321=LIST!$A$72,"",IF(L321=LIST!$A$73,"",IF(L321=LIST!$A$81,"",IF(L321=LIST!$A$82,"",IF(L321=LIST!$A$79,"",IF(K321=LIST!$A$75,LIST!$A$75,ROUND(J321*L321,2)))))))))))))</f>
        <v/>
      </c>
      <c r="J321" s="43">
        <f>IF(D321="",0,IF(K321=LIST!$A$75,0,IF(K321=LIST!$A$76,0,IF(K321=LIST!$A$77,0,IF(K321=LIST!$A$78,0,(MIN(D321,8)-K321))))))</f>
        <v>0</v>
      </c>
      <c r="K321" s="185" t="str">
        <f>IF(D321="","",IF('CLAIM FORM'!$M$7="",0,IF(L321=LIST!$A$78,0,IF('CLAIM FORM'!$M$7="R&amp;D",0,IF(E321="",LIST!$A$75,IF(F321=LIST!$F$30,0,IFERROR(((VLOOKUP(E321,'TRAINING CODE'!B:D,3,FALSE)*MIN(D321,8))),LIST!$A$76)))))))</f>
        <v/>
      </c>
      <c r="L321" s="183" t="str">
        <f>IF(B321="","",IF('CLAIM FORM'!$M$7="",LIST!$A$77,IFERROR(VLOOKUP(B321,'PHR (Project Hourly Rate)'!B:G,6,FALSE),LIST!$A$78)))</f>
        <v/>
      </c>
    </row>
    <row r="322" spans="1:12" ht="36" customHeight="1">
      <c r="A322" s="184">
        <v>320</v>
      </c>
      <c r="B322" s="46"/>
      <c r="C322" s="47"/>
      <c r="D322" s="48"/>
      <c r="E322" s="49"/>
      <c r="F322" s="49"/>
      <c r="G322" s="41" t="str">
        <f>IF(C322="","",VLOOKUP(WEEKDAY(C322),LIST!$A$15:$B$21,2,FALSE))</f>
        <v/>
      </c>
      <c r="H322" s="42" t="str">
        <f>IF(B322="","",IF(L322=LIST!$A$80,LIST!$A$78,IF(L322=LIST!$A$81,LIST!$A$78,IF(L322=LIST!$A$82,LIST!$A$78,IF(IFERROR(VLOOKUP(B322,'PHR (Project Hourly Rate)'!B:G,6,FALSE),LIST!$A$78)=0,LIST!$A$79,L322)))))</f>
        <v/>
      </c>
      <c r="I322" s="42" t="str">
        <f>IF(B322="","",IF(L322=LIST!$A$75,"",IF(K322=LIST!$A$76,LIST!$A$76,IF(L322=LIST!$A$77,"",IF(L322=LIST!$A$78,"",IF(L322=LIST!$A$80,"",IF(L322=LIST!$A$72,"",IF(L322=LIST!$A$73,"",IF(L322=LIST!$A$81,"",IF(L322=LIST!$A$82,"",IF(L322=LIST!$A$79,"",IF(K322=LIST!$A$75,LIST!$A$75,ROUND(J322*L322,2)))))))))))))</f>
        <v/>
      </c>
      <c r="J322" s="43">
        <f>IF(D322="",0,IF(K322=LIST!$A$75,0,IF(K322=LIST!$A$76,0,IF(K322=LIST!$A$77,0,IF(K322=LIST!$A$78,0,(MIN(D322,8)-K322))))))</f>
        <v>0</v>
      </c>
      <c r="K322" s="185" t="str">
        <f>IF(D322="","",IF('CLAIM FORM'!$M$7="",0,IF(L322=LIST!$A$78,0,IF('CLAIM FORM'!$M$7="R&amp;D",0,IF(E322="",LIST!$A$75,IF(F322=LIST!$F$30,0,IFERROR(((VLOOKUP(E322,'TRAINING CODE'!B:D,3,FALSE)*MIN(D322,8))),LIST!$A$76)))))))</f>
        <v/>
      </c>
      <c r="L322" s="183" t="str">
        <f>IF(B322="","",IF('CLAIM FORM'!$M$7="",LIST!$A$77,IFERROR(VLOOKUP(B322,'PHR (Project Hourly Rate)'!B:G,6,FALSE),LIST!$A$78)))</f>
        <v/>
      </c>
    </row>
    <row r="323" spans="1:12" ht="36" customHeight="1">
      <c r="A323" s="184">
        <v>321</v>
      </c>
      <c r="B323" s="46"/>
      <c r="C323" s="47"/>
      <c r="D323" s="48"/>
      <c r="E323" s="49"/>
      <c r="F323" s="49"/>
      <c r="G323" s="41" t="str">
        <f>IF(C323="","",VLOOKUP(WEEKDAY(C323),LIST!$A$15:$B$21,2,FALSE))</f>
        <v/>
      </c>
      <c r="H323" s="42" t="str">
        <f>IF(B323="","",IF(L323=LIST!$A$80,LIST!$A$78,IF(L323=LIST!$A$81,LIST!$A$78,IF(L323=LIST!$A$82,LIST!$A$78,IF(IFERROR(VLOOKUP(B323,'PHR (Project Hourly Rate)'!B:G,6,FALSE),LIST!$A$78)=0,LIST!$A$79,L323)))))</f>
        <v/>
      </c>
      <c r="I323" s="42" t="str">
        <f>IF(B323="","",IF(L323=LIST!$A$75,"",IF(K323=LIST!$A$76,LIST!$A$76,IF(L323=LIST!$A$77,"",IF(L323=LIST!$A$78,"",IF(L323=LIST!$A$80,"",IF(L323=LIST!$A$72,"",IF(L323=LIST!$A$73,"",IF(L323=LIST!$A$81,"",IF(L323=LIST!$A$82,"",IF(L323=LIST!$A$79,"",IF(K323=LIST!$A$75,LIST!$A$75,ROUND(J323*L323,2)))))))))))))</f>
        <v/>
      </c>
      <c r="J323" s="43">
        <f>IF(D323="",0,IF(K323=LIST!$A$75,0,IF(K323=LIST!$A$76,0,IF(K323=LIST!$A$77,0,IF(K323=LIST!$A$78,0,(MIN(D323,8)-K323))))))</f>
        <v>0</v>
      </c>
      <c r="K323" s="185" t="str">
        <f>IF(D323="","",IF('CLAIM FORM'!$M$7="",0,IF(L323=LIST!$A$78,0,IF('CLAIM FORM'!$M$7="R&amp;D",0,IF(E323="",LIST!$A$75,IF(F323=LIST!$F$30,0,IFERROR(((VLOOKUP(E323,'TRAINING CODE'!B:D,3,FALSE)*MIN(D323,8))),LIST!$A$76)))))))</f>
        <v/>
      </c>
      <c r="L323" s="183" t="str">
        <f>IF(B323="","",IF('CLAIM FORM'!$M$7="",LIST!$A$77,IFERROR(VLOOKUP(B323,'PHR (Project Hourly Rate)'!B:G,6,FALSE),LIST!$A$78)))</f>
        <v/>
      </c>
    </row>
    <row r="324" spans="1:12" ht="36" customHeight="1">
      <c r="A324" s="184">
        <v>322</v>
      </c>
      <c r="B324" s="46"/>
      <c r="C324" s="47"/>
      <c r="D324" s="48"/>
      <c r="E324" s="49"/>
      <c r="F324" s="49"/>
      <c r="G324" s="41" t="str">
        <f>IF(C324="","",VLOOKUP(WEEKDAY(C324),LIST!$A$15:$B$21,2,FALSE))</f>
        <v/>
      </c>
      <c r="H324" s="42" t="str">
        <f>IF(B324="","",IF(L324=LIST!$A$80,LIST!$A$78,IF(L324=LIST!$A$81,LIST!$A$78,IF(L324=LIST!$A$82,LIST!$A$78,IF(IFERROR(VLOOKUP(B324,'PHR (Project Hourly Rate)'!B:G,6,FALSE),LIST!$A$78)=0,LIST!$A$79,L324)))))</f>
        <v/>
      </c>
      <c r="I324" s="42" t="str">
        <f>IF(B324="","",IF(L324=LIST!$A$75,"",IF(K324=LIST!$A$76,LIST!$A$76,IF(L324=LIST!$A$77,"",IF(L324=LIST!$A$78,"",IF(L324=LIST!$A$80,"",IF(L324=LIST!$A$72,"",IF(L324=LIST!$A$73,"",IF(L324=LIST!$A$81,"",IF(L324=LIST!$A$82,"",IF(L324=LIST!$A$79,"",IF(K324=LIST!$A$75,LIST!$A$75,ROUND(J324*L324,2)))))))))))))</f>
        <v/>
      </c>
      <c r="J324" s="43">
        <f>IF(D324="",0,IF(K324=LIST!$A$75,0,IF(K324=LIST!$A$76,0,IF(K324=LIST!$A$77,0,IF(K324=LIST!$A$78,0,(MIN(D324,8)-K324))))))</f>
        <v>0</v>
      </c>
      <c r="K324" s="185" t="str">
        <f>IF(D324="","",IF('CLAIM FORM'!$M$7="",0,IF(L324=LIST!$A$78,0,IF('CLAIM FORM'!$M$7="R&amp;D",0,IF(E324="",LIST!$A$75,IF(F324=LIST!$F$30,0,IFERROR(((VLOOKUP(E324,'TRAINING CODE'!B:D,3,FALSE)*MIN(D324,8))),LIST!$A$76)))))))</f>
        <v/>
      </c>
      <c r="L324" s="183" t="str">
        <f>IF(B324="","",IF('CLAIM FORM'!$M$7="",LIST!$A$77,IFERROR(VLOOKUP(B324,'PHR (Project Hourly Rate)'!B:G,6,FALSE),LIST!$A$78)))</f>
        <v/>
      </c>
    </row>
    <row r="325" spans="1:12" ht="36" customHeight="1">
      <c r="A325" s="184">
        <v>323</v>
      </c>
      <c r="B325" s="46"/>
      <c r="C325" s="47"/>
      <c r="D325" s="48"/>
      <c r="E325" s="49"/>
      <c r="F325" s="49"/>
      <c r="G325" s="41" t="str">
        <f>IF(C325="","",VLOOKUP(WEEKDAY(C325),LIST!$A$15:$B$21,2,FALSE))</f>
        <v/>
      </c>
      <c r="H325" s="42" t="str">
        <f>IF(B325="","",IF(L325=LIST!$A$80,LIST!$A$78,IF(L325=LIST!$A$81,LIST!$A$78,IF(L325=LIST!$A$82,LIST!$A$78,IF(IFERROR(VLOOKUP(B325,'PHR (Project Hourly Rate)'!B:G,6,FALSE),LIST!$A$78)=0,LIST!$A$79,L325)))))</f>
        <v/>
      </c>
      <c r="I325" s="42" t="str">
        <f>IF(B325="","",IF(L325=LIST!$A$75,"",IF(K325=LIST!$A$76,LIST!$A$76,IF(L325=LIST!$A$77,"",IF(L325=LIST!$A$78,"",IF(L325=LIST!$A$80,"",IF(L325=LIST!$A$72,"",IF(L325=LIST!$A$73,"",IF(L325=LIST!$A$81,"",IF(L325=LIST!$A$82,"",IF(L325=LIST!$A$79,"",IF(K325=LIST!$A$75,LIST!$A$75,ROUND(J325*L325,2)))))))))))))</f>
        <v/>
      </c>
      <c r="J325" s="43">
        <f>IF(D325="",0,IF(K325=LIST!$A$75,0,IF(K325=LIST!$A$76,0,IF(K325=LIST!$A$77,0,IF(K325=LIST!$A$78,0,(MIN(D325,8)-K325))))))</f>
        <v>0</v>
      </c>
      <c r="K325" s="185" t="str">
        <f>IF(D325="","",IF('CLAIM FORM'!$M$7="",0,IF(L325=LIST!$A$78,0,IF('CLAIM FORM'!$M$7="R&amp;D",0,IF(E325="",LIST!$A$75,IF(F325=LIST!$F$30,0,IFERROR(((VLOOKUP(E325,'TRAINING CODE'!B:D,3,FALSE)*MIN(D325,8))),LIST!$A$76)))))))</f>
        <v/>
      </c>
      <c r="L325" s="183" t="str">
        <f>IF(B325="","",IF('CLAIM FORM'!$M$7="",LIST!$A$77,IFERROR(VLOOKUP(B325,'PHR (Project Hourly Rate)'!B:G,6,FALSE),LIST!$A$78)))</f>
        <v/>
      </c>
    </row>
    <row r="326" spans="1:12" ht="36" customHeight="1">
      <c r="A326" s="184">
        <v>324</v>
      </c>
      <c r="B326" s="46"/>
      <c r="C326" s="47"/>
      <c r="D326" s="48"/>
      <c r="E326" s="49"/>
      <c r="F326" s="49"/>
      <c r="G326" s="41" t="str">
        <f>IF(C326="","",VLOOKUP(WEEKDAY(C326),LIST!$A$15:$B$21,2,FALSE))</f>
        <v/>
      </c>
      <c r="H326" s="42" t="str">
        <f>IF(B326="","",IF(L326=LIST!$A$80,LIST!$A$78,IF(L326=LIST!$A$81,LIST!$A$78,IF(L326=LIST!$A$82,LIST!$A$78,IF(IFERROR(VLOOKUP(B326,'PHR (Project Hourly Rate)'!B:G,6,FALSE),LIST!$A$78)=0,LIST!$A$79,L326)))))</f>
        <v/>
      </c>
      <c r="I326" s="42" t="str">
        <f>IF(B326="","",IF(L326=LIST!$A$75,"",IF(K326=LIST!$A$76,LIST!$A$76,IF(L326=LIST!$A$77,"",IF(L326=LIST!$A$78,"",IF(L326=LIST!$A$80,"",IF(L326=LIST!$A$72,"",IF(L326=LIST!$A$73,"",IF(L326=LIST!$A$81,"",IF(L326=LIST!$A$82,"",IF(L326=LIST!$A$79,"",IF(K326=LIST!$A$75,LIST!$A$75,ROUND(J326*L326,2)))))))))))))</f>
        <v/>
      </c>
      <c r="J326" s="43">
        <f>IF(D326="",0,IF(K326=LIST!$A$75,0,IF(K326=LIST!$A$76,0,IF(K326=LIST!$A$77,0,IF(K326=LIST!$A$78,0,(MIN(D326,8)-K326))))))</f>
        <v>0</v>
      </c>
      <c r="K326" s="185" t="str">
        <f>IF(D326="","",IF('CLAIM FORM'!$M$7="",0,IF(L326=LIST!$A$78,0,IF('CLAIM FORM'!$M$7="R&amp;D",0,IF(E326="",LIST!$A$75,IF(F326=LIST!$F$30,0,IFERROR(((VLOOKUP(E326,'TRAINING CODE'!B:D,3,FALSE)*MIN(D326,8))),LIST!$A$76)))))))</f>
        <v/>
      </c>
      <c r="L326" s="183" t="str">
        <f>IF(B326="","",IF('CLAIM FORM'!$M$7="",LIST!$A$77,IFERROR(VLOOKUP(B326,'PHR (Project Hourly Rate)'!B:G,6,FALSE),LIST!$A$78)))</f>
        <v/>
      </c>
    </row>
    <row r="327" spans="1:12" ht="36" customHeight="1">
      <c r="A327" s="184">
        <v>325</v>
      </c>
      <c r="B327" s="46"/>
      <c r="C327" s="47"/>
      <c r="D327" s="48"/>
      <c r="E327" s="49"/>
      <c r="F327" s="49"/>
      <c r="G327" s="41" t="str">
        <f>IF(C327="","",VLOOKUP(WEEKDAY(C327),LIST!$A$15:$B$21,2,FALSE))</f>
        <v/>
      </c>
      <c r="H327" s="42" t="str">
        <f>IF(B327="","",IF(L327=LIST!$A$80,LIST!$A$78,IF(L327=LIST!$A$81,LIST!$A$78,IF(L327=LIST!$A$82,LIST!$A$78,IF(IFERROR(VLOOKUP(B327,'PHR (Project Hourly Rate)'!B:G,6,FALSE),LIST!$A$78)=0,LIST!$A$79,L327)))))</f>
        <v/>
      </c>
      <c r="I327" s="42" t="str">
        <f>IF(B327="","",IF(L327=LIST!$A$75,"",IF(K327=LIST!$A$76,LIST!$A$76,IF(L327=LIST!$A$77,"",IF(L327=LIST!$A$78,"",IF(L327=LIST!$A$80,"",IF(L327=LIST!$A$72,"",IF(L327=LIST!$A$73,"",IF(L327=LIST!$A$81,"",IF(L327=LIST!$A$82,"",IF(L327=LIST!$A$79,"",IF(K327=LIST!$A$75,LIST!$A$75,ROUND(J327*L327,2)))))))))))))</f>
        <v/>
      </c>
      <c r="J327" s="43">
        <f>IF(D327="",0,IF(K327=LIST!$A$75,0,IF(K327=LIST!$A$76,0,IF(K327=LIST!$A$77,0,IF(K327=LIST!$A$78,0,(MIN(D327,8)-K327))))))</f>
        <v>0</v>
      </c>
      <c r="K327" s="185" t="str">
        <f>IF(D327="","",IF('CLAIM FORM'!$M$7="",0,IF(L327=LIST!$A$78,0,IF('CLAIM FORM'!$M$7="R&amp;D",0,IF(E327="",LIST!$A$75,IF(F327=LIST!$F$30,0,IFERROR(((VLOOKUP(E327,'TRAINING CODE'!B:D,3,FALSE)*MIN(D327,8))),LIST!$A$76)))))))</f>
        <v/>
      </c>
      <c r="L327" s="183" t="str">
        <f>IF(B327="","",IF('CLAIM FORM'!$M$7="",LIST!$A$77,IFERROR(VLOOKUP(B327,'PHR (Project Hourly Rate)'!B:G,6,FALSE),LIST!$A$78)))</f>
        <v/>
      </c>
    </row>
    <row r="328" spans="1:12" ht="36" customHeight="1">
      <c r="A328" s="184">
        <v>326</v>
      </c>
      <c r="B328" s="46"/>
      <c r="C328" s="47"/>
      <c r="D328" s="48"/>
      <c r="E328" s="49"/>
      <c r="F328" s="49"/>
      <c r="G328" s="41" t="str">
        <f>IF(C328="","",VLOOKUP(WEEKDAY(C328),LIST!$A$15:$B$21,2,FALSE))</f>
        <v/>
      </c>
      <c r="H328" s="42" t="str">
        <f>IF(B328="","",IF(L328=LIST!$A$80,LIST!$A$78,IF(L328=LIST!$A$81,LIST!$A$78,IF(L328=LIST!$A$82,LIST!$A$78,IF(IFERROR(VLOOKUP(B328,'PHR (Project Hourly Rate)'!B:G,6,FALSE),LIST!$A$78)=0,LIST!$A$79,L328)))))</f>
        <v/>
      </c>
      <c r="I328" s="42" t="str">
        <f>IF(B328="","",IF(L328=LIST!$A$75,"",IF(K328=LIST!$A$76,LIST!$A$76,IF(L328=LIST!$A$77,"",IF(L328=LIST!$A$78,"",IF(L328=LIST!$A$80,"",IF(L328=LIST!$A$72,"",IF(L328=LIST!$A$73,"",IF(L328=LIST!$A$81,"",IF(L328=LIST!$A$82,"",IF(L328=LIST!$A$79,"",IF(K328=LIST!$A$75,LIST!$A$75,ROUND(J328*L328,2)))))))))))))</f>
        <v/>
      </c>
      <c r="J328" s="43">
        <f>IF(D328="",0,IF(K328=LIST!$A$75,0,IF(K328=LIST!$A$76,0,IF(K328=LIST!$A$77,0,IF(K328=LIST!$A$78,0,(MIN(D328,8)-K328))))))</f>
        <v>0</v>
      </c>
      <c r="K328" s="185" t="str">
        <f>IF(D328="","",IF('CLAIM FORM'!$M$7="",0,IF(L328=LIST!$A$78,0,IF('CLAIM FORM'!$M$7="R&amp;D",0,IF(E328="",LIST!$A$75,IF(F328=LIST!$F$30,0,IFERROR(((VLOOKUP(E328,'TRAINING CODE'!B:D,3,FALSE)*MIN(D328,8))),LIST!$A$76)))))))</f>
        <v/>
      </c>
      <c r="L328" s="183" t="str">
        <f>IF(B328="","",IF('CLAIM FORM'!$M$7="",LIST!$A$77,IFERROR(VLOOKUP(B328,'PHR (Project Hourly Rate)'!B:G,6,FALSE),LIST!$A$78)))</f>
        <v/>
      </c>
    </row>
    <row r="329" spans="1:12" ht="36" customHeight="1">
      <c r="A329" s="184">
        <v>327</v>
      </c>
      <c r="B329" s="46"/>
      <c r="C329" s="47"/>
      <c r="D329" s="48"/>
      <c r="E329" s="49"/>
      <c r="F329" s="49"/>
      <c r="G329" s="41" t="str">
        <f>IF(C329="","",VLOOKUP(WEEKDAY(C329),LIST!$A$15:$B$21,2,FALSE))</f>
        <v/>
      </c>
      <c r="H329" s="42" t="str">
        <f>IF(B329="","",IF(L329=LIST!$A$80,LIST!$A$78,IF(L329=LIST!$A$81,LIST!$A$78,IF(L329=LIST!$A$82,LIST!$A$78,IF(IFERROR(VLOOKUP(B329,'PHR (Project Hourly Rate)'!B:G,6,FALSE),LIST!$A$78)=0,LIST!$A$79,L329)))))</f>
        <v/>
      </c>
      <c r="I329" s="42" t="str">
        <f>IF(B329="","",IF(L329=LIST!$A$75,"",IF(K329=LIST!$A$76,LIST!$A$76,IF(L329=LIST!$A$77,"",IF(L329=LIST!$A$78,"",IF(L329=LIST!$A$80,"",IF(L329=LIST!$A$72,"",IF(L329=LIST!$A$73,"",IF(L329=LIST!$A$81,"",IF(L329=LIST!$A$82,"",IF(L329=LIST!$A$79,"",IF(K329=LIST!$A$75,LIST!$A$75,ROUND(J329*L329,2)))))))))))))</f>
        <v/>
      </c>
      <c r="J329" s="43">
        <f>IF(D329="",0,IF(K329=LIST!$A$75,0,IF(K329=LIST!$A$76,0,IF(K329=LIST!$A$77,0,IF(K329=LIST!$A$78,0,(MIN(D329,8)-K329))))))</f>
        <v>0</v>
      </c>
      <c r="K329" s="185" t="str">
        <f>IF(D329="","",IF('CLAIM FORM'!$M$7="",0,IF(L329=LIST!$A$78,0,IF('CLAIM FORM'!$M$7="R&amp;D",0,IF(E329="",LIST!$A$75,IF(F329=LIST!$F$30,0,IFERROR(((VLOOKUP(E329,'TRAINING CODE'!B:D,3,FALSE)*MIN(D329,8))),LIST!$A$76)))))))</f>
        <v/>
      </c>
      <c r="L329" s="183" t="str">
        <f>IF(B329="","",IF('CLAIM FORM'!$M$7="",LIST!$A$77,IFERROR(VLOOKUP(B329,'PHR (Project Hourly Rate)'!B:G,6,FALSE),LIST!$A$78)))</f>
        <v/>
      </c>
    </row>
    <row r="330" spans="1:12" ht="36" customHeight="1">
      <c r="A330" s="184">
        <v>328</v>
      </c>
      <c r="B330" s="46"/>
      <c r="C330" s="47"/>
      <c r="D330" s="48"/>
      <c r="E330" s="49"/>
      <c r="F330" s="49"/>
      <c r="G330" s="41" t="str">
        <f>IF(C330="","",VLOOKUP(WEEKDAY(C330),LIST!$A$15:$B$21,2,FALSE))</f>
        <v/>
      </c>
      <c r="H330" s="42" t="str">
        <f>IF(B330="","",IF(L330=LIST!$A$80,LIST!$A$78,IF(L330=LIST!$A$81,LIST!$A$78,IF(L330=LIST!$A$82,LIST!$A$78,IF(IFERROR(VLOOKUP(B330,'PHR (Project Hourly Rate)'!B:G,6,FALSE),LIST!$A$78)=0,LIST!$A$79,L330)))))</f>
        <v/>
      </c>
      <c r="I330" s="42" t="str">
        <f>IF(B330="","",IF(L330=LIST!$A$75,"",IF(K330=LIST!$A$76,LIST!$A$76,IF(L330=LIST!$A$77,"",IF(L330=LIST!$A$78,"",IF(L330=LIST!$A$80,"",IF(L330=LIST!$A$72,"",IF(L330=LIST!$A$73,"",IF(L330=LIST!$A$81,"",IF(L330=LIST!$A$82,"",IF(L330=LIST!$A$79,"",IF(K330=LIST!$A$75,LIST!$A$75,ROUND(J330*L330,2)))))))))))))</f>
        <v/>
      </c>
      <c r="J330" s="43">
        <f>IF(D330="",0,IF(K330=LIST!$A$75,0,IF(K330=LIST!$A$76,0,IF(K330=LIST!$A$77,0,IF(K330=LIST!$A$78,0,(MIN(D330,8)-K330))))))</f>
        <v>0</v>
      </c>
      <c r="K330" s="185" t="str">
        <f>IF(D330="","",IF('CLAIM FORM'!$M$7="",0,IF(L330=LIST!$A$78,0,IF('CLAIM FORM'!$M$7="R&amp;D",0,IF(E330="",LIST!$A$75,IF(F330=LIST!$F$30,0,IFERROR(((VLOOKUP(E330,'TRAINING CODE'!B:D,3,FALSE)*MIN(D330,8))),LIST!$A$76)))))))</f>
        <v/>
      </c>
      <c r="L330" s="183" t="str">
        <f>IF(B330="","",IF('CLAIM FORM'!$M$7="",LIST!$A$77,IFERROR(VLOOKUP(B330,'PHR (Project Hourly Rate)'!B:G,6,FALSE),LIST!$A$78)))</f>
        <v/>
      </c>
    </row>
    <row r="331" spans="1:12" ht="36" customHeight="1">
      <c r="A331" s="184">
        <v>329</v>
      </c>
      <c r="B331" s="46"/>
      <c r="C331" s="47"/>
      <c r="D331" s="48"/>
      <c r="E331" s="49"/>
      <c r="F331" s="49"/>
      <c r="G331" s="41" t="str">
        <f>IF(C331="","",VLOOKUP(WEEKDAY(C331),LIST!$A$15:$B$21,2,FALSE))</f>
        <v/>
      </c>
      <c r="H331" s="42" t="str">
        <f>IF(B331="","",IF(L331=LIST!$A$80,LIST!$A$78,IF(L331=LIST!$A$81,LIST!$A$78,IF(L331=LIST!$A$82,LIST!$A$78,IF(IFERROR(VLOOKUP(B331,'PHR (Project Hourly Rate)'!B:G,6,FALSE),LIST!$A$78)=0,LIST!$A$79,L331)))))</f>
        <v/>
      </c>
      <c r="I331" s="42" t="str">
        <f>IF(B331="","",IF(L331=LIST!$A$75,"",IF(K331=LIST!$A$76,LIST!$A$76,IF(L331=LIST!$A$77,"",IF(L331=LIST!$A$78,"",IF(L331=LIST!$A$80,"",IF(L331=LIST!$A$72,"",IF(L331=LIST!$A$73,"",IF(L331=LIST!$A$81,"",IF(L331=LIST!$A$82,"",IF(L331=LIST!$A$79,"",IF(K331=LIST!$A$75,LIST!$A$75,ROUND(J331*L331,2)))))))))))))</f>
        <v/>
      </c>
      <c r="J331" s="43">
        <f>IF(D331="",0,IF(K331=LIST!$A$75,0,IF(K331=LIST!$A$76,0,IF(K331=LIST!$A$77,0,IF(K331=LIST!$A$78,0,(MIN(D331,8)-K331))))))</f>
        <v>0</v>
      </c>
      <c r="K331" s="185" t="str">
        <f>IF(D331="","",IF('CLAIM FORM'!$M$7="",0,IF(L331=LIST!$A$78,0,IF('CLAIM FORM'!$M$7="R&amp;D",0,IF(E331="",LIST!$A$75,IF(F331=LIST!$F$30,0,IFERROR(((VLOOKUP(E331,'TRAINING CODE'!B:D,3,FALSE)*MIN(D331,8))),LIST!$A$76)))))))</f>
        <v/>
      </c>
      <c r="L331" s="183" t="str">
        <f>IF(B331="","",IF('CLAIM FORM'!$M$7="",LIST!$A$77,IFERROR(VLOOKUP(B331,'PHR (Project Hourly Rate)'!B:G,6,FALSE),LIST!$A$78)))</f>
        <v/>
      </c>
    </row>
    <row r="332" spans="1:12" ht="36" customHeight="1">
      <c r="A332" s="184">
        <v>330</v>
      </c>
      <c r="B332" s="46"/>
      <c r="C332" s="47"/>
      <c r="D332" s="48"/>
      <c r="E332" s="49"/>
      <c r="F332" s="49"/>
      <c r="G332" s="41" t="str">
        <f>IF(C332="","",VLOOKUP(WEEKDAY(C332),LIST!$A$15:$B$21,2,FALSE))</f>
        <v/>
      </c>
      <c r="H332" s="42" t="str">
        <f>IF(B332="","",IF(L332=LIST!$A$80,LIST!$A$78,IF(L332=LIST!$A$81,LIST!$A$78,IF(L332=LIST!$A$82,LIST!$A$78,IF(IFERROR(VLOOKUP(B332,'PHR (Project Hourly Rate)'!B:G,6,FALSE),LIST!$A$78)=0,LIST!$A$79,L332)))))</f>
        <v/>
      </c>
      <c r="I332" s="42" t="str">
        <f>IF(B332="","",IF(L332=LIST!$A$75,"",IF(K332=LIST!$A$76,LIST!$A$76,IF(L332=LIST!$A$77,"",IF(L332=LIST!$A$78,"",IF(L332=LIST!$A$80,"",IF(L332=LIST!$A$72,"",IF(L332=LIST!$A$73,"",IF(L332=LIST!$A$81,"",IF(L332=LIST!$A$82,"",IF(L332=LIST!$A$79,"",IF(K332=LIST!$A$75,LIST!$A$75,ROUND(J332*L332,2)))))))))))))</f>
        <v/>
      </c>
      <c r="J332" s="43">
        <f>IF(D332="",0,IF(K332=LIST!$A$75,0,IF(K332=LIST!$A$76,0,IF(K332=LIST!$A$77,0,IF(K332=LIST!$A$78,0,(MIN(D332,8)-K332))))))</f>
        <v>0</v>
      </c>
      <c r="K332" s="185" t="str">
        <f>IF(D332="","",IF('CLAIM FORM'!$M$7="",0,IF(L332=LIST!$A$78,0,IF('CLAIM FORM'!$M$7="R&amp;D",0,IF(E332="",LIST!$A$75,IF(F332=LIST!$F$30,0,IFERROR(((VLOOKUP(E332,'TRAINING CODE'!B:D,3,FALSE)*MIN(D332,8))),LIST!$A$76)))))))</f>
        <v/>
      </c>
      <c r="L332" s="183" t="str">
        <f>IF(B332="","",IF('CLAIM FORM'!$M$7="",LIST!$A$77,IFERROR(VLOOKUP(B332,'PHR (Project Hourly Rate)'!B:G,6,FALSE),LIST!$A$78)))</f>
        <v/>
      </c>
    </row>
    <row r="333" spans="1:12" ht="36" customHeight="1">
      <c r="A333" s="184">
        <v>331</v>
      </c>
      <c r="B333" s="46"/>
      <c r="C333" s="47"/>
      <c r="D333" s="48"/>
      <c r="E333" s="49"/>
      <c r="F333" s="49"/>
      <c r="G333" s="41" t="str">
        <f>IF(C333="","",VLOOKUP(WEEKDAY(C333),LIST!$A$15:$B$21,2,FALSE))</f>
        <v/>
      </c>
      <c r="H333" s="42" t="str">
        <f>IF(B333="","",IF(L333=LIST!$A$80,LIST!$A$78,IF(L333=LIST!$A$81,LIST!$A$78,IF(L333=LIST!$A$82,LIST!$A$78,IF(IFERROR(VLOOKUP(B333,'PHR (Project Hourly Rate)'!B:G,6,FALSE),LIST!$A$78)=0,LIST!$A$79,L333)))))</f>
        <v/>
      </c>
      <c r="I333" s="42" t="str">
        <f>IF(B333="","",IF(L333=LIST!$A$75,"",IF(K333=LIST!$A$76,LIST!$A$76,IF(L333=LIST!$A$77,"",IF(L333=LIST!$A$78,"",IF(L333=LIST!$A$80,"",IF(L333=LIST!$A$72,"",IF(L333=LIST!$A$73,"",IF(L333=LIST!$A$81,"",IF(L333=LIST!$A$82,"",IF(L333=LIST!$A$79,"",IF(K333=LIST!$A$75,LIST!$A$75,ROUND(J333*L333,2)))))))))))))</f>
        <v/>
      </c>
      <c r="J333" s="43">
        <f>IF(D333="",0,IF(K333=LIST!$A$75,0,IF(K333=LIST!$A$76,0,IF(K333=LIST!$A$77,0,IF(K333=LIST!$A$78,0,(MIN(D333,8)-K333))))))</f>
        <v>0</v>
      </c>
      <c r="K333" s="185" t="str">
        <f>IF(D333="","",IF('CLAIM FORM'!$M$7="",0,IF(L333=LIST!$A$78,0,IF('CLAIM FORM'!$M$7="R&amp;D",0,IF(E333="",LIST!$A$75,IF(F333=LIST!$F$30,0,IFERROR(((VLOOKUP(E333,'TRAINING CODE'!B:D,3,FALSE)*MIN(D333,8))),LIST!$A$76)))))))</f>
        <v/>
      </c>
      <c r="L333" s="183" t="str">
        <f>IF(B333="","",IF('CLAIM FORM'!$M$7="",LIST!$A$77,IFERROR(VLOOKUP(B333,'PHR (Project Hourly Rate)'!B:G,6,FALSE),LIST!$A$78)))</f>
        <v/>
      </c>
    </row>
    <row r="334" spans="1:12" ht="36" customHeight="1">
      <c r="A334" s="184">
        <v>332</v>
      </c>
      <c r="B334" s="46"/>
      <c r="C334" s="47"/>
      <c r="D334" s="48"/>
      <c r="E334" s="49"/>
      <c r="F334" s="49"/>
      <c r="G334" s="41" t="str">
        <f>IF(C334="","",VLOOKUP(WEEKDAY(C334),LIST!$A$15:$B$21,2,FALSE))</f>
        <v/>
      </c>
      <c r="H334" s="42" t="str">
        <f>IF(B334="","",IF(L334=LIST!$A$80,LIST!$A$78,IF(L334=LIST!$A$81,LIST!$A$78,IF(L334=LIST!$A$82,LIST!$A$78,IF(IFERROR(VLOOKUP(B334,'PHR (Project Hourly Rate)'!B:G,6,FALSE),LIST!$A$78)=0,LIST!$A$79,L334)))))</f>
        <v/>
      </c>
      <c r="I334" s="42" t="str">
        <f>IF(B334="","",IF(L334=LIST!$A$75,"",IF(K334=LIST!$A$76,LIST!$A$76,IF(L334=LIST!$A$77,"",IF(L334=LIST!$A$78,"",IF(L334=LIST!$A$80,"",IF(L334=LIST!$A$72,"",IF(L334=LIST!$A$73,"",IF(L334=LIST!$A$81,"",IF(L334=LIST!$A$82,"",IF(L334=LIST!$A$79,"",IF(K334=LIST!$A$75,LIST!$A$75,ROUND(J334*L334,2)))))))))))))</f>
        <v/>
      </c>
      <c r="J334" s="43">
        <f>IF(D334="",0,IF(K334=LIST!$A$75,0,IF(K334=LIST!$A$76,0,IF(K334=LIST!$A$77,0,IF(K334=LIST!$A$78,0,(MIN(D334,8)-K334))))))</f>
        <v>0</v>
      </c>
      <c r="K334" s="185" t="str">
        <f>IF(D334="","",IF('CLAIM FORM'!$M$7="",0,IF(L334=LIST!$A$78,0,IF('CLAIM FORM'!$M$7="R&amp;D",0,IF(E334="",LIST!$A$75,IF(F334=LIST!$F$30,0,IFERROR(((VLOOKUP(E334,'TRAINING CODE'!B:D,3,FALSE)*MIN(D334,8))),LIST!$A$76)))))))</f>
        <v/>
      </c>
      <c r="L334" s="183" t="str">
        <f>IF(B334="","",IF('CLAIM FORM'!$M$7="",LIST!$A$77,IFERROR(VLOOKUP(B334,'PHR (Project Hourly Rate)'!B:G,6,FALSE),LIST!$A$78)))</f>
        <v/>
      </c>
    </row>
    <row r="335" spans="1:12" ht="36" customHeight="1">
      <c r="A335" s="184">
        <v>333</v>
      </c>
      <c r="B335" s="46"/>
      <c r="C335" s="47"/>
      <c r="D335" s="48"/>
      <c r="E335" s="49"/>
      <c r="F335" s="49"/>
      <c r="G335" s="41" t="str">
        <f>IF(C335="","",VLOOKUP(WEEKDAY(C335),LIST!$A$15:$B$21,2,FALSE))</f>
        <v/>
      </c>
      <c r="H335" s="42" t="str">
        <f>IF(B335="","",IF(L335=LIST!$A$80,LIST!$A$78,IF(L335=LIST!$A$81,LIST!$A$78,IF(L335=LIST!$A$82,LIST!$A$78,IF(IFERROR(VLOOKUP(B335,'PHR (Project Hourly Rate)'!B:G,6,FALSE),LIST!$A$78)=0,LIST!$A$79,L335)))))</f>
        <v/>
      </c>
      <c r="I335" s="42" t="str">
        <f>IF(B335="","",IF(L335=LIST!$A$75,"",IF(K335=LIST!$A$76,LIST!$A$76,IF(L335=LIST!$A$77,"",IF(L335=LIST!$A$78,"",IF(L335=LIST!$A$80,"",IF(L335=LIST!$A$72,"",IF(L335=LIST!$A$73,"",IF(L335=LIST!$A$81,"",IF(L335=LIST!$A$82,"",IF(L335=LIST!$A$79,"",IF(K335=LIST!$A$75,LIST!$A$75,ROUND(J335*L335,2)))))))))))))</f>
        <v/>
      </c>
      <c r="J335" s="43">
        <f>IF(D335="",0,IF(K335=LIST!$A$75,0,IF(K335=LIST!$A$76,0,IF(K335=LIST!$A$77,0,IF(K335=LIST!$A$78,0,(MIN(D335,8)-K335))))))</f>
        <v>0</v>
      </c>
      <c r="K335" s="185" t="str">
        <f>IF(D335="","",IF('CLAIM FORM'!$M$7="",0,IF(L335=LIST!$A$78,0,IF('CLAIM FORM'!$M$7="R&amp;D",0,IF(E335="",LIST!$A$75,IF(F335=LIST!$F$30,0,IFERROR(((VLOOKUP(E335,'TRAINING CODE'!B:D,3,FALSE)*MIN(D335,8))),LIST!$A$76)))))))</f>
        <v/>
      </c>
      <c r="L335" s="183" t="str">
        <f>IF(B335="","",IF('CLAIM FORM'!$M$7="",LIST!$A$77,IFERROR(VLOOKUP(B335,'PHR (Project Hourly Rate)'!B:G,6,FALSE),LIST!$A$78)))</f>
        <v/>
      </c>
    </row>
    <row r="336" spans="1:12" ht="36" customHeight="1">
      <c r="A336" s="184">
        <v>334</v>
      </c>
      <c r="B336" s="46"/>
      <c r="C336" s="47"/>
      <c r="D336" s="48"/>
      <c r="E336" s="49"/>
      <c r="F336" s="49"/>
      <c r="G336" s="41" t="str">
        <f>IF(C336="","",VLOOKUP(WEEKDAY(C336),LIST!$A$15:$B$21,2,FALSE))</f>
        <v/>
      </c>
      <c r="H336" s="42" t="str">
        <f>IF(B336="","",IF(L336=LIST!$A$80,LIST!$A$78,IF(L336=LIST!$A$81,LIST!$A$78,IF(L336=LIST!$A$82,LIST!$A$78,IF(IFERROR(VLOOKUP(B336,'PHR (Project Hourly Rate)'!B:G,6,FALSE),LIST!$A$78)=0,LIST!$A$79,L336)))))</f>
        <v/>
      </c>
      <c r="I336" s="42" t="str">
        <f>IF(B336="","",IF(L336=LIST!$A$75,"",IF(K336=LIST!$A$76,LIST!$A$76,IF(L336=LIST!$A$77,"",IF(L336=LIST!$A$78,"",IF(L336=LIST!$A$80,"",IF(L336=LIST!$A$72,"",IF(L336=LIST!$A$73,"",IF(L336=LIST!$A$81,"",IF(L336=LIST!$A$82,"",IF(L336=LIST!$A$79,"",IF(K336=LIST!$A$75,LIST!$A$75,ROUND(J336*L336,2)))))))))))))</f>
        <v/>
      </c>
      <c r="J336" s="43">
        <f>IF(D336="",0,IF(K336=LIST!$A$75,0,IF(K336=LIST!$A$76,0,IF(K336=LIST!$A$77,0,IF(K336=LIST!$A$78,0,(MIN(D336,8)-K336))))))</f>
        <v>0</v>
      </c>
      <c r="K336" s="185" t="str">
        <f>IF(D336="","",IF('CLAIM FORM'!$M$7="",0,IF(L336=LIST!$A$78,0,IF('CLAIM FORM'!$M$7="R&amp;D",0,IF(E336="",LIST!$A$75,IF(F336=LIST!$F$30,0,IFERROR(((VLOOKUP(E336,'TRAINING CODE'!B:D,3,FALSE)*MIN(D336,8))),LIST!$A$76)))))))</f>
        <v/>
      </c>
      <c r="L336" s="183" t="str">
        <f>IF(B336="","",IF('CLAIM FORM'!$M$7="",LIST!$A$77,IFERROR(VLOOKUP(B336,'PHR (Project Hourly Rate)'!B:G,6,FALSE),LIST!$A$78)))</f>
        <v/>
      </c>
    </row>
    <row r="337" spans="1:12" ht="36" customHeight="1">
      <c r="A337" s="184">
        <v>335</v>
      </c>
      <c r="B337" s="46"/>
      <c r="C337" s="47"/>
      <c r="D337" s="48"/>
      <c r="E337" s="49"/>
      <c r="F337" s="49"/>
      <c r="G337" s="41" t="str">
        <f>IF(C337="","",VLOOKUP(WEEKDAY(C337),LIST!$A$15:$B$21,2,FALSE))</f>
        <v/>
      </c>
      <c r="H337" s="42" t="str">
        <f>IF(B337="","",IF(L337=LIST!$A$80,LIST!$A$78,IF(L337=LIST!$A$81,LIST!$A$78,IF(L337=LIST!$A$82,LIST!$A$78,IF(IFERROR(VLOOKUP(B337,'PHR (Project Hourly Rate)'!B:G,6,FALSE),LIST!$A$78)=0,LIST!$A$79,L337)))))</f>
        <v/>
      </c>
      <c r="I337" s="42" t="str">
        <f>IF(B337="","",IF(L337=LIST!$A$75,"",IF(K337=LIST!$A$76,LIST!$A$76,IF(L337=LIST!$A$77,"",IF(L337=LIST!$A$78,"",IF(L337=LIST!$A$80,"",IF(L337=LIST!$A$72,"",IF(L337=LIST!$A$73,"",IF(L337=LIST!$A$81,"",IF(L337=LIST!$A$82,"",IF(L337=LIST!$A$79,"",IF(K337=LIST!$A$75,LIST!$A$75,ROUND(J337*L337,2)))))))))))))</f>
        <v/>
      </c>
      <c r="J337" s="43">
        <f>IF(D337="",0,IF(K337=LIST!$A$75,0,IF(K337=LIST!$A$76,0,IF(K337=LIST!$A$77,0,IF(K337=LIST!$A$78,0,(MIN(D337,8)-K337))))))</f>
        <v>0</v>
      </c>
      <c r="K337" s="185" t="str">
        <f>IF(D337="","",IF('CLAIM FORM'!$M$7="",0,IF(L337=LIST!$A$78,0,IF('CLAIM FORM'!$M$7="R&amp;D",0,IF(E337="",LIST!$A$75,IF(F337=LIST!$F$30,0,IFERROR(((VLOOKUP(E337,'TRAINING CODE'!B:D,3,FALSE)*MIN(D337,8))),LIST!$A$76)))))))</f>
        <v/>
      </c>
      <c r="L337" s="183" t="str">
        <f>IF(B337="","",IF('CLAIM FORM'!$M$7="",LIST!$A$77,IFERROR(VLOOKUP(B337,'PHR (Project Hourly Rate)'!B:G,6,FALSE),LIST!$A$78)))</f>
        <v/>
      </c>
    </row>
    <row r="338" spans="1:12" ht="36" customHeight="1">
      <c r="A338" s="184">
        <v>336</v>
      </c>
      <c r="B338" s="46"/>
      <c r="C338" s="47"/>
      <c r="D338" s="48"/>
      <c r="E338" s="49"/>
      <c r="F338" s="49"/>
      <c r="G338" s="41" t="str">
        <f>IF(C338="","",VLOOKUP(WEEKDAY(C338),LIST!$A$15:$B$21,2,FALSE))</f>
        <v/>
      </c>
      <c r="H338" s="42" t="str">
        <f>IF(B338="","",IF(L338=LIST!$A$80,LIST!$A$78,IF(L338=LIST!$A$81,LIST!$A$78,IF(L338=LIST!$A$82,LIST!$A$78,IF(IFERROR(VLOOKUP(B338,'PHR (Project Hourly Rate)'!B:G,6,FALSE),LIST!$A$78)=0,LIST!$A$79,L338)))))</f>
        <v/>
      </c>
      <c r="I338" s="42" t="str">
        <f>IF(B338="","",IF(L338=LIST!$A$75,"",IF(K338=LIST!$A$76,LIST!$A$76,IF(L338=LIST!$A$77,"",IF(L338=LIST!$A$78,"",IF(L338=LIST!$A$80,"",IF(L338=LIST!$A$72,"",IF(L338=LIST!$A$73,"",IF(L338=LIST!$A$81,"",IF(L338=LIST!$A$82,"",IF(L338=LIST!$A$79,"",IF(K338=LIST!$A$75,LIST!$A$75,ROUND(J338*L338,2)))))))))))))</f>
        <v/>
      </c>
      <c r="J338" s="43">
        <f>IF(D338="",0,IF(K338=LIST!$A$75,0,IF(K338=LIST!$A$76,0,IF(K338=LIST!$A$77,0,IF(K338=LIST!$A$78,0,(MIN(D338,8)-K338))))))</f>
        <v>0</v>
      </c>
      <c r="K338" s="185" t="str">
        <f>IF(D338="","",IF('CLAIM FORM'!$M$7="",0,IF(L338=LIST!$A$78,0,IF('CLAIM FORM'!$M$7="R&amp;D",0,IF(E338="",LIST!$A$75,IF(F338=LIST!$F$30,0,IFERROR(((VLOOKUP(E338,'TRAINING CODE'!B:D,3,FALSE)*MIN(D338,8))),LIST!$A$76)))))))</f>
        <v/>
      </c>
      <c r="L338" s="183" t="str">
        <f>IF(B338="","",IF('CLAIM FORM'!$M$7="",LIST!$A$77,IFERROR(VLOOKUP(B338,'PHR (Project Hourly Rate)'!B:G,6,FALSE),LIST!$A$78)))</f>
        <v/>
      </c>
    </row>
    <row r="339" spans="1:12" ht="36" customHeight="1">
      <c r="A339" s="184">
        <v>337</v>
      </c>
      <c r="B339" s="46"/>
      <c r="C339" s="47"/>
      <c r="D339" s="48"/>
      <c r="E339" s="49"/>
      <c r="F339" s="49"/>
      <c r="G339" s="41" t="str">
        <f>IF(C339="","",VLOOKUP(WEEKDAY(C339),LIST!$A$15:$B$21,2,FALSE))</f>
        <v/>
      </c>
      <c r="H339" s="42" t="str">
        <f>IF(B339="","",IF(L339=LIST!$A$80,LIST!$A$78,IF(L339=LIST!$A$81,LIST!$A$78,IF(L339=LIST!$A$82,LIST!$A$78,IF(IFERROR(VLOOKUP(B339,'PHR (Project Hourly Rate)'!B:G,6,FALSE),LIST!$A$78)=0,LIST!$A$79,L339)))))</f>
        <v/>
      </c>
      <c r="I339" s="42" t="str">
        <f>IF(B339="","",IF(L339=LIST!$A$75,"",IF(K339=LIST!$A$76,LIST!$A$76,IF(L339=LIST!$A$77,"",IF(L339=LIST!$A$78,"",IF(L339=LIST!$A$80,"",IF(L339=LIST!$A$72,"",IF(L339=LIST!$A$73,"",IF(L339=LIST!$A$81,"",IF(L339=LIST!$A$82,"",IF(L339=LIST!$A$79,"",IF(K339=LIST!$A$75,LIST!$A$75,ROUND(J339*L339,2)))))))))))))</f>
        <v/>
      </c>
      <c r="J339" s="43">
        <f>IF(D339="",0,IF(K339=LIST!$A$75,0,IF(K339=LIST!$A$76,0,IF(K339=LIST!$A$77,0,IF(K339=LIST!$A$78,0,(MIN(D339,8)-K339))))))</f>
        <v>0</v>
      </c>
      <c r="K339" s="185" t="str">
        <f>IF(D339="","",IF('CLAIM FORM'!$M$7="",0,IF(L339=LIST!$A$78,0,IF('CLAIM FORM'!$M$7="R&amp;D",0,IF(E339="",LIST!$A$75,IF(F339=LIST!$F$30,0,IFERROR(((VLOOKUP(E339,'TRAINING CODE'!B:D,3,FALSE)*MIN(D339,8))),LIST!$A$76)))))))</f>
        <v/>
      </c>
      <c r="L339" s="183" t="str">
        <f>IF(B339="","",IF('CLAIM FORM'!$M$7="",LIST!$A$77,IFERROR(VLOOKUP(B339,'PHR (Project Hourly Rate)'!B:G,6,FALSE),LIST!$A$78)))</f>
        <v/>
      </c>
    </row>
    <row r="340" spans="1:12" ht="36" customHeight="1">
      <c r="A340" s="184">
        <v>338</v>
      </c>
      <c r="B340" s="46"/>
      <c r="C340" s="47"/>
      <c r="D340" s="48"/>
      <c r="E340" s="49"/>
      <c r="F340" s="49"/>
      <c r="G340" s="41" t="str">
        <f>IF(C340="","",VLOOKUP(WEEKDAY(C340),LIST!$A$15:$B$21,2,FALSE))</f>
        <v/>
      </c>
      <c r="H340" s="42" t="str">
        <f>IF(B340="","",IF(L340=LIST!$A$80,LIST!$A$78,IF(L340=LIST!$A$81,LIST!$A$78,IF(L340=LIST!$A$82,LIST!$A$78,IF(IFERROR(VLOOKUP(B340,'PHR (Project Hourly Rate)'!B:G,6,FALSE),LIST!$A$78)=0,LIST!$A$79,L340)))))</f>
        <v/>
      </c>
      <c r="I340" s="42" t="str">
        <f>IF(B340="","",IF(L340=LIST!$A$75,"",IF(K340=LIST!$A$76,LIST!$A$76,IF(L340=LIST!$A$77,"",IF(L340=LIST!$A$78,"",IF(L340=LIST!$A$80,"",IF(L340=LIST!$A$72,"",IF(L340=LIST!$A$73,"",IF(L340=LIST!$A$81,"",IF(L340=LIST!$A$82,"",IF(L340=LIST!$A$79,"",IF(K340=LIST!$A$75,LIST!$A$75,ROUND(J340*L340,2)))))))))))))</f>
        <v/>
      </c>
      <c r="J340" s="43">
        <f>IF(D340="",0,IF(K340=LIST!$A$75,0,IF(K340=LIST!$A$76,0,IF(K340=LIST!$A$77,0,IF(K340=LIST!$A$78,0,(MIN(D340,8)-K340))))))</f>
        <v>0</v>
      </c>
      <c r="K340" s="185" t="str">
        <f>IF(D340="","",IF('CLAIM FORM'!$M$7="",0,IF(L340=LIST!$A$78,0,IF('CLAIM FORM'!$M$7="R&amp;D",0,IF(E340="",LIST!$A$75,IF(F340=LIST!$F$30,0,IFERROR(((VLOOKUP(E340,'TRAINING CODE'!B:D,3,FALSE)*MIN(D340,8))),LIST!$A$76)))))))</f>
        <v/>
      </c>
      <c r="L340" s="183" t="str">
        <f>IF(B340="","",IF('CLAIM FORM'!$M$7="",LIST!$A$77,IFERROR(VLOOKUP(B340,'PHR (Project Hourly Rate)'!B:G,6,FALSE),LIST!$A$78)))</f>
        <v/>
      </c>
    </row>
    <row r="341" spans="1:12" ht="36" customHeight="1">
      <c r="A341" s="184">
        <v>339</v>
      </c>
      <c r="B341" s="46"/>
      <c r="C341" s="47"/>
      <c r="D341" s="48"/>
      <c r="E341" s="49"/>
      <c r="F341" s="49"/>
      <c r="G341" s="41" t="str">
        <f>IF(C341="","",VLOOKUP(WEEKDAY(C341),LIST!$A$15:$B$21,2,FALSE))</f>
        <v/>
      </c>
      <c r="H341" s="42" t="str">
        <f>IF(B341="","",IF(L341=LIST!$A$80,LIST!$A$78,IF(L341=LIST!$A$81,LIST!$A$78,IF(L341=LIST!$A$82,LIST!$A$78,IF(IFERROR(VLOOKUP(B341,'PHR (Project Hourly Rate)'!B:G,6,FALSE),LIST!$A$78)=0,LIST!$A$79,L341)))))</f>
        <v/>
      </c>
      <c r="I341" s="42" t="str">
        <f>IF(B341="","",IF(L341=LIST!$A$75,"",IF(K341=LIST!$A$76,LIST!$A$76,IF(L341=LIST!$A$77,"",IF(L341=LIST!$A$78,"",IF(L341=LIST!$A$80,"",IF(L341=LIST!$A$72,"",IF(L341=LIST!$A$73,"",IF(L341=LIST!$A$81,"",IF(L341=LIST!$A$82,"",IF(L341=LIST!$A$79,"",IF(K341=LIST!$A$75,LIST!$A$75,ROUND(J341*L341,2)))))))))))))</f>
        <v/>
      </c>
      <c r="J341" s="43">
        <f>IF(D341="",0,IF(K341=LIST!$A$75,0,IF(K341=LIST!$A$76,0,IF(K341=LIST!$A$77,0,IF(K341=LIST!$A$78,0,(MIN(D341,8)-K341))))))</f>
        <v>0</v>
      </c>
      <c r="K341" s="185" t="str">
        <f>IF(D341="","",IF('CLAIM FORM'!$M$7="",0,IF(L341=LIST!$A$78,0,IF('CLAIM FORM'!$M$7="R&amp;D",0,IF(E341="",LIST!$A$75,IF(F341=LIST!$F$30,0,IFERROR(((VLOOKUP(E341,'TRAINING CODE'!B:D,3,FALSE)*MIN(D341,8))),LIST!$A$76)))))))</f>
        <v/>
      </c>
      <c r="L341" s="183" t="str">
        <f>IF(B341="","",IF('CLAIM FORM'!$M$7="",LIST!$A$77,IFERROR(VLOOKUP(B341,'PHR (Project Hourly Rate)'!B:G,6,FALSE),LIST!$A$78)))</f>
        <v/>
      </c>
    </row>
    <row r="342" spans="1:12" ht="36" customHeight="1">
      <c r="A342" s="184">
        <v>340</v>
      </c>
      <c r="B342" s="46"/>
      <c r="C342" s="47"/>
      <c r="D342" s="48"/>
      <c r="E342" s="49"/>
      <c r="F342" s="49"/>
      <c r="G342" s="41" t="str">
        <f>IF(C342="","",VLOOKUP(WEEKDAY(C342),LIST!$A$15:$B$21,2,FALSE))</f>
        <v/>
      </c>
      <c r="H342" s="42" t="str">
        <f>IF(B342="","",IF(L342=LIST!$A$80,LIST!$A$78,IF(L342=LIST!$A$81,LIST!$A$78,IF(L342=LIST!$A$82,LIST!$A$78,IF(IFERROR(VLOOKUP(B342,'PHR (Project Hourly Rate)'!B:G,6,FALSE),LIST!$A$78)=0,LIST!$A$79,L342)))))</f>
        <v/>
      </c>
      <c r="I342" s="42" t="str">
        <f>IF(B342="","",IF(L342=LIST!$A$75,"",IF(K342=LIST!$A$76,LIST!$A$76,IF(L342=LIST!$A$77,"",IF(L342=LIST!$A$78,"",IF(L342=LIST!$A$80,"",IF(L342=LIST!$A$72,"",IF(L342=LIST!$A$73,"",IF(L342=LIST!$A$81,"",IF(L342=LIST!$A$82,"",IF(L342=LIST!$A$79,"",IF(K342=LIST!$A$75,LIST!$A$75,ROUND(J342*L342,2)))))))))))))</f>
        <v/>
      </c>
      <c r="J342" s="43">
        <f>IF(D342="",0,IF(K342=LIST!$A$75,0,IF(K342=LIST!$A$76,0,IF(K342=LIST!$A$77,0,IF(K342=LIST!$A$78,0,(MIN(D342,8)-K342))))))</f>
        <v>0</v>
      </c>
      <c r="K342" s="185" t="str">
        <f>IF(D342="","",IF('CLAIM FORM'!$M$7="",0,IF(L342=LIST!$A$78,0,IF('CLAIM FORM'!$M$7="R&amp;D",0,IF(E342="",LIST!$A$75,IF(F342=LIST!$F$30,0,IFERROR(((VLOOKUP(E342,'TRAINING CODE'!B:D,3,FALSE)*MIN(D342,8))),LIST!$A$76)))))))</f>
        <v/>
      </c>
      <c r="L342" s="183" t="str">
        <f>IF(B342="","",IF('CLAIM FORM'!$M$7="",LIST!$A$77,IFERROR(VLOOKUP(B342,'PHR (Project Hourly Rate)'!B:G,6,FALSE),LIST!$A$78)))</f>
        <v/>
      </c>
    </row>
    <row r="343" spans="1:12" ht="36" customHeight="1">
      <c r="A343" s="184">
        <v>341</v>
      </c>
      <c r="B343" s="46"/>
      <c r="C343" s="47"/>
      <c r="D343" s="48"/>
      <c r="E343" s="49"/>
      <c r="F343" s="49"/>
      <c r="G343" s="41" t="str">
        <f>IF(C343="","",VLOOKUP(WEEKDAY(C343),LIST!$A$15:$B$21,2,FALSE))</f>
        <v/>
      </c>
      <c r="H343" s="42" t="str">
        <f>IF(B343="","",IF(L343=LIST!$A$80,LIST!$A$78,IF(L343=LIST!$A$81,LIST!$A$78,IF(L343=LIST!$A$82,LIST!$A$78,IF(IFERROR(VLOOKUP(B343,'PHR (Project Hourly Rate)'!B:G,6,FALSE),LIST!$A$78)=0,LIST!$A$79,L343)))))</f>
        <v/>
      </c>
      <c r="I343" s="42" t="str">
        <f>IF(B343="","",IF(L343=LIST!$A$75,"",IF(K343=LIST!$A$76,LIST!$A$76,IF(L343=LIST!$A$77,"",IF(L343=LIST!$A$78,"",IF(L343=LIST!$A$80,"",IF(L343=LIST!$A$72,"",IF(L343=LIST!$A$73,"",IF(L343=LIST!$A$81,"",IF(L343=LIST!$A$82,"",IF(L343=LIST!$A$79,"",IF(K343=LIST!$A$75,LIST!$A$75,ROUND(J343*L343,2)))))))))))))</f>
        <v/>
      </c>
      <c r="J343" s="43">
        <f>IF(D343="",0,IF(K343=LIST!$A$75,0,IF(K343=LIST!$A$76,0,IF(K343=LIST!$A$77,0,IF(K343=LIST!$A$78,0,(MIN(D343,8)-K343))))))</f>
        <v>0</v>
      </c>
      <c r="K343" s="185" t="str">
        <f>IF(D343="","",IF('CLAIM FORM'!$M$7="",0,IF(L343=LIST!$A$78,0,IF('CLAIM FORM'!$M$7="R&amp;D",0,IF(E343="",LIST!$A$75,IF(F343=LIST!$F$30,0,IFERROR(((VLOOKUP(E343,'TRAINING CODE'!B:D,3,FALSE)*MIN(D343,8))),LIST!$A$76)))))))</f>
        <v/>
      </c>
      <c r="L343" s="183" t="str">
        <f>IF(B343="","",IF('CLAIM FORM'!$M$7="",LIST!$A$77,IFERROR(VLOOKUP(B343,'PHR (Project Hourly Rate)'!B:G,6,FALSE),LIST!$A$78)))</f>
        <v/>
      </c>
    </row>
    <row r="344" spans="1:12" ht="36" customHeight="1">
      <c r="A344" s="184">
        <v>342</v>
      </c>
      <c r="B344" s="46"/>
      <c r="C344" s="47"/>
      <c r="D344" s="48"/>
      <c r="E344" s="49"/>
      <c r="F344" s="49"/>
      <c r="G344" s="41" t="str">
        <f>IF(C344="","",VLOOKUP(WEEKDAY(C344),LIST!$A$15:$B$21,2,FALSE))</f>
        <v/>
      </c>
      <c r="H344" s="42" t="str">
        <f>IF(B344="","",IF(L344=LIST!$A$80,LIST!$A$78,IF(L344=LIST!$A$81,LIST!$A$78,IF(L344=LIST!$A$82,LIST!$A$78,IF(IFERROR(VLOOKUP(B344,'PHR (Project Hourly Rate)'!B:G,6,FALSE),LIST!$A$78)=0,LIST!$A$79,L344)))))</f>
        <v/>
      </c>
      <c r="I344" s="42" t="str">
        <f>IF(B344="","",IF(L344=LIST!$A$75,"",IF(K344=LIST!$A$76,LIST!$A$76,IF(L344=LIST!$A$77,"",IF(L344=LIST!$A$78,"",IF(L344=LIST!$A$80,"",IF(L344=LIST!$A$72,"",IF(L344=LIST!$A$73,"",IF(L344=LIST!$A$81,"",IF(L344=LIST!$A$82,"",IF(L344=LIST!$A$79,"",IF(K344=LIST!$A$75,LIST!$A$75,ROUND(J344*L344,2)))))))))))))</f>
        <v/>
      </c>
      <c r="J344" s="43">
        <f>IF(D344="",0,IF(K344=LIST!$A$75,0,IF(K344=LIST!$A$76,0,IF(K344=LIST!$A$77,0,IF(K344=LIST!$A$78,0,(MIN(D344,8)-K344))))))</f>
        <v>0</v>
      </c>
      <c r="K344" s="185" t="str">
        <f>IF(D344="","",IF('CLAIM FORM'!$M$7="",0,IF(L344=LIST!$A$78,0,IF('CLAIM FORM'!$M$7="R&amp;D",0,IF(E344="",LIST!$A$75,IF(F344=LIST!$F$30,0,IFERROR(((VLOOKUP(E344,'TRAINING CODE'!B:D,3,FALSE)*MIN(D344,8))),LIST!$A$76)))))))</f>
        <v/>
      </c>
      <c r="L344" s="183" t="str">
        <f>IF(B344="","",IF('CLAIM FORM'!$M$7="",LIST!$A$77,IFERROR(VLOOKUP(B344,'PHR (Project Hourly Rate)'!B:G,6,FALSE),LIST!$A$78)))</f>
        <v/>
      </c>
    </row>
    <row r="345" spans="1:12" ht="36" customHeight="1">
      <c r="A345" s="184">
        <v>343</v>
      </c>
      <c r="B345" s="46"/>
      <c r="C345" s="47"/>
      <c r="D345" s="48"/>
      <c r="E345" s="49"/>
      <c r="F345" s="49"/>
      <c r="G345" s="41" t="str">
        <f>IF(C345="","",VLOOKUP(WEEKDAY(C345),LIST!$A$15:$B$21,2,FALSE))</f>
        <v/>
      </c>
      <c r="H345" s="42" t="str">
        <f>IF(B345="","",IF(L345=LIST!$A$80,LIST!$A$78,IF(L345=LIST!$A$81,LIST!$A$78,IF(L345=LIST!$A$82,LIST!$A$78,IF(IFERROR(VLOOKUP(B345,'PHR (Project Hourly Rate)'!B:G,6,FALSE),LIST!$A$78)=0,LIST!$A$79,L345)))))</f>
        <v/>
      </c>
      <c r="I345" s="42" t="str">
        <f>IF(B345="","",IF(L345=LIST!$A$75,"",IF(K345=LIST!$A$76,LIST!$A$76,IF(L345=LIST!$A$77,"",IF(L345=LIST!$A$78,"",IF(L345=LIST!$A$80,"",IF(L345=LIST!$A$72,"",IF(L345=LIST!$A$73,"",IF(L345=LIST!$A$81,"",IF(L345=LIST!$A$82,"",IF(L345=LIST!$A$79,"",IF(K345=LIST!$A$75,LIST!$A$75,ROUND(J345*L345,2)))))))))))))</f>
        <v/>
      </c>
      <c r="J345" s="43">
        <f>IF(D345="",0,IF(K345=LIST!$A$75,0,IF(K345=LIST!$A$76,0,IF(K345=LIST!$A$77,0,IF(K345=LIST!$A$78,0,(MIN(D345,8)-K345))))))</f>
        <v>0</v>
      </c>
      <c r="K345" s="185" t="str">
        <f>IF(D345="","",IF('CLAIM FORM'!$M$7="",0,IF(L345=LIST!$A$78,0,IF('CLAIM FORM'!$M$7="R&amp;D",0,IF(E345="",LIST!$A$75,IF(F345=LIST!$F$30,0,IFERROR(((VLOOKUP(E345,'TRAINING CODE'!B:D,3,FALSE)*MIN(D345,8))),LIST!$A$76)))))))</f>
        <v/>
      </c>
      <c r="L345" s="183" t="str">
        <f>IF(B345="","",IF('CLAIM FORM'!$M$7="",LIST!$A$77,IFERROR(VLOOKUP(B345,'PHR (Project Hourly Rate)'!B:G,6,FALSE),LIST!$A$78)))</f>
        <v/>
      </c>
    </row>
    <row r="346" spans="1:12" ht="36" customHeight="1">
      <c r="A346" s="184">
        <v>344</v>
      </c>
      <c r="B346" s="46"/>
      <c r="C346" s="47"/>
      <c r="D346" s="48"/>
      <c r="E346" s="49"/>
      <c r="F346" s="49"/>
      <c r="G346" s="41" t="str">
        <f>IF(C346="","",VLOOKUP(WEEKDAY(C346),LIST!$A$15:$B$21,2,FALSE))</f>
        <v/>
      </c>
      <c r="H346" s="42" t="str">
        <f>IF(B346="","",IF(L346=LIST!$A$80,LIST!$A$78,IF(L346=LIST!$A$81,LIST!$A$78,IF(L346=LIST!$A$82,LIST!$A$78,IF(IFERROR(VLOOKUP(B346,'PHR (Project Hourly Rate)'!B:G,6,FALSE),LIST!$A$78)=0,LIST!$A$79,L346)))))</f>
        <v/>
      </c>
      <c r="I346" s="42" t="str">
        <f>IF(B346="","",IF(L346=LIST!$A$75,"",IF(K346=LIST!$A$76,LIST!$A$76,IF(L346=LIST!$A$77,"",IF(L346=LIST!$A$78,"",IF(L346=LIST!$A$80,"",IF(L346=LIST!$A$72,"",IF(L346=LIST!$A$73,"",IF(L346=LIST!$A$81,"",IF(L346=LIST!$A$82,"",IF(L346=LIST!$A$79,"",IF(K346=LIST!$A$75,LIST!$A$75,ROUND(J346*L346,2)))))))))))))</f>
        <v/>
      </c>
      <c r="J346" s="43">
        <f>IF(D346="",0,IF(K346=LIST!$A$75,0,IF(K346=LIST!$A$76,0,IF(K346=LIST!$A$77,0,IF(K346=LIST!$A$78,0,(MIN(D346,8)-K346))))))</f>
        <v>0</v>
      </c>
      <c r="K346" s="185" t="str">
        <f>IF(D346="","",IF('CLAIM FORM'!$M$7="",0,IF(L346=LIST!$A$78,0,IF('CLAIM FORM'!$M$7="R&amp;D",0,IF(E346="",LIST!$A$75,IF(F346=LIST!$F$30,0,IFERROR(((VLOOKUP(E346,'TRAINING CODE'!B:D,3,FALSE)*MIN(D346,8))),LIST!$A$76)))))))</f>
        <v/>
      </c>
      <c r="L346" s="183" t="str">
        <f>IF(B346="","",IF('CLAIM FORM'!$M$7="",LIST!$A$77,IFERROR(VLOOKUP(B346,'PHR (Project Hourly Rate)'!B:G,6,FALSE),LIST!$A$78)))</f>
        <v/>
      </c>
    </row>
    <row r="347" spans="1:12" ht="36" customHeight="1">
      <c r="A347" s="184">
        <v>345</v>
      </c>
      <c r="B347" s="46"/>
      <c r="C347" s="47"/>
      <c r="D347" s="48"/>
      <c r="E347" s="49"/>
      <c r="F347" s="49"/>
      <c r="G347" s="41" t="str">
        <f>IF(C347="","",VLOOKUP(WEEKDAY(C347),LIST!$A$15:$B$21,2,FALSE))</f>
        <v/>
      </c>
      <c r="H347" s="42" t="str">
        <f>IF(B347="","",IF(L347=LIST!$A$80,LIST!$A$78,IF(L347=LIST!$A$81,LIST!$A$78,IF(L347=LIST!$A$82,LIST!$A$78,IF(IFERROR(VLOOKUP(B347,'PHR (Project Hourly Rate)'!B:G,6,FALSE),LIST!$A$78)=0,LIST!$A$79,L347)))))</f>
        <v/>
      </c>
      <c r="I347" s="42" t="str">
        <f>IF(B347="","",IF(L347=LIST!$A$75,"",IF(K347=LIST!$A$76,LIST!$A$76,IF(L347=LIST!$A$77,"",IF(L347=LIST!$A$78,"",IF(L347=LIST!$A$80,"",IF(L347=LIST!$A$72,"",IF(L347=LIST!$A$73,"",IF(L347=LIST!$A$81,"",IF(L347=LIST!$A$82,"",IF(L347=LIST!$A$79,"",IF(K347=LIST!$A$75,LIST!$A$75,ROUND(J347*L347,2)))))))))))))</f>
        <v/>
      </c>
      <c r="J347" s="43">
        <f>IF(D347="",0,IF(K347=LIST!$A$75,0,IF(K347=LIST!$A$76,0,IF(K347=LIST!$A$77,0,IF(K347=LIST!$A$78,0,(MIN(D347,8)-K347))))))</f>
        <v>0</v>
      </c>
      <c r="K347" s="185" t="str">
        <f>IF(D347="","",IF('CLAIM FORM'!$M$7="",0,IF(L347=LIST!$A$78,0,IF('CLAIM FORM'!$M$7="R&amp;D",0,IF(E347="",LIST!$A$75,IF(F347=LIST!$F$30,0,IFERROR(((VLOOKUP(E347,'TRAINING CODE'!B:D,3,FALSE)*MIN(D347,8))),LIST!$A$76)))))))</f>
        <v/>
      </c>
      <c r="L347" s="183" t="str">
        <f>IF(B347="","",IF('CLAIM FORM'!$M$7="",LIST!$A$77,IFERROR(VLOOKUP(B347,'PHR (Project Hourly Rate)'!B:G,6,FALSE),LIST!$A$78)))</f>
        <v/>
      </c>
    </row>
    <row r="348" spans="1:12" ht="36" customHeight="1">
      <c r="A348" s="184">
        <v>346</v>
      </c>
      <c r="B348" s="46"/>
      <c r="C348" s="47"/>
      <c r="D348" s="48"/>
      <c r="E348" s="49"/>
      <c r="F348" s="49"/>
      <c r="G348" s="41" t="str">
        <f>IF(C348="","",VLOOKUP(WEEKDAY(C348),LIST!$A$15:$B$21,2,FALSE))</f>
        <v/>
      </c>
      <c r="H348" s="42" t="str">
        <f>IF(B348="","",IF(L348=LIST!$A$80,LIST!$A$78,IF(L348=LIST!$A$81,LIST!$A$78,IF(L348=LIST!$A$82,LIST!$A$78,IF(IFERROR(VLOOKUP(B348,'PHR (Project Hourly Rate)'!B:G,6,FALSE),LIST!$A$78)=0,LIST!$A$79,L348)))))</f>
        <v/>
      </c>
      <c r="I348" s="42" t="str">
        <f>IF(B348="","",IF(L348=LIST!$A$75,"",IF(K348=LIST!$A$76,LIST!$A$76,IF(L348=LIST!$A$77,"",IF(L348=LIST!$A$78,"",IF(L348=LIST!$A$80,"",IF(L348=LIST!$A$72,"",IF(L348=LIST!$A$73,"",IF(L348=LIST!$A$81,"",IF(L348=LIST!$A$82,"",IF(L348=LIST!$A$79,"",IF(K348=LIST!$A$75,LIST!$A$75,ROUND(J348*L348,2)))))))))))))</f>
        <v/>
      </c>
      <c r="J348" s="43">
        <f>IF(D348="",0,IF(K348=LIST!$A$75,0,IF(K348=LIST!$A$76,0,IF(K348=LIST!$A$77,0,IF(K348=LIST!$A$78,0,(MIN(D348,8)-K348))))))</f>
        <v>0</v>
      </c>
      <c r="K348" s="185" t="str">
        <f>IF(D348="","",IF('CLAIM FORM'!$M$7="",0,IF(L348=LIST!$A$78,0,IF('CLAIM FORM'!$M$7="R&amp;D",0,IF(E348="",LIST!$A$75,IF(F348=LIST!$F$30,0,IFERROR(((VLOOKUP(E348,'TRAINING CODE'!B:D,3,FALSE)*MIN(D348,8))),LIST!$A$76)))))))</f>
        <v/>
      </c>
      <c r="L348" s="183" t="str">
        <f>IF(B348="","",IF('CLAIM FORM'!$M$7="",LIST!$A$77,IFERROR(VLOOKUP(B348,'PHR (Project Hourly Rate)'!B:G,6,FALSE),LIST!$A$78)))</f>
        <v/>
      </c>
    </row>
    <row r="349" spans="1:12" ht="36" customHeight="1">
      <c r="A349" s="184">
        <v>347</v>
      </c>
      <c r="B349" s="46"/>
      <c r="C349" s="47"/>
      <c r="D349" s="48"/>
      <c r="E349" s="49"/>
      <c r="F349" s="49"/>
      <c r="G349" s="41" t="str">
        <f>IF(C349="","",VLOOKUP(WEEKDAY(C349),LIST!$A$15:$B$21,2,FALSE))</f>
        <v/>
      </c>
      <c r="H349" s="42" t="str">
        <f>IF(B349="","",IF(L349=LIST!$A$80,LIST!$A$78,IF(L349=LIST!$A$81,LIST!$A$78,IF(L349=LIST!$A$82,LIST!$A$78,IF(IFERROR(VLOOKUP(B349,'PHR (Project Hourly Rate)'!B:G,6,FALSE),LIST!$A$78)=0,LIST!$A$79,L349)))))</f>
        <v/>
      </c>
      <c r="I349" s="42" t="str">
        <f>IF(B349="","",IF(L349=LIST!$A$75,"",IF(K349=LIST!$A$76,LIST!$A$76,IF(L349=LIST!$A$77,"",IF(L349=LIST!$A$78,"",IF(L349=LIST!$A$80,"",IF(L349=LIST!$A$72,"",IF(L349=LIST!$A$73,"",IF(L349=LIST!$A$81,"",IF(L349=LIST!$A$82,"",IF(L349=LIST!$A$79,"",IF(K349=LIST!$A$75,LIST!$A$75,ROUND(J349*L349,2)))))))))))))</f>
        <v/>
      </c>
      <c r="J349" s="43">
        <f>IF(D349="",0,IF(K349=LIST!$A$75,0,IF(K349=LIST!$A$76,0,IF(K349=LIST!$A$77,0,IF(K349=LIST!$A$78,0,(MIN(D349,8)-K349))))))</f>
        <v>0</v>
      </c>
      <c r="K349" s="185" t="str">
        <f>IF(D349="","",IF('CLAIM FORM'!$M$7="",0,IF(L349=LIST!$A$78,0,IF('CLAIM FORM'!$M$7="R&amp;D",0,IF(E349="",LIST!$A$75,IF(F349=LIST!$F$30,0,IFERROR(((VLOOKUP(E349,'TRAINING CODE'!B:D,3,FALSE)*MIN(D349,8))),LIST!$A$76)))))))</f>
        <v/>
      </c>
      <c r="L349" s="183" t="str">
        <f>IF(B349="","",IF('CLAIM FORM'!$M$7="",LIST!$A$77,IFERROR(VLOOKUP(B349,'PHR (Project Hourly Rate)'!B:G,6,FALSE),LIST!$A$78)))</f>
        <v/>
      </c>
    </row>
    <row r="350" spans="1:12" ht="36" customHeight="1">
      <c r="A350" s="184">
        <v>348</v>
      </c>
      <c r="B350" s="46"/>
      <c r="C350" s="47"/>
      <c r="D350" s="48"/>
      <c r="E350" s="49"/>
      <c r="F350" s="49"/>
      <c r="G350" s="41" t="str">
        <f>IF(C350="","",VLOOKUP(WEEKDAY(C350),LIST!$A$15:$B$21,2,FALSE))</f>
        <v/>
      </c>
      <c r="H350" s="42" t="str">
        <f>IF(B350="","",IF(L350=LIST!$A$80,LIST!$A$78,IF(L350=LIST!$A$81,LIST!$A$78,IF(L350=LIST!$A$82,LIST!$A$78,IF(IFERROR(VLOOKUP(B350,'PHR (Project Hourly Rate)'!B:G,6,FALSE),LIST!$A$78)=0,LIST!$A$79,L350)))))</f>
        <v/>
      </c>
      <c r="I350" s="42" t="str">
        <f>IF(B350="","",IF(L350=LIST!$A$75,"",IF(K350=LIST!$A$76,LIST!$A$76,IF(L350=LIST!$A$77,"",IF(L350=LIST!$A$78,"",IF(L350=LIST!$A$80,"",IF(L350=LIST!$A$72,"",IF(L350=LIST!$A$73,"",IF(L350=LIST!$A$81,"",IF(L350=LIST!$A$82,"",IF(L350=LIST!$A$79,"",IF(K350=LIST!$A$75,LIST!$A$75,ROUND(J350*L350,2)))))))))))))</f>
        <v/>
      </c>
      <c r="J350" s="43">
        <f>IF(D350="",0,IF(K350=LIST!$A$75,0,IF(K350=LIST!$A$76,0,IF(K350=LIST!$A$77,0,IF(K350=LIST!$A$78,0,(MIN(D350,8)-K350))))))</f>
        <v>0</v>
      </c>
      <c r="K350" s="185" t="str">
        <f>IF(D350="","",IF('CLAIM FORM'!$M$7="",0,IF(L350=LIST!$A$78,0,IF('CLAIM FORM'!$M$7="R&amp;D",0,IF(E350="",LIST!$A$75,IF(F350=LIST!$F$30,0,IFERROR(((VLOOKUP(E350,'TRAINING CODE'!B:D,3,FALSE)*MIN(D350,8))),LIST!$A$76)))))))</f>
        <v/>
      </c>
      <c r="L350" s="183" t="str">
        <f>IF(B350="","",IF('CLAIM FORM'!$M$7="",LIST!$A$77,IFERROR(VLOOKUP(B350,'PHR (Project Hourly Rate)'!B:G,6,FALSE),LIST!$A$78)))</f>
        <v/>
      </c>
    </row>
    <row r="351" spans="1:12" ht="36" customHeight="1">
      <c r="A351" s="184">
        <v>349</v>
      </c>
      <c r="B351" s="46"/>
      <c r="C351" s="47"/>
      <c r="D351" s="48"/>
      <c r="E351" s="49"/>
      <c r="F351" s="49"/>
      <c r="G351" s="41" t="str">
        <f>IF(C351="","",VLOOKUP(WEEKDAY(C351),LIST!$A$15:$B$21,2,FALSE))</f>
        <v/>
      </c>
      <c r="H351" s="42" t="str">
        <f>IF(B351="","",IF(L351=LIST!$A$80,LIST!$A$78,IF(L351=LIST!$A$81,LIST!$A$78,IF(L351=LIST!$A$82,LIST!$A$78,IF(IFERROR(VLOOKUP(B351,'PHR (Project Hourly Rate)'!B:G,6,FALSE),LIST!$A$78)=0,LIST!$A$79,L351)))))</f>
        <v/>
      </c>
      <c r="I351" s="42" t="str">
        <f>IF(B351="","",IF(L351=LIST!$A$75,"",IF(K351=LIST!$A$76,LIST!$A$76,IF(L351=LIST!$A$77,"",IF(L351=LIST!$A$78,"",IF(L351=LIST!$A$80,"",IF(L351=LIST!$A$72,"",IF(L351=LIST!$A$73,"",IF(L351=LIST!$A$81,"",IF(L351=LIST!$A$82,"",IF(L351=LIST!$A$79,"",IF(K351=LIST!$A$75,LIST!$A$75,ROUND(J351*L351,2)))))))))))))</f>
        <v/>
      </c>
      <c r="J351" s="43">
        <f>IF(D351="",0,IF(K351=LIST!$A$75,0,IF(K351=LIST!$A$76,0,IF(K351=LIST!$A$77,0,IF(K351=LIST!$A$78,0,(MIN(D351,8)-K351))))))</f>
        <v>0</v>
      </c>
      <c r="K351" s="185" t="str">
        <f>IF(D351="","",IF('CLAIM FORM'!$M$7="",0,IF(L351=LIST!$A$78,0,IF('CLAIM FORM'!$M$7="R&amp;D",0,IF(E351="",LIST!$A$75,IF(F351=LIST!$F$30,0,IFERROR(((VLOOKUP(E351,'TRAINING CODE'!B:D,3,FALSE)*MIN(D351,8))),LIST!$A$76)))))))</f>
        <v/>
      </c>
      <c r="L351" s="183" t="str">
        <f>IF(B351="","",IF('CLAIM FORM'!$M$7="",LIST!$A$77,IFERROR(VLOOKUP(B351,'PHR (Project Hourly Rate)'!B:G,6,FALSE),LIST!$A$78)))</f>
        <v/>
      </c>
    </row>
    <row r="352" spans="1:12" ht="36" customHeight="1">
      <c r="A352" s="184">
        <v>350</v>
      </c>
      <c r="B352" s="46"/>
      <c r="C352" s="47"/>
      <c r="D352" s="48"/>
      <c r="E352" s="49"/>
      <c r="F352" s="49"/>
      <c r="G352" s="41" t="str">
        <f>IF(C352="","",VLOOKUP(WEEKDAY(C352),LIST!$A$15:$B$21,2,FALSE))</f>
        <v/>
      </c>
      <c r="H352" s="42" t="str">
        <f>IF(B352="","",IF(L352=LIST!$A$80,LIST!$A$78,IF(L352=LIST!$A$81,LIST!$A$78,IF(L352=LIST!$A$82,LIST!$A$78,IF(IFERROR(VLOOKUP(B352,'PHR (Project Hourly Rate)'!B:G,6,FALSE),LIST!$A$78)=0,LIST!$A$79,L352)))))</f>
        <v/>
      </c>
      <c r="I352" s="42" t="str">
        <f>IF(B352="","",IF(L352=LIST!$A$75,"",IF(K352=LIST!$A$76,LIST!$A$76,IF(L352=LIST!$A$77,"",IF(L352=LIST!$A$78,"",IF(L352=LIST!$A$80,"",IF(L352=LIST!$A$72,"",IF(L352=LIST!$A$73,"",IF(L352=LIST!$A$81,"",IF(L352=LIST!$A$82,"",IF(L352=LIST!$A$79,"",IF(K352=LIST!$A$75,LIST!$A$75,ROUND(J352*L352,2)))))))))))))</f>
        <v/>
      </c>
      <c r="J352" s="43">
        <f>IF(D352="",0,IF(K352=LIST!$A$75,0,IF(K352=LIST!$A$76,0,IF(K352=LIST!$A$77,0,IF(K352=LIST!$A$78,0,(MIN(D352,8)-K352))))))</f>
        <v>0</v>
      </c>
      <c r="K352" s="185" t="str">
        <f>IF(D352="","",IF('CLAIM FORM'!$M$7="",0,IF(L352=LIST!$A$78,0,IF('CLAIM FORM'!$M$7="R&amp;D",0,IF(E352="",LIST!$A$75,IF(F352=LIST!$F$30,0,IFERROR(((VLOOKUP(E352,'TRAINING CODE'!B:D,3,FALSE)*MIN(D352,8))),LIST!$A$76)))))))</f>
        <v/>
      </c>
      <c r="L352" s="183" t="str">
        <f>IF(B352="","",IF('CLAIM FORM'!$M$7="",LIST!$A$77,IFERROR(VLOOKUP(B352,'PHR (Project Hourly Rate)'!B:G,6,FALSE),LIST!$A$78)))</f>
        <v/>
      </c>
    </row>
    <row r="353" spans="1:12" ht="36" customHeight="1">
      <c r="A353" s="184">
        <v>351</v>
      </c>
      <c r="B353" s="46"/>
      <c r="C353" s="47"/>
      <c r="D353" s="48"/>
      <c r="E353" s="49"/>
      <c r="F353" s="49"/>
      <c r="G353" s="41" t="str">
        <f>IF(C353="","",VLOOKUP(WEEKDAY(C353),LIST!$A$15:$B$21,2,FALSE))</f>
        <v/>
      </c>
      <c r="H353" s="42" t="str">
        <f>IF(B353="","",IF(L353=LIST!$A$80,LIST!$A$78,IF(L353=LIST!$A$81,LIST!$A$78,IF(L353=LIST!$A$82,LIST!$A$78,IF(IFERROR(VLOOKUP(B353,'PHR (Project Hourly Rate)'!B:G,6,FALSE),LIST!$A$78)=0,LIST!$A$79,L353)))))</f>
        <v/>
      </c>
      <c r="I353" s="42" t="str">
        <f>IF(B353="","",IF(L353=LIST!$A$75,"",IF(K353=LIST!$A$76,LIST!$A$76,IF(L353=LIST!$A$77,"",IF(L353=LIST!$A$78,"",IF(L353=LIST!$A$80,"",IF(L353=LIST!$A$72,"",IF(L353=LIST!$A$73,"",IF(L353=LIST!$A$81,"",IF(L353=LIST!$A$82,"",IF(L353=LIST!$A$79,"",IF(K353=LIST!$A$75,LIST!$A$75,ROUND(J353*L353,2)))))))))))))</f>
        <v/>
      </c>
      <c r="J353" s="43">
        <f>IF(D353="",0,IF(K353=LIST!$A$75,0,IF(K353=LIST!$A$76,0,IF(K353=LIST!$A$77,0,IF(K353=LIST!$A$78,0,(MIN(D353,8)-K353))))))</f>
        <v>0</v>
      </c>
      <c r="K353" s="185" t="str">
        <f>IF(D353="","",IF('CLAIM FORM'!$M$7="",0,IF(L353=LIST!$A$78,0,IF('CLAIM FORM'!$M$7="R&amp;D",0,IF(E353="",LIST!$A$75,IF(F353=LIST!$F$30,0,IFERROR(((VLOOKUP(E353,'TRAINING CODE'!B:D,3,FALSE)*MIN(D353,8))),LIST!$A$76)))))))</f>
        <v/>
      </c>
      <c r="L353" s="183" t="str">
        <f>IF(B353="","",IF('CLAIM FORM'!$M$7="",LIST!$A$77,IFERROR(VLOOKUP(B353,'PHR (Project Hourly Rate)'!B:G,6,FALSE),LIST!$A$78)))</f>
        <v/>
      </c>
    </row>
    <row r="354" spans="1:12" ht="36" customHeight="1">
      <c r="A354" s="184">
        <v>352</v>
      </c>
      <c r="B354" s="46"/>
      <c r="C354" s="47"/>
      <c r="D354" s="48"/>
      <c r="E354" s="49"/>
      <c r="F354" s="49"/>
      <c r="G354" s="41" t="str">
        <f>IF(C354="","",VLOOKUP(WEEKDAY(C354),LIST!$A$15:$B$21,2,FALSE))</f>
        <v/>
      </c>
      <c r="H354" s="42" t="str">
        <f>IF(B354="","",IF(L354=LIST!$A$80,LIST!$A$78,IF(L354=LIST!$A$81,LIST!$A$78,IF(L354=LIST!$A$82,LIST!$A$78,IF(IFERROR(VLOOKUP(B354,'PHR (Project Hourly Rate)'!B:G,6,FALSE),LIST!$A$78)=0,LIST!$A$79,L354)))))</f>
        <v/>
      </c>
      <c r="I354" s="42" t="str">
        <f>IF(B354="","",IF(L354=LIST!$A$75,"",IF(K354=LIST!$A$76,LIST!$A$76,IF(L354=LIST!$A$77,"",IF(L354=LIST!$A$78,"",IF(L354=LIST!$A$80,"",IF(L354=LIST!$A$72,"",IF(L354=LIST!$A$73,"",IF(L354=LIST!$A$81,"",IF(L354=LIST!$A$82,"",IF(L354=LIST!$A$79,"",IF(K354=LIST!$A$75,LIST!$A$75,ROUND(J354*L354,2)))))))))))))</f>
        <v/>
      </c>
      <c r="J354" s="43">
        <f>IF(D354="",0,IF(K354=LIST!$A$75,0,IF(K354=LIST!$A$76,0,IF(K354=LIST!$A$77,0,IF(K354=LIST!$A$78,0,(MIN(D354,8)-K354))))))</f>
        <v>0</v>
      </c>
      <c r="K354" s="185" t="str">
        <f>IF(D354="","",IF('CLAIM FORM'!$M$7="",0,IF(L354=LIST!$A$78,0,IF('CLAIM FORM'!$M$7="R&amp;D",0,IF(E354="",LIST!$A$75,IF(F354=LIST!$F$30,0,IFERROR(((VLOOKUP(E354,'TRAINING CODE'!B:D,3,FALSE)*MIN(D354,8))),LIST!$A$76)))))))</f>
        <v/>
      </c>
      <c r="L354" s="183" t="str">
        <f>IF(B354="","",IF('CLAIM FORM'!$M$7="",LIST!$A$77,IFERROR(VLOOKUP(B354,'PHR (Project Hourly Rate)'!B:G,6,FALSE),LIST!$A$78)))</f>
        <v/>
      </c>
    </row>
    <row r="355" spans="1:12" ht="36" customHeight="1">
      <c r="A355" s="184">
        <v>353</v>
      </c>
      <c r="B355" s="46"/>
      <c r="C355" s="47"/>
      <c r="D355" s="48"/>
      <c r="E355" s="49"/>
      <c r="F355" s="49"/>
      <c r="G355" s="41" t="str">
        <f>IF(C355="","",VLOOKUP(WEEKDAY(C355),LIST!$A$15:$B$21,2,FALSE))</f>
        <v/>
      </c>
      <c r="H355" s="42" t="str">
        <f>IF(B355="","",IF(L355=LIST!$A$80,LIST!$A$78,IF(L355=LIST!$A$81,LIST!$A$78,IF(L355=LIST!$A$82,LIST!$A$78,IF(IFERROR(VLOOKUP(B355,'PHR (Project Hourly Rate)'!B:G,6,FALSE),LIST!$A$78)=0,LIST!$A$79,L355)))))</f>
        <v/>
      </c>
      <c r="I355" s="42" t="str">
        <f>IF(B355="","",IF(L355=LIST!$A$75,"",IF(K355=LIST!$A$76,LIST!$A$76,IF(L355=LIST!$A$77,"",IF(L355=LIST!$A$78,"",IF(L355=LIST!$A$80,"",IF(L355=LIST!$A$72,"",IF(L355=LIST!$A$73,"",IF(L355=LIST!$A$81,"",IF(L355=LIST!$A$82,"",IF(L355=LIST!$A$79,"",IF(K355=LIST!$A$75,LIST!$A$75,ROUND(J355*L355,2)))))))))))))</f>
        <v/>
      </c>
      <c r="J355" s="43">
        <f>IF(D355="",0,IF(K355=LIST!$A$75,0,IF(K355=LIST!$A$76,0,IF(K355=LIST!$A$77,0,IF(K355=LIST!$A$78,0,(MIN(D355,8)-K355))))))</f>
        <v>0</v>
      </c>
      <c r="K355" s="185" t="str">
        <f>IF(D355="","",IF('CLAIM FORM'!$M$7="",0,IF(L355=LIST!$A$78,0,IF('CLAIM FORM'!$M$7="R&amp;D",0,IF(E355="",LIST!$A$75,IF(F355=LIST!$F$30,0,IFERROR(((VLOOKUP(E355,'TRAINING CODE'!B:D,3,FALSE)*MIN(D355,8))),LIST!$A$76)))))))</f>
        <v/>
      </c>
      <c r="L355" s="183" t="str">
        <f>IF(B355="","",IF('CLAIM FORM'!$M$7="",LIST!$A$77,IFERROR(VLOOKUP(B355,'PHR (Project Hourly Rate)'!B:G,6,FALSE),LIST!$A$78)))</f>
        <v/>
      </c>
    </row>
    <row r="356" spans="1:12" ht="36" customHeight="1">
      <c r="A356" s="184">
        <v>354</v>
      </c>
      <c r="B356" s="46"/>
      <c r="C356" s="47"/>
      <c r="D356" s="48"/>
      <c r="E356" s="49"/>
      <c r="F356" s="49"/>
      <c r="G356" s="41" t="str">
        <f>IF(C356="","",VLOOKUP(WEEKDAY(C356),LIST!$A$15:$B$21,2,FALSE))</f>
        <v/>
      </c>
      <c r="H356" s="42" t="str">
        <f>IF(B356="","",IF(L356=LIST!$A$80,LIST!$A$78,IF(L356=LIST!$A$81,LIST!$A$78,IF(L356=LIST!$A$82,LIST!$A$78,IF(IFERROR(VLOOKUP(B356,'PHR (Project Hourly Rate)'!B:G,6,FALSE),LIST!$A$78)=0,LIST!$A$79,L356)))))</f>
        <v/>
      </c>
      <c r="I356" s="42" t="str">
        <f>IF(B356="","",IF(L356=LIST!$A$75,"",IF(K356=LIST!$A$76,LIST!$A$76,IF(L356=LIST!$A$77,"",IF(L356=LIST!$A$78,"",IF(L356=LIST!$A$80,"",IF(L356=LIST!$A$72,"",IF(L356=LIST!$A$73,"",IF(L356=LIST!$A$81,"",IF(L356=LIST!$A$82,"",IF(L356=LIST!$A$79,"",IF(K356=LIST!$A$75,LIST!$A$75,ROUND(J356*L356,2)))))))))))))</f>
        <v/>
      </c>
      <c r="J356" s="43">
        <f>IF(D356="",0,IF(K356=LIST!$A$75,0,IF(K356=LIST!$A$76,0,IF(K356=LIST!$A$77,0,IF(K356=LIST!$A$78,0,(MIN(D356,8)-K356))))))</f>
        <v>0</v>
      </c>
      <c r="K356" s="185" t="str">
        <f>IF(D356="","",IF('CLAIM FORM'!$M$7="",0,IF(L356=LIST!$A$78,0,IF('CLAIM FORM'!$M$7="R&amp;D",0,IF(E356="",LIST!$A$75,IF(F356=LIST!$F$30,0,IFERROR(((VLOOKUP(E356,'TRAINING CODE'!B:D,3,FALSE)*MIN(D356,8))),LIST!$A$76)))))))</f>
        <v/>
      </c>
      <c r="L356" s="183" t="str">
        <f>IF(B356="","",IF('CLAIM FORM'!$M$7="",LIST!$A$77,IFERROR(VLOOKUP(B356,'PHR (Project Hourly Rate)'!B:G,6,FALSE),LIST!$A$78)))</f>
        <v/>
      </c>
    </row>
    <row r="357" spans="1:12" ht="36" customHeight="1">
      <c r="A357" s="184">
        <v>355</v>
      </c>
      <c r="B357" s="46"/>
      <c r="C357" s="47"/>
      <c r="D357" s="48"/>
      <c r="E357" s="49"/>
      <c r="F357" s="49"/>
      <c r="G357" s="41" t="str">
        <f>IF(C357="","",VLOOKUP(WEEKDAY(C357),LIST!$A$15:$B$21,2,FALSE))</f>
        <v/>
      </c>
      <c r="H357" s="42" t="str">
        <f>IF(B357="","",IF(L357=LIST!$A$80,LIST!$A$78,IF(L357=LIST!$A$81,LIST!$A$78,IF(L357=LIST!$A$82,LIST!$A$78,IF(IFERROR(VLOOKUP(B357,'PHR (Project Hourly Rate)'!B:G,6,FALSE),LIST!$A$78)=0,LIST!$A$79,L357)))))</f>
        <v/>
      </c>
      <c r="I357" s="42" t="str">
        <f>IF(B357="","",IF(L357=LIST!$A$75,"",IF(K357=LIST!$A$76,LIST!$A$76,IF(L357=LIST!$A$77,"",IF(L357=LIST!$A$78,"",IF(L357=LIST!$A$80,"",IF(L357=LIST!$A$72,"",IF(L357=LIST!$A$73,"",IF(L357=LIST!$A$81,"",IF(L357=LIST!$A$82,"",IF(L357=LIST!$A$79,"",IF(K357=LIST!$A$75,LIST!$A$75,ROUND(J357*L357,2)))))))))))))</f>
        <v/>
      </c>
      <c r="J357" s="43">
        <f>IF(D357="",0,IF(K357=LIST!$A$75,0,IF(K357=LIST!$A$76,0,IF(K357=LIST!$A$77,0,IF(K357=LIST!$A$78,0,(MIN(D357,8)-K357))))))</f>
        <v>0</v>
      </c>
      <c r="K357" s="185" t="str">
        <f>IF(D357="","",IF('CLAIM FORM'!$M$7="",0,IF(L357=LIST!$A$78,0,IF('CLAIM FORM'!$M$7="R&amp;D",0,IF(E357="",LIST!$A$75,IF(F357=LIST!$F$30,0,IFERROR(((VLOOKUP(E357,'TRAINING CODE'!B:D,3,FALSE)*MIN(D357,8))),LIST!$A$76)))))))</f>
        <v/>
      </c>
      <c r="L357" s="183" t="str">
        <f>IF(B357="","",IF('CLAIM FORM'!$M$7="",LIST!$A$77,IFERROR(VLOOKUP(B357,'PHR (Project Hourly Rate)'!B:G,6,FALSE),LIST!$A$78)))</f>
        <v/>
      </c>
    </row>
    <row r="358" spans="1:12" ht="36" customHeight="1">
      <c r="A358" s="184">
        <v>356</v>
      </c>
      <c r="B358" s="46"/>
      <c r="C358" s="47"/>
      <c r="D358" s="48"/>
      <c r="E358" s="49"/>
      <c r="F358" s="49"/>
      <c r="G358" s="41" t="str">
        <f>IF(C358="","",VLOOKUP(WEEKDAY(C358),LIST!$A$15:$B$21,2,FALSE))</f>
        <v/>
      </c>
      <c r="H358" s="42" t="str">
        <f>IF(B358="","",IF(L358=LIST!$A$80,LIST!$A$78,IF(L358=LIST!$A$81,LIST!$A$78,IF(L358=LIST!$A$82,LIST!$A$78,IF(IFERROR(VLOOKUP(B358,'PHR (Project Hourly Rate)'!B:G,6,FALSE),LIST!$A$78)=0,LIST!$A$79,L358)))))</f>
        <v/>
      </c>
      <c r="I358" s="42" t="str">
        <f>IF(B358="","",IF(L358=LIST!$A$75,"",IF(K358=LIST!$A$76,LIST!$A$76,IF(L358=LIST!$A$77,"",IF(L358=LIST!$A$78,"",IF(L358=LIST!$A$80,"",IF(L358=LIST!$A$72,"",IF(L358=LIST!$A$73,"",IF(L358=LIST!$A$81,"",IF(L358=LIST!$A$82,"",IF(L358=LIST!$A$79,"",IF(K358=LIST!$A$75,LIST!$A$75,ROUND(J358*L358,2)))))))))))))</f>
        <v/>
      </c>
      <c r="J358" s="43">
        <f>IF(D358="",0,IF(K358=LIST!$A$75,0,IF(K358=LIST!$A$76,0,IF(K358=LIST!$A$77,0,IF(K358=LIST!$A$78,0,(MIN(D358,8)-K358))))))</f>
        <v>0</v>
      </c>
      <c r="K358" s="185" t="str">
        <f>IF(D358="","",IF('CLAIM FORM'!$M$7="",0,IF(L358=LIST!$A$78,0,IF('CLAIM FORM'!$M$7="R&amp;D",0,IF(E358="",LIST!$A$75,IF(F358=LIST!$F$30,0,IFERROR(((VLOOKUP(E358,'TRAINING CODE'!B:D,3,FALSE)*MIN(D358,8))),LIST!$A$76)))))))</f>
        <v/>
      </c>
      <c r="L358" s="183" t="str">
        <f>IF(B358="","",IF('CLAIM FORM'!$M$7="",LIST!$A$77,IFERROR(VLOOKUP(B358,'PHR (Project Hourly Rate)'!B:G,6,FALSE),LIST!$A$78)))</f>
        <v/>
      </c>
    </row>
    <row r="359" spans="1:12" ht="36" customHeight="1">
      <c r="A359" s="184">
        <v>357</v>
      </c>
      <c r="B359" s="46"/>
      <c r="C359" s="47"/>
      <c r="D359" s="48"/>
      <c r="E359" s="49"/>
      <c r="F359" s="49"/>
      <c r="G359" s="41" t="str">
        <f>IF(C359="","",VLOOKUP(WEEKDAY(C359),LIST!$A$15:$B$21,2,FALSE))</f>
        <v/>
      </c>
      <c r="H359" s="42" t="str">
        <f>IF(B359="","",IF(L359=LIST!$A$80,LIST!$A$78,IF(L359=LIST!$A$81,LIST!$A$78,IF(L359=LIST!$A$82,LIST!$A$78,IF(IFERROR(VLOOKUP(B359,'PHR (Project Hourly Rate)'!B:G,6,FALSE),LIST!$A$78)=0,LIST!$A$79,L359)))))</f>
        <v/>
      </c>
      <c r="I359" s="42" t="str">
        <f>IF(B359="","",IF(L359=LIST!$A$75,"",IF(K359=LIST!$A$76,LIST!$A$76,IF(L359=LIST!$A$77,"",IF(L359=LIST!$A$78,"",IF(L359=LIST!$A$80,"",IF(L359=LIST!$A$72,"",IF(L359=LIST!$A$73,"",IF(L359=LIST!$A$81,"",IF(L359=LIST!$A$82,"",IF(L359=LIST!$A$79,"",IF(K359=LIST!$A$75,LIST!$A$75,ROUND(J359*L359,2)))))))))))))</f>
        <v/>
      </c>
      <c r="J359" s="43">
        <f>IF(D359="",0,IF(K359=LIST!$A$75,0,IF(K359=LIST!$A$76,0,IF(K359=LIST!$A$77,0,IF(K359=LIST!$A$78,0,(MIN(D359,8)-K359))))))</f>
        <v>0</v>
      </c>
      <c r="K359" s="185" t="str">
        <f>IF(D359="","",IF('CLAIM FORM'!$M$7="",0,IF(L359=LIST!$A$78,0,IF('CLAIM FORM'!$M$7="R&amp;D",0,IF(E359="",LIST!$A$75,IF(F359=LIST!$F$30,0,IFERROR(((VLOOKUP(E359,'TRAINING CODE'!B:D,3,FALSE)*MIN(D359,8))),LIST!$A$76)))))))</f>
        <v/>
      </c>
      <c r="L359" s="183" t="str">
        <f>IF(B359="","",IF('CLAIM FORM'!$M$7="",LIST!$A$77,IFERROR(VLOOKUP(B359,'PHR (Project Hourly Rate)'!B:G,6,FALSE),LIST!$A$78)))</f>
        <v/>
      </c>
    </row>
    <row r="360" spans="1:12" ht="36" customHeight="1">
      <c r="A360" s="184">
        <v>358</v>
      </c>
      <c r="B360" s="46"/>
      <c r="C360" s="47"/>
      <c r="D360" s="48"/>
      <c r="E360" s="49"/>
      <c r="F360" s="49"/>
      <c r="G360" s="41" t="str">
        <f>IF(C360="","",VLOOKUP(WEEKDAY(C360),LIST!$A$15:$B$21,2,FALSE))</f>
        <v/>
      </c>
      <c r="H360" s="42" t="str">
        <f>IF(B360="","",IF(L360=LIST!$A$80,LIST!$A$78,IF(L360=LIST!$A$81,LIST!$A$78,IF(L360=LIST!$A$82,LIST!$A$78,IF(IFERROR(VLOOKUP(B360,'PHR (Project Hourly Rate)'!B:G,6,FALSE),LIST!$A$78)=0,LIST!$A$79,L360)))))</f>
        <v/>
      </c>
      <c r="I360" s="42" t="str">
        <f>IF(B360="","",IF(L360=LIST!$A$75,"",IF(K360=LIST!$A$76,LIST!$A$76,IF(L360=LIST!$A$77,"",IF(L360=LIST!$A$78,"",IF(L360=LIST!$A$80,"",IF(L360=LIST!$A$72,"",IF(L360=LIST!$A$73,"",IF(L360=LIST!$A$81,"",IF(L360=LIST!$A$82,"",IF(L360=LIST!$A$79,"",IF(K360=LIST!$A$75,LIST!$A$75,ROUND(J360*L360,2)))))))))))))</f>
        <v/>
      </c>
      <c r="J360" s="43">
        <f>IF(D360="",0,IF(K360=LIST!$A$75,0,IF(K360=LIST!$A$76,0,IF(K360=LIST!$A$77,0,IF(K360=LIST!$A$78,0,(MIN(D360,8)-K360))))))</f>
        <v>0</v>
      </c>
      <c r="K360" s="185" t="str">
        <f>IF(D360="","",IF('CLAIM FORM'!$M$7="",0,IF(L360=LIST!$A$78,0,IF('CLAIM FORM'!$M$7="R&amp;D",0,IF(E360="",LIST!$A$75,IF(F360=LIST!$F$30,0,IFERROR(((VLOOKUP(E360,'TRAINING CODE'!B:D,3,FALSE)*MIN(D360,8))),LIST!$A$76)))))))</f>
        <v/>
      </c>
      <c r="L360" s="183" t="str">
        <f>IF(B360="","",IF('CLAIM FORM'!$M$7="",LIST!$A$77,IFERROR(VLOOKUP(B360,'PHR (Project Hourly Rate)'!B:G,6,FALSE),LIST!$A$78)))</f>
        <v/>
      </c>
    </row>
    <row r="361" spans="1:12" ht="36" customHeight="1">
      <c r="A361" s="184">
        <v>359</v>
      </c>
      <c r="B361" s="46"/>
      <c r="C361" s="47"/>
      <c r="D361" s="48"/>
      <c r="E361" s="49"/>
      <c r="F361" s="49"/>
      <c r="G361" s="41" t="str">
        <f>IF(C361="","",VLOOKUP(WEEKDAY(C361),LIST!$A$15:$B$21,2,FALSE))</f>
        <v/>
      </c>
      <c r="H361" s="42" t="str">
        <f>IF(B361="","",IF(L361=LIST!$A$80,LIST!$A$78,IF(L361=LIST!$A$81,LIST!$A$78,IF(L361=LIST!$A$82,LIST!$A$78,IF(IFERROR(VLOOKUP(B361,'PHR (Project Hourly Rate)'!B:G,6,FALSE),LIST!$A$78)=0,LIST!$A$79,L361)))))</f>
        <v/>
      </c>
      <c r="I361" s="42" t="str">
        <f>IF(B361="","",IF(L361=LIST!$A$75,"",IF(K361=LIST!$A$76,LIST!$A$76,IF(L361=LIST!$A$77,"",IF(L361=LIST!$A$78,"",IF(L361=LIST!$A$80,"",IF(L361=LIST!$A$72,"",IF(L361=LIST!$A$73,"",IF(L361=LIST!$A$81,"",IF(L361=LIST!$A$82,"",IF(L361=LIST!$A$79,"",IF(K361=LIST!$A$75,LIST!$A$75,ROUND(J361*L361,2)))))))))))))</f>
        <v/>
      </c>
      <c r="J361" s="43">
        <f>IF(D361="",0,IF(K361=LIST!$A$75,0,IF(K361=LIST!$A$76,0,IF(K361=LIST!$A$77,0,IF(K361=LIST!$A$78,0,(MIN(D361,8)-K361))))))</f>
        <v>0</v>
      </c>
      <c r="K361" s="185" t="str">
        <f>IF(D361="","",IF('CLAIM FORM'!$M$7="",0,IF(L361=LIST!$A$78,0,IF('CLAIM FORM'!$M$7="R&amp;D",0,IF(E361="",LIST!$A$75,IF(F361=LIST!$F$30,0,IFERROR(((VLOOKUP(E361,'TRAINING CODE'!B:D,3,FALSE)*MIN(D361,8))),LIST!$A$76)))))))</f>
        <v/>
      </c>
      <c r="L361" s="183" t="str">
        <f>IF(B361="","",IF('CLAIM FORM'!$M$7="",LIST!$A$77,IFERROR(VLOOKUP(B361,'PHR (Project Hourly Rate)'!B:G,6,FALSE),LIST!$A$78)))</f>
        <v/>
      </c>
    </row>
    <row r="362" spans="1:12" ht="36" customHeight="1">
      <c r="A362" s="184">
        <v>360</v>
      </c>
      <c r="B362" s="46"/>
      <c r="C362" s="47"/>
      <c r="D362" s="48"/>
      <c r="E362" s="49"/>
      <c r="F362" s="49"/>
      <c r="G362" s="41" t="str">
        <f>IF(C362="","",VLOOKUP(WEEKDAY(C362),LIST!$A$15:$B$21,2,FALSE))</f>
        <v/>
      </c>
      <c r="H362" s="42" t="str">
        <f>IF(B362="","",IF(L362=LIST!$A$80,LIST!$A$78,IF(L362=LIST!$A$81,LIST!$A$78,IF(L362=LIST!$A$82,LIST!$A$78,IF(IFERROR(VLOOKUP(B362,'PHR (Project Hourly Rate)'!B:G,6,FALSE),LIST!$A$78)=0,LIST!$A$79,L362)))))</f>
        <v/>
      </c>
      <c r="I362" s="42" t="str">
        <f>IF(B362="","",IF(L362=LIST!$A$75,"",IF(K362=LIST!$A$76,LIST!$A$76,IF(L362=LIST!$A$77,"",IF(L362=LIST!$A$78,"",IF(L362=LIST!$A$80,"",IF(L362=LIST!$A$72,"",IF(L362=LIST!$A$73,"",IF(L362=LIST!$A$81,"",IF(L362=LIST!$A$82,"",IF(L362=LIST!$A$79,"",IF(K362=LIST!$A$75,LIST!$A$75,ROUND(J362*L362,2)))))))))))))</f>
        <v/>
      </c>
      <c r="J362" s="43">
        <f>IF(D362="",0,IF(K362=LIST!$A$75,0,IF(K362=LIST!$A$76,0,IF(K362=LIST!$A$77,0,IF(K362=LIST!$A$78,0,(MIN(D362,8)-K362))))))</f>
        <v>0</v>
      </c>
      <c r="K362" s="185" t="str">
        <f>IF(D362="","",IF('CLAIM FORM'!$M$7="",0,IF(L362=LIST!$A$78,0,IF('CLAIM FORM'!$M$7="R&amp;D",0,IF(E362="",LIST!$A$75,IF(F362=LIST!$F$30,0,IFERROR(((VLOOKUP(E362,'TRAINING CODE'!B:D,3,FALSE)*MIN(D362,8))),LIST!$A$76)))))))</f>
        <v/>
      </c>
      <c r="L362" s="183" t="str">
        <f>IF(B362="","",IF('CLAIM FORM'!$M$7="",LIST!$A$77,IFERROR(VLOOKUP(B362,'PHR (Project Hourly Rate)'!B:G,6,FALSE),LIST!$A$78)))</f>
        <v/>
      </c>
    </row>
    <row r="363" spans="1:12" ht="36" customHeight="1">
      <c r="A363" s="184">
        <v>361</v>
      </c>
      <c r="B363" s="46"/>
      <c r="C363" s="47"/>
      <c r="D363" s="48"/>
      <c r="E363" s="49"/>
      <c r="F363" s="49"/>
      <c r="G363" s="41" t="str">
        <f>IF(C363="","",VLOOKUP(WEEKDAY(C363),LIST!$A$15:$B$21,2,FALSE))</f>
        <v/>
      </c>
      <c r="H363" s="42" t="str">
        <f>IF(B363="","",IF(L363=LIST!$A$80,LIST!$A$78,IF(L363=LIST!$A$81,LIST!$A$78,IF(L363=LIST!$A$82,LIST!$A$78,IF(IFERROR(VLOOKUP(B363,'PHR (Project Hourly Rate)'!B:G,6,FALSE),LIST!$A$78)=0,LIST!$A$79,L363)))))</f>
        <v/>
      </c>
      <c r="I363" s="42" t="str">
        <f>IF(B363="","",IF(L363=LIST!$A$75,"",IF(K363=LIST!$A$76,LIST!$A$76,IF(L363=LIST!$A$77,"",IF(L363=LIST!$A$78,"",IF(L363=LIST!$A$80,"",IF(L363=LIST!$A$72,"",IF(L363=LIST!$A$73,"",IF(L363=LIST!$A$81,"",IF(L363=LIST!$A$82,"",IF(L363=LIST!$A$79,"",IF(K363=LIST!$A$75,LIST!$A$75,ROUND(J363*L363,2)))))))))))))</f>
        <v/>
      </c>
      <c r="J363" s="43">
        <f>IF(D363="",0,IF(K363=LIST!$A$75,0,IF(K363=LIST!$A$76,0,IF(K363=LIST!$A$77,0,IF(K363=LIST!$A$78,0,(MIN(D363,8)-K363))))))</f>
        <v>0</v>
      </c>
      <c r="K363" s="185" t="str">
        <f>IF(D363="","",IF('CLAIM FORM'!$M$7="",0,IF(L363=LIST!$A$78,0,IF('CLAIM FORM'!$M$7="R&amp;D",0,IF(E363="",LIST!$A$75,IF(F363=LIST!$F$30,0,IFERROR(((VLOOKUP(E363,'TRAINING CODE'!B:D,3,FALSE)*MIN(D363,8))),LIST!$A$76)))))))</f>
        <v/>
      </c>
      <c r="L363" s="183" t="str">
        <f>IF(B363="","",IF('CLAIM FORM'!$M$7="",LIST!$A$77,IFERROR(VLOOKUP(B363,'PHR (Project Hourly Rate)'!B:G,6,FALSE),LIST!$A$78)))</f>
        <v/>
      </c>
    </row>
    <row r="364" spans="1:12" ht="36" customHeight="1">
      <c r="A364" s="184">
        <v>362</v>
      </c>
      <c r="B364" s="46"/>
      <c r="C364" s="47"/>
      <c r="D364" s="48"/>
      <c r="E364" s="49"/>
      <c r="F364" s="49"/>
      <c r="G364" s="41" t="str">
        <f>IF(C364="","",VLOOKUP(WEEKDAY(C364),LIST!$A$15:$B$21,2,FALSE))</f>
        <v/>
      </c>
      <c r="H364" s="42" t="str">
        <f>IF(B364="","",IF(L364=LIST!$A$80,LIST!$A$78,IF(L364=LIST!$A$81,LIST!$A$78,IF(L364=LIST!$A$82,LIST!$A$78,IF(IFERROR(VLOOKUP(B364,'PHR (Project Hourly Rate)'!B:G,6,FALSE),LIST!$A$78)=0,LIST!$A$79,L364)))))</f>
        <v/>
      </c>
      <c r="I364" s="42" t="str">
        <f>IF(B364="","",IF(L364=LIST!$A$75,"",IF(K364=LIST!$A$76,LIST!$A$76,IF(L364=LIST!$A$77,"",IF(L364=LIST!$A$78,"",IF(L364=LIST!$A$80,"",IF(L364=LIST!$A$72,"",IF(L364=LIST!$A$73,"",IF(L364=LIST!$A$81,"",IF(L364=LIST!$A$82,"",IF(L364=LIST!$A$79,"",IF(K364=LIST!$A$75,LIST!$A$75,ROUND(J364*L364,2)))))))))))))</f>
        <v/>
      </c>
      <c r="J364" s="43">
        <f>IF(D364="",0,IF(K364=LIST!$A$75,0,IF(K364=LIST!$A$76,0,IF(K364=LIST!$A$77,0,IF(K364=LIST!$A$78,0,(MIN(D364,8)-K364))))))</f>
        <v>0</v>
      </c>
      <c r="K364" s="185" t="str">
        <f>IF(D364="","",IF('CLAIM FORM'!$M$7="",0,IF(L364=LIST!$A$78,0,IF('CLAIM FORM'!$M$7="R&amp;D",0,IF(E364="",LIST!$A$75,IF(F364=LIST!$F$30,0,IFERROR(((VLOOKUP(E364,'TRAINING CODE'!B:D,3,FALSE)*MIN(D364,8))),LIST!$A$76)))))))</f>
        <v/>
      </c>
      <c r="L364" s="183" t="str">
        <f>IF(B364="","",IF('CLAIM FORM'!$M$7="",LIST!$A$77,IFERROR(VLOOKUP(B364,'PHR (Project Hourly Rate)'!B:G,6,FALSE),LIST!$A$78)))</f>
        <v/>
      </c>
    </row>
    <row r="365" spans="1:12" ht="36" customHeight="1">
      <c r="A365" s="184">
        <v>363</v>
      </c>
      <c r="B365" s="46"/>
      <c r="C365" s="47"/>
      <c r="D365" s="48"/>
      <c r="E365" s="49"/>
      <c r="F365" s="49"/>
      <c r="G365" s="41" t="str">
        <f>IF(C365="","",VLOOKUP(WEEKDAY(C365),LIST!$A$15:$B$21,2,FALSE))</f>
        <v/>
      </c>
      <c r="H365" s="42" t="str">
        <f>IF(B365="","",IF(L365=LIST!$A$80,LIST!$A$78,IF(L365=LIST!$A$81,LIST!$A$78,IF(L365=LIST!$A$82,LIST!$A$78,IF(IFERROR(VLOOKUP(B365,'PHR (Project Hourly Rate)'!B:G,6,FALSE),LIST!$A$78)=0,LIST!$A$79,L365)))))</f>
        <v/>
      </c>
      <c r="I365" s="42" t="str">
        <f>IF(B365="","",IF(L365=LIST!$A$75,"",IF(K365=LIST!$A$76,LIST!$A$76,IF(L365=LIST!$A$77,"",IF(L365=LIST!$A$78,"",IF(L365=LIST!$A$80,"",IF(L365=LIST!$A$72,"",IF(L365=LIST!$A$73,"",IF(L365=LIST!$A$81,"",IF(L365=LIST!$A$82,"",IF(L365=LIST!$A$79,"",IF(K365=LIST!$A$75,LIST!$A$75,ROUND(J365*L365,2)))))))))))))</f>
        <v/>
      </c>
      <c r="J365" s="43">
        <f>IF(D365="",0,IF(K365=LIST!$A$75,0,IF(K365=LIST!$A$76,0,IF(K365=LIST!$A$77,0,IF(K365=LIST!$A$78,0,(MIN(D365,8)-K365))))))</f>
        <v>0</v>
      </c>
      <c r="K365" s="185" t="str">
        <f>IF(D365="","",IF('CLAIM FORM'!$M$7="",0,IF(L365=LIST!$A$78,0,IF('CLAIM FORM'!$M$7="R&amp;D",0,IF(E365="",LIST!$A$75,IF(F365=LIST!$F$30,0,IFERROR(((VLOOKUP(E365,'TRAINING CODE'!B:D,3,FALSE)*MIN(D365,8))),LIST!$A$76)))))))</f>
        <v/>
      </c>
      <c r="L365" s="183" t="str">
        <f>IF(B365="","",IF('CLAIM FORM'!$M$7="",LIST!$A$77,IFERROR(VLOOKUP(B365,'PHR (Project Hourly Rate)'!B:G,6,FALSE),LIST!$A$78)))</f>
        <v/>
      </c>
    </row>
    <row r="366" spans="1:12" ht="36" customHeight="1">
      <c r="A366" s="184">
        <v>364</v>
      </c>
      <c r="B366" s="46"/>
      <c r="C366" s="47"/>
      <c r="D366" s="48"/>
      <c r="E366" s="49"/>
      <c r="F366" s="49"/>
      <c r="G366" s="41" t="str">
        <f>IF(C366="","",VLOOKUP(WEEKDAY(C366),LIST!$A$15:$B$21,2,FALSE))</f>
        <v/>
      </c>
      <c r="H366" s="42" t="str">
        <f>IF(B366="","",IF(L366=LIST!$A$80,LIST!$A$78,IF(L366=LIST!$A$81,LIST!$A$78,IF(L366=LIST!$A$82,LIST!$A$78,IF(IFERROR(VLOOKUP(B366,'PHR (Project Hourly Rate)'!B:G,6,FALSE),LIST!$A$78)=0,LIST!$A$79,L366)))))</f>
        <v/>
      </c>
      <c r="I366" s="42" t="str">
        <f>IF(B366="","",IF(L366=LIST!$A$75,"",IF(K366=LIST!$A$76,LIST!$A$76,IF(L366=LIST!$A$77,"",IF(L366=LIST!$A$78,"",IF(L366=LIST!$A$80,"",IF(L366=LIST!$A$72,"",IF(L366=LIST!$A$73,"",IF(L366=LIST!$A$81,"",IF(L366=LIST!$A$82,"",IF(L366=LIST!$A$79,"",IF(K366=LIST!$A$75,LIST!$A$75,ROUND(J366*L366,2)))))))))))))</f>
        <v/>
      </c>
      <c r="J366" s="43">
        <f>IF(D366="",0,IF(K366=LIST!$A$75,0,IF(K366=LIST!$A$76,0,IF(K366=LIST!$A$77,0,IF(K366=LIST!$A$78,0,(MIN(D366,8)-K366))))))</f>
        <v>0</v>
      </c>
      <c r="K366" s="185" t="str">
        <f>IF(D366="","",IF('CLAIM FORM'!$M$7="",0,IF(L366=LIST!$A$78,0,IF('CLAIM FORM'!$M$7="R&amp;D",0,IF(E366="",LIST!$A$75,IF(F366=LIST!$F$30,0,IFERROR(((VLOOKUP(E366,'TRAINING CODE'!B:D,3,FALSE)*MIN(D366,8))),LIST!$A$76)))))))</f>
        <v/>
      </c>
      <c r="L366" s="183" t="str">
        <f>IF(B366="","",IF('CLAIM FORM'!$M$7="",LIST!$A$77,IFERROR(VLOOKUP(B366,'PHR (Project Hourly Rate)'!B:G,6,FALSE),LIST!$A$78)))</f>
        <v/>
      </c>
    </row>
    <row r="367" spans="1:12" ht="36" customHeight="1">
      <c r="A367" s="184">
        <v>365</v>
      </c>
      <c r="B367" s="46"/>
      <c r="C367" s="47"/>
      <c r="D367" s="48"/>
      <c r="E367" s="49"/>
      <c r="F367" s="49"/>
      <c r="G367" s="41" t="str">
        <f>IF(C367="","",VLOOKUP(WEEKDAY(C367),LIST!$A$15:$B$21,2,FALSE))</f>
        <v/>
      </c>
      <c r="H367" s="42" t="str">
        <f>IF(B367="","",IF(L367=LIST!$A$80,LIST!$A$78,IF(L367=LIST!$A$81,LIST!$A$78,IF(L367=LIST!$A$82,LIST!$A$78,IF(IFERROR(VLOOKUP(B367,'PHR (Project Hourly Rate)'!B:G,6,FALSE),LIST!$A$78)=0,LIST!$A$79,L367)))))</f>
        <v/>
      </c>
      <c r="I367" s="42" t="str">
        <f>IF(B367="","",IF(L367=LIST!$A$75,"",IF(K367=LIST!$A$76,LIST!$A$76,IF(L367=LIST!$A$77,"",IF(L367=LIST!$A$78,"",IF(L367=LIST!$A$80,"",IF(L367=LIST!$A$72,"",IF(L367=LIST!$A$73,"",IF(L367=LIST!$A$81,"",IF(L367=LIST!$A$82,"",IF(L367=LIST!$A$79,"",IF(K367=LIST!$A$75,LIST!$A$75,ROUND(J367*L367,2)))))))))))))</f>
        <v/>
      </c>
      <c r="J367" s="43">
        <f>IF(D367="",0,IF(K367=LIST!$A$75,0,IF(K367=LIST!$A$76,0,IF(K367=LIST!$A$77,0,IF(K367=LIST!$A$78,0,(MIN(D367,8)-K367))))))</f>
        <v>0</v>
      </c>
      <c r="K367" s="185" t="str">
        <f>IF(D367="","",IF('CLAIM FORM'!$M$7="",0,IF(L367=LIST!$A$78,0,IF('CLAIM FORM'!$M$7="R&amp;D",0,IF(E367="",LIST!$A$75,IF(F367=LIST!$F$30,0,IFERROR(((VLOOKUP(E367,'TRAINING CODE'!B:D,3,FALSE)*MIN(D367,8))),LIST!$A$76)))))))</f>
        <v/>
      </c>
      <c r="L367" s="183" t="str">
        <f>IF(B367="","",IF('CLAIM FORM'!$M$7="",LIST!$A$77,IFERROR(VLOOKUP(B367,'PHR (Project Hourly Rate)'!B:G,6,FALSE),LIST!$A$78)))</f>
        <v/>
      </c>
    </row>
    <row r="368" spans="1:12" ht="36" customHeight="1">
      <c r="A368" s="184">
        <v>366</v>
      </c>
      <c r="B368" s="46"/>
      <c r="C368" s="47"/>
      <c r="D368" s="48"/>
      <c r="E368" s="49"/>
      <c r="F368" s="49"/>
      <c r="G368" s="41" t="str">
        <f>IF(C368="","",VLOOKUP(WEEKDAY(C368),LIST!$A$15:$B$21,2,FALSE))</f>
        <v/>
      </c>
      <c r="H368" s="42" t="str">
        <f>IF(B368="","",IF(L368=LIST!$A$80,LIST!$A$78,IF(L368=LIST!$A$81,LIST!$A$78,IF(L368=LIST!$A$82,LIST!$A$78,IF(IFERROR(VLOOKUP(B368,'PHR (Project Hourly Rate)'!B:G,6,FALSE),LIST!$A$78)=0,LIST!$A$79,L368)))))</f>
        <v/>
      </c>
      <c r="I368" s="42" t="str">
        <f>IF(B368="","",IF(L368=LIST!$A$75,"",IF(K368=LIST!$A$76,LIST!$A$76,IF(L368=LIST!$A$77,"",IF(L368=LIST!$A$78,"",IF(L368=LIST!$A$80,"",IF(L368=LIST!$A$72,"",IF(L368=LIST!$A$73,"",IF(L368=LIST!$A$81,"",IF(L368=LIST!$A$82,"",IF(L368=LIST!$A$79,"",IF(K368=LIST!$A$75,LIST!$A$75,ROUND(J368*L368,2)))))))))))))</f>
        <v/>
      </c>
      <c r="J368" s="43">
        <f>IF(D368="",0,IF(K368=LIST!$A$75,0,IF(K368=LIST!$A$76,0,IF(K368=LIST!$A$77,0,IF(K368=LIST!$A$78,0,(MIN(D368,8)-K368))))))</f>
        <v>0</v>
      </c>
      <c r="K368" s="185" t="str">
        <f>IF(D368="","",IF('CLAIM FORM'!$M$7="",0,IF(L368=LIST!$A$78,0,IF('CLAIM FORM'!$M$7="R&amp;D",0,IF(E368="",LIST!$A$75,IF(F368=LIST!$F$30,0,IFERROR(((VLOOKUP(E368,'TRAINING CODE'!B:D,3,FALSE)*MIN(D368,8))),LIST!$A$76)))))))</f>
        <v/>
      </c>
      <c r="L368" s="183" t="str">
        <f>IF(B368="","",IF('CLAIM FORM'!$M$7="",LIST!$A$77,IFERROR(VLOOKUP(B368,'PHR (Project Hourly Rate)'!B:G,6,FALSE),LIST!$A$78)))</f>
        <v/>
      </c>
    </row>
    <row r="369" spans="1:12" ht="36" customHeight="1">
      <c r="A369" s="184">
        <v>367</v>
      </c>
      <c r="B369" s="46"/>
      <c r="C369" s="47"/>
      <c r="D369" s="48"/>
      <c r="E369" s="49"/>
      <c r="F369" s="49"/>
      <c r="G369" s="41" t="str">
        <f>IF(C369="","",VLOOKUP(WEEKDAY(C369),LIST!$A$15:$B$21,2,FALSE))</f>
        <v/>
      </c>
      <c r="H369" s="42" t="str">
        <f>IF(B369="","",IF(L369=LIST!$A$80,LIST!$A$78,IF(L369=LIST!$A$81,LIST!$A$78,IF(L369=LIST!$A$82,LIST!$A$78,IF(IFERROR(VLOOKUP(B369,'PHR (Project Hourly Rate)'!B:G,6,FALSE),LIST!$A$78)=0,LIST!$A$79,L369)))))</f>
        <v/>
      </c>
      <c r="I369" s="42" t="str">
        <f>IF(B369="","",IF(L369=LIST!$A$75,"",IF(K369=LIST!$A$76,LIST!$A$76,IF(L369=LIST!$A$77,"",IF(L369=LIST!$A$78,"",IF(L369=LIST!$A$80,"",IF(L369=LIST!$A$72,"",IF(L369=LIST!$A$73,"",IF(L369=LIST!$A$81,"",IF(L369=LIST!$A$82,"",IF(L369=LIST!$A$79,"",IF(K369=LIST!$A$75,LIST!$A$75,ROUND(J369*L369,2)))))))))))))</f>
        <v/>
      </c>
      <c r="J369" s="43">
        <f>IF(D369="",0,IF(K369=LIST!$A$75,0,IF(K369=LIST!$A$76,0,IF(K369=LIST!$A$77,0,IF(K369=LIST!$A$78,0,(MIN(D369,8)-K369))))))</f>
        <v>0</v>
      </c>
      <c r="K369" s="185" t="str">
        <f>IF(D369="","",IF('CLAIM FORM'!$M$7="",0,IF(L369=LIST!$A$78,0,IF('CLAIM FORM'!$M$7="R&amp;D",0,IF(E369="",LIST!$A$75,IF(F369=LIST!$F$30,0,IFERROR(((VLOOKUP(E369,'TRAINING CODE'!B:D,3,FALSE)*MIN(D369,8))),LIST!$A$76)))))))</f>
        <v/>
      </c>
      <c r="L369" s="183" t="str">
        <f>IF(B369="","",IF('CLAIM FORM'!$M$7="",LIST!$A$77,IFERROR(VLOOKUP(B369,'PHR (Project Hourly Rate)'!B:G,6,FALSE),LIST!$A$78)))</f>
        <v/>
      </c>
    </row>
    <row r="370" spans="1:12" ht="36" customHeight="1">
      <c r="A370" s="184">
        <v>368</v>
      </c>
      <c r="B370" s="46"/>
      <c r="C370" s="47"/>
      <c r="D370" s="48"/>
      <c r="E370" s="49"/>
      <c r="F370" s="49"/>
      <c r="G370" s="41" t="str">
        <f>IF(C370="","",VLOOKUP(WEEKDAY(C370),LIST!$A$15:$B$21,2,FALSE))</f>
        <v/>
      </c>
      <c r="H370" s="42" t="str">
        <f>IF(B370="","",IF(L370=LIST!$A$80,LIST!$A$78,IF(L370=LIST!$A$81,LIST!$A$78,IF(L370=LIST!$A$82,LIST!$A$78,IF(IFERROR(VLOOKUP(B370,'PHR (Project Hourly Rate)'!B:G,6,FALSE),LIST!$A$78)=0,LIST!$A$79,L370)))))</f>
        <v/>
      </c>
      <c r="I370" s="42" t="str">
        <f>IF(B370="","",IF(L370=LIST!$A$75,"",IF(K370=LIST!$A$76,LIST!$A$76,IF(L370=LIST!$A$77,"",IF(L370=LIST!$A$78,"",IF(L370=LIST!$A$80,"",IF(L370=LIST!$A$72,"",IF(L370=LIST!$A$73,"",IF(L370=LIST!$A$81,"",IF(L370=LIST!$A$82,"",IF(L370=LIST!$A$79,"",IF(K370=LIST!$A$75,LIST!$A$75,ROUND(J370*L370,2)))))))))))))</f>
        <v/>
      </c>
      <c r="J370" s="43">
        <f>IF(D370="",0,IF(K370=LIST!$A$75,0,IF(K370=LIST!$A$76,0,IF(K370=LIST!$A$77,0,IF(K370=LIST!$A$78,0,(MIN(D370,8)-K370))))))</f>
        <v>0</v>
      </c>
      <c r="K370" s="185" t="str">
        <f>IF(D370="","",IF('CLAIM FORM'!$M$7="",0,IF(L370=LIST!$A$78,0,IF('CLAIM FORM'!$M$7="R&amp;D",0,IF(E370="",LIST!$A$75,IF(F370=LIST!$F$30,0,IFERROR(((VLOOKUP(E370,'TRAINING CODE'!B:D,3,FALSE)*MIN(D370,8))),LIST!$A$76)))))))</f>
        <v/>
      </c>
      <c r="L370" s="183" t="str">
        <f>IF(B370="","",IF('CLAIM FORM'!$M$7="",LIST!$A$77,IFERROR(VLOOKUP(B370,'PHR (Project Hourly Rate)'!B:G,6,FALSE),LIST!$A$78)))</f>
        <v/>
      </c>
    </row>
    <row r="371" spans="1:12" ht="36" customHeight="1">
      <c r="A371" s="184">
        <v>369</v>
      </c>
      <c r="B371" s="46"/>
      <c r="C371" s="47"/>
      <c r="D371" s="48"/>
      <c r="E371" s="49"/>
      <c r="F371" s="49"/>
      <c r="G371" s="41" t="str">
        <f>IF(C371="","",VLOOKUP(WEEKDAY(C371),LIST!$A$15:$B$21,2,FALSE))</f>
        <v/>
      </c>
      <c r="H371" s="42" t="str">
        <f>IF(B371="","",IF(L371=LIST!$A$80,LIST!$A$78,IF(L371=LIST!$A$81,LIST!$A$78,IF(L371=LIST!$A$82,LIST!$A$78,IF(IFERROR(VLOOKUP(B371,'PHR (Project Hourly Rate)'!B:G,6,FALSE),LIST!$A$78)=0,LIST!$A$79,L371)))))</f>
        <v/>
      </c>
      <c r="I371" s="42" t="str">
        <f>IF(B371="","",IF(L371=LIST!$A$75,"",IF(K371=LIST!$A$76,LIST!$A$76,IF(L371=LIST!$A$77,"",IF(L371=LIST!$A$78,"",IF(L371=LIST!$A$80,"",IF(L371=LIST!$A$72,"",IF(L371=LIST!$A$73,"",IF(L371=LIST!$A$81,"",IF(L371=LIST!$A$82,"",IF(L371=LIST!$A$79,"",IF(K371=LIST!$A$75,LIST!$A$75,ROUND(J371*L371,2)))))))))))))</f>
        <v/>
      </c>
      <c r="J371" s="43">
        <f>IF(D371="",0,IF(K371=LIST!$A$75,0,IF(K371=LIST!$A$76,0,IF(K371=LIST!$A$77,0,IF(K371=LIST!$A$78,0,(MIN(D371,8)-K371))))))</f>
        <v>0</v>
      </c>
      <c r="K371" s="185" t="str">
        <f>IF(D371="","",IF('CLAIM FORM'!$M$7="",0,IF(L371=LIST!$A$78,0,IF('CLAIM FORM'!$M$7="R&amp;D",0,IF(E371="",LIST!$A$75,IF(F371=LIST!$F$30,0,IFERROR(((VLOOKUP(E371,'TRAINING CODE'!B:D,3,FALSE)*MIN(D371,8))),LIST!$A$76)))))))</f>
        <v/>
      </c>
      <c r="L371" s="183" t="str">
        <f>IF(B371="","",IF('CLAIM FORM'!$M$7="",LIST!$A$77,IFERROR(VLOOKUP(B371,'PHR (Project Hourly Rate)'!B:G,6,FALSE),LIST!$A$78)))</f>
        <v/>
      </c>
    </row>
    <row r="372" spans="1:12" ht="36" customHeight="1">
      <c r="A372" s="184">
        <v>370</v>
      </c>
      <c r="B372" s="46"/>
      <c r="C372" s="47"/>
      <c r="D372" s="48"/>
      <c r="E372" s="49"/>
      <c r="F372" s="49"/>
      <c r="G372" s="41" t="str">
        <f>IF(C372="","",VLOOKUP(WEEKDAY(C372),LIST!$A$15:$B$21,2,FALSE))</f>
        <v/>
      </c>
      <c r="H372" s="42" t="str">
        <f>IF(B372="","",IF(L372=LIST!$A$80,LIST!$A$78,IF(L372=LIST!$A$81,LIST!$A$78,IF(L372=LIST!$A$82,LIST!$A$78,IF(IFERROR(VLOOKUP(B372,'PHR (Project Hourly Rate)'!B:G,6,FALSE),LIST!$A$78)=0,LIST!$A$79,L372)))))</f>
        <v/>
      </c>
      <c r="I372" s="42" t="str">
        <f>IF(B372="","",IF(L372=LIST!$A$75,"",IF(K372=LIST!$A$76,LIST!$A$76,IF(L372=LIST!$A$77,"",IF(L372=LIST!$A$78,"",IF(L372=LIST!$A$80,"",IF(L372=LIST!$A$72,"",IF(L372=LIST!$A$73,"",IF(L372=LIST!$A$81,"",IF(L372=LIST!$A$82,"",IF(L372=LIST!$A$79,"",IF(K372=LIST!$A$75,LIST!$A$75,ROUND(J372*L372,2)))))))))))))</f>
        <v/>
      </c>
      <c r="J372" s="43">
        <f>IF(D372="",0,IF(K372=LIST!$A$75,0,IF(K372=LIST!$A$76,0,IF(K372=LIST!$A$77,0,IF(K372=LIST!$A$78,0,(MIN(D372,8)-K372))))))</f>
        <v>0</v>
      </c>
      <c r="K372" s="185" t="str">
        <f>IF(D372="","",IF('CLAIM FORM'!$M$7="",0,IF(L372=LIST!$A$78,0,IF('CLAIM FORM'!$M$7="R&amp;D",0,IF(E372="",LIST!$A$75,IF(F372=LIST!$F$30,0,IFERROR(((VLOOKUP(E372,'TRAINING CODE'!B:D,3,FALSE)*MIN(D372,8))),LIST!$A$76)))))))</f>
        <v/>
      </c>
      <c r="L372" s="183" t="str">
        <f>IF(B372="","",IF('CLAIM FORM'!$M$7="",LIST!$A$77,IFERROR(VLOOKUP(B372,'PHR (Project Hourly Rate)'!B:G,6,FALSE),LIST!$A$78)))</f>
        <v/>
      </c>
    </row>
    <row r="373" spans="1:12" ht="36" customHeight="1">
      <c r="A373" s="184">
        <v>371</v>
      </c>
      <c r="B373" s="46"/>
      <c r="C373" s="47"/>
      <c r="D373" s="48"/>
      <c r="E373" s="49"/>
      <c r="F373" s="49"/>
      <c r="G373" s="41" t="str">
        <f>IF(C373="","",VLOOKUP(WEEKDAY(C373),LIST!$A$15:$B$21,2,FALSE))</f>
        <v/>
      </c>
      <c r="H373" s="42" t="str">
        <f>IF(B373="","",IF(L373=LIST!$A$80,LIST!$A$78,IF(L373=LIST!$A$81,LIST!$A$78,IF(L373=LIST!$A$82,LIST!$A$78,IF(IFERROR(VLOOKUP(B373,'PHR (Project Hourly Rate)'!B:G,6,FALSE),LIST!$A$78)=0,LIST!$A$79,L373)))))</f>
        <v/>
      </c>
      <c r="I373" s="42" t="str">
        <f>IF(B373="","",IF(L373=LIST!$A$75,"",IF(K373=LIST!$A$76,LIST!$A$76,IF(L373=LIST!$A$77,"",IF(L373=LIST!$A$78,"",IF(L373=LIST!$A$80,"",IF(L373=LIST!$A$72,"",IF(L373=LIST!$A$73,"",IF(L373=LIST!$A$81,"",IF(L373=LIST!$A$82,"",IF(L373=LIST!$A$79,"",IF(K373=LIST!$A$75,LIST!$A$75,ROUND(J373*L373,2)))))))))))))</f>
        <v/>
      </c>
      <c r="J373" s="43">
        <f>IF(D373="",0,IF(K373=LIST!$A$75,0,IF(K373=LIST!$A$76,0,IF(K373=LIST!$A$77,0,IF(K373=LIST!$A$78,0,(MIN(D373,8)-K373))))))</f>
        <v>0</v>
      </c>
      <c r="K373" s="185" t="str">
        <f>IF(D373="","",IF('CLAIM FORM'!$M$7="",0,IF(L373=LIST!$A$78,0,IF('CLAIM FORM'!$M$7="R&amp;D",0,IF(E373="",LIST!$A$75,IF(F373=LIST!$F$30,0,IFERROR(((VLOOKUP(E373,'TRAINING CODE'!B:D,3,FALSE)*MIN(D373,8))),LIST!$A$76)))))))</f>
        <v/>
      </c>
      <c r="L373" s="183" t="str">
        <f>IF(B373="","",IF('CLAIM FORM'!$M$7="",LIST!$A$77,IFERROR(VLOOKUP(B373,'PHR (Project Hourly Rate)'!B:G,6,FALSE),LIST!$A$78)))</f>
        <v/>
      </c>
    </row>
    <row r="374" spans="1:12" ht="36" customHeight="1">
      <c r="A374" s="184">
        <v>372</v>
      </c>
      <c r="B374" s="46"/>
      <c r="C374" s="47"/>
      <c r="D374" s="48"/>
      <c r="E374" s="49"/>
      <c r="F374" s="49"/>
      <c r="G374" s="41" t="str">
        <f>IF(C374="","",VLOOKUP(WEEKDAY(C374),LIST!$A$15:$B$21,2,FALSE))</f>
        <v/>
      </c>
      <c r="H374" s="42" t="str">
        <f>IF(B374="","",IF(L374=LIST!$A$80,LIST!$A$78,IF(L374=LIST!$A$81,LIST!$A$78,IF(L374=LIST!$A$82,LIST!$A$78,IF(IFERROR(VLOOKUP(B374,'PHR (Project Hourly Rate)'!B:G,6,FALSE),LIST!$A$78)=0,LIST!$A$79,L374)))))</f>
        <v/>
      </c>
      <c r="I374" s="42" t="str">
        <f>IF(B374="","",IF(L374=LIST!$A$75,"",IF(K374=LIST!$A$76,LIST!$A$76,IF(L374=LIST!$A$77,"",IF(L374=LIST!$A$78,"",IF(L374=LIST!$A$80,"",IF(L374=LIST!$A$72,"",IF(L374=LIST!$A$73,"",IF(L374=LIST!$A$81,"",IF(L374=LIST!$A$82,"",IF(L374=LIST!$A$79,"",IF(K374=LIST!$A$75,LIST!$A$75,ROUND(J374*L374,2)))))))))))))</f>
        <v/>
      </c>
      <c r="J374" s="43">
        <f>IF(D374="",0,IF(K374=LIST!$A$75,0,IF(K374=LIST!$A$76,0,IF(K374=LIST!$A$77,0,IF(K374=LIST!$A$78,0,(MIN(D374,8)-K374))))))</f>
        <v>0</v>
      </c>
      <c r="K374" s="185" t="str">
        <f>IF(D374="","",IF('CLAIM FORM'!$M$7="",0,IF(L374=LIST!$A$78,0,IF('CLAIM FORM'!$M$7="R&amp;D",0,IF(E374="",LIST!$A$75,IF(F374=LIST!$F$30,0,IFERROR(((VLOOKUP(E374,'TRAINING CODE'!B:D,3,FALSE)*MIN(D374,8))),LIST!$A$76)))))))</f>
        <v/>
      </c>
      <c r="L374" s="183" t="str">
        <f>IF(B374="","",IF('CLAIM FORM'!$M$7="",LIST!$A$77,IFERROR(VLOOKUP(B374,'PHR (Project Hourly Rate)'!B:G,6,FALSE),LIST!$A$78)))</f>
        <v/>
      </c>
    </row>
    <row r="375" spans="1:12" ht="36" customHeight="1">
      <c r="A375" s="184">
        <v>373</v>
      </c>
      <c r="B375" s="46"/>
      <c r="C375" s="47"/>
      <c r="D375" s="48"/>
      <c r="E375" s="49"/>
      <c r="F375" s="49"/>
      <c r="G375" s="41" t="str">
        <f>IF(C375="","",VLOOKUP(WEEKDAY(C375),LIST!$A$15:$B$21,2,FALSE))</f>
        <v/>
      </c>
      <c r="H375" s="42" t="str">
        <f>IF(B375="","",IF(L375=LIST!$A$80,LIST!$A$78,IF(L375=LIST!$A$81,LIST!$A$78,IF(L375=LIST!$A$82,LIST!$A$78,IF(IFERROR(VLOOKUP(B375,'PHR (Project Hourly Rate)'!B:G,6,FALSE),LIST!$A$78)=0,LIST!$A$79,L375)))))</f>
        <v/>
      </c>
      <c r="I375" s="42" t="str">
        <f>IF(B375="","",IF(L375=LIST!$A$75,"",IF(K375=LIST!$A$76,LIST!$A$76,IF(L375=LIST!$A$77,"",IF(L375=LIST!$A$78,"",IF(L375=LIST!$A$80,"",IF(L375=LIST!$A$72,"",IF(L375=LIST!$A$73,"",IF(L375=LIST!$A$81,"",IF(L375=LIST!$A$82,"",IF(L375=LIST!$A$79,"",IF(K375=LIST!$A$75,LIST!$A$75,ROUND(J375*L375,2)))))))))))))</f>
        <v/>
      </c>
      <c r="J375" s="43">
        <f>IF(D375="",0,IF(K375=LIST!$A$75,0,IF(K375=LIST!$A$76,0,IF(K375=LIST!$A$77,0,IF(K375=LIST!$A$78,0,(MIN(D375,8)-K375))))))</f>
        <v>0</v>
      </c>
      <c r="K375" s="185" t="str">
        <f>IF(D375="","",IF('CLAIM FORM'!$M$7="",0,IF(L375=LIST!$A$78,0,IF('CLAIM FORM'!$M$7="R&amp;D",0,IF(E375="",LIST!$A$75,IF(F375=LIST!$F$30,0,IFERROR(((VLOOKUP(E375,'TRAINING CODE'!B:D,3,FALSE)*MIN(D375,8))),LIST!$A$76)))))))</f>
        <v/>
      </c>
      <c r="L375" s="183" t="str">
        <f>IF(B375="","",IF('CLAIM FORM'!$M$7="",LIST!$A$77,IFERROR(VLOOKUP(B375,'PHR (Project Hourly Rate)'!B:G,6,FALSE),LIST!$A$78)))</f>
        <v/>
      </c>
    </row>
    <row r="376" spans="1:12" ht="36" customHeight="1">
      <c r="A376" s="184">
        <v>374</v>
      </c>
      <c r="B376" s="46"/>
      <c r="C376" s="47"/>
      <c r="D376" s="48"/>
      <c r="E376" s="49"/>
      <c r="F376" s="49"/>
      <c r="G376" s="41" t="str">
        <f>IF(C376="","",VLOOKUP(WEEKDAY(C376),LIST!$A$15:$B$21,2,FALSE))</f>
        <v/>
      </c>
      <c r="H376" s="42" t="str">
        <f>IF(B376="","",IF(L376=LIST!$A$80,LIST!$A$78,IF(L376=LIST!$A$81,LIST!$A$78,IF(L376=LIST!$A$82,LIST!$A$78,IF(IFERROR(VLOOKUP(B376,'PHR (Project Hourly Rate)'!B:G,6,FALSE),LIST!$A$78)=0,LIST!$A$79,L376)))))</f>
        <v/>
      </c>
      <c r="I376" s="42" t="str">
        <f>IF(B376="","",IF(L376=LIST!$A$75,"",IF(K376=LIST!$A$76,LIST!$A$76,IF(L376=LIST!$A$77,"",IF(L376=LIST!$A$78,"",IF(L376=LIST!$A$80,"",IF(L376=LIST!$A$72,"",IF(L376=LIST!$A$73,"",IF(L376=LIST!$A$81,"",IF(L376=LIST!$A$82,"",IF(L376=LIST!$A$79,"",IF(K376=LIST!$A$75,LIST!$A$75,ROUND(J376*L376,2)))))))))))))</f>
        <v/>
      </c>
      <c r="J376" s="43">
        <f>IF(D376="",0,IF(K376=LIST!$A$75,0,IF(K376=LIST!$A$76,0,IF(K376=LIST!$A$77,0,IF(K376=LIST!$A$78,0,(MIN(D376,8)-K376))))))</f>
        <v>0</v>
      </c>
      <c r="K376" s="185" t="str">
        <f>IF(D376="","",IF('CLAIM FORM'!$M$7="",0,IF(L376=LIST!$A$78,0,IF('CLAIM FORM'!$M$7="R&amp;D",0,IF(E376="",LIST!$A$75,IF(F376=LIST!$F$30,0,IFERROR(((VLOOKUP(E376,'TRAINING CODE'!B:D,3,FALSE)*MIN(D376,8))),LIST!$A$76)))))))</f>
        <v/>
      </c>
      <c r="L376" s="183" t="str">
        <f>IF(B376="","",IF('CLAIM FORM'!$M$7="",LIST!$A$77,IFERROR(VLOOKUP(B376,'PHR (Project Hourly Rate)'!B:G,6,FALSE),LIST!$A$78)))</f>
        <v/>
      </c>
    </row>
    <row r="377" spans="1:12" ht="36" customHeight="1">
      <c r="A377" s="184">
        <v>375</v>
      </c>
      <c r="B377" s="46"/>
      <c r="C377" s="47"/>
      <c r="D377" s="48"/>
      <c r="E377" s="49"/>
      <c r="F377" s="49"/>
      <c r="G377" s="41" t="str">
        <f>IF(C377="","",VLOOKUP(WEEKDAY(C377),LIST!$A$15:$B$21,2,FALSE))</f>
        <v/>
      </c>
      <c r="H377" s="42" t="str">
        <f>IF(B377="","",IF(L377=LIST!$A$80,LIST!$A$78,IF(L377=LIST!$A$81,LIST!$A$78,IF(L377=LIST!$A$82,LIST!$A$78,IF(IFERROR(VLOOKUP(B377,'PHR (Project Hourly Rate)'!B:G,6,FALSE),LIST!$A$78)=0,LIST!$A$79,L377)))))</f>
        <v/>
      </c>
      <c r="I377" s="42" t="str">
        <f>IF(B377="","",IF(L377=LIST!$A$75,"",IF(K377=LIST!$A$76,LIST!$A$76,IF(L377=LIST!$A$77,"",IF(L377=LIST!$A$78,"",IF(L377=LIST!$A$80,"",IF(L377=LIST!$A$72,"",IF(L377=LIST!$A$73,"",IF(L377=LIST!$A$81,"",IF(L377=LIST!$A$82,"",IF(L377=LIST!$A$79,"",IF(K377=LIST!$A$75,LIST!$A$75,ROUND(J377*L377,2)))))))))))))</f>
        <v/>
      </c>
      <c r="J377" s="43">
        <f>IF(D377="",0,IF(K377=LIST!$A$75,0,IF(K377=LIST!$A$76,0,IF(K377=LIST!$A$77,0,IF(K377=LIST!$A$78,0,(MIN(D377,8)-K377))))))</f>
        <v>0</v>
      </c>
      <c r="K377" s="185" t="str">
        <f>IF(D377="","",IF('CLAIM FORM'!$M$7="",0,IF(L377=LIST!$A$78,0,IF('CLAIM FORM'!$M$7="R&amp;D",0,IF(E377="",LIST!$A$75,IF(F377=LIST!$F$30,0,IFERROR(((VLOOKUP(E377,'TRAINING CODE'!B:D,3,FALSE)*MIN(D377,8))),LIST!$A$76)))))))</f>
        <v/>
      </c>
      <c r="L377" s="183" t="str">
        <f>IF(B377="","",IF('CLAIM FORM'!$M$7="",LIST!$A$77,IFERROR(VLOOKUP(B377,'PHR (Project Hourly Rate)'!B:G,6,FALSE),LIST!$A$78)))</f>
        <v/>
      </c>
    </row>
    <row r="378" spans="1:12" ht="36" customHeight="1">
      <c r="A378" s="184">
        <v>376</v>
      </c>
      <c r="B378" s="46"/>
      <c r="C378" s="47"/>
      <c r="D378" s="48"/>
      <c r="E378" s="49"/>
      <c r="F378" s="49"/>
      <c r="G378" s="41" t="str">
        <f>IF(C378="","",VLOOKUP(WEEKDAY(C378),LIST!$A$15:$B$21,2,FALSE))</f>
        <v/>
      </c>
      <c r="H378" s="42" t="str">
        <f>IF(B378="","",IF(L378=LIST!$A$80,LIST!$A$78,IF(L378=LIST!$A$81,LIST!$A$78,IF(L378=LIST!$A$82,LIST!$A$78,IF(IFERROR(VLOOKUP(B378,'PHR (Project Hourly Rate)'!B:G,6,FALSE),LIST!$A$78)=0,LIST!$A$79,L378)))))</f>
        <v/>
      </c>
      <c r="I378" s="42" t="str">
        <f>IF(B378="","",IF(L378=LIST!$A$75,"",IF(K378=LIST!$A$76,LIST!$A$76,IF(L378=LIST!$A$77,"",IF(L378=LIST!$A$78,"",IF(L378=LIST!$A$80,"",IF(L378=LIST!$A$72,"",IF(L378=LIST!$A$73,"",IF(L378=LIST!$A$81,"",IF(L378=LIST!$A$82,"",IF(L378=LIST!$A$79,"",IF(K378=LIST!$A$75,LIST!$A$75,ROUND(J378*L378,2)))))))))))))</f>
        <v/>
      </c>
      <c r="J378" s="43">
        <f>IF(D378="",0,IF(K378=LIST!$A$75,0,IF(K378=LIST!$A$76,0,IF(K378=LIST!$A$77,0,IF(K378=LIST!$A$78,0,(MIN(D378,8)-K378))))))</f>
        <v>0</v>
      </c>
      <c r="K378" s="185" t="str">
        <f>IF(D378="","",IF('CLAIM FORM'!$M$7="",0,IF(L378=LIST!$A$78,0,IF('CLAIM FORM'!$M$7="R&amp;D",0,IF(E378="",LIST!$A$75,IF(F378=LIST!$F$30,0,IFERROR(((VLOOKUP(E378,'TRAINING CODE'!B:D,3,FALSE)*MIN(D378,8))),LIST!$A$76)))))))</f>
        <v/>
      </c>
      <c r="L378" s="183" t="str">
        <f>IF(B378="","",IF('CLAIM FORM'!$M$7="",LIST!$A$77,IFERROR(VLOOKUP(B378,'PHR (Project Hourly Rate)'!B:G,6,FALSE),LIST!$A$78)))</f>
        <v/>
      </c>
    </row>
    <row r="379" spans="1:12" ht="36" customHeight="1">
      <c r="A379" s="184">
        <v>377</v>
      </c>
      <c r="B379" s="46"/>
      <c r="C379" s="47"/>
      <c r="D379" s="48"/>
      <c r="E379" s="49"/>
      <c r="F379" s="49"/>
      <c r="G379" s="41" t="str">
        <f>IF(C379="","",VLOOKUP(WEEKDAY(C379),LIST!$A$15:$B$21,2,FALSE))</f>
        <v/>
      </c>
      <c r="H379" s="42" t="str">
        <f>IF(B379="","",IF(L379=LIST!$A$80,LIST!$A$78,IF(L379=LIST!$A$81,LIST!$A$78,IF(L379=LIST!$A$82,LIST!$A$78,IF(IFERROR(VLOOKUP(B379,'PHR (Project Hourly Rate)'!B:G,6,FALSE),LIST!$A$78)=0,LIST!$A$79,L379)))))</f>
        <v/>
      </c>
      <c r="I379" s="42" t="str">
        <f>IF(B379="","",IF(L379=LIST!$A$75,"",IF(K379=LIST!$A$76,LIST!$A$76,IF(L379=LIST!$A$77,"",IF(L379=LIST!$A$78,"",IF(L379=LIST!$A$80,"",IF(L379=LIST!$A$72,"",IF(L379=LIST!$A$73,"",IF(L379=LIST!$A$81,"",IF(L379=LIST!$A$82,"",IF(L379=LIST!$A$79,"",IF(K379=LIST!$A$75,LIST!$A$75,ROUND(J379*L379,2)))))))))))))</f>
        <v/>
      </c>
      <c r="J379" s="43">
        <f>IF(D379="",0,IF(K379=LIST!$A$75,0,IF(K379=LIST!$A$76,0,IF(K379=LIST!$A$77,0,IF(K379=LIST!$A$78,0,(MIN(D379,8)-K379))))))</f>
        <v>0</v>
      </c>
      <c r="K379" s="185" t="str">
        <f>IF(D379="","",IF('CLAIM FORM'!$M$7="",0,IF(L379=LIST!$A$78,0,IF('CLAIM FORM'!$M$7="R&amp;D",0,IF(E379="",LIST!$A$75,IF(F379=LIST!$F$30,0,IFERROR(((VLOOKUP(E379,'TRAINING CODE'!B:D,3,FALSE)*MIN(D379,8))),LIST!$A$76)))))))</f>
        <v/>
      </c>
      <c r="L379" s="183" t="str">
        <f>IF(B379="","",IF('CLAIM FORM'!$M$7="",LIST!$A$77,IFERROR(VLOOKUP(B379,'PHR (Project Hourly Rate)'!B:G,6,FALSE),LIST!$A$78)))</f>
        <v/>
      </c>
    </row>
    <row r="380" spans="1:12" ht="36" customHeight="1">
      <c r="A380" s="184">
        <v>378</v>
      </c>
      <c r="B380" s="46"/>
      <c r="C380" s="47"/>
      <c r="D380" s="48"/>
      <c r="E380" s="49"/>
      <c r="F380" s="49"/>
      <c r="G380" s="41" t="str">
        <f>IF(C380="","",VLOOKUP(WEEKDAY(C380),LIST!$A$15:$B$21,2,FALSE))</f>
        <v/>
      </c>
      <c r="H380" s="42" t="str">
        <f>IF(B380="","",IF(L380=LIST!$A$80,LIST!$A$78,IF(L380=LIST!$A$81,LIST!$A$78,IF(L380=LIST!$A$82,LIST!$A$78,IF(IFERROR(VLOOKUP(B380,'PHR (Project Hourly Rate)'!B:G,6,FALSE),LIST!$A$78)=0,LIST!$A$79,L380)))))</f>
        <v/>
      </c>
      <c r="I380" s="42" t="str">
        <f>IF(B380="","",IF(L380=LIST!$A$75,"",IF(K380=LIST!$A$76,LIST!$A$76,IF(L380=LIST!$A$77,"",IF(L380=LIST!$A$78,"",IF(L380=LIST!$A$80,"",IF(L380=LIST!$A$72,"",IF(L380=LIST!$A$73,"",IF(L380=LIST!$A$81,"",IF(L380=LIST!$A$82,"",IF(L380=LIST!$A$79,"",IF(K380=LIST!$A$75,LIST!$A$75,ROUND(J380*L380,2)))))))))))))</f>
        <v/>
      </c>
      <c r="J380" s="43">
        <f>IF(D380="",0,IF(K380=LIST!$A$75,0,IF(K380=LIST!$A$76,0,IF(K380=LIST!$A$77,0,IF(K380=LIST!$A$78,0,(MIN(D380,8)-K380))))))</f>
        <v>0</v>
      </c>
      <c r="K380" s="185" t="str">
        <f>IF(D380="","",IF('CLAIM FORM'!$M$7="",0,IF(L380=LIST!$A$78,0,IF('CLAIM FORM'!$M$7="R&amp;D",0,IF(E380="",LIST!$A$75,IF(F380=LIST!$F$30,0,IFERROR(((VLOOKUP(E380,'TRAINING CODE'!B:D,3,FALSE)*MIN(D380,8))),LIST!$A$76)))))))</f>
        <v/>
      </c>
      <c r="L380" s="183" t="str">
        <f>IF(B380="","",IF('CLAIM FORM'!$M$7="",LIST!$A$77,IFERROR(VLOOKUP(B380,'PHR (Project Hourly Rate)'!B:G,6,FALSE),LIST!$A$78)))</f>
        <v/>
      </c>
    </row>
    <row r="381" spans="1:12" ht="36" customHeight="1">
      <c r="A381" s="184">
        <v>379</v>
      </c>
      <c r="B381" s="46"/>
      <c r="C381" s="47"/>
      <c r="D381" s="48"/>
      <c r="E381" s="49"/>
      <c r="F381" s="49"/>
      <c r="G381" s="41" t="str">
        <f>IF(C381="","",VLOOKUP(WEEKDAY(C381),LIST!$A$15:$B$21,2,FALSE))</f>
        <v/>
      </c>
      <c r="H381" s="42" t="str">
        <f>IF(B381="","",IF(L381=LIST!$A$80,LIST!$A$78,IF(L381=LIST!$A$81,LIST!$A$78,IF(L381=LIST!$A$82,LIST!$A$78,IF(IFERROR(VLOOKUP(B381,'PHR (Project Hourly Rate)'!B:G,6,FALSE),LIST!$A$78)=0,LIST!$A$79,L381)))))</f>
        <v/>
      </c>
      <c r="I381" s="42" t="str">
        <f>IF(B381="","",IF(L381=LIST!$A$75,"",IF(K381=LIST!$A$76,LIST!$A$76,IF(L381=LIST!$A$77,"",IF(L381=LIST!$A$78,"",IF(L381=LIST!$A$80,"",IF(L381=LIST!$A$72,"",IF(L381=LIST!$A$73,"",IF(L381=LIST!$A$81,"",IF(L381=LIST!$A$82,"",IF(L381=LIST!$A$79,"",IF(K381=LIST!$A$75,LIST!$A$75,ROUND(J381*L381,2)))))))))))))</f>
        <v/>
      </c>
      <c r="J381" s="43">
        <f>IF(D381="",0,IF(K381=LIST!$A$75,0,IF(K381=LIST!$A$76,0,IF(K381=LIST!$A$77,0,IF(K381=LIST!$A$78,0,(MIN(D381,8)-K381))))))</f>
        <v>0</v>
      </c>
      <c r="K381" s="185" t="str">
        <f>IF(D381="","",IF('CLAIM FORM'!$M$7="",0,IF(L381=LIST!$A$78,0,IF('CLAIM FORM'!$M$7="R&amp;D",0,IF(E381="",LIST!$A$75,IF(F381=LIST!$F$30,0,IFERROR(((VLOOKUP(E381,'TRAINING CODE'!B:D,3,FALSE)*MIN(D381,8))),LIST!$A$76)))))))</f>
        <v/>
      </c>
      <c r="L381" s="183" t="str">
        <f>IF(B381="","",IF('CLAIM FORM'!$M$7="",LIST!$A$77,IFERROR(VLOOKUP(B381,'PHR (Project Hourly Rate)'!B:G,6,FALSE),LIST!$A$78)))</f>
        <v/>
      </c>
    </row>
    <row r="382" spans="1:12" ht="36" customHeight="1">
      <c r="A382" s="184">
        <v>380</v>
      </c>
      <c r="B382" s="46"/>
      <c r="C382" s="47"/>
      <c r="D382" s="48"/>
      <c r="E382" s="49"/>
      <c r="F382" s="49"/>
      <c r="G382" s="41" t="str">
        <f>IF(C382="","",VLOOKUP(WEEKDAY(C382),LIST!$A$15:$B$21,2,FALSE))</f>
        <v/>
      </c>
      <c r="H382" s="42" t="str">
        <f>IF(B382="","",IF(L382=LIST!$A$80,LIST!$A$78,IF(L382=LIST!$A$81,LIST!$A$78,IF(L382=LIST!$A$82,LIST!$A$78,IF(IFERROR(VLOOKUP(B382,'PHR (Project Hourly Rate)'!B:G,6,FALSE),LIST!$A$78)=0,LIST!$A$79,L382)))))</f>
        <v/>
      </c>
      <c r="I382" s="42" t="str">
        <f>IF(B382="","",IF(L382=LIST!$A$75,"",IF(K382=LIST!$A$76,LIST!$A$76,IF(L382=LIST!$A$77,"",IF(L382=LIST!$A$78,"",IF(L382=LIST!$A$80,"",IF(L382=LIST!$A$72,"",IF(L382=LIST!$A$73,"",IF(L382=LIST!$A$81,"",IF(L382=LIST!$A$82,"",IF(L382=LIST!$A$79,"",IF(K382=LIST!$A$75,LIST!$A$75,ROUND(J382*L382,2)))))))))))))</f>
        <v/>
      </c>
      <c r="J382" s="43">
        <f>IF(D382="",0,IF(K382=LIST!$A$75,0,IF(K382=LIST!$A$76,0,IF(K382=LIST!$A$77,0,IF(K382=LIST!$A$78,0,(MIN(D382,8)-K382))))))</f>
        <v>0</v>
      </c>
      <c r="K382" s="185" t="str">
        <f>IF(D382="","",IF('CLAIM FORM'!$M$7="",0,IF(L382=LIST!$A$78,0,IF('CLAIM FORM'!$M$7="R&amp;D",0,IF(E382="",LIST!$A$75,IF(F382=LIST!$F$30,0,IFERROR(((VLOOKUP(E382,'TRAINING CODE'!B:D,3,FALSE)*MIN(D382,8))),LIST!$A$76)))))))</f>
        <v/>
      </c>
      <c r="L382" s="183" t="str">
        <f>IF(B382="","",IF('CLAIM FORM'!$M$7="",LIST!$A$77,IFERROR(VLOOKUP(B382,'PHR (Project Hourly Rate)'!B:G,6,FALSE),LIST!$A$78)))</f>
        <v/>
      </c>
    </row>
    <row r="383" spans="1:12" ht="36" customHeight="1">
      <c r="A383" s="184">
        <v>381</v>
      </c>
      <c r="B383" s="46"/>
      <c r="C383" s="47"/>
      <c r="D383" s="48"/>
      <c r="E383" s="49"/>
      <c r="F383" s="49"/>
      <c r="G383" s="41" t="str">
        <f>IF(C383="","",VLOOKUP(WEEKDAY(C383),LIST!$A$15:$B$21,2,FALSE))</f>
        <v/>
      </c>
      <c r="H383" s="42" t="str">
        <f>IF(B383="","",IF(L383=LIST!$A$80,LIST!$A$78,IF(L383=LIST!$A$81,LIST!$A$78,IF(L383=LIST!$A$82,LIST!$A$78,IF(IFERROR(VLOOKUP(B383,'PHR (Project Hourly Rate)'!B:G,6,FALSE),LIST!$A$78)=0,LIST!$A$79,L383)))))</f>
        <v/>
      </c>
      <c r="I383" s="42" t="str">
        <f>IF(B383="","",IF(L383=LIST!$A$75,"",IF(K383=LIST!$A$76,LIST!$A$76,IF(L383=LIST!$A$77,"",IF(L383=LIST!$A$78,"",IF(L383=LIST!$A$80,"",IF(L383=LIST!$A$72,"",IF(L383=LIST!$A$73,"",IF(L383=LIST!$A$81,"",IF(L383=LIST!$A$82,"",IF(L383=LIST!$A$79,"",IF(K383=LIST!$A$75,LIST!$A$75,ROUND(J383*L383,2)))))))))))))</f>
        <v/>
      </c>
      <c r="J383" s="43">
        <f>IF(D383="",0,IF(K383=LIST!$A$75,0,IF(K383=LIST!$A$76,0,IF(K383=LIST!$A$77,0,IF(K383=LIST!$A$78,0,(MIN(D383,8)-K383))))))</f>
        <v>0</v>
      </c>
      <c r="K383" s="185" t="str">
        <f>IF(D383="","",IF('CLAIM FORM'!$M$7="",0,IF(L383=LIST!$A$78,0,IF('CLAIM FORM'!$M$7="R&amp;D",0,IF(E383="",LIST!$A$75,IF(F383=LIST!$F$30,0,IFERROR(((VLOOKUP(E383,'TRAINING CODE'!B:D,3,FALSE)*MIN(D383,8))),LIST!$A$76)))))))</f>
        <v/>
      </c>
      <c r="L383" s="183" t="str">
        <f>IF(B383="","",IF('CLAIM FORM'!$M$7="",LIST!$A$77,IFERROR(VLOOKUP(B383,'PHR (Project Hourly Rate)'!B:G,6,FALSE),LIST!$A$78)))</f>
        <v/>
      </c>
    </row>
    <row r="384" spans="1:12" ht="36" customHeight="1">
      <c r="A384" s="184">
        <v>382</v>
      </c>
      <c r="B384" s="46"/>
      <c r="C384" s="47"/>
      <c r="D384" s="48"/>
      <c r="E384" s="49"/>
      <c r="F384" s="49"/>
      <c r="G384" s="41" t="str">
        <f>IF(C384="","",VLOOKUP(WEEKDAY(C384),LIST!$A$15:$B$21,2,FALSE))</f>
        <v/>
      </c>
      <c r="H384" s="42" t="str">
        <f>IF(B384="","",IF(L384=LIST!$A$80,LIST!$A$78,IF(L384=LIST!$A$81,LIST!$A$78,IF(L384=LIST!$A$82,LIST!$A$78,IF(IFERROR(VLOOKUP(B384,'PHR (Project Hourly Rate)'!B:G,6,FALSE),LIST!$A$78)=0,LIST!$A$79,L384)))))</f>
        <v/>
      </c>
      <c r="I384" s="42" t="str">
        <f>IF(B384="","",IF(L384=LIST!$A$75,"",IF(K384=LIST!$A$76,LIST!$A$76,IF(L384=LIST!$A$77,"",IF(L384=LIST!$A$78,"",IF(L384=LIST!$A$80,"",IF(L384=LIST!$A$72,"",IF(L384=LIST!$A$73,"",IF(L384=LIST!$A$81,"",IF(L384=LIST!$A$82,"",IF(L384=LIST!$A$79,"",IF(K384=LIST!$A$75,LIST!$A$75,ROUND(J384*L384,2)))))))))))))</f>
        <v/>
      </c>
      <c r="J384" s="43">
        <f>IF(D384="",0,IF(K384=LIST!$A$75,0,IF(K384=LIST!$A$76,0,IF(K384=LIST!$A$77,0,IF(K384=LIST!$A$78,0,(MIN(D384,8)-K384))))))</f>
        <v>0</v>
      </c>
      <c r="K384" s="185" t="str">
        <f>IF(D384="","",IF('CLAIM FORM'!$M$7="",0,IF(L384=LIST!$A$78,0,IF('CLAIM FORM'!$M$7="R&amp;D",0,IF(E384="",LIST!$A$75,IF(F384=LIST!$F$30,0,IFERROR(((VLOOKUP(E384,'TRAINING CODE'!B:D,3,FALSE)*MIN(D384,8))),LIST!$A$76)))))))</f>
        <v/>
      </c>
      <c r="L384" s="183" t="str">
        <f>IF(B384="","",IF('CLAIM FORM'!$M$7="",LIST!$A$77,IFERROR(VLOOKUP(B384,'PHR (Project Hourly Rate)'!B:G,6,FALSE),LIST!$A$78)))</f>
        <v/>
      </c>
    </row>
    <row r="385" spans="1:12" ht="36" customHeight="1">
      <c r="A385" s="184">
        <v>383</v>
      </c>
      <c r="B385" s="46"/>
      <c r="C385" s="47"/>
      <c r="D385" s="48"/>
      <c r="E385" s="49"/>
      <c r="F385" s="49"/>
      <c r="G385" s="41" t="str">
        <f>IF(C385="","",VLOOKUP(WEEKDAY(C385),LIST!$A$15:$B$21,2,FALSE))</f>
        <v/>
      </c>
      <c r="H385" s="42" t="str">
        <f>IF(B385="","",IF(L385=LIST!$A$80,LIST!$A$78,IF(L385=LIST!$A$81,LIST!$A$78,IF(L385=LIST!$A$82,LIST!$A$78,IF(IFERROR(VLOOKUP(B385,'PHR (Project Hourly Rate)'!B:G,6,FALSE),LIST!$A$78)=0,LIST!$A$79,L385)))))</f>
        <v/>
      </c>
      <c r="I385" s="42" t="str">
        <f>IF(B385="","",IF(L385=LIST!$A$75,"",IF(K385=LIST!$A$76,LIST!$A$76,IF(L385=LIST!$A$77,"",IF(L385=LIST!$A$78,"",IF(L385=LIST!$A$80,"",IF(L385=LIST!$A$72,"",IF(L385=LIST!$A$73,"",IF(L385=LIST!$A$81,"",IF(L385=LIST!$A$82,"",IF(L385=LIST!$A$79,"",IF(K385=LIST!$A$75,LIST!$A$75,ROUND(J385*L385,2)))))))))))))</f>
        <v/>
      </c>
      <c r="J385" s="43">
        <f>IF(D385="",0,IF(K385=LIST!$A$75,0,IF(K385=LIST!$A$76,0,IF(K385=LIST!$A$77,0,IF(K385=LIST!$A$78,0,(MIN(D385,8)-K385))))))</f>
        <v>0</v>
      </c>
      <c r="K385" s="185" t="str">
        <f>IF(D385="","",IF('CLAIM FORM'!$M$7="",0,IF(L385=LIST!$A$78,0,IF('CLAIM FORM'!$M$7="R&amp;D",0,IF(E385="",LIST!$A$75,IF(F385=LIST!$F$30,0,IFERROR(((VLOOKUP(E385,'TRAINING CODE'!B:D,3,FALSE)*MIN(D385,8))),LIST!$A$76)))))))</f>
        <v/>
      </c>
      <c r="L385" s="183" t="str">
        <f>IF(B385="","",IF('CLAIM FORM'!$M$7="",LIST!$A$77,IFERROR(VLOOKUP(B385,'PHR (Project Hourly Rate)'!B:G,6,FALSE),LIST!$A$78)))</f>
        <v/>
      </c>
    </row>
    <row r="386" spans="1:12" ht="36" customHeight="1">
      <c r="A386" s="184">
        <v>384</v>
      </c>
      <c r="B386" s="46"/>
      <c r="C386" s="47"/>
      <c r="D386" s="48"/>
      <c r="E386" s="49"/>
      <c r="F386" s="49"/>
      <c r="G386" s="41" t="str">
        <f>IF(C386="","",VLOOKUP(WEEKDAY(C386),LIST!$A$15:$B$21,2,FALSE))</f>
        <v/>
      </c>
      <c r="H386" s="42" t="str">
        <f>IF(B386="","",IF(L386=LIST!$A$80,LIST!$A$78,IF(L386=LIST!$A$81,LIST!$A$78,IF(L386=LIST!$A$82,LIST!$A$78,IF(IFERROR(VLOOKUP(B386,'PHR (Project Hourly Rate)'!B:G,6,FALSE),LIST!$A$78)=0,LIST!$A$79,L386)))))</f>
        <v/>
      </c>
      <c r="I386" s="42" t="str">
        <f>IF(B386="","",IF(L386=LIST!$A$75,"",IF(K386=LIST!$A$76,LIST!$A$76,IF(L386=LIST!$A$77,"",IF(L386=LIST!$A$78,"",IF(L386=LIST!$A$80,"",IF(L386=LIST!$A$72,"",IF(L386=LIST!$A$73,"",IF(L386=LIST!$A$81,"",IF(L386=LIST!$A$82,"",IF(L386=LIST!$A$79,"",IF(K386=LIST!$A$75,LIST!$A$75,ROUND(J386*L386,2)))))))))))))</f>
        <v/>
      </c>
      <c r="J386" s="43">
        <f>IF(D386="",0,IF(K386=LIST!$A$75,0,IF(K386=LIST!$A$76,0,IF(K386=LIST!$A$77,0,IF(K386=LIST!$A$78,0,(MIN(D386,8)-K386))))))</f>
        <v>0</v>
      </c>
      <c r="K386" s="185" t="str">
        <f>IF(D386="","",IF('CLAIM FORM'!$M$7="",0,IF(L386=LIST!$A$78,0,IF('CLAIM FORM'!$M$7="R&amp;D",0,IF(E386="",LIST!$A$75,IF(F386=LIST!$F$30,0,IFERROR(((VLOOKUP(E386,'TRAINING CODE'!B:D,3,FALSE)*MIN(D386,8))),LIST!$A$76)))))))</f>
        <v/>
      </c>
      <c r="L386" s="183" t="str">
        <f>IF(B386="","",IF('CLAIM FORM'!$M$7="",LIST!$A$77,IFERROR(VLOOKUP(B386,'PHR (Project Hourly Rate)'!B:G,6,FALSE),LIST!$A$78)))</f>
        <v/>
      </c>
    </row>
    <row r="387" spans="1:12" ht="36" customHeight="1">
      <c r="A387" s="184">
        <v>385</v>
      </c>
      <c r="B387" s="46"/>
      <c r="C387" s="47"/>
      <c r="D387" s="48"/>
      <c r="E387" s="49"/>
      <c r="F387" s="49"/>
      <c r="G387" s="41" t="str">
        <f>IF(C387="","",VLOOKUP(WEEKDAY(C387),LIST!$A$15:$B$21,2,FALSE))</f>
        <v/>
      </c>
      <c r="H387" s="42" t="str">
        <f>IF(B387="","",IF(L387=LIST!$A$80,LIST!$A$78,IF(L387=LIST!$A$81,LIST!$A$78,IF(L387=LIST!$A$82,LIST!$A$78,IF(IFERROR(VLOOKUP(B387,'PHR (Project Hourly Rate)'!B:G,6,FALSE),LIST!$A$78)=0,LIST!$A$79,L387)))))</f>
        <v/>
      </c>
      <c r="I387" s="42" t="str">
        <f>IF(B387="","",IF(L387=LIST!$A$75,"",IF(K387=LIST!$A$76,LIST!$A$76,IF(L387=LIST!$A$77,"",IF(L387=LIST!$A$78,"",IF(L387=LIST!$A$80,"",IF(L387=LIST!$A$72,"",IF(L387=LIST!$A$73,"",IF(L387=LIST!$A$81,"",IF(L387=LIST!$A$82,"",IF(L387=LIST!$A$79,"",IF(K387=LIST!$A$75,LIST!$A$75,ROUND(J387*L387,2)))))))))))))</f>
        <v/>
      </c>
      <c r="J387" s="43">
        <f>IF(D387="",0,IF(K387=LIST!$A$75,0,IF(K387=LIST!$A$76,0,IF(K387=LIST!$A$77,0,IF(K387=LIST!$A$78,0,(MIN(D387,8)-K387))))))</f>
        <v>0</v>
      </c>
      <c r="K387" s="185" t="str">
        <f>IF(D387="","",IF('CLAIM FORM'!$M$7="",0,IF(L387=LIST!$A$78,0,IF('CLAIM FORM'!$M$7="R&amp;D",0,IF(E387="",LIST!$A$75,IF(F387=LIST!$F$30,0,IFERROR(((VLOOKUP(E387,'TRAINING CODE'!B:D,3,FALSE)*MIN(D387,8))),LIST!$A$76)))))))</f>
        <v/>
      </c>
      <c r="L387" s="183" t="str">
        <f>IF(B387="","",IF('CLAIM FORM'!$M$7="",LIST!$A$77,IFERROR(VLOOKUP(B387,'PHR (Project Hourly Rate)'!B:G,6,FALSE),LIST!$A$78)))</f>
        <v/>
      </c>
    </row>
    <row r="388" spans="1:12" ht="36" customHeight="1">
      <c r="A388" s="184">
        <v>386</v>
      </c>
      <c r="B388" s="46"/>
      <c r="C388" s="47"/>
      <c r="D388" s="48"/>
      <c r="E388" s="49"/>
      <c r="F388" s="49"/>
      <c r="G388" s="41" t="str">
        <f>IF(C388="","",VLOOKUP(WEEKDAY(C388),LIST!$A$15:$B$21,2,FALSE))</f>
        <v/>
      </c>
      <c r="H388" s="42" t="str">
        <f>IF(B388="","",IF(L388=LIST!$A$80,LIST!$A$78,IF(L388=LIST!$A$81,LIST!$A$78,IF(L388=LIST!$A$82,LIST!$A$78,IF(IFERROR(VLOOKUP(B388,'PHR (Project Hourly Rate)'!B:G,6,FALSE),LIST!$A$78)=0,LIST!$A$79,L388)))))</f>
        <v/>
      </c>
      <c r="I388" s="42" t="str">
        <f>IF(B388="","",IF(L388=LIST!$A$75,"",IF(K388=LIST!$A$76,LIST!$A$76,IF(L388=LIST!$A$77,"",IF(L388=LIST!$A$78,"",IF(L388=LIST!$A$80,"",IF(L388=LIST!$A$72,"",IF(L388=LIST!$A$73,"",IF(L388=LIST!$A$81,"",IF(L388=LIST!$A$82,"",IF(L388=LIST!$A$79,"",IF(K388=LIST!$A$75,LIST!$A$75,ROUND(J388*L388,2)))))))))))))</f>
        <v/>
      </c>
      <c r="J388" s="43">
        <f>IF(D388="",0,IF(K388=LIST!$A$75,0,IF(K388=LIST!$A$76,0,IF(K388=LIST!$A$77,0,IF(K388=LIST!$A$78,0,(MIN(D388,8)-K388))))))</f>
        <v>0</v>
      </c>
      <c r="K388" s="185" t="str">
        <f>IF(D388="","",IF('CLAIM FORM'!$M$7="",0,IF(L388=LIST!$A$78,0,IF('CLAIM FORM'!$M$7="R&amp;D",0,IF(E388="",LIST!$A$75,IF(F388=LIST!$F$30,0,IFERROR(((VLOOKUP(E388,'TRAINING CODE'!B:D,3,FALSE)*MIN(D388,8))),LIST!$A$76)))))))</f>
        <v/>
      </c>
      <c r="L388" s="183" t="str">
        <f>IF(B388="","",IF('CLAIM FORM'!$M$7="",LIST!$A$77,IFERROR(VLOOKUP(B388,'PHR (Project Hourly Rate)'!B:G,6,FALSE),LIST!$A$78)))</f>
        <v/>
      </c>
    </row>
    <row r="389" spans="1:12" ht="36" customHeight="1">
      <c r="A389" s="184">
        <v>387</v>
      </c>
      <c r="B389" s="46"/>
      <c r="C389" s="47"/>
      <c r="D389" s="48"/>
      <c r="E389" s="49"/>
      <c r="F389" s="49"/>
      <c r="G389" s="41" t="str">
        <f>IF(C389="","",VLOOKUP(WEEKDAY(C389),LIST!$A$15:$B$21,2,FALSE))</f>
        <v/>
      </c>
      <c r="H389" s="42" t="str">
        <f>IF(B389="","",IF(L389=LIST!$A$80,LIST!$A$78,IF(L389=LIST!$A$81,LIST!$A$78,IF(L389=LIST!$A$82,LIST!$A$78,IF(IFERROR(VLOOKUP(B389,'PHR (Project Hourly Rate)'!B:G,6,FALSE),LIST!$A$78)=0,LIST!$A$79,L389)))))</f>
        <v/>
      </c>
      <c r="I389" s="42" t="str">
        <f>IF(B389="","",IF(L389=LIST!$A$75,"",IF(K389=LIST!$A$76,LIST!$A$76,IF(L389=LIST!$A$77,"",IF(L389=LIST!$A$78,"",IF(L389=LIST!$A$80,"",IF(L389=LIST!$A$72,"",IF(L389=LIST!$A$73,"",IF(L389=LIST!$A$81,"",IF(L389=LIST!$A$82,"",IF(L389=LIST!$A$79,"",IF(K389=LIST!$A$75,LIST!$A$75,ROUND(J389*L389,2)))))))))))))</f>
        <v/>
      </c>
      <c r="J389" s="43">
        <f>IF(D389="",0,IF(K389=LIST!$A$75,0,IF(K389=LIST!$A$76,0,IF(K389=LIST!$A$77,0,IF(K389=LIST!$A$78,0,(MIN(D389,8)-K389))))))</f>
        <v>0</v>
      </c>
      <c r="K389" s="185" t="str">
        <f>IF(D389="","",IF('CLAIM FORM'!$M$7="",0,IF(L389=LIST!$A$78,0,IF('CLAIM FORM'!$M$7="R&amp;D",0,IF(E389="",LIST!$A$75,IF(F389=LIST!$F$30,0,IFERROR(((VLOOKUP(E389,'TRAINING CODE'!B:D,3,FALSE)*MIN(D389,8))),LIST!$A$76)))))))</f>
        <v/>
      </c>
      <c r="L389" s="183" t="str">
        <f>IF(B389="","",IF('CLAIM FORM'!$M$7="",LIST!$A$77,IFERROR(VLOOKUP(B389,'PHR (Project Hourly Rate)'!B:G,6,FALSE),LIST!$A$78)))</f>
        <v/>
      </c>
    </row>
    <row r="390" spans="1:12" ht="36" customHeight="1">
      <c r="A390" s="184">
        <v>388</v>
      </c>
      <c r="B390" s="46"/>
      <c r="C390" s="47"/>
      <c r="D390" s="48"/>
      <c r="E390" s="49"/>
      <c r="F390" s="49"/>
      <c r="G390" s="41" t="str">
        <f>IF(C390="","",VLOOKUP(WEEKDAY(C390),LIST!$A$15:$B$21,2,FALSE))</f>
        <v/>
      </c>
      <c r="H390" s="42" t="str">
        <f>IF(B390="","",IF(L390=LIST!$A$80,LIST!$A$78,IF(L390=LIST!$A$81,LIST!$A$78,IF(L390=LIST!$A$82,LIST!$A$78,IF(IFERROR(VLOOKUP(B390,'PHR (Project Hourly Rate)'!B:G,6,FALSE),LIST!$A$78)=0,LIST!$A$79,L390)))))</f>
        <v/>
      </c>
      <c r="I390" s="42" t="str">
        <f>IF(B390="","",IF(L390=LIST!$A$75,"",IF(K390=LIST!$A$76,LIST!$A$76,IF(L390=LIST!$A$77,"",IF(L390=LIST!$A$78,"",IF(L390=LIST!$A$80,"",IF(L390=LIST!$A$72,"",IF(L390=LIST!$A$73,"",IF(L390=LIST!$A$81,"",IF(L390=LIST!$A$82,"",IF(L390=LIST!$A$79,"",IF(K390=LIST!$A$75,LIST!$A$75,ROUND(J390*L390,2)))))))))))))</f>
        <v/>
      </c>
      <c r="J390" s="43">
        <f>IF(D390="",0,IF(K390=LIST!$A$75,0,IF(K390=LIST!$A$76,0,IF(K390=LIST!$A$77,0,IF(K390=LIST!$A$78,0,(MIN(D390,8)-K390))))))</f>
        <v>0</v>
      </c>
      <c r="K390" s="185" t="str">
        <f>IF(D390="","",IF('CLAIM FORM'!$M$7="",0,IF(L390=LIST!$A$78,0,IF('CLAIM FORM'!$M$7="R&amp;D",0,IF(E390="",LIST!$A$75,IF(F390=LIST!$F$30,0,IFERROR(((VLOOKUP(E390,'TRAINING CODE'!B:D,3,FALSE)*MIN(D390,8))),LIST!$A$76)))))))</f>
        <v/>
      </c>
      <c r="L390" s="183" t="str">
        <f>IF(B390="","",IF('CLAIM FORM'!$M$7="",LIST!$A$77,IFERROR(VLOOKUP(B390,'PHR (Project Hourly Rate)'!B:G,6,FALSE),LIST!$A$78)))</f>
        <v/>
      </c>
    </row>
    <row r="391" spans="1:12" ht="36" customHeight="1">
      <c r="A391" s="184">
        <v>389</v>
      </c>
      <c r="B391" s="46"/>
      <c r="C391" s="47"/>
      <c r="D391" s="48"/>
      <c r="E391" s="49"/>
      <c r="F391" s="49"/>
      <c r="G391" s="41" t="str">
        <f>IF(C391="","",VLOOKUP(WEEKDAY(C391),LIST!$A$15:$B$21,2,FALSE))</f>
        <v/>
      </c>
      <c r="H391" s="42" t="str">
        <f>IF(B391="","",IF(L391=LIST!$A$80,LIST!$A$78,IF(L391=LIST!$A$81,LIST!$A$78,IF(L391=LIST!$A$82,LIST!$A$78,IF(IFERROR(VLOOKUP(B391,'PHR (Project Hourly Rate)'!B:G,6,FALSE),LIST!$A$78)=0,LIST!$A$79,L391)))))</f>
        <v/>
      </c>
      <c r="I391" s="42" t="str">
        <f>IF(B391="","",IF(L391=LIST!$A$75,"",IF(K391=LIST!$A$76,LIST!$A$76,IF(L391=LIST!$A$77,"",IF(L391=LIST!$A$78,"",IF(L391=LIST!$A$80,"",IF(L391=LIST!$A$72,"",IF(L391=LIST!$A$73,"",IF(L391=LIST!$A$81,"",IF(L391=LIST!$A$82,"",IF(L391=LIST!$A$79,"",IF(K391=LIST!$A$75,LIST!$A$75,ROUND(J391*L391,2)))))))))))))</f>
        <v/>
      </c>
      <c r="J391" s="43">
        <f>IF(D391="",0,IF(K391=LIST!$A$75,0,IF(K391=LIST!$A$76,0,IF(K391=LIST!$A$77,0,IF(K391=LIST!$A$78,0,(MIN(D391,8)-K391))))))</f>
        <v>0</v>
      </c>
      <c r="K391" s="185" t="str">
        <f>IF(D391="","",IF('CLAIM FORM'!$M$7="",0,IF(L391=LIST!$A$78,0,IF('CLAIM FORM'!$M$7="R&amp;D",0,IF(E391="",LIST!$A$75,IF(F391=LIST!$F$30,0,IFERROR(((VLOOKUP(E391,'TRAINING CODE'!B:D,3,FALSE)*MIN(D391,8))),LIST!$A$76)))))))</f>
        <v/>
      </c>
      <c r="L391" s="183" t="str">
        <f>IF(B391="","",IF('CLAIM FORM'!$M$7="",LIST!$A$77,IFERROR(VLOOKUP(B391,'PHR (Project Hourly Rate)'!B:G,6,FALSE),LIST!$A$78)))</f>
        <v/>
      </c>
    </row>
    <row r="392" spans="1:12" ht="36" customHeight="1">
      <c r="A392" s="184">
        <v>390</v>
      </c>
      <c r="B392" s="46"/>
      <c r="C392" s="47"/>
      <c r="D392" s="48"/>
      <c r="E392" s="49"/>
      <c r="F392" s="49"/>
      <c r="G392" s="41" t="str">
        <f>IF(C392="","",VLOOKUP(WEEKDAY(C392),LIST!$A$15:$B$21,2,FALSE))</f>
        <v/>
      </c>
      <c r="H392" s="42" t="str">
        <f>IF(B392="","",IF(L392=LIST!$A$80,LIST!$A$78,IF(L392=LIST!$A$81,LIST!$A$78,IF(L392=LIST!$A$82,LIST!$A$78,IF(IFERROR(VLOOKUP(B392,'PHR (Project Hourly Rate)'!B:G,6,FALSE),LIST!$A$78)=0,LIST!$A$79,L392)))))</f>
        <v/>
      </c>
      <c r="I392" s="42" t="str">
        <f>IF(B392="","",IF(L392=LIST!$A$75,"",IF(K392=LIST!$A$76,LIST!$A$76,IF(L392=LIST!$A$77,"",IF(L392=LIST!$A$78,"",IF(L392=LIST!$A$80,"",IF(L392=LIST!$A$72,"",IF(L392=LIST!$A$73,"",IF(L392=LIST!$A$81,"",IF(L392=LIST!$A$82,"",IF(L392=LIST!$A$79,"",IF(K392=LIST!$A$75,LIST!$A$75,ROUND(J392*L392,2)))))))))))))</f>
        <v/>
      </c>
      <c r="J392" s="43">
        <f>IF(D392="",0,IF(K392=LIST!$A$75,0,IF(K392=LIST!$A$76,0,IF(K392=LIST!$A$77,0,IF(K392=LIST!$A$78,0,(MIN(D392,8)-K392))))))</f>
        <v>0</v>
      </c>
      <c r="K392" s="185" t="str">
        <f>IF(D392="","",IF('CLAIM FORM'!$M$7="",0,IF(L392=LIST!$A$78,0,IF('CLAIM FORM'!$M$7="R&amp;D",0,IF(E392="",LIST!$A$75,IF(F392=LIST!$F$30,0,IFERROR(((VLOOKUP(E392,'TRAINING CODE'!B:D,3,FALSE)*MIN(D392,8))),LIST!$A$76)))))))</f>
        <v/>
      </c>
      <c r="L392" s="183" t="str">
        <f>IF(B392="","",IF('CLAIM FORM'!$M$7="",LIST!$A$77,IFERROR(VLOOKUP(B392,'PHR (Project Hourly Rate)'!B:G,6,FALSE),LIST!$A$78)))</f>
        <v/>
      </c>
    </row>
    <row r="393" spans="1:12" ht="36" customHeight="1">
      <c r="A393" s="184">
        <v>391</v>
      </c>
      <c r="B393" s="46"/>
      <c r="C393" s="47"/>
      <c r="D393" s="48"/>
      <c r="E393" s="49"/>
      <c r="F393" s="49"/>
      <c r="G393" s="41" t="str">
        <f>IF(C393="","",VLOOKUP(WEEKDAY(C393),LIST!$A$15:$B$21,2,FALSE))</f>
        <v/>
      </c>
      <c r="H393" s="42" t="str">
        <f>IF(B393="","",IF(L393=LIST!$A$80,LIST!$A$78,IF(L393=LIST!$A$81,LIST!$A$78,IF(L393=LIST!$A$82,LIST!$A$78,IF(IFERROR(VLOOKUP(B393,'PHR (Project Hourly Rate)'!B:G,6,FALSE),LIST!$A$78)=0,LIST!$A$79,L393)))))</f>
        <v/>
      </c>
      <c r="I393" s="42" t="str">
        <f>IF(B393="","",IF(L393=LIST!$A$75,"",IF(K393=LIST!$A$76,LIST!$A$76,IF(L393=LIST!$A$77,"",IF(L393=LIST!$A$78,"",IF(L393=LIST!$A$80,"",IF(L393=LIST!$A$72,"",IF(L393=LIST!$A$73,"",IF(L393=LIST!$A$81,"",IF(L393=LIST!$A$82,"",IF(L393=LIST!$A$79,"",IF(K393=LIST!$A$75,LIST!$A$75,ROUND(J393*L393,2)))))))))))))</f>
        <v/>
      </c>
      <c r="J393" s="43">
        <f>IF(D393="",0,IF(K393=LIST!$A$75,0,IF(K393=LIST!$A$76,0,IF(K393=LIST!$A$77,0,IF(K393=LIST!$A$78,0,(MIN(D393,8)-K393))))))</f>
        <v>0</v>
      </c>
      <c r="K393" s="185" t="str">
        <f>IF(D393="","",IF('CLAIM FORM'!$M$7="",0,IF(L393=LIST!$A$78,0,IF('CLAIM FORM'!$M$7="R&amp;D",0,IF(E393="",LIST!$A$75,IF(F393=LIST!$F$30,0,IFERROR(((VLOOKUP(E393,'TRAINING CODE'!B:D,3,FALSE)*MIN(D393,8))),LIST!$A$76)))))))</f>
        <v/>
      </c>
      <c r="L393" s="183" t="str">
        <f>IF(B393="","",IF('CLAIM FORM'!$M$7="",LIST!$A$77,IFERROR(VLOOKUP(B393,'PHR (Project Hourly Rate)'!B:G,6,FALSE),LIST!$A$78)))</f>
        <v/>
      </c>
    </row>
    <row r="394" spans="1:12" ht="36" customHeight="1">
      <c r="A394" s="184">
        <v>392</v>
      </c>
      <c r="B394" s="46"/>
      <c r="C394" s="47"/>
      <c r="D394" s="48"/>
      <c r="E394" s="49"/>
      <c r="F394" s="49"/>
      <c r="G394" s="41" t="str">
        <f>IF(C394="","",VLOOKUP(WEEKDAY(C394),LIST!$A$15:$B$21,2,FALSE))</f>
        <v/>
      </c>
      <c r="H394" s="42" t="str">
        <f>IF(B394="","",IF(L394=LIST!$A$80,LIST!$A$78,IF(L394=LIST!$A$81,LIST!$A$78,IF(L394=LIST!$A$82,LIST!$A$78,IF(IFERROR(VLOOKUP(B394,'PHR (Project Hourly Rate)'!B:G,6,FALSE),LIST!$A$78)=0,LIST!$A$79,L394)))))</f>
        <v/>
      </c>
      <c r="I394" s="42" t="str">
        <f>IF(B394="","",IF(L394=LIST!$A$75,"",IF(K394=LIST!$A$76,LIST!$A$76,IF(L394=LIST!$A$77,"",IF(L394=LIST!$A$78,"",IF(L394=LIST!$A$80,"",IF(L394=LIST!$A$72,"",IF(L394=LIST!$A$73,"",IF(L394=LIST!$A$81,"",IF(L394=LIST!$A$82,"",IF(L394=LIST!$A$79,"",IF(K394=LIST!$A$75,LIST!$A$75,ROUND(J394*L394,2)))))))))))))</f>
        <v/>
      </c>
      <c r="J394" s="43">
        <f>IF(D394="",0,IF(K394=LIST!$A$75,0,IF(K394=LIST!$A$76,0,IF(K394=LIST!$A$77,0,IF(K394=LIST!$A$78,0,(MIN(D394,8)-K394))))))</f>
        <v>0</v>
      </c>
      <c r="K394" s="185" t="str">
        <f>IF(D394="","",IF('CLAIM FORM'!$M$7="",0,IF(L394=LIST!$A$78,0,IF('CLAIM FORM'!$M$7="R&amp;D",0,IF(E394="",LIST!$A$75,IF(F394=LIST!$F$30,0,IFERROR(((VLOOKUP(E394,'TRAINING CODE'!B:D,3,FALSE)*MIN(D394,8))),LIST!$A$76)))))))</f>
        <v/>
      </c>
      <c r="L394" s="183" t="str">
        <f>IF(B394="","",IF('CLAIM FORM'!$M$7="",LIST!$A$77,IFERROR(VLOOKUP(B394,'PHR (Project Hourly Rate)'!B:G,6,FALSE),LIST!$A$78)))</f>
        <v/>
      </c>
    </row>
    <row r="395" spans="1:12" ht="36" customHeight="1">
      <c r="A395" s="184">
        <v>393</v>
      </c>
      <c r="B395" s="46"/>
      <c r="C395" s="47"/>
      <c r="D395" s="48"/>
      <c r="E395" s="49"/>
      <c r="F395" s="49"/>
      <c r="G395" s="41" t="str">
        <f>IF(C395="","",VLOOKUP(WEEKDAY(C395),LIST!$A$15:$B$21,2,FALSE))</f>
        <v/>
      </c>
      <c r="H395" s="42" t="str">
        <f>IF(B395="","",IF(L395=LIST!$A$80,LIST!$A$78,IF(L395=LIST!$A$81,LIST!$A$78,IF(L395=LIST!$A$82,LIST!$A$78,IF(IFERROR(VLOOKUP(B395,'PHR (Project Hourly Rate)'!B:G,6,FALSE),LIST!$A$78)=0,LIST!$A$79,L395)))))</f>
        <v/>
      </c>
      <c r="I395" s="42" t="str">
        <f>IF(B395="","",IF(L395=LIST!$A$75,"",IF(K395=LIST!$A$76,LIST!$A$76,IF(L395=LIST!$A$77,"",IF(L395=LIST!$A$78,"",IF(L395=LIST!$A$80,"",IF(L395=LIST!$A$72,"",IF(L395=LIST!$A$73,"",IF(L395=LIST!$A$81,"",IF(L395=LIST!$A$82,"",IF(L395=LIST!$A$79,"",IF(K395=LIST!$A$75,LIST!$A$75,ROUND(J395*L395,2)))))))))))))</f>
        <v/>
      </c>
      <c r="J395" s="43">
        <f>IF(D395="",0,IF(K395=LIST!$A$75,0,IF(K395=LIST!$A$76,0,IF(K395=LIST!$A$77,0,IF(K395=LIST!$A$78,0,(MIN(D395,8)-K395))))))</f>
        <v>0</v>
      </c>
      <c r="K395" s="185" t="str">
        <f>IF(D395="","",IF('CLAIM FORM'!$M$7="",0,IF(L395=LIST!$A$78,0,IF('CLAIM FORM'!$M$7="R&amp;D",0,IF(E395="",LIST!$A$75,IF(F395=LIST!$F$30,0,IFERROR(((VLOOKUP(E395,'TRAINING CODE'!B:D,3,FALSE)*MIN(D395,8))),LIST!$A$76)))))))</f>
        <v/>
      </c>
      <c r="L395" s="183" t="str">
        <f>IF(B395="","",IF('CLAIM FORM'!$M$7="",LIST!$A$77,IFERROR(VLOOKUP(B395,'PHR (Project Hourly Rate)'!B:G,6,FALSE),LIST!$A$78)))</f>
        <v/>
      </c>
    </row>
    <row r="396" spans="1:12" ht="36" customHeight="1">
      <c r="A396" s="184">
        <v>394</v>
      </c>
      <c r="B396" s="46"/>
      <c r="C396" s="47"/>
      <c r="D396" s="48"/>
      <c r="E396" s="49"/>
      <c r="F396" s="49"/>
      <c r="G396" s="41" t="str">
        <f>IF(C396="","",VLOOKUP(WEEKDAY(C396),LIST!$A$15:$B$21,2,FALSE))</f>
        <v/>
      </c>
      <c r="H396" s="42" t="str">
        <f>IF(B396="","",IF(L396=LIST!$A$80,LIST!$A$78,IF(L396=LIST!$A$81,LIST!$A$78,IF(L396=LIST!$A$82,LIST!$A$78,IF(IFERROR(VLOOKUP(B396,'PHR (Project Hourly Rate)'!B:G,6,FALSE),LIST!$A$78)=0,LIST!$A$79,L396)))))</f>
        <v/>
      </c>
      <c r="I396" s="42" t="str">
        <f>IF(B396="","",IF(L396=LIST!$A$75,"",IF(K396=LIST!$A$76,LIST!$A$76,IF(L396=LIST!$A$77,"",IF(L396=LIST!$A$78,"",IF(L396=LIST!$A$80,"",IF(L396=LIST!$A$72,"",IF(L396=LIST!$A$73,"",IF(L396=LIST!$A$81,"",IF(L396=LIST!$A$82,"",IF(L396=LIST!$A$79,"",IF(K396=LIST!$A$75,LIST!$A$75,ROUND(J396*L396,2)))))))))))))</f>
        <v/>
      </c>
      <c r="J396" s="43">
        <f>IF(D396="",0,IF(K396=LIST!$A$75,0,IF(K396=LIST!$A$76,0,IF(K396=LIST!$A$77,0,IF(K396=LIST!$A$78,0,(MIN(D396,8)-K396))))))</f>
        <v>0</v>
      </c>
      <c r="K396" s="185" t="str">
        <f>IF(D396="","",IF('CLAIM FORM'!$M$7="",0,IF(L396=LIST!$A$78,0,IF('CLAIM FORM'!$M$7="R&amp;D",0,IF(E396="",LIST!$A$75,IF(F396=LIST!$F$30,0,IFERROR(((VLOOKUP(E396,'TRAINING CODE'!B:D,3,FALSE)*MIN(D396,8))),LIST!$A$76)))))))</f>
        <v/>
      </c>
      <c r="L396" s="183" t="str">
        <f>IF(B396="","",IF('CLAIM FORM'!$M$7="",LIST!$A$77,IFERROR(VLOOKUP(B396,'PHR (Project Hourly Rate)'!B:G,6,FALSE),LIST!$A$78)))</f>
        <v/>
      </c>
    </row>
    <row r="397" spans="1:12" ht="36" customHeight="1">
      <c r="A397" s="184">
        <v>395</v>
      </c>
      <c r="B397" s="46"/>
      <c r="C397" s="47"/>
      <c r="D397" s="48"/>
      <c r="E397" s="49"/>
      <c r="F397" s="49"/>
      <c r="G397" s="41" t="str">
        <f>IF(C397="","",VLOOKUP(WEEKDAY(C397),LIST!$A$15:$B$21,2,FALSE))</f>
        <v/>
      </c>
      <c r="H397" s="42" t="str">
        <f>IF(B397="","",IF(L397=LIST!$A$80,LIST!$A$78,IF(L397=LIST!$A$81,LIST!$A$78,IF(L397=LIST!$A$82,LIST!$A$78,IF(IFERROR(VLOOKUP(B397,'PHR (Project Hourly Rate)'!B:G,6,FALSE),LIST!$A$78)=0,LIST!$A$79,L397)))))</f>
        <v/>
      </c>
      <c r="I397" s="42" t="str">
        <f>IF(B397="","",IF(L397=LIST!$A$75,"",IF(K397=LIST!$A$76,LIST!$A$76,IF(L397=LIST!$A$77,"",IF(L397=LIST!$A$78,"",IF(L397=LIST!$A$80,"",IF(L397=LIST!$A$72,"",IF(L397=LIST!$A$73,"",IF(L397=LIST!$A$81,"",IF(L397=LIST!$A$82,"",IF(L397=LIST!$A$79,"",IF(K397=LIST!$A$75,LIST!$A$75,ROUND(J397*L397,2)))))))))))))</f>
        <v/>
      </c>
      <c r="J397" s="43">
        <f>IF(D397="",0,IF(K397=LIST!$A$75,0,IF(K397=LIST!$A$76,0,IF(K397=LIST!$A$77,0,IF(K397=LIST!$A$78,0,(MIN(D397,8)-K397))))))</f>
        <v>0</v>
      </c>
      <c r="K397" s="185" t="str">
        <f>IF(D397="","",IF('CLAIM FORM'!$M$7="",0,IF(L397=LIST!$A$78,0,IF('CLAIM FORM'!$M$7="R&amp;D",0,IF(E397="",LIST!$A$75,IF(F397=LIST!$F$30,0,IFERROR(((VLOOKUP(E397,'TRAINING CODE'!B:D,3,FALSE)*MIN(D397,8))),LIST!$A$76)))))))</f>
        <v/>
      </c>
      <c r="L397" s="183" t="str">
        <f>IF(B397="","",IF('CLAIM FORM'!$M$7="",LIST!$A$77,IFERROR(VLOOKUP(B397,'PHR (Project Hourly Rate)'!B:G,6,FALSE),LIST!$A$78)))</f>
        <v/>
      </c>
    </row>
    <row r="398" spans="1:12" ht="36" customHeight="1">
      <c r="A398" s="184">
        <v>396</v>
      </c>
      <c r="B398" s="46"/>
      <c r="C398" s="47"/>
      <c r="D398" s="48"/>
      <c r="E398" s="49"/>
      <c r="F398" s="49"/>
      <c r="G398" s="41" t="str">
        <f>IF(C398="","",VLOOKUP(WEEKDAY(C398),LIST!$A$15:$B$21,2,FALSE))</f>
        <v/>
      </c>
      <c r="H398" s="42" t="str">
        <f>IF(B398="","",IF(L398=LIST!$A$80,LIST!$A$78,IF(L398=LIST!$A$81,LIST!$A$78,IF(L398=LIST!$A$82,LIST!$A$78,IF(IFERROR(VLOOKUP(B398,'PHR (Project Hourly Rate)'!B:G,6,FALSE),LIST!$A$78)=0,LIST!$A$79,L398)))))</f>
        <v/>
      </c>
      <c r="I398" s="42" t="str">
        <f>IF(B398="","",IF(L398=LIST!$A$75,"",IF(K398=LIST!$A$76,LIST!$A$76,IF(L398=LIST!$A$77,"",IF(L398=LIST!$A$78,"",IF(L398=LIST!$A$80,"",IF(L398=LIST!$A$72,"",IF(L398=LIST!$A$73,"",IF(L398=LIST!$A$81,"",IF(L398=LIST!$A$82,"",IF(L398=LIST!$A$79,"",IF(K398=LIST!$A$75,LIST!$A$75,ROUND(J398*L398,2)))))))))))))</f>
        <v/>
      </c>
      <c r="J398" s="43">
        <f>IF(D398="",0,IF(K398=LIST!$A$75,0,IF(K398=LIST!$A$76,0,IF(K398=LIST!$A$77,0,IF(K398=LIST!$A$78,0,(MIN(D398,8)-K398))))))</f>
        <v>0</v>
      </c>
      <c r="K398" s="185" t="str">
        <f>IF(D398="","",IF('CLAIM FORM'!$M$7="",0,IF(L398=LIST!$A$78,0,IF('CLAIM FORM'!$M$7="R&amp;D",0,IF(E398="",LIST!$A$75,IF(F398=LIST!$F$30,0,IFERROR(((VLOOKUP(E398,'TRAINING CODE'!B:D,3,FALSE)*MIN(D398,8))),LIST!$A$76)))))))</f>
        <v/>
      </c>
      <c r="L398" s="183" t="str">
        <f>IF(B398="","",IF('CLAIM FORM'!$M$7="",LIST!$A$77,IFERROR(VLOOKUP(B398,'PHR (Project Hourly Rate)'!B:G,6,FALSE),LIST!$A$78)))</f>
        <v/>
      </c>
    </row>
    <row r="399" spans="1:12" ht="36" customHeight="1">
      <c r="A399" s="184">
        <v>397</v>
      </c>
      <c r="B399" s="46"/>
      <c r="C399" s="47"/>
      <c r="D399" s="48"/>
      <c r="E399" s="49"/>
      <c r="F399" s="49"/>
      <c r="G399" s="41" t="str">
        <f>IF(C399="","",VLOOKUP(WEEKDAY(C399),LIST!$A$15:$B$21,2,FALSE))</f>
        <v/>
      </c>
      <c r="H399" s="42" t="str">
        <f>IF(B399="","",IF(L399=LIST!$A$80,LIST!$A$78,IF(L399=LIST!$A$81,LIST!$A$78,IF(L399=LIST!$A$82,LIST!$A$78,IF(IFERROR(VLOOKUP(B399,'PHR (Project Hourly Rate)'!B:G,6,FALSE),LIST!$A$78)=0,LIST!$A$79,L399)))))</f>
        <v/>
      </c>
      <c r="I399" s="42" t="str">
        <f>IF(B399="","",IF(L399=LIST!$A$75,"",IF(K399=LIST!$A$76,LIST!$A$76,IF(L399=LIST!$A$77,"",IF(L399=LIST!$A$78,"",IF(L399=LIST!$A$80,"",IF(L399=LIST!$A$72,"",IF(L399=LIST!$A$73,"",IF(L399=LIST!$A$81,"",IF(L399=LIST!$A$82,"",IF(L399=LIST!$A$79,"",IF(K399=LIST!$A$75,LIST!$A$75,ROUND(J399*L399,2)))))))))))))</f>
        <v/>
      </c>
      <c r="J399" s="43">
        <f>IF(D399="",0,IF(K399=LIST!$A$75,0,IF(K399=LIST!$A$76,0,IF(K399=LIST!$A$77,0,IF(K399=LIST!$A$78,0,(MIN(D399,8)-K399))))))</f>
        <v>0</v>
      </c>
      <c r="K399" s="185" t="str">
        <f>IF(D399="","",IF('CLAIM FORM'!$M$7="",0,IF(L399=LIST!$A$78,0,IF('CLAIM FORM'!$M$7="R&amp;D",0,IF(E399="",LIST!$A$75,IF(F399=LIST!$F$30,0,IFERROR(((VLOOKUP(E399,'TRAINING CODE'!B:D,3,FALSE)*MIN(D399,8))),LIST!$A$76)))))))</f>
        <v/>
      </c>
      <c r="L399" s="183" t="str">
        <f>IF(B399="","",IF('CLAIM FORM'!$M$7="",LIST!$A$77,IFERROR(VLOOKUP(B399,'PHR (Project Hourly Rate)'!B:G,6,FALSE),LIST!$A$78)))</f>
        <v/>
      </c>
    </row>
    <row r="400" spans="1:12" ht="36" customHeight="1">
      <c r="A400" s="184">
        <v>398</v>
      </c>
      <c r="B400" s="46"/>
      <c r="C400" s="47"/>
      <c r="D400" s="48"/>
      <c r="E400" s="49"/>
      <c r="F400" s="49"/>
      <c r="G400" s="41" t="str">
        <f>IF(C400="","",VLOOKUP(WEEKDAY(C400),LIST!$A$15:$B$21,2,FALSE))</f>
        <v/>
      </c>
      <c r="H400" s="42" t="str">
        <f>IF(B400="","",IF(L400=LIST!$A$80,LIST!$A$78,IF(L400=LIST!$A$81,LIST!$A$78,IF(L400=LIST!$A$82,LIST!$A$78,IF(IFERROR(VLOOKUP(B400,'PHR (Project Hourly Rate)'!B:G,6,FALSE),LIST!$A$78)=0,LIST!$A$79,L400)))))</f>
        <v/>
      </c>
      <c r="I400" s="42" t="str">
        <f>IF(B400="","",IF(L400=LIST!$A$75,"",IF(K400=LIST!$A$76,LIST!$A$76,IF(L400=LIST!$A$77,"",IF(L400=LIST!$A$78,"",IF(L400=LIST!$A$80,"",IF(L400=LIST!$A$72,"",IF(L400=LIST!$A$73,"",IF(L400=LIST!$A$81,"",IF(L400=LIST!$A$82,"",IF(L400=LIST!$A$79,"",IF(K400=LIST!$A$75,LIST!$A$75,ROUND(J400*L400,2)))))))))))))</f>
        <v/>
      </c>
      <c r="J400" s="43">
        <f>IF(D400="",0,IF(K400=LIST!$A$75,0,IF(K400=LIST!$A$76,0,IF(K400=LIST!$A$77,0,IF(K400=LIST!$A$78,0,(MIN(D400,8)-K400))))))</f>
        <v>0</v>
      </c>
      <c r="K400" s="185" t="str">
        <f>IF(D400="","",IF('CLAIM FORM'!$M$7="",0,IF(L400=LIST!$A$78,0,IF('CLAIM FORM'!$M$7="R&amp;D",0,IF(E400="",LIST!$A$75,IF(F400=LIST!$F$30,0,IFERROR(((VLOOKUP(E400,'TRAINING CODE'!B:D,3,FALSE)*MIN(D400,8))),LIST!$A$76)))))))</f>
        <v/>
      </c>
      <c r="L400" s="183" t="str">
        <f>IF(B400="","",IF('CLAIM FORM'!$M$7="",LIST!$A$77,IFERROR(VLOOKUP(B400,'PHR (Project Hourly Rate)'!B:G,6,FALSE),LIST!$A$78)))</f>
        <v/>
      </c>
    </row>
    <row r="401" spans="1:12" ht="36" customHeight="1">
      <c r="A401" s="184">
        <v>399</v>
      </c>
      <c r="B401" s="46"/>
      <c r="C401" s="47"/>
      <c r="D401" s="48"/>
      <c r="E401" s="49"/>
      <c r="F401" s="49"/>
      <c r="G401" s="41" t="str">
        <f>IF(C401="","",VLOOKUP(WEEKDAY(C401),LIST!$A$15:$B$21,2,FALSE))</f>
        <v/>
      </c>
      <c r="H401" s="42" t="str">
        <f>IF(B401="","",IF(L401=LIST!$A$80,LIST!$A$78,IF(L401=LIST!$A$81,LIST!$A$78,IF(L401=LIST!$A$82,LIST!$A$78,IF(IFERROR(VLOOKUP(B401,'PHR (Project Hourly Rate)'!B:G,6,FALSE),LIST!$A$78)=0,LIST!$A$79,L401)))))</f>
        <v/>
      </c>
      <c r="I401" s="42" t="str">
        <f>IF(B401="","",IF(L401=LIST!$A$75,"",IF(K401=LIST!$A$76,LIST!$A$76,IF(L401=LIST!$A$77,"",IF(L401=LIST!$A$78,"",IF(L401=LIST!$A$80,"",IF(L401=LIST!$A$72,"",IF(L401=LIST!$A$73,"",IF(L401=LIST!$A$81,"",IF(L401=LIST!$A$82,"",IF(L401=LIST!$A$79,"",IF(K401=LIST!$A$75,LIST!$A$75,ROUND(J401*L401,2)))))))))))))</f>
        <v/>
      </c>
      <c r="J401" s="43">
        <f>IF(D401="",0,IF(K401=LIST!$A$75,0,IF(K401=LIST!$A$76,0,IF(K401=LIST!$A$77,0,IF(K401=LIST!$A$78,0,(MIN(D401,8)-K401))))))</f>
        <v>0</v>
      </c>
      <c r="K401" s="185" t="str">
        <f>IF(D401="","",IF('CLAIM FORM'!$M$7="",0,IF(L401=LIST!$A$78,0,IF('CLAIM FORM'!$M$7="R&amp;D",0,IF(E401="",LIST!$A$75,IF(F401=LIST!$F$30,0,IFERROR(((VLOOKUP(E401,'TRAINING CODE'!B:D,3,FALSE)*MIN(D401,8))),LIST!$A$76)))))))</f>
        <v/>
      </c>
      <c r="L401" s="183" t="str">
        <f>IF(B401="","",IF('CLAIM FORM'!$M$7="",LIST!$A$77,IFERROR(VLOOKUP(B401,'PHR (Project Hourly Rate)'!B:G,6,FALSE),LIST!$A$78)))</f>
        <v/>
      </c>
    </row>
    <row r="402" spans="1:12" ht="36" customHeight="1">
      <c r="A402" s="184">
        <v>400</v>
      </c>
      <c r="B402" s="46"/>
      <c r="C402" s="47"/>
      <c r="D402" s="48"/>
      <c r="E402" s="49"/>
      <c r="F402" s="49"/>
      <c r="G402" s="41" t="str">
        <f>IF(C402="","",VLOOKUP(WEEKDAY(C402),LIST!$A$15:$B$21,2,FALSE))</f>
        <v/>
      </c>
      <c r="H402" s="42" t="str">
        <f>IF(B402="","",IF(L402=LIST!$A$80,LIST!$A$78,IF(L402=LIST!$A$81,LIST!$A$78,IF(L402=LIST!$A$82,LIST!$A$78,IF(IFERROR(VLOOKUP(B402,'PHR (Project Hourly Rate)'!B:G,6,FALSE),LIST!$A$78)=0,LIST!$A$79,L402)))))</f>
        <v/>
      </c>
      <c r="I402" s="42" t="str">
        <f>IF(B402="","",IF(L402=LIST!$A$75,"",IF(K402=LIST!$A$76,LIST!$A$76,IF(L402=LIST!$A$77,"",IF(L402=LIST!$A$78,"",IF(L402=LIST!$A$80,"",IF(L402=LIST!$A$72,"",IF(L402=LIST!$A$73,"",IF(L402=LIST!$A$81,"",IF(L402=LIST!$A$82,"",IF(L402=LIST!$A$79,"",IF(K402=LIST!$A$75,LIST!$A$75,ROUND(J402*L402,2)))))))))))))</f>
        <v/>
      </c>
      <c r="J402" s="43">
        <f>IF(D402="",0,IF(K402=LIST!$A$75,0,IF(K402=LIST!$A$76,0,IF(K402=LIST!$A$77,0,IF(K402=LIST!$A$78,0,(MIN(D402,8)-K402))))))</f>
        <v>0</v>
      </c>
      <c r="K402" s="185" t="str">
        <f>IF(D402="","",IF('CLAIM FORM'!$M$7="",0,IF(L402=LIST!$A$78,0,IF('CLAIM FORM'!$M$7="R&amp;D",0,IF(E402="",LIST!$A$75,IF(F402=LIST!$F$30,0,IFERROR(((VLOOKUP(E402,'TRAINING CODE'!B:D,3,FALSE)*MIN(D402,8))),LIST!$A$76)))))))</f>
        <v/>
      </c>
      <c r="L402" s="183" t="str">
        <f>IF(B402="","",IF('CLAIM FORM'!$M$7="",LIST!$A$77,IFERROR(VLOOKUP(B402,'PHR (Project Hourly Rate)'!B:G,6,FALSE),LIST!$A$78)))</f>
        <v/>
      </c>
    </row>
    <row r="403" spans="1:12" ht="36" customHeight="1">
      <c r="A403" s="184">
        <v>401</v>
      </c>
      <c r="B403" s="46"/>
      <c r="C403" s="47"/>
      <c r="D403" s="48"/>
      <c r="E403" s="49"/>
      <c r="F403" s="49"/>
      <c r="G403" s="41" t="str">
        <f>IF(C403="","",VLOOKUP(WEEKDAY(C403),LIST!$A$15:$B$21,2,FALSE))</f>
        <v/>
      </c>
      <c r="H403" s="42" t="str">
        <f>IF(B403="","",IF(L403=LIST!$A$80,LIST!$A$78,IF(L403=LIST!$A$81,LIST!$A$78,IF(L403=LIST!$A$82,LIST!$A$78,IF(IFERROR(VLOOKUP(B403,'PHR (Project Hourly Rate)'!B:G,6,FALSE),LIST!$A$78)=0,LIST!$A$79,L403)))))</f>
        <v/>
      </c>
      <c r="I403" s="42" t="str">
        <f>IF(B403="","",IF(L403=LIST!$A$75,"",IF(K403=LIST!$A$76,LIST!$A$76,IF(L403=LIST!$A$77,"",IF(L403=LIST!$A$78,"",IF(L403=LIST!$A$80,"",IF(L403=LIST!$A$72,"",IF(L403=LIST!$A$73,"",IF(L403=LIST!$A$81,"",IF(L403=LIST!$A$82,"",IF(L403=LIST!$A$79,"",IF(K403=LIST!$A$75,LIST!$A$75,ROUND(J403*L403,2)))))))))))))</f>
        <v/>
      </c>
      <c r="J403" s="43">
        <f>IF(D403="",0,IF(K403=LIST!$A$75,0,IF(K403=LIST!$A$76,0,IF(K403=LIST!$A$77,0,IF(K403=LIST!$A$78,0,(MIN(D403,8)-K403))))))</f>
        <v>0</v>
      </c>
      <c r="K403" s="185" t="str">
        <f>IF(D403="","",IF('CLAIM FORM'!$M$7="",0,IF(L403=LIST!$A$78,0,IF('CLAIM FORM'!$M$7="R&amp;D",0,IF(E403="",LIST!$A$75,IF(F403=LIST!$F$30,0,IFERROR(((VLOOKUP(E403,'TRAINING CODE'!B:D,3,FALSE)*MIN(D403,8))),LIST!$A$76)))))))</f>
        <v/>
      </c>
      <c r="L403" s="183" t="str">
        <f>IF(B403="","",IF('CLAIM FORM'!$M$7="",LIST!$A$77,IFERROR(VLOOKUP(B403,'PHR (Project Hourly Rate)'!B:G,6,FALSE),LIST!$A$78)))</f>
        <v/>
      </c>
    </row>
    <row r="404" spans="1:12" ht="36" customHeight="1">
      <c r="A404" s="184">
        <v>402</v>
      </c>
      <c r="B404" s="46"/>
      <c r="C404" s="47"/>
      <c r="D404" s="48"/>
      <c r="E404" s="49"/>
      <c r="F404" s="49"/>
      <c r="G404" s="41" t="str">
        <f>IF(C404="","",VLOOKUP(WEEKDAY(C404),LIST!$A$15:$B$21,2,FALSE))</f>
        <v/>
      </c>
      <c r="H404" s="42" t="str">
        <f>IF(B404="","",IF(L404=LIST!$A$80,LIST!$A$78,IF(L404=LIST!$A$81,LIST!$A$78,IF(L404=LIST!$A$82,LIST!$A$78,IF(IFERROR(VLOOKUP(B404,'PHR (Project Hourly Rate)'!B:G,6,FALSE),LIST!$A$78)=0,LIST!$A$79,L404)))))</f>
        <v/>
      </c>
      <c r="I404" s="42" t="str">
        <f>IF(B404="","",IF(L404=LIST!$A$75,"",IF(K404=LIST!$A$76,LIST!$A$76,IF(L404=LIST!$A$77,"",IF(L404=LIST!$A$78,"",IF(L404=LIST!$A$80,"",IF(L404=LIST!$A$72,"",IF(L404=LIST!$A$73,"",IF(L404=LIST!$A$81,"",IF(L404=LIST!$A$82,"",IF(L404=LIST!$A$79,"",IF(K404=LIST!$A$75,LIST!$A$75,ROUND(J404*L404,2)))))))))))))</f>
        <v/>
      </c>
      <c r="J404" s="43">
        <f>IF(D404="",0,IF(K404=LIST!$A$75,0,IF(K404=LIST!$A$76,0,IF(K404=LIST!$A$77,0,IF(K404=LIST!$A$78,0,(MIN(D404,8)-K404))))))</f>
        <v>0</v>
      </c>
      <c r="K404" s="185" t="str">
        <f>IF(D404="","",IF('CLAIM FORM'!$M$7="",0,IF(L404=LIST!$A$78,0,IF('CLAIM FORM'!$M$7="R&amp;D",0,IF(E404="",LIST!$A$75,IF(F404=LIST!$F$30,0,IFERROR(((VLOOKUP(E404,'TRAINING CODE'!B:D,3,FALSE)*MIN(D404,8))),LIST!$A$76)))))))</f>
        <v/>
      </c>
      <c r="L404" s="183" t="str">
        <f>IF(B404="","",IF('CLAIM FORM'!$M$7="",LIST!$A$77,IFERROR(VLOOKUP(B404,'PHR (Project Hourly Rate)'!B:G,6,FALSE),LIST!$A$78)))</f>
        <v/>
      </c>
    </row>
    <row r="405" spans="1:12" ht="36" customHeight="1">
      <c r="A405" s="184">
        <v>403</v>
      </c>
      <c r="B405" s="46"/>
      <c r="C405" s="47"/>
      <c r="D405" s="48"/>
      <c r="E405" s="49"/>
      <c r="F405" s="49"/>
      <c r="G405" s="41" t="str">
        <f>IF(C405="","",VLOOKUP(WEEKDAY(C405),LIST!$A$15:$B$21,2,FALSE))</f>
        <v/>
      </c>
      <c r="H405" s="42" t="str">
        <f>IF(B405="","",IF(L405=LIST!$A$80,LIST!$A$78,IF(L405=LIST!$A$81,LIST!$A$78,IF(L405=LIST!$A$82,LIST!$A$78,IF(IFERROR(VLOOKUP(B405,'PHR (Project Hourly Rate)'!B:G,6,FALSE),LIST!$A$78)=0,LIST!$A$79,L405)))))</f>
        <v/>
      </c>
      <c r="I405" s="42" t="str">
        <f>IF(B405="","",IF(L405=LIST!$A$75,"",IF(K405=LIST!$A$76,LIST!$A$76,IF(L405=LIST!$A$77,"",IF(L405=LIST!$A$78,"",IF(L405=LIST!$A$80,"",IF(L405=LIST!$A$72,"",IF(L405=LIST!$A$73,"",IF(L405=LIST!$A$81,"",IF(L405=LIST!$A$82,"",IF(L405=LIST!$A$79,"",IF(K405=LIST!$A$75,LIST!$A$75,ROUND(J405*L405,2)))))))))))))</f>
        <v/>
      </c>
      <c r="J405" s="43">
        <f>IF(D405="",0,IF(K405=LIST!$A$75,0,IF(K405=LIST!$A$76,0,IF(K405=LIST!$A$77,0,IF(K405=LIST!$A$78,0,(MIN(D405,8)-K405))))))</f>
        <v>0</v>
      </c>
      <c r="K405" s="185" t="str">
        <f>IF(D405="","",IF('CLAIM FORM'!$M$7="",0,IF(L405=LIST!$A$78,0,IF('CLAIM FORM'!$M$7="R&amp;D",0,IF(E405="",LIST!$A$75,IF(F405=LIST!$F$30,0,IFERROR(((VLOOKUP(E405,'TRAINING CODE'!B:D,3,FALSE)*MIN(D405,8))),LIST!$A$76)))))))</f>
        <v/>
      </c>
      <c r="L405" s="183" t="str">
        <f>IF(B405="","",IF('CLAIM FORM'!$M$7="",LIST!$A$77,IFERROR(VLOOKUP(B405,'PHR (Project Hourly Rate)'!B:G,6,FALSE),LIST!$A$78)))</f>
        <v/>
      </c>
    </row>
    <row r="406" spans="1:12" ht="36" customHeight="1">
      <c r="A406" s="184">
        <v>404</v>
      </c>
      <c r="B406" s="46"/>
      <c r="C406" s="47"/>
      <c r="D406" s="48"/>
      <c r="E406" s="49"/>
      <c r="F406" s="49"/>
      <c r="G406" s="41" t="str">
        <f>IF(C406="","",VLOOKUP(WEEKDAY(C406),LIST!$A$15:$B$21,2,FALSE))</f>
        <v/>
      </c>
      <c r="H406" s="42" t="str">
        <f>IF(B406="","",IF(L406=LIST!$A$80,LIST!$A$78,IF(L406=LIST!$A$81,LIST!$A$78,IF(L406=LIST!$A$82,LIST!$A$78,IF(IFERROR(VLOOKUP(B406,'PHR (Project Hourly Rate)'!B:G,6,FALSE),LIST!$A$78)=0,LIST!$A$79,L406)))))</f>
        <v/>
      </c>
      <c r="I406" s="42" t="str">
        <f>IF(B406="","",IF(L406=LIST!$A$75,"",IF(K406=LIST!$A$76,LIST!$A$76,IF(L406=LIST!$A$77,"",IF(L406=LIST!$A$78,"",IF(L406=LIST!$A$80,"",IF(L406=LIST!$A$72,"",IF(L406=LIST!$A$73,"",IF(L406=LIST!$A$81,"",IF(L406=LIST!$A$82,"",IF(L406=LIST!$A$79,"",IF(K406=LIST!$A$75,LIST!$A$75,ROUND(J406*L406,2)))))))))))))</f>
        <v/>
      </c>
      <c r="J406" s="43">
        <f>IF(D406="",0,IF(K406=LIST!$A$75,0,IF(K406=LIST!$A$76,0,IF(K406=LIST!$A$77,0,IF(K406=LIST!$A$78,0,(MIN(D406,8)-K406))))))</f>
        <v>0</v>
      </c>
      <c r="K406" s="185" t="str">
        <f>IF(D406="","",IF('CLAIM FORM'!$M$7="",0,IF(L406=LIST!$A$78,0,IF('CLAIM FORM'!$M$7="R&amp;D",0,IF(E406="",LIST!$A$75,IF(F406=LIST!$F$30,0,IFERROR(((VLOOKUP(E406,'TRAINING CODE'!B:D,3,FALSE)*MIN(D406,8))),LIST!$A$76)))))))</f>
        <v/>
      </c>
      <c r="L406" s="183" t="str">
        <f>IF(B406="","",IF('CLAIM FORM'!$M$7="",LIST!$A$77,IFERROR(VLOOKUP(B406,'PHR (Project Hourly Rate)'!B:G,6,FALSE),LIST!$A$78)))</f>
        <v/>
      </c>
    </row>
    <row r="407" spans="1:12" ht="36" customHeight="1">
      <c r="A407" s="184">
        <v>405</v>
      </c>
      <c r="B407" s="46"/>
      <c r="C407" s="47"/>
      <c r="D407" s="48"/>
      <c r="E407" s="49"/>
      <c r="F407" s="49"/>
      <c r="G407" s="41" t="str">
        <f>IF(C407="","",VLOOKUP(WEEKDAY(C407),LIST!$A$15:$B$21,2,FALSE))</f>
        <v/>
      </c>
      <c r="H407" s="42" t="str">
        <f>IF(B407="","",IF(L407=LIST!$A$80,LIST!$A$78,IF(L407=LIST!$A$81,LIST!$A$78,IF(L407=LIST!$A$82,LIST!$A$78,IF(IFERROR(VLOOKUP(B407,'PHR (Project Hourly Rate)'!B:G,6,FALSE),LIST!$A$78)=0,LIST!$A$79,L407)))))</f>
        <v/>
      </c>
      <c r="I407" s="42" t="str">
        <f>IF(B407="","",IF(L407=LIST!$A$75,"",IF(K407=LIST!$A$76,LIST!$A$76,IF(L407=LIST!$A$77,"",IF(L407=LIST!$A$78,"",IF(L407=LIST!$A$80,"",IF(L407=LIST!$A$72,"",IF(L407=LIST!$A$73,"",IF(L407=LIST!$A$81,"",IF(L407=LIST!$A$82,"",IF(L407=LIST!$A$79,"",IF(K407=LIST!$A$75,LIST!$A$75,ROUND(J407*L407,2)))))))))))))</f>
        <v/>
      </c>
      <c r="J407" s="43">
        <f>IF(D407="",0,IF(K407=LIST!$A$75,0,IF(K407=LIST!$A$76,0,IF(K407=LIST!$A$77,0,IF(K407=LIST!$A$78,0,(MIN(D407,8)-K407))))))</f>
        <v>0</v>
      </c>
      <c r="K407" s="185" t="str">
        <f>IF(D407="","",IF('CLAIM FORM'!$M$7="",0,IF(L407=LIST!$A$78,0,IF('CLAIM FORM'!$M$7="R&amp;D",0,IF(E407="",LIST!$A$75,IF(F407=LIST!$F$30,0,IFERROR(((VLOOKUP(E407,'TRAINING CODE'!B:D,3,FALSE)*MIN(D407,8))),LIST!$A$76)))))))</f>
        <v/>
      </c>
      <c r="L407" s="183" t="str">
        <f>IF(B407="","",IF('CLAIM FORM'!$M$7="",LIST!$A$77,IFERROR(VLOOKUP(B407,'PHR (Project Hourly Rate)'!B:G,6,FALSE),LIST!$A$78)))</f>
        <v/>
      </c>
    </row>
    <row r="408" spans="1:12" ht="36" customHeight="1">
      <c r="A408" s="184">
        <v>406</v>
      </c>
      <c r="B408" s="46"/>
      <c r="C408" s="47"/>
      <c r="D408" s="48"/>
      <c r="E408" s="49"/>
      <c r="F408" s="49"/>
      <c r="G408" s="41" t="str">
        <f>IF(C408="","",VLOOKUP(WEEKDAY(C408),LIST!$A$15:$B$21,2,FALSE))</f>
        <v/>
      </c>
      <c r="H408" s="42" t="str">
        <f>IF(B408="","",IF(L408=LIST!$A$80,LIST!$A$78,IF(L408=LIST!$A$81,LIST!$A$78,IF(L408=LIST!$A$82,LIST!$A$78,IF(IFERROR(VLOOKUP(B408,'PHR (Project Hourly Rate)'!B:G,6,FALSE),LIST!$A$78)=0,LIST!$A$79,L408)))))</f>
        <v/>
      </c>
      <c r="I408" s="42" t="str">
        <f>IF(B408="","",IF(L408=LIST!$A$75,"",IF(K408=LIST!$A$76,LIST!$A$76,IF(L408=LIST!$A$77,"",IF(L408=LIST!$A$78,"",IF(L408=LIST!$A$80,"",IF(L408=LIST!$A$72,"",IF(L408=LIST!$A$73,"",IF(L408=LIST!$A$81,"",IF(L408=LIST!$A$82,"",IF(L408=LIST!$A$79,"",IF(K408=LIST!$A$75,LIST!$A$75,ROUND(J408*L408,2)))))))))))))</f>
        <v/>
      </c>
      <c r="J408" s="43">
        <f>IF(D408="",0,IF(K408=LIST!$A$75,0,IF(K408=LIST!$A$76,0,IF(K408=LIST!$A$77,0,IF(K408=LIST!$A$78,0,(MIN(D408,8)-K408))))))</f>
        <v>0</v>
      </c>
      <c r="K408" s="185" t="str">
        <f>IF(D408="","",IF('CLAIM FORM'!$M$7="",0,IF(L408=LIST!$A$78,0,IF('CLAIM FORM'!$M$7="R&amp;D",0,IF(E408="",LIST!$A$75,IF(F408=LIST!$F$30,0,IFERROR(((VLOOKUP(E408,'TRAINING CODE'!B:D,3,FALSE)*MIN(D408,8))),LIST!$A$76)))))))</f>
        <v/>
      </c>
      <c r="L408" s="183" t="str">
        <f>IF(B408="","",IF('CLAIM FORM'!$M$7="",LIST!$A$77,IFERROR(VLOOKUP(B408,'PHR (Project Hourly Rate)'!B:G,6,FALSE),LIST!$A$78)))</f>
        <v/>
      </c>
    </row>
    <row r="409" spans="1:12" ht="36" customHeight="1">
      <c r="A409" s="184">
        <v>407</v>
      </c>
      <c r="B409" s="46"/>
      <c r="C409" s="47"/>
      <c r="D409" s="48"/>
      <c r="E409" s="49"/>
      <c r="F409" s="49"/>
      <c r="G409" s="41" t="str">
        <f>IF(C409="","",VLOOKUP(WEEKDAY(C409),LIST!$A$15:$B$21,2,FALSE))</f>
        <v/>
      </c>
      <c r="H409" s="42" t="str">
        <f>IF(B409="","",IF(L409=LIST!$A$80,LIST!$A$78,IF(L409=LIST!$A$81,LIST!$A$78,IF(L409=LIST!$A$82,LIST!$A$78,IF(IFERROR(VLOOKUP(B409,'PHR (Project Hourly Rate)'!B:G,6,FALSE),LIST!$A$78)=0,LIST!$A$79,L409)))))</f>
        <v/>
      </c>
      <c r="I409" s="42" t="str">
        <f>IF(B409="","",IF(L409=LIST!$A$75,"",IF(K409=LIST!$A$76,LIST!$A$76,IF(L409=LIST!$A$77,"",IF(L409=LIST!$A$78,"",IF(L409=LIST!$A$80,"",IF(L409=LIST!$A$72,"",IF(L409=LIST!$A$73,"",IF(L409=LIST!$A$81,"",IF(L409=LIST!$A$82,"",IF(L409=LIST!$A$79,"",IF(K409=LIST!$A$75,LIST!$A$75,ROUND(J409*L409,2)))))))))))))</f>
        <v/>
      </c>
      <c r="J409" s="43">
        <f>IF(D409="",0,IF(K409=LIST!$A$75,0,IF(K409=LIST!$A$76,0,IF(K409=LIST!$A$77,0,IF(K409=LIST!$A$78,0,(MIN(D409,8)-K409))))))</f>
        <v>0</v>
      </c>
      <c r="K409" s="185" t="str">
        <f>IF(D409="","",IF('CLAIM FORM'!$M$7="",0,IF(L409=LIST!$A$78,0,IF('CLAIM FORM'!$M$7="R&amp;D",0,IF(E409="",LIST!$A$75,IF(F409=LIST!$F$30,0,IFERROR(((VLOOKUP(E409,'TRAINING CODE'!B:D,3,FALSE)*MIN(D409,8))),LIST!$A$76)))))))</f>
        <v/>
      </c>
      <c r="L409" s="183" t="str">
        <f>IF(B409="","",IF('CLAIM FORM'!$M$7="",LIST!$A$77,IFERROR(VLOOKUP(B409,'PHR (Project Hourly Rate)'!B:G,6,FALSE),LIST!$A$78)))</f>
        <v/>
      </c>
    </row>
    <row r="410" spans="1:12" ht="36" customHeight="1">
      <c r="A410" s="184">
        <v>408</v>
      </c>
      <c r="B410" s="46"/>
      <c r="C410" s="47"/>
      <c r="D410" s="48"/>
      <c r="E410" s="49"/>
      <c r="F410" s="49"/>
      <c r="G410" s="41" t="str">
        <f>IF(C410="","",VLOOKUP(WEEKDAY(C410),LIST!$A$15:$B$21,2,FALSE))</f>
        <v/>
      </c>
      <c r="H410" s="42" t="str">
        <f>IF(B410="","",IF(L410=LIST!$A$80,LIST!$A$78,IF(L410=LIST!$A$81,LIST!$A$78,IF(L410=LIST!$A$82,LIST!$A$78,IF(IFERROR(VLOOKUP(B410,'PHR (Project Hourly Rate)'!B:G,6,FALSE),LIST!$A$78)=0,LIST!$A$79,L410)))))</f>
        <v/>
      </c>
      <c r="I410" s="42" t="str">
        <f>IF(B410="","",IF(L410=LIST!$A$75,"",IF(K410=LIST!$A$76,LIST!$A$76,IF(L410=LIST!$A$77,"",IF(L410=LIST!$A$78,"",IF(L410=LIST!$A$80,"",IF(L410=LIST!$A$72,"",IF(L410=LIST!$A$73,"",IF(L410=LIST!$A$81,"",IF(L410=LIST!$A$82,"",IF(L410=LIST!$A$79,"",IF(K410=LIST!$A$75,LIST!$A$75,ROUND(J410*L410,2)))))))))))))</f>
        <v/>
      </c>
      <c r="J410" s="43">
        <f>IF(D410="",0,IF(K410=LIST!$A$75,0,IF(K410=LIST!$A$76,0,IF(K410=LIST!$A$77,0,IF(K410=LIST!$A$78,0,(MIN(D410,8)-K410))))))</f>
        <v>0</v>
      </c>
      <c r="K410" s="185" t="str">
        <f>IF(D410="","",IF('CLAIM FORM'!$M$7="",0,IF(L410=LIST!$A$78,0,IF('CLAIM FORM'!$M$7="R&amp;D",0,IF(E410="",LIST!$A$75,IF(F410=LIST!$F$30,0,IFERROR(((VLOOKUP(E410,'TRAINING CODE'!B:D,3,FALSE)*MIN(D410,8))),LIST!$A$76)))))))</f>
        <v/>
      </c>
      <c r="L410" s="183" t="str">
        <f>IF(B410="","",IF('CLAIM FORM'!$M$7="",LIST!$A$77,IFERROR(VLOOKUP(B410,'PHR (Project Hourly Rate)'!B:G,6,FALSE),LIST!$A$78)))</f>
        <v/>
      </c>
    </row>
    <row r="411" spans="1:12" ht="36" customHeight="1">
      <c r="A411" s="184">
        <v>409</v>
      </c>
      <c r="B411" s="46"/>
      <c r="C411" s="47"/>
      <c r="D411" s="48"/>
      <c r="E411" s="49"/>
      <c r="F411" s="49"/>
      <c r="G411" s="41" t="str">
        <f>IF(C411="","",VLOOKUP(WEEKDAY(C411),LIST!$A$15:$B$21,2,FALSE))</f>
        <v/>
      </c>
      <c r="H411" s="42" t="str">
        <f>IF(B411="","",IF(L411=LIST!$A$80,LIST!$A$78,IF(L411=LIST!$A$81,LIST!$A$78,IF(L411=LIST!$A$82,LIST!$A$78,IF(IFERROR(VLOOKUP(B411,'PHR (Project Hourly Rate)'!B:G,6,FALSE),LIST!$A$78)=0,LIST!$A$79,L411)))))</f>
        <v/>
      </c>
      <c r="I411" s="42" t="str">
        <f>IF(B411="","",IF(L411=LIST!$A$75,"",IF(K411=LIST!$A$76,LIST!$A$76,IF(L411=LIST!$A$77,"",IF(L411=LIST!$A$78,"",IF(L411=LIST!$A$80,"",IF(L411=LIST!$A$72,"",IF(L411=LIST!$A$73,"",IF(L411=LIST!$A$81,"",IF(L411=LIST!$A$82,"",IF(L411=LIST!$A$79,"",IF(K411=LIST!$A$75,LIST!$A$75,ROUND(J411*L411,2)))))))))))))</f>
        <v/>
      </c>
      <c r="J411" s="43">
        <f>IF(D411="",0,IF(K411=LIST!$A$75,0,IF(K411=LIST!$A$76,0,IF(K411=LIST!$A$77,0,IF(K411=LIST!$A$78,0,(MIN(D411,8)-K411))))))</f>
        <v>0</v>
      </c>
      <c r="K411" s="185" t="str">
        <f>IF(D411="","",IF('CLAIM FORM'!$M$7="",0,IF(L411=LIST!$A$78,0,IF('CLAIM FORM'!$M$7="R&amp;D",0,IF(E411="",LIST!$A$75,IF(F411=LIST!$F$30,0,IFERROR(((VLOOKUP(E411,'TRAINING CODE'!B:D,3,FALSE)*MIN(D411,8))),LIST!$A$76)))))))</f>
        <v/>
      </c>
      <c r="L411" s="183" t="str">
        <f>IF(B411="","",IF('CLAIM FORM'!$M$7="",LIST!$A$77,IFERROR(VLOOKUP(B411,'PHR (Project Hourly Rate)'!B:G,6,FALSE),LIST!$A$78)))</f>
        <v/>
      </c>
    </row>
    <row r="412" spans="1:12" ht="36" customHeight="1">
      <c r="A412" s="184">
        <v>410</v>
      </c>
      <c r="B412" s="46"/>
      <c r="C412" s="47"/>
      <c r="D412" s="48"/>
      <c r="E412" s="49"/>
      <c r="F412" s="49"/>
      <c r="G412" s="41" t="str">
        <f>IF(C412="","",VLOOKUP(WEEKDAY(C412),LIST!$A$15:$B$21,2,FALSE))</f>
        <v/>
      </c>
      <c r="H412" s="42" t="str">
        <f>IF(B412="","",IF(L412=LIST!$A$80,LIST!$A$78,IF(L412=LIST!$A$81,LIST!$A$78,IF(L412=LIST!$A$82,LIST!$A$78,IF(IFERROR(VLOOKUP(B412,'PHR (Project Hourly Rate)'!B:G,6,FALSE),LIST!$A$78)=0,LIST!$A$79,L412)))))</f>
        <v/>
      </c>
      <c r="I412" s="42" t="str">
        <f>IF(B412="","",IF(L412=LIST!$A$75,"",IF(K412=LIST!$A$76,LIST!$A$76,IF(L412=LIST!$A$77,"",IF(L412=LIST!$A$78,"",IF(L412=LIST!$A$80,"",IF(L412=LIST!$A$72,"",IF(L412=LIST!$A$73,"",IF(L412=LIST!$A$81,"",IF(L412=LIST!$A$82,"",IF(L412=LIST!$A$79,"",IF(K412=LIST!$A$75,LIST!$A$75,ROUND(J412*L412,2)))))))))))))</f>
        <v/>
      </c>
      <c r="J412" s="43">
        <f>IF(D412="",0,IF(K412=LIST!$A$75,0,IF(K412=LIST!$A$76,0,IF(K412=LIST!$A$77,0,IF(K412=LIST!$A$78,0,(MIN(D412,8)-K412))))))</f>
        <v>0</v>
      </c>
      <c r="K412" s="185" t="str">
        <f>IF(D412="","",IF('CLAIM FORM'!$M$7="",0,IF(L412=LIST!$A$78,0,IF('CLAIM FORM'!$M$7="R&amp;D",0,IF(E412="",LIST!$A$75,IF(F412=LIST!$F$30,0,IFERROR(((VLOOKUP(E412,'TRAINING CODE'!B:D,3,FALSE)*MIN(D412,8))),LIST!$A$76)))))))</f>
        <v/>
      </c>
      <c r="L412" s="183" t="str">
        <f>IF(B412="","",IF('CLAIM FORM'!$M$7="",LIST!$A$77,IFERROR(VLOOKUP(B412,'PHR (Project Hourly Rate)'!B:G,6,FALSE),LIST!$A$78)))</f>
        <v/>
      </c>
    </row>
    <row r="413" spans="1:12" ht="36" customHeight="1">
      <c r="A413" s="184">
        <v>411</v>
      </c>
      <c r="B413" s="46"/>
      <c r="C413" s="47"/>
      <c r="D413" s="48"/>
      <c r="E413" s="49"/>
      <c r="F413" s="49"/>
      <c r="G413" s="41" t="str">
        <f>IF(C413="","",VLOOKUP(WEEKDAY(C413),LIST!$A$15:$B$21,2,FALSE))</f>
        <v/>
      </c>
      <c r="H413" s="42" t="str">
        <f>IF(B413="","",IF(L413=LIST!$A$80,LIST!$A$78,IF(L413=LIST!$A$81,LIST!$A$78,IF(L413=LIST!$A$82,LIST!$A$78,IF(IFERROR(VLOOKUP(B413,'PHR (Project Hourly Rate)'!B:G,6,FALSE),LIST!$A$78)=0,LIST!$A$79,L413)))))</f>
        <v/>
      </c>
      <c r="I413" s="42" t="str">
        <f>IF(B413="","",IF(L413=LIST!$A$75,"",IF(K413=LIST!$A$76,LIST!$A$76,IF(L413=LIST!$A$77,"",IF(L413=LIST!$A$78,"",IF(L413=LIST!$A$80,"",IF(L413=LIST!$A$72,"",IF(L413=LIST!$A$73,"",IF(L413=LIST!$A$81,"",IF(L413=LIST!$A$82,"",IF(L413=LIST!$A$79,"",IF(K413=LIST!$A$75,LIST!$A$75,ROUND(J413*L413,2)))))))))))))</f>
        <v/>
      </c>
      <c r="J413" s="43">
        <f>IF(D413="",0,IF(K413=LIST!$A$75,0,IF(K413=LIST!$A$76,0,IF(K413=LIST!$A$77,0,IF(K413=LIST!$A$78,0,(MIN(D413,8)-K413))))))</f>
        <v>0</v>
      </c>
      <c r="K413" s="185" t="str">
        <f>IF(D413="","",IF('CLAIM FORM'!$M$7="",0,IF(L413=LIST!$A$78,0,IF('CLAIM FORM'!$M$7="R&amp;D",0,IF(E413="",LIST!$A$75,IF(F413=LIST!$F$30,0,IFERROR(((VLOOKUP(E413,'TRAINING CODE'!B:D,3,FALSE)*MIN(D413,8))),LIST!$A$76)))))))</f>
        <v/>
      </c>
      <c r="L413" s="183" t="str">
        <f>IF(B413="","",IF('CLAIM FORM'!$M$7="",LIST!$A$77,IFERROR(VLOOKUP(B413,'PHR (Project Hourly Rate)'!B:G,6,FALSE),LIST!$A$78)))</f>
        <v/>
      </c>
    </row>
    <row r="414" spans="1:12" ht="36" customHeight="1">
      <c r="A414" s="184">
        <v>412</v>
      </c>
      <c r="B414" s="46"/>
      <c r="C414" s="47"/>
      <c r="D414" s="48"/>
      <c r="E414" s="49"/>
      <c r="F414" s="49"/>
      <c r="G414" s="41" t="str">
        <f>IF(C414="","",VLOOKUP(WEEKDAY(C414),LIST!$A$15:$B$21,2,FALSE))</f>
        <v/>
      </c>
      <c r="H414" s="42" t="str">
        <f>IF(B414="","",IF(L414=LIST!$A$80,LIST!$A$78,IF(L414=LIST!$A$81,LIST!$A$78,IF(L414=LIST!$A$82,LIST!$A$78,IF(IFERROR(VLOOKUP(B414,'PHR (Project Hourly Rate)'!B:G,6,FALSE),LIST!$A$78)=0,LIST!$A$79,L414)))))</f>
        <v/>
      </c>
      <c r="I414" s="42" t="str">
        <f>IF(B414="","",IF(L414=LIST!$A$75,"",IF(K414=LIST!$A$76,LIST!$A$76,IF(L414=LIST!$A$77,"",IF(L414=LIST!$A$78,"",IF(L414=LIST!$A$80,"",IF(L414=LIST!$A$72,"",IF(L414=LIST!$A$73,"",IF(L414=LIST!$A$81,"",IF(L414=LIST!$A$82,"",IF(L414=LIST!$A$79,"",IF(K414=LIST!$A$75,LIST!$A$75,ROUND(J414*L414,2)))))))))))))</f>
        <v/>
      </c>
      <c r="J414" s="43">
        <f>IF(D414="",0,IF(K414=LIST!$A$75,0,IF(K414=LIST!$A$76,0,IF(K414=LIST!$A$77,0,IF(K414=LIST!$A$78,0,(MIN(D414,8)-K414))))))</f>
        <v>0</v>
      </c>
      <c r="K414" s="185" t="str">
        <f>IF(D414="","",IF('CLAIM FORM'!$M$7="",0,IF(L414=LIST!$A$78,0,IF('CLAIM FORM'!$M$7="R&amp;D",0,IF(E414="",LIST!$A$75,IF(F414=LIST!$F$30,0,IFERROR(((VLOOKUP(E414,'TRAINING CODE'!B:D,3,FALSE)*MIN(D414,8))),LIST!$A$76)))))))</f>
        <v/>
      </c>
      <c r="L414" s="183" t="str">
        <f>IF(B414="","",IF('CLAIM FORM'!$M$7="",LIST!$A$77,IFERROR(VLOOKUP(B414,'PHR (Project Hourly Rate)'!B:G,6,FALSE),LIST!$A$78)))</f>
        <v/>
      </c>
    </row>
    <row r="415" spans="1:12" ht="36" customHeight="1">
      <c r="A415" s="184">
        <v>413</v>
      </c>
      <c r="B415" s="46"/>
      <c r="C415" s="47"/>
      <c r="D415" s="48"/>
      <c r="E415" s="49"/>
      <c r="F415" s="49"/>
      <c r="G415" s="41" t="str">
        <f>IF(C415="","",VLOOKUP(WEEKDAY(C415),LIST!$A$15:$B$21,2,FALSE))</f>
        <v/>
      </c>
      <c r="H415" s="42" t="str">
        <f>IF(B415="","",IF(L415=LIST!$A$80,LIST!$A$78,IF(L415=LIST!$A$81,LIST!$A$78,IF(L415=LIST!$A$82,LIST!$A$78,IF(IFERROR(VLOOKUP(B415,'PHR (Project Hourly Rate)'!B:G,6,FALSE),LIST!$A$78)=0,LIST!$A$79,L415)))))</f>
        <v/>
      </c>
      <c r="I415" s="42" t="str">
        <f>IF(B415="","",IF(L415=LIST!$A$75,"",IF(K415=LIST!$A$76,LIST!$A$76,IF(L415=LIST!$A$77,"",IF(L415=LIST!$A$78,"",IF(L415=LIST!$A$80,"",IF(L415=LIST!$A$72,"",IF(L415=LIST!$A$73,"",IF(L415=LIST!$A$81,"",IF(L415=LIST!$A$82,"",IF(L415=LIST!$A$79,"",IF(K415=LIST!$A$75,LIST!$A$75,ROUND(J415*L415,2)))))))))))))</f>
        <v/>
      </c>
      <c r="J415" s="43">
        <f>IF(D415="",0,IF(K415=LIST!$A$75,0,IF(K415=LIST!$A$76,0,IF(K415=LIST!$A$77,0,IF(K415=LIST!$A$78,0,(MIN(D415,8)-K415))))))</f>
        <v>0</v>
      </c>
      <c r="K415" s="185" t="str">
        <f>IF(D415="","",IF('CLAIM FORM'!$M$7="",0,IF(L415=LIST!$A$78,0,IF('CLAIM FORM'!$M$7="R&amp;D",0,IF(E415="",LIST!$A$75,IF(F415=LIST!$F$30,0,IFERROR(((VLOOKUP(E415,'TRAINING CODE'!B:D,3,FALSE)*MIN(D415,8))),LIST!$A$76)))))))</f>
        <v/>
      </c>
      <c r="L415" s="183" t="str">
        <f>IF(B415="","",IF('CLAIM FORM'!$M$7="",LIST!$A$77,IFERROR(VLOOKUP(B415,'PHR (Project Hourly Rate)'!B:G,6,FALSE),LIST!$A$78)))</f>
        <v/>
      </c>
    </row>
    <row r="416" spans="1:12" ht="36" customHeight="1">
      <c r="A416" s="184">
        <v>414</v>
      </c>
      <c r="B416" s="46"/>
      <c r="C416" s="47"/>
      <c r="D416" s="48"/>
      <c r="E416" s="49"/>
      <c r="F416" s="49"/>
      <c r="G416" s="41" t="str">
        <f>IF(C416="","",VLOOKUP(WEEKDAY(C416),LIST!$A$15:$B$21,2,FALSE))</f>
        <v/>
      </c>
      <c r="H416" s="42" t="str">
        <f>IF(B416="","",IF(L416=LIST!$A$80,LIST!$A$78,IF(L416=LIST!$A$81,LIST!$A$78,IF(L416=LIST!$A$82,LIST!$A$78,IF(IFERROR(VLOOKUP(B416,'PHR (Project Hourly Rate)'!B:G,6,FALSE),LIST!$A$78)=0,LIST!$A$79,L416)))))</f>
        <v/>
      </c>
      <c r="I416" s="42" t="str">
        <f>IF(B416="","",IF(L416=LIST!$A$75,"",IF(K416=LIST!$A$76,LIST!$A$76,IF(L416=LIST!$A$77,"",IF(L416=LIST!$A$78,"",IF(L416=LIST!$A$80,"",IF(L416=LIST!$A$72,"",IF(L416=LIST!$A$73,"",IF(L416=LIST!$A$81,"",IF(L416=LIST!$A$82,"",IF(L416=LIST!$A$79,"",IF(K416=LIST!$A$75,LIST!$A$75,ROUND(J416*L416,2)))))))))))))</f>
        <v/>
      </c>
      <c r="J416" s="43">
        <f>IF(D416="",0,IF(K416=LIST!$A$75,0,IF(K416=LIST!$A$76,0,IF(K416=LIST!$A$77,0,IF(K416=LIST!$A$78,0,(MIN(D416,8)-K416))))))</f>
        <v>0</v>
      </c>
      <c r="K416" s="185" t="str">
        <f>IF(D416="","",IF('CLAIM FORM'!$M$7="",0,IF(L416=LIST!$A$78,0,IF('CLAIM FORM'!$M$7="R&amp;D",0,IF(E416="",LIST!$A$75,IF(F416=LIST!$F$30,0,IFERROR(((VLOOKUP(E416,'TRAINING CODE'!B:D,3,FALSE)*MIN(D416,8))),LIST!$A$76)))))))</f>
        <v/>
      </c>
      <c r="L416" s="183" t="str">
        <f>IF(B416="","",IF('CLAIM FORM'!$M$7="",LIST!$A$77,IFERROR(VLOOKUP(B416,'PHR (Project Hourly Rate)'!B:G,6,FALSE),LIST!$A$78)))</f>
        <v/>
      </c>
    </row>
    <row r="417" spans="1:12" ht="36" customHeight="1">
      <c r="A417" s="184">
        <v>415</v>
      </c>
      <c r="B417" s="46"/>
      <c r="C417" s="47"/>
      <c r="D417" s="48"/>
      <c r="E417" s="49"/>
      <c r="F417" s="49"/>
      <c r="G417" s="41" t="str">
        <f>IF(C417="","",VLOOKUP(WEEKDAY(C417),LIST!$A$15:$B$21,2,FALSE))</f>
        <v/>
      </c>
      <c r="H417" s="42" t="str">
        <f>IF(B417="","",IF(L417=LIST!$A$80,LIST!$A$78,IF(L417=LIST!$A$81,LIST!$A$78,IF(L417=LIST!$A$82,LIST!$A$78,IF(IFERROR(VLOOKUP(B417,'PHR (Project Hourly Rate)'!B:G,6,FALSE),LIST!$A$78)=0,LIST!$A$79,L417)))))</f>
        <v/>
      </c>
      <c r="I417" s="42" t="str">
        <f>IF(B417="","",IF(L417=LIST!$A$75,"",IF(K417=LIST!$A$76,LIST!$A$76,IF(L417=LIST!$A$77,"",IF(L417=LIST!$A$78,"",IF(L417=LIST!$A$80,"",IF(L417=LIST!$A$72,"",IF(L417=LIST!$A$73,"",IF(L417=LIST!$A$81,"",IF(L417=LIST!$A$82,"",IF(L417=LIST!$A$79,"",IF(K417=LIST!$A$75,LIST!$A$75,ROUND(J417*L417,2)))))))))))))</f>
        <v/>
      </c>
      <c r="J417" s="43">
        <f>IF(D417="",0,IF(K417=LIST!$A$75,0,IF(K417=LIST!$A$76,0,IF(K417=LIST!$A$77,0,IF(K417=LIST!$A$78,0,(MIN(D417,8)-K417))))))</f>
        <v>0</v>
      </c>
      <c r="K417" s="185" t="str">
        <f>IF(D417="","",IF('CLAIM FORM'!$M$7="",0,IF(L417=LIST!$A$78,0,IF('CLAIM FORM'!$M$7="R&amp;D",0,IF(E417="",LIST!$A$75,IF(F417=LIST!$F$30,0,IFERROR(((VLOOKUP(E417,'TRAINING CODE'!B:D,3,FALSE)*MIN(D417,8))),LIST!$A$76)))))))</f>
        <v/>
      </c>
      <c r="L417" s="183" t="str">
        <f>IF(B417="","",IF('CLAIM FORM'!$M$7="",LIST!$A$77,IFERROR(VLOOKUP(B417,'PHR (Project Hourly Rate)'!B:G,6,FALSE),LIST!$A$78)))</f>
        <v/>
      </c>
    </row>
    <row r="418" spans="1:12" ht="36" customHeight="1">
      <c r="A418" s="184">
        <v>416</v>
      </c>
      <c r="B418" s="46"/>
      <c r="C418" s="47"/>
      <c r="D418" s="48"/>
      <c r="E418" s="49"/>
      <c r="F418" s="49"/>
      <c r="G418" s="41" t="str">
        <f>IF(C418="","",VLOOKUP(WEEKDAY(C418),LIST!$A$15:$B$21,2,FALSE))</f>
        <v/>
      </c>
      <c r="H418" s="42" t="str">
        <f>IF(B418="","",IF(L418=LIST!$A$80,LIST!$A$78,IF(L418=LIST!$A$81,LIST!$A$78,IF(L418=LIST!$A$82,LIST!$A$78,IF(IFERROR(VLOOKUP(B418,'PHR (Project Hourly Rate)'!B:G,6,FALSE),LIST!$A$78)=0,LIST!$A$79,L418)))))</f>
        <v/>
      </c>
      <c r="I418" s="42" t="str">
        <f>IF(B418="","",IF(L418=LIST!$A$75,"",IF(K418=LIST!$A$76,LIST!$A$76,IF(L418=LIST!$A$77,"",IF(L418=LIST!$A$78,"",IF(L418=LIST!$A$80,"",IF(L418=LIST!$A$72,"",IF(L418=LIST!$A$73,"",IF(L418=LIST!$A$81,"",IF(L418=LIST!$A$82,"",IF(L418=LIST!$A$79,"",IF(K418=LIST!$A$75,LIST!$A$75,ROUND(J418*L418,2)))))))))))))</f>
        <v/>
      </c>
      <c r="J418" s="43">
        <f>IF(D418="",0,IF(K418=LIST!$A$75,0,IF(K418=LIST!$A$76,0,IF(K418=LIST!$A$77,0,IF(K418=LIST!$A$78,0,(MIN(D418,8)-K418))))))</f>
        <v>0</v>
      </c>
      <c r="K418" s="185" t="str">
        <f>IF(D418="","",IF('CLAIM FORM'!$M$7="",0,IF(L418=LIST!$A$78,0,IF('CLAIM FORM'!$M$7="R&amp;D",0,IF(E418="",LIST!$A$75,IF(F418=LIST!$F$30,0,IFERROR(((VLOOKUP(E418,'TRAINING CODE'!B:D,3,FALSE)*MIN(D418,8))),LIST!$A$76)))))))</f>
        <v/>
      </c>
      <c r="L418" s="183" t="str">
        <f>IF(B418="","",IF('CLAIM FORM'!$M$7="",LIST!$A$77,IFERROR(VLOOKUP(B418,'PHR (Project Hourly Rate)'!B:G,6,FALSE),LIST!$A$78)))</f>
        <v/>
      </c>
    </row>
    <row r="419" spans="1:12" ht="36" customHeight="1">
      <c r="A419" s="184">
        <v>417</v>
      </c>
      <c r="B419" s="46"/>
      <c r="C419" s="47"/>
      <c r="D419" s="48"/>
      <c r="E419" s="49"/>
      <c r="F419" s="49"/>
      <c r="G419" s="41" t="str">
        <f>IF(C419="","",VLOOKUP(WEEKDAY(C419),LIST!$A$15:$B$21,2,FALSE))</f>
        <v/>
      </c>
      <c r="H419" s="42" t="str">
        <f>IF(B419="","",IF(L419=LIST!$A$80,LIST!$A$78,IF(L419=LIST!$A$81,LIST!$A$78,IF(L419=LIST!$A$82,LIST!$A$78,IF(IFERROR(VLOOKUP(B419,'PHR (Project Hourly Rate)'!B:G,6,FALSE),LIST!$A$78)=0,LIST!$A$79,L419)))))</f>
        <v/>
      </c>
      <c r="I419" s="42" t="str">
        <f>IF(B419="","",IF(L419=LIST!$A$75,"",IF(K419=LIST!$A$76,LIST!$A$76,IF(L419=LIST!$A$77,"",IF(L419=LIST!$A$78,"",IF(L419=LIST!$A$80,"",IF(L419=LIST!$A$72,"",IF(L419=LIST!$A$73,"",IF(L419=LIST!$A$81,"",IF(L419=LIST!$A$82,"",IF(L419=LIST!$A$79,"",IF(K419=LIST!$A$75,LIST!$A$75,ROUND(J419*L419,2)))))))))))))</f>
        <v/>
      </c>
      <c r="J419" s="43">
        <f>IF(D419="",0,IF(K419=LIST!$A$75,0,IF(K419=LIST!$A$76,0,IF(K419=LIST!$A$77,0,IF(K419=LIST!$A$78,0,(MIN(D419,8)-K419))))))</f>
        <v>0</v>
      </c>
      <c r="K419" s="185" t="str">
        <f>IF(D419="","",IF('CLAIM FORM'!$M$7="",0,IF(L419=LIST!$A$78,0,IF('CLAIM FORM'!$M$7="R&amp;D",0,IF(E419="",LIST!$A$75,IF(F419=LIST!$F$30,0,IFERROR(((VLOOKUP(E419,'TRAINING CODE'!B:D,3,FALSE)*MIN(D419,8))),LIST!$A$76)))))))</f>
        <v/>
      </c>
      <c r="L419" s="183" t="str">
        <f>IF(B419="","",IF('CLAIM FORM'!$M$7="",LIST!$A$77,IFERROR(VLOOKUP(B419,'PHR (Project Hourly Rate)'!B:G,6,FALSE),LIST!$A$78)))</f>
        <v/>
      </c>
    </row>
    <row r="420" spans="1:12" ht="36" customHeight="1">
      <c r="A420" s="184">
        <v>418</v>
      </c>
      <c r="B420" s="46"/>
      <c r="C420" s="47"/>
      <c r="D420" s="48"/>
      <c r="E420" s="49"/>
      <c r="F420" s="49"/>
      <c r="G420" s="41" t="str">
        <f>IF(C420="","",VLOOKUP(WEEKDAY(C420),LIST!$A$15:$B$21,2,FALSE))</f>
        <v/>
      </c>
      <c r="H420" s="42" t="str">
        <f>IF(B420="","",IF(L420=LIST!$A$80,LIST!$A$78,IF(L420=LIST!$A$81,LIST!$A$78,IF(L420=LIST!$A$82,LIST!$A$78,IF(IFERROR(VLOOKUP(B420,'PHR (Project Hourly Rate)'!B:G,6,FALSE),LIST!$A$78)=0,LIST!$A$79,L420)))))</f>
        <v/>
      </c>
      <c r="I420" s="42" t="str">
        <f>IF(B420="","",IF(L420=LIST!$A$75,"",IF(K420=LIST!$A$76,LIST!$A$76,IF(L420=LIST!$A$77,"",IF(L420=LIST!$A$78,"",IF(L420=LIST!$A$80,"",IF(L420=LIST!$A$72,"",IF(L420=LIST!$A$73,"",IF(L420=LIST!$A$81,"",IF(L420=LIST!$A$82,"",IF(L420=LIST!$A$79,"",IF(K420=LIST!$A$75,LIST!$A$75,ROUND(J420*L420,2)))))))))))))</f>
        <v/>
      </c>
      <c r="J420" s="43">
        <f>IF(D420="",0,IF(K420=LIST!$A$75,0,IF(K420=LIST!$A$76,0,IF(K420=LIST!$A$77,0,IF(K420=LIST!$A$78,0,(MIN(D420,8)-K420))))))</f>
        <v>0</v>
      </c>
      <c r="K420" s="185" t="str">
        <f>IF(D420="","",IF('CLAIM FORM'!$M$7="",0,IF(L420=LIST!$A$78,0,IF('CLAIM FORM'!$M$7="R&amp;D",0,IF(E420="",LIST!$A$75,IF(F420=LIST!$F$30,0,IFERROR(((VLOOKUP(E420,'TRAINING CODE'!B:D,3,FALSE)*MIN(D420,8))),LIST!$A$76)))))))</f>
        <v/>
      </c>
      <c r="L420" s="183" t="str">
        <f>IF(B420="","",IF('CLAIM FORM'!$M$7="",LIST!$A$77,IFERROR(VLOOKUP(B420,'PHR (Project Hourly Rate)'!B:G,6,FALSE),LIST!$A$78)))</f>
        <v/>
      </c>
    </row>
    <row r="421" spans="1:12" ht="36" customHeight="1">
      <c r="A421" s="184">
        <v>419</v>
      </c>
      <c r="B421" s="46"/>
      <c r="C421" s="47"/>
      <c r="D421" s="48"/>
      <c r="E421" s="49"/>
      <c r="F421" s="49"/>
      <c r="G421" s="41" t="str">
        <f>IF(C421="","",VLOOKUP(WEEKDAY(C421),LIST!$A$15:$B$21,2,FALSE))</f>
        <v/>
      </c>
      <c r="H421" s="42" t="str">
        <f>IF(B421="","",IF(L421=LIST!$A$80,LIST!$A$78,IF(L421=LIST!$A$81,LIST!$A$78,IF(L421=LIST!$A$82,LIST!$A$78,IF(IFERROR(VLOOKUP(B421,'PHR (Project Hourly Rate)'!B:G,6,FALSE),LIST!$A$78)=0,LIST!$A$79,L421)))))</f>
        <v/>
      </c>
      <c r="I421" s="42" t="str">
        <f>IF(B421="","",IF(L421=LIST!$A$75,"",IF(K421=LIST!$A$76,LIST!$A$76,IF(L421=LIST!$A$77,"",IF(L421=LIST!$A$78,"",IF(L421=LIST!$A$80,"",IF(L421=LIST!$A$72,"",IF(L421=LIST!$A$73,"",IF(L421=LIST!$A$81,"",IF(L421=LIST!$A$82,"",IF(L421=LIST!$A$79,"",IF(K421=LIST!$A$75,LIST!$A$75,ROUND(J421*L421,2)))))))))))))</f>
        <v/>
      </c>
      <c r="J421" s="43">
        <f>IF(D421="",0,IF(K421=LIST!$A$75,0,IF(K421=LIST!$A$76,0,IF(K421=LIST!$A$77,0,IF(K421=LIST!$A$78,0,(MIN(D421,8)-K421))))))</f>
        <v>0</v>
      </c>
      <c r="K421" s="185" t="str">
        <f>IF(D421="","",IF('CLAIM FORM'!$M$7="",0,IF(L421=LIST!$A$78,0,IF('CLAIM FORM'!$M$7="R&amp;D",0,IF(E421="",LIST!$A$75,IF(F421=LIST!$F$30,0,IFERROR(((VLOOKUP(E421,'TRAINING CODE'!B:D,3,FALSE)*MIN(D421,8))),LIST!$A$76)))))))</f>
        <v/>
      </c>
      <c r="L421" s="183" t="str">
        <f>IF(B421="","",IF('CLAIM FORM'!$M$7="",LIST!$A$77,IFERROR(VLOOKUP(B421,'PHR (Project Hourly Rate)'!B:G,6,FALSE),LIST!$A$78)))</f>
        <v/>
      </c>
    </row>
    <row r="422" spans="1:12" ht="36" customHeight="1">
      <c r="A422" s="184">
        <v>420</v>
      </c>
      <c r="B422" s="46"/>
      <c r="C422" s="47"/>
      <c r="D422" s="48"/>
      <c r="E422" s="49"/>
      <c r="F422" s="49"/>
      <c r="G422" s="41" t="str">
        <f>IF(C422="","",VLOOKUP(WEEKDAY(C422),LIST!$A$15:$B$21,2,FALSE))</f>
        <v/>
      </c>
      <c r="H422" s="42" t="str">
        <f>IF(B422="","",IF(L422=LIST!$A$80,LIST!$A$78,IF(L422=LIST!$A$81,LIST!$A$78,IF(L422=LIST!$A$82,LIST!$A$78,IF(IFERROR(VLOOKUP(B422,'PHR (Project Hourly Rate)'!B:G,6,FALSE),LIST!$A$78)=0,LIST!$A$79,L422)))))</f>
        <v/>
      </c>
      <c r="I422" s="42" t="str">
        <f>IF(B422="","",IF(L422=LIST!$A$75,"",IF(K422=LIST!$A$76,LIST!$A$76,IF(L422=LIST!$A$77,"",IF(L422=LIST!$A$78,"",IF(L422=LIST!$A$80,"",IF(L422=LIST!$A$72,"",IF(L422=LIST!$A$73,"",IF(L422=LIST!$A$81,"",IF(L422=LIST!$A$82,"",IF(L422=LIST!$A$79,"",IF(K422=LIST!$A$75,LIST!$A$75,ROUND(J422*L422,2)))))))))))))</f>
        <v/>
      </c>
      <c r="J422" s="43">
        <f>IF(D422="",0,IF(K422=LIST!$A$75,0,IF(K422=LIST!$A$76,0,IF(K422=LIST!$A$77,0,IF(K422=LIST!$A$78,0,(MIN(D422,8)-K422))))))</f>
        <v>0</v>
      </c>
      <c r="K422" s="185" t="str">
        <f>IF(D422="","",IF('CLAIM FORM'!$M$7="",0,IF(L422=LIST!$A$78,0,IF('CLAIM FORM'!$M$7="R&amp;D",0,IF(E422="",LIST!$A$75,IF(F422=LIST!$F$30,0,IFERROR(((VLOOKUP(E422,'TRAINING CODE'!B:D,3,FALSE)*MIN(D422,8))),LIST!$A$76)))))))</f>
        <v/>
      </c>
      <c r="L422" s="183" t="str">
        <f>IF(B422="","",IF('CLAIM FORM'!$M$7="",LIST!$A$77,IFERROR(VLOOKUP(B422,'PHR (Project Hourly Rate)'!B:G,6,FALSE),LIST!$A$78)))</f>
        <v/>
      </c>
    </row>
    <row r="423" spans="1:12" ht="36" customHeight="1">
      <c r="A423" s="184">
        <v>421</v>
      </c>
      <c r="B423" s="46"/>
      <c r="C423" s="47"/>
      <c r="D423" s="48"/>
      <c r="E423" s="49"/>
      <c r="F423" s="49"/>
      <c r="G423" s="41" t="str">
        <f>IF(C423="","",VLOOKUP(WEEKDAY(C423),LIST!$A$15:$B$21,2,FALSE))</f>
        <v/>
      </c>
      <c r="H423" s="42" t="str">
        <f>IF(B423="","",IF(L423=LIST!$A$80,LIST!$A$78,IF(L423=LIST!$A$81,LIST!$A$78,IF(L423=LIST!$A$82,LIST!$A$78,IF(IFERROR(VLOOKUP(B423,'PHR (Project Hourly Rate)'!B:G,6,FALSE),LIST!$A$78)=0,LIST!$A$79,L423)))))</f>
        <v/>
      </c>
      <c r="I423" s="42" t="str">
        <f>IF(B423="","",IF(L423=LIST!$A$75,"",IF(K423=LIST!$A$76,LIST!$A$76,IF(L423=LIST!$A$77,"",IF(L423=LIST!$A$78,"",IF(L423=LIST!$A$80,"",IF(L423=LIST!$A$72,"",IF(L423=LIST!$A$73,"",IF(L423=LIST!$A$81,"",IF(L423=LIST!$A$82,"",IF(L423=LIST!$A$79,"",IF(K423=LIST!$A$75,LIST!$A$75,ROUND(J423*L423,2)))))))))))))</f>
        <v/>
      </c>
      <c r="J423" s="43">
        <f>IF(D423="",0,IF(K423=LIST!$A$75,0,IF(K423=LIST!$A$76,0,IF(K423=LIST!$A$77,0,IF(K423=LIST!$A$78,0,(MIN(D423,8)-K423))))))</f>
        <v>0</v>
      </c>
      <c r="K423" s="185" t="str">
        <f>IF(D423="","",IF('CLAIM FORM'!$M$7="",0,IF(L423=LIST!$A$78,0,IF('CLAIM FORM'!$M$7="R&amp;D",0,IF(E423="",LIST!$A$75,IF(F423=LIST!$F$30,0,IFERROR(((VLOOKUP(E423,'TRAINING CODE'!B:D,3,FALSE)*MIN(D423,8))),LIST!$A$76)))))))</f>
        <v/>
      </c>
      <c r="L423" s="183" t="str">
        <f>IF(B423="","",IF('CLAIM FORM'!$M$7="",LIST!$A$77,IFERROR(VLOOKUP(B423,'PHR (Project Hourly Rate)'!B:G,6,FALSE),LIST!$A$78)))</f>
        <v/>
      </c>
    </row>
    <row r="424" spans="1:12" ht="36" customHeight="1">
      <c r="A424" s="184">
        <v>422</v>
      </c>
      <c r="B424" s="46"/>
      <c r="C424" s="47"/>
      <c r="D424" s="48"/>
      <c r="E424" s="49"/>
      <c r="F424" s="49"/>
      <c r="G424" s="41" t="str">
        <f>IF(C424="","",VLOOKUP(WEEKDAY(C424),LIST!$A$15:$B$21,2,FALSE))</f>
        <v/>
      </c>
      <c r="H424" s="42" t="str">
        <f>IF(B424="","",IF(L424=LIST!$A$80,LIST!$A$78,IF(L424=LIST!$A$81,LIST!$A$78,IF(L424=LIST!$A$82,LIST!$A$78,IF(IFERROR(VLOOKUP(B424,'PHR (Project Hourly Rate)'!B:G,6,FALSE),LIST!$A$78)=0,LIST!$A$79,L424)))))</f>
        <v/>
      </c>
      <c r="I424" s="42" t="str">
        <f>IF(B424="","",IF(L424=LIST!$A$75,"",IF(K424=LIST!$A$76,LIST!$A$76,IF(L424=LIST!$A$77,"",IF(L424=LIST!$A$78,"",IF(L424=LIST!$A$80,"",IF(L424=LIST!$A$72,"",IF(L424=LIST!$A$73,"",IF(L424=LIST!$A$81,"",IF(L424=LIST!$A$82,"",IF(L424=LIST!$A$79,"",IF(K424=LIST!$A$75,LIST!$A$75,ROUND(J424*L424,2)))))))))))))</f>
        <v/>
      </c>
      <c r="J424" s="43">
        <f>IF(D424="",0,IF(K424=LIST!$A$75,0,IF(K424=LIST!$A$76,0,IF(K424=LIST!$A$77,0,IF(K424=LIST!$A$78,0,(MIN(D424,8)-K424))))))</f>
        <v>0</v>
      </c>
      <c r="K424" s="185" t="str">
        <f>IF(D424="","",IF('CLAIM FORM'!$M$7="",0,IF(L424=LIST!$A$78,0,IF('CLAIM FORM'!$M$7="R&amp;D",0,IF(E424="",LIST!$A$75,IF(F424=LIST!$F$30,0,IFERROR(((VLOOKUP(E424,'TRAINING CODE'!B:D,3,FALSE)*MIN(D424,8))),LIST!$A$76)))))))</f>
        <v/>
      </c>
      <c r="L424" s="183" t="str">
        <f>IF(B424="","",IF('CLAIM FORM'!$M$7="",LIST!$A$77,IFERROR(VLOOKUP(B424,'PHR (Project Hourly Rate)'!B:G,6,FALSE),LIST!$A$78)))</f>
        <v/>
      </c>
    </row>
    <row r="425" spans="1:12" ht="36" customHeight="1">
      <c r="A425" s="184">
        <v>423</v>
      </c>
      <c r="B425" s="46"/>
      <c r="C425" s="47"/>
      <c r="D425" s="48"/>
      <c r="E425" s="49"/>
      <c r="F425" s="49"/>
      <c r="G425" s="41" t="str">
        <f>IF(C425="","",VLOOKUP(WEEKDAY(C425),LIST!$A$15:$B$21,2,FALSE))</f>
        <v/>
      </c>
      <c r="H425" s="42" t="str">
        <f>IF(B425="","",IF(L425=LIST!$A$80,LIST!$A$78,IF(L425=LIST!$A$81,LIST!$A$78,IF(L425=LIST!$A$82,LIST!$A$78,IF(IFERROR(VLOOKUP(B425,'PHR (Project Hourly Rate)'!B:G,6,FALSE),LIST!$A$78)=0,LIST!$A$79,L425)))))</f>
        <v/>
      </c>
      <c r="I425" s="42" t="str">
        <f>IF(B425="","",IF(L425=LIST!$A$75,"",IF(K425=LIST!$A$76,LIST!$A$76,IF(L425=LIST!$A$77,"",IF(L425=LIST!$A$78,"",IF(L425=LIST!$A$80,"",IF(L425=LIST!$A$72,"",IF(L425=LIST!$A$73,"",IF(L425=LIST!$A$81,"",IF(L425=LIST!$A$82,"",IF(L425=LIST!$A$79,"",IF(K425=LIST!$A$75,LIST!$A$75,ROUND(J425*L425,2)))))))))))))</f>
        <v/>
      </c>
      <c r="J425" s="43">
        <f>IF(D425="",0,IF(K425=LIST!$A$75,0,IF(K425=LIST!$A$76,0,IF(K425=LIST!$A$77,0,IF(K425=LIST!$A$78,0,(MIN(D425,8)-K425))))))</f>
        <v>0</v>
      </c>
      <c r="K425" s="185" t="str">
        <f>IF(D425="","",IF('CLAIM FORM'!$M$7="",0,IF(L425=LIST!$A$78,0,IF('CLAIM FORM'!$M$7="R&amp;D",0,IF(E425="",LIST!$A$75,IF(F425=LIST!$F$30,0,IFERROR(((VLOOKUP(E425,'TRAINING CODE'!B:D,3,FALSE)*MIN(D425,8))),LIST!$A$76)))))))</f>
        <v/>
      </c>
      <c r="L425" s="183" t="str">
        <f>IF(B425="","",IF('CLAIM FORM'!$M$7="",LIST!$A$77,IFERROR(VLOOKUP(B425,'PHR (Project Hourly Rate)'!B:G,6,FALSE),LIST!$A$78)))</f>
        <v/>
      </c>
    </row>
    <row r="426" spans="1:12" ht="36" customHeight="1">
      <c r="A426" s="184">
        <v>424</v>
      </c>
      <c r="B426" s="46"/>
      <c r="C426" s="47"/>
      <c r="D426" s="48"/>
      <c r="E426" s="49"/>
      <c r="F426" s="49"/>
      <c r="G426" s="41" t="str">
        <f>IF(C426="","",VLOOKUP(WEEKDAY(C426),LIST!$A$15:$B$21,2,FALSE))</f>
        <v/>
      </c>
      <c r="H426" s="42" t="str">
        <f>IF(B426="","",IF(L426=LIST!$A$80,LIST!$A$78,IF(L426=LIST!$A$81,LIST!$A$78,IF(L426=LIST!$A$82,LIST!$A$78,IF(IFERROR(VLOOKUP(B426,'PHR (Project Hourly Rate)'!B:G,6,FALSE),LIST!$A$78)=0,LIST!$A$79,L426)))))</f>
        <v/>
      </c>
      <c r="I426" s="42" t="str">
        <f>IF(B426="","",IF(L426=LIST!$A$75,"",IF(K426=LIST!$A$76,LIST!$A$76,IF(L426=LIST!$A$77,"",IF(L426=LIST!$A$78,"",IF(L426=LIST!$A$80,"",IF(L426=LIST!$A$72,"",IF(L426=LIST!$A$73,"",IF(L426=LIST!$A$81,"",IF(L426=LIST!$A$82,"",IF(L426=LIST!$A$79,"",IF(K426=LIST!$A$75,LIST!$A$75,ROUND(J426*L426,2)))))))))))))</f>
        <v/>
      </c>
      <c r="J426" s="43">
        <f>IF(D426="",0,IF(K426=LIST!$A$75,0,IF(K426=LIST!$A$76,0,IF(K426=LIST!$A$77,0,IF(K426=LIST!$A$78,0,(MIN(D426,8)-K426))))))</f>
        <v>0</v>
      </c>
      <c r="K426" s="185" t="str">
        <f>IF(D426="","",IF('CLAIM FORM'!$M$7="",0,IF(L426=LIST!$A$78,0,IF('CLAIM FORM'!$M$7="R&amp;D",0,IF(E426="",LIST!$A$75,IF(F426=LIST!$F$30,0,IFERROR(((VLOOKUP(E426,'TRAINING CODE'!B:D,3,FALSE)*MIN(D426,8))),LIST!$A$76)))))))</f>
        <v/>
      </c>
      <c r="L426" s="183" t="str">
        <f>IF(B426="","",IF('CLAIM FORM'!$M$7="",LIST!$A$77,IFERROR(VLOOKUP(B426,'PHR (Project Hourly Rate)'!B:G,6,FALSE),LIST!$A$78)))</f>
        <v/>
      </c>
    </row>
    <row r="427" spans="1:12" ht="36" customHeight="1">
      <c r="A427" s="184">
        <v>425</v>
      </c>
      <c r="B427" s="46"/>
      <c r="C427" s="47"/>
      <c r="D427" s="48"/>
      <c r="E427" s="49"/>
      <c r="F427" s="49"/>
      <c r="G427" s="41" t="str">
        <f>IF(C427="","",VLOOKUP(WEEKDAY(C427),LIST!$A$15:$B$21,2,FALSE))</f>
        <v/>
      </c>
      <c r="H427" s="42" t="str">
        <f>IF(B427="","",IF(L427=LIST!$A$80,LIST!$A$78,IF(L427=LIST!$A$81,LIST!$A$78,IF(L427=LIST!$A$82,LIST!$A$78,IF(IFERROR(VLOOKUP(B427,'PHR (Project Hourly Rate)'!B:G,6,FALSE),LIST!$A$78)=0,LIST!$A$79,L427)))))</f>
        <v/>
      </c>
      <c r="I427" s="42" t="str">
        <f>IF(B427="","",IF(L427=LIST!$A$75,"",IF(K427=LIST!$A$76,LIST!$A$76,IF(L427=LIST!$A$77,"",IF(L427=LIST!$A$78,"",IF(L427=LIST!$A$80,"",IF(L427=LIST!$A$72,"",IF(L427=LIST!$A$73,"",IF(L427=LIST!$A$81,"",IF(L427=LIST!$A$82,"",IF(L427=LIST!$A$79,"",IF(K427=LIST!$A$75,LIST!$A$75,ROUND(J427*L427,2)))))))))))))</f>
        <v/>
      </c>
      <c r="J427" s="43">
        <f>IF(D427="",0,IF(K427=LIST!$A$75,0,IF(K427=LIST!$A$76,0,IF(K427=LIST!$A$77,0,IF(K427=LIST!$A$78,0,(MIN(D427,8)-K427))))))</f>
        <v>0</v>
      </c>
      <c r="K427" s="185" t="str">
        <f>IF(D427="","",IF('CLAIM FORM'!$M$7="",0,IF(L427=LIST!$A$78,0,IF('CLAIM FORM'!$M$7="R&amp;D",0,IF(E427="",LIST!$A$75,IF(F427=LIST!$F$30,0,IFERROR(((VLOOKUP(E427,'TRAINING CODE'!B:D,3,FALSE)*MIN(D427,8))),LIST!$A$76)))))))</f>
        <v/>
      </c>
      <c r="L427" s="183" t="str">
        <f>IF(B427="","",IF('CLAIM FORM'!$M$7="",LIST!$A$77,IFERROR(VLOOKUP(B427,'PHR (Project Hourly Rate)'!B:G,6,FALSE),LIST!$A$78)))</f>
        <v/>
      </c>
    </row>
    <row r="428" spans="1:12" ht="36" customHeight="1">
      <c r="A428" s="184">
        <v>426</v>
      </c>
      <c r="B428" s="46"/>
      <c r="C428" s="47"/>
      <c r="D428" s="48"/>
      <c r="E428" s="49"/>
      <c r="F428" s="49"/>
      <c r="G428" s="41" t="str">
        <f>IF(C428="","",VLOOKUP(WEEKDAY(C428),LIST!$A$15:$B$21,2,FALSE))</f>
        <v/>
      </c>
      <c r="H428" s="42" t="str">
        <f>IF(B428="","",IF(L428=LIST!$A$80,LIST!$A$78,IF(L428=LIST!$A$81,LIST!$A$78,IF(L428=LIST!$A$82,LIST!$A$78,IF(IFERROR(VLOOKUP(B428,'PHR (Project Hourly Rate)'!B:G,6,FALSE),LIST!$A$78)=0,LIST!$A$79,L428)))))</f>
        <v/>
      </c>
      <c r="I428" s="42" t="str">
        <f>IF(B428="","",IF(L428=LIST!$A$75,"",IF(K428=LIST!$A$76,LIST!$A$76,IF(L428=LIST!$A$77,"",IF(L428=LIST!$A$78,"",IF(L428=LIST!$A$80,"",IF(L428=LIST!$A$72,"",IF(L428=LIST!$A$73,"",IF(L428=LIST!$A$81,"",IF(L428=LIST!$A$82,"",IF(L428=LIST!$A$79,"",IF(K428=LIST!$A$75,LIST!$A$75,ROUND(J428*L428,2)))))))))))))</f>
        <v/>
      </c>
      <c r="J428" s="43">
        <f>IF(D428="",0,IF(K428=LIST!$A$75,0,IF(K428=LIST!$A$76,0,IF(K428=LIST!$A$77,0,IF(K428=LIST!$A$78,0,(MIN(D428,8)-K428))))))</f>
        <v>0</v>
      </c>
      <c r="K428" s="185" t="str">
        <f>IF(D428="","",IF('CLAIM FORM'!$M$7="",0,IF(L428=LIST!$A$78,0,IF('CLAIM FORM'!$M$7="R&amp;D",0,IF(E428="",LIST!$A$75,IF(F428=LIST!$F$30,0,IFERROR(((VLOOKUP(E428,'TRAINING CODE'!B:D,3,FALSE)*MIN(D428,8))),LIST!$A$76)))))))</f>
        <v/>
      </c>
      <c r="L428" s="183" t="str">
        <f>IF(B428="","",IF('CLAIM FORM'!$M$7="",LIST!$A$77,IFERROR(VLOOKUP(B428,'PHR (Project Hourly Rate)'!B:G,6,FALSE),LIST!$A$78)))</f>
        <v/>
      </c>
    </row>
    <row r="429" spans="1:12" ht="36" customHeight="1">
      <c r="A429" s="184">
        <v>427</v>
      </c>
      <c r="B429" s="46"/>
      <c r="C429" s="47"/>
      <c r="D429" s="48"/>
      <c r="E429" s="49"/>
      <c r="F429" s="49"/>
      <c r="G429" s="41" t="str">
        <f>IF(C429="","",VLOOKUP(WEEKDAY(C429),LIST!$A$15:$B$21,2,FALSE))</f>
        <v/>
      </c>
      <c r="H429" s="42" t="str">
        <f>IF(B429="","",IF(L429=LIST!$A$80,LIST!$A$78,IF(L429=LIST!$A$81,LIST!$A$78,IF(L429=LIST!$A$82,LIST!$A$78,IF(IFERROR(VLOOKUP(B429,'PHR (Project Hourly Rate)'!B:G,6,FALSE),LIST!$A$78)=0,LIST!$A$79,L429)))))</f>
        <v/>
      </c>
      <c r="I429" s="42" t="str">
        <f>IF(B429="","",IF(L429=LIST!$A$75,"",IF(K429=LIST!$A$76,LIST!$A$76,IF(L429=LIST!$A$77,"",IF(L429=LIST!$A$78,"",IF(L429=LIST!$A$80,"",IF(L429=LIST!$A$72,"",IF(L429=LIST!$A$73,"",IF(L429=LIST!$A$81,"",IF(L429=LIST!$A$82,"",IF(L429=LIST!$A$79,"",IF(K429=LIST!$A$75,LIST!$A$75,ROUND(J429*L429,2)))))))))))))</f>
        <v/>
      </c>
      <c r="J429" s="43">
        <f>IF(D429="",0,IF(K429=LIST!$A$75,0,IF(K429=LIST!$A$76,0,IF(K429=LIST!$A$77,0,IF(K429=LIST!$A$78,0,(MIN(D429,8)-K429))))))</f>
        <v>0</v>
      </c>
      <c r="K429" s="185" t="str">
        <f>IF(D429="","",IF('CLAIM FORM'!$M$7="",0,IF(L429=LIST!$A$78,0,IF('CLAIM FORM'!$M$7="R&amp;D",0,IF(E429="",LIST!$A$75,IF(F429=LIST!$F$30,0,IFERROR(((VLOOKUP(E429,'TRAINING CODE'!B:D,3,FALSE)*MIN(D429,8))),LIST!$A$76)))))))</f>
        <v/>
      </c>
      <c r="L429" s="183" t="str">
        <f>IF(B429="","",IF('CLAIM FORM'!$M$7="",LIST!$A$77,IFERROR(VLOOKUP(B429,'PHR (Project Hourly Rate)'!B:G,6,FALSE),LIST!$A$78)))</f>
        <v/>
      </c>
    </row>
    <row r="430" spans="1:12" ht="36" customHeight="1">
      <c r="A430" s="184">
        <v>428</v>
      </c>
      <c r="B430" s="46"/>
      <c r="C430" s="47"/>
      <c r="D430" s="48"/>
      <c r="E430" s="49"/>
      <c r="F430" s="49"/>
      <c r="G430" s="41" t="str">
        <f>IF(C430="","",VLOOKUP(WEEKDAY(C430),LIST!$A$15:$B$21,2,FALSE))</f>
        <v/>
      </c>
      <c r="H430" s="42" t="str">
        <f>IF(B430="","",IF(L430=LIST!$A$80,LIST!$A$78,IF(L430=LIST!$A$81,LIST!$A$78,IF(L430=LIST!$A$82,LIST!$A$78,IF(IFERROR(VLOOKUP(B430,'PHR (Project Hourly Rate)'!B:G,6,FALSE),LIST!$A$78)=0,LIST!$A$79,L430)))))</f>
        <v/>
      </c>
      <c r="I430" s="42" t="str">
        <f>IF(B430="","",IF(L430=LIST!$A$75,"",IF(K430=LIST!$A$76,LIST!$A$76,IF(L430=LIST!$A$77,"",IF(L430=LIST!$A$78,"",IF(L430=LIST!$A$80,"",IF(L430=LIST!$A$72,"",IF(L430=LIST!$A$73,"",IF(L430=LIST!$A$81,"",IF(L430=LIST!$A$82,"",IF(L430=LIST!$A$79,"",IF(K430=LIST!$A$75,LIST!$A$75,ROUND(J430*L430,2)))))))))))))</f>
        <v/>
      </c>
      <c r="J430" s="43">
        <f>IF(D430="",0,IF(K430=LIST!$A$75,0,IF(K430=LIST!$A$76,0,IF(K430=LIST!$A$77,0,IF(K430=LIST!$A$78,0,(MIN(D430,8)-K430))))))</f>
        <v>0</v>
      </c>
      <c r="K430" s="185" t="str">
        <f>IF(D430="","",IF('CLAIM FORM'!$M$7="",0,IF(L430=LIST!$A$78,0,IF('CLAIM FORM'!$M$7="R&amp;D",0,IF(E430="",LIST!$A$75,IF(F430=LIST!$F$30,0,IFERROR(((VLOOKUP(E430,'TRAINING CODE'!B:D,3,FALSE)*MIN(D430,8))),LIST!$A$76)))))))</f>
        <v/>
      </c>
      <c r="L430" s="183" t="str">
        <f>IF(B430="","",IF('CLAIM FORM'!$M$7="",LIST!$A$77,IFERROR(VLOOKUP(B430,'PHR (Project Hourly Rate)'!B:G,6,FALSE),LIST!$A$78)))</f>
        <v/>
      </c>
    </row>
    <row r="431" spans="1:12" ht="36" customHeight="1">
      <c r="A431" s="184">
        <v>429</v>
      </c>
      <c r="B431" s="46"/>
      <c r="C431" s="47"/>
      <c r="D431" s="48"/>
      <c r="E431" s="49"/>
      <c r="F431" s="49"/>
      <c r="G431" s="41" t="str">
        <f>IF(C431="","",VLOOKUP(WEEKDAY(C431),LIST!$A$15:$B$21,2,FALSE))</f>
        <v/>
      </c>
      <c r="H431" s="42" t="str">
        <f>IF(B431="","",IF(L431=LIST!$A$80,LIST!$A$78,IF(L431=LIST!$A$81,LIST!$A$78,IF(L431=LIST!$A$82,LIST!$A$78,IF(IFERROR(VLOOKUP(B431,'PHR (Project Hourly Rate)'!B:G,6,FALSE),LIST!$A$78)=0,LIST!$A$79,L431)))))</f>
        <v/>
      </c>
      <c r="I431" s="42" t="str">
        <f>IF(B431="","",IF(L431=LIST!$A$75,"",IF(K431=LIST!$A$76,LIST!$A$76,IF(L431=LIST!$A$77,"",IF(L431=LIST!$A$78,"",IF(L431=LIST!$A$80,"",IF(L431=LIST!$A$72,"",IF(L431=LIST!$A$73,"",IF(L431=LIST!$A$81,"",IF(L431=LIST!$A$82,"",IF(L431=LIST!$A$79,"",IF(K431=LIST!$A$75,LIST!$A$75,ROUND(J431*L431,2)))))))))))))</f>
        <v/>
      </c>
      <c r="J431" s="43">
        <f>IF(D431="",0,IF(K431=LIST!$A$75,0,IF(K431=LIST!$A$76,0,IF(K431=LIST!$A$77,0,IF(K431=LIST!$A$78,0,(MIN(D431,8)-K431))))))</f>
        <v>0</v>
      </c>
      <c r="K431" s="185" t="str">
        <f>IF(D431="","",IF('CLAIM FORM'!$M$7="",0,IF(L431=LIST!$A$78,0,IF('CLAIM FORM'!$M$7="R&amp;D",0,IF(E431="",LIST!$A$75,IF(F431=LIST!$F$30,0,IFERROR(((VLOOKUP(E431,'TRAINING CODE'!B:D,3,FALSE)*MIN(D431,8))),LIST!$A$76)))))))</f>
        <v/>
      </c>
      <c r="L431" s="183" t="str">
        <f>IF(B431="","",IF('CLAIM FORM'!$M$7="",LIST!$A$77,IFERROR(VLOOKUP(B431,'PHR (Project Hourly Rate)'!B:G,6,FALSE),LIST!$A$78)))</f>
        <v/>
      </c>
    </row>
    <row r="432" spans="1:12" ht="36" customHeight="1">
      <c r="A432" s="184">
        <v>430</v>
      </c>
      <c r="B432" s="46"/>
      <c r="C432" s="47"/>
      <c r="D432" s="48"/>
      <c r="E432" s="49"/>
      <c r="F432" s="49"/>
      <c r="G432" s="41" t="str">
        <f>IF(C432="","",VLOOKUP(WEEKDAY(C432),LIST!$A$15:$B$21,2,FALSE))</f>
        <v/>
      </c>
      <c r="H432" s="42" t="str">
        <f>IF(B432="","",IF(L432=LIST!$A$80,LIST!$A$78,IF(L432=LIST!$A$81,LIST!$A$78,IF(L432=LIST!$A$82,LIST!$A$78,IF(IFERROR(VLOOKUP(B432,'PHR (Project Hourly Rate)'!B:G,6,FALSE),LIST!$A$78)=0,LIST!$A$79,L432)))))</f>
        <v/>
      </c>
      <c r="I432" s="42" t="str">
        <f>IF(B432="","",IF(L432=LIST!$A$75,"",IF(K432=LIST!$A$76,LIST!$A$76,IF(L432=LIST!$A$77,"",IF(L432=LIST!$A$78,"",IF(L432=LIST!$A$80,"",IF(L432=LIST!$A$72,"",IF(L432=LIST!$A$73,"",IF(L432=LIST!$A$81,"",IF(L432=LIST!$A$82,"",IF(L432=LIST!$A$79,"",IF(K432=LIST!$A$75,LIST!$A$75,ROUND(J432*L432,2)))))))))))))</f>
        <v/>
      </c>
      <c r="J432" s="43">
        <f>IF(D432="",0,IF(K432=LIST!$A$75,0,IF(K432=LIST!$A$76,0,IF(K432=LIST!$A$77,0,IF(K432=LIST!$A$78,0,(MIN(D432,8)-K432))))))</f>
        <v>0</v>
      </c>
      <c r="K432" s="185" t="str">
        <f>IF(D432="","",IF('CLAIM FORM'!$M$7="",0,IF(L432=LIST!$A$78,0,IF('CLAIM FORM'!$M$7="R&amp;D",0,IF(E432="",LIST!$A$75,IF(F432=LIST!$F$30,0,IFERROR(((VLOOKUP(E432,'TRAINING CODE'!B:D,3,FALSE)*MIN(D432,8))),LIST!$A$76)))))))</f>
        <v/>
      </c>
      <c r="L432" s="183" t="str">
        <f>IF(B432="","",IF('CLAIM FORM'!$M$7="",LIST!$A$77,IFERROR(VLOOKUP(B432,'PHR (Project Hourly Rate)'!B:G,6,FALSE),LIST!$A$78)))</f>
        <v/>
      </c>
    </row>
    <row r="433" spans="1:12" ht="36" customHeight="1">
      <c r="A433" s="184">
        <v>431</v>
      </c>
      <c r="B433" s="46"/>
      <c r="C433" s="47"/>
      <c r="D433" s="48"/>
      <c r="E433" s="49"/>
      <c r="F433" s="49"/>
      <c r="G433" s="41" t="str">
        <f>IF(C433="","",VLOOKUP(WEEKDAY(C433),LIST!$A$15:$B$21,2,FALSE))</f>
        <v/>
      </c>
      <c r="H433" s="42" t="str">
        <f>IF(B433="","",IF(L433=LIST!$A$80,LIST!$A$78,IF(L433=LIST!$A$81,LIST!$A$78,IF(L433=LIST!$A$82,LIST!$A$78,IF(IFERROR(VLOOKUP(B433,'PHR (Project Hourly Rate)'!B:G,6,FALSE),LIST!$A$78)=0,LIST!$A$79,L433)))))</f>
        <v/>
      </c>
      <c r="I433" s="42" t="str">
        <f>IF(B433="","",IF(L433=LIST!$A$75,"",IF(K433=LIST!$A$76,LIST!$A$76,IF(L433=LIST!$A$77,"",IF(L433=LIST!$A$78,"",IF(L433=LIST!$A$80,"",IF(L433=LIST!$A$72,"",IF(L433=LIST!$A$73,"",IF(L433=LIST!$A$81,"",IF(L433=LIST!$A$82,"",IF(L433=LIST!$A$79,"",IF(K433=LIST!$A$75,LIST!$A$75,ROUND(J433*L433,2)))))))))))))</f>
        <v/>
      </c>
      <c r="J433" s="43">
        <f>IF(D433="",0,IF(K433=LIST!$A$75,0,IF(K433=LIST!$A$76,0,IF(K433=LIST!$A$77,0,IF(K433=LIST!$A$78,0,(MIN(D433,8)-K433))))))</f>
        <v>0</v>
      </c>
      <c r="K433" s="185" t="str">
        <f>IF(D433="","",IF('CLAIM FORM'!$M$7="",0,IF(L433=LIST!$A$78,0,IF('CLAIM FORM'!$M$7="R&amp;D",0,IF(E433="",LIST!$A$75,IF(F433=LIST!$F$30,0,IFERROR(((VLOOKUP(E433,'TRAINING CODE'!B:D,3,FALSE)*MIN(D433,8))),LIST!$A$76)))))))</f>
        <v/>
      </c>
      <c r="L433" s="183" t="str">
        <f>IF(B433="","",IF('CLAIM FORM'!$M$7="",LIST!$A$77,IFERROR(VLOOKUP(B433,'PHR (Project Hourly Rate)'!B:G,6,FALSE),LIST!$A$78)))</f>
        <v/>
      </c>
    </row>
    <row r="434" spans="1:12" ht="36" customHeight="1">
      <c r="A434" s="184">
        <v>432</v>
      </c>
      <c r="B434" s="46"/>
      <c r="C434" s="47"/>
      <c r="D434" s="48"/>
      <c r="E434" s="49"/>
      <c r="F434" s="49"/>
      <c r="G434" s="41" t="str">
        <f>IF(C434="","",VLOOKUP(WEEKDAY(C434),LIST!$A$15:$B$21,2,FALSE))</f>
        <v/>
      </c>
      <c r="H434" s="42" t="str">
        <f>IF(B434="","",IF(L434=LIST!$A$80,LIST!$A$78,IF(L434=LIST!$A$81,LIST!$A$78,IF(L434=LIST!$A$82,LIST!$A$78,IF(IFERROR(VLOOKUP(B434,'PHR (Project Hourly Rate)'!B:G,6,FALSE),LIST!$A$78)=0,LIST!$A$79,L434)))))</f>
        <v/>
      </c>
      <c r="I434" s="42" t="str">
        <f>IF(B434="","",IF(L434=LIST!$A$75,"",IF(K434=LIST!$A$76,LIST!$A$76,IF(L434=LIST!$A$77,"",IF(L434=LIST!$A$78,"",IF(L434=LIST!$A$80,"",IF(L434=LIST!$A$72,"",IF(L434=LIST!$A$73,"",IF(L434=LIST!$A$81,"",IF(L434=LIST!$A$82,"",IF(L434=LIST!$A$79,"",IF(K434=LIST!$A$75,LIST!$A$75,ROUND(J434*L434,2)))))))))))))</f>
        <v/>
      </c>
      <c r="J434" s="43">
        <f>IF(D434="",0,IF(K434=LIST!$A$75,0,IF(K434=LIST!$A$76,0,IF(K434=LIST!$A$77,0,IF(K434=LIST!$A$78,0,(MIN(D434,8)-K434))))))</f>
        <v>0</v>
      </c>
      <c r="K434" s="185" t="str">
        <f>IF(D434="","",IF('CLAIM FORM'!$M$7="",0,IF(L434=LIST!$A$78,0,IF('CLAIM FORM'!$M$7="R&amp;D",0,IF(E434="",LIST!$A$75,IF(F434=LIST!$F$30,0,IFERROR(((VLOOKUP(E434,'TRAINING CODE'!B:D,3,FALSE)*MIN(D434,8))),LIST!$A$76)))))))</f>
        <v/>
      </c>
      <c r="L434" s="183" t="str">
        <f>IF(B434="","",IF('CLAIM FORM'!$M$7="",LIST!$A$77,IFERROR(VLOOKUP(B434,'PHR (Project Hourly Rate)'!B:G,6,FALSE),LIST!$A$78)))</f>
        <v/>
      </c>
    </row>
    <row r="435" spans="1:12" ht="36" customHeight="1">
      <c r="A435" s="184">
        <v>433</v>
      </c>
      <c r="B435" s="46"/>
      <c r="C435" s="47"/>
      <c r="D435" s="48"/>
      <c r="E435" s="49"/>
      <c r="F435" s="49"/>
      <c r="G435" s="41" t="str">
        <f>IF(C435="","",VLOOKUP(WEEKDAY(C435),LIST!$A$15:$B$21,2,FALSE))</f>
        <v/>
      </c>
      <c r="H435" s="42" t="str">
        <f>IF(B435="","",IF(L435=LIST!$A$80,LIST!$A$78,IF(L435=LIST!$A$81,LIST!$A$78,IF(L435=LIST!$A$82,LIST!$A$78,IF(IFERROR(VLOOKUP(B435,'PHR (Project Hourly Rate)'!B:G,6,FALSE),LIST!$A$78)=0,LIST!$A$79,L435)))))</f>
        <v/>
      </c>
      <c r="I435" s="42" t="str">
        <f>IF(B435="","",IF(L435=LIST!$A$75,"",IF(K435=LIST!$A$76,LIST!$A$76,IF(L435=LIST!$A$77,"",IF(L435=LIST!$A$78,"",IF(L435=LIST!$A$80,"",IF(L435=LIST!$A$72,"",IF(L435=LIST!$A$73,"",IF(L435=LIST!$A$81,"",IF(L435=LIST!$A$82,"",IF(L435=LIST!$A$79,"",IF(K435=LIST!$A$75,LIST!$A$75,ROUND(J435*L435,2)))))))))))))</f>
        <v/>
      </c>
      <c r="J435" s="43">
        <f>IF(D435="",0,IF(K435=LIST!$A$75,0,IF(K435=LIST!$A$76,0,IF(K435=LIST!$A$77,0,IF(K435=LIST!$A$78,0,(MIN(D435,8)-K435))))))</f>
        <v>0</v>
      </c>
      <c r="K435" s="185" t="str">
        <f>IF(D435="","",IF('CLAIM FORM'!$M$7="",0,IF(L435=LIST!$A$78,0,IF('CLAIM FORM'!$M$7="R&amp;D",0,IF(E435="",LIST!$A$75,IF(F435=LIST!$F$30,0,IFERROR(((VLOOKUP(E435,'TRAINING CODE'!B:D,3,FALSE)*MIN(D435,8))),LIST!$A$76)))))))</f>
        <v/>
      </c>
      <c r="L435" s="183" t="str">
        <f>IF(B435="","",IF('CLAIM FORM'!$M$7="",LIST!$A$77,IFERROR(VLOOKUP(B435,'PHR (Project Hourly Rate)'!B:G,6,FALSE),LIST!$A$78)))</f>
        <v/>
      </c>
    </row>
    <row r="436" spans="1:12" ht="36" customHeight="1">
      <c r="A436" s="184">
        <v>434</v>
      </c>
      <c r="B436" s="46"/>
      <c r="C436" s="47"/>
      <c r="D436" s="48"/>
      <c r="E436" s="49"/>
      <c r="F436" s="49"/>
      <c r="G436" s="41" t="str">
        <f>IF(C436="","",VLOOKUP(WEEKDAY(C436),LIST!$A$15:$B$21,2,FALSE))</f>
        <v/>
      </c>
      <c r="H436" s="42" t="str">
        <f>IF(B436="","",IF(L436=LIST!$A$80,LIST!$A$78,IF(L436=LIST!$A$81,LIST!$A$78,IF(L436=LIST!$A$82,LIST!$A$78,IF(IFERROR(VLOOKUP(B436,'PHR (Project Hourly Rate)'!B:G,6,FALSE),LIST!$A$78)=0,LIST!$A$79,L436)))))</f>
        <v/>
      </c>
      <c r="I436" s="42" t="str">
        <f>IF(B436="","",IF(L436=LIST!$A$75,"",IF(K436=LIST!$A$76,LIST!$A$76,IF(L436=LIST!$A$77,"",IF(L436=LIST!$A$78,"",IF(L436=LIST!$A$80,"",IF(L436=LIST!$A$72,"",IF(L436=LIST!$A$73,"",IF(L436=LIST!$A$81,"",IF(L436=LIST!$A$82,"",IF(L436=LIST!$A$79,"",IF(K436=LIST!$A$75,LIST!$A$75,ROUND(J436*L436,2)))))))))))))</f>
        <v/>
      </c>
      <c r="J436" s="43">
        <f>IF(D436="",0,IF(K436=LIST!$A$75,0,IF(K436=LIST!$A$76,0,IF(K436=LIST!$A$77,0,IF(K436=LIST!$A$78,0,(MIN(D436,8)-K436))))))</f>
        <v>0</v>
      </c>
      <c r="K436" s="185" t="str">
        <f>IF(D436="","",IF('CLAIM FORM'!$M$7="",0,IF(L436=LIST!$A$78,0,IF('CLAIM FORM'!$M$7="R&amp;D",0,IF(E436="",LIST!$A$75,IF(F436=LIST!$F$30,0,IFERROR(((VLOOKUP(E436,'TRAINING CODE'!B:D,3,FALSE)*MIN(D436,8))),LIST!$A$76)))))))</f>
        <v/>
      </c>
      <c r="L436" s="183" t="str">
        <f>IF(B436="","",IF('CLAIM FORM'!$M$7="",LIST!$A$77,IFERROR(VLOOKUP(B436,'PHR (Project Hourly Rate)'!B:G,6,FALSE),LIST!$A$78)))</f>
        <v/>
      </c>
    </row>
    <row r="437" spans="1:12" ht="36" customHeight="1">
      <c r="A437" s="184">
        <v>435</v>
      </c>
      <c r="B437" s="46"/>
      <c r="C437" s="47"/>
      <c r="D437" s="48"/>
      <c r="E437" s="49"/>
      <c r="F437" s="49"/>
      <c r="G437" s="41" t="str">
        <f>IF(C437="","",VLOOKUP(WEEKDAY(C437),LIST!$A$15:$B$21,2,FALSE))</f>
        <v/>
      </c>
      <c r="H437" s="42" t="str">
        <f>IF(B437="","",IF(L437=LIST!$A$80,LIST!$A$78,IF(L437=LIST!$A$81,LIST!$A$78,IF(L437=LIST!$A$82,LIST!$A$78,IF(IFERROR(VLOOKUP(B437,'PHR (Project Hourly Rate)'!B:G,6,FALSE),LIST!$A$78)=0,LIST!$A$79,L437)))))</f>
        <v/>
      </c>
      <c r="I437" s="42" t="str">
        <f>IF(B437="","",IF(L437=LIST!$A$75,"",IF(K437=LIST!$A$76,LIST!$A$76,IF(L437=LIST!$A$77,"",IF(L437=LIST!$A$78,"",IF(L437=LIST!$A$80,"",IF(L437=LIST!$A$72,"",IF(L437=LIST!$A$73,"",IF(L437=LIST!$A$81,"",IF(L437=LIST!$A$82,"",IF(L437=LIST!$A$79,"",IF(K437=LIST!$A$75,LIST!$A$75,ROUND(J437*L437,2)))))))))))))</f>
        <v/>
      </c>
      <c r="J437" s="43">
        <f>IF(D437="",0,IF(K437=LIST!$A$75,0,IF(K437=LIST!$A$76,0,IF(K437=LIST!$A$77,0,IF(K437=LIST!$A$78,0,(MIN(D437,8)-K437))))))</f>
        <v>0</v>
      </c>
      <c r="K437" s="185" t="str">
        <f>IF(D437="","",IF('CLAIM FORM'!$M$7="",0,IF(L437=LIST!$A$78,0,IF('CLAIM FORM'!$M$7="R&amp;D",0,IF(E437="",LIST!$A$75,IF(F437=LIST!$F$30,0,IFERROR(((VLOOKUP(E437,'TRAINING CODE'!B:D,3,FALSE)*MIN(D437,8))),LIST!$A$76)))))))</f>
        <v/>
      </c>
      <c r="L437" s="183" t="str">
        <f>IF(B437="","",IF('CLAIM FORM'!$M$7="",LIST!$A$77,IFERROR(VLOOKUP(B437,'PHR (Project Hourly Rate)'!B:G,6,FALSE),LIST!$A$78)))</f>
        <v/>
      </c>
    </row>
    <row r="438" spans="1:12" ht="36" customHeight="1">
      <c r="A438" s="184">
        <v>436</v>
      </c>
      <c r="B438" s="46"/>
      <c r="C438" s="47"/>
      <c r="D438" s="48"/>
      <c r="E438" s="49"/>
      <c r="F438" s="49"/>
      <c r="G438" s="41" t="str">
        <f>IF(C438="","",VLOOKUP(WEEKDAY(C438),LIST!$A$15:$B$21,2,FALSE))</f>
        <v/>
      </c>
      <c r="H438" s="42" t="str">
        <f>IF(B438="","",IF(L438=LIST!$A$80,LIST!$A$78,IF(L438=LIST!$A$81,LIST!$A$78,IF(L438=LIST!$A$82,LIST!$A$78,IF(IFERROR(VLOOKUP(B438,'PHR (Project Hourly Rate)'!B:G,6,FALSE),LIST!$A$78)=0,LIST!$A$79,L438)))))</f>
        <v/>
      </c>
      <c r="I438" s="42" t="str">
        <f>IF(B438="","",IF(L438=LIST!$A$75,"",IF(K438=LIST!$A$76,LIST!$A$76,IF(L438=LIST!$A$77,"",IF(L438=LIST!$A$78,"",IF(L438=LIST!$A$80,"",IF(L438=LIST!$A$72,"",IF(L438=LIST!$A$73,"",IF(L438=LIST!$A$81,"",IF(L438=LIST!$A$82,"",IF(L438=LIST!$A$79,"",IF(K438=LIST!$A$75,LIST!$A$75,ROUND(J438*L438,2)))))))))))))</f>
        <v/>
      </c>
      <c r="J438" s="43">
        <f>IF(D438="",0,IF(K438=LIST!$A$75,0,IF(K438=LIST!$A$76,0,IF(K438=LIST!$A$77,0,IF(K438=LIST!$A$78,0,(MIN(D438,8)-K438))))))</f>
        <v>0</v>
      </c>
      <c r="K438" s="185" t="str">
        <f>IF(D438="","",IF('CLAIM FORM'!$M$7="",0,IF(L438=LIST!$A$78,0,IF('CLAIM FORM'!$M$7="R&amp;D",0,IF(E438="",LIST!$A$75,IF(F438=LIST!$F$30,0,IFERROR(((VLOOKUP(E438,'TRAINING CODE'!B:D,3,FALSE)*MIN(D438,8))),LIST!$A$76)))))))</f>
        <v/>
      </c>
      <c r="L438" s="183" t="str">
        <f>IF(B438="","",IF('CLAIM FORM'!$M$7="",LIST!$A$77,IFERROR(VLOOKUP(B438,'PHR (Project Hourly Rate)'!B:G,6,FALSE),LIST!$A$78)))</f>
        <v/>
      </c>
    </row>
    <row r="439" spans="1:12" ht="36" customHeight="1">
      <c r="A439" s="184">
        <v>437</v>
      </c>
      <c r="B439" s="46"/>
      <c r="C439" s="47"/>
      <c r="D439" s="48"/>
      <c r="E439" s="49"/>
      <c r="F439" s="49"/>
      <c r="G439" s="41" t="str">
        <f>IF(C439="","",VLOOKUP(WEEKDAY(C439),LIST!$A$15:$B$21,2,FALSE))</f>
        <v/>
      </c>
      <c r="H439" s="42" t="str">
        <f>IF(B439="","",IF(L439=LIST!$A$80,LIST!$A$78,IF(L439=LIST!$A$81,LIST!$A$78,IF(L439=LIST!$A$82,LIST!$A$78,IF(IFERROR(VLOOKUP(B439,'PHR (Project Hourly Rate)'!B:G,6,FALSE),LIST!$A$78)=0,LIST!$A$79,L439)))))</f>
        <v/>
      </c>
      <c r="I439" s="42" t="str">
        <f>IF(B439="","",IF(L439=LIST!$A$75,"",IF(K439=LIST!$A$76,LIST!$A$76,IF(L439=LIST!$A$77,"",IF(L439=LIST!$A$78,"",IF(L439=LIST!$A$80,"",IF(L439=LIST!$A$72,"",IF(L439=LIST!$A$73,"",IF(L439=LIST!$A$81,"",IF(L439=LIST!$A$82,"",IF(L439=LIST!$A$79,"",IF(K439=LIST!$A$75,LIST!$A$75,ROUND(J439*L439,2)))))))))))))</f>
        <v/>
      </c>
      <c r="J439" s="43">
        <f>IF(D439="",0,IF(K439=LIST!$A$75,0,IF(K439=LIST!$A$76,0,IF(K439=LIST!$A$77,0,IF(K439=LIST!$A$78,0,(MIN(D439,8)-K439))))))</f>
        <v>0</v>
      </c>
      <c r="K439" s="185" t="str">
        <f>IF(D439="","",IF('CLAIM FORM'!$M$7="",0,IF(L439=LIST!$A$78,0,IF('CLAIM FORM'!$M$7="R&amp;D",0,IF(E439="",LIST!$A$75,IF(F439=LIST!$F$30,0,IFERROR(((VLOOKUP(E439,'TRAINING CODE'!B:D,3,FALSE)*MIN(D439,8))),LIST!$A$76)))))))</f>
        <v/>
      </c>
      <c r="L439" s="183" t="str">
        <f>IF(B439="","",IF('CLAIM FORM'!$M$7="",LIST!$A$77,IFERROR(VLOOKUP(B439,'PHR (Project Hourly Rate)'!B:G,6,FALSE),LIST!$A$78)))</f>
        <v/>
      </c>
    </row>
    <row r="440" spans="1:12" ht="36" customHeight="1">
      <c r="A440" s="184">
        <v>438</v>
      </c>
      <c r="B440" s="46"/>
      <c r="C440" s="47"/>
      <c r="D440" s="48"/>
      <c r="E440" s="49"/>
      <c r="F440" s="49"/>
      <c r="G440" s="41" t="str">
        <f>IF(C440="","",VLOOKUP(WEEKDAY(C440),LIST!$A$15:$B$21,2,FALSE))</f>
        <v/>
      </c>
      <c r="H440" s="42" t="str">
        <f>IF(B440="","",IF(L440=LIST!$A$80,LIST!$A$78,IF(L440=LIST!$A$81,LIST!$A$78,IF(L440=LIST!$A$82,LIST!$A$78,IF(IFERROR(VLOOKUP(B440,'PHR (Project Hourly Rate)'!B:G,6,FALSE),LIST!$A$78)=0,LIST!$A$79,L440)))))</f>
        <v/>
      </c>
      <c r="I440" s="42" t="str">
        <f>IF(B440="","",IF(L440=LIST!$A$75,"",IF(K440=LIST!$A$76,LIST!$A$76,IF(L440=LIST!$A$77,"",IF(L440=LIST!$A$78,"",IF(L440=LIST!$A$80,"",IF(L440=LIST!$A$72,"",IF(L440=LIST!$A$73,"",IF(L440=LIST!$A$81,"",IF(L440=LIST!$A$82,"",IF(L440=LIST!$A$79,"",IF(K440=LIST!$A$75,LIST!$A$75,ROUND(J440*L440,2)))))))))))))</f>
        <v/>
      </c>
      <c r="J440" s="43">
        <f>IF(D440="",0,IF(K440=LIST!$A$75,0,IF(K440=LIST!$A$76,0,IF(K440=LIST!$A$77,0,IF(K440=LIST!$A$78,0,(MIN(D440,8)-K440))))))</f>
        <v>0</v>
      </c>
      <c r="K440" s="185" t="str">
        <f>IF(D440="","",IF('CLAIM FORM'!$M$7="",0,IF(L440=LIST!$A$78,0,IF('CLAIM FORM'!$M$7="R&amp;D",0,IF(E440="",LIST!$A$75,IF(F440=LIST!$F$30,0,IFERROR(((VLOOKUP(E440,'TRAINING CODE'!B:D,3,FALSE)*MIN(D440,8))),LIST!$A$76)))))))</f>
        <v/>
      </c>
      <c r="L440" s="183" t="str">
        <f>IF(B440="","",IF('CLAIM FORM'!$M$7="",LIST!$A$77,IFERROR(VLOOKUP(B440,'PHR (Project Hourly Rate)'!B:G,6,FALSE),LIST!$A$78)))</f>
        <v/>
      </c>
    </row>
    <row r="441" spans="1:12" ht="36" customHeight="1">
      <c r="A441" s="184">
        <v>439</v>
      </c>
      <c r="B441" s="46"/>
      <c r="C441" s="47"/>
      <c r="D441" s="48"/>
      <c r="E441" s="49"/>
      <c r="F441" s="49"/>
      <c r="G441" s="41" t="str">
        <f>IF(C441="","",VLOOKUP(WEEKDAY(C441),LIST!$A$15:$B$21,2,FALSE))</f>
        <v/>
      </c>
      <c r="H441" s="42" t="str">
        <f>IF(B441="","",IF(L441=LIST!$A$80,LIST!$A$78,IF(L441=LIST!$A$81,LIST!$A$78,IF(L441=LIST!$A$82,LIST!$A$78,IF(IFERROR(VLOOKUP(B441,'PHR (Project Hourly Rate)'!B:G,6,FALSE),LIST!$A$78)=0,LIST!$A$79,L441)))))</f>
        <v/>
      </c>
      <c r="I441" s="42" t="str">
        <f>IF(B441="","",IF(L441=LIST!$A$75,"",IF(K441=LIST!$A$76,LIST!$A$76,IF(L441=LIST!$A$77,"",IF(L441=LIST!$A$78,"",IF(L441=LIST!$A$80,"",IF(L441=LIST!$A$72,"",IF(L441=LIST!$A$73,"",IF(L441=LIST!$A$81,"",IF(L441=LIST!$A$82,"",IF(L441=LIST!$A$79,"",IF(K441=LIST!$A$75,LIST!$A$75,ROUND(J441*L441,2)))))))))))))</f>
        <v/>
      </c>
      <c r="J441" s="43">
        <f>IF(D441="",0,IF(K441=LIST!$A$75,0,IF(K441=LIST!$A$76,0,IF(K441=LIST!$A$77,0,IF(K441=LIST!$A$78,0,(MIN(D441,8)-K441))))))</f>
        <v>0</v>
      </c>
      <c r="K441" s="185" t="str">
        <f>IF(D441="","",IF('CLAIM FORM'!$M$7="",0,IF(L441=LIST!$A$78,0,IF('CLAIM FORM'!$M$7="R&amp;D",0,IF(E441="",LIST!$A$75,IF(F441=LIST!$F$30,0,IFERROR(((VLOOKUP(E441,'TRAINING CODE'!B:D,3,FALSE)*MIN(D441,8))),LIST!$A$76)))))))</f>
        <v/>
      </c>
      <c r="L441" s="183" t="str">
        <f>IF(B441="","",IF('CLAIM FORM'!$M$7="",LIST!$A$77,IFERROR(VLOOKUP(B441,'PHR (Project Hourly Rate)'!B:G,6,FALSE),LIST!$A$78)))</f>
        <v/>
      </c>
    </row>
    <row r="442" spans="1:12" ht="36" customHeight="1">
      <c r="A442" s="184">
        <v>440</v>
      </c>
      <c r="B442" s="46"/>
      <c r="C442" s="47"/>
      <c r="D442" s="48"/>
      <c r="E442" s="49"/>
      <c r="F442" s="49"/>
      <c r="G442" s="41" t="str">
        <f>IF(C442="","",VLOOKUP(WEEKDAY(C442),LIST!$A$15:$B$21,2,FALSE))</f>
        <v/>
      </c>
      <c r="H442" s="42" t="str">
        <f>IF(B442="","",IF(L442=LIST!$A$80,LIST!$A$78,IF(L442=LIST!$A$81,LIST!$A$78,IF(L442=LIST!$A$82,LIST!$A$78,IF(IFERROR(VLOOKUP(B442,'PHR (Project Hourly Rate)'!B:G,6,FALSE),LIST!$A$78)=0,LIST!$A$79,L442)))))</f>
        <v/>
      </c>
      <c r="I442" s="42" t="str">
        <f>IF(B442="","",IF(L442=LIST!$A$75,"",IF(K442=LIST!$A$76,LIST!$A$76,IF(L442=LIST!$A$77,"",IF(L442=LIST!$A$78,"",IF(L442=LIST!$A$80,"",IF(L442=LIST!$A$72,"",IF(L442=LIST!$A$73,"",IF(L442=LIST!$A$81,"",IF(L442=LIST!$A$82,"",IF(L442=LIST!$A$79,"",IF(K442=LIST!$A$75,LIST!$A$75,ROUND(J442*L442,2)))))))))))))</f>
        <v/>
      </c>
      <c r="J442" s="43">
        <f>IF(D442="",0,IF(K442=LIST!$A$75,0,IF(K442=LIST!$A$76,0,IF(K442=LIST!$A$77,0,IF(K442=LIST!$A$78,0,(MIN(D442,8)-K442))))))</f>
        <v>0</v>
      </c>
      <c r="K442" s="185" t="str">
        <f>IF(D442="","",IF('CLAIM FORM'!$M$7="",0,IF(L442=LIST!$A$78,0,IF('CLAIM FORM'!$M$7="R&amp;D",0,IF(E442="",LIST!$A$75,IF(F442=LIST!$F$30,0,IFERROR(((VLOOKUP(E442,'TRAINING CODE'!B:D,3,FALSE)*MIN(D442,8))),LIST!$A$76)))))))</f>
        <v/>
      </c>
      <c r="L442" s="183" t="str">
        <f>IF(B442="","",IF('CLAIM FORM'!$M$7="",LIST!$A$77,IFERROR(VLOOKUP(B442,'PHR (Project Hourly Rate)'!B:G,6,FALSE),LIST!$A$78)))</f>
        <v/>
      </c>
    </row>
    <row r="443" spans="1:12" ht="36" customHeight="1">
      <c r="A443" s="184">
        <v>441</v>
      </c>
      <c r="B443" s="46"/>
      <c r="C443" s="47"/>
      <c r="D443" s="48"/>
      <c r="E443" s="49"/>
      <c r="F443" s="49"/>
      <c r="G443" s="41" t="str">
        <f>IF(C443="","",VLOOKUP(WEEKDAY(C443),LIST!$A$15:$B$21,2,FALSE))</f>
        <v/>
      </c>
      <c r="H443" s="42" t="str">
        <f>IF(B443="","",IF(L443=LIST!$A$80,LIST!$A$78,IF(L443=LIST!$A$81,LIST!$A$78,IF(L443=LIST!$A$82,LIST!$A$78,IF(IFERROR(VLOOKUP(B443,'PHR (Project Hourly Rate)'!B:G,6,FALSE),LIST!$A$78)=0,LIST!$A$79,L443)))))</f>
        <v/>
      </c>
      <c r="I443" s="42" t="str">
        <f>IF(B443="","",IF(L443=LIST!$A$75,"",IF(K443=LIST!$A$76,LIST!$A$76,IF(L443=LIST!$A$77,"",IF(L443=LIST!$A$78,"",IF(L443=LIST!$A$80,"",IF(L443=LIST!$A$72,"",IF(L443=LIST!$A$73,"",IF(L443=LIST!$A$81,"",IF(L443=LIST!$A$82,"",IF(L443=LIST!$A$79,"",IF(K443=LIST!$A$75,LIST!$A$75,ROUND(J443*L443,2)))))))))))))</f>
        <v/>
      </c>
      <c r="J443" s="43">
        <f>IF(D443="",0,IF(K443=LIST!$A$75,0,IF(K443=LIST!$A$76,0,IF(K443=LIST!$A$77,0,IF(K443=LIST!$A$78,0,(MIN(D443,8)-K443))))))</f>
        <v>0</v>
      </c>
      <c r="K443" s="185" t="str">
        <f>IF(D443="","",IF('CLAIM FORM'!$M$7="",0,IF(L443=LIST!$A$78,0,IF('CLAIM FORM'!$M$7="R&amp;D",0,IF(E443="",LIST!$A$75,IF(F443=LIST!$F$30,0,IFERROR(((VLOOKUP(E443,'TRAINING CODE'!B:D,3,FALSE)*MIN(D443,8))),LIST!$A$76)))))))</f>
        <v/>
      </c>
      <c r="L443" s="183" t="str">
        <f>IF(B443="","",IF('CLAIM FORM'!$M$7="",LIST!$A$77,IFERROR(VLOOKUP(B443,'PHR (Project Hourly Rate)'!B:G,6,FALSE),LIST!$A$78)))</f>
        <v/>
      </c>
    </row>
    <row r="444" spans="1:12" ht="36" customHeight="1">
      <c r="A444" s="184">
        <v>442</v>
      </c>
      <c r="B444" s="46"/>
      <c r="C444" s="47"/>
      <c r="D444" s="48"/>
      <c r="E444" s="49"/>
      <c r="F444" s="49"/>
      <c r="G444" s="41" t="str">
        <f>IF(C444="","",VLOOKUP(WEEKDAY(C444),LIST!$A$15:$B$21,2,FALSE))</f>
        <v/>
      </c>
      <c r="H444" s="42" t="str">
        <f>IF(B444="","",IF(L444=LIST!$A$80,LIST!$A$78,IF(L444=LIST!$A$81,LIST!$A$78,IF(L444=LIST!$A$82,LIST!$A$78,IF(IFERROR(VLOOKUP(B444,'PHR (Project Hourly Rate)'!B:G,6,FALSE),LIST!$A$78)=0,LIST!$A$79,L444)))))</f>
        <v/>
      </c>
      <c r="I444" s="42" t="str">
        <f>IF(B444="","",IF(L444=LIST!$A$75,"",IF(K444=LIST!$A$76,LIST!$A$76,IF(L444=LIST!$A$77,"",IF(L444=LIST!$A$78,"",IF(L444=LIST!$A$80,"",IF(L444=LIST!$A$72,"",IF(L444=LIST!$A$73,"",IF(L444=LIST!$A$81,"",IF(L444=LIST!$A$82,"",IF(L444=LIST!$A$79,"",IF(K444=LIST!$A$75,LIST!$A$75,ROUND(J444*L444,2)))))))))))))</f>
        <v/>
      </c>
      <c r="J444" s="43">
        <f>IF(D444="",0,IF(K444=LIST!$A$75,0,IF(K444=LIST!$A$76,0,IF(K444=LIST!$A$77,0,IF(K444=LIST!$A$78,0,(MIN(D444,8)-K444))))))</f>
        <v>0</v>
      </c>
      <c r="K444" s="185" t="str">
        <f>IF(D444="","",IF('CLAIM FORM'!$M$7="",0,IF(L444=LIST!$A$78,0,IF('CLAIM FORM'!$M$7="R&amp;D",0,IF(E444="",LIST!$A$75,IF(F444=LIST!$F$30,0,IFERROR(((VLOOKUP(E444,'TRAINING CODE'!B:D,3,FALSE)*MIN(D444,8))),LIST!$A$76)))))))</f>
        <v/>
      </c>
      <c r="L444" s="183" t="str">
        <f>IF(B444="","",IF('CLAIM FORM'!$M$7="",LIST!$A$77,IFERROR(VLOOKUP(B444,'PHR (Project Hourly Rate)'!B:G,6,FALSE),LIST!$A$78)))</f>
        <v/>
      </c>
    </row>
    <row r="445" spans="1:12" ht="36" customHeight="1">
      <c r="A445" s="184">
        <v>443</v>
      </c>
      <c r="B445" s="46"/>
      <c r="C445" s="47"/>
      <c r="D445" s="48"/>
      <c r="E445" s="49"/>
      <c r="F445" s="49"/>
      <c r="G445" s="41" t="str">
        <f>IF(C445="","",VLOOKUP(WEEKDAY(C445),LIST!$A$15:$B$21,2,FALSE))</f>
        <v/>
      </c>
      <c r="H445" s="42" t="str">
        <f>IF(B445="","",IF(L445=LIST!$A$80,LIST!$A$78,IF(L445=LIST!$A$81,LIST!$A$78,IF(L445=LIST!$A$82,LIST!$A$78,IF(IFERROR(VLOOKUP(B445,'PHR (Project Hourly Rate)'!B:G,6,FALSE),LIST!$A$78)=0,LIST!$A$79,L445)))))</f>
        <v/>
      </c>
      <c r="I445" s="42" t="str">
        <f>IF(B445="","",IF(L445=LIST!$A$75,"",IF(K445=LIST!$A$76,LIST!$A$76,IF(L445=LIST!$A$77,"",IF(L445=LIST!$A$78,"",IF(L445=LIST!$A$80,"",IF(L445=LIST!$A$72,"",IF(L445=LIST!$A$73,"",IF(L445=LIST!$A$81,"",IF(L445=LIST!$A$82,"",IF(L445=LIST!$A$79,"",IF(K445=LIST!$A$75,LIST!$A$75,ROUND(J445*L445,2)))))))))))))</f>
        <v/>
      </c>
      <c r="J445" s="43">
        <f>IF(D445="",0,IF(K445=LIST!$A$75,0,IF(K445=LIST!$A$76,0,IF(K445=LIST!$A$77,0,IF(K445=LIST!$A$78,0,(MIN(D445,8)-K445))))))</f>
        <v>0</v>
      </c>
      <c r="K445" s="185" t="str">
        <f>IF(D445="","",IF('CLAIM FORM'!$M$7="",0,IF(L445=LIST!$A$78,0,IF('CLAIM FORM'!$M$7="R&amp;D",0,IF(E445="",LIST!$A$75,IF(F445=LIST!$F$30,0,IFERROR(((VLOOKUP(E445,'TRAINING CODE'!B:D,3,FALSE)*MIN(D445,8))),LIST!$A$76)))))))</f>
        <v/>
      </c>
      <c r="L445" s="183" t="str">
        <f>IF(B445="","",IF('CLAIM FORM'!$M$7="",LIST!$A$77,IFERROR(VLOOKUP(B445,'PHR (Project Hourly Rate)'!B:G,6,FALSE),LIST!$A$78)))</f>
        <v/>
      </c>
    </row>
    <row r="446" spans="1:12" ht="36" customHeight="1">
      <c r="A446" s="184">
        <v>444</v>
      </c>
      <c r="B446" s="46"/>
      <c r="C446" s="47"/>
      <c r="D446" s="48"/>
      <c r="E446" s="49"/>
      <c r="F446" s="49"/>
      <c r="G446" s="41" t="str">
        <f>IF(C446="","",VLOOKUP(WEEKDAY(C446),LIST!$A$15:$B$21,2,FALSE))</f>
        <v/>
      </c>
      <c r="H446" s="42" t="str">
        <f>IF(B446="","",IF(L446=LIST!$A$80,LIST!$A$78,IF(L446=LIST!$A$81,LIST!$A$78,IF(L446=LIST!$A$82,LIST!$A$78,IF(IFERROR(VLOOKUP(B446,'PHR (Project Hourly Rate)'!B:G,6,FALSE),LIST!$A$78)=0,LIST!$A$79,L446)))))</f>
        <v/>
      </c>
      <c r="I446" s="42" t="str">
        <f>IF(B446="","",IF(L446=LIST!$A$75,"",IF(K446=LIST!$A$76,LIST!$A$76,IF(L446=LIST!$A$77,"",IF(L446=LIST!$A$78,"",IF(L446=LIST!$A$80,"",IF(L446=LIST!$A$72,"",IF(L446=LIST!$A$73,"",IF(L446=LIST!$A$81,"",IF(L446=LIST!$A$82,"",IF(L446=LIST!$A$79,"",IF(K446=LIST!$A$75,LIST!$A$75,ROUND(J446*L446,2)))))))))))))</f>
        <v/>
      </c>
      <c r="J446" s="43">
        <f>IF(D446="",0,IF(K446=LIST!$A$75,0,IF(K446=LIST!$A$76,0,IF(K446=LIST!$A$77,0,IF(K446=LIST!$A$78,0,(MIN(D446,8)-K446))))))</f>
        <v>0</v>
      </c>
      <c r="K446" s="185" t="str">
        <f>IF(D446="","",IF('CLAIM FORM'!$M$7="",0,IF(L446=LIST!$A$78,0,IF('CLAIM FORM'!$M$7="R&amp;D",0,IF(E446="",LIST!$A$75,IF(F446=LIST!$F$30,0,IFERROR(((VLOOKUP(E446,'TRAINING CODE'!B:D,3,FALSE)*MIN(D446,8))),LIST!$A$76)))))))</f>
        <v/>
      </c>
      <c r="L446" s="183" t="str">
        <f>IF(B446="","",IF('CLAIM FORM'!$M$7="",LIST!$A$77,IFERROR(VLOOKUP(B446,'PHR (Project Hourly Rate)'!B:G,6,FALSE),LIST!$A$78)))</f>
        <v/>
      </c>
    </row>
    <row r="447" spans="1:12" ht="36" customHeight="1">
      <c r="A447" s="184">
        <v>445</v>
      </c>
      <c r="B447" s="46"/>
      <c r="C447" s="47"/>
      <c r="D447" s="48"/>
      <c r="E447" s="49"/>
      <c r="F447" s="49"/>
      <c r="G447" s="41" t="str">
        <f>IF(C447="","",VLOOKUP(WEEKDAY(C447),LIST!$A$15:$B$21,2,FALSE))</f>
        <v/>
      </c>
      <c r="H447" s="42" t="str">
        <f>IF(B447="","",IF(L447=LIST!$A$80,LIST!$A$78,IF(L447=LIST!$A$81,LIST!$A$78,IF(L447=LIST!$A$82,LIST!$A$78,IF(IFERROR(VLOOKUP(B447,'PHR (Project Hourly Rate)'!B:G,6,FALSE),LIST!$A$78)=0,LIST!$A$79,L447)))))</f>
        <v/>
      </c>
      <c r="I447" s="42" t="str">
        <f>IF(B447="","",IF(L447=LIST!$A$75,"",IF(K447=LIST!$A$76,LIST!$A$76,IF(L447=LIST!$A$77,"",IF(L447=LIST!$A$78,"",IF(L447=LIST!$A$80,"",IF(L447=LIST!$A$72,"",IF(L447=LIST!$A$73,"",IF(L447=LIST!$A$81,"",IF(L447=LIST!$A$82,"",IF(L447=LIST!$A$79,"",IF(K447=LIST!$A$75,LIST!$A$75,ROUND(J447*L447,2)))))))))))))</f>
        <v/>
      </c>
      <c r="J447" s="43">
        <f>IF(D447="",0,IF(K447=LIST!$A$75,0,IF(K447=LIST!$A$76,0,IF(K447=LIST!$A$77,0,IF(K447=LIST!$A$78,0,(MIN(D447,8)-K447))))))</f>
        <v>0</v>
      </c>
      <c r="K447" s="185" t="str">
        <f>IF(D447="","",IF('CLAIM FORM'!$M$7="",0,IF(L447=LIST!$A$78,0,IF('CLAIM FORM'!$M$7="R&amp;D",0,IF(E447="",LIST!$A$75,IF(F447=LIST!$F$30,0,IFERROR(((VLOOKUP(E447,'TRAINING CODE'!B:D,3,FALSE)*MIN(D447,8))),LIST!$A$76)))))))</f>
        <v/>
      </c>
      <c r="L447" s="183" t="str">
        <f>IF(B447="","",IF('CLAIM FORM'!$M$7="",LIST!$A$77,IFERROR(VLOOKUP(B447,'PHR (Project Hourly Rate)'!B:G,6,FALSE),LIST!$A$78)))</f>
        <v/>
      </c>
    </row>
    <row r="448" spans="1:12" ht="36" customHeight="1">
      <c r="A448" s="184">
        <v>446</v>
      </c>
      <c r="B448" s="46"/>
      <c r="C448" s="47"/>
      <c r="D448" s="48"/>
      <c r="E448" s="49"/>
      <c r="F448" s="49"/>
      <c r="G448" s="41" t="str">
        <f>IF(C448="","",VLOOKUP(WEEKDAY(C448),LIST!$A$15:$B$21,2,FALSE))</f>
        <v/>
      </c>
      <c r="H448" s="42" t="str">
        <f>IF(B448="","",IF(L448=LIST!$A$80,LIST!$A$78,IF(L448=LIST!$A$81,LIST!$A$78,IF(L448=LIST!$A$82,LIST!$A$78,IF(IFERROR(VLOOKUP(B448,'PHR (Project Hourly Rate)'!B:G,6,FALSE),LIST!$A$78)=0,LIST!$A$79,L448)))))</f>
        <v/>
      </c>
      <c r="I448" s="42" t="str">
        <f>IF(B448="","",IF(L448=LIST!$A$75,"",IF(K448=LIST!$A$76,LIST!$A$76,IF(L448=LIST!$A$77,"",IF(L448=LIST!$A$78,"",IF(L448=LIST!$A$80,"",IF(L448=LIST!$A$72,"",IF(L448=LIST!$A$73,"",IF(L448=LIST!$A$81,"",IF(L448=LIST!$A$82,"",IF(L448=LIST!$A$79,"",IF(K448=LIST!$A$75,LIST!$A$75,ROUND(J448*L448,2)))))))))))))</f>
        <v/>
      </c>
      <c r="J448" s="43">
        <f>IF(D448="",0,IF(K448=LIST!$A$75,0,IF(K448=LIST!$A$76,0,IF(K448=LIST!$A$77,0,IF(K448=LIST!$A$78,0,(MIN(D448,8)-K448))))))</f>
        <v>0</v>
      </c>
      <c r="K448" s="185" t="str">
        <f>IF(D448="","",IF('CLAIM FORM'!$M$7="",0,IF(L448=LIST!$A$78,0,IF('CLAIM FORM'!$M$7="R&amp;D",0,IF(E448="",LIST!$A$75,IF(F448=LIST!$F$30,0,IFERROR(((VLOOKUP(E448,'TRAINING CODE'!B:D,3,FALSE)*MIN(D448,8))),LIST!$A$76)))))))</f>
        <v/>
      </c>
      <c r="L448" s="183" t="str">
        <f>IF(B448="","",IF('CLAIM FORM'!$M$7="",LIST!$A$77,IFERROR(VLOOKUP(B448,'PHR (Project Hourly Rate)'!B:G,6,FALSE),LIST!$A$78)))</f>
        <v/>
      </c>
    </row>
    <row r="449" spans="1:12" ht="36" customHeight="1">
      <c r="A449" s="184">
        <v>447</v>
      </c>
      <c r="B449" s="46"/>
      <c r="C449" s="47"/>
      <c r="D449" s="48"/>
      <c r="E449" s="49"/>
      <c r="F449" s="49"/>
      <c r="G449" s="41" t="str">
        <f>IF(C449="","",VLOOKUP(WEEKDAY(C449),LIST!$A$15:$B$21,2,FALSE))</f>
        <v/>
      </c>
      <c r="H449" s="42" t="str">
        <f>IF(B449="","",IF(L449=LIST!$A$80,LIST!$A$78,IF(L449=LIST!$A$81,LIST!$A$78,IF(L449=LIST!$A$82,LIST!$A$78,IF(IFERROR(VLOOKUP(B449,'PHR (Project Hourly Rate)'!B:G,6,FALSE),LIST!$A$78)=0,LIST!$A$79,L449)))))</f>
        <v/>
      </c>
      <c r="I449" s="42" t="str">
        <f>IF(B449="","",IF(L449=LIST!$A$75,"",IF(K449=LIST!$A$76,LIST!$A$76,IF(L449=LIST!$A$77,"",IF(L449=LIST!$A$78,"",IF(L449=LIST!$A$80,"",IF(L449=LIST!$A$72,"",IF(L449=LIST!$A$73,"",IF(L449=LIST!$A$81,"",IF(L449=LIST!$A$82,"",IF(L449=LIST!$A$79,"",IF(K449=LIST!$A$75,LIST!$A$75,ROUND(J449*L449,2)))))))))))))</f>
        <v/>
      </c>
      <c r="J449" s="43">
        <f>IF(D449="",0,IF(K449=LIST!$A$75,0,IF(K449=LIST!$A$76,0,IF(K449=LIST!$A$77,0,IF(K449=LIST!$A$78,0,(MIN(D449,8)-K449))))))</f>
        <v>0</v>
      </c>
      <c r="K449" s="185" t="str">
        <f>IF(D449="","",IF('CLAIM FORM'!$M$7="",0,IF(L449=LIST!$A$78,0,IF('CLAIM FORM'!$M$7="R&amp;D",0,IF(E449="",LIST!$A$75,IF(F449=LIST!$F$30,0,IFERROR(((VLOOKUP(E449,'TRAINING CODE'!B:D,3,FALSE)*MIN(D449,8))),LIST!$A$76)))))))</f>
        <v/>
      </c>
      <c r="L449" s="183" t="str">
        <f>IF(B449="","",IF('CLAIM FORM'!$M$7="",LIST!$A$77,IFERROR(VLOOKUP(B449,'PHR (Project Hourly Rate)'!B:G,6,FALSE),LIST!$A$78)))</f>
        <v/>
      </c>
    </row>
    <row r="450" spans="1:12" ht="36" customHeight="1">
      <c r="A450" s="184">
        <v>448</v>
      </c>
      <c r="B450" s="46"/>
      <c r="C450" s="47"/>
      <c r="D450" s="48"/>
      <c r="E450" s="49"/>
      <c r="F450" s="49"/>
      <c r="G450" s="41" t="str">
        <f>IF(C450="","",VLOOKUP(WEEKDAY(C450),LIST!$A$15:$B$21,2,FALSE))</f>
        <v/>
      </c>
      <c r="H450" s="42" t="str">
        <f>IF(B450="","",IF(L450=LIST!$A$80,LIST!$A$78,IF(L450=LIST!$A$81,LIST!$A$78,IF(L450=LIST!$A$82,LIST!$A$78,IF(IFERROR(VLOOKUP(B450,'PHR (Project Hourly Rate)'!B:G,6,FALSE),LIST!$A$78)=0,LIST!$A$79,L450)))))</f>
        <v/>
      </c>
      <c r="I450" s="42" t="str">
        <f>IF(B450="","",IF(L450=LIST!$A$75,"",IF(K450=LIST!$A$76,LIST!$A$76,IF(L450=LIST!$A$77,"",IF(L450=LIST!$A$78,"",IF(L450=LIST!$A$80,"",IF(L450=LIST!$A$72,"",IF(L450=LIST!$A$73,"",IF(L450=LIST!$A$81,"",IF(L450=LIST!$A$82,"",IF(L450=LIST!$A$79,"",IF(K450=LIST!$A$75,LIST!$A$75,ROUND(J450*L450,2)))))))))))))</f>
        <v/>
      </c>
      <c r="J450" s="43">
        <f>IF(D450="",0,IF(K450=LIST!$A$75,0,IF(K450=LIST!$A$76,0,IF(K450=LIST!$A$77,0,IF(K450=LIST!$A$78,0,(MIN(D450,8)-K450))))))</f>
        <v>0</v>
      </c>
      <c r="K450" s="185" t="str">
        <f>IF(D450="","",IF('CLAIM FORM'!$M$7="",0,IF(L450=LIST!$A$78,0,IF('CLAIM FORM'!$M$7="R&amp;D",0,IF(E450="",LIST!$A$75,IF(F450=LIST!$F$30,0,IFERROR(((VLOOKUP(E450,'TRAINING CODE'!B:D,3,FALSE)*MIN(D450,8))),LIST!$A$76)))))))</f>
        <v/>
      </c>
      <c r="L450" s="183" t="str">
        <f>IF(B450="","",IF('CLAIM FORM'!$M$7="",LIST!$A$77,IFERROR(VLOOKUP(B450,'PHR (Project Hourly Rate)'!B:G,6,FALSE),LIST!$A$78)))</f>
        <v/>
      </c>
    </row>
    <row r="451" spans="1:12" ht="36" customHeight="1">
      <c r="A451" s="184">
        <v>449</v>
      </c>
      <c r="B451" s="46"/>
      <c r="C451" s="47"/>
      <c r="D451" s="48"/>
      <c r="E451" s="49"/>
      <c r="F451" s="49"/>
      <c r="G451" s="41" t="str">
        <f>IF(C451="","",VLOOKUP(WEEKDAY(C451),LIST!$A$15:$B$21,2,FALSE))</f>
        <v/>
      </c>
      <c r="H451" s="42" t="str">
        <f>IF(B451="","",IF(L451=LIST!$A$80,LIST!$A$78,IF(L451=LIST!$A$81,LIST!$A$78,IF(L451=LIST!$A$82,LIST!$A$78,IF(IFERROR(VLOOKUP(B451,'PHR (Project Hourly Rate)'!B:G,6,FALSE),LIST!$A$78)=0,LIST!$A$79,L451)))))</f>
        <v/>
      </c>
      <c r="I451" s="42" t="str">
        <f>IF(B451="","",IF(L451=LIST!$A$75,"",IF(K451=LIST!$A$76,LIST!$A$76,IF(L451=LIST!$A$77,"",IF(L451=LIST!$A$78,"",IF(L451=LIST!$A$80,"",IF(L451=LIST!$A$72,"",IF(L451=LIST!$A$73,"",IF(L451=LIST!$A$81,"",IF(L451=LIST!$A$82,"",IF(L451=LIST!$A$79,"",IF(K451=LIST!$A$75,LIST!$A$75,ROUND(J451*L451,2)))))))))))))</f>
        <v/>
      </c>
      <c r="J451" s="43">
        <f>IF(D451="",0,IF(K451=LIST!$A$75,0,IF(K451=LIST!$A$76,0,IF(K451=LIST!$A$77,0,IF(K451=LIST!$A$78,0,(MIN(D451,8)-K451))))))</f>
        <v>0</v>
      </c>
      <c r="K451" s="185" t="str">
        <f>IF(D451="","",IF('CLAIM FORM'!$M$7="",0,IF(L451=LIST!$A$78,0,IF('CLAIM FORM'!$M$7="R&amp;D",0,IF(E451="",LIST!$A$75,IF(F451=LIST!$F$30,0,IFERROR(((VLOOKUP(E451,'TRAINING CODE'!B:D,3,FALSE)*MIN(D451,8))),LIST!$A$76)))))))</f>
        <v/>
      </c>
      <c r="L451" s="183" t="str">
        <f>IF(B451="","",IF('CLAIM FORM'!$M$7="",LIST!$A$77,IFERROR(VLOOKUP(B451,'PHR (Project Hourly Rate)'!B:G,6,FALSE),LIST!$A$78)))</f>
        <v/>
      </c>
    </row>
    <row r="452" spans="1:12" ht="36" customHeight="1">
      <c r="A452" s="184">
        <v>450</v>
      </c>
      <c r="B452" s="46"/>
      <c r="C452" s="47"/>
      <c r="D452" s="48"/>
      <c r="E452" s="49"/>
      <c r="F452" s="49"/>
      <c r="G452" s="41" t="str">
        <f>IF(C452="","",VLOOKUP(WEEKDAY(C452),LIST!$A$15:$B$21,2,FALSE))</f>
        <v/>
      </c>
      <c r="H452" s="42" t="str">
        <f>IF(B452="","",IF(L452=LIST!$A$80,LIST!$A$78,IF(L452=LIST!$A$81,LIST!$A$78,IF(L452=LIST!$A$82,LIST!$A$78,IF(IFERROR(VLOOKUP(B452,'PHR (Project Hourly Rate)'!B:G,6,FALSE),LIST!$A$78)=0,LIST!$A$79,L452)))))</f>
        <v/>
      </c>
      <c r="I452" s="42" t="str">
        <f>IF(B452="","",IF(L452=LIST!$A$75,"",IF(K452=LIST!$A$76,LIST!$A$76,IF(L452=LIST!$A$77,"",IF(L452=LIST!$A$78,"",IF(L452=LIST!$A$80,"",IF(L452=LIST!$A$72,"",IF(L452=LIST!$A$73,"",IF(L452=LIST!$A$81,"",IF(L452=LIST!$A$82,"",IF(L452=LIST!$A$79,"",IF(K452=LIST!$A$75,LIST!$A$75,ROUND(J452*L452,2)))))))))))))</f>
        <v/>
      </c>
      <c r="J452" s="43">
        <f>IF(D452="",0,IF(K452=LIST!$A$75,0,IF(K452=LIST!$A$76,0,IF(K452=LIST!$A$77,0,IF(K452=LIST!$A$78,0,(MIN(D452,8)-K452))))))</f>
        <v>0</v>
      </c>
      <c r="K452" s="185" t="str">
        <f>IF(D452="","",IF('CLAIM FORM'!$M$7="",0,IF(L452=LIST!$A$78,0,IF('CLAIM FORM'!$M$7="R&amp;D",0,IF(E452="",LIST!$A$75,IF(F452=LIST!$F$30,0,IFERROR(((VLOOKUP(E452,'TRAINING CODE'!B:D,3,FALSE)*MIN(D452,8))),LIST!$A$76)))))))</f>
        <v/>
      </c>
      <c r="L452" s="183" t="str">
        <f>IF(B452="","",IF('CLAIM FORM'!$M$7="",LIST!$A$77,IFERROR(VLOOKUP(B452,'PHR (Project Hourly Rate)'!B:G,6,FALSE),LIST!$A$78)))</f>
        <v/>
      </c>
    </row>
    <row r="453" spans="1:12" ht="36" customHeight="1">
      <c r="A453" s="184">
        <v>451</v>
      </c>
      <c r="B453" s="46"/>
      <c r="C453" s="47"/>
      <c r="D453" s="48"/>
      <c r="E453" s="49"/>
      <c r="F453" s="49"/>
      <c r="G453" s="41" t="str">
        <f>IF(C453="","",VLOOKUP(WEEKDAY(C453),LIST!$A$15:$B$21,2,FALSE))</f>
        <v/>
      </c>
      <c r="H453" s="42" t="str">
        <f>IF(B453="","",IF(L453=LIST!$A$80,LIST!$A$78,IF(L453=LIST!$A$81,LIST!$A$78,IF(L453=LIST!$A$82,LIST!$A$78,IF(IFERROR(VLOOKUP(B453,'PHR (Project Hourly Rate)'!B:G,6,FALSE),LIST!$A$78)=0,LIST!$A$79,L453)))))</f>
        <v/>
      </c>
      <c r="I453" s="42" t="str">
        <f>IF(B453="","",IF(L453=LIST!$A$75,"",IF(K453=LIST!$A$76,LIST!$A$76,IF(L453=LIST!$A$77,"",IF(L453=LIST!$A$78,"",IF(L453=LIST!$A$80,"",IF(L453=LIST!$A$72,"",IF(L453=LIST!$A$73,"",IF(L453=LIST!$A$81,"",IF(L453=LIST!$A$82,"",IF(L453=LIST!$A$79,"",IF(K453=LIST!$A$75,LIST!$A$75,ROUND(J453*L453,2)))))))))))))</f>
        <v/>
      </c>
      <c r="J453" s="43">
        <f>IF(D453="",0,IF(K453=LIST!$A$75,0,IF(K453=LIST!$A$76,0,IF(K453=LIST!$A$77,0,IF(K453=LIST!$A$78,0,(MIN(D453,8)-K453))))))</f>
        <v>0</v>
      </c>
      <c r="K453" s="185" t="str">
        <f>IF(D453="","",IF('CLAIM FORM'!$M$7="",0,IF(L453=LIST!$A$78,0,IF('CLAIM FORM'!$M$7="R&amp;D",0,IF(E453="",LIST!$A$75,IF(F453=LIST!$F$30,0,IFERROR(((VLOOKUP(E453,'TRAINING CODE'!B:D,3,FALSE)*MIN(D453,8))),LIST!$A$76)))))))</f>
        <v/>
      </c>
      <c r="L453" s="183" t="str">
        <f>IF(B453="","",IF('CLAIM FORM'!$M$7="",LIST!$A$77,IFERROR(VLOOKUP(B453,'PHR (Project Hourly Rate)'!B:G,6,FALSE),LIST!$A$78)))</f>
        <v/>
      </c>
    </row>
    <row r="454" spans="1:12" ht="36" customHeight="1">
      <c r="A454" s="184">
        <v>452</v>
      </c>
      <c r="B454" s="46"/>
      <c r="C454" s="47"/>
      <c r="D454" s="48"/>
      <c r="E454" s="49"/>
      <c r="F454" s="49"/>
      <c r="G454" s="41" t="str">
        <f>IF(C454="","",VLOOKUP(WEEKDAY(C454),LIST!$A$15:$B$21,2,FALSE))</f>
        <v/>
      </c>
      <c r="H454" s="42" t="str">
        <f>IF(B454="","",IF(L454=LIST!$A$80,LIST!$A$78,IF(L454=LIST!$A$81,LIST!$A$78,IF(L454=LIST!$A$82,LIST!$A$78,IF(IFERROR(VLOOKUP(B454,'PHR (Project Hourly Rate)'!B:G,6,FALSE),LIST!$A$78)=0,LIST!$A$79,L454)))))</f>
        <v/>
      </c>
      <c r="I454" s="42" t="str">
        <f>IF(B454="","",IF(L454=LIST!$A$75,"",IF(K454=LIST!$A$76,LIST!$A$76,IF(L454=LIST!$A$77,"",IF(L454=LIST!$A$78,"",IF(L454=LIST!$A$80,"",IF(L454=LIST!$A$72,"",IF(L454=LIST!$A$73,"",IF(L454=LIST!$A$81,"",IF(L454=LIST!$A$82,"",IF(L454=LIST!$A$79,"",IF(K454=LIST!$A$75,LIST!$A$75,ROUND(J454*L454,2)))))))))))))</f>
        <v/>
      </c>
      <c r="J454" s="43">
        <f>IF(D454="",0,IF(K454=LIST!$A$75,0,IF(K454=LIST!$A$76,0,IF(K454=LIST!$A$77,0,IF(K454=LIST!$A$78,0,(MIN(D454,8)-K454))))))</f>
        <v>0</v>
      </c>
      <c r="K454" s="185" t="str">
        <f>IF(D454="","",IF('CLAIM FORM'!$M$7="",0,IF(L454=LIST!$A$78,0,IF('CLAIM FORM'!$M$7="R&amp;D",0,IF(E454="",LIST!$A$75,IF(F454=LIST!$F$30,0,IFERROR(((VLOOKUP(E454,'TRAINING CODE'!B:D,3,FALSE)*MIN(D454,8))),LIST!$A$76)))))))</f>
        <v/>
      </c>
      <c r="L454" s="183" t="str">
        <f>IF(B454="","",IF('CLAIM FORM'!$M$7="",LIST!$A$77,IFERROR(VLOOKUP(B454,'PHR (Project Hourly Rate)'!B:G,6,FALSE),LIST!$A$78)))</f>
        <v/>
      </c>
    </row>
    <row r="455" spans="1:12" ht="36" customHeight="1">
      <c r="A455" s="184">
        <v>453</v>
      </c>
      <c r="B455" s="46"/>
      <c r="C455" s="47"/>
      <c r="D455" s="48"/>
      <c r="E455" s="49"/>
      <c r="F455" s="49"/>
      <c r="G455" s="41" t="str">
        <f>IF(C455="","",VLOOKUP(WEEKDAY(C455),LIST!$A$15:$B$21,2,FALSE))</f>
        <v/>
      </c>
      <c r="H455" s="42" t="str">
        <f>IF(B455="","",IF(L455=LIST!$A$80,LIST!$A$78,IF(L455=LIST!$A$81,LIST!$A$78,IF(L455=LIST!$A$82,LIST!$A$78,IF(IFERROR(VLOOKUP(B455,'PHR (Project Hourly Rate)'!B:G,6,FALSE),LIST!$A$78)=0,LIST!$A$79,L455)))))</f>
        <v/>
      </c>
      <c r="I455" s="42" t="str">
        <f>IF(B455="","",IF(L455=LIST!$A$75,"",IF(K455=LIST!$A$76,LIST!$A$76,IF(L455=LIST!$A$77,"",IF(L455=LIST!$A$78,"",IF(L455=LIST!$A$80,"",IF(L455=LIST!$A$72,"",IF(L455=LIST!$A$73,"",IF(L455=LIST!$A$81,"",IF(L455=LIST!$A$82,"",IF(L455=LIST!$A$79,"",IF(K455=LIST!$A$75,LIST!$A$75,ROUND(J455*L455,2)))))))))))))</f>
        <v/>
      </c>
      <c r="J455" s="43">
        <f>IF(D455="",0,IF(K455=LIST!$A$75,0,IF(K455=LIST!$A$76,0,IF(K455=LIST!$A$77,0,IF(K455=LIST!$A$78,0,(MIN(D455,8)-K455))))))</f>
        <v>0</v>
      </c>
      <c r="K455" s="185" t="str">
        <f>IF(D455="","",IF('CLAIM FORM'!$M$7="",0,IF(L455=LIST!$A$78,0,IF('CLAIM FORM'!$M$7="R&amp;D",0,IF(E455="",LIST!$A$75,IF(F455=LIST!$F$30,0,IFERROR(((VLOOKUP(E455,'TRAINING CODE'!B:D,3,FALSE)*MIN(D455,8))),LIST!$A$76)))))))</f>
        <v/>
      </c>
      <c r="L455" s="183" t="str">
        <f>IF(B455="","",IF('CLAIM FORM'!$M$7="",LIST!$A$77,IFERROR(VLOOKUP(B455,'PHR (Project Hourly Rate)'!B:G,6,FALSE),LIST!$A$78)))</f>
        <v/>
      </c>
    </row>
    <row r="456" spans="1:12" ht="36" customHeight="1">
      <c r="A456" s="184">
        <v>454</v>
      </c>
      <c r="B456" s="46"/>
      <c r="C456" s="47"/>
      <c r="D456" s="48"/>
      <c r="E456" s="49"/>
      <c r="F456" s="49"/>
      <c r="G456" s="41" t="str">
        <f>IF(C456="","",VLOOKUP(WEEKDAY(C456),LIST!$A$15:$B$21,2,FALSE))</f>
        <v/>
      </c>
      <c r="H456" s="42" t="str">
        <f>IF(B456="","",IF(L456=LIST!$A$80,LIST!$A$78,IF(L456=LIST!$A$81,LIST!$A$78,IF(L456=LIST!$A$82,LIST!$A$78,IF(IFERROR(VLOOKUP(B456,'PHR (Project Hourly Rate)'!B:G,6,FALSE),LIST!$A$78)=0,LIST!$A$79,L456)))))</f>
        <v/>
      </c>
      <c r="I456" s="42" t="str">
        <f>IF(B456="","",IF(L456=LIST!$A$75,"",IF(K456=LIST!$A$76,LIST!$A$76,IF(L456=LIST!$A$77,"",IF(L456=LIST!$A$78,"",IF(L456=LIST!$A$80,"",IF(L456=LIST!$A$72,"",IF(L456=LIST!$A$73,"",IF(L456=LIST!$A$81,"",IF(L456=LIST!$A$82,"",IF(L456=LIST!$A$79,"",IF(K456=LIST!$A$75,LIST!$A$75,ROUND(J456*L456,2)))))))))))))</f>
        <v/>
      </c>
      <c r="J456" s="43">
        <f>IF(D456="",0,IF(K456=LIST!$A$75,0,IF(K456=LIST!$A$76,0,IF(K456=LIST!$A$77,0,IF(K456=LIST!$A$78,0,(MIN(D456,8)-K456))))))</f>
        <v>0</v>
      </c>
      <c r="K456" s="185" t="str">
        <f>IF(D456="","",IF('CLAIM FORM'!$M$7="",0,IF(L456=LIST!$A$78,0,IF('CLAIM FORM'!$M$7="R&amp;D",0,IF(E456="",LIST!$A$75,IF(F456=LIST!$F$30,0,IFERROR(((VLOOKUP(E456,'TRAINING CODE'!B:D,3,FALSE)*MIN(D456,8))),LIST!$A$76)))))))</f>
        <v/>
      </c>
      <c r="L456" s="183" t="str">
        <f>IF(B456="","",IF('CLAIM FORM'!$M$7="",LIST!$A$77,IFERROR(VLOOKUP(B456,'PHR (Project Hourly Rate)'!B:G,6,FALSE),LIST!$A$78)))</f>
        <v/>
      </c>
    </row>
    <row r="457" spans="1:12" ht="36" customHeight="1">
      <c r="A457" s="184">
        <v>455</v>
      </c>
      <c r="B457" s="46"/>
      <c r="C457" s="47"/>
      <c r="D457" s="48"/>
      <c r="E457" s="49"/>
      <c r="F457" s="49"/>
      <c r="G457" s="41" t="str">
        <f>IF(C457="","",VLOOKUP(WEEKDAY(C457),LIST!$A$15:$B$21,2,FALSE))</f>
        <v/>
      </c>
      <c r="H457" s="42" t="str">
        <f>IF(B457="","",IF(L457=LIST!$A$80,LIST!$A$78,IF(L457=LIST!$A$81,LIST!$A$78,IF(L457=LIST!$A$82,LIST!$A$78,IF(IFERROR(VLOOKUP(B457,'PHR (Project Hourly Rate)'!B:G,6,FALSE),LIST!$A$78)=0,LIST!$A$79,L457)))))</f>
        <v/>
      </c>
      <c r="I457" s="42" t="str">
        <f>IF(B457="","",IF(L457=LIST!$A$75,"",IF(K457=LIST!$A$76,LIST!$A$76,IF(L457=LIST!$A$77,"",IF(L457=LIST!$A$78,"",IF(L457=LIST!$A$80,"",IF(L457=LIST!$A$72,"",IF(L457=LIST!$A$73,"",IF(L457=LIST!$A$81,"",IF(L457=LIST!$A$82,"",IF(L457=LIST!$A$79,"",IF(K457=LIST!$A$75,LIST!$A$75,ROUND(J457*L457,2)))))))))))))</f>
        <v/>
      </c>
      <c r="J457" s="43">
        <f>IF(D457="",0,IF(K457=LIST!$A$75,0,IF(K457=LIST!$A$76,0,IF(K457=LIST!$A$77,0,IF(K457=LIST!$A$78,0,(MIN(D457,8)-K457))))))</f>
        <v>0</v>
      </c>
      <c r="K457" s="185" t="str">
        <f>IF(D457="","",IF('CLAIM FORM'!$M$7="",0,IF(L457=LIST!$A$78,0,IF('CLAIM FORM'!$M$7="R&amp;D",0,IF(E457="",LIST!$A$75,IF(F457=LIST!$F$30,0,IFERROR(((VLOOKUP(E457,'TRAINING CODE'!B:D,3,FALSE)*MIN(D457,8))),LIST!$A$76)))))))</f>
        <v/>
      </c>
      <c r="L457" s="183" t="str">
        <f>IF(B457="","",IF('CLAIM FORM'!$M$7="",LIST!$A$77,IFERROR(VLOOKUP(B457,'PHR (Project Hourly Rate)'!B:G,6,FALSE),LIST!$A$78)))</f>
        <v/>
      </c>
    </row>
    <row r="458" spans="1:12" ht="36" customHeight="1">
      <c r="A458" s="184">
        <v>456</v>
      </c>
      <c r="B458" s="46"/>
      <c r="C458" s="47"/>
      <c r="D458" s="48"/>
      <c r="E458" s="49"/>
      <c r="F458" s="49"/>
      <c r="G458" s="41" t="str">
        <f>IF(C458="","",VLOOKUP(WEEKDAY(C458),LIST!$A$15:$B$21,2,FALSE))</f>
        <v/>
      </c>
      <c r="H458" s="42" t="str">
        <f>IF(B458="","",IF(L458=LIST!$A$80,LIST!$A$78,IF(L458=LIST!$A$81,LIST!$A$78,IF(L458=LIST!$A$82,LIST!$A$78,IF(IFERROR(VLOOKUP(B458,'PHR (Project Hourly Rate)'!B:G,6,FALSE),LIST!$A$78)=0,LIST!$A$79,L458)))))</f>
        <v/>
      </c>
      <c r="I458" s="42" t="str">
        <f>IF(B458="","",IF(L458=LIST!$A$75,"",IF(K458=LIST!$A$76,LIST!$A$76,IF(L458=LIST!$A$77,"",IF(L458=LIST!$A$78,"",IF(L458=LIST!$A$80,"",IF(L458=LIST!$A$72,"",IF(L458=LIST!$A$73,"",IF(L458=LIST!$A$81,"",IF(L458=LIST!$A$82,"",IF(L458=LIST!$A$79,"",IF(K458=LIST!$A$75,LIST!$A$75,ROUND(J458*L458,2)))))))))))))</f>
        <v/>
      </c>
      <c r="J458" s="43">
        <f>IF(D458="",0,IF(K458=LIST!$A$75,0,IF(K458=LIST!$A$76,0,IF(K458=LIST!$A$77,0,IF(K458=LIST!$A$78,0,(MIN(D458,8)-K458))))))</f>
        <v>0</v>
      </c>
      <c r="K458" s="185" t="str">
        <f>IF(D458="","",IF('CLAIM FORM'!$M$7="",0,IF(L458=LIST!$A$78,0,IF('CLAIM FORM'!$M$7="R&amp;D",0,IF(E458="",LIST!$A$75,IF(F458=LIST!$F$30,0,IFERROR(((VLOOKUP(E458,'TRAINING CODE'!B:D,3,FALSE)*MIN(D458,8))),LIST!$A$76)))))))</f>
        <v/>
      </c>
      <c r="L458" s="183" t="str">
        <f>IF(B458="","",IF('CLAIM FORM'!$M$7="",LIST!$A$77,IFERROR(VLOOKUP(B458,'PHR (Project Hourly Rate)'!B:G,6,FALSE),LIST!$A$78)))</f>
        <v/>
      </c>
    </row>
    <row r="459" spans="1:12" ht="36" customHeight="1">
      <c r="A459" s="184">
        <v>457</v>
      </c>
      <c r="B459" s="46"/>
      <c r="C459" s="47"/>
      <c r="D459" s="48"/>
      <c r="E459" s="49"/>
      <c r="F459" s="49"/>
      <c r="G459" s="41" t="str">
        <f>IF(C459="","",VLOOKUP(WEEKDAY(C459),LIST!$A$15:$B$21,2,FALSE))</f>
        <v/>
      </c>
      <c r="H459" s="42" t="str">
        <f>IF(B459="","",IF(L459=LIST!$A$80,LIST!$A$78,IF(L459=LIST!$A$81,LIST!$A$78,IF(L459=LIST!$A$82,LIST!$A$78,IF(IFERROR(VLOOKUP(B459,'PHR (Project Hourly Rate)'!B:G,6,FALSE),LIST!$A$78)=0,LIST!$A$79,L459)))))</f>
        <v/>
      </c>
      <c r="I459" s="42" t="str">
        <f>IF(B459="","",IF(L459=LIST!$A$75,"",IF(K459=LIST!$A$76,LIST!$A$76,IF(L459=LIST!$A$77,"",IF(L459=LIST!$A$78,"",IF(L459=LIST!$A$80,"",IF(L459=LIST!$A$72,"",IF(L459=LIST!$A$73,"",IF(L459=LIST!$A$81,"",IF(L459=LIST!$A$82,"",IF(L459=LIST!$A$79,"",IF(K459=LIST!$A$75,LIST!$A$75,ROUND(J459*L459,2)))))))))))))</f>
        <v/>
      </c>
      <c r="J459" s="43">
        <f>IF(D459="",0,IF(K459=LIST!$A$75,0,IF(K459=LIST!$A$76,0,IF(K459=LIST!$A$77,0,IF(K459=LIST!$A$78,0,(MIN(D459,8)-K459))))))</f>
        <v>0</v>
      </c>
      <c r="K459" s="185" t="str">
        <f>IF(D459="","",IF('CLAIM FORM'!$M$7="",0,IF(L459=LIST!$A$78,0,IF('CLAIM FORM'!$M$7="R&amp;D",0,IF(E459="",LIST!$A$75,IF(F459=LIST!$F$30,0,IFERROR(((VLOOKUP(E459,'TRAINING CODE'!B:D,3,FALSE)*MIN(D459,8))),LIST!$A$76)))))))</f>
        <v/>
      </c>
      <c r="L459" s="183" t="str">
        <f>IF(B459="","",IF('CLAIM FORM'!$M$7="",LIST!$A$77,IFERROR(VLOOKUP(B459,'PHR (Project Hourly Rate)'!B:G,6,FALSE),LIST!$A$78)))</f>
        <v/>
      </c>
    </row>
    <row r="460" spans="1:12" ht="36" customHeight="1">
      <c r="A460" s="184">
        <v>458</v>
      </c>
      <c r="B460" s="46"/>
      <c r="C460" s="47"/>
      <c r="D460" s="48"/>
      <c r="E460" s="49"/>
      <c r="F460" s="49"/>
      <c r="G460" s="41" t="str">
        <f>IF(C460="","",VLOOKUP(WEEKDAY(C460),LIST!$A$15:$B$21,2,FALSE))</f>
        <v/>
      </c>
      <c r="H460" s="42" t="str">
        <f>IF(B460="","",IF(L460=LIST!$A$80,LIST!$A$78,IF(L460=LIST!$A$81,LIST!$A$78,IF(L460=LIST!$A$82,LIST!$A$78,IF(IFERROR(VLOOKUP(B460,'PHR (Project Hourly Rate)'!B:G,6,FALSE),LIST!$A$78)=0,LIST!$A$79,L460)))))</f>
        <v/>
      </c>
      <c r="I460" s="42" t="str">
        <f>IF(B460="","",IF(L460=LIST!$A$75,"",IF(K460=LIST!$A$76,LIST!$A$76,IF(L460=LIST!$A$77,"",IF(L460=LIST!$A$78,"",IF(L460=LIST!$A$80,"",IF(L460=LIST!$A$72,"",IF(L460=LIST!$A$73,"",IF(L460=LIST!$A$81,"",IF(L460=LIST!$A$82,"",IF(L460=LIST!$A$79,"",IF(K460=LIST!$A$75,LIST!$A$75,ROUND(J460*L460,2)))))))))))))</f>
        <v/>
      </c>
      <c r="J460" s="43">
        <f>IF(D460="",0,IF(K460=LIST!$A$75,0,IF(K460=LIST!$A$76,0,IF(K460=LIST!$A$77,0,IF(K460=LIST!$A$78,0,(MIN(D460,8)-K460))))))</f>
        <v>0</v>
      </c>
      <c r="K460" s="185" t="str">
        <f>IF(D460="","",IF('CLAIM FORM'!$M$7="",0,IF(L460=LIST!$A$78,0,IF('CLAIM FORM'!$M$7="R&amp;D",0,IF(E460="",LIST!$A$75,IF(F460=LIST!$F$30,0,IFERROR(((VLOOKUP(E460,'TRAINING CODE'!B:D,3,FALSE)*MIN(D460,8))),LIST!$A$76)))))))</f>
        <v/>
      </c>
      <c r="L460" s="183" t="str">
        <f>IF(B460="","",IF('CLAIM FORM'!$M$7="",LIST!$A$77,IFERROR(VLOOKUP(B460,'PHR (Project Hourly Rate)'!B:G,6,FALSE),LIST!$A$78)))</f>
        <v/>
      </c>
    </row>
    <row r="461" spans="1:12" ht="36" customHeight="1">
      <c r="A461" s="184">
        <v>459</v>
      </c>
      <c r="B461" s="46"/>
      <c r="C461" s="47"/>
      <c r="D461" s="48"/>
      <c r="E461" s="49"/>
      <c r="F461" s="49"/>
      <c r="G461" s="41" t="str">
        <f>IF(C461="","",VLOOKUP(WEEKDAY(C461),LIST!$A$15:$B$21,2,FALSE))</f>
        <v/>
      </c>
      <c r="H461" s="42" t="str">
        <f>IF(B461="","",IF(L461=LIST!$A$80,LIST!$A$78,IF(L461=LIST!$A$81,LIST!$A$78,IF(L461=LIST!$A$82,LIST!$A$78,IF(IFERROR(VLOOKUP(B461,'PHR (Project Hourly Rate)'!B:G,6,FALSE),LIST!$A$78)=0,LIST!$A$79,L461)))))</f>
        <v/>
      </c>
      <c r="I461" s="42" t="str">
        <f>IF(B461="","",IF(L461=LIST!$A$75,"",IF(K461=LIST!$A$76,LIST!$A$76,IF(L461=LIST!$A$77,"",IF(L461=LIST!$A$78,"",IF(L461=LIST!$A$80,"",IF(L461=LIST!$A$72,"",IF(L461=LIST!$A$73,"",IF(L461=LIST!$A$81,"",IF(L461=LIST!$A$82,"",IF(L461=LIST!$A$79,"",IF(K461=LIST!$A$75,LIST!$A$75,ROUND(J461*L461,2)))))))))))))</f>
        <v/>
      </c>
      <c r="J461" s="43">
        <f>IF(D461="",0,IF(K461=LIST!$A$75,0,IF(K461=LIST!$A$76,0,IF(K461=LIST!$A$77,0,IF(K461=LIST!$A$78,0,(MIN(D461,8)-K461))))))</f>
        <v>0</v>
      </c>
      <c r="K461" s="185" t="str">
        <f>IF(D461="","",IF('CLAIM FORM'!$M$7="",0,IF(L461=LIST!$A$78,0,IF('CLAIM FORM'!$M$7="R&amp;D",0,IF(E461="",LIST!$A$75,IF(F461=LIST!$F$30,0,IFERROR(((VLOOKUP(E461,'TRAINING CODE'!B:D,3,FALSE)*MIN(D461,8))),LIST!$A$76)))))))</f>
        <v/>
      </c>
      <c r="L461" s="183" t="str">
        <f>IF(B461="","",IF('CLAIM FORM'!$M$7="",LIST!$A$77,IFERROR(VLOOKUP(B461,'PHR (Project Hourly Rate)'!B:G,6,FALSE),LIST!$A$78)))</f>
        <v/>
      </c>
    </row>
    <row r="462" spans="1:12" ht="36" customHeight="1">
      <c r="A462" s="184">
        <v>460</v>
      </c>
      <c r="B462" s="46"/>
      <c r="C462" s="47"/>
      <c r="D462" s="48"/>
      <c r="E462" s="49"/>
      <c r="F462" s="49"/>
      <c r="G462" s="41" t="str">
        <f>IF(C462="","",VLOOKUP(WEEKDAY(C462),LIST!$A$15:$B$21,2,FALSE))</f>
        <v/>
      </c>
      <c r="H462" s="42" t="str">
        <f>IF(B462="","",IF(L462=LIST!$A$80,LIST!$A$78,IF(L462=LIST!$A$81,LIST!$A$78,IF(L462=LIST!$A$82,LIST!$A$78,IF(IFERROR(VLOOKUP(B462,'PHR (Project Hourly Rate)'!B:G,6,FALSE),LIST!$A$78)=0,LIST!$A$79,L462)))))</f>
        <v/>
      </c>
      <c r="I462" s="42" t="str">
        <f>IF(B462="","",IF(L462=LIST!$A$75,"",IF(K462=LIST!$A$76,LIST!$A$76,IF(L462=LIST!$A$77,"",IF(L462=LIST!$A$78,"",IF(L462=LIST!$A$80,"",IF(L462=LIST!$A$72,"",IF(L462=LIST!$A$73,"",IF(L462=LIST!$A$81,"",IF(L462=LIST!$A$82,"",IF(L462=LIST!$A$79,"",IF(K462=LIST!$A$75,LIST!$A$75,ROUND(J462*L462,2)))))))))))))</f>
        <v/>
      </c>
      <c r="J462" s="43">
        <f>IF(D462="",0,IF(K462=LIST!$A$75,0,IF(K462=LIST!$A$76,0,IF(K462=LIST!$A$77,0,IF(K462=LIST!$A$78,0,(MIN(D462,8)-K462))))))</f>
        <v>0</v>
      </c>
      <c r="K462" s="185" t="str">
        <f>IF(D462="","",IF('CLAIM FORM'!$M$7="",0,IF(L462=LIST!$A$78,0,IF('CLAIM FORM'!$M$7="R&amp;D",0,IF(E462="",LIST!$A$75,IF(F462=LIST!$F$30,0,IFERROR(((VLOOKUP(E462,'TRAINING CODE'!B:D,3,FALSE)*MIN(D462,8))),LIST!$A$76)))))))</f>
        <v/>
      </c>
      <c r="L462" s="183" t="str">
        <f>IF(B462="","",IF('CLAIM FORM'!$M$7="",LIST!$A$77,IFERROR(VLOOKUP(B462,'PHR (Project Hourly Rate)'!B:G,6,FALSE),LIST!$A$78)))</f>
        <v/>
      </c>
    </row>
    <row r="463" spans="1:12" ht="36" customHeight="1">
      <c r="A463" s="184">
        <v>461</v>
      </c>
      <c r="B463" s="46"/>
      <c r="C463" s="47"/>
      <c r="D463" s="48"/>
      <c r="E463" s="49"/>
      <c r="F463" s="49"/>
      <c r="G463" s="41" t="str">
        <f>IF(C463="","",VLOOKUP(WEEKDAY(C463),LIST!$A$15:$B$21,2,FALSE))</f>
        <v/>
      </c>
      <c r="H463" s="42" t="str">
        <f>IF(B463="","",IF(L463=LIST!$A$80,LIST!$A$78,IF(L463=LIST!$A$81,LIST!$A$78,IF(L463=LIST!$A$82,LIST!$A$78,IF(IFERROR(VLOOKUP(B463,'PHR (Project Hourly Rate)'!B:G,6,FALSE),LIST!$A$78)=0,LIST!$A$79,L463)))))</f>
        <v/>
      </c>
      <c r="I463" s="42" t="str">
        <f>IF(B463="","",IF(L463=LIST!$A$75,"",IF(K463=LIST!$A$76,LIST!$A$76,IF(L463=LIST!$A$77,"",IF(L463=LIST!$A$78,"",IF(L463=LIST!$A$80,"",IF(L463=LIST!$A$72,"",IF(L463=LIST!$A$73,"",IF(L463=LIST!$A$81,"",IF(L463=LIST!$A$82,"",IF(L463=LIST!$A$79,"",IF(K463=LIST!$A$75,LIST!$A$75,ROUND(J463*L463,2)))))))))))))</f>
        <v/>
      </c>
      <c r="J463" s="43">
        <f>IF(D463="",0,IF(K463=LIST!$A$75,0,IF(K463=LIST!$A$76,0,IF(K463=LIST!$A$77,0,IF(K463=LIST!$A$78,0,(MIN(D463,8)-K463))))))</f>
        <v>0</v>
      </c>
      <c r="K463" s="185" t="str">
        <f>IF(D463="","",IF('CLAIM FORM'!$M$7="",0,IF(L463=LIST!$A$78,0,IF('CLAIM FORM'!$M$7="R&amp;D",0,IF(E463="",LIST!$A$75,IF(F463=LIST!$F$30,0,IFERROR(((VLOOKUP(E463,'TRAINING CODE'!B:D,3,FALSE)*MIN(D463,8))),LIST!$A$76)))))))</f>
        <v/>
      </c>
      <c r="L463" s="183" t="str">
        <f>IF(B463="","",IF('CLAIM FORM'!$M$7="",LIST!$A$77,IFERROR(VLOOKUP(B463,'PHR (Project Hourly Rate)'!B:G,6,FALSE),LIST!$A$78)))</f>
        <v/>
      </c>
    </row>
    <row r="464" spans="1:12" ht="36" customHeight="1">
      <c r="A464" s="184">
        <v>462</v>
      </c>
      <c r="B464" s="46"/>
      <c r="C464" s="47"/>
      <c r="D464" s="48"/>
      <c r="E464" s="49"/>
      <c r="F464" s="49"/>
      <c r="G464" s="41" t="str">
        <f>IF(C464="","",VLOOKUP(WEEKDAY(C464),LIST!$A$15:$B$21,2,FALSE))</f>
        <v/>
      </c>
      <c r="H464" s="42" t="str">
        <f>IF(B464="","",IF(L464=LIST!$A$80,LIST!$A$78,IF(L464=LIST!$A$81,LIST!$A$78,IF(L464=LIST!$A$82,LIST!$A$78,IF(IFERROR(VLOOKUP(B464,'PHR (Project Hourly Rate)'!B:G,6,FALSE),LIST!$A$78)=0,LIST!$A$79,L464)))))</f>
        <v/>
      </c>
      <c r="I464" s="42" t="str">
        <f>IF(B464="","",IF(L464=LIST!$A$75,"",IF(K464=LIST!$A$76,LIST!$A$76,IF(L464=LIST!$A$77,"",IF(L464=LIST!$A$78,"",IF(L464=LIST!$A$80,"",IF(L464=LIST!$A$72,"",IF(L464=LIST!$A$73,"",IF(L464=LIST!$A$81,"",IF(L464=LIST!$A$82,"",IF(L464=LIST!$A$79,"",IF(K464=LIST!$A$75,LIST!$A$75,ROUND(J464*L464,2)))))))))))))</f>
        <v/>
      </c>
      <c r="J464" s="43">
        <f>IF(D464="",0,IF(K464=LIST!$A$75,0,IF(K464=LIST!$A$76,0,IF(K464=LIST!$A$77,0,IF(K464=LIST!$A$78,0,(MIN(D464,8)-K464))))))</f>
        <v>0</v>
      </c>
      <c r="K464" s="185" t="str">
        <f>IF(D464="","",IF('CLAIM FORM'!$M$7="",0,IF(L464=LIST!$A$78,0,IF('CLAIM FORM'!$M$7="R&amp;D",0,IF(E464="",LIST!$A$75,IF(F464=LIST!$F$30,0,IFERROR(((VLOOKUP(E464,'TRAINING CODE'!B:D,3,FALSE)*MIN(D464,8))),LIST!$A$76)))))))</f>
        <v/>
      </c>
      <c r="L464" s="183" t="str">
        <f>IF(B464="","",IF('CLAIM FORM'!$M$7="",LIST!$A$77,IFERROR(VLOOKUP(B464,'PHR (Project Hourly Rate)'!B:G,6,FALSE),LIST!$A$78)))</f>
        <v/>
      </c>
    </row>
    <row r="465" spans="1:12" ht="36" customHeight="1">
      <c r="A465" s="184">
        <v>463</v>
      </c>
      <c r="B465" s="46"/>
      <c r="C465" s="47"/>
      <c r="D465" s="48"/>
      <c r="E465" s="49"/>
      <c r="F465" s="49"/>
      <c r="G465" s="41" t="str">
        <f>IF(C465="","",VLOOKUP(WEEKDAY(C465),LIST!$A$15:$B$21,2,FALSE))</f>
        <v/>
      </c>
      <c r="H465" s="42" t="str">
        <f>IF(B465="","",IF(L465=LIST!$A$80,LIST!$A$78,IF(L465=LIST!$A$81,LIST!$A$78,IF(L465=LIST!$A$82,LIST!$A$78,IF(IFERROR(VLOOKUP(B465,'PHR (Project Hourly Rate)'!B:G,6,FALSE),LIST!$A$78)=0,LIST!$A$79,L465)))))</f>
        <v/>
      </c>
      <c r="I465" s="42" t="str">
        <f>IF(B465="","",IF(L465=LIST!$A$75,"",IF(K465=LIST!$A$76,LIST!$A$76,IF(L465=LIST!$A$77,"",IF(L465=LIST!$A$78,"",IF(L465=LIST!$A$80,"",IF(L465=LIST!$A$72,"",IF(L465=LIST!$A$73,"",IF(L465=LIST!$A$81,"",IF(L465=LIST!$A$82,"",IF(L465=LIST!$A$79,"",IF(K465=LIST!$A$75,LIST!$A$75,ROUND(J465*L465,2)))))))))))))</f>
        <v/>
      </c>
      <c r="J465" s="43">
        <f>IF(D465="",0,IF(K465=LIST!$A$75,0,IF(K465=LIST!$A$76,0,IF(K465=LIST!$A$77,0,IF(K465=LIST!$A$78,0,(MIN(D465,8)-K465))))))</f>
        <v>0</v>
      </c>
      <c r="K465" s="185" t="str">
        <f>IF(D465="","",IF('CLAIM FORM'!$M$7="",0,IF(L465=LIST!$A$78,0,IF('CLAIM FORM'!$M$7="R&amp;D",0,IF(E465="",LIST!$A$75,IF(F465=LIST!$F$30,0,IFERROR(((VLOOKUP(E465,'TRAINING CODE'!B:D,3,FALSE)*MIN(D465,8))),LIST!$A$76)))))))</f>
        <v/>
      </c>
      <c r="L465" s="183" t="str">
        <f>IF(B465="","",IF('CLAIM FORM'!$M$7="",LIST!$A$77,IFERROR(VLOOKUP(B465,'PHR (Project Hourly Rate)'!B:G,6,FALSE),LIST!$A$78)))</f>
        <v/>
      </c>
    </row>
    <row r="466" spans="1:12" ht="36" customHeight="1">
      <c r="A466" s="184">
        <v>464</v>
      </c>
      <c r="B466" s="46"/>
      <c r="C466" s="47"/>
      <c r="D466" s="48"/>
      <c r="E466" s="49"/>
      <c r="F466" s="49"/>
      <c r="G466" s="41" t="str">
        <f>IF(C466="","",VLOOKUP(WEEKDAY(C466),LIST!$A$15:$B$21,2,FALSE))</f>
        <v/>
      </c>
      <c r="H466" s="42" t="str">
        <f>IF(B466="","",IF(L466=LIST!$A$80,LIST!$A$78,IF(L466=LIST!$A$81,LIST!$A$78,IF(L466=LIST!$A$82,LIST!$A$78,IF(IFERROR(VLOOKUP(B466,'PHR (Project Hourly Rate)'!B:G,6,FALSE),LIST!$A$78)=0,LIST!$A$79,L466)))))</f>
        <v/>
      </c>
      <c r="I466" s="42" t="str">
        <f>IF(B466="","",IF(L466=LIST!$A$75,"",IF(K466=LIST!$A$76,LIST!$A$76,IF(L466=LIST!$A$77,"",IF(L466=LIST!$A$78,"",IF(L466=LIST!$A$80,"",IF(L466=LIST!$A$72,"",IF(L466=LIST!$A$73,"",IF(L466=LIST!$A$81,"",IF(L466=LIST!$A$82,"",IF(L466=LIST!$A$79,"",IF(K466=LIST!$A$75,LIST!$A$75,ROUND(J466*L466,2)))))))))))))</f>
        <v/>
      </c>
      <c r="J466" s="43">
        <f>IF(D466="",0,IF(K466=LIST!$A$75,0,IF(K466=LIST!$A$76,0,IF(K466=LIST!$A$77,0,IF(K466=LIST!$A$78,0,(MIN(D466,8)-K466))))))</f>
        <v>0</v>
      </c>
      <c r="K466" s="185" t="str">
        <f>IF(D466="","",IF('CLAIM FORM'!$M$7="",0,IF(L466=LIST!$A$78,0,IF('CLAIM FORM'!$M$7="R&amp;D",0,IF(E466="",LIST!$A$75,IF(F466=LIST!$F$30,0,IFERROR(((VLOOKUP(E466,'TRAINING CODE'!B:D,3,FALSE)*MIN(D466,8))),LIST!$A$76)))))))</f>
        <v/>
      </c>
      <c r="L466" s="183" t="str">
        <f>IF(B466="","",IF('CLAIM FORM'!$M$7="",LIST!$A$77,IFERROR(VLOOKUP(B466,'PHR (Project Hourly Rate)'!B:G,6,FALSE),LIST!$A$78)))</f>
        <v/>
      </c>
    </row>
    <row r="467" spans="1:12" ht="36" customHeight="1">
      <c r="A467" s="184">
        <v>465</v>
      </c>
      <c r="B467" s="46"/>
      <c r="C467" s="47"/>
      <c r="D467" s="48"/>
      <c r="E467" s="49"/>
      <c r="F467" s="49"/>
      <c r="G467" s="41" t="str">
        <f>IF(C467="","",VLOOKUP(WEEKDAY(C467),LIST!$A$15:$B$21,2,FALSE))</f>
        <v/>
      </c>
      <c r="H467" s="42" t="str">
        <f>IF(B467="","",IF(L467=LIST!$A$80,LIST!$A$78,IF(L467=LIST!$A$81,LIST!$A$78,IF(L467=LIST!$A$82,LIST!$A$78,IF(IFERROR(VLOOKUP(B467,'PHR (Project Hourly Rate)'!B:G,6,FALSE),LIST!$A$78)=0,LIST!$A$79,L467)))))</f>
        <v/>
      </c>
      <c r="I467" s="42" t="str">
        <f>IF(B467="","",IF(L467=LIST!$A$75,"",IF(K467=LIST!$A$76,LIST!$A$76,IF(L467=LIST!$A$77,"",IF(L467=LIST!$A$78,"",IF(L467=LIST!$A$80,"",IF(L467=LIST!$A$72,"",IF(L467=LIST!$A$73,"",IF(L467=LIST!$A$81,"",IF(L467=LIST!$A$82,"",IF(L467=LIST!$A$79,"",IF(K467=LIST!$A$75,LIST!$A$75,ROUND(J467*L467,2)))))))))))))</f>
        <v/>
      </c>
      <c r="J467" s="43">
        <f>IF(D467="",0,IF(K467=LIST!$A$75,0,IF(K467=LIST!$A$76,0,IF(K467=LIST!$A$77,0,IF(K467=LIST!$A$78,0,(MIN(D467,8)-K467))))))</f>
        <v>0</v>
      </c>
      <c r="K467" s="185" t="str">
        <f>IF(D467="","",IF('CLAIM FORM'!$M$7="",0,IF(L467=LIST!$A$78,0,IF('CLAIM FORM'!$M$7="R&amp;D",0,IF(E467="",LIST!$A$75,IF(F467=LIST!$F$30,0,IFERROR(((VLOOKUP(E467,'TRAINING CODE'!B:D,3,FALSE)*MIN(D467,8))),LIST!$A$76)))))))</f>
        <v/>
      </c>
      <c r="L467" s="183" t="str">
        <f>IF(B467="","",IF('CLAIM FORM'!$M$7="",LIST!$A$77,IFERROR(VLOOKUP(B467,'PHR (Project Hourly Rate)'!B:G,6,FALSE),LIST!$A$78)))</f>
        <v/>
      </c>
    </row>
    <row r="468" spans="1:12" ht="36" customHeight="1">
      <c r="A468" s="184">
        <v>466</v>
      </c>
      <c r="B468" s="46"/>
      <c r="C468" s="47"/>
      <c r="D468" s="48"/>
      <c r="E468" s="49"/>
      <c r="F468" s="49"/>
      <c r="G468" s="41" t="str">
        <f>IF(C468="","",VLOOKUP(WEEKDAY(C468),LIST!$A$15:$B$21,2,FALSE))</f>
        <v/>
      </c>
      <c r="H468" s="42" t="str">
        <f>IF(B468="","",IF(L468=LIST!$A$80,LIST!$A$78,IF(L468=LIST!$A$81,LIST!$A$78,IF(L468=LIST!$A$82,LIST!$A$78,IF(IFERROR(VLOOKUP(B468,'PHR (Project Hourly Rate)'!B:G,6,FALSE),LIST!$A$78)=0,LIST!$A$79,L468)))))</f>
        <v/>
      </c>
      <c r="I468" s="42" t="str">
        <f>IF(B468="","",IF(L468=LIST!$A$75,"",IF(K468=LIST!$A$76,LIST!$A$76,IF(L468=LIST!$A$77,"",IF(L468=LIST!$A$78,"",IF(L468=LIST!$A$80,"",IF(L468=LIST!$A$72,"",IF(L468=LIST!$A$73,"",IF(L468=LIST!$A$81,"",IF(L468=LIST!$A$82,"",IF(L468=LIST!$A$79,"",IF(K468=LIST!$A$75,LIST!$A$75,ROUND(J468*L468,2)))))))))))))</f>
        <v/>
      </c>
      <c r="J468" s="43">
        <f>IF(D468="",0,IF(K468=LIST!$A$75,0,IF(K468=LIST!$A$76,0,IF(K468=LIST!$A$77,0,IF(K468=LIST!$A$78,0,(MIN(D468,8)-K468))))))</f>
        <v>0</v>
      </c>
      <c r="K468" s="185" t="str">
        <f>IF(D468="","",IF('CLAIM FORM'!$M$7="",0,IF(L468=LIST!$A$78,0,IF('CLAIM FORM'!$M$7="R&amp;D",0,IF(E468="",LIST!$A$75,IF(F468=LIST!$F$30,0,IFERROR(((VLOOKUP(E468,'TRAINING CODE'!B:D,3,FALSE)*MIN(D468,8))),LIST!$A$76)))))))</f>
        <v/>
      </c>
      <c r="L468" s="183" t="str">
        <f>IF(B468="","",IF('CLAIM FORM'!$M$7="",LIST!$A$77,IFERROR(VLOOKUP(B468,'PHR (Project Hourly Rate)'!B:G,6,FALSE),LIST!$A$78)))</f>
        <v/>
      </c>
    </row>
    <row r="469" spans="1:12" ht="36" customHeight="1">
      <c r="A469" s="184">
        <v>467</v>
      </c>
      <c r="B469" s="46"/>
      <c r="C469" s="47"/>
      <c r="D469" s="48"/>
      <c r="E469" s="49"/>
      <c r="F469" s="49"/>
      <c r="G469" s="41" t="str">
        <f>IF(C469="","",VLOOKUP(WEEKDAY(C469),LIST!$A$15:$B$21,2,FALSE))</f>
        <v/>
      </c>
      <c r="H469" s="42" t="str">
        <f>IF(B469="","",IF(L469=LIST!$A$80,LIST!$A$78,IF(L469=LIST!$A$81,LIST!$A$78,IF(L469=LIST!$A$82,LIST!$A$78,IF(IFERROR(VLOOKUP(B469,'PHR (Project Hourly Rate)'!B:G,6,FALSE),LIST!$A$78)=0,LIST!$A$79,L469)))))</f>
        <v/>
      </c>
      <c r="I469" s="42" t="str">
        <f>IF(B469="","",IF(L469=LIST!$A$75,"",IF(K469=LIST!$A$76,LIST!$A$76,IF(L469=LIST!$A$77,"",IF(L469=LIST!$A$78,"",IF(L469=LIST!$A$80,"",IF(L469=LIST!$A$72,"",IF(L469=LIST!$A$73,"",IF(L469=LIST!$A$81,"",IF(L469=LIST!$A$82,"",IF(L469=LIST!$A$79,"",IF(K469=LIST!$A$75,LIST!$A$75,ROUND(J469*L469,2)))))))))))))</f>
        <v/>
      </c>
      <c r="J469" s="43">
        <f>IF(D469="",0,IF(K469=LIST!$A$75,0,IF(K469=LIST!$A$76,0,IF(K469=LIST!$A$77,0,IF(K469=LIST!$A$78,0,(MIN(D469,8)-K469))))))</f>
        <v>0</v>
      </c>
      <c r="K469" s="185" t="str">
        <f>IF(D469="","",IF('CLAIM FORM'!$M$7="",0,IF(L469=LIST!$A$78,0,IF('CLAIM FORM'!$M$7="R&amp;D",0,IF(E469="",LIST!$A$75,IF(F469=LIST!$F$30,0,IFERROR(((VLOOKUP(E469,'TRAINING CODE'!B:D,3,FALSE)*MIN(D469,8))),LIST!$A$76)))))))</f>
        <v/>
      </c>
      <c r="L469" s="183" t="str">
        <f>IF(B469="","",IF('CLAIM FORM'!$M$7="",LIST!$A$77,IFERROR(VLOOKUP(B469,'PHR (Project Hourly Rate)'!B:G,6,FALSE),LIST!$A$78)))</f>
        <v/>
      </c>
    </row>
    <row r="470" spans="1:12" ht="36" customHeight="1">
      <c r="A470" s="184">
        <v>468</v>
      </c>
      <c r="B470" s="46"/>
      <c r="C470" s="47"/>
      <c r="D470" s="48"/>
      <c r="E470" s="49"/>
      <c r="F470" s="49"/>
      <c r="G470" s="41" t="str">
        <f>IF(C470="","",VLOOKUP(WEEKDAY(C470),LIST!$A$15:$B$21,2,FALSE))</f>
        <v/>
      </c>
      <c r="H470" s="42" t="str">
        <f>IF(B470="","",IF(L470=LIST!$A$80,LIST!$A$78,IF(L470=LIST!$A$81,LIST!$A$78,IF(L470=LIST!$A$82,LIST!$A$78,IF(IFERROR(VLOOKUP(B470,'PHR (Project Hourly Rate)'!B:G,6,FALSE),LIST!$A$78)=0,LIST!$A$79,L470)))))</f>
        <v/>
      </c>
      <c r="I470" s="42" t="str">
        <f>IF(B470="","",IF(L470=LIST!$A$75,"",IF(K470=LIST!$A$76,LIST!$A$76,IF(L470=LIST!$A$77,"",IF(L470=LIST!$A$78,"",IF(L470=LIST!$A$80,"",IF(L470=LIST!$A$72,"",IF(L470=LIST!$A$73,"",IF(L470=LIST!$A$81,"",IF(L470=LIST!$A$82,"",IF(L470=LIST!$A$79,"",IF(K470=LIST!$A$75,LIST!$A$75,ROUND(J470*L470,2)))))))))))))</f>
        <v/>
      </c>
      <c r="J470" s="43">
        <f>IF(D470="",0,IF(K470=LIST!$A$75,0,IF(K470=LIST!$A$76,0,IF(K470=LIST!$A$77,0,IF(K470=LIST!$A$78,0,(MIN(D470,8)-K470))))))</f>
        <v>0</v>
      </c>
      <c r="K470" s="185" t="str">
        <f>IF(D470="","",IF('CLAIM FORM'!$M$7="",0,IF(L470=LIST!$A$78,0,IF('CLAIM FORM'!$M$7="R&amp;D",0,IF(E470="",LIST!$A$75,IF(F470=LIST!$F$30,0,IFERROR(((VLOOKUP(E470,'TRAINING CODE'!B:D,3,FALSE)*MIN(D470,8))),LIST!$A$76)))))))</f>
        <v/>
      </c>
      <c r="L470" s="183" t="str">
        <f>IF(B470="","",IF('CLAIM FORM'!$M$7="",LIST!$A$77,IFERROR(VLOOKUP(B470,'PHR (Project Hourly Rate)'!B:G,6,FALSE),LIST!$A$78)))</f>
        <v/>
      </c>
    </row>
    <row r="471" spans="1:12" ht="36" customHeight="1">
      <c r="A471" s="184">
        <v>469</v>
      </c>
      <c r="B471" s="46"/>
      <c r="C471" s="47"/>
      <c r="D471" s="48"/>
      <c r="E471" s="49"/>
      <c r="F471" s="49"/>
      <c r="G471" s="41" t="str">
        <f>IF(C471="","",VLOOKUP(WEEKDAY(C471),LIST!$A$15:$B$21,2,FALSE))</f>
        <v/>
      </c>
      <c r="H471" s="42" t="str">
        <f>IF(B471="","",IF(L471=LIST!$A$80,LIST!$A$78,IF(L471=LIST!$A$81,LIST!$A$78,IF(L471=LIST!$A$82,LIST!$A$78,IF(IFERROR(VLOOKUP(B471,'PHR (Project Hourly Rate)'!B:G,6,FALSE),LIST!$A$78)=0,LIST!$A$79,L471)))))</f>
        <v/>
      </c>
      <c r="I471" s="42" t="str">
        <f>IF(B471="","",IF(L471=LIST!$A$75,"",IF(K471=LIST!$A$76,LIST!$A$76,IF(L471=LIST!$A$77,"",IF(L471=LIST!$A$78,"",IF(L471=LIST!$A$80,"",IF(L471=LIST!$A$72,"",IF(L471=LIST!$A$73,"",IF(L471=LIST!$A$81,"",IF(L471=LIST!$A$82,"",IF(L471=LIST!$A$79,"",IF(K471=LIST!$A$75,LIST!$A$75,ROUND(J471*L471,2)))))))))))))</f>
        <v/>
      </c>
      <c r="J471" s="43">
        <f>IF(D471="",0,IF(K471=LIST!$A$75,0,IF(K471=LIST!$A$76,0,IF(K471=LIST!$A$77,0,IF(K471=LIST!$A$78,0,(MIN(D471,8)-K471))))))</f>
        <v>0</v>
      </c>
      <c r="K471" s="185" t="str">
        <f>IF(D471="","",IF('CLAIM FORM'!$M$7="",0,IF(L471=LIST!$A$78,0,IF('CLAIM FORM'!$M$7="R&amp;D",0,IF(E471="",LIST!$A$75,IF(F471=LIST!$F$30,0,IFERROR(((VLOOKUP(E471,'TRAINING CODE'!B:D,3,FALSE)*MIN(D471,8))),LIST!$A$76)))))))</f>
        <v/>
      </c>
      <c r="L471" s="183" t="str">
        <f>IF(B471="","",IF('CLAIM FORM'!$M$7="",LIST!$A$77,IFERROR(VLOOKUP(B471,'PHR (Project Hourly Rate)'!B:G,6,FALSE),LIST!$A$78)))</f>
        <v/>
      </c>
    </row>
    <row r="472" spans="1:12" ht="36" customHeight="1">
      <c r="A472" s="184">
        <v>470</v>
      </c>
      <c r="B472" s="46"/>
      <c r="C472" s="47"/>
      <c r="D472" s="48"/>
      <c r="E472" s="49"/>
      <c r="F472" s="49"/>
      <c r="G472" s="41" t="str">
        <f>IF(C472="","",VLOOKUP(WEEKDAY(C472),LIST!$A$15:$B$21,2,FALSE))</f>
        <v/>
      </c>
      <c r="H472" s="42" t="str">
        <f>IF(B472="","",IF(L472=LIST!$A$80,LIST!$A$78,IF(L472=LIST!$A$81,LIST!$A$78,IF(L472=LIST!$A$82,LIST!$A$78,IF(IFERROR(VLOOKUP(B472,'PHR (Project Hourly Rate)'!B:G,6,FALSE),LIST!$A$78)=0,LIST!$A$79,L472)))))</f>
        <v/>
      </c>
      <c r="I472" s="42" t="str">
        <f>IF(B472="","",IF(L472=LIST!$A$75,"",IF(K472=LIST!$A$76,LIST!$A$76,IF(L472=LIST!$A$77,"",IF(L472=LIST!$A$78,"",IF(L472=LIST!$A$80,"",IF(L472=LIST!$A$72,"",IF(L472=LIST!$A$73,"",IF(L472=LIST!$A$81,"",IF(L472=LIST!$A$82,"",IF(L472=LIST!$A$79,"",IF(K472=LIST!$A$75,LIST!$A$75,ROUND(J472*L472,2)))))))))))))</f>
        <v/>
      </c>
      <c r="J472" s="43">
        <f>IF(D472="",0,IF(K472=LIST!$A$75,0,IF(K472=LIST!$A$76,0,IF(K472=LIST!$A$77,0,IF(K472=LIST!$A$78,0,(MIN(D472,8)-K472))))))</f>
        <v>0</v>
      </c>
      <c r="K472" s="185" t="str">
        <f>IF(D472="","",IF('CLAIM FORM'!$M$7="",0,IF(L472=LIST!$A$78,0,IF('CLAIM FORM'!$M$7="R&amp;D",0,IF(E472="",LIST!$A$75,IF(F472=LIST!$F$30,0,IFERROR(((VLOOKUP(E472,'TRAINING CODE'!B:D,3,FALSE)*MIN(D472,8))),LIST!$A$76)))))))</f>
        <v/>
      </c>
      <c r="L472" s="183" t="str">
        <f>IF(B472="","",IF('CLAIM FORM'!$M$7="",LIST!$A$77,IFERROR(VLOOKUP(B472,'PHR (Project Hourly Rate)'!B:G,6,FALSE),LIST!$A$78)))</f>
        <v/>
      </c>
    </row>
    <row r="473" spans="1:12" ht="36" customHeight="1">
      <c r="A473" s="184">
        <v>471</v>
      </c>
      <c r="B473" s="46"/>
      <c r="C473" s="47"/>
      <c r="D473" s="48"/>
      <c r="E473" s="49"/>
      <c r="F473" s="49"/>
      <c r="G473" s="41" t="str">
        <f>IF(C473="","",VLOOKUP(WEEKDAY(C473),LIST!$A$15:$B$21,2,FALSE))</f>
        <v/>
      </c>
      <c r="H473" s="42" t="str">
        <f>IF(B473="","",IF(L473=LIST!$A$80,LIST!$A$78,IF(L473=LIST!$A$81,LIST!$A$78,IF(L473=LIST!$A$82,LIST!$A$78,IF(IFERROR(VLOOKUP(B473,'PHR (Project Hourly Rate)'!B:G,6,FALSE),LIST!$A$78)=0,LIST!$A$79,L473)))))</f>
        <v/>
      </c>
      <c r="I473" s="42" t="str">
        <f>IF(B473="","",IF(L473=LIST!$A$75,"",IF(K473=LIST!$A$76,LIST!$A$76,IF(L473=LIST!$A$77,"",IF(L473=LIST!$A$78,"",IF(L473=LIST!$A$80,"",IF(L473=LIST!$A$72,"",IF(L473=LIST!$A$73,"",IF(L473=LIST!$A$81,"",IF(L473=LIST!$A$82,"",IF(L473=LIST!$A$79,"",IF(K473=LIST!$A$75,LIST!$A$75,ROUND(J473*L473,2)))))))))))))</f>
        <v/>
      </c>
      <c r="J473" s="43">
        <f>IF(D473="",0,IF(K473=LIST!$A$75,0,IF(K473=LIST!$A$76,0,IF(K473=LIST!$A$77,0,IF(K473=LIST!$A$78,0,(MIN(D473,8)-K473))))))</f>
        <v>0</v>
      </c>
      <c r="K473" s="185" t="str">
        <f>IF(D473="","",IF('CLAIM FORM'!$M$7="",0,IF(L473=LIST!$A$78,0,IF('CLAIM FORM'!$M$7="R&amp;D",0,IF(E473="",LIST!$A$75,IF(F473=LIST!$F$30,0,IFERROR(((VLOOKUP(E473,'TRAINING CODE'!B:D,3,FALSE)*MIN(D473,8))),LIST!$A$76)))))))</f>
        <v/>
      </c>
      <c r="L473" s="183" t="str">
        <f>IF(B473="","",IF('CLAIM FORM'!$M$7="",LIST!$A$77,IFERROR(VLOOKUP(B473,'PHR (Project Hourly Rate)'!B:G,6,FALSE),LIST!$A$78)))</f>
        <v/>
      </c>
    </row>
    <row r="474" spans="1:12" ht="36" customHeight="1">
      <c r="A474" s="184">
        <v>472</v>
      </c>
      <c r="B474" s="46"/>
      <c r="C474" s="47"/>
      <c r="D474" s="48"/>
      <c r="E474" s="49"/>
      <c r="F474" s="49"/>
      <c r="G474" s="41" t="str">
        <f>IF(C474="","",VLOOKUP(WEEKDAY(C474),LIST!$A$15:$B$21,2,FALSE))</f>
        <v/>
      </c>
      <c r="H474" s="42" t="str">
        <f>IF(B474="","",IF(L474=LIST!$A$80,LIST!$A$78,IF(L474=LIST!$A$81,LIST!$A$78,IF(L474=LIST!$A$82,LIST!$A$78,IF(IFERROR(VLOOKUP(B474,'PHR (Project Hourly Rate)'!B:G,6,FALSE),LIST!$A$78)=0,LIST!$A$79,L474)))))</f>
        <v/>
      </c>
      <c r="I474" s="42" t="str">
        <f>IF(B474="","",IF(L474=LIST!$A$75,"",IF(K474=LIST!$A$76,LIST!$A$76,IF(L474=LIST!$A$77,"",IF(L474=LIST!$A$78,"",IF(L474=LIST!$A$80,"",IF(L474=LIST!$A$72,"",IF(L474=LIST!$A$73,"",IF(L474=LIST!$A$81,"",IF(L474=LIST!$A$82,"",IF(L474=LIST!$A$79,"",IF(K474=LIST!$A$75,LIST!$A$75,ROUND(J474*L474,2)))))))))))))</f>
        <v/>
      </c>
      <c r="J474" s="43">
        <f>IF(D474="",0,IF(K474=LIST!$A$75,0,IF(K474=LIST!$A$76,0,IF(K474=LIST!$A$77,0,IF(K474=LIST!$A$78,0,(MIN(D474,8)-K474))))))</f>
        <v>0</v>
      </c>
      <c r="K474" s="185" t="str">
        <f>IF(D474="","",IF('CLAIM FORM'!$M$7="",0,IF(L474=LIST!$A$78,0,IF('CLAIM FORM'!$M$7="R&amp;D",0,IF(E474="",LIST!$A$75,IF(F474=LIST!$F$30,0,IFERROR(((VLOOKUP(E474,'TRAINING CODE'!B:D,3,FALSE)*MIN(D474,8))),LIST!$A$76)))))))</f>
        <v/>
      </c>
      <c r="L474" s="183" t="str">
        <f>IF(B474="","",IF('CLAIM FORM'!$M$7="",LIST!$A$77,IFERROR(VLOOKUP(B474,'PHR (Project Hourly Rate)'!B:G,6,FALSE),LIST!$A$78)))</f>
        <v/>
      </c>
    </row>
    <row r="475" spans="1:12" ht="36" customHeight="1">
      <c r="A475" s="184">
        <v>473</v>
      </c>
      <c r="B475" s="46"/>
      <c r="C475" s="47"/>
      <c r="D475" s="48"/>
      <c r="E475" s="49"/>
      <c r="F475" s="49"/>
      <c r="G475" s="41" t="str">
        <f>IF(C475="","",VLOOKUP(WEEKDAY(C475),LIST!$A$15:$B$21,2,FALSE))</f>
        <v/>
      </c>
      <c r="H475" s="42" t="str">
        <f>IF(B475="","",IF(L475=LIST!$A$80,LIST!$A$78,IF(L475=LIST!$A$81,LIST!$A$78,IF(L475=LIST!$A$82,LIST!$A$78,IF(IFERROR(VLOOKUP(B475,'PHR (Project Hourly Rate)'!B:G,6,FALSE),LIST!$A$78)=0,LIST!$A$79,L475)))))</f>
        <v/>
      </c>
      <c r="I475" s="42" t="str">
        <f>IF(B475="","",IF(L475=LIST!$A$75,"",IF(K475=LIST!$A$76,LIST!$A$76,IF(L475=LIST!$A$77,"",IF(L475=LIST!$A$78,"",IF(L475=LIST!$A$80,"",IF(L475=LIST!$A$72,"",IF(L475=LIST!$A$73,"",IF(L475=LIST!$A$81,"",IF(L475=LIST!$A$82,"",IF(L475=LIST!$A$79,"",IF(K475=LIST!$A$75,LIST!$A$75,ROUND(J475*L475,2)))))))))))))</f>
        <v/>
      </c>
      <c r="J475" s="43">
        <f>IF(D475="",0,IF(K475=LIST!$A$75,0,IF(K475=LIST!$A$76,0,IF(K475=LIST!$A$77,0,IF(K475=LIST!$A$78,0,(MIN(D475,8)-K475))))))</f>
        <v>0</v>
      </c>
      <c r="K475" s="185" t="str">
        <f>IF(D475="","",IF('CLAIM FORM'!$M$7="",0,IF(L475=LIST!$A$78,0,IF('CLAIM FORM'!$M$7="R&amp;D",0,IF(E475="",LIST!$A$75,IF(F475=LIST!$F$30,0,IFERROR(((VLOOKUP(E475,'TRAINING CODE'!B:D,3,FALSE)*MIN(D475,8))),LIST!$A$76)))))))</f>
        <v/>
      </c>
      <c r="L475" s="183" t="str">
        <f>IF(B475="","",IF('CLAIM FORM'!$M$7="",LIST!$A$77,IFERROR(VLOOKUP(B475,'PHR (Project Hourly Rate)'!B:G,6,FALSE),LIST!$A$78)))</f>
        <v/>
      </c>
    </row>
    <row r="476" spans="1:12" ht="36" customHeight="1">
      <c r="A476" s="184">
        <v>474</v>
      </c>
      <c r="B476" s="46"/>
      <c r="C476" s="47"/>
      <c r="D476" s="48"/>
      <c r="E476" s="49"/>
      <c r="F476" s="49"/>
      <c r="G476" s="41" t="str">
        <f>IF(C476="","",VLOOKUP(WEEKDAY(C476),LIST!$A$15:$B$21,2,FALSE))</f>
        <v/>
      </c>
      <c r="H476" s="42" t="str">
        <f>IF(B476="","",IF(L476=LIST!$A$80,LIST!$A$78,IF(L476=LIST!$A$81,LIST!$A$78,IF(L476=LIST!$A$82,LIST!$A$78,IF(IFERROR(VLOOKUP(B476,'PHR (Project Hourly Rate)'!B:G,6,FALSE),LIST!$A$78)=0,LIST!$A$79,L476)))))</f>
        <v/>
      </c>
      <c r="I476" s="42" t="str">
        <f>IF(B476="","",IF(L476=LIST!$A$75,"",IF(K476=LIST!$A$76,LIST!$A$76,IF(L476=LIST!$A$77,"",IF(L476=LIST!$A$78,"",IF(L476=LIST!$A$80,"",IF(L476=LIST!$A$72,"",IF(L476=LIST!$A$73,"",IF(L476=LIST!$A$81,"",IF(L476=LIST!$A$82,"",IF(L476=LIST!$A$79,"",IF(K476=LIST!$A$75,LIST!$A$75,ROUND(J476*L476,2)))))))))))))</f>
        <v/>
      </c>
      <c r="J476" s="43">
        <f>IF(D476="",0,IF(K476=LIST!$A$75,0,IF(K476=LIST!$A$76,0,IF(K476=LIST!$A$77,0,IF(K476=LIST!$A$78,0,(MIN(D476,8)-K476))))))</f>
        <v>0</v>
      </c>
      <c r="K476" s="185" t="str">
        <f>IF(D476="","",IF('CLAIM FORM'!$M$7="",0,IF(L476=LIST!$A$78,0,IF('CLAIM FORM'!$M$7="R&amp;D",0,IF(E476="",LIST!$A$75,IF(F476=LIST!$F$30,0,IFERROR(((VLOOKUP(E476,'TRAINING CODE'!B:D,3,FALSE)*MIN(D476,8))),LIST!$A$76)))))))</f>
        <v/>
      </c>
      <c r="L476" s="183" t="str">
        <f>IF(B476="","",IF('CLAIM FORM'!$M$7="",LIST!$A$77,IFERROR(VLOOKUP(B476,'PHR (Project Hourly Rate)'!B:G,6,FALSE),LIST!$A$78)))</f>
        <v/>
      </c>
    </row>
    <row r="477" spans="1:12" ht="36" customHeight="1">
      <c r="A477" s="184">
        <v>475</v>
      </c>
      <c r="B477" s="46"/>
      <c r="C477" s="47"/>
      <c r="D477" s="48"/>
      <c r="E477" s="49"/>
      <c r="F477" s="49"/>
      <c r="G477" s="41" t="str">
        <f>IF(C477="","",VLOOKUP(WEEKDAY(C477),LIST!$A$15:$B$21,2,FALSE))</f>
        <v/>
      </c>
      <c r="H477" s="42" t="str">
        <f>IF(B477="","",IF(L477=LIST!$A$80,LIST!$A$78,IF(L477=LIST!$A$81,LIST!$A$78,IF(L477=LIST!$A$82,LIST!$A$78,IF(IFERROR(VLOOKUP(B477,'PHR (Project Hourly Rate)'!B:G,6,FALSE),LIST!$A$78)=0,LIST!$A$79,L477)))))</f>
        <v/>
      </c>
      <c r="I477" s="42" t="str">
        <f>IF(B477="","",IF(L477=LIST!$A$75,"",IF(K477=LIST!$A$76,LIST!$A$76,IF(L477=LIST!$A$77,"",IF(L477=LIST!$A$78,"",IF(L477=LIST!$A$80,"",IF(L477=LIST!$A$72,"",IF(L477=LIST!$A$73,"",IF(L477=LIST!$A$81,"",IF(L477=LIST!$A$82,"",IF(L477=LIST!$A$79,"",IF(K477=LIST!$A$75,LIST!$A$75,ROUND(J477*L477,2)))))))))))))</f>
        <v/>
      </c>
      <c r="J477" s="43">
        <f>IF(D477="",0,IF(K477=LIST!$A$75,0,IF(K477=LIST!$A$76,0,IF(K477=LIST!$A$77,0,IF(K477=LIST!$A$78,0,(MIN(D477,8)-K477))))))</f>
        <v>0</v>
      </c>
      <c r="K477" s="185" t="str">
        <f>IF(D477="","",IF('CLAIM FORM'!$M$7="",0,IF(L477=LIST!$A$78,0,IF('CLAIM FORM'!$M$7="R&amp;D",0,IF(E477="",LIST!$A$75,IF(F477=LIST!$F$30,0,IFERROR(((VLOOKUP(E477,'TRAINING CODE'!B:D,3,FALSE)*MIN(D477,8))),LIST!$A$76)))))))</f>
        <v/>
      </c>
      <c r="L477" s="183" t="str">
        <f>IF(B477="","",IF('CLAIM FORM'!$M$7="",LIST!$A$77,IFERROR(VLOOKUP(B477,'PHR (Project Hourly Rate)'!B:G,6,FALSE),LIST!$A$78)))</f>
        <v/>
      </c>
    </row>
    <row r="478" spans="1:12" ht="36" customHeight="1">
      <c r="A478" s="184">
        <v>476</v>
      </c>
      <c r="B478" s="46"/>
      <c r="C478" s="47"/>
      <c r="D478" s="48"/>
      <c r="E478" s="49"/>
      <c r="F478" s="49"/>
      <c r="G478" s="41" t="str">
        <f>IF(C478="","",VLOOKUP(WEEKDAY(C478),LIST!$A$15:$B$21,2,FALSE))</f>
        <v/>
      </c>
      <c r="H478" s="42" t="str">
        <f>IF(B478="","",IF(L478=LIST!$A$80,LIST!$A$78,IF(L478=LIST!$A$81,LIST!$A$78,IF(L478=LIST!$A$82,LIST!$A$78,IF(IFERROR(VLOOKUP(B478,'PHR (Project Hourly Rate)'!B:G,6,FALSE),LIST!$A$78)=0,LIST!$A$79,L478)))))</f>
        <v/>
      </c>
      <c r="I478" s="42" t="str">
        <f>IF(B478="","",IF(L478=LIST!$A$75,"",IF(K478=LIST!$A$76,LIST!$A$76,IF(L478=LIST!$A$77,"",IF(L478=LIST!$A$78,"",IF(L478=LIST!$A$80,"",IF(L478=LIST!$A$72,"",IF(L478=LIST!$A$73,"",IF(L478=LIST!$A$81,"",IF(L478=LIST!$A$82,"",IF(L478=LIST!$A$79,"",IF(K478=LIST!$A$75,LIST!$A$75,ROUND(J478*L478,2)))))))))))))</f>
        <v/>
      </c>
      <c r="J478" s="43">
        <f>IF(D478="",0,IF(K478=LIST!$A$75,0,IF(K478=LIST!$A$76,0,IF(K478=LIST!$A$77,0,IF(K478=LIST!$A$78,0,(MIN(D478,8)-K478))))))</f>
        <v>0</v>
      </c>
      <c r="K478" s="185" t="str">
        <f>IF(D478="","",IF('CLAIM FORM'!$M$7="",0,IF(L478=LIST!$A$78,0,IF('CLAIM FORM'!$M$7="R&amp;D",0,IF(E478="",LIST!$A$75,IF(F478=LIST!$F$30,0,IFERROR(((VLOOKUP(E478,'TRAINING CODE'!B:D,3,FALSE)*MIN(D478,8))),LIST!$A$76)))))))</f>
        <v/>
      </c>
      <c r="L478" s="183" t="str">
        <f>IF(B478="","",IF('CLAIM FORM'!$M$7="",LIST!$A$77,IFERROR(VLOOKUP(B478,'PHR (Project Hourly Rate)'!B:G,6,FALSE),LIST!$A$78)))</f>
        <v/>
      </c>
    </row>
    <row r="479" spans="1:12" ht="36" customHeight="1">
      <c r="A479" s="184">
        <v>477</v>
      </c>
      <c r="B479" s="46"/>
      <c r="C479" s="47"/>
      <c r="D479" s="48"/>
      <c r="E479" s="49"/>
      <c r="F479" s="49"/>
      <c r="G479" s="41" t="str">
        <f>IF(C479="","",VLOOKUP(WEEKDAY(C479),LIST!$A$15:$B$21,2,FALSE))</f>
        <v/>
      </c>
      <c r="H479" s="42" t="str">
        <f>IF(B479="","",IF(L479=LIST!$A$80,LIST!$A$78,IF(L479=LIST!$A$81,LIST!$A$78,IF(L479=LIST!$A$82,LIST!$A$78,IF(IFERROR(VLOOKUP(B479,'PHR (Project Hourly Rate)'!B:G,6,FALSE),LIST!$A$78)=0,LIST!$A$79,L479)))))</f>
        <v/>
      </c>
      <c r="I479" s="42" t="str">
        <f>IF(B479="","",IF(L479=LIST!$A$75,"",IF(K479=LIST!$A$76,LIST!$A$76,IF(L479=LIST!$A$77,"",IF(L479=LIST!$A$78,"",IF(L479=LIST!$A$80,"",IF(L479=LIST!$A$72,"",IF(L479=LIST!$A$73,"",IF(L479=LIST!$A$81,"",IF(L479=LIST!$A$82,"",IF(L479=LIST!$A$79,"",IF(K479=LIST!$A$75,LIST!$A$75,ROUND(J479*L479,2)))))))))))))</f>
        <v/>
      </c>
      <c r="J479" s="43">
        <f>IF(D479="",0,IF(K479=LIST!$A$75,0,IF(K479=LIST!$A$76,0,IF(K479=LIST!$A$77,0,IF(K479=LIST!$A$78,0,(MIN(D479,8)-K479))))))</f>
        <v>0</v>
      </c>
      <c r="K479" s="185" t="str">
        <f>IF(D479="","",IF('CLAIM FORM'!$M$7="",0,IF(L479=LIST!$A$78,0,IF('CLAIM FORM'!$M$7="R&amp;D",0,IF(E479="",LIST!$A$75,IF(F479=LIST!$F$30,0,IFERROR(((VLOOKUP(E479,'TRAINING CODE'!B:D,3,FALSE)*MIN(D479,8))),LIST!$A$76)))))))</f>
        <v/>
      </c>
      <c r="L479" s="183" t="str">
        <f>IF(B479="","",IF('CLAIM FORM'!$M$7="",LIST!$A$77,IFERROR(VLOOKUP(B479,'PHR (Project Hourly Rate)'!B:G,6,FALSE),LIST!$A$78)))</f>
        <v/>
      </c>
    </row>
    <row r="480" spans="1:12" ht="36" customHeight="1">
      <c r="A480" s="184">
        <v>478</v>
      </c>
      <c r="B480" s="46"/>
      <c r="C480" s="47"/>
      <c r="D480" s="48"/>
      <c r="E480" s="49"/>
      <c r="F480" s="49"/>
      <c r="G480" s="41" t="str">
        <f>IF(C480="","",VLOOKUP(WEEKDAY(C480),LIST!$A$15:$B$21,2,FALSE))</f>
        <v/>
      </c>
      <c r="H480" s="42" t="str">
        <f>IF(B480="","",IF(L480=LIST!$A$80,LIST!$A$78,IF(L480=LIST!$A$81,LIST!$A$78,IF(L480=LIST!$A$82,LIST!$A$78,IF(IFERROR(VLOOKUP(B480,'PHR (Project Hourly Rate)'!B:G,6,FALSE),LIST!$A$78)=0,LIST!$A$79,L480)))))</f>
        <v/>
      </c>
      <c r="I480" s="42" t="str">
        <f>IF(B480="","",IF(L480=LIST!$A$75,"",IF(K480=LIST!$A$76,LIST!$A$76,IF(L480=LIST!$A$77,"",IF(L480=LIST!$A$78,"",IF(L480=LIST!$A$80,"",IF(L480=LIST!$A$72,"",IF(L480=LIST!$A$73,"",IF(L480=LIST!$A$81,"",IF(L480=LIST!$A$82,"",IF(L480=LIST!$A$79,"",IF(K480=LIST!$A$75,LIST!$A$75,ROUND(J480*L480,2)))))))))))))</f>
        <v/>
      </c>
      <c r="J480" s="43">
        <f>IF(D480="",0,IF(K480=LIST!$A$75,0,IF(K480=LIST!$A$76,0,IF(K480=LIST!$A$77,0,IF(K480=LIST!$A$78,0,(MIN(D480,8)-K480))))))</f>
        <v>0</v>
      </c>
      <c r="K480" s="185" t="str">
        <f>IF(D480="","",IF('CLAIM FORM'!$M$7="",0,IF(L480=LIST!$A$78,0,IF('CLAIM FORM'!$M$7="R&amp;D",0,IF(E480="",LIST!$A$75,IF(F480=LIST!$F$30,0,IFERROR(((VLOOKUP(E480,'TRAINING CODE'!B:D,3,FALSE)*MIN(D480,8))),LIST!$A$76)))))))</f>
        <v/>
      </c>
      <c r="L480" s="183" t="str">
        <f>IF(B480="","",IF('CLAIM FORM'!$M$7="",LIST!$A$77,IFERROR(VLOOKUP(B480,'PHR (Project Hourly Rate)'!B:G,6,FALSE),LIST!$A$78)))</f>
        <v/>
      </c>
    </row>
    <row r="481" spans="1:12" ht="36" customHeight="1">
      <c r="A481" s="184">
        <v>479</v>
      </c>
      <c r="B481" s="46"/>
      <c r="C481" s="47"/>
      <c r="D481" s="48"/>
      <c r="E481" s="49"/>
      <c r="F481" s="49"/>
      <c r="G481" s="41" t="str">
        <f>IF(C481="","",VLOOKUP(WEEKDAY(C481),LIST!$A$15:$B$21,2,FALSE))</f>
        <v/>
      </c>
      <c r="H481" s="42" t="str">
        <f>IF(B481="","",IF(L481=LIST!$A$80,LIST!$A$78,IF(L481=LIST!$A$81,LIST!$A$78,IF(L481=LIST!$A$82,LIST!$A$78,IF(IFERROR(VLOOKUP(B481,'PHR (Project Hourly Rate)'!B:G,6,FALSE),LIST!$A$78)=0,LIST!$A$79,L481)))))</f>
        <v/>
      </c>
      <c r="I481" s="42" t="str">
        <f>IF(B481="","",IF(L481=LIST!$A$75,"",IF(K481=LIST!$A$76,LIST!$A$76,IF(L481=LIST!$A$77,"",IF(L481=LIST!$A$78,"",IF(L481=LIST!$A$80,"",IF(L481=LIST!$A$72,"",IF(L481=LIST!$A$73,"",IF(L481=LIST!$A$81,"",IF(L481=LIST!$A$82,"",IF(L481=LIST!$A$79,"",IF(K481=LIST!$A$75,LIST!$A$75,ROUND(J481*L481,2)))))))))))))</f>
        <v/>
      </c>
      <c r="J481" s="43">
        <f>IF(D481="",0,IF(K481=LIST!$A$75,0,IF(K481=LIST!$A$76,0,IF(K481=LIST!$A$77,0,IF(K481=LIST!$A$78,0,(MIN(D481,8)-K481))))))</f>
        <v>0</v>
      </c>
      <c r="K481" s="185" t="str">
        <f>IF(D481="","",IF('CLAIM FORM'!$M$7="",0,IF(L481=LIST!$A$78,0,IF('CLAIM FORM'!$M$7="R&amp;D",0,IF(E481="",LIST!$A$75,IF(F481=LIST!$F$30,0,IFERROR(((VLOOKUP(E481,'TRAINING CODE'!B:D,3,FALSE)*MIN(D481,8))),LIST!$A$76)))))))</f>
        <v/>
      </c>
      <c r="L481" s="183" t="str">
        <f>IF(B481="","",IF('CLAIM FORM'!$M$7="",LIST!$A$77,IFERROR(VLOOKUP(B481,'PHR (Project Hourly Rate)'!B:G,6,FALSE),LIST!$A$78)))</f>
        <v/>
      </c>
    </row>
    <row r="482" spans="1:12" ht="36" customHeight="1">
      <c r="A482" s="184">
        <v>480</v>
      </c>
      <c r="B482" s="46"/>
      <c r="C482" s="47"/>
      <c r="D482" s="48"/>
      <c r="E482" s="49"/>
      <c r="F482" s="49"/>
      <c r="G482" s="41" t="str">
        <f>IF(C482="","",VLOOKUP(WEEKDAY(C482),LIST!$A$15:$B$21,2,FALSE))</f>
        <v/>
      </c>
      <c r="H482" s="42" t="str">
        <f>IF(B482="","",IF(L482=LIST!$A$80,LIST!$A$78,IF(L482=LIST!$A$81,LIST!$A$78,IF(L482=LIST!$A$82,LIST!$A$78,IF(IFERROR(VLOOKUP(B482,'PHR (Project Hourly Rate)'!B:G,6,FALSE),LIST!$A$78)=0,LIST!$A$79,L482)))))</f>
        <v/>
      </c>
      <c r="I482" s="42" t="str">
        <f>IF(B482="","",IF(L482=LIST!$A$75,"",IF(K482=LIST!$A$76,LIST!$A$76,IF(L482=LIST!$A$77,"",IF(L482=LIST!$A$78,"",IF(L482=LIST!$A$80,"",IF(L482=LIST!$A$72,"",IF(L482=LIST!$A$73,"",IF(L482=LIST!$A$81,"",IF(L482=LIST!$A$82,"",IF(L482=LIST!$A$79,"",IF(K482=LIST!$A$75,LIST!$A$75,ROUND(J482*L482,2)))))))))))))</f>
        <v/>
      </c>
      <c r="J482" s="43">
        <f>IF(D482="",0,IF(K482=LIST!$A$75,0,IF(K482=LIST!$A$76,0,IF(K482=LIST!$A$77,0,IF(K482=LIST!$A$78,0,(MIN(D482,8)-K482))))))</f>
        <v>0</v>
      </c>
      <c r="K482" s="185" t="str">
        <f>IF(D482="","",IF('CLAIM FORM'!$M$7="",0,IF(L482=LIST!$A$78,0,IF('CLAIM FORM'!$M$7="R&amp;D",0,IF(E482="",LIST!$A$75,IF(F482=LIST!$F$30,0,IFERROR(((VLOOKUP(E482,'TRAINING CODE'!B:D,3,FALSE)*MIN(D482,8))),LIST!$A$76)))))))</f>
        <v/>
      </c>
      <c r="L482" s="183" t="str">
        <f>IF(B482="","",IF('CLAIM FORM'!$M$7="",LIST!$A$77,IFERROR(VLOOKUP(B482,'PHR (Project Hourly Rate)'!B:G,6,FALSE),LIST!$A$78)))</f>
        <v/>
      </c>
    </row>
    <row r="483" spans="1:12" ht="36" customHeight="1">
      <c r="A483" s="184">
        <v>481</v>
      </c>
      <c r="B483" s="46"/>
      <c r="C483" s="47"/>
      <c r="D483" s="48"/>
      <c r="E483" s="49"/>
      <c r="F483" s="49"/>
      <c r="G483" s="41" t="str">
        <f>IF(C483="","",VLOOKUP(WEEKDAY(C483),LIST!$A$15:$B$21,2,FALSE))</f>
        <v/>
      </c>
      <c r="H483" s="42" t="str">
        <f>IF(B483="","",IF(L483=LIST!$A$80,LIST!$A$78,IF(L483=LIST!$A$81,LIST!$A$78,IF(L483=LIST!$A$82,LIST!$A$78,IF(IFERROR(VLOOKUP(B483,'PHR (Project Hourly Rate)'!B:G,6,FALSE),LIST!$A$78)=0,LIST!$A$79,L483)))))</f>
        <v/>
      </c>
      <c r="I483" s="42" t="str">
        <f>IF(B483="","",IF(L483=LIST!$A$75,"",IF(K483=LIST!$A$76,LIST!$A$76,IF(L483=LIST!$A$77,"",IF(L483=LIST!$A$78,"",IF(L483=LIST!$A$80,"",IF(L483=LIST!$A$72,"",IF(L483=LIST!$A$73,"",IF(L483=LIST!$A$81,"",IF(L483=LIST!$A$82,"",IF(L483=LIST!$A$79,"",IF(K483=LIST!$A$75,LIST!$A$75,ROUND(J483*L483,2)))))))))))))</f>
        <v/>
      </c>
      <c r="J483" s="43">
        <f>IF(D483="",0,IF(K483=LIST!$A$75,0,IF(K483=LIST!$A$76,0,IF(K483=LIST!$A$77,0,IF(K483=LIST!$A$78,0,(MIN(D483,8)-K483))))))</f>
        <v>0</v>
      </c>
      <c r="K483" s="185" t="str">
        <f>IF(D483="","",IF('CLAIM FORM'!$M$7="",0,IF(L483=LIST!$A$78,0,IF('CLAIM FORM'!$M$7="R&amp;D",0,IF(E483="",LIST!$A$75,IF(F483=LIST!$F$30,0,IFERROR(((VLOOKUP(E483,'TRAINING CODE'!B:D,3,FALSE)*MIN(D483,8))),LIST!$A$76)))))))</f>
        <v/>
      </c>
      <c r="L483" s="183" t="str">
        <f>IF(B483="","",IF('CLAIM FORM'!$M$7="",LIST!$A$77,IFERROR(VLOOKUP(B483,'PHR (Project Hourly Rate)'!B:G,6,FALSE),LIST!$A$78)))</f>
        <v/>
      </c>
    </row>
    <row r="484" spans="1:12" ht="36" customHeight="1">
      <c r="A484" s="184">
        <v>482</v>
      </c>
      <c r="B484" s="46"/>
      <c r="C484" s="47"/>
      <c r="D484" s="48"/>
      <c r="E484" s="49"/>
      <c r="F484" s="49"/>
      <c r="G484" s="41" t="str">
        <f>IF(C484="","",VLOOKUP(WEEKDAY(C484),LIST!$A$15:$B$21,2,FALSE))</f>
        <v/>
      </c>
      <c r="H484" s="42" t="str">
        <f>IF(B484="","",IF(L484=LIST!$A$80,LIST!$A$78,IF(L484=LIST!$A$81,LIST!$A$78,IF(L484=LIST!$A$82,LIST!$A$78,IF(IFERROR(VLOOKUP(B484,'PHR (Project Hourly Rate)'!B:G,6,FALSE),LIST!$A$78)=0,LIST!$A$79,L484)))))</f>
        <v/>
      </c>
      <c r="I484" s="42" t="str">
        <f>IF(B484="","",IF(L484=LIST!$A$75,"",IF(K484=LIST!$A$76,LIST!$A$76,IF(L484=LIST!$A$77,"",IF(L484=LIST!$A$78,"",IF(L484=LIST!$A$80,"",IF(L484=LIST!$A$72,"",IF(L484=LIST!$A$73,"",IF(L484=LIST!$A$81,"",IF(L484=LIST!$A$82,"",IF(L484=LIST!$A$79,"",IF(K484=LIST!$A$75,LIST!$A$75,ROUND(J484*L484,2)))))))))))))</f>
        <v/>
      </c>
      <c r="J484" s="43">
        <f>IF(D484="",0,IF(K484=LIST!$A$75,0,IF(K484=LIST!$A$76,0,IF(K484=LIST!$A$77,0,IF(K484=LIST!$A$78,0,(MIN(D484,8)-K484))))))</f>
        <v>0</v>
      </c>
      <c r="K484" s="185" t="str">
        <f>IF(D484="","",IF('CLAIM FORM'!$M$7="",0,IF(L484=LIST!$A$78,0,IF('CLAIM FORM'!$M$7="R&amp;D",0,IF(E484="",LIST!$A$75,IF(F484=LIST!$F$30,0,IFERROR(((VLOOKUP(E484,'TRAINING CODE'!B:D,3,FALSE)*MIN(D484,8))),LIST!$A$76)))))))</f>
        <v/>
      </c>
      <c r="L484" s="183" t="str">
        <f>IF(B484="","",IF('CLAIM FORM'!$M$7="",LIST!$A$77,IFERROR(VLOOKUP(B484,'PHR (Project Hourly Rate)'!B:G,6,FALSE),LIST!$A$78)))</f>
        <v/>
      </c>
    </row>
    <row r="485" spans="1:12" ht="36" customHeight="1">
      <c r="A485" s="184">
        <v>483</v>
      </c>
      <c r="B485" s="46"/>
      <c r="C485" s="47"/>
      <c r="D485" s="48"/>
      <c r="E485" s="49"/>
      <c r="F485" s="49"/>
      <c r="G485" s="41" t="str">
        <f>IF(C485="","",VLOOKUP(WEEKDAY(C485),LIST!$A$15:$B$21,2,FALSE))</f>
        <v/>
      </c>
      <c r="H485" s="42" t="str">
        <f>IF(B485="","",IF(L485=LIST!$A$80,LIST!$A$78,IF(L485=LIST!$A$81,LIST!$A$78,IF(L485=LIST!$A$82,LIST!$A$78,IF(IFERROR(VLOOKUP(B485,'PHR (Project Hourly Rate)'!B:G,6,FALSE),LIST!$A$78)=0,LIST!$A$79,L485)))))</f>
        <v/>
      </c>
      <c r="I485" s="42" t="str">
        <f>IF(B485="","",IF(L485=LIST!$A$75,"",IF(K485=LIST!$A$76,LIST!$A$76,IF(L485=LIST!$A$77,"",IF(L485=LIST!$A$78,"",IF(L485=LIST!$A$80,"",IF(L485=LIST!$A$72,"",IF(L485=LIST!$A$73,"",IF(L485=LIST!$A$81,"",IF(L485=LIST!$A$82,"",IF(L485=LIST!$A$79,"",IF(K485=LIST!$A$75,LIST!$A$75,ROUND(J485*L485,2)))))))))))))</f>
        <v/>
      </c>
      <c r="J485" s="43">
        <f>IF(D485="",0,IF(K485=LIST!$A$75,0,IF(K485=LIST!$A$76,0,IF(K485=LIST!$A$77,0,IF(K485=LIST!$A$78,0,(MIN(D485,8)-K485))))))</f>
        <v>0</v>
      </c>
      <c r="K485" s="185" t="str">
        <f>IF(D485="","",IF('CLAIM FORM'!$M$7="",0,IF(L485=LIST!$A$78,0,IF('CLAIM FORM'!$M$7="R&amp;D",0,IF(E485="",LIST!$A$75,IF(F485=LIST!$F$30,0,IFERROR(((VLOOKUP(E485,'TRAINING CODE'!B:D,3,FALSE)*MIN(D485,8))),LIST!$A$76)))))))</f>
        <v/>
      </c>
      <c r="L485" s="183" t="str">
        <f>IF(B485="","",IF('CLAIM FORM'!$M$7="",LIST!$A$77,IFERROR(VLOOKUP(B485,'PHR (Project Hourly Rate)'!B:G,6,FALSE),LIST!$A$78)))</f>
        <v/>
      </c>
    </row>
    <row r="486" spans="1:12" ht="36" customHeight="1">
      <c r="A486" s="184">
        <v>484</v>
      </c>
      <c r="B486" s="46"/>
      <c r="C486" s="47"/>
      <c r="D486" s="48"/>
      <c r="E486" s="49"/>
      <c r="F486" s="49"/>
      <c r="G486" s="41" t="str">
        <f>IF(C486="","",VLOOKUP(WEEKDAY(C486),LIST!$A$15:$B$21,2,FALSE))</f>
        <v/>
      </c>
      <c r="H486" s="42" t="str">
        <f>IF(B486="","",IF(L486=LIST!$A$80,LIST!$A$78,IF(L486=LIST!$A$81,LIST!$A$78,IF(L486=LIST!$A$82,LIST!$A$78,IF(IFERROR(VLOOKUP(B486,'PHR (Project Hourly Rate)'!B:G,6,FALSE),LIST!$A$78)=0,LIST!$A$79,L486)))))</f>
        <v/>
      </c>
      <c r="I486" s="42" t="str">
        <f>IF(B486="","",IF(L486=LIST!$A$75,"",IF(K486=LIST!$A$76,LIST!$A$76,IF(L486=LIST!$A$77,"",IF(L486=LIST!$A$78,"",IF(L486=LIST!$A$80,"",IF(L486=LIST!$A$72,"",IF(L486=LIST!$A$73,"",IF(L486=LIST!$A$81,"",IF(L486=LIST!$A$82,"",IF(L486=LIST!$A$79,"",IF(K486=LIST!$A$75,LIST!$A$75,ROUND(J486*L486,2)))))))))))))</f>
        <v/>
      </c>
      <c r="J486" s="43">
        <f>IF(D486="",0,IF(K486=LIST!$A$75,0,IF(K486=LIST!$A$76,0,IF(K486=LIST!$A$77,0,IF(K486=LIST!$A$78,0,(MIN(D486,8)-K486))))))</f>
        <v>0</v>
      </c>
      <c r="K486" s="185" t="str">
        <f>IF(D486="","",IF('CLAIM FORM'!$M$7="",0,IF(L486=LIST!$A$78,0,IF('CLAIM FORM'!$M$7="R&amp;D",0,IF(E486="",LIST!$A$75,IF(F486=LIST!$F$30,0,IFERROR(((VLOOKUP(E486,'TRAINING CODE'!B:D,3,FALSE)*MIN(D486,8))),LIST!$A$76)))))))</f>
        <v/>
      </c>
      <c r="L486" s="183" t="str">
        <f>IF(B486="","",IF('CLAIM FORM'!$M$7="",LIST!$A$77,IFERROR(VLOOKUP(B486,'PHR (Project Hourly Rate)'!B:G,6,FALSE),LIST!$A$78)))</f>
        <v/>
      </c>
    </row>
    <row r="487" spans="1:12" ht="36" customHeight="1">
      <c r="A487" s="184">
        <v>485</v>
      </c>
      <c r="B487" s="46"/>
      <c r="C487" s="47"/>
      <c r="D487" s="48"/>
      <c r="E487" s="49"/>
      <c r="F487" s="49"/>
      <c r="G487" s="41" t="str">
        <f>IF(C487="","",VLOOKUP(WEEKDAY(C487),LIST!$A$15:$B$21,2,FALSE))</f>
        <v/>
      </c>
      <c r="H487" s="42" t="str">
        <f>IF(B487="","",IF(L487=LIST!$A$80,LIST!$A$78,IF(L487=LIST!$A$81,LIST!$A$78,IF(L487=LIST!$A$82,LIST!$A$78,IF(IFERROR(VLOOKUP(B487,'PHR (Project Hourly Rate)'!B:G,6,FALSE),LIST!$A$78)=0,LIST!$A$79,L487)))))</f>
        <v/>
      </c>
      <c r="I487" s="42" t="str">
        <f>IF(B487="","",IF(L487=LIST!$A$75,"",IF(K487=LIST!$A$76,LIST!$A$76,IF(L487=LIST!$A$77,"",IF(L487=LIST!$A$78,"",IF(L487=LIST!$A$80,"",IF(L487=LIST!$A$72,"",IF(L487=LIST!$A$73,"",IF(L487=LIST!$A$81,"",IF(L487=LIST!$A$82,"",IF(L487=LIST!$A$79,"",IF(K487=LIST!$A$75,LIST!$A$75,ROUND(J487*L487,2)))))))))))))</f>
        <v/>
      </c>
      <c r="J487" s="43">
        <f>IF(D487="",0,IF(K487=LIST!$A$75,0,IF(K487=LIST!$A$76,0,IF(K487=LIST!$A$77,0,IF(K487=LIST!$A$78,0,(MIN(D487,8)-K487))))))</f>
        <v>0</v>
      </c>
      <c r="K487" s="185" t="str">
        <f>IF(D487="","",IF('CLAIM FORM'!$M$7="",0,IF(L487=LIST!$A$78,0,IF('CLAIM FORM'!$M$7="R&amp;D",0,IF(E487="",LIST!$A$75,IF(F487=LIST!$F$30,0,IFERROR(((VLOOKUP(E487,'TRAINING CODE'!B:D,3,FALSE)*MIN(D487,8))),LIST!$A$76)))))))</f>
        <v/>
      </c>
      <c r="L487" s="183" t="str">
        <f>IF(B487="","",IF('CLAIM FORM'!$M$7="",LIST!$A$77,IFERROR(VLOOKUP(B487,'PHR (Project Hourly Rate)'!B:G,6,FALSE),LIST!$A$78)))</f>
        <v/>
      </c>
    </row>
    <row r="488" spans="1:12" ht="36" customHeight="1">
      <c r="A488" s="184">
        <v>486</v>
      </c>
      <c r="B488" s="46"/>
      <c r="C488" s="47"/>
      <c r="D488" s="48"/>
      <c r="E488" s="49"/>
      <c r="F488" s="49"/>
      <c r="G488" s="41" t="str">
        <f>IF(C488="","",VLOOKUP(WEEKDAY(C488),LIST!$A$15:$B$21,2,FALSE))</f>
        <v/>
      </c>
      <c r="H488" s="42" t="str">
        <f>IF(B488="","",IF(L488=LIST!$A$80,LIST!$A$78,IF(L488=LIST!$A$81,LIST!$A$78,IF(L488=LIST!$A$82,LIST!$A$78,IF(IFERROR(VLOOKUP(B488,'PHR (Project Hourly Rate)'!B:G,6,FALSE),LIST!$A$78)=0,LIST!$A$79,L488)))))</f>
        <v/>
      </c>
      <c r="I488" s="42" t="str">
        <f>IF(B488="","",IF(L488=LIST!$A$75,"",IF(K488=LIST!$A$76,LIST!$A$76,IF(L488=LIST!$A$77,"",IF(L488=LIST!$A$78,"",IF(L488=LIST!$A$80,"",IF(L488=LIST!$A$72,"",IF(L488=LIST!$A$73,"",IF(L488=LIST!$A$81,"",IF(L488=LIST!$A$82,"",IF(L488=LIST!$A$79,"",IF(K488=LIST!$A$75,LIST!$A$75,ROUND(J488*L488,2)))))))))))))</f>
        <v/>
      </c>
      <c r="J488" s="43">
        <f>IF(D488="",0,IF(K488=LIST!$A$75,0,IF(K488=LIST!$A$76,0,IF(K488=LIST!$A$77,0,IF(K488=LIST!$A$78,0,(MIN(D488,8)-K488))))))</f>
        <v>0</v>
      </c>
      <c r="K488" s="185" t="str">
        <f>IF(D488="","",IF('CLAIM FORM'!$M$7="",0,IF(L488=LIST!$A$78,0,IF('CLAIM FORM'!$M$7="R&amp;D",0,IF(E488="",LIST!$A$75,IF(F488=LIST!$F$30,0,IFERROR(((VLOOKUP(E488,'TRAINING CODE'!B:D,3,FALSE)*MIN(D488,8))),LIST!$A$76)))))))</f>
        <v/>
      </c>
      <c r="L488" s="183" t="str">
        <f>IF(B488="","",IF('CLAIM FORM'!$M$7="",LIST!$A$77,IFERROR(VLOOKUP(B488,'PHR (Project Hourly Rate)'!B:G,6,FALSE),LIST!$A$78)))</f>
        <v/>
      </c>
    </row>
    <row r="489" spans="1:12" ht="36" customHeight="1">
      <c r="A489" s="184">
        <v>487</v>
      </c>
      <c r="B489" s="46"/>
      <c r="C489" s="47"/>
      <c r="D489" s="48"/>
      <c r="E489" s="49"/>
      <c r="F489" s="49"/>
      <c r="G489" s="41" t="str">
        <f>IF(C489="","",VLOOKUP(WEEKDAY(C489),LIST!$A$15:$B$21,2,FALSE))</f>
        <v/>
      </c>
      <c r="H489" s="42" t="str">
        <f>IF(B489="","",IF(L489=LIST!$A$80,LIST!$A$78,IF(L489=LIST!$A$81,LIST!$A$78,IF(L489=LIST!$A$82,LIST!$A$78,IF(IFERROR(VLOOKUP(B489,'PHR (Project Hourly Rate)'!B:G,6,FALSE),LIST!$A$78)=0,LIST!$A$79,L489)))))</f>
        <v/>
      </c>
      <c r="I489" s="42" t="str">
        <f>IF(B489="","",IF(L489=LIST!$A$75,"",IF(K489=LIST!$A$76,LIST!$A$76,IF(L489=LIST!$A$77,"",IF(L489=LIST!$A$78,"",IF(L489=LIST!$A$80,"",IF(L489=LIST!$A$72,"",IF(L489=LIST!$A$73,"",IF(L489=LIST!$A$81,"",IF(L489=LIST!$A$82,"",IF(L489=LIST!$A$79,"",IF(K489=LIST!$A$75,LIST!$A$75,ROUND(J489*L489,2)))))))))))))</f>
        <v/>
      </c>
      <c r="J489" s="43">
        <f>IF(D489="",0,IF(K489=LIST!$A$75,0,IF(K489=LIST!$A$76,0,IF(K489=LIST!$A$77,0,IF(K489=LIST!$A$78,0,(MIN(D489,8)-K489))))))</f>
        <v>0</v>
      </c>
      <c r="K489" s="185" t="str">
        <f>IF(D489="","",IF('CLAIM FORM'!$M$7="",0,IF(L489=LIST!$A$78,0,IF('CLAIM FORM'!$M$7="R&amp;D",0,IF(E489="",LIST!$A$75,IF(F489=LIST!$F$30,0,IFERROR(((VLOOKUP(E489,'TRAINING CODE'!B:D,3,FALSE)*MIN(D489,8))),LIST!$A$76)))))))</f>
        <v/>
      </c>
      <c r="L489" s="183" t="str">
        <f>IF(B489="","",IF('CLAIM FORM'!$M$7="",LIST!$A$77,IFERROR(VLOOKUP(B489,'PHR (Project Hourly Rate)'!B:G,6,FALSE),LIST!$A$78)))</f>
        <v/>
      </c>
    </row>
    <row r="490" spans="1:12" ht="36" customHeight="1">
      <c r="A490" s="184">
        <v>488</v>
      </c>
      <c r="B490" s="46"/>
      <c r="C490" s="47"/>
      <c r="D490" s="48"/>
      <c r="E490" s="49"/>
      <c r="F490" s="49"/>
      <c r="G490" s="41" t="str">
        <f>IF(C490="","",VLOOKUP(WEEKDAY(C490),LIST!$A$15:$B$21,2,FALSE))</f>
        <v/>
      </c>
      <c r="H490" s="42" t="str">
        <f>IF(B490="","",IF(L490=LIST!$A$80,LIST!$A$78,IF(L490=LIST!$A$81,LIST!$A$78,IF(L490=LIST!$A$82,LIST!$A$78,IF(IFERROR(VLOOKUP(B490,'PHR (Project Hourly Rate)'!B:G,6,FALSE),LIST!$A$78)=0,LIST!$A$79,L490)))))</f>
        <v/>
      </c>
      <c r="I490" s="42" t="str">
        <f>IF(B490="","",IF(L490=LIST!$A$75,"",IF(K490=LIST!$A$76,LIST!$A$76,IF(L490=LIST!$A$77,"",IF(L490=LIST!$A$78,"",IF(L490=LIST!$A$80,"",IF(L490=LIST!$A$72,"",IF(L490=LIST!$A$73,"",IF(L490=LIST!$A$81,"",IF(L490=LIST!$A$82,"",IF(L490=LIST!$A$79,"",IF(K490=LIST!$A$75,LIST!$A$75,ROUND(J490*L490,2)))))))))))))</f>
        <v/>
      </c>
      <c r="J490" s="43">
        <f>IF(D490="",0,IF(K490=LIST!$A$75,0,IF(K490=LIST!$A$76,0,IF(K490=LIST!$A$77,0,IF(K490=LIST!$A$78,0,(MIN(D490,8)-K490))))))</f>
        <v>0</v>
      </c>
      <c r="K490" s="185" t="str">
        <f>IF(D490="","",IF('CLAIM FORM'!$M$7="",0,IF(L490=LIST!$A$78,0,IF('CLAIM FORM'!$M$7="R&amp;D",0,IF(E490="",LIST!$A$75,IF(F490=LIST!$F$30,0,IFERROR(((VLOOKUP(E490,'TRAINING CODE'!B:D,3,FALSE)*MIN(D490,8))),LIST!$A$76)))))))</f>
        <v/>
      </c>
      <c r="L490" s="183" t="str">
        <f>IF(B490="","",IF('CLAIM FORM'!$M$7="",LIST!$A$77,IFERROR(VLOOKUP(B490,'PHR (Project Hourly Rate)'!B:G,6,FALSE),LIST!$A$78)))</f>
        <v/>
      </c>
    </row>
    <row r="491" spans="1:12" ht="36" customHeight="1">
      <c r="A491" s="184">
        <v>489</v>
      </c>
      <c r="B491" s="46"/>
      <c r="C491" s="47"/>
      <c r="D491" s="48"/>
      <c r="E491" s="49"/>
      <c r="F491" s="49"/>
      <c r="G491" s="41" t="str">
        <f>IF(C491="","",VLOOKUP(WEEKDAY(C491),LIST!$A$15:$B$21,2,FALSE))</f>
        <v/>
      </c>
      <c r="H491" s="42" t="str">
        <f>IF(B491="","",IF(L491=LIST!$A$80,LIST!$A$78,IF(L491=LIST!$A$81,LIST!$A$78,IF(L491=LIST!$A$82,LIST!$A$78,IF(IFERROR(VLOOKUP(B491,'PHR (Project Hourly Rate)'!B:G,6,FALSE),LIST!$A$78)=0,LIST!$A$79,L491)))))</f>
        <v/>
      </c>
      <c r="I491" s="42" t="str">
        <f>IF(B491="","",IF(L491=LIST!$A$75,"",IF(K491=LIST!$A$76,LIST!$A$76,IF(L491=LIST!$A$77,"",IF(L491=LIST!$A$78,"",IF(L491=LIST!$A$80,"",IF(L491=LIST!$A$72,"",IF(L491=LIST!$A$73,"",IF(L491=LIST!$A$81,"",IF(L491=LIST!$A$82,"",IF(L491=LIST!$A$79,"",IF(K491=LIST!$A$75,LIST!$A$75,ROUND(J491*L491,2)))))))))))))</f>
        <v/>
      </c>
      <c r="J491" s="43">
        <f>IF(D491="",0,IF(K491=LIST!$A$75,0,IF(K491=LIST!$A$76,0,IF(K491=LIST!$A$77,0,IF(K491=LIST!$A$78,0,(MIN(D491,8)-K491))))))</f>
        <v>0</v>
      </c>
      <c r="K491" s="185" t="str">
        <f>IF(D491="","",IF('CLAIM FORM'!$M$7="",0,IF(L491=LIST!$A$78,0,IF('CLAIM FORM'!$M$7="R&amp;D",0,IF(E491="",LIST!$A$75,IF(F491=LIST!$F$30,0,IFERROR(((VLOOKUP(E491,'TRAINING CODE'!B:D,3,FALSE)*MIN(D491,8))),LIST!$A$76)))))))</f>
        <v/>
      </c>
      <c r="L491" s="183" t="str">
        <f>IF(B491="","",IF('CLAIM FORM'!$M$7="",LIST!$A$77,IFERROR(VLOOKUP(B491,'PHR (Project Hourly Rate)'!B:G,6,FALSE),LIST!$A$78)))</f>
        <v/>
      </c>
    </row>
    <row r="492" spans="1:12" ht="36" customHeight="1">
      <c r="A492" s="184">
        <v>490</v>
      </c>
      <c r="B492" s="46"/>
      <c r="C492" s="47"/>
      <c r="D492" s="48"/>
      <c r="E492" s="49"/>
      <c r="F492" s="49"/>
      <c r="G492" s="41" t="str">
        <f>IF(C492="","",VLOOKUP(WEEKDAY(C492),LIST!$A$15:$B$21,2,FALSE))</f>
        <v/>
      </c>
      <c r="H492" s="42" t="str">
        <f>IF(B492="","",IF(L492=LIST!$A$80,LIST!$A$78,IF(L492=LIST!$A$81,LIST!$A$78,IF(L492=LIST!$A$82,LIST!$A$78,IF(IFERROR(VLOOKUP(B492,'PHR (Project Hourly Rate)'!B:G,6,FALSE),LIST!$A$78)=0,LIST!$A$79,L492)))))</f>
        <v/>
      </c>
      <c r="I492" s="42" t="str">
        <f>IF(B492="","",IF(L492=LIST!$A$75,"",IF(K492=LIST!$A$76,LIST!$A$76,IF(L492=LIST!$A$77,"",IF(L492=LIST!$A$78,"",IF(L492=LIST!$A$80,"",IF(L492=LIST!$A$72,"",IF(L492=LIST!$A$73,"",IF(L492=LIST!$A$81,"",IF(L492=LIST!$A$82,"",IF(L492=LIST!$A$79,"",IF(K492=LIST!$A$75,LIST!$A$75,ROUND(J492*L492,2)))))))))))))</f>
        <v/>
      </c>
      <c r="J492" s="43">
        <f>IF(D492="",0,IF(K492=LIST!$A$75,0,IF(K492=LIST!$A$76,0,IF(K492=LIST!$A$77,0,IF(K492=LIST!$A$78,0,(MIN(D492,8)-K492))))))</f>
        <v>0</v>
      </c>
      <c r="K492" s="185" t="str">
        <f>IF(D492="","",IF('CLAIM FORM'!$M$7="",0,IF(L492=LIST!$A$78,0,IF('CLAIM FORM'!$M$7="R&amp;D",0,IF(E492="",LIST!$A$75,IF(F492=LIST!$F$30,0,IFERROR(((VLOOKUP(E492,'TRAINING CODE'!B:D,3,FALSE)*MIN(D492,8))),LIST!$A$76)))))))</f>
        <v/>
      </c>
      <c r="L492" s="183" t="str">
        <f>IF(B492="","",IF('CLAIM FORM'!$M$7="",LIST!$A$77,IFERROR(VLOOKUP(B492,'PHR (Project Hourly Rate)'!B:G,6,FALSE),LIST!$A$78)))</f>
        <v/>
      </c>
    </row>
    <row r="493" spans="1:12" ht="36" customHeight="1">
      <c r="A493" s="184">
        <v>491</v>
      </c>
      <c r="B493" s="46"/>
      <c r="C493" s="47"/>
      <c r="D493" s="48"/>
      <c r="E493" s="49"/>
      <c r="F493" s="49"/>
      <c r="G493" s="41" t="str">
        <f>IF(C493="","",VLOOKUP(WEEKDAY(C493),LIST!$A$15:$B$21,2,FALSE))</f>
        <v/>
      </c>
      <c r="H493" s="42" t="str">
        <f>IF(B493="","",IF(L493=LIST!$A$80,LIST!$A$78,IF(L493=LIST!$A$81,LIST!$A$78,IF(L493=LIST!$A$82,LIST!$A$78,IF(IFERROR(VLOOKUP(B493,'PHR (Project Hourly Rate)'!B:G,6,FALSE),LIST!$A$78)=0,LIST!$A$79,L493)))))</f>
        <v/>
      </c>
      <c r="I493" s="42" t="str">
        <f>IF(B493="","",IF(L493=LIST!$A$75,"",IF(K493=LIST!$A$76,LIST!$A$76,IF(L493=LIST!$A$77,"",IF(L493=LIST!$A$78,"",IF(L493=LIST!$A$80,"",IF(L493=LIST!$A$72,"",IF(L493=LIST!$A$73,"",IF(L493=LIST!$A$81,"",IF(L493=LIST!$A$82,"",IF(L493=LIST!$A$79,"",IF(K493=LIST!$A$75,LIST!$A$75,ROUND(J493*L493,2)))))))))))))</f>
        <v/>
      </c>
      <c r="J493" s="43">
        <f>IF(D493="",0,IF(K493=LIST!$A$75,0,IF(K493=LIST!$A$76,0,IF(K493=LIST!$A$77,0,IF(K493=LIST!$A$78,0,(MIN(D493,8)-K493))))))</f>
        <v>0</v>
      </c>
      <c r="K493" s="185" t="str">
        <f>IF(D493="","",IF('CLAIM FORM'!$M$7="",0,IF(L493=LIST!$A$78,0,IF('CLAIM FORM'!$M$7="R&amp;D",0,IF(E493="",LIST!$A$75,IF(F493=LIST!$F$30,0,IFERROR(((VLOOKUP(E493,'TRAINING CODE'!B:D,3,FALSE)*MIN(D493,8))),LIST!$A$76)))))))</f>
        <v/>
      </c>
      <c r="L493" s="183" t="str">
        <f>IF(B493="","",IF('CLAIM FORM'!$M$7="",LIST!$A$77,IFERROR(VLOOKUP(B493,'PHR (Project Hourly Rate)'!B:G,6,FALSE),LIST!$A$78)))</f>
        <v/>
      </c>
    </row>
    <row r="494" spans="1:12" ht="36" customHeight="1">
      <c r="A494" s="184">
        <v>492</v>
      </c>
      <c r="B494" s="46"/>
      <c r="C494" s="47"/>
      <c r="D494" s="48"/>
      <c r="E494" s="49"/>
      <c r="F494" s="49"/>
      <c r="G494" s="41" t="str">
        <f>IF(C494="","",VLOOKUP(WEEKDAY(C494),LIST!$A$15:$B$21,2,FALSE))</f>
        <v/>
      </c>
      <c r="H494" s="42" t="str">
        <f>IF(B494="","",IF(L494=LIST!$A$80,LIST!$A$78,IF(L494=LIST!$A$81,LIST!$A$78,IF(L494=LIST!$A$82,LIST!$A$78,IF(IFERROR(VLOOKUP(B494,'PHR (Project Hourly Rate)'!B:G,6,FALSE),LIST!$A$78)=0,LIST!$A$79,L494)))))</f>
        <v/>
      </c>
      <c r="I494" s="42" t="str">
        <f>IF(B494="","",IF(L494=LIST!$A$75,"",IF(K494=LIST!$A$76,LIST!$A$76,IF(L494=LIST!$A$77,"",IF(L494=LIST!$A$78,"",IF(L494=LIST!$A$80,"",IF(L494=LIST!$A$72,"",IF(L494=LIST!$A$73,"",IF(L494=LIST!$A$81,"",IF(L494=LIST!$A$82,"",IF(L494=LIST!$A$79,"",IF(K494=LIST!$A$75,LIST!$A$75,ROUND(J494*L494,2)))))))))))))</f>
        <v/>
      </c>
      <c r="J494" s="43">
        <f>IF(D494="",0,IF(K494=LIST!$A$75,0,IF(K494=LIST!$A$76,0,IF(K494=LIST!$A$77,0,IF(K494=LIST!$A$78,0,(MIN(D494,8)-K494))))))</f>
        <v>0</v>
      </c>
      <c r="K494" s="185" t="str">
        <f>IF(D494="","",IF('CLAIM FORM'!$M$7="",0,IF(L494=LIST!$A$78,0,IF('CLAIM FORM'!$M$7="R&amp;D",0,IF(E494="",LIST!$A$75,IF(F494=LIST!$F$30,0,IFERROR(((VLOOKUP(E494,'TRAINING CODE'!B:D,3,FALSE)*MIN(D494,8))),LIST!$A$76)))))))</f>
        <v/>
      </c>
      <c r="L494" s="183" t="str">
        <f>IF(B494="","",IF('CLAIM FORM'!$M$7="",LIST!$A$77,IFERROR(VLOOKUP(B494,'PHR (Project Hourly Rate)'!B:G,6,FALSE),LIST!$A$78)))</f>
        <v/>
      </c>
    </row>
    <row r="495" spans="1:12" ht="36" customHeight="1">
      <c r="A495" s="184">
        <v>493</v>
      </c>
      <c r="B495" s="46"/>
      <c r="C495" s="47"/>
      <c r="D495" s="48"/>
      <c r="E495" s="49"/>
      <c r="F495" s="49"/>
      <c r="G495" s="41" t="str">
        <f>IF(C495="","",VLOOKUP(WEEKDAY(C495),LIST!$A$15:$B$21,2,FALSE))</f>
        <v/>
      </c>
      <c r="H495" s="42" t="str">
        <f>IF(B495="","",IF(L495=LIST!$A$80,LIST!$A$78,IF(L495=LIST!$A$81,LIST!$A$78,IF(L495=LIST!$A$82,LIST!$A$78,IF(IFERROR(VLOOKUP(B495,'PHR (Project Hourly Rate)'!B:G,6,FALSE),LIST!$A$78)=0,LIST!$A$79,L495)))))</f>
        <v/>
      </c>
      <c r="I495" s="42" t="str">
        <f>IF(B495="","",IF(L495=LIST!$A$75,"",IF(K495=LIST!$A$76,LIST!$A$76,IF(L495=LIST!$A$77,"",IF(L495=LIST!$A$78,"",IF(L495=LIST!$A$80,"",IF(L495=LIST!$A$72,"",IF(L495=LIST!$A$73,"",IF(L495=LIST!$A$81,"",IF(L495=LIST!$A$82,"",IF(L495=LIST!$A$79,"",IF(K495=LIST!$A$75,LIST!$A$75,ROUND(J495*L495,2)))))))))))))</f>
        <v/>
      </c>
      <c r="J495" s="43">
        <f>IF(D495="",0,IF(K495=LIST!$A$75,0,IF(K495=LIST!$A$76,0,IF(K495=LIST!$A$77,0,IF(K495=LIST!$A$78,0,(MIN(D495,8)-K495))))))</f>
        <v>0</v>
      </c>
      <c r="K495" s="185" t="str">
        <f>IF(D495="","",IF('CLAIM FORM'!$M$7="",0,IF(L495=LIST!$A$78,0,IF('CLAIM FORM'!$M$7="R&amp;D",0,IF(E495="",LIST!$A$75,IF(F495=LIST!$F$30,0,IFERROR(((VLOOKUP(E495,'TRAINING CODE'!B:D,3,FALSE)*MIN(D495,8))),LIST!$A$76)))))))</f>
        <v/>
      </c>
      <c r="L495" s="183" t="str">
        <f>IF(B495="","",IF('CLAIM FORM'!$M$7="",LIST!$A$77,IFERROR(VLOOKUP(B495,'PHR (Project Hourly Rate)'!B:G,6,FALSE),LIST!$A$78)))</f>
        <v/>
      </c>
    </row>
    <row r="496" spans="1:12" ht="36" customHeight="1">
      <c r="A496" s="184">
        <v>494</v>
      </c>
      <c r="B496" s="46"/>
      <c r="C496" s="47"/>
      <c r="D496" s="48"/>
      <c r="E496" s="49"/>
      <c r="F496" s="49"/>
      <c r="G496" s="41" t="str">
        <f>IF(C496="","",VLOOKUP(WEEKDAY(C496),LIST!$A$15:$B$21,2,FALSE))</f>
        <v/>
      </c>
      <c r="H496" s="42" t="str">
        <f>IF(B496="","",IF(L496=LIST!$A$80,LIST!$A$78,IF(L496=LIST!$A$81,LIST!$A$78,IF(L496=LIST!$A$82,LIST!$A$78,IF(IFERROR(VLOOKUP(B496,'PHR (Project Hourly Rate)'!B:G,6,FALSE),LIST!$A$78)=0,LIST!$A$79,L496)))))</f>
        <v/>
      </c>
      <c r="I496" s="42" t="str">
        <f>IF(B496="","",IF(L496=LIST!$A$75,"",IF(K496=LIST!$A$76,LIST!$A$76,IF(L496=LIST!$A$77,"",IF(L496=LIST!$A$78,"",IF(L496=LIST!$A$80,"",IF(L496=LIST!$A$72,"",IF(L496=LIST!$A$73,"",IF(L496=LIST!$A$81,"",IF(L496=LIST!$A$82,"",IF(L496=LIST!$A$79,"",IF(K496=LIST!$A$75,LIST!$A$75,ROUND(J496*L496,2)))))))))))))</f>
        <v/>
      </c>
      <c r="J496" s="43">
        <f>IF(D496="",0,IF(K496=LIST!$A$75,0,IF(K496=LIST!$A$76,0,IF(K496=LIST!$A$77,0,IF(K496=LIST!$A$78,0,(MIN(D496,8)-K496))))))</f>
        <v>0</v>
      </c>
      <c r="K496" s="185" t="str">
        <f>IF(D496="","",IF('CLAIM FORM'!$M$7="",0,IF(L496=LIST!$A$78,0,IF('CLAIM FORM'!$M$7="R&amp;D",0,IF(E496="",LIST!$A$75,IF(F496=LIST!$F$30,0,IFERROR(((VLOOKUP(E496,'TRAINING CODE'!B:D,3,FALSE)*MIN(D496,8))),LIST!$A$76)))))))</f>
        <v/>
      </c>
      <c r="L496" s="183" t="str">
        <f>IF(B496="","",IF('CLAIM FORM'!$M$7="",LIST!$A$77,IFERROR(VLOOKUP(B496,'PHR (Project Hourly Rate)'!B:G,6,FALSE),LIST!$A$78)))</f>
        <v/>
      </c>
    </row>
    <row r="497" spans="1:12" ht="36" customHeight="1">
      <c r="A497" s="184">
        <v>495</v>
      </c>
      <c r="B497" s="46"/>
      <c r="C497" s="47"/>
      <c r="D497" s="48"/>
      <c r="E497" s="49"/>
      <c r="F497" s="49"/>
      <c r="G497" s="41" t="str">
        <f>IF(C497="","",VLOOKUP(WEEKDAY(C497),LIST!$A$15:$B$21,2,FALSE))</f>
        <v/>
      </c>
      <c r="H497" s="42" t="str">
        <f>IF(B497="","",IF(L497=LIST!$A$80,LIST!$A$78,IF(L497=LIST!$A$81,LIST!$A$78,IF(L497=LIST!$A$82,LIST!$A$78,IF(IFERROR(VLOOKUP(B497,'PHR (Project Hourly Rate)'!B:G,6,FALSE),LIST!$A$78)=0,LIST!$A$79,L497)))))</f>
        <v/>
      </c>
      <c r="I497" s="42" t="str">
        <f>IF(B497="","",IF(L497=LIST!$A$75,"",IF(K497=LIST!$A$76,LIST!$A$76,IF(L497=LIST!$A$77,"",IF(L497=LIST!$A$78,"",IF(L497=LIST!$A$80,"",IF(L497=LIST!$A$72,"",IF(L497=LIST!$A$73,"",IF(L497=LIST!$A$81,"",IF(L497=LIST!$A$82,"",IF(L497=LIST!$A$79,"",IF(K497=LIST!$A$75,LIST!$A$75,ROUND(J497*L497,2)))))))))))))</f>
        <v/>
      </c>
      <c r="J497" s="43">
        <f>IF(D497="",0,IF(K497=LIST!$A$75,0,IF(K497=LIST!$A$76,0,IF(K497=LIST!$A$77,0,IF(K497=LIST!$A$78,0,(MIN(D497,8)-K497))))))</f>
        <v>0</v>
      </c>
      <c r="K497" s="185" t="str">
        <f>IF(D497="","",IF('CLAIM FORM'!$M$7="",0,IF(L497=LIST!$A$78,0,IF('CLAIM FORM'!$M$7="R&amp;D",0,IF(E497="",LIST!$A$75,IF(F497=LIST!$F$30,0,IFERROR(((VLOOKUP(E497,'TRAINING CODE'!B:D,3,FALSE)*MIN(D497,8))),LIST!$A$76)))))))</f>
        <v/>
      </c>
      <c r="L497" s="183" t="str">
        <f>IF(B497="","",IF('CLAIM FORM'!$M$7="",LIST!$A$77,IFERROR(VLOOKUP(B497,'PHR (Project Hourly Rate)'!B:G,6,FALSE),LIST!$A$78)))</f>
        <v/>
      </c>
    </row>
    <row r="498" spans="1:12" ht="36" customHeight="1">
      <c r="A498" s="184">
        <v>496</v>
      </c>
      <c r="B498" s="46"/>
      <c r="C498" s="47"/>
      <c r="D498" s="48"/>
      <c r="E498" s="49"/>
      <c r="F498" s="49"/>
      <c r="G498" s="41" t="str">
        <f>IF(C498="","",VLOOKUP(WEEKDAY(C498),LIST!$A$15:$B$21,2,FALSE))</f>
        <v/>
      </c>
      <c r="H498" s="42" t="str">
        <f>IF(B498="","",IF(L498=LIST!$A$80,LIST!$A$78,IF(L498=LIST!$A$81,LIST!$A$78,IF(L498=LIST!$A$82,LIST!$A$78,IF(IFERROR(VLOOKUP(B498,'PHR (Project Hourly Rate)'!B:G,6,FALSE),LIST!$A$78)=0,LIST!$A$79,L498)))))</f>
        <v/>
      </c>
      <c r="I498" s="42" t="str">
        <f>IF(B498="","",IF(L498=LIST!$A$75,"",IF(K498=LIST!$A$76,LIST!$A$76,IF(L498=LIST!$A$77,"",IF(L498=LIST!$A$78,"",IF(L498=LIST!$A$80,"",IF(L498=LIST!$A$72,"",IF(L498=LIST!$A$73,"",IF(L498=LIST!$A$81,"",IF(L498=LIST!$A$82,"",IF(L498=LIST!$A$79,"",IF(K498=LIST!$A$75,LIST!$A$75,ROUND(J498*L498,2)))))))))))))</f>
        <v/>
      </c>
      <c r="J498" s="43">
        <f>IF(D498="",0,IF(K498=LIST!$A$75,0,IF(K498=LIST!$A$76,0,IF(K498=LIST!$A$77,0,IF(K498=LIST!$A$78,0,(MIN(D498,8)-K498))))))</f>
        <v>0</v>
      </c>
      <c r="K498" s="185" t="str">
        <f>IF(D498="","",IF('CLAIM FORM'!$M$7="",0,IF(L498=LIST!$A$78,0,IF('CLAIM FORM'!$M$7="R&amp;D",0,IF(E498="",LIST!$A$75,IF(F498=LIST!$F$30,0,IFERROR(((VLOOKUP(E498,'TRAINING CODE'!B:D,3,FALSE)*MIN(D498,8))),LIST!$A$76)))))))</f>
        <v/>
      </c>
      <c r="L498" s="183" t="str">
        <f>IF(B498="","",IF('CLAIM FORM'!$M$7="",LIST!$A$77,IFERROR(VLOOKUP(B498,'PHR (Project Hourly Rate)'!B:G,6,FALSE),LIST!$A$78)))</f>
        <v/>
      </c>
    </row>
    <row r="499" spans="1:12" ht="36" customHeight="1">
      <c r="A499" s="184">
        <v>497</v>
      </c>
      <c r="B499" s="46"/>
      <c r="C499" s="47"/>
      <c r="D499" s="48"/>
      <c r="E499" s="49"/>
      <c r="F499" s="49"/>
      <c r="G499" s="41" t="str">
        <f>IF(C499="","",VLOOKUP(WEEKDAY(C499),LIST!$A$15:$B$21,2,FALSE))</f>
        <v/>
      </c>
      <c r="H499" s="42" t="str">
        <f>IF(B499="","",IF(L499=LIST!$A$80,LIST!$A$78,IF(L499=LIST!$A$81,LIST!$A$78,IF(L499=LIST!$A$82,LIST!$A$78,IF(IFERROR(VLOOKUP(B499,'PHR (Project Hourly Rate)'!B:G,6,FALSE),LIST!$A$78)=0,LIST!$A$79,L499)))))</f>
        <v/>
      </c>
      <c r="I499" s="42" t="str">
        <f>IF(B499="","",IF(L499=LIST!$A$75,"",IF(K499=LIST!$A$76,LIST!$A$76,IF(L499=LIST!$A$77,"",IF(L499=LIST!$A$78,"",IF(L499=LIST!$A$80,"",IF(L499=LIST!$A$72,"",IF(L499=LIST!$A$73,"",IF(L499=LIST!$A$81,"",IF(L499=LIST!$A$82,"",IF(L499=LIST!$A$79,"",IF(K499=LIST!$A$75,LIST!$A$75,ROUND(J499*L499,2)))))))))))))</f>
        <v/>
      </c>
      <c r="J499" s="43">
        <f>IF(D499="",0,IF(K499=LIST!$A$75,0,IF(K499=LIST!$A$76,0,IF(K499=LIST!$A$77,0,IF(K499=LIST!$A$78,0,(MIN(D499,8)-K499))))))</f>
        <v>0</v>
      </c>
      <c r="K499" s="185" t="str">
        <f>IF(D499="","",IF('CLAIM FORM'!$M$7="",0,IF(L499=LIST!$A$78,0,IF('CLAIM FORM'!$M$7="R&amp;D",0,IF(E499="",LIST!$A$75,IF(F499=LIST!$F$30,0,IFERROR(((VLOOKUP(E499,'TRAINING CODE'!B:D,3,FALSE)*MIN(D499,8))),LIST!$A$76)))))))</f>
        <v/>
      </c>
      <c r="L499" s="183" t="str">
        <f>IF(B499="","",IF('CLAIM FORM'!$M$7="",LIST!$A$77,IFERROR(VLOOKUP(B499,'PHR (Project Hourly Rate)'!B:G,6,FALSE),LIST!$A$78)))</f>
        <v/>
      </c>
    </row>
    <row r="500" spans="1:12" ht="36" customHeight="1">
      <c r="A500" s="184">
        <v>498</v>
      </c>
      <c r="B500" s="46"/>
      <c r="C500" s="47"/>
      <c r="D500" s="48"/>
      <c r="E500" s="49"/>
      <c r="F500" s="49"/>
      <c r="G500" s="41" t="str">
        <f>IF(C500="","",VLOOKUP(WEEKDAY(C500),LIST!$A$15:$B$21,2,FALSE))</f>
        <v/>
      </c>
      <c r="H500" s="42" t="str">
        <f>IF(B500="","",IF(L500=LIST!$A$80,LIST!$A$78,IF(L500=LIST!$A$81,LIST!$A$78,IF(L500=LIST!$A$82,LIST!$A$78,IF(IFERROR(VLOOKUP(B500,'PHR (Project Hourly Rate)'!B:G,6,FALSE),LIST!$A$78)=0,LIST!$A$79,L500)))))</f>
        <v/>
      </c>
      <c r="I500" s="42" t="str">
        <f>IF(B500="","",IF(L500=LIST!$A$75,"",IF(K500=LIST!$A$76,LIST!$A$76,IF(L500=LIST!$A$77,"",IF(L500=LIST!$A$78,"",IF(L500=LIST!$A$80,"",IF(L500=LIST!$A$72,"",IF(L500=LIST!$A$73,"",IF(L500=LIST!$A$81,"",IF(L500=LIST!$A$82,"",IF(L500=LIST!$A$79,"",IF(K500=LIST!$A$75,LIST!$A$75,ROUND(J500*L500,2)))))))))))))</f>
        <v/>
      </c>
      <c r="J500" s="43">
        <f>IF(D500="",0,IF(K500=LIST!$A$75,0,IF(K500=LIST!$A$76,0,IF(K500=LIST!$A$77,0,IF(K500=LIST!$A$78,0,(MIN(D500,8)-K500))))))</f>
        <v>0</v>
      </c>
      <c r="K500" s="185" t="str">
        <f>IF(D500="","",IF('CLAIM FORM'!$M$7="",0,IF(L500=LIST!$A$78,0,IF('CLAIM FORM'!$M$7="R&amp;D",0,IF(E500="",LIST!$A$75,IF(F500=LIST!$F$30,0,IFERROR(((VLOOKUP(E500,'TRAINING CODE'!B:D,3,FALSE)*MIN(D500,8))),LIST!$A$76)))))))</f>
        <v/>
      </c>
      <c r="L500" s="183" t="str">
        <f>IF(B500="","",IF('CLAIM FORM'!$M$7="",LIST!$A$77,IFERROR(VLOOKUP(B500,'PHR (Project Hourly Rate)'!B:G,6,FALSE),LIST!$A$78)))</f>
        <v/>
      </c>
    </row>
    <row r="501" spans="1:12" ht="36" customHeight="1">
      <c r="A501" s="184">
        <v>499</v>
      </c>
      <c r="B501" s="46"/>
      <c r="C501" s="47"/>
      <c r="D501" s="48"/>
      <c r="E501" s="49"/>
      <c r="F501" s="49"/>
      <c r="G501" s="41" t="str">
        <f>IF(C501="","",VLOOKUP(WEEKDAY(C501),LIST!$A$15:$B$21,2,FALSE))</f>
        <v/>
      </c>
      <c r="H501" s="42" t="str">
        <f>IF(B501="","",IF(L501=LIST!$A$80,LIST!$A$78,IF(L501=LIST!$A$81,LIST!$A$78,IF(L501=LIST!$A$82,LIST!$A$78,IF(IFERROR(VLOOKUP(B501,'PHR (Project Hourly Rate)'!B:G,6,FALSE),LIST!$A$78)=0,LIST!$A$79,L501)))))</f>
        <v/>
      </c>
      <c r="I501" s="42" t="str">
        <f>IF(B501="","",IF(L501=LIST!$A$75,"",IF(K501=LIST!$A$76,LIST!$A$76,IF(L501=LIST!$A$77,"",IF(L501=LIST!$A$78,"",IF(L501=LIST!$A$80,"",IF(L501=LIST!$A$72,"",IF(L501=LIST!$A$73,"",IF(L501=LIST!$A$81,"",IF(L501=LIST!$A$82,"",IF(L501=LIST!$A$79,"",IF(K501=LIST!$A$75,LIST!$A$75,ROUND(J501*L501,2)))))))))))))</f>
        <v/>
      </c>
      <c r="J501" s="43">
        <f>IF(D501="",0,IF(K501=LIST!$A$75,0,IF(K501=LIST!$A$76,0,IF(K501=LIST!$A$77,0,IF(K501=LIST!$A$78,0,(MIN(D501,8)-K501))))))</f>
        <v>0</v>
      </c>
      <c r="K501" s="185" t="str">
        <f>IF(D501="","",IF('CLAIM FORM'!$M$7="",0,IF(L501=LIST!$A$78,0,IF('CLAIM FORM'!$M$7="R&amp;D",0,IF(E501="",LIST!$A$75,IF(F501=LIST!$F$30,0,IFERROR(((VLOOKUP(E501,'TRAINING CODE'!B:D,3,FALSE)*MIN(D501,8))),LIST!$A$76)))))))</f>
        <v/>
      </c>
      <c r="L501" s="183" t="str">
        <f>IF(B501="","",IF('CLAIM FORM'!$M$7="",LIST!$A$77,IFERROR(VLOOKUP(B501,'PHR (Project Hourly Rate)'!B:G,6,FALSE),LIST!$A$78)))</f>
        <v/>
      </c>
    </row>
    <row r="502" spans="1:12" ht="36" customHeight="1">
      <c r="A502" s="184">
        <v>500</v>
      </c>
      <c r="B502" s="46"/>
      <c r="C502" s="47"/>
      <c r="D502" s="48"/>
      <c r="E502" s="49"/>
      <c r="F502" s="49"/>
      <c r="G502" s="41" t="str">
        <f>IF(C502="","",VLOOKUP(WEEKDAY(C502),LIST!$A$15:$B$21,2,FALSE))</f>
        <v/>
      </c>
      <c r="H502" s="42" t="str">
        <f>IF(B502="","",IF(L502=LIST!$A$80,LIST!$A$78,IF(L502=LIST!$A$81,LIST!$A$78,IF(L502=LIST!$A$82,LIST!$A$78,IF(IFERROR(VLOOKUP(B502,'PHR (Project Hourly Rate)'!B:G,6,FALSE),LIST!$A$78)=0,LIST!$A$79,L502)))))</f>
        <v/>
      </c>
      <c r="I502" s="42" t="str">
        <f>IF(B502="","",IF(L502=LIST!$A$75,"",IF(K502=LIST!$A$76,LIST!$A$76,IF(L502=LIST!$A$77,"",IF(L502=LIST!$A$78,"",IF(L502=LIST!$A$80,"",IF(L502=LIST!$A$72,"",IF(L502=LIST!$A$73,"",IF(L502=LIST!$A$81,"",IF(L502=LIST!$A$82,"",IF(L502=LIST!$A$79,"",IF(K502=LIST!$A$75,LIST!$A$75,ROUND(J502*L502,2)))))))))))))</f>
        <v/>
      </c>
      <c r="J502" s="43">
        <f>IF(D502="",0,IF(K502=LIST!$A$75,0,IF(K502=LIST!$A$76,0,IF(K502=LIST!$A$77,0,IF(K502=LIST!$A$78,0,(MIN(D502,8)-K502))))))</f>
        <v>0</v>
      </c>
      <c r="K502" s="185" t="str">
        <f>IF(D502="","",IF('CLAIM FORM'!$M$7="",0,IF(L502=LIST!$A$78,0,IF('CLAIM FORM'!$M$7="R&amp;D",0,IF(E502="",LIST!$A$75,IF(F502=LIST!$F$30,0,IFERROR(((VLOOKUP(E502,'TRAINING CODE'!B:D,3,FALSE)*MIN(D502,8))),LIST!$A$76)))))))</f>
        <v/>
      </c>
      <c r="L502" s="183" t="str">
        <f>IF(B502="","",IF('CLAIM FORM'!$M$7="",LIST!$A$77,IFERROR(VLOOKUP(B502,'PHR (Project Hourly Rate)'!B:G,6,FALSE),LIST!$A$78)))</f>
        <v/>
      </c>
    </row>
    <row r="503" spans="1:12" ht="36" customHeight="1">
      <c r="A503" s="184">
        <v>501</v>
      </c>
      <c r="B503" s="46"/>
      <c r="C503" s="47"/>
      <c r="D503" s="48"/>
      <c r="E503" s="49"/>
      <c r="F503" s="49"/>
      <c r="G503" s="41" t="str">
        <f>IF(C503="","",VLOOKUP(WEEKDAY(C503),LIST!$A$15:$B$21,2,FALSE))</f>
        <v/>
      </c>
      <c r="H503" s="42" t="str">
        <f>IF(B503="","",IF(L503=LIST!$A$80,LIST!$A$78,IF(L503=LIST!$A$81,LIST!$A$78,IF(L503=LIST!$A$82,LIST!$A$78,IF(IFERROR(VLOOKUP(B503,'PHR (Project Hourly Rate)'!B:G,6,FALSE),LIST!$A$78)=0,LIST!$A$79,L503)))))</f>
        <v/>
      </c>
      <c r="I503" s="42" t="str">
        <f>IF(B503="","",IF(L503=LIST!$A$75,"",IF(K503=LIST!$A$76,LIST!$A$76,IF(L503=LIST!$A$77,"",IF(L503=LIST!$A$78,"",IF(L503=LIST!$A$80,"",IF(L503=LIST!$A$72,"",IF(L503=LIST!$A$73,"",IF(L503=LIST!$A$81,"",IF(L503=LIST!$A$82,"",IF(L503=LIST!$A$79,"",IF(K503=LIST!$A$75,LIST!$A$75,ROUND(J503*L503,2)))))))))))))</f>
        <v/>
      </c>
      <c r="J503" s="43">
        <f>IF(D503="",0,IF(K503=LIST!$A$75,0,IF(K503=LIST!$A$76,0,IF(K503=LIST!$A$77,0,IF(K503=LIST!$A$78,0,(MIN(D503,8)-K503))))))</f>
        <v>0</v>
      </c>
      <c r="K503" s="185" t="str">
        <f>IF(D503="","",IF('CLAIM FORM'!$M$7="",0,IF(L503=LIST!$A$78,0,IF('CLAIM FORM'!$M$7="R&amp;D",0,IF(E503="",LIST!$A$75,IF(F503=LIST!$F$30,0,IFERROR(((VLOOKUP(E503,'TRAINING CODE'!B:D,3,FALSE)*MIN(D503,8))),LIST!$A$76)))))))</f>
        <v/>
      </c>
      <c r="L503" s="183" t="str">
        <f>IF(B503="","",IF('CLAIM FORM'!$M$7="",LIST!$A$77,IFERROR(VLOOKUP(B503,'PHR (Project Hourly Rate)'!B:G,6,FALSE),LIST!$A$78)))</f>
        <v/>
      </c>
    </row>
    <row r="504" spans="1:12" ht="36" customHeight="1">
      <c r="A504" s="184">
        <v>502</v>
      </c>
      <c r="B504" s="46"/>
      <c r="C504" s="47"/>
      <c r="D504" s="48"/>
      <c r="E504" s="49"/>
      <c r="F504" s="49"/>
      <c r="G504" s="41" t="str">
        <f>IF(C504="","",VLOOKUP(WEEKDAY(C504),LIST!$A$15:$B$21,2,FALSE))</f>
        <v/>
      </c>
      <c r="H504" s="42" t="str">
        <f>IF(B504="","",IF(L504=LIST!$A$80,LIST!$A$78,IF(L504=LIST!$A$81,LIST!$A$78,IF(L504=LIST!$A$82,LIST!$A$78,IF(IFERROR(VLOOKUP(B504,'PHR (Project Hourly Rate)'!B:G,6,FALSE),LIST!$A$78)=0,LIST!$A$79,L504)))))</f>
        <v/>
      </c>
      <c r="I504" s="42" t="str">
        <f>IF(B504="","",IF(L504=LIST!$A$75,"",IF(K504=LIST!$A$76,LIST!$A$76,IF(L504=LIST!$A$77,"",IF(L504=LIST!$A$78,"",IF(L504=LIST!$A$80,"",IF(L504=LIST!$A$72,"",IF(L504=LIST!$A$73,"",IF(L504=LIST!$A$81,"",IF(L504=LIST!$A$82,"",IF(L504=LIST!$A$79,"",IF(K504=LIST!$A$75,LIST!$A$75,ROUND(J504*L504,2)))))))))))))</f>
        <v/>
      </c>
      <c r="J504" s="43">
        <f>IF(D504="",0,IF(K504=LIST!$A$75,0,IF(K504=LIST!$A$76,0,IF(K504=LIST!$A$77,0,IF(K504=LIST!$A$78,0,(MIN(D504,8)-K504))))))</f>
        <v>0</v>
      </c>
      <c r="K504" s="185" t="str">
        <f>IF(D504="","",IF('CLAIM FORM'!$M$7="",0,IF(L504=LIST!$A$78,0,IF('CLAIM FORM'!$M$7="R&amp;D",0,IF(E504="",LIST!$A$75,IF(F504=LIST!$F$30,0,IFERROR(((VLOOKUP(E504,'TRAINING CODE'!B:D,3,FALSE)*MIN(D504,8))),LIST!$A$76)))))))</f>
        <v/>
      </c>
      <c r="L504" s="183" t="str">
        <f>IF(B504="","",IF('CLAIM FORM'!$M$7="",LIST!$A$77,IFERROR(VLOOKUP(B504,'PHR (Project Hourly Rate)'!B:G,6,FALSE),LIST!$A$78)))</f>
        <v/>
      </c>
    </row>
    <row r="505" spans="1:12" ht="36" customHeight="1">
      <c r="A505" s="184">
        <v>503</v>
      </c>
      <c r="B505" s="46"/>
      <c r="C505" s="47"/>
      <c r="D505" s="48"/>
      <c r="E505" s="49"/>
      <c r="F505" s="49"/>
      <c r="G505" s="41" t="str">
        <f>IF(C505="","",VLOOKUP(WEEKDAY(C505),LIST!$A$15:$B$21,2,FALSE))</f>
        <v/>
      </c>
      <c r="H505" s="42" t="str">
        <f>IF(B505="","",IF(L505=LIST!$A$80,LIST!$A$78,IF(L505=LIST!$A$81,LIST!$A$78,IF(L505=LIST!$A$82,LIST!$A$78,IF(IFERROR(VLOOKUP(B505,'PHR (Project Hourly Rate)'!B:G,6,FALSE),LIST!$A$78)=0,LIST!$A$79,L505)))))</f>
        <v/>
      </c>
      <c r="I505" s="42" t="str">
        <f>IF(B505="","",IF(L505=LIST!$A$75,"",IF(K505=LIST!$A$76,LIST!$A$76,IF(L505=LIST!$A$77,"",IF(L505=LIST!$A$78,"",IF(L505=LIST!$A$80,"",IF(L505=LIST!$A$72,"",IF(L505=LIST!$A$73,"",IF(L505=LIST!$A$81,"",IF(L505=LIST!$A$82,"",IF(L505=LIST!$A$79,"",IF(K505=LIST!$A$75,LIST!$A$75,ROUND(J505*L505,2)))))))))))))</f>
        <v/>
      </c>
      <c r="J505" s="43">
        <f>IF(D505="",0,IF(K505=LIST!$A$75,0,IF(K505=LIST!$A$76,0,IF(K505=LIST!$A$77,0,IF(K505=LIST!$A$78,0,(MIN(D505,8)-K505))))))</f>
        <v>0</v>
      </c>
      <c r="K505" s="185" t="str">
        <f>IF(D505="","",IF('CLAIM FORM'!$M$7="",0,IF(L505=LIST!$A$78,0,IF('CLAIM FORM'!$M$7="R&amp;D",0,IF(E505="",LIST!$A$75,IF(F505=LIST!$F$30,0,IFERROR(((VLOOKUP(E505,'TRAINING CODE'!B:D,3,FALSE)*MIN(D505,8))),LIST!$A$76)))))))</f>
        <v/>
      </c>
      <c r="L505" s="183" t="str">
        <f>IF(B505="","",IF('CLAIM FORM'!$M$7="",LIST!$A$77,IFERROR(VLOOKUP(B505,'PHR (Project Hourly Rate)'!B:G,6,FALSE),LIST!$A$78)))</f>
        <v/>
      </c>
    </row>
    <row r="506" spans="1:12" ht="36" customHeight="1">
      <c r="A506" s="184">
        <v>504</v>
      </c>
      <c r="B506" s="46"/>
      <c r="C506" s="47"/>
      <c r="D506" s="48"/>
      <c r="E506" s="49"/>
      <c r="F506" s="49"/>
      <c r="G506" s="41" t="str">
        <f>IF(C506="","",VLOOKUP(WEEKDAY(C506),LIST!$A$15:$B$21,2,FALSE))</f>
        <v/>
      </c>
      <c r="H506" s="42" t="str">
        <f>IF(B506="","",IF(L506=LIST!$A$80,LIST!$A$78,IF(L506=LIST!$A$81,LIST!$A$78,IF(L506=LIST!$A$82,LIST!$A$78,IF(IFERROR(VLOOKUP(B506,'PHR (Project Hourly Rate)'!B:G,6,FALSE),LIST!$A$78)=0,LIST!$A$79,L506)))))</f>
        <v/>
      </c>
      <c r="I506" s="42" t="str">
        <f>IF(B506="","",IF(L506=LIST!$A$75,"",IF(K506=LIST!$A$76,LIST!$A$76,IF(L506=LIST!$A$77,"",IF(L506=LIST!$A$78,"",IF(L506=LIST!$A$80,"",IF(L506=LIST!$A$72,"",IF(L506=LIST!$A$73,"",IF(L506=LIST!$A$81,"",IF(L506=LIST!$A$82,"",IF(L506=LIST!$A$79,"",IF(K506=LIST!$A$75,LIST!$A$75,ROUND(J506*L506,2)))))))))))))</f>
        <v/>
      </c>
      <c r="J506" s="43">
        <f>IF(D506="",0,IF(K506=LIST!$A$75,0,IF(K506=LIST!$A$76,0,IF(K506=LIST!$A$77,0,IF(K506=LIST!$A$78,0,(MIN(D506,8)-K506))))))</f>
        <v>0</v>
      </c>
      <c r="K506" s="185" t="str">
        <f>IF(D506="","",IF('CLAIM FORM'!$M$7="",0,IF(L506=LIST!$A$78,0,IF('CLAIM FORM'!$M$7="R&amp;D",0,IF(E506="",LIST!$A$75,IF(F506=LIST!$F$30,0,IFERROR(((VLOOKUP(E506,'TRAINING CODE'!B:D,3,FALSE)*MIN(D506,8))),LIST!$A$76)))))))</f>
        <v/>
      </c>
      <c r="L506" s="183" t="str">
        <f>IF(B506="","",IF('CLAIM FORM'!$M$7="",LIST!$A$77,IFERROR(VLOOKUP(B506,'PHR (Project Hourly Rate)'!B:G,6,FALSE),LIST!$A$78)))</f>
        <v/>
      </c>
    </row>
    <row r="507" spans="1:12" ht="36" customHeight="1">
      <c r="A507" s="184">
        <v>505</v>
      </c>
      <c r="B507" s="46"/>
      <c r="C507" s="47"/>
      <c r="D507" s="48"/>
      <c r="E507" s="49"/>
      <c r="F507" s="49"/>
      <c r="G507" s="41" t="str">
        <f>IF(C507="","",VLOOKUP(WEEKDAY(C507),LIST!$A$15:$B$21,2,FALSE))</f>
        <v/>
      </c>
      <c r="H507" s="42" t="str">
        <f>IF(B507="","",IF(L507=LIST!$A$80,LIST!$A$78,IF(L507=LIST!$A$81,LIST!$A$78,IF(L507=LIST!$A$82,LIST!$A$78,IF(IFERROR(VLOOKUP(B507,'PHR (Project Hourly Rate)'!B:G,6,FALSE),LIST!$A$78)=0,LIST!$A$79,L507)))))</f>
        <v/>
      </c>
      <c r="I507" s="42" t="str">
        <f>IF(B507="","",IF(L507=LIST!$A$75,"",IF(K507=LIST!$A$76,LIST!$A$76,IF(L507=LIST!$A$77,"",IF(L507=LIST!$A$78,"",IF(L507=LIST!$A$80,"",IF(L507=LIST!$A$72,"",IF(L507=LIST!$A$73,"",IF(L507=LIST!$A$81,"",IF(L507=LIST!$A$82,"",IF(L507=LIST!$A$79,"",IF(K507=LIST!$A$75,LIST!$A$75,ROUND(J507*L507,2)))))))))))))</f>
        <v/>
      </c>
      <c r="J507" s="43">
        <f>IF(D507="",0,IF(K507=LIST!$A$75,0,IF(K507=LIST!$A$76,0,IF(K507=LIST!$A$77,0,IF(K507=LIST!$A$78,0,(MIN(D507,8)-K507))))))</f>
        <v>0</v>
      </c>
      <c r="K507" s="185" t="str">
        <f>IF(D507="","",IF('CLAIM FORM'!$M$7="",0,IF(L507=LIST!$A$78,0,IF('CLAIM FORM'!$M$7="R&amp;D",0,IF(E507="",LIST!$A$75,IF(F507=LIST!$F$30,0,IFERROR(((VLOOKUP(E507,'TRAINING CODE'!B:D,3,FALSE)*MIN(D507,8))),LIST!$A$76)))))))</f>
        <v/>
      </c>
      <c r="L507" s="183" t="str">
        <f>IF(B507="","",IF('CLAIM FORM'!$M$7="",LIST!$A$77,IFERROR(VLOOKUP(B507,'PHR (Project Hourly Rate)'!B:G,6,FALSE),LIST!$A$78)))</f>
        <v/>
      </c>
    </row>
    <row r="508" spans="1:12" ht="36" customHeight="1">
      <c r="A508" s="184">
        <v>506</v>
      </c>
      <c r="B508" s="46"/>
      <c r="C508" s="47"/>
      <c r="D508" s="48"/>
      <c r="E508" s="49"/>
      <c r="F508" s="49"/>
      <c r="G508" s="41" t="str">
        <f>IF(C508="","",VLOOKUP(WEEKDAY(C508),LIST!$A$15:$B$21,2,FALSE))</f>
        <v/>
      </c>
      <c r="H508" s="42" t="str">
        <f>IF(B508="","",IF(L508=LIST!$A$80,LIST!$A$78,IF(L508=LIST!$A$81,LIST!$A$78,IF(L508=LIST!$A$82,LIST!$A$78,IF(IFERROR(VLOOKUP(B508,'PHR (Project Hourly Rate)'!B:G,6,FALSE),LIST!$A$78)=0,LIST!$A$79,L508)))))</f>
        <v/>
      </c>
      <c r="I508" s="42" t="str">
        <f>IF(B508="","",IF(L508=LIST!$A$75,"",IF(K508=LIST!$A$76,LIST!$A$76,IF(L508=LIST!$A$77,"",IF(L508=LIST!$A$78,"",IF(L508=LIST!$A$80,"",IF(L508=LIST!$A$72,"",IF(L508=LIST!$A$73,"",IF(L508=LIST!$A$81,"",IF(L508=LIST!$A$82,"",IF(L508=LIST!$A$79,"",IF(K508=LIST!$A$75,LIST!$A$75,ROUND(J508*L508,2)))))))))))))</f>
        <v/>
      </c>
      <c r="J508" s="43">
        <f>IF(D508="",0,IF(K508=LIST!$A$75,0,IF(K508=LIST!$A$76,0,IF(K508=LIST!$A$77,0,IF(K508=LIST!$A$78,0,(MIN(D508,8)-K508))))))</f>
        <v>0</v>
      </c>
      <c r="K508" s="185" t="str">
        <f>IF(D508="","",IF('CLAIM FORM'!$M$7="",0,IF(L508=LIST!$A$78,0,IF('CLAIM FORM'!$M$7="R&amp;D",0,IF(E508="",LIST!$A$75,IF(F508=LIST!$F$30,0,IFERROR(((VLOOKUP(E508,'TRAINING CODE'!B:D,3,FALSE)*MIN(D508,8))),LIST!$A$76)))))))</f>
        <v/>
      </c>
      <c r="L508" s="183" t="str">
        <f>IF(B508="","",IF('CLAIM FORM'!$M$7="",LIST!$A$77,IFERROR(VLOOKUP(B508,'PHR (Project Hourly Rate)'!B:G,6,FALSE),LIST!$A$78)))</f>
        <v/>
      </c>
    </row>
    <row r="509" spans="1:12" ht="36" customHeight="1">
      <c r="A509" s="184">
        <v>507</v>
      </c>
      <c r="B509" s="46"/>
      <c r="C509" s="47"/>
      <c r="D509" s="48"/>
      <c r="E509" s="49"/>
      <c r="F509" s="49"/>
      <c r="G509" s="41" t="str">
        <f>IF(C509="","",VLOOKUP(WEEKDAY(C509),LIST!$A$15:$B$21,2,FALSE))</f>
        <v/>
      </c>
      <c r="H509" s="42" t="str">
        <f>IF(B509="","",IF(L509=LIST!$A$80,LIST!$A$78,IF(L509=LIST!$A$81,LIST!$A$78,IF(L509=LIST!$A$82,LIST!$A$78,IF(IFERROR(VLOOKUP(B509,'PHR (Project Hourly Rate)'!B:G,6,FALSE),LIST!$A$78)=0,LIST!$A$79,L509)))))</f>
        <v/>
      </c>
      <c r="I509" s="42" t="str">
        <f>IF(B509="","",IF(L509=LIST!$A$75,"",IF(K509=LIST!$A$76,LIST!$A$76,IF(L509=LIST!$A$77,"",IF(L509=LIST!$A$78,"",IF(L509=LIST!$A$80,"",IF(L509=LIST!$A$72,"",IF(L509=LIST!$A$73,"",IF(L509=LIST!$A$81,"",IF(L509=LIST!$A$82,"",IF(L509=LIST!$A$79,"",IF(K509=LIST!$A$75,LIST!$A$75,ROUND(J509*L509,2)))))))))))))</f>
        <v/>
      </c>
      <c r="J509" s="43">
        <f>IF(D509="",0,IF(K509=LIST!$A$75,0,IF(K509=LIST!$A$76,0,IF(K509=LIST!$A$77,0,IF(K509=LIST!$A$78,0,(MIN(D509,8)-K509))))))</f>
        <v>0</v>
      </c>
      <c r="K509" s="185" t="str">
        <f>IF(D509="","",IF('CLAIM FORM'!$M$7="",0,IF(L509=LIST!$A$78,0,IF('CLAIM FORM'!$M$7="R&amp;D",0,IF(E509="",LIST!$A$75,IF(F509=LIST!$F$30,0,IFERROR(((VLOOKUP(E509,'TRAINING CODE'!B:D,3,FALSE)*MIN(D509,8))),LIST!$A$76)))))))</f>
        <v/>
      </c>
      <c r="L509" s="183" t="str">
        <f>IF(B509="","",IF('CLAIM FORM'!$M$7="",LIST!$A$77,IFERROR(VLOOKUP(B509,'PHR (Project Hourly Rate)'!B:G,6,FALSE),LIST!$A$78)))</f>
        <v/>
      </c>
    </row>
    <row r="510" spans="1:12" ht="36" customHeight="1">
      <c r="A510" s="184">
        <v>508</v>
      </c>
      <c r="B510" s="46"/>
      <c r="C510" s="47"/>
      <c r="D510" s="48"/>
      <c r="E510" s="49"/>
      <c r="F510" s="49"/>
      <c r="G510" s="41" t="str">
        <f>IF(C510="","",VLOOKUP(WEEKDAY(C510),LIST!$A$15:$B$21,2,FALSE))</f>
        <v/>
      </c>
      <c r="H510" s="42" t="str">
        <f>IF(B510="","",IF(L510=LIST!$A$80,LIST!$A$78,IF(L510=LIST!$A$81,LIST!$A$78,IF(L510=LIST!$A$82,LIST!$A$78,IF(IFERROR(VLOOKUP(B510,'PHR (Project Hourly Rate)'!B:G,6,FALSE),LIST!$A$78)=0,LIST!$A$79,L510)))))</f>
        <v/>
      </c>
      <c r="I510" s="42" t="str">
        <f>IF(B510="","",IF(L510=LIST!$A$75,"",IF(K510=LIST!$A$76,LIST!$A$76,IF(L510=LIST!$A$77,"",IF(L510=LIST!$A$78,"",IF(L510=LIST!$A$80,"",IF(L510=LIST!$A$72,"",IF(L510=LIST!$A$73,"",IF(L510=LIST!$A$81,"",IF(L510=LIST!$A$82,"",IF(L510=LIST!$A$79,"",IF(K510=LIST!$A$75,LIST!$A$75,ROUND(J510*L510,2)))))))))))))</f>
        <v/>
      </c>
      <c r="J510" s="43">
        <f>IF(D510="",0,IF(K510=LIST!$A$75,0,IF(K510=LIST!$A$76,0,IF(K510=LIST!$A$77,0,IF(K510=LIST!$A$78,0,(MIN(D510,8)-K510))))))</f>
        <v>0</v>
      </c>
      <c r="K510" s="185" t="str">
        <f>IF(D510="","",IF('CLAIM FORM'!$M$7="",0,IF(L510=LIST!$A$78,0,IF('CLAIM FORM'!$M$7="R&amp;D",0,IF(E510="",LIST!$A$75,IF(F510=LIST!$F$30,0,IFERROR(((VLOOKUP(E510,'TRAINING CODE'!B:D,3,FALSE)*MIN(D510,8))),LIST!$A$76)))))))</f>
        <v/>
      </c>
      <c r="L510" s="183" t="str">
        <f>IF(B510="","",IF('CLAIM FORM'!$M$7="",LIST!$A$77,IFERROR(VLOOKUP(B510,'PHR (Project Hourly Rate)'!B:G,6,FALSE),LIST!$A$78)))</f>
        <v/>
      </c>
    </row>
    <row r="511" spans="1:12" ht="36" customHeight="1">
      <c r="A511" s="184">
        <v>509</v>
      </c>
      <c r="B511" s="46"/>
      <c r="C511" s="47"/>
      <c r="D511" s="48"/>
      <c r="E511" s="49"/>
      <c r="F511" s="49"/>
      <c r="G511" s="41" t="str">
        <f>IF(C511="","",VLOOKUP(WEEKDAY(C511),LIST!$A$15:$B$21,2,FALSE))</f>
        <v/>
      </c>
      <c r="H511" s="42" t="str">
        <f>IF(B511="","",IF(L511=LIST!$A$80,LIST!$A$78,IF(L511=LIST!$A$81,LIST!$A$78,IF(L511=LIST!$A$82,LIST!$A$78,IF(IFERROR(VLOOKUP(B511,'PHR (Project Hourly Rate)'!B:G,6,FALSE),LIST!$A$78)=0,LIST!$A$79,L511)))))</f>
        <v/>
      </c>
      <c r="I511" s="42" t="str">
        <f>IF(B511="","",IF(L511=LIST!$A$75,"",IF(K511=LIST!$A$76,LIST!$A$76,IF(L511=LIST!$A$77,"",IF(L511=LIST!$A$78,"",IF(L511=LIST!$A$80,"",IF(L511=LIST!$A$72,"",IF(L511=LIST!$A$73,"",IF(L511=LIST!$A$81,"",IF(L511=LIST!$A$82,"",IF(L511=LIST!$A$79,"",IF(K511=LIST!$A$75,LIST!$A$75,ROUND(J511*L511,2)))))))))))))</f>
        <v/>
      </c>
      <c r="J511" s="43">
        <f>IF(D511="",0,IF(K511=LIST!$A$75,0,IF(K511=LIST!$A$76,0,IF(K511=LIST!$A$77,0,IF(K511=LIST!$A$78,0,(MIN(D511,8)-K511))))))</f>
        <v>0</v>
      </c>
      <c r="K511" s="185" t="str">
        <f>IF(D511="","",IF('CLAIM FORM'!$M$7="",0,IF(L511=LIST!$A$78,0,IF('CLAIM FORM'!$M$7="R&amp;D",0,IF(E511="",LIST!$A$75,IF(F511=LIST!$F$30,0,IFERROR(((VLOOKUP(E511,'TRAINING CODE'!B:D,3,FALSE)*MIN(D511,8))),LIST!$A$76)))))))</f>
        <v/>
      </c>
      <c r="L511" s="183" t="str">
        <f>IF(B511="","",IF('CLAIM FORM'!$M$7="",LIST!$A$77,IFERROR(VLOOKUP(B511,'PHR (Project Hourly Rate)'!B:G,6,FALSE),LIST!$A$78)))</f>
        <v/>
      </c>
    </row>
    <row r="512" spans="1:12" ht="36" customHeight="1">
      <c r="A512" s="184">
        <v>510</v>
      </c>
      <c r="B512" s="46"/>
      <c r="C512" s="47"/>
      <c r="D512" s="48"/>
      <c r="E512" s="49"/>
      <c r="F512" s="49"/>
      <c r="G512" s="41" t="str">
        <f>IF(C512="","",VLOOKUP(WEEKDAY(C512),LIST!$A$15:$B$21,2,FALSE))</f>
        <v/>
      </c>
      <c r="H512" s="42" t="str">
        <f>IF(B512="","",IF(L512=LIST!$A$80,LIST!$A$78,IF(L512=LIST!$A$81,LIST!$A$78,IF(L512=LIST!$A$82,LIST!$A$78,IF(IFERROR(VLOOKUP(B512,'PHR (Project Hourly Rate)'!B:G,6,FALSE),LIST!$A$78)=0,LIST!$A$79,L512)))))</f>
        <v/>
      </c>
      <c r="I512" s="42" t="str">
        <f>IF(B512="","",IF(L512=LIST!$A$75,"",IF(K512=LIST!$A$76,LIST!$A$76,IF(L512=LIST!$A$77,"",IF(L512=LIST!$A$78,"",IF(L512=LIST!$A$80,"",IF(L512=LIST!$A$72,"",IF(L512=LIST!$A$73,"",IF(L512=LIST!$A$81,"",IF(L512=LIST!$A$82,"",IF(L512=LIST!$A$79,"",IF(K512=LIST!$A$75,LIST!$A$75,ROUND(J512*L512,2)))))))))))))</f>
        <v/>
      </c>
      <c r="J512" s="43">
        <f>IF(D512="",0,IF(K512=LIST!$A$75,0,IF(K512=LIST!$A$76,0,IF(K512=LIST!$A$77,0,IF(K512=LIST!$A$78,0,(MIN(D512,8)-K512))))))</f>
        <v>0</v>
      </c>
      <c r="K512" s="185" t="str">
        <f>IF(D512="","",IF('CLAIM FORM'!$M$7="",0,IF(L512=LIST!$A$78,0,IF('CLAIM FORM'!$M$7="R&amp;D",0,IF(E512="",LIST!$A$75,IF(F512=LIST!$F$30,0,IFERROR(((VLOOKUP(E512,'TRAINING CODE'!B:D,3,FALSE)*MIN(D512,8))),LIST!$A$76)))))))</f>
        <v/>
      </c>
      <c r="L512" s="183" t="str">
        <f>IF(B512="","",IF('CLAIM FORM'!$M$7="",LIST!$A$77,IFERROR(VLOOKUP(B512,'PHR (Project Hourly Rate)'!B:G,6,FALSE),LIST!$A$78)))</f>
        <v/>
      </c>
    </row>
    <row r="513" spans="1:12" ht="36" customHeight="1">
      <c r="A513" s="184">
        <v>511</v>
      </c>
      <c r="B513" s="46"/>
      <c r="C513" s="47"/>
      <c r="D513" s="48"/>
      <c r="E513" s="49"/>
      <c r="F513" s="49"/>
      <c r="G513" s="41" t="str">
        <f>IF(C513="","",VLOOKUP(WEEKDAY(C513),LIST!$A$15:$B$21,2,FALSE))</f>
        <v/>
      </c>
      <c r="H513" s="42" t="str">
        <f>IF(B513="","",IF(L513=LIST!$A$80,LIST!$A$78,IF(L513=LIST!$A$81,LIST!$A$78,IF(L513=LIST!$A$82,LIST!$A$78,IF(IFERROR(VLOOKUP(B513,'PHR (Project Hourly Rate)'!B:G,6,FALSE),LIST!$A$78)=0,LIST!$A$79,L513)))))</f>
        <v/>
      </c>
      <c r="I513" s="42" t="str">
        <f>IF(B513="","",IF(L513=LIST!$A$75,"",IF(K513=LIST!$A$76,LIST!$A$76,IF(L513=LIST!$A$77,"",IF(L513=LIST!$A$78,"",IF(L513=LIST!$A$80,"",IF(L513=LIST!$A$72,"",IF(L513=LIST!$A$73,"",IF(L513=LIST!$A$81,"",IF(L513=LIST!$A$82,"",IF(L513=LIST!$A$79,"",IF(K513=LIST!$A$75,LIST!$A$75,ROUND(J513*L513,2)))))))))))))</f>
        <v/>
      </c>
      <c r="J513" s="43">
        <f>IF(D513="",0,IF(K513=LIST!$A$75,0,IF(K513=LIST!$A$76,0,IF(K513=LIST!$A$77,0,IF(K513=LIST!$A$78,0,(MIN(D513,8)-K513))))))</f>
        <v>0</v>
      </c>
      <c r="K513" s="185" t="str">
        <f>IF(D513="","",IF('CLAIM FORM'!$M$7="",0,IF(L513=LIST!$A$78,0,IF('CLAIM FORM'!$M$7="R&amp;D",0,IF(E513="",LIST!$A$75,IF(F513=LIST!$F$30,0,IFERROR(((VLOOKUP(E513,'TRAINING CODE'!B:D,3,FALSE)*MIN(D513,8))),LIST!$A$76)))))))</f>
        <v/>
      </c>
      <c r="L513" s="183" t="str">
        <f>IF(B513="","",IF('CLAIM FORM'!$M$7="",LIST!$A$77,IFERROR(VLOOKUP(B513,'PHR (Project Hourly Rate)'!B:G,6,FALSE),LIST!$A$78)))</f>
        <v/>
      </c>
    </row>
    <row r="514" spans="1:12" ht="36" customHeight="1">
      <c r="A514" s="184">
        <v>512</v>
      </c>
      <c r="B514" s="46"/>
      <c r="C514" s="47"/>
      <c r="D514" s="48"/>
      <c r="E514" s="49"/>
      <c r="F514" s="49"/>
      <c r="G514" s="41" t="str">
        <f>IF(C514="","",VLOOKUP(WEEKDAY(C514),LIST!$A$15:$B$21,2,FALSE))</f>
        <v/>
      </c>
      <c r="H514" s="42" t="str">
        <f>IF(B514="","",IF(L514=LIST!$A$80,LIST!$A$78,IF(L514=LIST!$A$81,LIST!$A$78,IF(L514=LIST!$A$82,LIST!$A$78,IF(IFERROR(VLOOKUP(B514,'PHR (Project Hourly Rate)'!B:G,6,FALSE),LIST!$A$78)=0,LIST!$A$79,L514)))))</f>
        <v/>
      </c>
      <c r="I514" s="42" t="str">
        <f>IF(B514="","",IF(L514=LIST!$A$75,"",IF(K514=LIST!$A$76,LIST!$A$76,IF(L514=LIST!$A$77,"",IF(L514=LIST!$A$78,"",IF(L514=LIST!$A$80,"",IF(L514=LIST!$A$72,"",IF(L514=LIST!$A$73,"",IF(L514=LIST!$A$81,"",IF(L514=LIST!$A$82,"",IF(L514=LIST!$A$79,"",IF(K514=LIST!$A$75,LIST!$A$75,ROUND(J514*L514,2)))))))))))))</f>
        <v/>
      </c>
      <c r="J514" s="43">
        <f>IF(D514="",0,IF(K514=LIST!$A$75,0,IF(K514=LIST!$A$76,0,IF(K514=LIST!$A$77,0,IF(K514=LIST!$A$78,0,(MIN(D514,8)-K514))))))</f>
        <v>0</v>
      </c>
      <c r="K514" s="185" t="str">
        <f>IF(D514="","",IF('CLAIM FORM'!$M$7="",0,IF(L514=LIST!$A$78,0,IF('CLAIM FORM'!$M$7="R&amp;D",0,IF(E514="",LIST!$A$75,IF(F514=LIST!$F$30,0,IFERROR(((VLOOKUP(E514,'TRAINING CODE'!B:D,3,FALSE)*MIN(D514,8))),LIST!$A$76)))))))</f>
        <v/>
      </c>
      <c r="L514" s="183" t="str">
        <f>IF(B514="","",IF('CLAIM FORM'!$M$7="",LIST!$A$77,IFERROR(VLOOKUP(B514,'PHR (Project Hourly Rate)'!B:G,6,FALSE),LIST!$A$78)))</f>
        <v/>
      </c>
    </row>
    <row r="515" spans="1:12" ht="36" customHeight="1">
      <c r="A515" s="184">
        <v>513</v>
      </c>
      <c r="B515" s="46"/>
      <c r="C515" s="47"/>
      <c r="D515" s="48"/>
      <c r="E515" s="49"/>
      <c r="F515" s="49"/>
      <c r="G515" s="41" t="str">
        <f>IF(C515="","",VLOOKUP(WEEKDAY(C515),LIST!$A$15:$B$21,2,FALSE))</f>
        <v/>
      </c>
      <c r="H515" s="42" t="str">
        <f>IF(B515="","",IF(L515=LIST!$A$80,LIST!$A$78,IF(L515=LIST!$A$81,LIST!$A$78,IF(L515=LIST!$A$82,LIST!$A$78,IF(IFERROR(VLOOKUP(B515,'PHR (Project Hourly Rate)'!B:G,6,FALSE),LIST!$A$78)=0,LIST!$A$79,L515)))))</f>
        <v/>
      </c>
      <c r="I515" s="42" t="str">
        <f>IF(B515="","",IF(L515=LIST!$A$75,"",IF(K515=LIST!$A$76,LIST!$A$76,IF(L515=LIST!$A$77,"",IF(L515=LIST!$A$78,"",IF(L515=LIST!$A$80,"",IF(L515=LIST!$A$72,"",IF(L515=LIST!$A$73,"",IF(L515=LIST!$A$81,"",IF(L515=LIST!$A$82,"",IF(L515=LIST!$A$79,"",IF(K515=LIST!$A$75,LIST!$A$75,ROUND(J515*L515,2)))))))))))))</f>
        <v/>
      </c>
      <c r="J515" s="43">
        <f>IF(D515="",0,IF(K515=LIST!$A$75,0,IF(K515=LIST!$A$76,0,IF(K515=LIST!$A$77,0,IF(K515=LIST!$A$78,0,(MIN(D515,8)-K515))))))</f>
        <v>0</v>
      </c>
      <c r="K515" s="185" t="str">
        <f>IF(D515="","",IF('CLAIM FORM'!$M$7="",0,IF(L515=LIST!$A$78,0,IF('CLAIM FORM'!$M$7="R&amp;D",0,IF(E515="",LIST!$A$75,IF(F515=LIST!$F$30,0,IFERROR(((VLOOKUP(E515,'TRAINING CODE'!B:D,3,FALSE)*MIN(D515,8))),LIST!$A$76)))))))</f>
        <v/>
      </c>
      <c r="L515" s="183" t="str">
        <f>IF(B515="","",IF('CLAIM FORM'!$M$7="",LIST!$A$77,IFERROR(VLOOKUP(B515,'PHR (Project Hourly Rate)'!B:G,6,FALSE),LIST!$A$78)))</f>
        <v/>
      </c>
    </row>
    <row r="516" spans="1:12" ht="36" customHeight="1">
      <c r="A516" s="184">
        <v>514</v>
      </c>
      <c r="B516" s="46"/>
      <c r="C516" s="47"/>
      <c r="D516" s="48"/>
      <c r="E516" s="49"/>
      <c r="F516" s="49"/>
      <c r="G516" s="41" t="str">
        <f>IF(C516="","",VLOOKUP(WEEKDAY(C516),LIST!$A$15:$B$21,2,FALSE))</f>
        <v/>
      </c>
      <c r="H516" s="42" t="str">
        <f>IF(B516="","",IF(L516=LIST!$A$80,LIST!$A$78,IF(L516=LIST!$A$81,LIST!$A$78,IF(L516=LIST!$A$82,LIST!$A$78,IF(IFERROR(VLOOKUP(B516,'PHR (Project Hourly Rate)'!B:G,6,FALSE),LIST!$A$78)=0,LIST!$A$79,L516)))))</f>
        <v/>
      </c>
      <c r="I516" s="42" t="str">
        <f>IF(B516="","",IF(L516=LIST!$A$75,"",IF(K516=LIST!$A$76,LIST!$A$76,IF(L516=LIST!$A$77,"",IF(L516=LIST!$A$78,"",IF(L516=LIST!$A$80,"",IF(L516=LIST!$A$72,"",IF(L516=LIST!$A$73,"",IF(L516=LIST!$A$81,"",IF(L516=LIST!$A$82,"",IF(L516=LIST!$A$79,"",IF(K516=LIST!$A$75,LIST!$A$75,ROUND(J516*L516,2)))))))))))))</f>
        <v/>
      </c>
      <c r="J516" s="43">
        <f>IF(D516="",0,IF(K516=LIST!$A$75,0,IF(K516=LIST!$A$76,0,IF(K516=LIST!$A$77,0,IF(K516=LIST!$A$78,0,(MIN(D516,8)-K516))))))</f>
        <v>0</v>
      </c>
      <c r="K516" s="185" t="str">
        <f>IF(D516="","",IF('CLAIM FORM'!$M$7="",0,IF(L516=LIST!$A$78,0,IF('CLAIM FORM'!$M$7="R&amp;D",0,IF(E516="",LIST!$A$75,IF(F516=LIST!$F$30,0,IFERROR(((VLOOKUP(E516,'TRAINING CODE'!B:D,3,FALSE)*MIN(D516,8))),LIST!$A$76)))))))</f>
        <v/>
      </c>
      <c r="L516" s="183" t="str">
        <f>IF(B516="","",IF('CLAIM FORM'!$M$7="",LIST!$A$77,IFERROR(VLOOKUP(B516,'PHR (Project Hourly Rate)'!B:G,6,FALSE),LIST!$A$78)))</f>
        <v/>
      </c>
    </row>
    <row r="517" spans="1:12" ht="36" customHeight="1">
      <c r="A517" s="184">
        <v>515</v>
      </c>
      <c r="B517" s="46"/>
      <c r="C517" s="47"/>
      <c r="D517" s="48"/>
      <c r="E517" s="49"/>
      <c r="F517" s="49"/>
      <c r="G517" s="41" t="str">
        <f>IF(C517="","",VLOOKUP(WEEKDAY(C517),LIST!$A$15:$B$21,2,FALSE))</f>
        <v/>
      </c>
      <c r="H517" s="42" t="str">
        <f>IF(B517="","",IF(L517=LIST!$A$80,LIST!$A$78,IF(L517=LIST!$A$81,LIST!$A$78,IF(L517=LIST!$A$82,LIST!$A$78,IF(IFERROR(VLOOKUP(B517,'PHR (Project Hourly Rate)'!B:G,6,FALSE),LIST!$A$78)=0,LIST!$A$79,L517)))))</f>
        <v/>
      </c>
      <c r="I517" s="42" t="str">
        <f>IF(B517="","",IF(L517=LIST!$A$75,"",IF(K517=LIST!$A$76,LIST!$A$76,IF(L517=LIST!$A$77,"",IF(L517=LIST!$A$78,"",IF(L517=LIST!$A$80,"",IF(L517=LIST!$A$72,"",IF(L517=LIST!$A$73,"",IF(L517=LIST!$A$81,"",IF(L517=LIST!$A$82,"",IF(L517=LIST!$A$79,"",IF(K517=LIST!$A$75,LIST!$A$75,ROUND(J517*L517,2)))))))))))))</f>
        <v/>
      </c>
      <c r="J517" s="43">
        <f>IF(D517="",0,IF(K517=LIST!$A$75,0,IF(K517=LIST!$A$76,0,IF(K517=LIST!$A$77,0,IF(K517=LIST!$A$78,0,(MIN(D517,8)-K517))))))</f>
        <v>0</v>
      </c>
      <c r="K517" s="185" t="str">
        <f>IF(D517="","",IF('CLAIM FORM'!$M$7="",0,IF(L517=LIST!$A$78,0,IF('CLAIM FORM'!$M$7="R&amp;D",0,IF(E517="",LIST!$A$75,IF(F517=LIST!$F$30,0,IFERROR(((VLOOKUP(E517,'TRAINING CODE'!B:D,3,FALSE)*MIN(D517,8))),LIST!$A$76)))))))</f>
        <v/>
      </c>
      <c r="L517" s="183" t="str">
        <f>IF(B517="","",IF('CLAIM FORM'!$M$7="",LIST!$A$77,IFERROR(VLOOKUP(B517,'PHR (Project Hourly Rate)'!B:G,6,FALSE),LIST!$A$78)))</f>
        <v/>
      </c>
    </row>
    <row r="518" spans="1:12" ht="36" customHeight="1">
      <c r="A518" s="184">
        <v>516</v>
      </c>
      <c r="B518" s="46"/>
      <c r="C518" s="47"/>
      <c r="D518" s="48"/>
      <c r="E518" s="49"/>
      <c r="F518" s="49"/>
      <c r="G518" s="41" t="str">
        <f>IF(C518="","",VLOOKUP(WEEKDAY(C518),LIST!$A$15:$B$21,2,FALSE))</f>
        <v/>
      </c>
      <c r="H518" s="42" t="str">
        <f>IF(B518="","",IF(L518=LIST!$A$80,LIST!$A$78,IF(L518=LIST!$A$81,LIST!$A$78,IF(L518=LIST!$A$82,LIST!$A$78,IF(IFERROR(VLOOKUP(B518,'PHR (Project Hourly Rate)'!B:G,6,FALSE),LIST!$A$78)=0,LIST!$A$79,L518)))))</f>
        <v/>
      </c>
      <c r="I518" s="42" t="str">
        <f>IF(B518="","",IF(L518=LIST!$A$75,"",IF(K518=LIST!$A$76,LIST!$A$76,IF(L518=LIST!$A$77,"",IF(L518=LIST!$A$78,"",IF(L518=LIST!$A$80,"",IF(L518=LIST!$A$72,"",IF(L518=LIST!$A$73,"",IF(L518=LIST!$A$81,"",IF(L518=LIST!$A$82,"",IF(L518=LIST!$A$79,"",IF(K518=LIST!$A$75,LIST!$A$75,ROUND(J518*L518,2)))))))))))))</f>
        <v/>
      </c>
      <c r="J518" s="43">
        <f>IF(D518="",0,IF(K518=LIST!$A$75,0,IF(K518=LIST!$A$76,0,IF(K518=LIST!$A$77,0,IF(K518=LIST!$A$78,0,(MIN(D518,8)-K518))))))</f>
        <v>0</v>
      </c>
      <c r="K518" s="185" t="str">
        <f>IF(D518="","",IF('CLAIM FORM'!$M$7="",0,IF(L518=LIST!$A$78,0,IF('CLAIM FORM'!$M$7="R&amp;D",0,IF(E518="",LIST!$A$75,IF(F518=LIST!$F$30,0,IFERROR(((VLOOKUP(E518,'TRAINING CODE'!B:D,3,FALSE)*MIN(D518,8))),LIST!$A$76)))))))</f>
        <v/>
      </c>
      <c r="L518" s="183" t="str">
        <f>IF(B518="","",IF('CLAIM FORM'!$M$7="",LIST!$A$77,IFERROR(VLOOKUP(B518,'PHR (Project Hourly Rate)'!B:G,6,FALSE),LIST!$A$78)))</f>
        <v/>
      </c>
    </row>
    <row r="519" spans="1:12" ht="36" customHeight="1">
      <c r="A519" s="184">
        <v>517</v>
      </c>
      <c r="B519" s="46"/>
      <c r="C519" s="47"/>
      <c r="D519" s="48"/>
      <c r="E519" s="49"/>
      <c r="F519" s="49"/>
      <c r="G519" s="41" t="str">
        <f>IF(C519="","",VLOOKUP(WEEKDAY(C519),LIST!$A$15:$B$21,2,FALSE))</f>
        <v/>
      </c>
      <c r="H519" s="42" t="str">
        <f>IF(B519="","",IF(L519=LIST!$A$80,LIST!$A$78,IF(L519=LIST!$A$81,LIST!$A$78,IF(L519=LIST!$A$82,LIST!$A$78,IF(IFERROR(VLOOKUP(B519,'PHR (Project Hourly Rate)'!B:G,6,FALSE),LIST!$A$78)=0,LIST!$A$79,L519)))))</f>
        <v/>
      </c>
      <c r="I519" s="42" t="str">
        <f>IF(B519="","",IF(L519=LIST!$A$75,"",IF(K519=LIST!$A$76,LIST!$A$76,IF(L519=LIST!$A$77,"",IF(L519=LIST!$A$78,"",IF(L519=LIST!$A$80,"",IF(L519=LIST!$A$72,"",IF(L519=LIST!$A$73,"",IF(L519=LIST!$A$81,"",IF(L519=LIST!$A$82,"",IF(L519=LIST!$A$79,"",IF(K519=LIST!$A$75,LIST!$A$75,ROUND(J519*L519,2)))))))))))))</f>
        <v/>
      </c>
      <c r="J519" s="43">
        <f>IF(D519="",0,IF(K519=LIST!$A$75,0,IF(K519=LIST!$A$76,0,IF(K519=LIST!$A$77,0,IF(K519=LIST!$A$78,0,(MIN(D519,8)-K519))))))</f>
        <v>0</v>
      </c>
      <c r="K519" s="185" t="str">
        <f>IF(D519="","",IF('CLAIM FORM'!$M$7="",0,IF(L519=LIST!$A$78,0,IF('CLAIM FORM'!$M$7="R&amp;D",0,IF(E519="",LIST!$A$75,IF(F519=LIST!$F$30,0,IFERROR(((VLOOKUP(E519,'TRAINING CODE'!B:D,3,FALSE)*MIN(D519,8))),LIST!$A$76)))))))</f>
        <v/>
      </c>
      <c r="L519" s="183" t="str">
        <f>IF(B519="","",IF('CLAIM FORM'!$M$7="",LIST!$A$77,IFERROR(VLOOKUP(B519,'PHR (Project Hourly Rate)'!B:G,6,FALSE),LIST!$A$78)))</f>
        <v/>
      </c>
    </row>
    <row r="520" spans="1:12" ht="36" customHeight="1">
      <c r="A520" s="184">
        <v>518</v>
      </c>
      <c r="B520" s="46"/>
      <c r="C520" s="47"/>
      <c r="D520" s="48"/>
      <c r="E520" s="49"/>
      <c r="F520" s="49"/>
      <c r="G520" s="41" t="str">
        <f>IF(C520="","",VLOOKUP(WEEKDAY(C520),LIST!$A$15:$B$21,2,FALSE))</f>
        <v/>
      </c>
      <c r="H520" s="42" t="str">
        <f>IF(B520="","",IF(L520=LIST!$A$80,LIST!$A$78,IF(L520=LIST!$A$81,LIST!$A$78,IF(L520=LIST!$A$82,LIST!$A$78,IF(IFERROR(VLOOKUP(B520,'PHR (Project Hourly Rate)'!B:G,6,FALSE),LIST!$A$78)=0,LIST!$A$79,L520)))))</f>
        <v/>
      </c>
      <c r="I520" s="42" t="str">
        <f>IF(B520="","",IF(L520=LIST!$A$75,"",IF(K520=LIST!$A$76,LIST!$A$76,IF(L520=LIST!$A$77,"",IF(L520=LIST!$A$78,"",IF(L520=LIST!$A$80,"",IF(L520=LIST!$A$72,"",IF(L520=LIST!$A$73,"",IF(L520=LIST!$A$81,"",IF(L520=LIST!$A$82,"",IF(L520=LIST!$A$79,"",IF(K520=LIST!$A$75,LIST!$A$75,ROUND(J520*L520,2)))))))))))))</f>
        <v/>
      </c>
      <c r="J520" s="43">
        <f>IF(D520="",0,IF(K520=LIST!$A$75,0,IF(K520=LIST!$A$76,0,IF(K520=LIST!$A$77,0,IF(K520=LIST!$A$78,0,(MIN(D520,8)-K520))))))</f>
        <v>0</v>
      </c>
      <c r="K520" s="185" t="str">
        <f>IF(D520="","",IF('CLAIM FORM'!$M$7="",0,IF(L520=LIST!$A$78,0,IF('CLAIM FORM'!$M$7="R&amp;D",0,IF(E520="",LIST!$A$75,IF(F520=LIST!$F$30,0,IFERROR(((VLOOKUP(E520,'TRAINING CODE'!B:D,3,FALSE)*MIN(D520,8))),LIST!$A$76)))))))</f>
        <v/>
      </c>
      <c r="L520" s="183" t="str">
        <f>IF(B520="","",IF('CLAIM FORM'!$M$7="",LIST!$A$77,IFERROR(VLOOKUP(B520,'PHR (Project Hourly Rate)'!B:G,6,FALSE),LIST!$A$78)))</f>
        <v/>
      </c>
    </row>
    <row r="521" spans="1:12" ht="36" customHeight="1">
      <c r="A521" s="184">
        <v>519</v>
      </c>
      <c r="B521" s="46"/>
      <c r="C521" s="47"/>
      <c r="D521" s="48"/>
      <c r="E521" s="49"/>
      <c r="F521" s="49"/>
      <c r="G521" s="41" t="str">
        <f>IF(C521="","",VLOOKUP(WEEKDAY(C521),LIST!$A$15:$B$21,2,FALSE))</f>
        <v/>
      </c>
      <c r="H521" s="42" t="str">
        <f>IF(B521="","",IF(L521=LIST!$A$80,LIST!$A$78,IF(L521=LIST!$A$81,LIST!$A$78,IF(L521=LIST!$A$82,LIST!$A$78,IF(IFERROR(VLOOKUP(B521,'PHR (Project Hourly Rate)'!B:G,6,FALSE),LIST!$A$78)=0,LIST!$A$79,L521)))))</f>
        <v/>
      </c>
      <c r="I521" s="42" t="str">
        <f>IF(B521="","",IF(L521=LIST!$A$75,"",IF(K521=LIST!$A$76,LIST!$A$76,IF(L521=LIST!$A$77,"",IF(L521=LIST!$A$78,"",IF(L521=LIST!$A$80,"",IF(L521=LIST!$A$72,"",IF(L521=LIST!$A$73,"",IF(L521=LIST!$A$81,"",IF(L521=LIST!$A$82,"",IF(L521=LIST!$A$79,"",IF(K521=LIST!$A$75,LIST!$A$75,ROUND(J521*L521,2)))))))))))))</f>
        <v/>
      </c>
      <c r="J521" s="43">
        <f>IF(D521="",0,IF(K521=LIST!$A$75,0,IF(K521=LIST!$A$76,0,IF(K521=LIST!$A$77,0,IF(K521=LIST!$A$78,0,(MIN(D521,8)-K521))))))</f>
        <v>0</v>
      </c>
      <c r="K521" s="185" t="str">
        <f>IF(D521="","",IF('CLAIM FORM'!$M$7="",0,IF(L521=LIST!$A$78,0,IF('CLAIM FORM'!$M$7="R&amp;D",0,IF(E521="",LIST!$A$75,IF(F521=LIST!$F$30,0,IFERROR(((VLOOKUP(E521,'TRAINING CODE'!B:D,3,FALSE)*MIN(D521,8))),LIST!$A$76)))))))</f>
        <v/>
      </c>
      <c r="L521" s="183" t="str">
        <f>IF(B521="","",IF('CLAIM FORM'!$M$7="",LIST!$A$77,IFERROR(VLOOKUP(B521,'PHR (Project Hourly Rate)'!B:G,6,FALSE),LIST!$A$78)))</f>
        <v/>
      </c>
    </row>
    <row r="522" spans="1:12" ht="36" customHeight="1">
      <c r="A522" s="184">
        <v>520</v>
      </c>
      <c r="B522" s="46"/>
      <c r="C522" s="47"/>
      <c r="D522" s="48"/>
      <c r="E522" s="49"/>
      <c r="F522" s="49"/>
      <c r="G522" s="41" t="str">
        <f>IF(C522="","",VLOOKUP(WEEKDAY(C522),LIST!$A$15:$B$21,2,FALSE))</f>
        <v/>
      </c>
      <c r="H522" s="42" t="str">
        <f>IF(B522="","",IF(L522=LIST!$A$80,LIST!$A$78,IF(L522=LIST!$A$81,LIST!$A$78,IF(L522=LIST!$A$82,LIST!$A$78,IF(IFERROR(VLOOKUP(B522,'PHR (Project Hourly Rate)'!B:G,6,FALSE),LIST!$A$78)=0,LIST!$A$79,L522)))))</f>
        <v/>
      </c>
      <c r="I522" s="42" t="str">
        <f>IF(B522="","",IF(L522=LIST!$A$75,"",IF(K522=LIST!$A$76,LIST!$A$76,IF(L522=LIST!$A$77,"",IF(L522=LIST!$A$78,"",IF(L522=LIST!$A$80,"",IF(L522=LIST!$A$72,"",IF(L522=LIST!$A$73,"",IF(L522=LIST!$A$81,"",IF(L522=LIST!$A$82,"",IF(L522=LIST!$A$79,"",IF(K522=LIST!$A$75,LIST!$A$75,ROUND(J522*L522,2)))))))))))))</f>
        <v/>
      </c>
      <c r="J522" s="43">
        <f>IF(D522="",0,IF(K522=LIST!$A$75,0,IF(K522=LIST!$A$76,0,IF(K522=LIST!$A$77,0,IF(K522=LIST!$A$78,0,(MIN(D522,8)-K522))))))</f>
        <v>0</v>
      </c>
      <c r="K522" s="185" t="str">
        <f>IF(D522="","",IF('CLAIM FORM'!$M$7="",0,IF(L522=LIST!$A$78,0,IF('CLAIM FORM'!$M$7="R&amp;D",0,IF(E522="",LIST!$A$75,IF(F522=LIST!$F$30,0,IFERROR(((VLOOKUP(E522,'TRAINING CODE'!B:D,3,FALSE)*MIN(D522,8))),LIST!$A$76)))))))</f>
        <v/>
      </c>
      <c r="L522" s="183" t="str">
        <f>IF(B522="","",IF('CLAIM FORM'!$M$7="",LIST!$A$77,IFERROR(VLOOKUP(B522,'PHR (Project Hourly Rate)'!B:G,6,FALSE),LIST!$A$78)))</f>
        <v/>
      </c>
    </row>
    <row r="523" spans="1:12" ht="36" customHeight="1">
      <c r="A523" s="184">
        <v>521</v>
      </c>
      <c r="B523" s="46"/>
      <c r="C523" s="47"/>
      <c r="D523" s="48"/>
      <c r="E523" s="49"/>
      <c r="F523" s="49"/>
      <c r="G523" s="41" t="str">
        <f>IF(C523="","",VLOOKUP(WEEKDAY(C523),LIST!$A$15:$B$21,2,FALSE))</f>
        <v/>
      </c>
      <c r="H523" s="42" t="str">
        <f>IF(B523="","",IF(L523=LIST!$A$80,LIST!$A$78,IF(L523=LIST!$A$81,LIST!$A$78,IF(L523=LIST!$A$82,LIST!$A$78,IF(IFERROR(VLOOKUP(B523,'PHR (Project Hourly Rate)'!B:G,6,FALSE),LIST!$A$78)=0,LIST!$A$79,L523)))))</f>
        <v/>
      </c>
      <c r="I523" s="42" t="str">
        <f>IF(B523="","",IF(L523=LIST!$A$75,"",IF(K523=LIST!$A$76,LIST!$A$76,IF(L523=LIST!$A$77,"",IF(L523=LIST!$A$78,"",IF(L523=LIST!$A$80,"",IF(L523=LIST!$A$72,"",IF(L523=LIST!$A$73,"",IF(L523=LIST!$A$81,"",IF(L523=LIST!$A$82,"",IF(L523=LIST!$A$79,"",IF(K523=LIST!$A$75,LIST!$A$75,ROUND(J523*L523,2)))))))))))))</f>
        <v/>
      </c>
      <c r="J523" s="43">
        <f>IF(D523="",0,IF(K523=LIST!$A$75,0,IF(K523=LIST!$A$76,0,IF(K523=LIST!$A$77,0,IF(K523=LIST!$A$78,0,(MIN(D523,8)-K523))))))</f>
        <v>0</v>
      </c>
      <c r="K523" s="185" t="str">
        <f>IF(D523="","",IF('CLAIM FORM'!$M$7="",0,IF(L523=LIST!$A$78,0,IF('CLAIM FORM'!$M$7="R&amp;D",0,IF(E523="",LIST!$A$75,IF(F523=LIST!$F$30,0,IFERROR(((VLOOKUP(E523,'TRAINING CODE'!B:D,3,FALSE)*MIN(D523,8))),LIST!$A$76)))))))</f>
        <v/>
      </c>
      <c r="L523" s="183" t="str">
        <f>IF(B523="","",IF('CLAIM FORM'!$M$7="",LIST!$A$77,IFERROR(VLOOKUP(B523,'PHR (Project Hourly Rate)'!B:G,6,FALSE),LIST!$A$78)))</f>
        <v/>
      </c>
    </row>
    <row r="524" spans="1:12" ht="36" customHeight="1">
      <c r="A524" s="184">
        <v>522</v>
      </c>
      <c r="B524" s="46"/>
      <c r="C524" s="47"/>
      <c r="D524" s="48"/>
      <c r="E524" s="49"/>
      <c r="F524" s="49"/>
      <c r="G524" s="41" t="str">
        <f>IF(C524="","",VLOOKUP(WEEKDAY(C524),LIST!$A$15:$B$21,2,FALSE))</f>
        <v/>
      </c>
      <c r="H524" s="42" t="str">
        <f>IF(B524="","",IF(L524=LIST!$A$80,LIST!$A$78,IF(L524=LIST!$A$81,LIST!$A$78,IF(L524=LIST!$A$82,LIST!$A$78,IF(IFERROR(VLOOKUP(B524,'PHR (Project Hourly Rate)'!B:G,6,FALSE),LIST!$A$78)=0,LIST!$A$79,L524)))))</f>
        <v/>
      </c>
      <c r="I524" s="42" t="str">
        <f>IF(B524="","",IF(L524=LIST!$A$75,"",IF(K524=LIST!$A$76,LIST!$A$76,IF(L524=LIST!$A$77,"",IF(L524=LIST!$A$78,"",IF(L524=LIST!$A$80,"",IF(L524=LIST!$A$72,"",IF(L524=LIST!$A$73,"",IF(L524=LIST!$A$81,"",IF(L524=LIST!$A$82,"",IF(L524=LIST!$A$79,"",IF(K524=LIST!$A$75,LIST!$A$75,ROUND(J524*L524,2)))))))))))))</f>
        <v/>
      </c>
      <c r="J524" s="43">
        <f>IF(D524="",0,IF(K524=LIST!$A$75,0,IF(K524=LIST!$A$76,0,IF(K524=LIST!$A$77,0,IF(K524=LIST!$A$78,0,(MIN(D524,8)-K524))))))</f>
        <v>0</v>
      </c>
      <c r="K524" s="185" t="str">
        <f>IF(D524="","",IF('CLAIM FORM'!$M$7="",0,IF(L524=LIST!$A$78,0,IF('CLAIM FORM'!$M$7="R&amp;D",0,IF(E524="",LIST!$A$75,IF(F524=LIST!$F$30,0,IFERROR(((VLOOKUP(E524,'TRAINING CODE'!B:D,3,FALSE)*MIN(D524,8))),LIST!$A$76)))))))</f>
        <v/>
      </c>
      <c r="L524" s="183" t="str">
        <f>IF(B524="","",IF('CLAIM FORM'!$M$7="",LIST!$A$77,IFERROR(VLOOKUP(B524,'PHR (Project Hourly Rate)'!B:G,6,FALSE),LIST!$A$78)))</f>
        <v/>
      </c>
    </row>
    <row r="525" spans="1:12" ht="36" customHeight="1">
      <c r="A525" s="184">
        <v>523</v>
      </c>
      <c r="B525" s="46"/>
      <c r="C525" s="47"/>
      <c r="D525" s="48"/>
      <c r="E525" s="49"/>
      <c r="F525" s="49"/>
      <c r="G525" s="41" t="str">
        <f>IF(C525="","",VLOOKUP(WEEKDAY(C525),LIST!$A$15:$B$21,2,FALSE))</f>
        <v/>
      </c>
      <c r="H525" s="42" t="str">
        <f>IF(B525="","",IF(L525=LIST!$A$80,LIST!$A$78,IF(L525=LIST!$A$81,LIST!$A$78,IF(L525=LIST!$A$82,LIST!$A$78,IF(IFERROR(VLOOKUP(B525,'PHR (Project Hourly Rate)'!B:G,6,FALSE),LIST!$A$78)=0,LIST!$A$79,L525)))))</f>
        <v/>
      </c>
      <c r="I525" s="42" t="str">
        <f>IF(B525="","",IF(L525=LIST!$A$75,"",IF(K525=LIST!$A$76,LIST!$A$76,IF(L525=LIST!$A$77,"",IF(L525=LIST!$A$78,"",IF(L525=LIST!$A$80,"",IF(L525=LIST!$A$72,"",IF(L525=LIST!$A$73,"",IF(L525=LIST!$A$81,"",IF(L525=LIST!$A$82,"",IF(L525=LIST!$A$79,"",IF(K525=LIST!$A$75,LIST!$A$75,ROUND(J525*L525,2)))))))))))))</f>
        <v/>
      </c>
      <c r="J525" s="43">
        <f>IF(D525="",0,IF(K525=LIST!$A$75,0,IF(K525=LIST!$A$76,0,IF(K525=LIST!$A$77,0,IF(K525=LIST!$A$78,0,(MIN(D525,8)-K525))))))</f>
        <v>0</v>
      </c>
      <c r="K525" s="185" t="str">
        <f>IF(D525="","",IF('CLAIM FORM'!$M$7="",0,IF(L525=LIST!$A$78,0,IF('CLAIM FORM'!$M$7="R&amp;D",0,IF(E525="",LIST!$A$75,IF(F525=LIST!$F$30,0,IFERROR(((VLOOKUP(E525,'TRAINING CODE'!B:D,3,FALSE)*MIN(D525,8))),LIST!$A$76)))))))</f>
        <v/>
      </c>
      <c r="L525" s="183" t="str">
        <f>IF(B525="","",IF('CLAIM FORM'!$M$7="",LIST!$A$77,IFERROR(VLOOKUP(B525,'PHR (Project Hourly Rate)'!B:G,6,FALSE),LIST!$A$78)))</f>
        <v/>
      </c>
    </row>
    <row r="526" spans="1:12" ht="36" customHeight="1">
      <c r="A526" s="184">
        <v>524</v>
      </c>
      <c r="B526" s="46"/>
      <c r="C526" s="47"/>
      <c r="D526" s="48"/>
      <c r="E526" s="49"/>
      <c r="F526" s="49"/>
      <c r="G526" s="41" t="str">
        <f>IF(C526="","",VLOOKUP(WEEKDAY(C526),LIST!$A$15:$B$21,2,FALSE))</f>
        <v/>
      </c>
      <c r="H526" s="42" t="str">
        <f>IF(B526="","",IF(L526=LIST!$A$80,LIST!$A$78,IF(L526=LIST!$A$81,LIST!$A$78,IF(L526=LIST!$A$82,LIST!$A$78,IF(IFERROR(VLOOKUP(B526,'PHR (Project Hourly Rate)'!B:G,6,FALSE),LIST!$A$78)=0,LIST!$A$79,L526)))))</f>
        <v/>
      </c>
      <c r="I526" s="42" t="str">
        <f>IF(B526="","",IF(L526=LIST!$A$75,"",IF(K526=LIST!$A$76,LIST!$A$76,IF(L526=LIST!$A$77,"",IF(L526=LIST!$A$78,"",IF(L526=LIST!$A$80,"",IF(L526=LIST!$A$72,"",IF(L526=LIST!$A$73,"",IF(L526=LIST!$A$81,"",IF(L526=LIST!$A$82,"",IF(L526=LIST!$A$79,"",IF(K526=LIST!$A$75,LIST!$A$75,ROUND(J526*L526,2)))))))))))))</f>
        <v/>
      </c>
      <c r="J526" s="43">
        <f>IF(D526="",0,IF(K526=LIST!$A$75,0,IF(K526=LIST!$A$76,0,IF(K526=LIST!$A$77,0,IF(K526=LIST!$A$78,0,(MIN(D526,8)-K526))))))</f>
        <v>0</v>
      </c>
      <c r="K526" s="185" t="str">
        <f>IF(D526="","",IF('CLAIM FORM'!$M$7="",0,IF(L526=LIST!$A$78,0,IF('CLAIM FORM'!$M$7="R&amp;D",0,IF(E526="",LIST!$A$75,IF(F526=LIST!$F$30,0,IFERROR(((VLOOKUP(E526,'TRAINING CODE'!B:D,3,FALSE)*MIN(D526,8))),LIST!$A$76)))))))</f>
        <v/>
      </c>
      <c r="L526" s="183" t="str">
        <f>IF(B526="","",IF('CLAIM FORM'!$M$7="",LIST!$A$77,IFERROR(VLOOKUP(B526,'PHR (Project Hourly Rate)'!B:G,6,FALSE),LIST!$A$78)))</f>
        <v/>
      </c>
    </row>
    <row r="527" spans="1:12" ht="36" customHeight="1">
      <c r="A527" s="184">
        <v>525</v>
      </c>
      <c r="B527" s="46"/>
      <c r="C527" s="47"/>
      <c r="D527" s="48"/>
      <c r="E527" s="49"/>
      <c r="F527" s="49"/>
      <c r="G527" s="41" t="str">
        <f>IF(C527="","",VLOOKUP(WEEKDAY(C527),LIST!$A$15:$B$21,2,FALSE))</f>
        <v/>
      </c>
      <c r="H527" s="42" t="str">
        <f>IF(B527="","",IF(L527=LIST!$A$80,LIST!$A$78,IF(L527=LIST!$A$81,LIST!$A$78,IF(L527=LIST!$A$82,LIST!$A$78,IF(IFERROR(VLOOKUP(B527,'PHR (Project Hourly Rate)'!B:G,6,FALSE),LIST!$A$78)=0,LIST!$A$79,L527)))))</f>
        <v/>
      </c>
      <c r="I527" s="42" t="str">
        <f>IF(B527="","",IF(L527=LIST!$A$75,"",IF(K527=LIST!$A$76,LIST!$A$76,IF(L527=LIST!$A$77,"",IF(L527=LIST!$A$78,"",IF(L527=LIST!$A$80,"",IF(L527=LIST!$A$72,"",IF(L527=LIST!$A$73,"",IF(L527=LIST!$A$81,"",IF(L527=LIST!$A$82,"",IF(L527=LIST!$A$79,"",IF(K527=LIST!$A$75,LIST!$A$75,ROUND(J527*L527,2)))))))))))))</f>
        <v/>
      </c>
      <c r="J527" s="43">
        <f>IF(D527="",0,IF(K527=LIST!$A$75,0,IF(K527=LIST!$A$76,0,IF(K527=LIST!$A$77,0,IF(K527=LIST!$A$78,0,(MIN(D527,8)-K527))))))</f>
        <v>0</v>
      </c>
      <c r="K527" s="185" t="str">
        <f>IF(D527="","",IF('CLAIM FORM'!$M$7="",0,IF(L527=LIST!$A$78,0,IF('CLAIM FORM'!$M$7="R&amp;D",0,IF(E527="",LIST!$A$75,IF(F527=LIST!$F$30,0,IFERROR(((VLOOKUP(E527,'TRAINING CODE'!B:D,3,FALSE)*MIN(D527,8))),LIST!$A$76)))))))</f>
        <v/>
      </c>
      <c r="L527" s="183" t="str">
        <f>IF(B527="","",IF('CLAIM FORM'!$M$7="",LIST!$A$77,IFERROR(VLOOKUP(B527,'PHR (Project Hourly Rate)'!B:G,6,FALSE),LIST!$A$78)))</f>
        <v/>
      </c>
    </row>
    <row r="528" spans="1:12" ht="36" customHeight="1">
      <c r="A528" s="184">
        <v>526</v>
      </c>
      <c r="B528" s="46"/>
      <c r="C528" s="47"/>
      <c r="D528" s="48"/>
      <c r="E528" s="49"/>
      <c r="F528" s="49"/>
      <c r="G528" s="41" t="str">
        <f>IF(C528="","",VLOOKUP(WEEKDAY(C528),LIST!$A$15:$B$21,2,FALSE))</f>
        <v/>
      </c>
      <c r="H528" s="42" t="str">
        <f>IF(B528="","",IF(L528=LIST!$A$80,LIST!$A$78,IF(L528=LIST!$A$81,LIST!$A$78,IF(L528=LIST!$A$82,LIST!$A$78,IF(IFERROR(VLOOKUP(B528,'PHR (Project Hourly Rate)'!B:G,6,FALSE),LIST!$A$78)=0,LIST!$A$79,L528)))))</f>
        <v/>
      </c>
      <c r="I528" s="42" t="str">
        <f>IF(B528="","",IF(L528=LIST!$A$75,"",IF(K528=LIST!$A$76,LIST!$A$76,IF(L528=LIST!$A$77,"",IF(L528=LIST!$A$78,"",IF(L528=LIST!$A$80,"",IF(L528=LIST!$A$72,"",IF(L528=LIST!$A$73,"",IF(L528=LIST!$A$81,"",IF(L528=LIST!$A$82,"",IF(L528=LIST!$A$79,"",IF(K528=LIST!$A$75,LIST!$A$75,ROUND(J528*L528,2)))))))))))))</f>
        <v/>
      </c>
      <c r="J528" s="43">
        <f>IF(D528="",0,IF(K528=LIST!$A$75,0,IF(K528=LIST!$A$76,0,IF(K528=LIST!$A$77,0,IF(K528=LIST!$A$78,0,(MIN(D528,8)-K528))))))</f>
        <v>0</v>
      </c>
      <c r="K528" s="185" t="str">
        <f>IF(D528="","",IF('CLAIM FORM'!$M$7="",0,IF(L528=LIST!$A$78,0,IF('CLAIM FORM'!$M$7="R&amp;D",0,IF(E528="",LIST!$A$75,IF(F528=LIST!$F$30,0,IFERROR(((VLOOKUP(E528,'TRAINING CODE'!B:D,3,FALSE)*MIN(D528,8))),LIST!$A$76)))))))</f>
        <v/>
      </c>
      <c r="L528" s="183" t="str">
        <f>IF(B528="","",IF('CLAIM FORM'!$M$7="",LIST!$A$77,IFERROR(VLOOKUP(B528,'PHR (Project Hourly Rate)'!B:G,6,FALSE),LIST!$A$78)))</f>
        <v/>
      </c>
    </row>
    <row r="529" spans="1:12" ht="36" customHeight="1">
      <c r="A529" s="184">
        <v>527</v>
      </c>
      <c r="B529" s="46"/>
      <c r="C529" s="47"/>
      <c r="D529" s="48"/>
      <c r="E529" s="49"/>
      <c r="F529" s="49"/>
      <c r="G529" s="41" t="str">
        <f>IF(C529="","",VLOOKUP(WEEKDAY(C529),LIST!$A$15:$B$21,2,FALSE))</f>
        <v/>
      </c>
      <c r="H529" s="42" t="str">
        <f>IF(B529="","",IF(L529=LIST!$A$80,LIST!$A$78,IF(L529=LIST!$A$81,LIST!$A$78,IF(L529=LIST!$A$82,LIST!$A$78,IF(IFERROR(VLOOKUP(B529,'PHR (Project Hourly Rate)'!B:G,6,FALSE),LIST!$A$78)=0,LIST!$A$79,L529)))))</f>
        <v/>
      </c>
      <c r="I529" s="42" t="str">
        <f>IF(B529="","",IF(L529=LIST!$A$75,"",IF(K529=LIST!$A$76,LIST!$A$76,IF(L529=LIST!$A$77,"",IF(L529=LIST!$A$78,"",IF(L529=LIST!$A$80,"",IF(L529=LIST!$A$72,"",IF(L529=LIST!$A$73,"",IF(L529=LIST!$A$81,"",IF(L529=LIST!$A$82,"",IF(L529=LIST!$A$79,"",IF(K529=LIST!$A$75,LIST!$A$75,ROUND(J529*L529,2)))))))))))))</f>
        <v/>
      </c>
      <c r="J529" s="43">
        <f>IF(D529="",0,IF(K529=LIST!$A$75,0,IF(K529=LIST!$A$76,0,IF(K529=LIST!$A$77,0,IF(K529=LIST!$A$78,0,(MIN(D529,8)-K529))))))</f>
        <v>0</v>
      </c>
      <c r="K529" s="185" t="str">
        <f>IF(D529="","",IF('CLAIM FORM'!$M$7="",0,IF(L529=LIST!$A$78,0,IF('CLAIM FORM'!$M$7="R&amp;D",0,IF(E529="",LIST!$A$75,IF(F529=LIST!$F$30,0,IFERROR(((VLOOKUP(E529,'TRAINING CODE'!B:D,3,FALSE)*MIN(D529,8))),LIST!$A$76)))))))</f>
        <v/>
      </c>
      <c r="L529" s="183" t="str">
        <f>IF(B529="","",IF('CLAIM FORM'!$M$7="",LIST!$A$77,IFERROR(VLOOKUP(B529,'PHR (Project Hourly Rate)'!B:G,6,FALSE),LIST!$A$78)))</f>
        <v/>
      </c>
    </row>
    <row r="530" spans="1:12" ht="36" customHeight="1">
      <c r="A530" s="184">
        <v>528</v>
      </c>
      <c r="B530" s="46"/>
      <c r="C530" s="47"/>
      <c r="D530" s="48"/>
      <c r="E530" s="49"/>
      <c r="F530" s="49"/>
      <c r="G530" s="41" t="str">
        <f>IF(C530="","",VLOOKUP(WEEKDAY(C530),LIST!$A$15:$B$21,2,FALSE))</f>
        <v/>
      </c>
      <c r="H530" s="42" t="str">
        <f>IF(B530="","",IF(L530=LIST!$A$80,LIST!$A$78,IF(L530=LIST!$A$81,LIST!$A$78,IF(L530=LIST!$A$82,LIST!$A$78,IF(IFERROR(VLOOKUP(B530,'PHR (Project Hourly Rate)'!B:G,6,FALSE),LIST!$A$78)=0,LIST!$A$79,L530)))))</f>
        <v/>
      </c>
      <c r="I530" s="42" t="str">
        <f>IF(B530="","",IF(L530=LIST!$A$75,"",IF(K530=LIST!$A$76,LIST!$A$76,IF(L530=LIST!$A$77,"",IF(L530=LIST!$A$78,"",IF(L530=LIST!$A$80,"",IF(L530=LIST!$A$72,"",IF(L530=LIST!$A$73,"",IF(L530=LIST!$A$81,"",IF(L530=LIST!$A$82,"",IF(L530=LIST!$A$79,"",IF(K530=LIST!$A$75,LIST!$A$75,ROUND(J530*L530,2)))))))))))))</f>
        <v/>
      </c>
      <c r="J530" s="43">
        <f>IF(D530="",0,IF(K530=LIST!$A$75,0,IF(K530=LIST!$A$76,0,IF(K530=LIST!$A$77,0,IF(K530=LIST!$A$78,0,(MIN(D530,8)-K530))))))</f>
        <v>0</v>
      </c>
      <c r="K530" s="185" t="str">
        <f>IF(D530="","",IF('CLAIM FORM'!$M$7="",0,IF(L530=LIST!$A$78,0,IF('CLAIM FORM'!$M$7="R&amp;D",0,IF(E530="",LIST!$A$75,IF(F530=LIST!$F$30,0,IFERROR(((VLOOKUP(E530,'TRAINING CODE'!B:D,3,FALSE)*MIN(D530,8))),LIST!$A$76)))))))</f>
        <v/>
      </c>
      <c r="L530" s="183" t="str">
        <f>IF(B530="","",IF('CLAIM FORM'!$M$7="",LIST!$A$77,IFERROR(VLOOKUP(B530,'PHR (Project Hourly Rate)'!B:G,6,FALSE),LIST!$A$78)))</f>
        <v/>
      </c>
    </row>
    <row r="531" spans="1:12" ht="36" customHeight="1">
      <c r="A531" s="184">
        <v>529</v>
      </c>
      <c r="B531" s="46"/>
      <c r="C531" s="47"/>
      <c r="D531" s="48"/>
      <c r="E531" s="49"/>
      <c r="F531" s="49"/>
      <c r="G531" s="41" t="str">
        <f>IF(C531="","",VLOOKUP(WEEKDAY(C531),LIST!$A$15:$B$21,2,FALSE))</f>
        <v/>
      </c>
      <c r="H531" s="42" t="str">
        <f>IF(B531="","",IF(L531=LIST!$A$80,LIST!$A$78,IF(L531=LIST!$A$81,LIST!$A$78,IF(L531=LIST!$A$82,LIST!$A$78,IF(IFERROR(VLOOKUP(B531,'PHR (Project Hourly Rate)'!B:G,6,FALSE),LIST!$A$78)=0,LIST!$A$79,L531)))))</f>
        <v/>
      </c>
      <c r="I531" s="42" t="str">
        <f>IF(B531="","",IF(L531=LIST!$A$75,"",IF(K531=LIST!$A$76,LIST!$A$76,IF(L531=LIST!$A$77,"",IF(L531=LIST!$A$78,"",IF(L531=LIST!$A$80,"",IF(L531=LIST!$A$72,"",IF(L531=LIST!$A$73,"",IF(L531=LIST!$A$81,"",IF(L531=LIST!$A$82,"",IF(L531=LIST!$A$79,"",IF(K531=LIST!$A$75,LIST!$A$75,ROUND(J531*L531,2)))))))))))))</f>
        <v/>
      </c>
      <c r="J531" s="43">
        <f>IF(D531="",0,IF(K531=LIST!$A$75,0,IF(K531=LIST!$A$76,0,IF(K531=LIST!$A$77,0,IF(K531=LIST!$A$78,0,(MIN(D531,8)-K531))))))</f>
        <v>0</v>
      </c>
      <c r="K531" s="185" t="str">
        <f>IF(D531="","",IF('CLAIM FORM'!$M$7="",0,IF(L531=LIST!$A$78,0,IF('CLAIM FORM'!$M$7="R&amp;D",0,IF(E531="",LIST!$A$75,IF(F531=LIST!$F$30,0,IFERROR(((VLOOKUP(E531,'TRAINING CODE'!B:D,3,FALSE)*MIN(D531,8))),LIST!$A$76)))))))</f>
        <v/>
      </c>
      <c r="L531" s="183" t="str">
        <f>IF(B531="","",IF('CLAIM FORM'!$M$7="",LIST!$A$77,IFERROR(VLOOKUP(B531,'PHR (Project Hourly Rate)'!B:G,6,FALSE),LIST!$A$78)))</f>
        <v/>
      </c>
    </row>
    <row r="532" spans="1:12" ht="36" customHeight="1">
      <c r="A532" s="184">
        <v>530</v>
      </c>
      <c r="B532" s="46"/>
      <c r="C532" s="47"/>
      <c r="D532" s="48"/>
      <c r="E532" s="49"/>
      <c r="F532" s="49"/>
      <c r="G532" s="41" t="str">
        <f>IF(C532="","",VLOOKUP(WEEKDAY(C532),LIST!$A$15:$B$21,2,FALSE))</f>
        <v/>
      </c>
      <c r="H532" s="42" t="str">
        <f>IF(B532="","",IF(L532=LIST!$A$80,LIST!$A$78,IF(L532=LIST!$A$81,LIST!$A$78,IF(L532=LIST!$A$82,LIST!$A$78,IF(IFERROR(VLOOKUP(B532,'PHR (Project Hourly Rate)'!B:G,6,FALSE),LIST!$A$78)=0,LIST!$A$79,L532)))))</f>
        <v/>
      </c>
      <c r="I532" s="42" t="str">
        <f>IF(B532="","",IF(L532=LIST!$A$75,"",IF(K532=LIST!$A$76,LIST!$A$76,IF(L532=LIST!$A$77,"",IF(L532=LIST!$A$78,"",IF(L532=LIST!$A$80,"",IF(L532=LIST!$A$72,"",IF(L532=LIST!$A$73,"",IF(L532=LIST!$A$81,"",IF(L532=LIST!$A$82,"",IF(L532=LIST!$A$79,"",IF(K532=LIST!$A$75,LIST!$A$75,ROUND(J532*L532,2)))))))))))))</f>
        <v/>
      </c>
      <c r="J532" s="43">
        <f>IF(D532="",0,IF(K532=LIST!$A$75,0,IF(K532=LIST!$A$76,0,IF(K532=LIST!$A$77,0,IF(K532=LIST!$A$78,0,(MIN(D532,8)-K532))))))</f>
        <v>0</v>
      </c>
      <c r="K532" s="185" t="str">
        <f>IF(D532="","",IF('CLAIM FORM'!$M$7="",0,IF(L532=LIST!$A$78,0,IF('CLAIM FORM'!$M$7="R&amp;D",0,IF(E532="",LIST!$A$75,IF(F532=LIST!$F$30,0,IFERROR(((VLOOKUP(E532,'TRAINING CODE'!B:D,3,FALSE)*MIN(D532,8))),LIST!$A$76)))))))</f>
        <v/>
      </c>
      <c r="L532" s="183" t="str">
        <f>IF(B532="","",IF('CLAIM FORM'!$M$7="",LIST!$A$77,IFERROR(VLOOKUP(B532,'PHR (Project Hourly Rate)'!B:G,6,FALSE),LIST!$A$78)))</f>
        <v/>
      </c>
    </row>
    <row r="533" spans="1:12" ht="36" customHeight="1">
      <c r="A533" s="184">
        <v>531</v>
      </c>
      <c r="B533" s="46"/>
      <c r="C533" s="47"/>
      <c r="D533" s="48"/>
      <c r="E533" s="49"/>
      <c r="F533" s="49"/>
      <c r="G533" s="41" t="str">
        <f>IF(C533="","",VLOOKUP(WEEKDAY(C533),LIST!$A$15:$B$21,2,FALSE))</f>
        <v/>
      </c>
      <c r="H533" s="42" t="str">
        <f>IF(B533="","",IF(L533=LIST!$A$80,LIST!$A$78,IF(L533=LIST!$A$81,LIST!$A$78,IF(L533=LIST!$A$82,LIST!$A$78,IF(IFERROR(VLOOKUP(B533,'PHR (Project Hourly Rate)'!B:G,6,FALSE),LIST!$A$78)=0,LIST!$A$79,L533)))))</f>
        <v/>
      </c>
      <c r="I533" s="42" t="str">
        <f>IF(B533="","",IF(L533=LIST!$A$75,"",IF(K533=LIST!$A$76,LIST!$A$76,IF(L533=LIST!$A$77,"",IF(L533=LIST!$A$78,"",IF(L533=LIST!$A$80,"",IF(L533=LIST!$A$72,"",IF(L533=LIST!$A$73,"",IF(L533=LIST!$A$81,"",IF(L533=LIST!$A$82,"",IF(L533=LIST!$A$79,"",IF(K533=LIST!$A$75,LIST!$A$75,ROUND(J533*L533,2)))))))))))))</f>
        <v/>
      </c>
      <c r="J533" s="43">
        <f>IF(D533="",0,IF(K533=LIST!$A$75,0,IF(K533=LIST!$A$76,0,IF(K533=LIST!$A$77,0,IF(K533=LIST!$A$78,0,(MIN(D533,8)-K533))))))</f>
        <v>0</v>
      </c>
      <c r="K533" s="185" t="str">
        <f>IF(D533="","",IF('CLAIM FORM'!$M$7="",0,IF(L533=LIST!$A$78,0,IF('CLAIM FORM'!$M$7="R&amp;D",0,IF(E533="",LIST!$A$75,IF(F533=LIST!$F$30,0,IFERROR(((VLOOKUP(E533,'TRAINING CODE'!B:D,3,FALSE)*MIN(D533,8))),LIST!$A$76)))))))</f>
        <v/>
      </c>
      <c r="L533" s="183" t="str">
        <f>IF(B533="","",IF('CLAIM FORM'!$M$7="",LIST!$A$77,IFERROR(VLOOKUP(B533,'PHR (Project Hourly Rate)'!B:G,6,FALSE),LIST!$A$78)))</f>
        <v/>
      </c>
    </row>
    <row r="534" spans="1:12" ht="36" customHeight="1">
      <c r="A534" s="184">
        <v>532</v>
      </c>
      <c r="B534" s="46"/>
      <c r="C534" s="47"/>
      <c r="D534" s="48"/>
      <c r="E534" s="49"/>
      <c r="F534" s="49"/>
      <c r="G534" s="41" t="str">
        <f>IF(C534="","",VLOOKUP(WEEKDAY(C534),LIST!$A$15:$B$21,2,FALSE))</f>
        <v/>
      </c>
      <c r="H534" s="42" t="str">
        <f>IF(B534="","",IF(L534=LIST!$A$80,LIST!$A$78,IF(L534=LIST!$A$81,LIST!$A$78,IF(L534=LIST!$A$82,LIST!$A$78,IF(IFERROR(VLOOKUP(B534,'PHR (Project Hourly Rate)'!B:G,6,FALSE),LIST!$A$78)=0,LIST!$A$79,L534)))))</f>
        <v/>
      </c>
      <c r="I534" s="42" t="str">
        <f>IF(B534="","",IF(L534=LIST!$A$75,"",IF(K534=LIST!$A$76,LIST!$A$76,IF(L534=LIST!$A$77,"",IF(L534=LIST!$A$78,"",IF(L534=LIST!$A$80,"",IF(L534=LIST!$A$72,"",IF(L534=LIST!$A$73,"",IF(L534=LIST!$A$81,"",IF(L534=LIST!$A$82,"",IF(L534=LIST!$A$79,"",IF(K534=LIST!$A$75,LIST!$A$75,ROUND(J534*L534,2)))))))))))))</f>
        <v/>
      </c>
      <c r="J534" s="43">
        <f>IF(D534="",0,IF(K534=LIST!$A$75,0,IF(K534=LIST!$A$76,0,IF(K534=LIST!$A$77,0,IF(K534=LIST!$A$78,0,(MIN(D534,8)-K534))))))</f>
        <v>0</v>
      </c>
      <c r="K534" s="185" t="str">
        <f>IF(D534="","",IF('CLAIM FORM'!$M$7="",0,IF(L534=LIST!$A$78,0,IF('CLAIM FORM'!$M$7="R&amp;D",0,IF(E534="",LIST!$A$75,IF(F534=LIST!$F$30,0,IFERROR(((VLOOKUP(E534,'TRAINING CODE'!B:D,3,FALSE)*MIN(D534,8))),LIST!$A$76)))))))</f>
        <v/>
      </c>
      <c r="L534" s="183" t="str">
        <f>IF(B534="","",IF('CLAIM FORM'!$M$7="",LIST!$A$77,IFERROR(VLOOKUP(B534,'PHR (Project Hourly Rate)'!B:G,6,FALSE),LIST!$A$78)))</f>
        <v/>
      </c>
    </row>
    <row r="535" spans="1:12" ht="36" customHeight="1">
      <c r="A535" s="184">
        <v>533</v>
      </c>
      <c r="B535" s="46"/>
      <c r="C535" s="47"/>
      <c r="D535" s="48"/>
      <c r="E535" s="49"/>
      <c r="F535" s="49"/>
      <c r="G535" s="41" t="str">
        <f>IF(C535="","",VLOOKUP(WEEKDAY(C535),LIST!$A$15:$B$21,2,FALSE))</f>
        <v/>
      </c>
      <c r="H535" s="42" t="str">
        <f>IF(B535="","",IF(L535=LIST!$A$80,LIST!$A$78,IF(L535=LIST!$A$81,LIST!$A$78,IF(L535=LIST!$A$82,LIST!$A$78,IF(IFERROR(VLOOKUP(B535,'PHR (Project Hourly Rate)'!B:G,6,FALSE),LIST!$A$78)=0,LIST!$A$79,L535)))))</f>
        <v/>
      </c>
      <c r="I535" s="42" t="str">
        <f>IF(B535="","",IF(L535=LIST!$A$75,"",IF(K535=LIST!$A$76,LIST!$A$76,IF(L535=LIST!$A$77,"",IF(L535=LIST!$A$78,"",IF(L535=LIST!$A$80,"",IF(L535=LIST!$A$72,"",IF(L535=LIST!$A$73,"",IF(L535=LIST!$A$81,"",IF(L535=LIST!$A$82,"",IF(L535=LIST!$A$79,"",IF(K535=LIST!$A$75,LIST!$A$75,ROUND(J535*L535,2)))))))))))))</f>
        <v/>
      </c>
      <c r="J535" s="43">
        <f>IF(D535="",0,IF(K535=LIST!$A$75,0,IF(K535=LIST!$A$76,0,IF(K535=LIST!$A$77,0,IF(K535=LIST!$A$78,0,(MIN(D535,8)-K535))))))</f>
        <v>0</v>
      </c>
      <c r="K535" s="185" t="str">
        <f>IF(D535="","",IF('CLAIM FORM'!$M$7="",0,IF(L535=LIST!$A$78,0,IF('CLAIM FORM'!$M$7="R&amp;D",0,IF(E535="",LIST!$A$75,IF(F535=LIST!$F$30,0,IFERROR(((VLOOKUP(E535,'TRAINING CODE'!B:D,3,FALSE)*MIN(D535,8))),LIST!$A$76)))))))</f>
        <v/>
      </c>
      <c r="L535" s="183" t="str">
        <f>IF(B535="","",IF('CLAIM FORM'!$M$7="",LIST!$A$77,IFERROR(VLOOKUP(B535,'PHR (Project Hourly Rate)'!B:G,6,FALSE),LIST!$A$78)))</f>
        <v/>
      </c>
    </row>
    <row r="536" spans="1:12" ht="36" customHeight="1">
      <c r="A536" s="184">
        <v>534</v>
      </c>
      <c r="B536" s="46"/>
      <c r="C536" s="47"/>
      <c r="D536" s="48"/>
      <c r="E536" s="49"/>
      <c r="F536" s="49"/>
      <c r="G536" s="41" t="str">
        <f>IF(C536="","",VLOOKUP(WEEKDAY(C536),LIST!$A$15:$B$21,2,FALSE))</f>
        <v/>
      </c>
      <c r="H536" s="42" t="str">
        <f>IF(B536="","",IF(L536=LIST!$A$80,LIST!$A$78,IF(L536=LIST!$A$81,LIST!$A$78,IF(L536=LIST!$A$82,LIST!$A$78,IF(IFERROR(VLOOKUP(B536,'PHR (Project Hourly Rate)'!B:G,6,FALSE),LIST!$A$78)=0,LIST!$A$79,L536)))))</f>
        <v/>
      </c>
      <c r="I536" s="42" t="str">
        <f>IF(B536="","",IF(L536=LIST!$A$75,"",IF(K536=LIST!$A$76,LIST!$A$76,IF(L536=LIST!$A$77,"",IF(L536=LIST!$A$78,"",IF(L536=LIST!$A$80,"",IF(L536=LIST!$A$72,"",IF(L536=LIST!$A$73,"",IF(L536=LIST!$A$81,"",IF(L536=LIST!$A$82,"",IF(L536=LIST!$A$79,"",IF(K536=LIST!$A$75,LIST!$A$75,ROUND(J536*L536,2)))))))))))))</f>
        <v/>
      </c>
      <c r="J536" s="43">
        <f>IF(D536="",0,IF(K536=LIST!$A$75,0,IF(K536=LIST!$A$76,0,IF(K536=LIST!$A$77,0,IF(K536=LIST!$A$78,0,(MIN(D536,8)-K536))))))</f>
        <v>0</v>
      </c>
      <c r="K536" s="185" t="str">
        <f>IF(D536="","",IF('CLAIM FORM'!$M$7="",0,IF(L536=LIST!$A$78,0,IF('CLAIM FORM'!$M$7="R&amp;D",0,IF(E536="",LIST!$A$75,IF(F536=LIST!$F$30,0,IFERROR(((VLOOKUP(E536,'TRAINING CODE'!B:D,3,FALSE)*MIN(D536,8))),LIST!$A$76)))))))</f>
        <v/>
      </c>
      <c r="L536" s="183" t="str">
        <f>IF(B536="","",IF('CLAIM FORM'!$M$7="",LIST!$A$77,IFERROR(VLOOKUP(B536,'PHR (Project Hourly Rate)'!B:G,6,FALSE),LIST!$A$78)))</f>
        <v/>
      </c>
    </row>
    <row r="537" spans="1:12" ht="36" customHeight="1">
      <c r="A537" s="184">
        <v>535</v>
      </c>
      <c r="B537" s="46"/>
      <c r="C537" s="47"/>
      <c r="D537" s="48"/>
      <c r="E537" s="49"/>
      <c r="F537" s="49"/>
      <c r="G537" s="41" t="str">
        <f>IF(C537="","",VLOOKUP(WEEKDAY(C537),LIST!$A$15:$B$21,2,FALSE))</f>
        <v/>
      </c>
      <c r="H537" s="42" t="str">
        <f>IF(B537="","",IF(L537=LIST!$A$80,LIST!$A$78,IF(L537=LIST!$A$81,LIST!$A$78,IF(L537=LIST!$A$82,LIST!$A$78,IF(IFERROR(VLOOKUP(B537,'PHR (Project Hourly Rate)'!B:G,6,FALSE),LIST!$A$78)=0,LIST!$A$79,L537)))))</f>
        <v/>
      </c>
      <c r="I537" s="42" t="str">
        <f>IF(B537="","",IF(L537=LIST!$A$75,"",IF(K537=LIST!$A$76,LIST!$A$76,IF(L537=LIST!$A$77,"",IF(L537=LIST!$A$78,"",IF(L537=LIST!$A$80,"",IF(L537=LIST!$A$72,"",IF(L537=LIST!$A$73,"",IF(L537=LIST!$A$81,"",IF(L537=LIST!$A$82,"",IF(L537=LIST!$A$79,"",IF(K537=LIST!$A$75,LIST!$A$75,ROUND(J537*L537,2)))))))))))))</f>
        <v/>
      </c>
      <c r="J537" s="43">
        <f>IF(D537="",0,IF(K537=LIST!$A$75,0,IF(K537=LIST!$A$76,0,IF(K537=LIST!$A$77,0,IF(K537=LIST!$A$78,0,(MIN(D537,8)-K537))))))</f>
        <v>0</v>
      </c>
      <c r="K537" s="185" t="str">
        <f>IF(D537="","",IF('CLAIM FORM'!$M$7="",0,IF(L537=LIST!$A$78,0,IF('CLAIM FORM'!$M$7="R&amp;D",0,IF(E537="",LIST!$A$75,IF(F537=LIST!$F$30,0,IFERROR(((VLOOKUP(E537,'TRAINING CODE'!B:D,3,FALSE)*MIN(D537,8))),LIST!$A$76)))))))</f>
        <v/>
      </c>
      <c r="L537" s="183" t="str">
        <f>IF(B537="","",IF('CLAIM FORM'!$M$7="",LIST!$A$77,IFERROR(VLOOKUP(B537,'PHR (Project Hourly Rate)'!B:G,6,FALSE),LIST!$A$78)))</f>
        <v/>
      </c>
    </row>
    <row r="538" spans="1:12" ht="36" customHeight="1">
      <c r="A538" s="184">
        <v>536</v>
      </c>
      <c r="B538" s="46"/>
      <c r="C538" s="47"/>
      <c r="D538" s="48"/>
      <c r="E538" s="49"/>
      <c r="F538" s="49"/>
      <c r="G538" s="41" t="str">
        <f>IF(C538="","",VLOOKUP(WEEKDAY(C538),LIST!$A$15:$B$21,2,FALSE))</f>
        <v/>
      </c>
      <c r="H538" s="42" t="str">
        <f>IF(B538="","",IF(L538=LIST!$A$80,LIST!$A$78,IF(L538=LIST!$A$81,LIST!$A$78,IF(L538=LIST!$A$82,LIST!$A$78,IF(IFERROR(VLOOKUP(B538,'PHR (Project Hourly Rate)'!B:G,6,FALSE),LIST!$A$78)=0,LIST!$A$79,L538)))))</f>
        <v/>
      </c>
      <c r="I538" s="42" t="str">
        <f>IF(B538="","",IF(L538=LIST!$A$75,"",IF(K538=LIST!$A$76,LIST!$A$76,IF(L538=LIST!$A$77,"",IF(L538=LIST!$A$78,"",IF(L538=LIST!$A$80,"",IF(L538=LIST!$A$72,"",IF(L538=LIST!$A$73,"",IF(L538=LIST!$A$81,"",IF(L538=LIST!$A$82,"",IF(L538=LIST!$A$79,"",IF(K538=LIST!$A$75,LIST!$A$75,ROUND(J538*L538,2)))))))))))))</f>
        <v/>
      </c>
      <c r="J538" s="43">
        <f>IF(D538="",0,IF(K538=LIST!$A$75,0,IF(K538=LIST!$A$76,0,IF(K538=LIST!$A$77,0,IF(K538=LIST!$A$78,0,(MIN(D538,8)-K538))))))</f>
        <v>0</v>
      </c>
      <c r="K538" s="185" t="str">
        <f>IF(D538="","",IF('CLAIM FORM'!$M$7="",0,IF(L538=LIST!$A$78,0,IF('CLAIM FORM'!$M$7="R&amp;D",0,IF(E538="",LIST!$A$75,IF(F538=LIST!$F$30,0,IFERROR(((VLOOKUP(E538,'TRAINING CODE'!B:D,3,FALSE)*MIN(D538,8))),LIST!$A$76)))))))</f>
        <v/>
      </c>
      <c r="L538" s="183" t="str">
        <f>IF(B538="","",IF('CLAIM FORM'!$M$7="",LIST!$A$77,IFERROR(VLOOKUP(B538,'PHR (Project Hourly Rate)'!B:G,6,FALSE),LIST!$A$78)))</f>
        <v/>
      </c>
    </row>
    <row r="539" spans="1:12" ht="36" customHeight="1">
      <c r="A539" s="184">
        <v>537</v>
      </c>
      <c r="B539" s="46"/>
      <c r="C539" s="47"/>
      <c r="D539" s="48"/>
      <c r="E539" s="49"/>
      <c r="F539" s="49"/>
      <c r="G539" s="41" t="str">
        <f>IF(C539="","",VLOOKUP(WEEKDAY(C539),LIST!$A$15:$B$21,2,FALSE))</f>
        <v/>
      </c>
      <c r="H539" s="42" t="str">
        <f>IF(B539="","",IF(L539=LIST!$A$80,LIST!$A$78,IF(L539=LIST!$A$81,LIST!$A$78,IF(L539=LIST!$A$82,LIST!$A$78,IF(IFERROR(VLOOKUP(B539,'PHR (Project Hourly Rate)'!B:G,6,FALSE),LIST!$A$78)=0,LIST!$A$79,L539)))))</f>
        <v/>
      </c>
      <c r="I539" s="42" t="str">
        <f>IF(B539="","",IF(L539=LIST!$A$75,"",IF(K539=LIST!$A$76,LIST!$A$76,IF(L539=LIST!$A$77,"",IF(L539=LIST!$A$78,"",IF(L539=LIST!$A$80,"",IF(L539=LIST!$A$72,"",IF(L539=LIST!$A$73,"",IF(L539=LIST!$A$81,"",IF(L539=LIST!$A$82,"",IF(L539=LIST!$A$79,"",IF(K539=LIST!$A$75,LIST!$A$75,ROUND(J539*L539,2)))))))))))))</f>
        <v/>
      </c>
      <c r="J539" s="43">
        <f>IF(D539="",0,IF(K539=LIST!$A$75,0,IF(K539=LIST!$A$76,0,IF(K539=LIST!$A$77,0,IF(K539=LIST!$A$78,0,(MIN(D539,8)-K539))))))</f>
        <v>0</v>
      </c>
      <c r="K539" s="185" t="str">
        <f>IF(D539="","",IF('CLAIM FORM'!$M$7="",0,IF(L539=LIST!$A$78,0,IF('CLAIM FORM'!$M$7="R&amp;D",0,IF(E539="",LIST!$A$75,IF(F539=LIST!$F$30,0,IFERROR(((VLOOKUP(E539,'TRAINING CODE'!B:D,3,FALSE)*MIN(D539,8))),LIST!$A$76)))))))</f>
        <v/>
      </c>
      <c r="L539" s="183" t="str">
        <f>IF(B539="","",IF('CLAIM FORM'!$M$7="",LIST!$A$77,IFERROR(VLOOKUP(B539,'PHR (Project Hourly Rate)'!B:G,6,FALSE),LIST!$A$78)))</f>
        <v/>
      </c>
    </row>
    <row r="540" spans="1:12" ht="36" customHeight="1">
      <c r="A540" s="184">
        <v>538</v>
      </c>
      <c r="B540" s="46"/>
      <c r="C540" s="47"/>
      <c r="D540" s="48"/>
      <c r="E540" s="49"/>
      <c r="F540" s="49"/>
      <c r="G540" s="41" t="str">
        <f>IF(C540="","",VLOOKUP(WEEKDAY(C540),LIST!$A$15:$B$21,2,FALSE))</f>
        <v/>
      </c>
      <c r="H540" s="42" t="str">
        <f>IF(B540="","",IF(L540=LIST!$A$80,LIST!$A$78,IF(L540=LIST!$A$81,LIST!$A$78,IF(L540=LIST!$A$82,LIST!$A$78,IF(IFERROR(VLOOKUP(B540,'PHR (Project Hourly Rate)'!B:G,6,FALSE),LIST!$A$78)=0,LIST!$A$79,L540)))))</f>
        <v/>
      </c>
      <c r="I540" s="42" t="str">
        <f>IF(B540="","",IF(L540=LIST!$A$75,"",IF(K540=LIST!$A$76,LIST!$A$76,IF(L540=LIST!$A$77,"",IF(L540=LIST!$A$78,"",IF(L540=LIST!$A$80,"",IF(L540=LIST!$A$72,"",IF(L540=LIST!$A$73,"",IF(L540=LIST!$A$81,"",IF(L540=LIST!$A$82,"",IF(L540=LIST!$A$79,"",IF(K540=LIST!$A$75,LIST!$A$75,ROUND(J540*L540,2)))))))))))))</f>
        <v/>
      </c>
      <c r="J540" s="43">
        <f>IF(D540="",0,IF(K540=LIST!$A$75,0,IF(K540=LIST!$A$76,0,IF(K540=LIST!$A$77,0,IF(K540=LIST!$A$78,0,(MIN(D540,8)-K540))))))</f>
        <v>0</v>
      </c>
      <c r="K540" s="185" t="str">
        <f>IF(D540="","",IF('CLAIM FORM'!$M$7="",0,IF(L540=LIST!$A$78,0,IF('CLAIM FORM'!$M$7="R&amp;D",0,IF(E540="",LIST!$A$75,IF(F540=LIST!$F$30,0,IFERROR(((VLOOKUP(E540,'TRAINING CODE'!B:D,3,FALSE)*MIN(D540,8))),LIST!$A$76)))))))</f>
        <v/>
      </c>
      <c r="L540" s="183" t="str">
        <f>IF(B540="","",IF('CLAIM FORM'!$M$7="",LIST!$A$77,IFERROR(VLOOKUP(B540,'PHR (Project Hourly Rate)'!B:G,6,FALSE),LIST!$A$78)))</f>
        <v/>
      </c>
    </row>
    <row r="541" spans="1:12" ht="36" customHeight="1">
      <c r="A541" s="184">
        <v>539</v>
      </c>
      <c r="B541" s="46"/>
      <c r="C541" s="47"/>
      <c r="D541" s="48"/>
      <c r="E541" s="49"/>
      <c r="F541" s="49"/>
      <c r="G541" s="41" t="str">
        <f>IF(C541="","",VLOOKUP(WEEKDAY(C541),LIST!$A$15:$B$21,2,FALSE))</f>
        <v/>
      </c>
      <c r="H541" s="42" t="str">
        <f>IF(B541="","",IF(L541=LIST!$A$80,LIST!$A$78,IF(L541=LIST!$A$81,LIST!$A$78,IF(L541=LIST!$A$82,LIST!$A$78,IF(IFERROR(VLOOKUP(B541,'PHR (Project Hourly Rate)'!B:G,6,FALSE),LIST!$A$78)=0,LIST!$A$79,L541)))))</f>
        <v/>
      </c>
      <c r="I541" s="42" t="str">
        <f>IF(B541="","",IF(L541=LIST!$A$75,"",IF(K541=LIST!$A$76,LIST!$A$76,IF(L541=LIST!$A$77,"",IF(L541=LIST!$A$78,"",IF(L541=LIST!$A$80,"",IF(L541=LIST!$A$72,"",IF(L541=LIST!$A$73,"",IF(L541=LIST!$A$81,"",IF(L541=LIST!$A$82,"",IF(L541=LIST!$A$79,"",IF(K541=LIST!$A$75,LIST!$A$75,ROUND(J541*L541,2)))))))))))))</f>
        <v/>
      </c>
      <c r="J541" s="43">
        <f>IF(D541="",0,IF(K541=LIST!$A$75,0,IF(K541=LIST!$A$76,0,IF(K541=LIST!$A$77,0,IF(K541=LIST!$A$78,0,(MIN(D541,8)-K541))))))</f>
        <v>0</v>
      </c>
      <c r="K541" s="185" t="str">
        <f>IF(D541="","",IF('CLAIM FORM'!$M$7="",0,IF(L541=LIST!$A$78,0,IF('CLAIM FORM'!$M$7="R&amp;D",0,IF(E541="",LIST!$A$75,IF(F541=LIST!$F$30,0,IFERROR(((VLOOKUP(E541,'TRAINING CODE'!B:D,3,FALSE)*MIN(D541,8))),LIST!$A$76)))))))</f>
        <v/>
      </c>
      <c r="L541" s="183" t="str">
        <f>IF(B541="","",IF('CLAIM FORM'!$M$7="",LIST!$A$77,IFERROR(VLOOKUP(B541,'PHR (Project Hourly Rate)'!B:G,6,FALSE),LIST!$A$78)))</f>
        <v/>
      </c>
    </row>
    <row r="542" spans="1:12" ht="36" customHeight="1">
      <c r="A542" s="184">
        <v>540</v>
      </c>
      <c r="B542" s="46"/>
      <c r="C542" s="47"/>
      <c r="D542" s="48"/>
      <c r="E542" s="49"/>
      <c r="F542" s="49"/>
      <c r="G542" s="41" t="str">
        <f>IF(C542="","",VLOOKUP(WEEKDAY(C542),LIST!$A$15:$B$21,2,FALSE))</f>
        <v/>
      </c>
      <c r="H542" s="42" t="str">
        <f>IF(B542="","",IF(L542=LIST!$A$80,LIST!$A$78,IF(L542=LIST!$A$81,LIST!$A$78,IF(L542=LIST!$A$82,LIST!$A$78,IF(IFERROR(VLOOKUP(B542,'PHR (Project Hourly Rate)'!B:G,6,FALSE),LIST!$A$78)=0,LIST!$A$79,L542)))))</f>
        <v/>
      </c>
      <c r="I542" s="42" t="str">
        <f>IF(B542="","",IF(L542=LIST!$A$75,"",IF(K542=LIST!$A$76,LIST!$A$76,IF(L542=LIST!$A$77,"",IF(L542=LIST!$A$78,"",IF(L542=LIST!$A$80,"",IF(L542=LIST!$A$72,"",IF(L542=LIST!$A$73,"",IF(L542=LIST!$A$81,"",IF(L542=LIST!$A$82,"",IF(L542=LIST!$A$79,"",IF(K542=LIST!$A$75,LIST!$A$75,ROUND(J542*L542,2)))))))))))))</f>
        <v/>
      </c>
      <c r="J542" s="43">
        <f>IF(D542="",0,IF(K542=LIST!$A$75,0,IF(K542=LIST!$A$76,0,IF(K542=LIST!$A$77,0,IF(K542=LIST!$A$78,0,(MIN(D542,8)-K542))))))</f>
        <v>0</v>
      </c>
      <c r="K542" s="185" t="str">
        <f>IF(D542="","",IF('CLAIM FORM'!$M$7="",0,IF(L542=LIST!$A$78,0,IF('CLAIM FORM'!$M$7="R&amp;D",0,IF(E542="",LIST!$A$75,IF(F542=LIST!$F$30,0,IFERROR(((VLOOKUP(E542,'TRAINING CODE'!B:D,3,FALSE)*MIN(D542,8))),LIST!$A$76)))))))</f>
        <v/>
      </c>
      <c r="L542" s="183" t="str">
        <f>IF(B542="","",IF('CLAIM FORM'!$M$7="",LIST!$A$77,IFERROR(VLOOKUP(B542,'PHR (Project Hourly Rate)'!B:G,6,FALSE),LIST!$A$78)))</f>
        <v/>
      </c>
    </row>
    <row r="543" spans="1:12" ht="36" customHeight="1">
      <c r="A543" s="184">
        <v>541</v>
      </c>
      <c r="B543" s="46"/>
      <c r="C543" s="47"/>
      <c r="D543" s="48"/>
      <c r="E543" s="49"/>
      <c r="F543" s="49"/>
      <c r="G543" s="41" t="str">
        <f>IF(C543="","",VLOOKUP(WEEKDAY(C543),LIST!$A$15:$B$21,2,FALSE))</f>
        <v/>
      </c>
      <c r="H543" s="42" t="str">
        <f>IF(B543="","",IF(L543=LIST!$A$80,LIST!$A$78,IF(L543=LIST!$A$81,LIST!$A$78,IF(L543=LIST!$A$82,LIST!$A$78,IF(IFERROR(VLOOKUP(B543,'PHR (Project Hourly Rate)'!B:G,6,FALSE),LIST!$A$78)=0,LIST!$A$79,L543)))))</f>
        <v/>
      </c>
      <c r="I543" s="42" t="str">
        <f>IF(B543="","",IF(L543=LIST!$A$75,"",IF(K543=LIST!$A$76,LIST!$A$76,IF(L543=LIST!$A$77,"",IF(L543=LIST!$A$78,"",IF(L543=LIST!$A$80,"",IF(L543=LIST!$A$72,"",IF(L543=LIST!$A$73,"",IF(L543=LIST!$A$81,"",IF(L543=LIST!$A$82,"",IF(L543=LIST!$A$79,"",IF(K543=LIST!$A$75,LIST!$A$75,ROUND(J543*L543,2)))))))))))))</f>
        <v/>
      </c>
      <c r="J543" s="43">
        <f>IF(D543="",0,IF(K543=LIST!$A$75,0,IF(K543=LIST!$A$76,0,IF(K543=LIST!$A$77,0,IF(K543=LIST!$A$78,0,(MIN(D543,8)-K543))))))</f>
        <v>0</v>
      </c>
      <c r="K543" s="185" t="str">
        <f>IF(D543="","",IF('CLAIM FORM'!$M$7="",0,IF(L543=LIST!$A$78,0,IF('CLAIM FORM'!$M$7="R&amp;D",0,IF(E543="",LIST!$A$75,IF(F543=LIST!$F$30,0,IFERROR(((VLOOKUP(E543,'TRAINING CODE'!B:D,3,FALSE)*MIN(D543,8))),LIST!$A$76)))))))</f>
        <v/>
      </c>
      <c r="L543" s="183" t="str">
        <f>IF(B543="","",IF('CLAIM FORM'!$M$7="",LIST!$A$77,IFERROR(VLOOKUP(B543,'PHR (Project Hourly Rate)'!B:G,6,FALSE),LIST!$A$78)))</f>
        <v/>
      </c>
    </row>
    <row r="544" spans="1:12" ht="36" customHeight="1">
      <c r="A544" s="184">
        <v>542</v>
      </c>
      <c r="B544" s="46"/>
      <c r="C544" s="47"/>
      <c r="D544" s="48"/>
      <c r="E544" s="49"/>
      <c r="F544" s="49"/>
      <c r="G544" s="41" t="str">
        <f>IF(C544="","",VLOOKUP(WEEKDAY(C544),LIST!$A$15:$B$21,2,FALSE))</f>
        <v/>
      </c>
      <c r="H544" s="42" t="str">
        <f>IF(B544="","",IF(L544=LIST!$A$80,LIST!$A$78,IF(L544=LIST!$A$81,LIST!$A$78,IF(L544=LIST!$A$82,LIST!$A$78,IF(IFERROR(VLOOKUP(B544,'PHR (Project Hourly Rate)'!B:G,6,FALSE),LIST!$A$78)=0,LIST!$A$79,L544)))))</f>
        <v/>
      </c>
      <c r="I544" s="42" t="str">
        <f>IF(B544="","",IF(L544=LIST!$A$75,"",IF(K544=LIST!$A$76,LIST!$A$76,IF(L544=LIST!$A$77,"",IF(L544=LIST!$A$78,"",IF(L544=LIST!$A$80,"",IF(L544=LIST!$A$72,"",IF(L544=LIST!$A$73,"",IF(L544=LIST!$A$81,"",IF(L544=LIST!$A$82,"",IF(L544=LIST!$A$79,"",IF(K544=LIST!$A$75,LIST!$A$75,ROUND(J544*L544,2)))))))))))))</f>
        <v/>
      </c>
      <c r="J544" s="43">
        <f>IF(D544="",0,IF(K544=LIST!$A$75,0,IF(K544=LIST!$A$76,0,IF(K544=LIST!$A$77,0,IF(K544=LIST!$A$78,0,(MIN(D544,8)-K544))))))</f>
        <v>0</v>
      </c>
      <c r="K544" s="185" t="str">
        <f>IF(D544="","",IF('CLAIM FORM'!$M$7="",0,IF(L544=LIST!$A$78,0,IF('CLAIM FORM'!$M$7="R&amp;D",0,IF(E544="",LIST!$A$75,IF(F544=LIST!$F$30,0,IFERROR(((VLOOKUP(E544,'TRAINING CODE'!B:D,3,FALSE)*MIN(D544,8))),LIST!$A$76)))))))</f>
        <v/>
      </c>
      <c r="L544" s="183" t="str">
        <f>IF(B544="","",IF('CLAIM FORM'!$M$7="",LIST!$A$77,IFERROR(VLOOKUP(B544,'PHR (Project Hourly Rate)'!B:G,6,FALSE),LIST!$A$78)))</f>
        <v/>
      </c>
    </row>
    <row r="545" spans="1:12" ht="36" customHeight="1">
      <c r="A545" s="184">
        <v>543</v>
      </c>
      <c r="B545" s="46"/>
      <c r="C545" s="47"/>
      <c r="D545" s="48"/>
      <c r="E545" s="49"/>
      <c r="F545" s="49"/>
      <c r="G545" s="41" t="str">
        <f>IF(C545="","",VLOOKUP(WEEKDAY(C545),LIST!$A$15:$B$21,2,FALSE))</f>
        <v/>
      </c>
      <c r="H545" s="42" t="str">
        <f>IF(B545="","",IF(L545=LIST!$A$80,LIST!$A$78,IF(L545=LIST!$A$81,LIST!$A$78,IF(L545=LIST!$A$82,LIST!$A$78,IF(IFERROR(VLOOKUP(B545,'PHR (Project Hourly Rate)'!B:G,6,FALSE),LIST!$A$78)=0,LIST!$A$79,L545)))))</f>
        <v/>
      </c>
      <c r="I545" s="42" t="str">
        <f>IF(B545="","",IF(L545=LIST!$A$75,"",IF(K545=LIST!$A$76,LIST!$A$76,IF(L545=LIST!$A$77,"",IF(L545=LIST!$A$78,"",IF(L545=LIST!$A$80,"",IF(L545=LIST!$A$72,"",IF(L545=LIST!$A$73,"",IF(L545=LIST!$A$81,"",IF(L545=LIST!$A$82,"",IF(L545=LIST!$A$79,"",IF(K545=LIST!$A$75,LIST!$A$75,ROUND(J545*L545,2)))))))))))))</f>
        <v/>
      </c>
      <c r="J545" s="43">
        <f>IF(D545="",0,IF(K545=LIST!$A$75,0,IF(K545=LIST!$A$76,0,IF(K545=LIST!$A$77,0,IF(K545=LIST!$A$78,0,(MIN(D545,8)-K545))))))</f>
        <v>0</v>
      </c>
      <c r="K545" s="185" t="str">
        <f>IF(D545="","",IF('CLAIM FORM'!$M$7="",0,IF(L545=LIST!$A$78,0,IF('CLAIM FORM'!$M$7="R&amp;D",0,IF(E545="",LIST!$A$75,IF(F545=LIST!$F$30,0,IFERROR(((VLOOKUP(E545,'TRAINING CODE'!B:D,3,FALSE)*MIN(D545,8))),LIST!$A$76)))))))</f>
        <v/>
      </c>
      <c r="L545" s="183" t="str">
        <f>IF(B545="","",IF('CLAIM FORM'!$M$7="",LIST!$A$77,IFERROR(VLOOKUP(B545,'PHR (Project Hourly Rate)'!B:G,6,FALSE),LIST!$A$78)))</f>
        <v/>
      </c>
    </row>
    <row r="546" spans="1:12" ht="36" customHeight="1">
      <c r="A546" s="184">
        <v>544</v>
      </c>
      <c r="B546" s="46"/>
      <c r="C546" s="47"/>
      <c r="D546" s="48"/>
      <c r="E546" s="49"/>
      <c r="F546" s="49"/>
      <c r="G546" s="41" t="str">
        <f>IF(C546="","",VLOOKUP(WEEKDAY(C546),LIST!$A$15:$B$21,2,FALSE))</f>
        <v/>
      </c>
      <c r="H546" s="42" t="str">
        <f>IF(B546="","",IF(L546=LIST!$A$80,LIST!$A$78,IF(L546=LIST!$A$81,LIST!$A$78,IF(L546=LIST!$A$82,LIST!$A$78,IF(IFERROR(VLOOKUP(B546,'PHR (Project Hourly Rate)'!B:G,6,FALSE),LIST!$A$78)=0,LIST!$A$79,L546)))))</f>
        <v/>
      </c>
      <c r="I546" s="42" t="str">
        <f>IF(B546="","",IF(L546=LIST!$A$75,"",IF(K546=LIST!$A$76,LIST!$A$76,IF(L546=LIST!$A$77,"",IF(L546=LIST!$A$78,"",IF(L546=LIST!$A$80,"",IF(L546=LIST!$A$72,"",IF(L546=LIST!$A$73,"",IF(L546=LIST!$A$81,"",IF(L546=LIST!$A$82,"",IF(L546=LIST!$A$79,"",IF(K546=LIST!$A$75,LIST!$A$75,ROUND(J546*L546,2)))))))))))))</f>
        <v/>
      </c>
      <c r="J546" s="43">
        <f>IF(D546="",0,IF(K546=LIST!$A$75,0,IF(K546=LIST!$A$76,0,IF(K546=LIST!$A$77,0,IF(K546=LIST!$A$78,0,(MIN(D546,8)-K546))))))</f>
        <v>0</v>
      </c>
      <c r="K546" s="185" t="str">
        <f>IF(D546="","",IF('CLAIM FORM'!$M$7="",0,IF(L546=LIST!$A$78,0,IF('CLAIM FORM'!$M$7="R&amp;D",0,IF(E546="",LIST!$A$75,IF(F546=LIST!$F$30,0,IFERROR(((VLOOKUP(E546,'TRAINING CODE'!B:D,3,FALSE)*MIN(D546,8))),LIST!$A$76)))))))</f>
        <v/>
      </c>
      <c r="L546" s="183" t="str">
        <f>IF(B546="","",IF('CLAIM FORM'!$M$7="",LIST!$A$77,IFERROR(VLOOKUP(B546,'PHR (Project Hourly Rate)'!B:G,6,FALSE),LIST!$A$78)))</f>
        <v/>
      </c>
    </row>
    <row r="547" spans="1:12" ht="36" customHeight="1">
      <c r="A547" s="184">
        <v>545</v>
      </c>
      <c r="B547" s="46"/>
      <c r="C547" s="47"/>
      <c r="D547" s="48"/>
      <c r="E547" s="49"/>
      <c r="F547" s="49"/>
      <c r="G547" s="41" t="str">
        <f>IF(C547="","",VLOOKUP(WEEKDAY(C547),LIST!$A$15:$B$21,2,FALSE))</f>
        <v/>
      </c>
      <c r="H547" s="42" t="str">
        <f>IF(B547="","",IF(L547=LIST!$A$80,LIST!$A$78,IF(L547=LIST!$A$81,LIST!$A$78,IF(L547=LIST!$A$82,LIST!$A$78,IF(IFERROR(VLOOKUP(B547,'PHR (Project Hourly Rate)'!B:G,6,FALSE),LIST!$A$78)=0,LIST!$A$79,L547)))))</f>
        <v/>
      </c>
      <c r="I547" s="42" t="str">
        <f>IF(B547="","",IF(L547=LIST!$A$75,"",IF(K547=LIST!$A$76,LIST!$A$76,IF(L547=LIST!$A$77,"",IF(L547=LIST!$A$78,"",IF(L547=LIST!$A$80,"",IF(L547=LIST!$A$72,"",IF(L547=LIST!$A$73,"",IF(L547=LIST!$A$81,"",IF(L547=LIST!$A$82,"",IF(L547=LIST!$A$79,"",IF(K547=LIST!$A$75,LIST!$A$75,ROUND(J547*L547,2)))))))))))))</f>
        <v/>
      </c>
      <c r="J547" s="43">
        <f>IF(D547="",0,IF(K547=LIST!$A$75,0,IF(K547=LIST!$A$76,0,IF(K547=LIST!$A$77,0,IF(K547=LIST!$A$78,0,(MIN(D547,8)-K547))))))</f>
        <v>0</v>
      </c>
      <c r="K547" s="185" t="str">
        <f>IF(D547="","",IF('CLAIM FORM'!$M$7="",0,IF(L547=LIST!$A$78,0,IF('CLAIM FORM'!$M$7="R&amp;D",0,IF(E547="",LIST!$A$75,IF(F547=LIST!$F$30,0,IFERROR(((VLOOKUP(E547,'TRAINING CODE'!B:D,3,FALSE)*MIN(D547,8))),LIST!$A$76)))))))</f>
        <v/>
      </c>
      <c r="L547" s="183" t="str">
        <f>IF(B547="","",IF('CLAIM FORM'!$M$7="",LIST!$A$77,IFERROR(VLOOKUP(B547,'PHR (Project Hourly Rate)'!B:G,6,FALSE),LIST!$A$78)))</f>
        <v/>
      </c>
    </row>
    <row r="548" spans="1:12" ht="36" customHeight="1">
      <c r="A548" s="184">
        <v>546</v>
      </c>
      <c r="B548" s="46"/>
      <c r="C548" s="47"/>
      <c r="D548" s="48"/>
      <c r="E548" s="49"/>
      <c r="F548" s="49"/>
      <c r="G548" s="41" t="str">
        <f>IF(C548="","",VLOOKUP(WEEKDAY(C548),LIST!$A$15:$B$21,2,FALSE))</f>
        <v/>
      </c>
      <c r="H548" s="42" t="str">
        <f>IF(B548="","",IF(L548=LIST!$A$80,LIST!$A$78,IF(L548=LIST!$A$81,LIST!$A$78,IF(L548=LIST!$A$82,LIST!$A$78,IF(IFERROR(VLOOKUP(B548,'PHR (Project Hourly Rate)'!B:G,6,FALSE),LIST!$A$78)=0,LIST!$A$79,L548)))))</f>
        <v/>
      </c>
      <c r="I548" s="42" t="str">
        <f>IF(B548="","",IF(L548=LIST!$A$75,"",IF(K548=LIST!$A$76,LIST!$A$76,IF(L548=LIST!$A$77,"",IF(L548=LIST!$A$78,"",IF(L548=LIST!$A$80,"",IF(L548=LIST!$A$72,"",IF(L548=LIST!$A$73,"",IF(L548=LIST!$A$81,"",IF(L548=LIST!$A$82,"",IF(L548=LIST!$A$79,"",IF(K548=LIST!$A$75,LIST!$A$75,ROUND(J548*L548,2)))))))))))))</f>
        <v/>
      </c>
      <c r="J548" s="43">
        <f>IF(D548="",0,IF(K548=LIST!$A$75,0,IF(K548=LIST!$A$76,0,IF(K548=LIST!$A$77,0,IF(K548=LIST!$A$78,0,(MIN(D548,8)-K548))))))</f>
        <v>0</v>
      </c>
      <c r="K548" s="185" t="str">
        <f>IF(D548="","",IF('CLAIM FORM'!$M$7="",0,IF(L548=LIST!$A$78,0,IF('CLAIM FORM'!$M$7="R&amp;D",0,IF(E548="",LIST!$A$75,IF(F548=LIST!$F$30,0,IFERROR(((VLOOKUP(E548,'TRAINING CODE'!B:D,3,FALSE)*MIN(D548,8))),LIST!$A$76)))))))</f>
        <v/>
      </c>
      <c r="L548" s="183" t="str">
        <f>IF(B548="","",IF('CLAIM FORM'!$M$7="",LIST!$A$77,IFERROR(VLOOKUP(B548,'PHR (Project Hourly Rate)'!B:G,6,FALSE),LIST!$A$78)))</f>
        <v/>
      </c>
    </row>
    <row r="549" spans="1:12" ht="36" customHeight="1">
      <c r="A549" s="184">
        <v>547</v>
      </c>
      <c r="B549" s="46"/>
      <c r="C549" s="47"/>
      <c r="D549" s="48"/>
      <c r="E549" s="49"/>
      <c r="F549" s="49"/>
      <c r="G549" s="41" t="str">
        <f>IF(C549="","",VLOOKUP(WEEKDAY(C549),LIST!$A$15:$B$21,2,FALSE))</f>
        <v/>
      </c>
      <c r="H549" s="42" t="str">
        <f>IF(B549="","",IF(L549=LIST!$A$80,LIST!$A$78,IF(L549=LIST!$A$81,LIST!$A$78,IF(L549=LIST!$A$82,LIST!$A$78,IF(IFERROR(VLOOKUP(B549,'PHR (Project Hourly Rate)'!B:G,6,FALSE),LIST!$A$78)=0,LIST!$A$79,L549)))))</f>
        <v/>
      </c>
      <c r="I549" s="42" t="str">
        <f>IF(B549="","",IF(L549=LIST!$A$75,"",IF(K549=LIST!$A$76,LIST!$A$76,IF(L549=LIST!$A$77,"",IF(L549=LIST!$A$78,"",IF(L549=LIST!$A$80,"",IF(L549=LIST!$A$72,"",IF(L549=LIST!$A$73,"",IF(L549=LIST!$A$81,"",IF(L549=LIST!$A$82,"",IF(L549=LIST!$A$79,"",IF(K549=LIST!$A$75,LIST!$A$75,ROUND(J549*L549,2)))))))))))))</f>
        <v/>
      </c>
      <c r="J549" s="43">
        <f>IF(D549="",0,IF(K549=LIST!$A$75,0,IF(K549=LIST!$A$76,0,IF(K549=LIST!$A$77,0,IF(K549=LIST!$A$78,0,(MIN(D549,8)-K549))))))</f>
        <v>0</v>
      </c>
      <c r="K549" s="185" t="str">
        <f>IF(D549="","",IF('CLAIM FORM'!$M$7="",0,IF(L549=LIST!$A$78,0,IF('CLAIM FORM'!$M$7="R&amp;D",0,IF(E549="",LIST!$A$75,IF(F549=LIST!$F$30,0,IFERROR(((VLOOKUP(E549,'TRAINING CODE'!B:D,3,FALSE)*MIN(D549,8))),LIST!$A$76)))))))</f>
        <v/>
      </c>
      <c r="L549" s="183" t="str">
        <f>IF(B549="","",IF('CLAIM FORM'!$M$7="",LIST!$A$77,IFERROR(VLOOKUP(B549,'PHR (Project Hourly Rate)'!B:G,6,FALSE),LIST!$A$78)))</f>
        <v/>
      </c>
    </row>
    <row r="550" spans="1:12" ht="36" customHeight="1">
      <c r="A550" s="184">
        <v>548</v>
      </c>
      <c r="B550" s="46"/>
      <c r="C550" s="47"/>
      <c r="D550" s="48"/>
      <c r="E550" s="49"/>
      <c r="F550" s="49"/>
      <c r="G550" s="41" t="str">
        <f>IF(C550="","",VLOOKUP(WEEKDAY(C550),LIST!$A$15:$B$21,2,FALSE))</f>
        <v/>
      </c>
      <c r="H550" s="42" t="str">
        <f>IF(B550="","",IF(L550=LIST!$A$80,LIST!$A$78,IF(L550=LIST!$A$81,LIST!$A$78,IF(L550=LIST!$A$82,LIST!$A$78,IF(IFERROR(VLOOKUP(B550,'PHR (Project Hourly Rate)'!B:G,6,FALSE),LIST!$A$78)=0,LIST!$A$79,L550)))))</f>
        <v/>
      </c>
      <c r="I550" s="42" t="str">
        <f>IF(B550="","",IF(L550=LIST!$A$75,"",IF(K550=LIST!$A$76,LIST!$A$76,IF(L550=LIST!$A$77,"",IF(L550=LIST!$A$78,"",IF(L550=LIST!$A$80,"",IF(L550=LIST!$A$72,"",IF(L550=LIST!$A$73,"",IF(L550=LIST!$A$81,"",IF(L550=LIST!$A$82,"",IF(L550=LIST!$A$79,"",IF(K550=LIST!$A$75,LIST!$A$75,ROUND(J550*L550,2)))))))))))))</f>
        <v/>
      </c>
      <c r="J550" s="43">
        <f>IF(D550="",0,IF(K550=LIST!$A$75,0,IF(K550=LIST!$A$76,0,IF(K550=LIST!$A$77,0,IF(K550=LIST!$A$78,0,(MIN(D550,8)-K550))))))</f>
        <v>0</v>
      </c>
      <c r="K550" s="185" t="str">
        <f>IF(D550="","",IF('CLAIM FORM'!$M$7="",0,IF(L550=LIST!$A$78,0,IF('CLAIM FORM'!$M$7="R&amp;D",0,IF(E550="",LIST!$A$75,IF(F550=LIST!$F$30,0,IFERROR(((VLOOKUP(E550,'TRAINING CODE'!B:D,3,FALSE)*MIN(D550,8))),LIST!$A$76)))))))</f>
        <v/>
      </c>
      <c r="L550" s="183" t="str">
        <f>IF(B550="","",IF('CLAIM FORM'!$M$7="",LIST!$A$77,IFERROR(VLOOKUP(B550,'PHR (Project Hourly Rate)'!B:G,6,FALSE),LIST!$A$78)))</f>
        <v/>
      </c>
    </row>
    <row r="551" spans="1:12" ht="36" customHeight="1">
      <c r="A551" s="184">
        <v>549</v>
      </c>
      <c r="B551" s="46"/>
      <c r="C551" s="47"/>
      <c r="D551" s="48"/>
      <c r="E551" s="49"/>
      <c r="F551" s="49"/>
      <c r="G551" s="41" t="str">
        <f>IF(C551="","",VLOOKUP(WEEKDAY(C551),LIST!$A$15:$B$21,2,FALSE))</f>
        <v/>
      </c>
      <c r="H551" s="42" t="str">
        <f>IF(B551="","",IF(L551=LIST!$A$80,LIST!$A$78,IF(L551=LIST!$A$81,LIST!$A$78,IF(L551=LIST!$A$82,LIST!$A$78,IF(IFERROR(VLOOKUP(B551,'PHR (Project Hourly Rate)'!B:G,6,FALSE),LIST!$A$78)=0,LIST!$A$79,L551)))))</f>
        <v/>
      </c>
      <c r="I551" s="42" t="str">
        <f>IF(B551="","",IF(L551=LIST!$A$75,"",IF(K551=LIST!$A$76,LIST!$A$76,IF(L551=LIST!$A$77,"",IF(L551=LIST!$A$78,"",IF(L551=LIST!$A$80,"",IF(L551=LIST!$A$72,"",IF(L551=LIST!$A$73,"",IF(L551=LIST!$A$81,"",IF(L551=LIST!$A$82,"",IF(L551=LIST!$A$79,"",IF(K551=LIST!$A$75,LIST!$A$75,ROUND(J551*L551,2)))))))))))))</f>
        <v/>
      </c>
      <c r="J551" s="43">
        <f>IF(D551="",0,IF(K551=LIST!$A$75,0,IF(K551=LIST!$A$76,0,IF(K551=LIST!$A$77,0,IF(K551=LIST!$A$78,0,(MIN(D551,8)-K551))))))</f>
        <v>0</v>
      </c>
      <c r="K551" s="185" t="str">
        <f>IF(D551="","",IF('CLAIM FORM'!$M$7="",0,IF(L551=LIST!$A$78,0,IF('CLAIM FORM'!$M$7="R&amp;D",0,IF(E551="",LIST!$A$75,IF(F551=LIST!$F$30,0,IFERROR(((VLOOKUP(E551,'TRAINING CODE'!B:D,3,FALSE)*MIN(D551,8))),LIST!$A$76)))))))</f>
        <v/>
      </c>
      <c r="L551" s="183" t="str">
        <f>IF(B551="","",IF('CLAIM FORM'!$M$7="",LIST!$A$77,IFERROR(VLOOKUP(B551,'PHR (Project Hourly Rate)'!B:G,6,FALSE),LIST!$A$78)))</f>
        <v/>
      </c>
    </row>
    <row r="552" spans="1:12" ht="36" customHeight="1">
      <c r="A552" s="184">
        <v>550</v>
      </c>
      <c r="B552" s="46"/>
      <c r="C552" s="47"/>
      <c r="D552" s="48"/>
      <c r="E552" s="49"/>
      <c r="F552" s="49"/>
      <c r="G552" s="41" t="str">
        <f>IF(C552="","",VLOOKUP(WEEKDAY(C552),LIST!$A$15:$B$21,2,FALSE))</f>
        <v/>
      </c>
      <c r="H552" s="42" t="str">
        <f>IF(B552="","",IF(L552=LIST!$A$80,LIST!$A$78,IF(L552=LIST!$A$81,LIST!$A$78,IF(L552=LIST!$A$82,LIST!$A$78,IF(IFERROR(VLOOKUP(B552,'PHR (Project Hourly Rate)'!B:G,6,FALSE),LIST!$A$78)=0,LIST!$A$79,L552)))))</f>
        <v/>
      </c>
      <c r="I552" s="42" t="str">
        <f>IF(B552="","",IF(L552=LIST!$A$75,"",IF(K552=LIST!$A$76,LIST!$A$76,IF(L552=LIST!$A$77,"",IF(L552=LIST!$A$78,"",IF(L552=LIST!$A$80,"",IF(L552=LIST!$A$72,"",IF(L552=LIST!$A$73,"",IF(L552=LIST!$A$81,"",IF(L552=LIST!$A$82,"",IF(L552=LIST!$A$79,"",IF(K552=LIST!$A$75,LIST!$A$75,ROUND(J552*L552,2)))))))))))))</f>
        <v/>
      </c>
      <c r="J552" s="43">
        <f>IF(D552="",0,IF(K552=LIST!$A$75,0,IF(K552=LIST!$A$76,0,IF(K552=LIST!$A$77,0,IF(K552=LIST!$A$78,0,(MIN(D552,8)-K552))))))</f>
        <v>0</v>
      </c>
      <c r="K552" s="185" t="str">
        <f>IF(D552="","",IF('CLAIM FORM'!$M$7="",0,IF(L552=LIST!$A$78,0,IF('CLAIM FORM'!$M$7="R&amp;D",0,IF(E552="",LIST!$A$75,IF(F552=LIST!$F$30,0,IFERROR(((VLOOKUP(E552,'TRAINING CODE'!B:D,3,FALSE)*MIN(D552,8))),LIST!$A$76)))))))</f>
        <v/>
      </c>
      <c r="L552" s="183" t="str">
        <f>IF(B552="","",IF('CLAIM FORM'!$M$7="",LIST!$A$77,IFERROR(VLOOKUP(B552,'PHR (Project Hourly Rate)'!B:G,6,FALSE),LIST!$A$78)))</f>
        <v/>
      </c>
    </row>
    <row r="553" spans="1:12" ht="36" customHeight="1">
      <c r="A553" s="184">
        <v>551</v>
      </c>
      <c r="B553" s="46"/>
      <c r="C553" s="47"/>
      <c r="D553" s="48"/>
      <c r="E553" s="49"/>
      <c r="F553" s="49"/>
      <c r="G553" s="41" t="str">
        <f>IF(C553="","",VLOOKUP(WEEKDAY(C553),LIST!$A$15:$B$21,2,FALSE))</f>
        <v/>
      </c>
      <c r="H553" s="42" t="str">
        <f>IF(B553="","",IF(L553=LIST!$A$80,LIST!$A$78,IF(L553=LIST!$A$81,LIST!$A$78,IF(L553=LIST!$A$82,LIST!$A$78,IF(IFERROR(VLOOKUP(B553,'PHR (Project Hourly Rate)'!B:G,6,FALSE),LIST!$A$78)=0,LIST!$A$79,L553)))))</f>
        <v/>
      </c>
      <c r="I553" s="42" t="str">
        <f>IF(B553="","",IF(L553=LIST!$A$75,"",IF(K553=LIST!$A$76,LIST!$A$76,IF(L553=LIST!$A$77,"",IF(L553=LIST!$A$78,"",IF(L553=LIST!$A$80,"",IF(L553=LIST!$A$72,"",IF(L553=LIST!$A$73,"",IF(L553=LIST!$A$81,"",IF(L553=LIST!$A$82,"",IF(L553=LIST!$A$79,"",IF(K553=LIST!$A$75,LIST!$A$75,ROUND(J553*L553,2)))))))))))))</f>
        <v/>
      </c>
      <c r="J553" s="43">
        <f>IF(D553="",0,IF(K553=LIST!$A$75,0,IF(K553=LIST!$A$76,0,IF(K553=LIST!$A$77,0,IF(K553=LIST!$A$78,0,(MIN(D553,8)-K553))))))</f>
        <v>0</v>
      </c>
      <c r="K553" s="185" t="str">
        <f>IF(D553="","",IF('CLAIM FORM'!$M$7="",0,IF(L553=LIST!$A$78,0,IF('CLAIM FORM'!$M$7="R&amp;D",0,IF(E553="",LIST!$A$75,IF(F553=LIST!$F$30,0,IFERROR(((VLOOKUP(E553,'TRAINING CODE'!B:D,3,FALSE)*MIN(D553,8))),LIST!$A$76)))))))</f>
        <v/>
      </c>
      <c r="L553" s="183" t="str">
        <f>IF(B553="","",IF('CLAIM FORM'!$M$7="",LIST!$A$77,IFERROR(VLOOKUP(B553,'PHR (Project Hourly Rate)'!B:G,6,FALSE),LIST!$A$78)))</f>
        <v/>
      </c>
    </row>
    <row r="554" spans="1:12" ht="36" customHeight="1">
      <c r="A554" s="184">
        <v>552</v>
      </c>
      <c r="B554" s="46"/>
      <c r="C554" s="47"/>
      <c r="D554" s="48"/>
      <c r="E554" s="49"/>
      <c r="F554" s="49"/>
      <c r="G554" s="41" t="str">
        <f>IF(C554="","",VLOOKUP(WEEKDAY(C554),LIST!$A$15:$B$21,2,FALSE))</f>
        <v/>
      </c>
      <c r="H554" s="42" t="str">
        <f>IF(B554="","",IF(L554=LIST!$A$80,LIST!$A$78,IF(L554=LIST!$A$81,LIST!$A$78,IF(L554=LIST!$A$82,LIST!$A$78,IF(IFERROR(VLOOKUP(B554,'PHR (Project Hourly Rate)'!B:G,6,FALSE),LIST!$A$78)=0,LIST!$A$79,L554)))))</f>
        <v/>
      </c>
      <c r="I554" s="42" t="str">
        <f>IF(B554="","",IF(L554=LIST!$A$75,"",IF(K554=LIST!$A$76,LIST!$A$76,IF(L554=LIST!$A$77,"",IF(L554=LIST!$A$78,"",IF(L554=LIST!$A$80,"",IF(L554=LIST!$A$72,"",IF(L554=LIST!$A$73,"",IF(L554=LIST!$A$81,"",IF(L554=LIST!$A$82,"",IF(L554=LIST!$A$79,"",IF(K554=LIST!$A$75,LIST!$A$75,ROUND(J554*L554,2)))))))))))))</f>
        <v/>
      </c>
      <c r="J554" s="43">
        <f>IF(D554="",0,IF(K554=LIST!$A$75,0,IF(K554=LIST!$A$76,0,IF(K554=LIST!$A$77,0,IF(K554=LIST!$A$78,0,(MIN(D554,8)-K554))))))</f>
        <v>0</v>
      </c>
      <c r="K554" s="185" t="str">
        <f>IF(D554="","",IF('CLAIM FORM'!$M$7="",0,IF(L554=LIST!$A$78,0,IF('CLAIM FORM'!$M$7="R&amp;D",0,IF(E554="",LIST!$A$75,IF(F554=LIST!$F$30,0,IFERROR(((VLOOKUP(E554,'TRAINING CODE'!B:D,3,FALSE)*MIN(D554,8))),LIST!$A$76)))))))</f>
        <v/>
      </c>
      <c r="L554" s="183" t="str">
        <f>IF(B554="","",IF('CLAIM FORM'!$M$7="",LIST!$A$77,IFERROR(VLOOKUP(B554,'PHR (Project Hourly Rate)'!B:G,6,FALSE),LIST!$A$78)))</f>
        <v/>
      </c>
    </row>
    <row r="555" spans="1:12" ht="36" customHeight="1">
      <c r="A555" s="184">
        <v>553</v>
      </c>
      <c r="B555" s="46"/>
      <c r="C555" s="47"/>
      <c r="D555" s="48"/>
      <c r="E555" s="49"/>
      <c r="F555" s="49"/>
      <c r="G555" s="41" t="str">
        <f>IF(C555="","",VLOOKUP(WEEKDAY(C555),LIST!$A$15:$B$21,2,FALSE))</f>
        <v/>
      </c>
      <c r="H555" s="42" t="str">
        <f>IF(B555="","",IF(L555=LIST!$A$80,LIST!$A$78,IF(L555=LIST!$A$81,LIST!$A$78,IF(L555=LIST!$A$82,LIST!$A$78,IF(IFERROR(VLOOKUP(B555,'PHR (Project Hourly Rate)'!B:G,6,FALSE),LIST!$A$78)=0,LIST!$A$79,L555)))))</f>
        <v/>
      </c>
      <c r="I555" s="42" t="str">
        <f>IF(B555="","",IF(L555=LIST!$A$75,"",IF(K555=LIST!$A$76,LIST!$A$76,IF(L555=LIST!$A$77,"",IF(L555=LIST!$A$78,"",IF(L555=LIST!$A$80,"",IF(L555=LIST!$A$72,"",IF(L555=LIST!$A$73,"",IF(L555=LIST!$A$81,"",IF(L555=LIST!$A$82,"",IF(L555=LIST!$A$79,"",IF(K555=LIST!$A$75,LIST!$A$75,ROUND(J555*L555,2)))))))))))))</f>
        <v/>
      </c>
      <c r="J555" s="43">
        <f>IF(D555="",0,IF(K555=LIST!$A$75,0,IF(K555=LIST!$A$76,0,IF(K555=LIST!$A$77,0,IF(K555=LIST!$A$78,0,(MIN(D555,8)-K555))))))</f>
        <v>0</v>
      </c>
      <c r="K555" s="185" t="str">
        <f>IF(D555="","",IF('CLAIM FORM'!$M$7="",0,IF(L555=LIST!$A$78,0,IF('CLAIM FORM'!$M$7="R&amp;D",0,IF(E555="",LIST!$A$75,IF(F555=LIST!$F$30,0,IFERROR(((VLOOKUP(E555,'TRAINING CODE'!B:D,3,FALSE)*MIN(D555,8))),LIST!$A$76)))))))</f>
        <v/>
      </c>
      <c r="L555" s="183" t="str">
        <f>IF(B555="","",IF('CLAIM FORM'!$M$7="",LIST!$A$77,IFERROR(VLOOKUP(B555,'PHR (Project Hourly Rate)'!B:G,6,FALSE),LIST!$A$78)))</f>
        <v/>
      </c>
    </row>
    <row r="556" spans="1:12" ht="36" customHeight="1">
      <c r="A556" s="184">
        <v>554</v>
      </c>
      <c r="B556" s="46"/>
      <c r="C556" s="47"/>
      <c r="D556" s="48"/>
      <c r="E556" s="49"/>
      <c r="F556" s="49"/>
      <c r="G556" s="41" t="str">
        <f>IF(C556="","",VLOOKUP(WEEKDAY(C556),LIST!$A$15:$B$21,2,FALSE))</f>
        <v/>
      </c>
      <c r="H556" s="42" t="str">
        <f>IF(B556="","",IF(L556=LIST!$A$80,LIST!$A$78,IF(L556=LIST!$A$81,LIST!$A$78,IF(L556=LIST!$A$82,LIST!$A$78,IF(IFERROR(VLOOKUP(B556,'PHR (Project Hourly Rate)'!B:G,6,FALSE),LIST!$A$78)=0,LIST!$A$79,L556)))))</f>
        <v/>
      </c>
      <c r="I556" s="42" t="str">
        <f>IF(B556="","",IF(L556=LIST!$A$75,"",IF(K556=LIST!$A$76,LIST!$A$76,IF(L556=LIST!$A$77,"",IF(L556=LIST!$A$78,"",IF(L556=LIST!$A$80,"",IF(L556=LIST!$A$72,"",IF(L556=LIST!$A$73,"",IF(L556=LIST!$A$81,"",IF(L556=LIST!$A$82,"",IF(L556=LIST!$A$79,"",IF(K556=LIST!$A$75,LIST!$A$75,ROUND(J556*L556,2)))))))))))))</f>
        <v/>
      </c>
      <c r="J556" s="43">
        <f>IF(D556="",0,IF(K556=LIST!$A$75,0,IF(K556=LIST!$A$76,0,IF(K556=LIST!$A$77,0,IF(K556=LIST!$A$78,0,(MIN(D556,8)-K556))))))</f>
        <v>0</v>
      </c>
      <c r="K556" s="185" t="str">
        <f>IF(D556="","",IF('CLAIM FORM'!$M$7="",0,IF(L556=LIST!$A$78,0,IF('CLAIM FORM'!$M$7="R&amp;D",0,IF(E556="",LIST!$A$75,IF(F556=LIST!$F$30,0,IFERROR(((VLOOKUP(E556,'TRAINING CODE'!B:D,3,FALSE)*MIN(D556,8))),LIST!$A$76)))))))</f>
        <v/>
      </c>
      <c r="L556" s="183" t="str">
        <f>IF(B556="","",IF('CLAIM FORM'!$M$7="",LIST!$A$77,IFERROR(VLOOKUP(B556,'PHR (Project Hourly Rate)'!B:G,6,FALSE),LIST!$A$78)))</f>
        <v/>
      </c>
    </row>
    <row r="557" spans="1:12" ht="36" customHeight="1">
      <c r="A557" s="184">
        <v>555</v>
      </c>
      <c r="B557" s="46"/>
      <c r="C557" s="47"/>
      <c r="D557" s="48"/>
      <c r="E557" s="49"/>
      <c r="F557" s="49"/>
      <c r="G557" s="41" t="str">
        <f>IF(C557="","",VLOOKUP(WEEKDAY(C557),LIST!$A$15:$B$21,2,FALSE))</f>
        <v/>
      </c>
      <c r="H557" s="42" t="str">
        <f>IF(B557="","",IF(L557=LIST!$A$80,LIST!$A$78,IF(L557=LIST!$A$81,LIST!$A$78,IF(L557=LIST!$A$82,LIST!$A$78,IF(IFERROR(VLOOKUP(B557,'PHR (Project Hourly Rate)'!B:G,6,FALSE),LIST!$A$78)=0,LIST!$A$79,L557)))))</f>
        <v/>
      </c>
      <c r="I557" s="42" t="str">
        <f>IF(B557="","",IF(L557=LIST!$A$75,"",IF(K557=LIST!$A$76,LIST!$A$76,IF(L557=LIST!$A$77,"",IF(L557=LIST!$A$78,"",IF(L557=LIST!$A$80,"",IF(L557=LIST!$A$72,"",IF(L557=LIST!$A$73,"",IF(L557=LIST!$A$81,"",IF(L557=LIST!$A$82,"",IF(L557=LIST!$A$79,"",IF(K557=LIST!$A$75,LIST!$A$75,ROUND(J557*L557,2)))))))))))))</f>
        <v/>
      </c>
      <c r="J557" s="43">
        <f>IF(D557="",0,IF(K557=LIST!$A$75,0,IF(K557=LIST!$A$76,0,IF(K557=LIST!$A$77,0,IF(K557=LIST!$A$78,0,(MIN(D557,8)-K557))))))</f>
        <v>0</v>
      </c>
      <c r="K557" s="185" t="str">
        <f>IF(D557="","",IF('CLAIM FORM'!$M$7="",0,IF(L557=LIST!$A$78,0,IF('CLAIM FORM'!$M$7="R&amp;D",0,IF(E557="",LIST!$A$75,IF(F557=LIST!$F$30,0,IFERROR(((VLOOKUP(E557,'TRAINING CODE'!B:D,3,FALSE)*MIN(D557,8))),LIST!$A$76)))))))</f>
        <v/>
      </c>
      <c r="L557" s="183" t="str">
        <f>IF(B557="","",IF('CLAIM FORM'!$M$7="",LIST!$A$77,IFERROR(VLOOKUP(B557,'PHR (Project Hourly Rate)'!B:G,6,FALSE),LIST!$A$78)))</f>
        <v/>
      </c>
    </row>
    <row r="558" spans="1:12" ht="36" customHeight="1">
      <c r="A558" s="184">
        <v>556</v>
      </c>
      <c r="B558" s="46"/>
      <c r="C558" s="47"/>
      <c r="D558" s="48"/>
      <c r="E558" s="49"/>
      <c r="F558" s="49"/>
      <c r="G558" s="41" t="str">
        <f>IF(C558="","",VLOOKUP(WEEKDAY(C558),LIST!$A$15:$B$21,2,FALSE))</f>
        <v/>
      </c>
      <c r="H558" s="42" t="str">
        <f>IF(B558="","",IF(L558=LIST!$A$80,LIST!$A$78,IF(L558=LIST!$A$81,LIST!$A$78,IF(L558=LIST!$A$82,LIST!$A$78,IF(IFERROR(VLOOKUP(B558,'PHR (Project Hourly Rate)'!B:G,6,FALSE),LIST!$A$78)=0,LIST!$A$79,L558)))))</f>
        <v/>
      </c>
      <c r="I558" s="42" t="str">
        <f>IF(B558="","",IF(L558=LIST!$A$75,"",IF(K558=LIST!$A$76,LIST!$A$76,IF(L558=LIST!$A$77,"",IF(L558=LIST!$A$78,"",IF(L558=LIST!$A$80,"",IF(L558=LIST!$A$72,"",IF(L558=LIST!$A$73,"",IF(L558=LIST!$A$81,"",IF(L558=LIST!$A$82,"",IF(L558=LIST!$A$79,"",IF(K558=LIST!$A$75,LIST!$A$75,ROUND(J558*L558,2)))))))))))))</f>
        <v/>
      </c>
      <c r="J558" s="43">
        <f>IF(D558="",0,IF(K558=LIST!$A$75,0,IF(K558=LIST!$A$76,0,IF(K558=LIST!$A$77,0,IF(K558=LIST!$A$78,0,(MIN(D558,8)-K558))))))</f>
        <v>0</v>
      </c>
      <c r="K558" s="185" t="str">
        <f>IF(D558="","",IF('CLAIM FORM'!$M$7="",0,IF(L558=LIST!$A$78,0,IF('CLAIM FORM'!$M$7="R&amp;D",0,IF(E558="",LIST!$A$75,IF(F558=LIST!$F$30,0,IFERROR(((VLOOKUP(E558,'TRAINING CODE'!B:D,3,FALSE)*MIN(D558,8))),LIST!$A$76)))))))</f>
        <v/>
      </c>
      <c r="L558" s="183" t="str">
        <f>IF(B558="","",IF('CLAIM FORM'!$M$7="",LIST!$A$77,IFERROR(VLOOKUP(B558,'PHR (Project Hourly Rate)'!B:G,6,FALSE),LIST!$A$78)))</f>
        <v/>
      </c>
    </row>
    <row r="559" spans="1:12" ht="36" customHeight="1">
      <c r="A559" s="184">
        <v>557</v>
      </c>
      <c r="B559" s="46"/>
      <c r="C559" s="47"/>
      <c r="D559" s="48"/>
      <c r="E559" s="49"/>
      <c r="F559" s="49"/>
      <c r="G559" s="41" t="str">
        <f>IF(C559="","",VLOOKUP(WEEKDAY(C559),LIST!$A$15:$B$21,2,FALSE))</f>
        <v/>
      </c>
      <c r="H559" s="42" t="str">
        <f>IF(B559="","",IF(L559=LIST!$A$80,LIST!$A$78,IF(L559=LIST!$A$81,LIST!$A$78,IF(L559=LIST!$A$82,LIST!$A$78,IF(IFERROR(VLOOKUP(B559,'PHR (Project Hourly Rate)'!B:G,6,FALSE),LIST!$A$78)=0,LIST!$A$79,L559)))))</f>
        <v/>
      </c>
      <c r="I559" s="42" t="str">
        <f>IF(B559="","",IF(L559=LIST!$A$75,"",IF(K559=LIST!$A$76,LIST!$A$76,IF(L559=LIST!$A$77,"",IF(L559=LIST!$A$78,"",IF(L559=LIST!$A$80,"",IF(L559=LIST!$A$72,"",IF(L559=LIST!$A$73,"",IF(L559=LIST!$A$81,"",IF(L559=LIST!$A$82,"",IF(L559=LIST!$A$79,"",IF(K559=LIST!$A$75,LIST!$A$75,ROUND(J559*L559,2)))))))))))))</f>
        <v/>
      </c>
      <c r="J559" s="43">
        <f>IF(D559="",0,IF(K559=LIST!$A$75,0,IF(K559=LIST!$A$76,0,IF(K559=LIST!$A$77,0,IF(K559=LIST!$A$78,0,(MIN(D559,8)-K559))))))</f>
        <v>0</v>
      </c>
      <c r="K559" s="185" t="str">
        <f>IF(D559="","",IF('CLAIM FORM'!$M$7="",0,IF(L559=LIST!$A$78,0,IF('CLAIM FORM'!$M$7="R&amp;D",0,IF(E559="",LIST!$A$75,IF(F559=LIST!$F$30,0,IFERROR(((VLOOKUP(E559,'TRAINING CODE'!B:D,3,FALSE)*MIN(D559,8))),LIST!$A$76)))))))</f>
        <v/>
      </c>
      <c r="L559" s="183" t="str">
        <f>IF(B559="","",IF('CLAIM FORM'!$M$7="",LIST!$A$77,IFERROR(VLOOKUP(B559,'PHR (Project Hourly Rate)'!B:G,6,FALSE),LIST!$A$78)))</f>
        <v/>
      </c>
    </row>
    <row r="560" spans="1:12" ht="36" customHeight="1">
      <c r="A560" s="184">
        <v>558</v>
      </c>
      <c r="B560" s="46"/>
      <c r="C560" s="47"/>
      <c r="D560" s="48"/>
      <c r="E560" s="49"/>
      <c r="F560" s="49"/>
      <c r="G560" s="41" t="str">
        <f>IF(C560="","",VLOOKUP(WEEKDAY(C560),LIST!$A$15:$B$21,2,FALSE))</f>
        <v/>
      </c>
      <c r="H560" s="42" t="str">
        <f>IF(B560="","",IF(L560=LIST!$A$80,LIST!$A$78,IF(L560=LIST!$A$81,LIST!$A$78,IF(L560=LIST!$A$82,LIST!$A$78,IF(IFERROR(VLOOKUP(B560,'PHR (Project Hourly Rate)'!B:G,6,FALSE),LIST!$A$78)=0,LIST!$A$79,L560)))))</f>
        <v/>
      </c>
      <c r="I560" s="42" t="str">
        <f>IF(B560="","",IF(L560=LIST!$A$75,"",IF(K560=LIST!$A$76,LIST!$A$76,IF(L560=LIST!$A$77,"",IF(L560=LIST!$A$78,"",IF(L560=LIST!$A$80,"",IF(L560=LIST!$A$72,"",IF(L560=LIST!$A$73,"",IF(L560=LIST!$A$81,"",IF(L560=LIST!$A$82,"",IF(L560=LIST!$A$79,"",IF(K560=LIST!$A$75,LIST!$A$75,ROUND(J560*L560,2)))))))))))))</f>
        <v/>
      </c>
      <c r="J560" s="43">
        <f>IF(D560="",0,IF(K560=LIST!$A$75,0,IF(K560=LIST!$A$76,0,IF(K560=LIST!$A$77,0,IF(K560=LIST!$A$78,0,(MIN(D560,8)-K560))))))</f>
        <v>0</v>
      </c>
      <c r="K560" s="185" t="str">
        <f>IF(D560="","",IF('CLAIM FORM'!$M$7="",0,IF(L560=LIST!$A$78,0,IF('CLAIM FORM'!$M$7="R&amp;D",0,IF(E560="",LIST!$A$75,IF(F560=LIST!$F$30,0,IFERROR(((VLOOKUP(E560,'TRAINING CODE'!B:D,3,FALSE)*MIN(D560,8))),LIST!$A$76)))))))</f>
        <v/>
      </c>
      <c r="L560" s="183" t="str">
        <f>IF(B560="","",IF('CLAIM FORM'!$M$7="",LIST!$A$77,IFERROR(VLOOKUP(B560,'PHR (Project Hourly Rate)'!B:G,6,FALSE),LIST!$A$78)))</f>
        <v/>
      </c>
    </row>
    <row r="561" spans="1:12" ht="36" customHeight="1">
      <c r="A561" s="184">
        <v>559</v>
      </c>
      <c r="B561" s="46"/>
      <c r="C561" s="47"/>
      <c r="D561" s="48"/>
      <c r="E561" s="49"/>
      <c r="F561" s="49"/>
      <c r="G561" s="41" t="str">
        <f>IF(C561="","",VLOOKUP(WEEKDAY(C561),LIST!$A$15:$B$21,2,FALSE))</f>
        <v/>
      </c>
      <c r="H561" s="42" t="str">
        <f>IF(B561="","",IF(L561=LIST!$A$80,LIST!$A$78,IF(L561=LIST!$A$81,LIST!$A$78,IF(L561=LIST!$A$82,LIST!$A$78,IF(IFERROR(VLOOKUP(B561,'PHR (Project Hourly Rate)'!B:G,6,FALSE),LIST!$A$78)=0,LIST!$A$79,L561)))))</f>
        <v/>
      </c>
      <c r="I561" s="42" t="str">
        <f>IF(B561="","",IF(L561=LIST!$A$75,"",IF(K561=LIST!$A$76,LIST!$A$76,IF(L561=LIST!$A$77,"",IF(L561=LIST!$A$78,"",IF(L561=LIST!$A$80,"",IF(L561=LIST!$A$72,"",IF(L561=LIST!$A$73,"",IF(L561=LIST!$A$81,"",IF(L561=LIST!$A$82,"",IF(L561=LIST!$A$79,"",IF(K561=LIST!$A$75,LIST!$A$75,ROUND(J561*L561,2)))))))))))))</f>
        <v/>
      </c>
      <c r="J561" s="43">
        <f>IF(D561="",0,IF(K561=LIST!$A$75,0,IF(K561=LIST!$A$76,0,IF(K561=LIST!$A$77,0,IF(K561=LIST!$A$78,0,(MIN(D561,8)-K561))))))</f>
        <v>0</v>
      </c>
      <c r="K561" s="185" t="str">
        <f>IF(D561="","",IF('CLAIM FORM'!$M$7="",0,IF(L561=LIST!$A$78,0,IF('CLAIM FORM'!$M$7="R&amp;D",0,IF(E561="",LIST!$A$75,IF(F561=LIST!$F$30,0,IFERROR(((VLOOKUP(E561,'TRAINING CODE'!B:D,3,FALSE)*MIN(D561,8))),LIST!$A$76)))))))</f>
        <v/>
      </c>
      <c r="L561" s="183" t="str">
        <f>IF(B561="","",IF('CLAIM FORM'!$M$7="",LIST!$A$77,IFERROR(VLOOKUP(B561,'PHR (Project Hourly Rate)'!B:G,6,FALSE),LIST!$A$78)))</f>
        <v/>
      </c>
    </row>
    <row r="562" spans="1:12" ht="36" customHeight="1">
      <c r="A562" s="184">
        <v>560</v>
      </c>
      <c r="B562" s="46"/>
      <c r="C562" s="47"/>
      <c r="D562" s="48"/>
      <c r="E562" s="49"/>
      <c r="F562" s="49"/>
      <c r="G562" s="41" t="str">
        <f>IF(C562="","",VLOOKUP(WEEKDAY(C562),LIST!$A$15:$B$21,2,FALSE))</f>
        <v/>
      </c>
      <c r="H562" s="42" t="str">
        <f>IF(B562="","",IF(L562=LIST!$A$80,LIST!$A$78,IF(L562=LIST!$A$81,LIST!$A$78,IF(L562=LIST!$A$82,LIST!$A$78,IF(IFERROR(VLOOKUP(B562,'PHR (Project Hourly Rate)'!B:G,6,FALSE),LIST!$A$78)=0,LIST!$A$79,L562)))))</f>
        <v/>
      </c>
      <c r="I562" s="42" t="str">
        <f>IF(B562="","",IF(L562=LIST!$A$75,"",IF(K562=LIST!$A$76,LIST!$A$76,IF(L562=LIST!$A$77,"",IF(L562=LIST!$A$78,"",IF(L562=LIST!$A$80,"",IF(L562=LIST!$A$72,"",IF(L562=LIST!$A$73,"",IF(L562=LIST!$A$81,"",IF(L562=LIST!$A$82,"",IF(L562=LIST!$A$79,"",IF(K562=LIST!$A$75,LIST!$A$75,ROUND(J562*L562,2)))))))))))))</f>
        <v/>
      </c>
      <c r="J562" s="43">
        <f>IF(D562="",0,IF(K562=LIST!$A$75,0,IF(K562=LIST!$A$76,0,IF(K562=LIST!$A$77,0,IF(K562=LIST!$A$78,0,(MIN(D562,8)-K562))))))</f>
        <v>0</v>
      </c>
      <c r="K562" s="185" t="str">
        <f>IF(D562="","",IF('CLAIM FORM'!$M$7="",0,IF(L562=LIST!$A$78,0,IF('CLAIM FORM'!$M$7="R&amp;D",0,IF(E562="",LIST!$A$75,IF(F562=LIST!$F$30,0,IFERROR(((VLOOKUP(E562,'TRAINING CODE'!B:D,3,FALSE)*MIN(D562,8))),LIST!$A$76)))))))</f>
        <v/>
      </c>
      <c r="L562" s="183" t="str">
        <f>IF(B562="","",IF('CLAIM FORM'!$M$7="",LIST!$A$77,IFERROR(VLOOKUP(B562,'PHR (Project Hourly Rate)'!B:G,6,FALSE),LIST!$A$78)))</f>
        <v/>
      </c>
    </row>
    <row r="563" spans="1:12" ht="36" customHeight="1">
      <c r="A563" s="184">
        <v>561</v>
      </c>
      <c r="B563" s="46"/>
      <c r="C563" s="47"/>
      <c r="D563" s="48"/>
      <c r="E563" s="49"/>
      <c r="F563" s="49"/>
      <c r="G563" s="41" t="str">
        <f>IF(C563="","",VLOOKUP(WEEKDAY(C563),LIST!$A$15:$B$21,2,FALSE))</f>
        <v/>
      </c>
      <c r="H563" s="42" t="str">
        <f>IF(B563="","",IF(L563=LIST!$A$80,LIST!$A$78,IF(L563=LIST!$A$81,LIST!$A$78,IF(L563=LIST!$A$82,LIST!$A$78,IF(IFERROR(VLOOKUP(B563,'PHR (Project Hourly Rate)'!B:G,6,FALSE),LIST!$A$78)=0,LIST!$A$79,L563)))))</f>
        <v/>
      </c>
      <c r="I563" s="42" t="str">
        <f>IF(B563="","",IF(L563=LIST!$A$75,"",IF(K563=LIST!$A$76,LIST!$A$76,IF(L563=LIST!$A$77,"",IF(L563=LIST!$A$78,"",IF(L563=LIST!$A$80,"",IF(L563=LIST!$A$72,"",IF(L563=LIST!$A$73,"",IF(L563=LIST!$A$81,"",IF(L563=LIST!$A$82,"",IF(L563=LIST!$A$79,"",IF(K563=LIST!$A$75,LIST!$A$75,ROUND(J563*L563,2)))))))))))))</f>
        <v/>
      </c>
      <c r="J563" s="43">
        <f>IF(D563="",0,IF(K563=LIST!$A$75,0,IF(K563=LIST!$A$76,0,IF(K563=LIST!$A$77,0,IF(K563=LIST!$A$78,0,(MIN(D563,8)-K563))))))</f>
        <v>0</v>
      </c>
      <c r="K563" s="185" t="str">
        <f>IF(D563="","",IF('CLAIM FORM'!$M$7="",0,IF(L563=LIST!$A$78,0,IF('CLAIM FORM'!$M$7="R&amp;D",0,IF(E563="",LIST!$A$75,IF(F563=LIST!$F$30,0,IFERROR(((VLOOKUP(E563,'TRAINING CODE'!B:D,3,FALSE)*MIN(D563,8))),LIST!$A$76)))))))</f>
        <v/>
      </c>
      <c r="L563" s="183" t="str">
        <f>IF(B563="","",IF('CLAIM FORM'!$M$7="",LIST!$A$77,IFERROR(VLOOKUP(B563,'PHR (Project Hourly Rate)'!B:G,6,FALSE),LIST!$A$78)))</f>
        <v/>
      </c>
    </row>
    <row r="564" spans="1:12" ht="36" customHeight="1">
      <c r="A564" s="184">
        <v>562</v>
      </c>
      <c r="B564" s="46"/>
      <c r="C564" s="47"/>
      <c r="D564" s="48"/>
      <c r="E564" s="49"/>
      <c r="F564" s="49"/>
      <c r="G564" s="41" t="str">
        <f>IF(C564="","",VLOOKUP(WEEKDAY(C564),LIST!$A$15:$B$21,2,FALSE))</f>
        <v/>
      </c>
      <c r="H564" s="42" t="str">
        <f>IF(B564="","",IF(L564=LIST!$A$80,LIST!$A$78,IF(L564=LIST!$A$81,LIST!$A$78,IF(L564=LIST!$A$82,LIST!$A$78,IF(IFERROR(VLOOKUP(B564,'PHR (Project Hourly Rate)'!B:G,6,FALSE),LIST!$A$78)=0,LIST!$A$79,L564)))))</f>
        <v/>
      </c>
      <c r="I564" s="42" t="str">
        <f>IF(B564="","",IF(L564=LIST!$A$75,"",IF(K564=LIST!$A$76,LIST!$A$76,IF(L564=LIST!$A$77,"",IF(L564=LIST!$A$78,"",IF(L564=LIST!$A$80,"",IF(L564=LIST!$A$72,"",IF(L564=LIST!$A$73,"",IF(L564=LIST!$A$81,"",IF(L564=LIST!$A$82,"",IF(L564=LIST!$A$79,"",IF(K564=LIST!$A$75,LIST!$A$75,ROUND(J564*L564,2)))))))))))))</f>
        <v/>
      </c>
      <c r="J564" s="43">
        <f>IF(D564="",0,IF(K564=LIST!$A$75,0,IF(K564=LIST!$A$76,0,IF(K564=LIST!$A$77,0,IF(K564=LIST!$A$78,0,(MIN(D564,8)-K564))))))</f>
        <v>0</v>
      </c>
      <c r="K564" s="185" t="str">
        <f>IF(D564="","",IF('CLAIM FORM'!$M$7="",0,IF(L564=LIST!$A$78,0,IF('CLAIM FORM'!$M$7="R&amp;D",0,IF(E564="",LIST!$A$75,IF(F564=LIST!$F$30,0,IFERROR(((VLOOKUP(E564,'TRAINING CODE'!B:D,3,FALSE)*MIN(D564,8))),LIST!$A$76)))))))</f>
        <v/>
      </c>
      <c r="L564" s="183" t="str">
        <f>IF(B564="","",IF('CLAIM FORM'!$M$7="",LIST!$A$77,IFERROR(VLOOKUP(B564,'PHR (Project Hourly Rate)'!B:G,6,FALSE),LIST!$A$78)))</f>
        <v/>
      </c>
    </row>
    <row r="565" spans="1:12" ht="36" customHeight="1">
      <c r="A565" s="184">
        <v>563</v>
      </c>
      <c r="B565" s="46"/>
      <c r="C565" s="47"/>
      <c r="D565" s="48"/>
      <c r="E565" s="49"/>
      <c r="F565" s="49"/>
      <c r="G565" s="41" t="str">
        <f>IF(C565="","",VLOOKUP(WEEKDAY(C565),LIST!$A$15:$B$21,2,FALSE))</f>
        <v/>
      </c>
      <c r="H565" s="42" t="str">
        <f>IF(B565="","",IF(L565=LIST!$A$80,LIST!$A$78,IF(L565=LIST!$A$81,LIST!$A$78,IF(L565=LIST!$A$82,LIST!$A$78,IF(IFERROR(VLOOKUP(B565,'PHR (Project Hourly Rate)'!B:G,6,FALSE),LIST!$A$78)=0,LIST!$A$79,L565)))))</f>
        <v/>
      </c>
      <c r="I565" s="42" t="str">
        <f>IF(B565="","",IF(L565=LIST!$A$75,"",IF(K565=LIST!$A$76,LIST!$A$76,IF(L565=LIST!$A$77,"",IF(L565=LIST!$A$78,"",IF(L565=LIST!$A$80,"",IF(L565=LIST!$A$72,"",IF(L565=LIST!$A$73,"",IF(L565=LIST!$A$81,"",IF(L565=LIST!$A$82,"",IF(L565=LIST!$A$79,"",IF(K565=LIST!$A$75,LIST!$A$75,ROUND(J565*L565,2)))))))))))))</f>
        <v/>
      </c>
      <c r="J565" s="43">
        <f>IF(D565="",0,IF(K565=LIST!$A$75,0,IF(K565=LIST!$A$76,0,IF(K565=LIST!$A$77,0,IF(K565=LIST!$A$78,0,(MIN(D565,8)-K565))))))</f>
        <v>0</v>
      </c>
      <c r="K565" s="185" t="str">
        <f>IF(D565="","",IF('CLAIM FORM'!$M$7="",0,IF(L565=LIST!$A$78,0,IF('CLAIM FORM'!$M$7="R&amp;D",0,IF(E565="",LIST!$A$75,IF(F565=LIST!$F$30,0,IFERROR(((VLOOKUP(E565,'TRAINING CODE'!B:D,3,FALSE)*MIN(D565,8))),LIST!$A$76)))))))</f>
        <v/>
      </c>
      <c r="L565" s="183" t="str">
        <f>IF(B565="","",IF('CLAIM FORM'!$M$7="",LIST!$A$77,IFERROR(VLOOKUP(B565,'PHR (Project Hourly Rate)'!B:G,6,FALSE),LIST!$A$78)))</f>
        <v/>
      </c>
    </row>
    <row r="566" spans="1:12" ht="36" customHeight="1">
      <c r="A566" s="184">
        <v>564</v>
      </c>
      <c r="B566" s="46"/>
      <c r="C566" s="47"/>
      <c r="D566" s="48"/>
      <c r="E566" s="49"/>
      <c r="F566" s="49"/>
      <c r="G566" s="41" t="str">
        <f>IF(C566="","",VLOOKUP(WEEKDAY(C566),LIST!$A$15:$B$21,2,FALSE))</f>
        <v/>
      </c>
      <c r="H566" s="42" t="str">
        <f>IF(B566="","",IF(L566=LIST!$A$80,LIST!$A$78,IF(L566=LIST!$A$81,LIST!$A$78,IF(L566=LIST!$A$82,LIST!$A$78,IF(IFERROR(VLOOKUP(B566,'PHR (Project Hourly Rate)'!B:G,6,FALSE),LIST!$A$78)=0,LIST!$A$79,L566)))))</f>
        <v/>
      </c>
      <c r="I566" s="42" t="str">
        <f>IF(B566="","",IF(L566=LIST!$A$75,"",IF(K566=LIST!$A$76,LIST!$A$76,IF(L566=LIST!$A$77,"",IF(L566=LIST!$A$78,"",IF(L566=LIST!$A$80,"",IF(L566=LIST!$A$72,"",IF(L566=LIST!$A$73,"",IF(L566=LIST!$A$81,"",IF(L566=LIST!$A$82,"",IF(L566=LIST!$A$79,"",IF(K566=LIST!$A$75,LIST!$A$75,ROUND(J566*L566,2)))))))))))))</f>
        <v/>
      </c>
      <c r="J566" s="43">
        <f>IF(D566="",0,IF(K566=LIST!$A$75,0,IF(K566=LIST!$A$76,0,IF(K566=LIST!$A$77,0,IF(K566=LIST!$A$78,0,(MIN(D566,8)-K566))))))</f>
        <v>0</v>
      </c>
      <c r="K566" s="185" t="str">
        <f>IF(D566="","",IF('CLAIM FORM'!$M$7="",0,IF(L566=LIST!$A$78,0,IF('CLAIM FORM'!$M$7="R&amp;D",0,IF(E566="",LIST!$A$75,IF(F566=LIST!$F$30,0,IFERROR(((VLOOKUP(E566,'TRAINING CODE'!B:D,3,FALSE)*MIN(D566,8))),LIST!$A$76)))))))</f>
        <v/>
      </c>
      <c r="L566" s="183" t="str">
        <f>IF(B566="","",IF('CLAIM FORM'!$M$7="",LIST!$A$77,IFERROR(VLOOKUP(B566,'PHR (Project Hourly Rate)'!B:G,6,FALSE),LIST!$A$78)))</f>
        <v/>
      </c>
    </row>
    <row r="567" spans="1:12" ht="36" customHeight="1">
      <c r="A567" s="184">
        <v>565</v>
      </c>
      <c r="B567" s="46"/>
      <c r="C567" s="47"/>
      <c r="D567" s="48"/>
      <c r="E567" s="49"/>
      <c r="F567" s="49"/>
      <c r="G567" s="41" t="str">
        <f>IF(C567="","",VLOOKUP(WEEKDAY(C567),LIST!$A$15:$B$21,2,FALSE))</f>
        <v/>
      </c>
      <c r="H567" s="42" t="str">
        <f>IF(B567="","",IF(L567=LIST!$A$80,LIST!$A$78,IF(L567=LIST!$A$81,LIST!$A$78,IF(L567=LIST!$A$82,LIST!$A$78,IF(IFERROR(VLOOKUP(B567,'PHR (Project Hourly Rate)'!B:G,6,FALSE),LIST!$A$78)=0,LIST!$A$79,L567)))))</f>
        <v/>
      </c>
      <c r="I567" s="42" t="str">
        <f>IF(B567="","",IF(L567=LIST!$A$75,"",IF(K567=LIST!$A$76,LIST!$A$76,IF(L567=LIST!$A$77,"",IF(L567=LIST!$A$78,"",IF(L567=LIST!$A$80,"",IF(L567=LIST!$A$72,"",IF(L567=LIST!$A$73,"",IF(L567=LIST!$A$81,"",IF(L567=LIST!$A$82,"",IF(L567=LIST!$A$79,"",IF(K567=LIST!$A$75,LIST!$A$75,ROUND(J567*L567,2)))))))))))))</f>
        <v/>
      </c>
      <c r="J567" s="43">
        <f>IF(D567="",0,IF(K567=LIST!$A$75,0,IF(K567=LIST!$A$76,0,IF(K567=LIST!$A$77,0,IF(K567=LIST!$A$78,0,(MIN(D567,8)-K567))))))</f>
        <v>0</v>
      </c>
      <c r="K567" s="185" t="str">
        <f>IF(D567="","",IF('CLAIM FORM'!$M$7="",0,IF(L567=LIST!$A$78,0,IF('CLAIM FORM'!$M$7="R&amp;D",0,IF(E567="",LIST!$A$75,IF(F567=LIST!$F$30,0,IFERROR(((VLOOKUP(E567,'TRAINING CODE'!B:D,3,FALSE)*MIN(D567,8))),LIST!$A$76)))))))</f>
        <v/>
      </c>
      <c r="L567" s="183" t="str">
        <f>IF(B567="","",IF('CLAIM FORM'!$M$7="",LIST!$A$77,IFERROR(VLOOKUP(B567,'PHR (Project Hourly Rate)'!B:G,6,FALSE),LIST!$A$78)))</f>
        <v/>
      </c>
    </row>
    <row r="568" spans="1:12" ht="36" customHeight="1">
      <c r="A568" s="184">
        <v>566</v>
      </c>
      <c r="B568" s="46"/>
      <c r="C568" s="47"/>
      <c r="D568" s="48"/>
      <c r="E568" s="49"/>
      <c r="F568" s="49"/>
      <c r="G568" s="41" t="str">
        <f>IF(C568="","",VLOOKUP(WEEKDAY(C568),LIST!$A$15:$B$21,2,FALSE))</f>
        <v/>
      </c>
      <c r="H568" s="42" t="str">
        <f>IF(B568="","",IF(L568=LIST!$A$80,LIST!$A$78,IF(L568=LIST!$A$81,LIST!$A$78,IF(L568=LIST!$A$82,LIST!$A$78,IF(IFERROR(VLOOKUP(B568,'PHR (Project Hourly Rate)'!B:G,6,FALSE),LIST!$A$78)=0,LIST!$A$79,L568)))))</f>
        <v/>
      </c>
      <c r="I568" s="42" t="str">
        <f>IF(B568="","",IF(L568=LIST!$A$75,"",IF(K568=LIST!$A$76,LIST!$A$76,IF(L568=LIST!$A$77,"",IF(L568=LIST!$A$78,"",IF(L568=LIST!$A$80,"",IF(L568=LIST!$A$72,"",IF(L568=LIST!$A$73,"",IF(L568=LIST!$A$81,"",IF(L568=LIST!$A$82,"",IF(L568=LIST!$A$79,"",IF(K568=LIST!$A$75,LIST!$A$75,ROUND(J568*L568,2)))))))))))))</f>
        <v/>
      </c>
      <c r="J568" s="43">
        <f>IF(D568="",0,IF(K568=LIST!$A$75,0,IF(K568=LIST!$A$76,0,IF(K568=LIST!$A$77,0,IF(K568=LIST!$A$78,0,(MIN(D568,8)-K568))))))</f>
        <v>0</v>
      </c>
      <c r="K568" s="185" t="str">
        <f>IF(D568="","",IF('CLAIM FORM'!$M$7="",0,IF(L568=LIST!$A$78,0,IF('CLAIM FORM'!$M$7="R&amp;D",0,IF(E568="",LIST!$A$75,IF(F568=LIST!$F$30,0,IFERROR(((VLOOKUP(E568,'TRAINING CODE'!B:D,3,FALSE)*MIN(D568,8))),LIST!$A$76)))))))</f>
        <v/>
      </c>
      <c r="L568" s="183" t="str">
        <f>IF(B568="","",IF('CLAIM FORM'!$M$7="",LIST!$A$77,IFERROR(VLOOKUP(B568,'PHR (Project Hourly Rate)'!B:G,6,FALSE),LIST!$A$78)))</f>
        <v/>
      </c>
    </row>
    <row r="569" spans="1:12" ht="36" customHeight="1">
      <c r="A569" s="184">
        <v>567</v>
      </c>
      <c r="B569" s="46"/>
      <c r="C569" s="47"/>
      <c r="D569" s="48"/>
      <c r="E569" s="49"/>
      <c r="F569" s="49"/>
      <c r="G569" s="41" t="str">
        <f>IF(C569="","",VLOOKUP(WEEKDAY(C569),LIST!$A$15:$B$21,2,FALSE))</f>
        <v/>
      </c>
      <c r="H569" s="42" t="str">
        <f>IF(B569="","",IF(L569=LIST!$A$80,LIST!$A$78,IF(L569=LIST!$A$81,LIST!$A$78,IF(L569=LIST!$A$82,LIST!$A$78,IF(IFERROR(VLOOKUP(B569,'PHR (Project Hourly Rate)'!B:G,6,FALSE),LIST!$A$78)=0,LIST!$A$79,L569)))))</f>
        <v/>
      </c>
      <c r="I569" s="42" t="str">
        <f>IF(B569="","",IF(L569=LIST!$A$75,"",IF(K569=LIST!$A$76,LIST!$A$76,IF(L569=LIST!$A$77,"",IF(L569=LIST!$A$78,"",IF(L569=LIST!$A$80,"",IF(L569=LIST!$A$72,"",IF(L569=LIST!$A$73,"",IF(L569=LIST!$A$81,"",IF(L569=LIST!$A$82,"",IF(L569=LIST!$A$79,"",IF(K569=LIST!$A$75,LIST!$A$75,ROUND(J569*L569,2)))))))))))))</f>
        <v/>
      </c>
      <c r="J569" s="43">
        <f>IF(D569="",0,IF(K569=LIST!$A$75,0,IF(K569=LIST!$A$76,0,IF(K569=LIST!$A$77,0,IF(K569=LIST!$A$78,0,(MIN(D569,8)-K569))))))</f>
        <v>0</v>
      </c>
      <c r="K569" s="185" t="str">
        <f>IF(D569="","",IF('CLAIM FORM'!$M$7="",0,IF(L569=LIST!$A$78,0,IF('CLAIM FORM'!$M$7="R&amp;D",0,IF(E569="",LIST!$A$75,IF(F569=LIST!$F$30,0,IFERROR(((VLOOKUP(E569,'TRAINING CODE'!B:D,3,FALSE)*MIN(D569,8))),LIST!$A$76)))))))</f>
        <v/>
      </c>
      <c r="L569" s="183" t="str">
        <f>IF(B569="","",IF('CLAIM FORM'!$M$7="",LIST!$A$77,IFERROR(VLOOKUP(B569,'PHR (Project Hourly Rate)'!B:G,6,FALSE),LIST!$A$78)))</f>
        <v/>
      </c>
    </row>
    <row r="570" spans="1:12" ht="36" customHeight="1">
      <c r="A570" s="184">
        <v>568</v>
      </c>
      <c r="B570" s="46"/>
      <c r="C570" s="47"/>
      <c r="D570" s="48"/>
      <c r="E570" s="49"/>
      <c r="F570" s="49"/>
      <c r="G570" s="41" t="str">
        <f>IF(C570="","",VLOOKUP(WEEKDAY(C570),LIST!$A$15:$B$21,2,FALSE))</f>
        <v/>
      </c>
      <c r="H570" s="42" t="str">
        <f>IF(B570="","",IF(L570=LIST!$A$80,LIST!$A$78,IF(L570=LIST!$A$81,LIST!$A$78,IF(L570=LIST!$A$82,LIST!$A$78,IF(IFERROR(VLOOKUP(B570,'PHR (Project Hourly Rate)'!B:G,6,FALSE),LIST!$A$78)=0,LIST!$A$79,L570)))))</f>
        <v/>
      </c>
      <c r="I570" s="42" t="str">
        <f>IF(B570="","",IF(L570=LIST!$A$75,"",IF(K570=LIST!$A$76,LIST!$A$76,IF(L570=LIST!$A$77,"",IF(L570=LIST!$A$78,"",IF(L570=LIST!$A$80,"",IF(L570=LIST!$A$72,"",IF(L570=LIST!$A$73,"",IF(L570=LIST!$A$81,"",IF(L570=LIST!$A$82,"",IF(L570=LIST!$A$79,"",IF(K570=LIST!$A$75,LIST!$A$75,ROUND(J570*L570,2)))))))))))))</f>
        <v/>
      </c>
      <c r="J570" s="43">
        <f>IF(D570="",0,IF(K570=LIST!$A$75,0,IF(K570=LIST!$A$76,0,IF(K570=LIST!$A$77,0,IF(K570=LIST!$A$78,0,(MIN(D570,8)-K570))))))</f>
        <v>0</v>
      </c>
      <c r="K570" s="185" t="str">
        <f>IF(D570="","",IF('CLAIM FORM'!$M$7="",0,IF(L570=LIST!$A$78,0,IF('CLAIM FORM'!$M$7="R&amp;D",0,IF(E570="",LIST!$A$75,IF(F570=LIST!$F$30,0,IFERROR(((VLOOKUP(E570,'TRAINING CODE'!B:D,3,FALSE)*MIN(D570,8))),LIST!$A$76)))))))</f>
        <v/>
      </c>
      <c r="L570" s="183" t="str">
        <f>IF(B570="","",IF('CLAIM FORM'!$M$7="",LIST!$A$77,IFERROR(VLOOKUP(B570,'PHR (Project Hourly Rate)'!B:G,6,FALSE),LIST!$A$78)))</f>
        <v/>
      </c>
    </row>
    <row r="571" spans="1:12" ht="36" customHeight="1">
      <c r="A571" s="184">
        <v>569</v>
      </c>
      <c r="B571" s="46"/>
      <c r="C571" s="47"/>
      <c r="D571" s="48"/>
      <c r="E571" s="49"/>
      <c r="F571" s="49"/>
      <c r="G571" s="41" t="str">
        <f>IF(C571="","",VLOOKUP(WEEKDAY(C571),LIST!$A$15:$B$21,2,FALSE))</f>
        <v/>
      </c>
      <c r="H571" s="42" t="str">
        <f>IF(B571="","",IF(L571=LIST!$A$80,LIST!$A$78,IF(L571=LIST!$A$81,LIST!$A$78,IF(L571=LIST!$A$82,LIST!$A$78,IF(IFERROR(VLOOKUP(B571,'PHR (Project Hourly Rate)'!B:G,6,FALSE),LIST!$A$78)=0,LIST!$A$79,L571)))))</f>
        <v/>
      </c>
      <c r="I571" s="42" t="str">
        <f>IF(B571="","",IF(L571=LIST!$A$75,"",IF(K571=LIST!$A$76,LIST!$A$76,IF(L571=LIST!$A$77,"",IF(L571=LIST!$A$78,"",IF(L571=LIST!$A$80,"",IF(L571=LIST!$A$72,"",IF(L571=LIST!$A$73,"",IF(L571=LIST!$A$81,"",IF(L571=LIST!$A$82,"",IF(L571=LIST!$A$79,"",IF(K571=LIST!$A$75,LIST!$A$75,ROUND(J571*L571,2)))))))))))))</f>
        <v/>
      </c>
      <c r="J571" s="43">
        <f>IF(D571="",0,IF(K571=LIST!$A$75,0,IF(K571=LIST!$A$76,0,IF(K571=LIST!$A$77,0,IF(K571=LIST!$A$78,0,(MIN(D571,8)-K571))))))</f>
        <v>0</v>
      </c>
      <c r="K571" s="185" t="str">
        <f>IF(D571="","",IF('CLAIM FORM'!$M$7="",0,IF(L571=LIST!$A$78,0,IF('CLAIM FORM'!$M$7="R&amp;D",0,IF(E571="",LIST!$A$75,IF(F571=LIST!$F$30,0,IFERROR(((VLOOKUP(E571,'TRAINING CODE'!B:D,3,FALSE)*MIN(D571,8))),LIST!$A$76)))))))</f>
        <v/>
      </c>
      <c r="L571" s="183" t="str">
        <f>IF(B571="","",IF('CLAIM FORM'!$M$7="",LIST!$A$77,IFERROR(VLOOKUP(B571,'PHR (Project Hourly Rate)'!B:G,6,FALSE),LIST!$A$78)))</f>
        <v/>
      </c>
    </row>
    <row r="572" spans="1:12" ht="36" customHeight="1">
      <c r="A572" s="184">
        <v>570</v>
      </c>
      <c r="B572" s="46"/>
      <c r="C572" s="47"/>
      <c r="D572" s="48"/>
      <c r="E572" s="49"/>
      <c r="F572" s="49"/>
      <c r="G572" s="41" t="str">
        <f>IF(C572="","",VLOOKUP(WEEKDAY(C572),LIST!$A$15:$B$21,2,FALSE))</f>
        <v/>
      </c>
      <c r="H572" s="42" t="str">
        <f>IF(B572="","",IF(L572=LIST!$A$80,LIST!$A$78,IF(L572=LIST!$A$81,LIST!$A$78,IF(L572=LIST!$A$82,LIST!$A$78,IF(IFERROR(VLOOKUP(B572,'PHR (Project Hourly Rate)'!B:G,6,FALSE),LIST!$A$78)=0,LIST!$A$79,L572)))))</f>
        <v/>
      </c>
      <c r="I572" s="42" t="str">
        <f>IF(B572="","",IF(L572=LIST!$A$75,"",IF(K572=LIST!$A$76,LIST!$A$76,IF(L572=LIST!$A$77,"",IF(L572=LIST!$A$78,"",IF(L572=LIST!$A$80,"",IF(L572=LIST!$A$72,"",IF(L572=LIST!$A$73,"",IF(L572=LIST!$A$81,"",IF(L572=LIST!$A$82,"",IF(L572=LIST!$A$79,"",IF(K572=LIST!$A$75,LIST!$A$75,ROUND(J572*L572,2)))))))))))))</f>
        <v/>
      </c>
      <c r="J572" s="43">
        <f>IF(D572="",0,IF(K572=LIST!$A$75,0,IF(K572=LIST!$A$76,0,IF(K572=LIST!$A$77,0,IF(K572=LIST!$A$78,0,(MIN(D572,8)-K572))))))</f>
        <v>0</v>
      </c>
      <c r="K572" s="185" t="str">
        <f>IF(D572="","",IF('CLAIM FORM'!$M$7="",0,IF(L572=LIST!$A$78,0,IF('CLAIM FORM'!$M$7="R&amp;D",0,IF(E572="",LIST!$A$75,IF(F572=LIST!$F$30,0,IFERROR(((VLOOKUP(E572,'TRAINING CODE'!B:D,3,FALSE)*MIN(D572,8))),LIST!$A$76)))))))</f>
        <v/>
      </c>
      <c r="L572" s="183" t="str">
        <f>IF(B572="","",IF('CLAIM FORM'!$M$7="",LIST!$A$77,IFERROR(VLOOKUP(B572,'PHR (Project Hourly Rate)'!B:G,6,FALSE),LIST!$A$78)))</f>
        <v/>
      </c>
    </row>
    <row r="573" spans="1:12" ht="36" customHeight="1">
      <c r="A573" s="184">
        <v>571</v>
      </c>
      <c r="B573" s="46"/>
      <c r="C573" s="47"/>
      <c r="D573" s="48"/>
      <c r="E573" s="49"/>
      <c r="F573" s="49"/>
      <c r="G573" s="41" t="str">
        <f>IF(C573="","",VLOOKUP(WEEKDAY(C573),LIST!$A$15:$B$21,2,FALSE))</f>
        <v/>
      </c>
      <c r="H573" s="42" t="str">
        <f>IF(B573="","",IF(L573=LIST!$A$80,LIST!$A$78,IF(L573=LIST!$A$81,LIST!$A$78,IF(L573=LIST!$A$82,LIST!$A$78,IF(IFERROR(VLOOKUP(B573,'PHR (Project Hourly Rate)'!B:G,6,FALSE),LIST!$A$78)=0,LIST!$A$79,L573)))))</f>
        <v/>
      </c>
      <c r="I573" s="42" t="str">
        <f>IF(B573="","",IF(L573=LIST!$A$75,"",IF(K573=LIST!$A$76,LIST!$A$76,IF(L573=LIST!$A$77,"",IF(L573=LIST!$A$78,"",IF(L573=LIST!$A$80,"",IF(L573=LIST!$A$72,"",IF(L573=LIST!$A$73,"",IF(L573=LIST!$A$81,"",IF(L573=LIST!$A$82,"",IF(L573=LIST!$A$79,"",IF(K573=LIST!$A$75,LIST!$A$75,ROUND(J573*L573,2)))))))))))))</f>
        <v/>
      </c>
      <c r="J573" s="43">
        <f>IF(D573="",0,IF(K573=LIST!$A$75,0,IF(K573=LIST!$A$76,0,IF(K573=LIST!$A$77,0,IF(K573=LIST!$A$78,0,(MIN(D573,8)-K573))))))</f>
        <v>0</v>
      </c>
      <c r="K573" s="185" t="str">
        <f>IF(D573="","",IF('CLAIM FORM'!$M$7="",0,IF(L573=LIST!$A$78,0,IF('CLAIM FORM'!$M$7="R&amp;D",0,IF(E573="",LIST!$A$75,IF(F573=LIST!$F$30,0,IFERROR(((VLOOKUP(E573,'TRAINING CODE'!B:D,3,FALSE)*MIN(D573,8))),LIST!$A$76)))))))</f>
        <v/>
      </c>
      <c r="L573" s="183" t="str">
        <f>IF(B573="","",IF('CLAIM FORM'!$M$7="",LIST!$A$77,IFERROR(VLOOKUP(B573,'PHR (Project Hourly Rate)'!B:G,6,FALSE),LIST!$A$78)))</f>
        <v/>
      </c>
    </row>
    <row r="574" spans="1:12" ht="36" customHeight="1">
      <c r="A574" s="184">
        <v>572</v>
      </c>
      <c r="B574" s="46"/>
      <c r="C574" s="47"/>
      <c r="D574" s="48"/>
      <c r="E574" s="49"/>
      <c r="F574" s="49"/>
      <c r="G574" s="41" t="str">
        <f>IF(C574="","",VLOOKUP(WEEKDAY(C574),LIST!$A$15:$B$21,2,FALSE))</f>
        <v/>
      </c>
      <c r="H574" s="42" t="str">
        <f>IF(B574="","",IF(L574=LIST!$A$80,LIST!$A$78,IF(L574=LIST!$A$81,LIST!$A$78,IF(L574=LIST!$A$82,LIST!$A$78,IF(IFERROR(VLOOKUP(B574,'PHR (Project Hourly Rate)'!B:G,6,FALSE),LIST!$A$78)=0,LIST!$A$79,L574)))))</f>
        <v/>
      </c>
      <c r="I574" s="42" t="str">
        <f>IF(B574="","",IF(L574=LIST!$A$75,"",IF(K574=LIST!$A$76,LIST!$A$76,IF(L574=LIST!$A$77,"",IF(L574=LIST!$A$78,"",IF(L574=LIST!$A$80,"",IF(L574=LIST!$A$72,"",IF(L574=LIST!$A$73,"",IF(L574=LIST!$A$81,"",IF(L574=LIST!$A$82,"",IF(L574=LIST!$A$79,"",IF(K574=LIST!$A$75,LIST!$A$75,ROUND(J574*L574,2)))))))))))))</f>
        <v/>
      </c>
      <c r="J574" s="43">
        <f>IF(D574="",0,IF(K574=LIST!$A$75,0,IF(K574=LIST!$A$76,0,IF(K574=LIST!$A$77,0,IF(K574=LIST!$A$78,0,(MIN(D574,8)-K574))))))</f>
        <v>0</v>
      </c>
      <c r="K574" s="185" t="str">
        <f>IF(D574="","",IF('CLAIM FORM'!$M$7="",0,IF(L574=LIST!$A$78,0,IF('CLAIM FORM'!$M$7="R&amp;D",0,IF(E574="",LIST!$A$75,IF(F574=LIST!$F$30,0,IFERROR(((VLOOKUP(E574,'TRAINING CODE'!B:D,3,FALSE)*MIN(D574,8))),LIST!$A$76)))))))</f>
        <v/>
      </c>
      <c r="L574" s="183" t="str">
        <f>IF(B574="","",IF('CLAIM FORM'!$M$7="",LIST!$A$77,IFERROR(VLOOKUP(B574,'PHR (Project Hourly Rate)'!B:G,6,FALSE),LIST!$A$78)))</f>
        <v/>
      </c>
    </row>
    <row r="575" spans="1:12" ht="36" customHeight="1">
      <c r="A575" s="184">
        <v>573</v>
      </c>
      <c r="B575" s="46"/>
      <c r="C575" s="47"/>
      <c r="D575" s="48"/>
      <c r="E575" s="49"/>
      <c r="F575" s="49"/>
      <c r="G575" s="41" t="str">
        <f>IF(C575="","",VLOOKUP(WEEKDAY(C575),LIST!$A$15:$B$21,2,FALSE))</f>
        <v/>
      </c>
      <c r="H575" s="42" t="str">
        <f>IF(B575="","",IF(L575=LIST!$A$80,LIST!$A$78,IF(L575=LIST!$A$81,LIST!$A$78,IF(L575=LIST!$A$82,LIST!$A$78,IF(IFERROR(VLOOKUP(B575,'PHR (Project Hourly Rate)'!B:G,6,FALSE),LIST!$A$78)=0,LIST!$A$79,L575)))))</f>
        <v/>
      </c>
      <c r="I575" s="42" t="str">
        <f>IF(B575="","",IF(L575=LIST!$A$75,"",IF(K575=LIST!$A$76,LIST!$A$76,IF(L575=LIST!$A$77,"",IF(L575=LIST!$A$78,"",IF(L575=LIST!$A$80,"",IF(L575=LIST!$A$72,"",IF(L575=LIST!$A$73,"",IF(L575=LIST!$A$81,"",IF(L575=LIST!$A$82,"",IF(L575=LIST!$A$79,"",IF(K575=LIST!$A$75,LIST!$A$75,ROUND(J575*L575,2)))))))))))))</f>
        <v/>
      </c>
      <c r="J575" s="43">
        <f>IF(D575="",0,IF(K575=LIST!$A$75,0,IF(K575=LIST!$A$76,0,IF(K575=LIST!$A$77,0,IF(K575=LIST!$A$78,0,(MIN(D575,8)-K575))))))</f>
        <v>0</v>
      </c>
      <c r="K575" s="185" t="str">
        <f>IF(D575="","",IF('CLAIM FORM'!$M$7="",0,IF(L575=LIST!$A$78,0,IF('CLAIM FORM'!$M$7="R&amp;D",0,IF(E575="",LIST!$A$75,IF(F575=LIST!$F$30,0,IFERROR(((VLOOKUP(E575,'TRAINING CODE'!B:D,3,FALSE)*MIN(D575,8))),LIST!$A$76)))))))</f>
        <v/>
      </c>
      <c r="L575" s="183" t="str">
        <f>IF(B575="","",IF('CLAIM FORM'!$M$7="",LIST!$A$77,IFERROR(VLOOKUP(B575,'PHR (Project Hourly Rate)'!B:G,6,FALSE),LIST!$A$78)))</f>
        <v/>
      </c>
    </row>
    <row r="576" spans="1:12" ht="36" customHeight="1">
      <c r="A576" s="184">
        <v>574</v>
      </c>
      <c r="B576" s="46"/>
      <c r="C576" s="47"/>
      <c r="D576" s="48"/>
      <c r="E576" s="49"/>
      <c r="F576" s="49"/>
      <c r="G576" s="41" t="str">
        <f>IF(C576="","",VLOOKUP(WEEKDAY(C576),LIST!$A$15:$B$21,2,FALSE))</f>
        <v/>
      </c>
      <c r="H576" s="42" t="str">
        <f>IF(B576="","",IF(L576=LIST!$A$80,LIST!$A$78,IF(L576=LIST!$A$81,LIST!$A$78,IF(L576=LIST!$A$82,LIST!$A$78,IF(IFERROR(VLOOKUP(B576,'PHR (Project Hourly Rate)'!B:G,6,FALSE),LIST!$A$78)=0,LIST!$A$79,L576)))))</f>
        <v/>
      </c>
      <c r="I576" s="42" t="str">
        <f>IF(B576="","",IF(L576=LIST!$A$75,"",IF(K576=LIST!$A$76,LIST!$A$76,IF(L576=LIST!$A$77,"",IF(L576=LIST!$A$78,"",IF(L576=LIST!$A$80,"",IF(L576=LIST!$A$72,"",IF(L576=LIST!$A$73,"",IF(L576=LIST!$A$81,"",IF(L576=LIST!$A$82,"",IF(L576=LIST!$A$79,"",IF(K576=LIST!$A$75,LIST!$A$75,ROUND(J576*L576,2)))))))))))))</f>
        <v/>
      </c>
      <c r="J576" s="43">
        <f>IF(D576="",0,IF(K576=LIST!$A$75,0,IF(K576=LIST!$A$76,0,IF(K576=LIST!$A$77,0,IF(K576=LIST!$A$78,0,(MIN(D576,8)-K576))))))</f>
        <v>0</v>
      </c>
      <c r="K576" s="185" t="str">
        <f>IF(D576="","",IF('CLAIM FORM'!$M$7="",0,IF(L576=LIST!$A$78,0,IF('CLAIM FORM'!$M$7="R&amp;D",0,IF(E576="",LIST!$A$75,IF(F576=LIST!$F$30,0,IFERROR(((VLOOKUP(E576,'TRAINING CODE'!B:D,3,FALSE)*MIN(D576,8))),LIST!$A$76)))))))</f>
        <v/>
      </c>
      <c r="L576" s="183" t="str">
        <f>IF(B576="","",IF('CLAIM FORM'!$M$7="",LIST!$A$77,IFERROR(VLOOKUP(B576,'PHR (Project Hourly Rate)'!B:G,6,FALSE),LIST!$A$78)))</f>
        <v/>
      </c>
    </row>
    <row r="577" spans="1:12" ht="36" customHeight="1">
      <c r="A577" s="184">
        <v>575</v>
      </c>
      <c r="B577" s="46"/>
      <c r="C577" s="47"/>
      <c r="D577" s="48"/>
      <c r="E577" s="49"/>
      <c r="F577" s="49"/>
      <c r="G577" s="41" t="str">
        <f>IF(C577="","",VLOOKUP(WEEKDAY(C577),LIST!$A$15:$B$21,2,FALSE))</f>
        <v/>
      </c>
      <c r="H577" s="42" t="str">
        <f>IF(B577="","",IF(L577=LIST!$A$80,LIST!$A$78,IF(L577=LIST!$A$81,LIST!$A$78,IF(L577=LIST!$A$82,LIST!$A$78,IF(IFERROR(VLOOKUP(B577,'PHR (Project Hourly Rate)'!B:G,6,FALSE),LIST!$A$78)=0,LIST!$A$79,L577)))))</f>
        <v/>
      </c>
      <c r="I577" s="42" t="str">
        <f>IF(B577="","",IF(L577=LIST!$A$75,"",IF(K577=LIST!$A$76,LIST!$A$76,IF(L577=LIST!$A$77,"",IF(L577=LIST!$A$78,"",IF(L577=LIST!$A$80,"",IF(L577=LIST!$A$72,"",IF(L577=LIST!$A$73,"",IF(L577=LIST!$A$81,"",IF(L577=LIST!$A$82,"",IF(L577=LIST!$A$79,"",IF(K577=LIST!$A$75,LIST!$A$75,ROUND(J577*L577,2)))))))))))))</f>
        <v/>
      </c>
      <c r="J577" s="43">
        <f>IF(D577="",0,IF(K577=LIST!$A$75,0,IF(K577=LIST!$A$76,0,IF(K577=LIST!$A$77,0,IF(K577=LIST!$A$78,0,(MIN(D577,8)-K577))))))</f>
        <v>0</v>
      </c>
      <c r="K577" s="185" t="str">
        <f>IF(D577="","",IF('CLAIM FORM'!$M$7="",0,IF(L577=LIST!$A$78,0,IF('CLAIM FORM'!$M$7="R&amp;D",0,IF(E577="",LIST!$A$75,IF(F577=LIST!$F$30,0,IFERROR(((VLOOKUP(E577,'TRAINING CODE'!B:D,3,FALSE)*MIN(D577,8))),LIST!$A$76)))))))</f>
        <v/>
      </c>
      <c r="L577" s="183" t="str">
        <f>IF(B577="","",IF('CLAIM FORM'!$M$7="",LIST!$A$77,IFERROR(VLOOKUP(B577,'PHR (Project Hourly Rate)'!B:G,6,FALSE),LIST!$A$78)))</f>
        <v/>
      </c>
    </row>
    <row r="578" spans="1:12" ht="36" customHeight="1">
      <c r="A578" s="184">
        <v>576</v>
      </c>
      <c r="B578" s="46"/>
      <c r="C578" s="47"/>
      <c r="D578" s="48"/>
      <c r="E578" s="49"/>
      <c r="F578" s="49"/>
      <c r="G578" s="41" t="str">
        <f>IF(C578="","",VLOOKUP(WEEKDAY(C578),LIST!$A$15:$B$21,2,FALSE))</f>
        <v/>
      </c>
      <c r="H578" s="42" t="str">
        <f>IF(B578="","",IF(L578=LIST!$A$80,LIST!$A$78,IF(L578=LIST!$A$81,LIST!$A$78,IF(L578=LIST!$A$82,LIST!$A$78,IF(IFERROR(VLOOKUP(B578,'PHR (Project Hourly Rate)'!B:G,6,FALSE),LIST!$A$78)=0,LIST!$A$79,L578)))))</f>
        <v/>
      </c>
      <c r="I578" s="42" t="str">
        <f>IF(B578="","",IF(L578=LIST!$A$75,"",IF(K578=LIST!$A$76,LIST!$A$76,IF(L578=LIST!$A$77,"",IF(L578=LIST!$A$78,"",IF(L578=LIST!$A$80,"",IF(L578=LIST!$A$72,"",IF(L578=LIST!$A$73,"",IF(L578=LIST!$A$81,"",IF(L578=LIST!$A$82,"",IF(L578=LIST!$A$79,"",IF(K578=LIST!$A$75,LIST!$A$75,ROUND(J578*L578,2)))))))))))))</f>
        <v/>
      </c>
      <c r="J578" s="43">
        <f>IF(D578="",0,IF(K578=LIST!$A$75,0,IF(K578=LIST!$A$76,0,IF(K578=LIST!$A$77,0,IF(K578=LIST!$A$78,0,(MIN(D578,8)-K578))))))</f>
        <v>0</v>
      </c>
      <c r="K578" s="185" t="str">
        <f>IF(D578="","",IF('CLAIM FORM'!$M$7="",0,IF(L578=LIST!$A$78,0,IF('CLAIM FORM'!$M$7="R&amp;D",0,IF(E578="",LIST!$A$75,IF(F578=LIST!$F$30,0,IFERROR(((VLOOKUP(E578,'TRAINING CODE'!B:D,3,FALSE)*MIN(D578,8))),LIST!$A$76)))))))</f>
        <v/>
      </c>
      <c r="L578" s="183" t="str">
        <f>IF(B578="","",IF('CLAIM FORM'!$M$7="",LIST!$A$77,IFERROR(VLOOKUP(B578,'PHR (Project Hourly Rate)'!B:G,6,FALSE),LIST!$A$78)))</f>
        <v/>
      </c>
    </row>
    <row r="579" spans="1:12" ht="36" customHeight="1">
      <c r="A579" s="184">
        <v>577</v>
      </c>
      <c r="B579" s="46"/>
      <c r="C579" s="47"/>
      <c r="D579" s="48"/>
      <c r="E579" s="49"/>
      <c r="F579" s="49"/>
      <c r="G579" s="41" t="str">
        <f>IF(C579="","",VLOOKUP(WEEKDAY(C579),LIST!$A$15:$B$21,2,FALSE))</f>
        <v/>
      </c>
      <c r="H579" s="42" t="str">
        <f>IF(B579="","",IF(L579=LIST!$A$80,LIST!$A$78,IF(L579=LIST!$A$81,LIST!$A$78,IF(L579=LIST!$A$82,LIST!$A$78,IF(IFERROR(VLOOKUP(B579,'PHR (Project Hourly Rate)'!B:G,6,FALSE),LIST!$A$78)=0,LIST!$A$79,L579)))))</f>
        <v/>
      </c>
      <c r="I579" s="42" t="str">
        <f>IF(B579="","",IF(L579=LIST!$A$75,"",IF(K579=LIST!$A$76,LIST!$A$76,IF(L579=LIST!$A$77,"",IF(L579=LIST!$A$78,"",IF(L579=LIST!$A$80,"",IF(L579=LIST!$A$72,"",IF(L579=LIST!$A$73,"",IF(L579=LIST!$A$81,"",IF(L579=LIST!$A$82,"",IF(L579=LIST!$A$79,"",IF(K579=LIST!$A$75,LIST!$A$75,ROUND(J579*L579,2)))))))))))))</f>
        <v/>
      </c>
      <c r="J579" s="43">
        <f>IF(D579="",0,IF(K579=LIST!$A$75,0,IF(K579=LIST!$A$76,0,IF(K579=LIST!$A$77,0,IF(K579=LIST!$A$78,0,(MIN(D579,8)-K579))))))</f>
        <v>0</v>
      </c>
      <c r="K579" s="185" t="str">
        <f>IF(D579="","",IF('CLAIM FORM'!$M$7="",0,IF(L579=LIST!$A$78,0,IF('CLAIM FORM'!$M$7="R&amp;D",0,IF(E579="",LIST!$A$75,IF(F579=LIST!$F$30,0,IFERROR(((VLOOKUP(E579,'TRAINING CODE'!B:D,3,FALSE)*MIN(D579,8))),LIST!$A$76)))))))</f>
        <v/>
      </c>
      <c r="L579" s="183" t="str">
        <f>IF(B579="","",IF('CLAIM FORM'!$M$7="",LIST!$A$77,IFERROR(VLOOKUP(B579,'PHR (Project Hourly Rate)'!B:G,6,FALSE),LIST!$A$78)))</f>
        <v/>
      </c>
    </row>
    <row r="580" spans="1:12" ht="36" customHeight="1">
      <c r="A580" s="184">
        <v>578</v>
      </c>
      <c r="B580" s="46"/>
      <c r="C580" s="47"/>
      <c r="D580" s="48"/>
      <c r="E580" s="49"/>
      <c r="F580" s="49"/>
      <c r="G580" s="41" t="str">
        <f>IF(C580="","",VLOOKUP(WEEKDAY(C580),LIST!$A$15:$B$21,2,FALSE))</f>
        <v/>
      </c>
      <c r="H580" s="42" t="str">
        <f>IF(B580="","",IF(L580=LIST!$A$80,LIST!$A$78,IF(L580=LIST!$A$81,LIST!$A$78,IF(L580=LIST!$A$82,LIST!$A$78,IF(IFERROR(VLOOKUP(B580,'PHR (Project Hourly Rate)'!B:G,6,FALSE),LIST!$A$78)=0,LIST!$A$79,L580)))))</f>
        <v/>
      </c>
      <c r="I580" s="42" t="str">
        <f>IF(B580="","",IF(L580=LIST!$A$75,"",IF(K580=LIST!$A$76,LIST!$A$76,IF(L580=LIST!$A$77,"",IF(L580=LIST!$A$78,"",IF(L580=LIST!$A$80,"",IF(L580=LIST!$A$72,"",IF(L580=LIST!$A$73,"",IF(L580=LIST!$A$81,"",IF(L580=LIST!$A$82,"",IF(L580=LIST!$A$79,"",IF(K580=LIST!$A$75,LIST!$A$75,ROUND(J580*L580,2)))))))))))))</f>
        <v/>
      </c>
      <c r="J580" s="43">
        <f>IF(D580="",0,IF(K580=LIST!$A$75,0,IF(K580=LIST!$A$76,0,IF(K580=LIST!$A$77,0,IF(K580=LIST!$A$78,0,(MIN(D580,8)-K580))))))</f>
        <v>0</v>
      </c>
      <c r="K580" s="185" t="str">
        <f>IF(D580="","",IF('CLAIM FORM'!$M$7="",0,IF(L580=LIST!$A$78,0,IF('CLAIM FORM'!$M$7="R&amp;D",0,IF(E580="",LIST!$A$75,IF(F580=LIST!$F$30,0,IFERROR(((VLOOKUP(E580,'TRAINING CODE'!B:D,3,FALSE)*MIN(D580,8))),LIST!$A$76)))))))</f>
        <v/>
      </c>
      <c r="L580" s="183" t="str">
        <f>IF(B580="","",IF('CLAIM FORM'!$M$7="",LIST!$A$77,IFERROR(VLOOKUP(B580,'PHR (Project Hourly Rate)'!B:G,6,FALSE),LIST!$A$78)))</f>
        <v/>
      </c>
    </row>
    <row r="581" spans="1:12" ht="36" customHeight="1">
      <c r="A581" s="184">
        <v>579</v>
      </c>
      <c r="B581" s="46"/>
      <c r="C581" s="47"/>
      <c r="D581" s="48"/>
      <c r="E581" s="49"/>
      <c r="F581" s="49"/>
      <c r="G581" s="41" t="str">
        <f>IF(C581="","",VLOOKUP(WEEKDAY(C581),LIST!$A$15:$B$21,2,FALSE))</f>
        <v/>
      </c>
      <c r="H581" s="42" t="str">
        <f>IF(B581="","",IF(L581=LIST!$A$80,LIST!$A$78,IF(L581=LIST!$A$81,LIST!$A$78,IF(L581=LIST!$A$82,LIST!$A$78,IF(IFERROR(VLOOKUP(B581,'PHR (Project Hourly Rate)'!B:G,6,FALSE),LIST!$A$78)=0,LIST!$A$79,L581)))))</f>
        <v/>
      </c>
      <c r="I581" s="42" t="str">
        <f>IF(B581="","",IF(L581=LIST!$A$75,"",IF(K581=LIST!$A$76,LIST!$A$76,IF(L581=LIST!$A$77,"",IF(L581=LIST!$A$78,"",IF(L581=LIST!$A$80,"",IF(L581=LIST!$A$72,"",IF(L581=LIST!$A$73,"",IF(L581=LIST!$A$81,"",IF(L581=LIST!$A$82,"",IF(L581=LIST!$A$79,"",IF(K581=LIST!$A$75,LIST!$A$75,ROUND(J581*L581,2)))))))))))))</f>
        <v/>
      </c>
      <c r="J581" s="43">
        <f>IF(D581="",0,IF(K581=LIST!$A$75,0,IF(K581=LIST!$A$76,0,IF(K581=LIST!$A$77,0,IF(K581=LIST!$A$78,0,(MIN(D581,8)-K581))))))</f>
        <v>0</v>
      </c>
      <c r="K581" s="185" t="str">
        <f>IF(D581="","",IF('CLAIM FORM'!$M$7="",0,IF(L581=LIST!$A$78,0,IF('CLAIM FORM'!$M$7="R&amp;D",0,IF(E581="",LIST!$A$75,IF(F581=LIST!$F$30,0,IFERROR(((VLOOKUP(E581,'TRAINING CODE'!B:D,3,FALSE)*MIN(D581,8))),LIST!$A$76)))))))</f>
        <v/>
      </c>
      <c r="L581" s="183" t="str">
        <f>IF(B581="","",IF('CLAIM FORM'!$M$7="",LIST!$A$77,IFERROR(VLOOKUP(B581,'PHR (Project Hourly Rate)'!B:G,6,FALSE),LIST!$A$78)))</f>
        <v/>
      </c>
    </row>
    <row r="582" spans="1:12" ht="36" customHeight="1">
      <c r="A582" s="184">
        <v>580</v>
      </c>
      <c r="B582" s="46"/>
      <c r="C582" s="47"/>
      <c r="D582" s="48"/>
      <c r="E582" s="49"/>
      <c r="F582" s="49"/>
      <c r="G582" s="41" t="str">
        <f>IF(C582="","",VLOOKUP(WEEKDAY(C582),LIST!$A$15:$B$21,2,FALSE))</f>
        <v/>
      </c>
      <c r="H582" s="42" t="str">
        <f>IF(B582="","",IF(L582=LIST!$A$80,LIST!$A$78,IF(L582=LIST!$A$81,LIST!$A$78,IF(L582=LIST!$A$82,LIST!$A$78,IF(IFERROR(VLOOKUP(B582,'PHR (Project Hourly Rate)'!B:G,6,FALSE),LIST!$A$78)=0,LIST!$A$79,L582)))))</f>
        <v/>
      </c>
      <c r="I582" s="42" t="str">
        <f>IF(B582="","",IF(L582=LIST!$A$75,"",IF(K582=LIST!$A$76,LIST!$A$76,IF(L582=LIST!$A$77,"",IF(L582=LIST!$A$78,"",IF(L582=LIST!$A$80,"",IF(L582=LIST!$A$72,"",IF(L582=LIST!$A$73,"",IF(L582=LIST!$A$81,"",IF(L582=LIST!$A$82,"",IF(L582=LIST!$A$79,"",IF(K582=LIST!$A$75,LIST!$A$75,ROUND(J582*L582,2)))))))))))))</f>
        <v/>
      </c>
      <c r="J582" s="43">
        <f>IF(D582="",0,IF(K582=LIST!$A$75,0,IF(K582=LIST!$A$76,0,IF(K582=LIST!$A$77,0,IF(K582=LIST!$A$78,0,(MIN(D582,8)-K582))))))</f>
        <v>0</v>
      </c>
      <c r="K582" s="185" t="str">
        <f>IF(D582="","",IF('CLAIM FORM'!$M$7="",0,IF(L582=LIST!$A$78,0,IF('CLAIM FORM'!$M$7="R&amp;D",0,IF(E582="",LIST!$A$75,IF(F582=LIST!$F$30,0,IFERROR(((VLOOKUP(E582,'TRAINING CODE'!B:D,3,FALSE)*MIN(D582,8))),LIST!$A$76)))))))</f>
        <v/>
      </c>
      <c r="L582" s="183" t="str">
        <f>IF(B582="","",IF('CLAIM FORM'!$M$7="",LIST!$A$77,IFERROR(VLOOKUP(B582,'PHR (Project Hourly Rate)'!B:G,6,FALSE),LIST!$A$78)))</f>
        <v/>
      </c>
    </row>
    <row r="583" spans="1:12" ht="36" customHeight="1">
      <c r="A583" s="184">
        <v>581</v>
      </c>
      <c r="B583" s="46"/>
      <c r="C583" s="47"/>
      <c r="D583" s="48"/>
      <c r="E583" s="49"/>
      <c r="F583" s="49"/>
      <c r="G583" s="41" t="str">
        <f>IF(C583="","",VLOOKUP(WEEKDAY(C583),LIST!$A$15:$B$21,2,FALSE))</f>
        <v/>
      </c>
      <c r="H583" s="42" t="str">
        <f>IF(B583="","",IF(L583=LIST!$A$80,LIST!$A$78,IF(L583=LIST!$A$81,LIST!$A$78,IF(L583=LIST!$A$82,LIST!$A$78,IF(IFERROR(VLOOKUP(B583,'PHR (Project Hourly Rate)'!B:G,6,FALSE),LIST!$A$78)=0,LIST!$A$79,L583)))))</f>
        <v/>
      </c>
      <c r="I583" s="42" t="str">
        <f>IF(B583="","",IF(L583=LIST!$A$75,"",IF(K583=LIST!$A$76,LIST!$A$76,IF(L583=LIST!$A$77,"",IF(L583=LIST!$A$78,"",IF(L583=LIST!$A$80,"",IF(L583=LIST!$A$72,"",IF(L583=LIST!$A$73,"",IF(L583=LIST!$A$81,"",IF(L583=LIST!$A$82,"",IF(L583=LIST!$A$79,"",IF(K583=LIST!$A$75,LIST!$A$75,ROUND(J583*L583,2)))))))))))))</f>
        <v/>
      </c>
      <c r="J583" s="43">
        <f>IF(D583="",0,IF(K583=LIST!$A$75,0,IF(K583=LIST!$A$76,0,IF(K583=LIST!$A$77,0,IF(K583=LIST!$A$78,0,(MIN(D583,8)-K583))))))</f>
        <v>0</v>
      </c>
      <c r="K583" s="185" t="str">
        <f>IF(D583="","",IF('CLAIM FORM'!$M$7="",0,IF(L583=LIST!$A$78,0,IF('CLAIM FORM'!$M$7="R&amp;D",0,IF(E583="",LIST!$A$75,IF(F583=LIST!$F$30,0,IFERROR(((VLOOKUP(E583,'TRAINING CODE'!B:D,3,FALSE)*MIN(D583,8))),LIST!$A$76)))))))</f>
        <v/>
      </c>
      <c r="L583" s="183" t="str">
        <f>IF(B583="","",IF('CLAIM FORM'!$M$7="",LIST!$A$77,IFERROR(VLOOKUP(B583,'PHR (Project Hourly Rate)'!B:G,6,FALSE),LIST!$A$78)))</f>
        <v/>
      </c>
    </row>
    <row r="584" spans="1:12" ht="36" customHeight="1">
      <c r="A584" s="184">
        <v>582</v>
      </c>
      <c r="B584" s="46"/>
      <c r="C584" s="47"/>
      <c r="D584" s="48"/>
      <c r="E584" s="49"/>
      <c r="F584" s="49"/>
      <c r="G584" s="41" t="str">
        <f>IF(C584="","",VLOOKUP(WEEKDAY(C584),LIST!$A$15:$B$21,2,FALSE))</f>
        <v/>
      </c>
      <c r="H584" s="42" t="str">
        <f>IF(B584="","",IF(L584=LIST!$A$80,LIST!$A$78,IF(L584=LIST!$A$81,LIST!$A$78,IF(L584=LIST!$A$82,LIST!$A$78,IF(IFERROR(VLOOKUP(B584,'PHR (Project Hourly Rate)'!B:G,6,FALSE),LIST!$A$78)=0,LIST!$A$79,L584)))))</f>
        <v/>
      </c>
      <c r="I584" s="42" t="str">
        <f>IF(B584="","",IF(L584=LIST!$A$75,"",IF(K584=LIST!$A$76,LIST!$A$76,IF(L584=LIST!$A$77,"",IF(L584=LIST!$A$78,"",IF(L584=LIST!$A$80,"",IF(L584=LIST!$A$72,"",IF(L584=LIST!$A$73,"",IF(L584=LIST!$A$81,"",IF(L584=LIST!$A$82,"",IF(L584=LIST!$A$79,"",IF(K584=LIST!$A$75,LIST!$A$75,ROUND(J584*L584,2)))))))))))))</f>
        <v/>
      </c>
      <c r="J584" s="43">
        <f>IF(D584="",0,IF(K584=LIST!$A$75,0,IF(K584=LIST!$A$76,0,IF(K584=LIST!$A$77,0,IF(K584=LIST!$A$78,0,(MIN(D584,8)-K584))))))</f>
        <v>0</v>
      </c>
      <c r="K584" s="185" t="str">
        <f>IF(D584="","",IF('CLAIM FORM'!$M$7="",0,IF(L584=LIST!$A$78,0,IF('CLAIM FORM'!$M$7="R&amp;D",0,IF(E584="",LIST!$A$75,IF(F584=LIST!$F$30,0,IFERROR(((VLOOKUP(E584,'TRAINING CODE'!B:D,3,FALSE)*MIN(D584,8))),LIST!$A$76)))))))</f>
        <v/>
      </c>
      <c r="L584" s="183" t="str">
        <f>IF(B584="","",IF('CLAIM FORM'!$M$7="",LIST!$A$77,IFERROR(VLOOKUP(B584,'PHR (Project Hourly Rate)'!B:G,6,FALSE),LIST!$A$78)))</f>
        <v/>
      </c>
    </row>
    <row r="585" spans="1:12" ht="36" customHeight="1">
      <c r="A585" s="184">
        <v>583</v>
      </c>
      <c r="B585" s="46"/>
      <c r="C585" s="47"/>
      <c r="D585" s="48"/>
      <c r="E585" s="49"/>
      <c r="F585" s="49"/>
      <c r="G585" s="41" t="str">
        <f>IF(C585="","",VLOOKUP(WEEKDAY(C585),LIST!$A$15:$B$21,2,FALSE))</f>
        <v/>
      </c>
      <c r="H585" s="42" t="str">
        <f>IF(B585="","",IF(L585=LIST!$A$80,LIST!$A$78,IF(L585=LIST!$A$81,LIST!$A$78,IF(L585=LIST!$A$82,LIST!$A$78,IF(IFERROR(VLOOKUP(B585,'PHR (Project Hourly Rate)'!B:G,6,FALSE),LIST!$A$78)=0,LIST!$A$79,L585)))))</f>
        <v/>
      </c>
      <c r="I585" s="42" t="str">
        <f>IF(B585="","",IF(L585=LIST!$A$75,"",IF(K585=LIST!$A$76,LIST!$A$76,IF(L585=LIST!$A$77,"",IF(L585=LIST!$A$78,"",IF(L585=LIST!$A$80,"",IF(L585=LIST!$A$72,"",IF(L585=LIST!$A$73,"",IF(L585=LIST!$A$81,"",IF(L585=LIST!$A$82,"",IF(L585=LIST!$A$79,"",IF(K585=LIST!$A$75,LIST!$A$75,ROUND(J585*L585,2)))))))))))))</f>
        <v/>
      </c>
      <c r="J585" s="43">
        <f>IF(D585="",0,IF(K585=LIST!$A$75,0,IF(K585=LIST!$A$76,0,IF(K585=LIST!$A$77,0,IF(K585=LIST!$A$78,0,(MIN(D585,8)-K585))))))</f>
        <v>0</v>
      </c>
      <c r="K585" s="185" t="str">
        <f>IF(D585="","",IF('CLAIM FORM'!$M$7="",0,IF(L585=LIST!$A$78,0,IF('CLAIM FORM'!$M$7="R&amp;D",0,IF(E585="",LIST!$A$75,IF(F585=LIST!$F$30,0,IFERROR(((VLOOKUP(E585,'TRAINING CODE'!B:D,3,FALSE)*MIN(D585,8))),LIST!$A$76)))))))</f>
        <v/>
      </c>
      <c r="L585" s="183" t="str">
        <f>IF(B585="","",IF('CLAIM FORM'!$M$7="",LIST!$A$77,IFERROR(VLOOKUP(B585,'PHR (Project Hourly Rate)'!B:G,6,FALSE),LIST!$A$78)))</f>
        <v/>
      </c>
    </row>
    <row r="586" spans="1:12" ht="36" customHeight="1">
      <c r="A586" s="184">
        <v>584</v>
      </c>
      <c r="B586" s="46"/>
      <c r="C586" s="47"/>
      <c r="D586" s="48"/>
      <c r="E586" s="49"/>
      <c r="F586" s="49"/>
      <c r="G586" s="41" t="str">
        <f>IF(C586="","",VLOOKUP(WEEKDAY(C586),LIST!$A$15:$B$21,2,FALSE))</f>
        <v/>
      </c>
      <c r="H586" s="42" t="str">
        <f>IF(B586="","",IF(L586=LIST!$A$80,LIST!$A$78,IF(L586=LIST!$A$81,LIST!$A$78,IF(L586=LIST!$A$82,LIST!$A$78,IF(IFERROR(VLOOKUP(B586,'PHR (Project Hourly Rate)'!B:G,6,FALSE),LIST!$A$78)=0,LIST!$A$79,L586)))))</f>
        <v/>
      </c>
      <c r="I586" s="42" t="str">
        <f>IF(B586="","",IF(L586=LIST!$A$75,"",IF(K586=LIST!$A$76,LIST!$A$76,IF(L586=LIST!$A$77,"",IF(L586=LIST!$A$78,"",IF(L586=LIST!$A$80,"",IF(L586=LIST!$A$72,"",IF(L586=LIST!$A$73,"",IF(L586=LIST!$A$81,"",IF(L586=LIST!$A$82,"",IF(L586=LIST!$A$79,"",IF(K586=LIST!$A$75,LIST!$A$75,ROUND(J586*L586,2)))))))))))))</f>
        <v/>
      </c>
      <c r="J586" s="43">
        <f>IF(D586="",0,IF(K586=LIST!$A$75,0,IF(K586=LIST!$A$76,0,IF(K586=LIST!$A$77,0,IF(K586=LIST!$A$78,0,(MIN(D586,8)-K586))))))</f>
        <v>0</v>
      </c>
      <c r="K586" s="185" t="str">
        <f>IF(D586="","",IF('CLAIM FORM'!$M$7="",0,IF(L586=LIST!$A$78,0,IF('CLAIM FORM'!$M$7="R&amp;D",0,IF(E586="",LIST!$A$75,IF(F586=LIST!$F$30,0,IFERROR(((VLOOKUP(E586,'TRAINING CODE'!B:D,3,FALSE)*MIN(D586,8))),LIST!$A$76)))))))</f>
        <v/>
      </c>
      <c r="L586" s="183" t="str">
        <f>IF(B586="","",IF('CLAIM FORM'!$M$7="",LIST!$A$77,IFERROR(VLOOKUP(B586,'PHR (Project Hourly Rate)'!B:G,6,FALSE),LIST!$A$78)))</f>
        <v/>
      </c>
    </row>
    <row r="587" spans="1:12" ht="36" customHeight="1">
      <c r="A587" s="184">
        <v>585</v>
      </c>
      <c r="B587" s="46"/>
      <c r="C587" s="47"/>
      <c r="D587" s="48"/>
      <c r="E587" s="49"/>
      <c r="F587" s="49"/>
      <c r="G587" s="41" t="str">
        <f>IF(C587="","",VLOOKUP(WEEKDAY(C587),LIST!$A$15:$B$21,2,FALSE))</f>
        <v/>
      </c>
      <c r="H587" s="42" t="str">
        <f>IF(B587="","",IF(L587=LIST!$A$80,LIST!$A$78,IF(L587=LIST!$A$81,LIST!$A$78,IF(L587=LIST!$A$82,LIST!$A$78,IF(IFERROR(VLOOKUP(B587,'PHR (Project Hourly Rate)'!B:G,6,FALSE),LIST!$A$78)=0,LIST!$A$79,L587)))))</f>
        <v/>
      </c>
      <c r="I587" s="42" t="str">
        <f>IF(B587="","",IF(L587=LIST!$A$75,"",IF(K587=LIST!$A$76,LIST!$A$76,IF(L587=LIST!$A$77,"",IF(L587=LIST!$A$78,"",IF(L587=LIST!$A$80,"",IF(L587=LIST!$A$72,"",IF(L587=LIST!$A$73,"",IF(L587=LIST!$A$81,"",IF(L587=LIST!$A$82,"",IF(L587=LIST!$A$79,"",IF(K587=LIST!$A$75,LIST!$A$75,ROUND(J587*L587,2)))))))))))))</f>
        <v/>
      </c>
      <c r="J587" s="43">
        <f>IF(D587="",0,IF(K587=LIST!$A$75,0,IF(K587=LIST!$A$76,0,IF(K587=LIST!$A$77,0,IF(K587=LIST!$A$78,0,(MIN(D587,8)-K587))))))</f>
        <v>0</v>
      </c>
      <c r="K587" s="185" t="str">
        <f>IF(D587="","",IF('CLAIM FORM'!$M$7="",0,IF(L587=LIST!$A$78,0,IF('CLAIM FORM'!$M$7="R&amp;D",0,IF(E587="",LIST!$A$75,IF(F587=LIST!$F$30,0,IFERROR(((VLOOKUP(E587,'TRAINING CODE'!B:D,3,FALSE)*MIN(D587,8))),LIST!$A$76)))))))</f>
        <v/>
      </c>
      <c r="L587" s="183" t="str">
        <f>IF(B587="","",IF('CLAIM FORM'!$M$7="",LIST!$A$77,IFERROR(VLOOKUP(B587,'PHR (Project Hourly Rate)'!B:G,6,FALSE),LIST!$A$78)))</f>
        <v/>
      </c>
    </row>
    <row r="588" spans="1:12" ht="36" customHeight="1">
      <c r="A588" s="184">
        <v>586</v>
      </c>
      <c r="B588" s="46"/>
      <c r="C588" s="47"/>
      <c r="D588" s="48"/>
      <c r="E588" s="49"/>
      <c r="F588" s="49"/>
      <c r="G588" s="41" t="str">
        <f>IF(C588="","",VLOOKUP(WEEKDAY(C588),LIST!$A$15:$B$21,2,FALSE))</f>
        <v/>
      </c>
      <c r="H588" s="42" t="str">
        <f>IF(B588="","",IF(L588=LIST!$A$80,LIST!$A$78,IF(L588=LIST!$A$81,LIST!$A$78,IF(L588=LIST!$A$82,LIST!$A$78,IF(IFERROR(VLOOKUP(B588,'PHR (Project Hourly Rate)'!B:G,6,FALSE),LIST!$A$78)=0,LIST!$A$79,L588)))))</f>
        <v/>
      </c>
      <c r="I588" s="42" t="str">
        <f>IF(B588="","",IF(L588=LIST!$A$75,"",IF(K588=LIST!$A$76,LIST!$A$76,IF(L588=LIST!$A$77,"",IF(L588=LIST!$A$78,"",IF(L588=LIST!$A$80,"",IF(L588=LIST!$A$72,"",IF(L588=LIST!$A$73,"",IF(L588=LIST!$A$81,"",IF(L588=LIST!$A$82,"",IF(L588=LIST!$A$79,"",IF(K588=LIST!$A$75,LIST!$A$75,ROUND(J588*L588,2)))))))))))))</f>
        <v/>
      </c>
      <c r="J588" s="43">
        <f>IF(D588="",0,IF(K588=LIST!$A$75,0,IF(K588=LIST!$A$76,0,IF(K588=LIST!$A$77,0,IF(K588=LIST!$A$78,0,(MIN(D588,8)-K588))))))</f>
        <v>0</v>
      </c>
      <c r="K588" s="185" t="str">
        <f>IF(D588="","",IF('CLAIM FORM'!$M$7="",0,IF(L588=LIST!$A$78,0,IF('CLAIM FORM'!$M$7="R&amp;D",0,IF(E588="",LIST!$A$75,IF(F588=LIST!$F$30,0,IFERROR(((VLOOKUP(E588,'TRAINING CODE'!B:D,3,FALSE)*MIN(D588,8))),LIST!$A$76)))))))</f>
        <v/>
      </c>
      <c r="L588" s="183" t="str">
        <f>IF(B588="","",IF('CLAIM FORM'!$M$7="",LIST!$A$77,IFERROR(VLOOKUP(B588,'PHR (Project Hourly Rate)'!B:G,6,FALSE),LIST!$A$78)))</f>
        <v/>
      </c>
    </row>
    <row r="589" spans="1:12" ht="36" customHeight="1">
      <c r="A589" s="184">
        <v>587</v>
      </c>
      <c r="B589" s="46"/>
      <c r="C589" s="47"/>
      <c r="D589" s="48"/>
      <c r="E589" s="49"/>
      <c r="F589" s="49"/>
      <c r="G589" s="41" t="str">
        <f>IF(C589="","",VLOOKUP(WEEKDAY(C589),LIST!$A$15:$B$21,2,FALSE))</f>
        <v/>
      </c>
      <c r="H589" s="42" t="str">
        <f>IF(B589="","",IF(L589=LIST!$A$80,LIST!$A$78,IF(L589=LIST!$A$81,LIST!$A$78,IF(L589=LIST!$A$82,LIST!$A$78,IF(IFERROR(VLOOKUP(B589,'PHR (Project Hourly Rate)'!B:G,6,FALSE),LIST!$A$78)=0,LIST!$A$79,L589)))))</f>
        <v/>
      </c>
      <c r="I589" s="42" t="str">
        <f>IF(B589="","",IF(L589=LIST!$A$75,"",IF(K589=LIST!$A$76,LIST!$A$76,IF(L589=LIST!$A$77,"",IF(L589=LIST!$A$78,"",IF(L589=LIST!$A$80,"",IF(L589=LIST!$A$72,"",IF(L589=LIST!$A$73,"",IF(L589=LIST!$A$81,"",IF(L589=LIST!$A$82,"",IF(L589=LIST!$A$79,"",IF(K589=LIST!$A$75,LIST!$A$75,ROUND(J589*L589,2)))))))))))))</f>
        <v/>
      </c>
      <c r="J589" s="43">
        <f>IF(D589="",0,IF(K589=LIST!$A$75,0,IF(K589=LIST!$A$76,0,IF(K589=LIST!$A$77,0,IF(K589=LIST!$A$78,0,(MIN(D589,8)-K589))))))</f>
        <v>0</v>
      </c>
      <c r="K589" s="185" t="str">
        <f>IF(D589="","",IF('CLAIM FORM'!$M$7="",0,IF(L589=LIST!$A$78,0,IF('CLAIM FORM'!$M$7="R&amp;D",0,IF(E589="",LIST!$A$75,IF(F589=LIST!$F$30,0,IFERROR(((VLOOKUP(E589,'TRAINING CODE'!B:D,3,FALSE)*MIN(D589,8))),LIST!$A$76)))))))</f>
        <v/>
      </c>
      <c r="L589" s="183" t="str">
        <f>IF(B589="","",IF('CLAIM FORM'!$M$7="",LIST!$A$77,IFERROR(VLOOKUP(B589,'PHR (Project Hourly Rate)'!B:G,6,FALSE),LIST!$A$78)))</f>
        <v/>
      </c>
    </row>
    <row r="590" spans="1:12" ht="36" customHeight="1">
      <c r="A590" s="184">
        <v>588</v>
      </c>
      <c r="B590" s="46"/>
      <c r="C590" s="47"/>
      <c r="D590" s="48"/>
      <c r="E590" s="49"/>
      <c r="F590" s="49"/>
      <c r="G590" s="41" t="str">
        <f>IF(C590="","",VLOOKUP(WEEKDAY(C590),LIST!$A$15:$B$21,2,FALSE))</f>
        <v/>
      </c>
      <c r="H590" s="42" t="str">
        <f>IF(B590="","",IF(L590=LIST!$A$80,LIST!$A$78,IF(L590=LIST!$A$81,LIST!$A$78,IF(L590=LIST!$A$82,LIST!$A$78,IF(IFERROR(VLOOKUP(B590,'PHR (Project Hourly Rate)'!B:G,6,FALSE),LIST!$A$78)=0,LIST!$A$79,L590)))))</f>
        <v/>
      </c>
      <c r="I590" s="42" t="str">
        <f>IF(B590="","",IF(L590=LIST!$A$75,"",IF(K590=LIST!$A$76,LIST!$A$76,IF(L590=LIST!$A$77,"",IF(L590=LIST!$A$78,"",IF(L590=LIST!$A$80,"",IF(L590=LIST!$A$72,"",IF(L590=LIST!$A$73,"",IF(L590=LIST!$A$81,"",IF(L590=LIST!$A$82,"",IF(L590=LIST!$A$79,"",IF(K590=LIST!$A$75,LIST!$A$75,ROUND(J590*L590,2)))))))))))))</f>
        <v/>
      </c>
      <c r="J590" s="43">
        <f>IF(D590="",0,IF(K590=LIST!$A$75,0,IF(K590=LIST!$A$76,0,IF(K590=LIST!$A$77,0,IF(K590=LIST!$A$78,0,(MIN(D590,8)-K590))))))</f>
        <v>0</v>
      </c>
      <c r="K590" s="185" t="str">
        <f>IF(D590="","",IF('CLAIM FORM'!$M$7="",0,IF(L590=LIST!$A$78,0,IF('CLAIM FORM'!$M$7="R&amp;D",0,IF(E590="",LIST!$A$75,IF(F590=LIST!$F$30,0,IFERROR(((VLOOKUP(E590,'TRAINING CODE'!B:D,3,FALSE)*MIN(D590,8))),LIST!$A$76)))))))</f>
        <v/>
      </c>
      <c r="L590" s="183" t="str">
        <f>IF(B590="","",IF('CLAIM FORM'!$M$7="",LIST!$A$77,IFERROR(VLOOKUP(B590,'PHR (Project Hourly Rate)'!B:G,6,FALSE),LIST!$A$78)))</f>
        <v/>
      </c>
    </row>
    <row r="591" spans="1:12" ht="36" customHeight="1">
      <c r="A591" s="184">
        <v>589</v>
      </c>
      <c r="B591" s="46"/>
      <c r="C591" s="47"/>
      <c r="D591" s="48"/>
      <c r="E591" s="49"/>
      <c r="F591" s="49"/>
      <c r="G591" s="41" t="str">
        <f>IF(C591="","",VLOOKUP(WEEKDAY(C591),LIST!$A$15:$B$21,2,FALSE))</f>
        <v/>
      </c>
      <c r="H591" s="42" t="str">
        <f>IF(B591="","",IF(L591=LIST!$A$80,LIST!$A$78,IF(L591=LIST!$A$81,LIST!$A$78,IF(L591=LIST!$A$82,LIST!$A$78,IF(IFERROR(VLOOKUP(B591,'PHR (Project Hourly Rate)'!B:G,6,FALSE),LIST!$A$78)=0,LIST!$A$79,L591)))))</f>
        <v/>
      </c>
      <c r="I591" s="42" t="str">
        <f>IF(B591="","",IF(L591=LIST!$A$75,"",IF(K591=LIST!$A$76,LIST!$A$76,IF(L591=LIST!$A$77,"",IF(L591=LIST!$A$78,"",IF(L591=LIST!$A$80,"",IF(L591=LIST!$A$72,"",IF(L591=LIST!$A$73,"",IF(L591=LIST!$A$81,"",IF(L591=LIST!$A$82,"",IF(L591=LIST!$A$79,"",IF(K591=LIST!$A$75,LIST!$A$75,ROUND(J591*L591,2)))))))))))))</f>
        <v/>
      </c>
      <c r="J591" s="43">
        <f>IF(D591="",0,IF(K591=LIST!$A$75,0,IF(K591=LIST!$A$76,0,IF(K591=LIST!$A$77,0,IF(K591=LIST!$A$78,0,(MIN(D591,8)-K591))))))</f>
        <v>0</v>
      </c>
      <c r="K591" s="185" t="str">
        <f>IF(D591="","",IF('CLAIM FORM'!$M$7="",0,IF(L591=LIST!$A$78,0,IF('CLAIM FORM'!$M$7="R&amp;D",0,IF(E591="",LIST!$A$75,IF(F591=LIST!$F$30,0,IFERROR(((VLOOKUP(E591,'TRAINING CODE'!B:D,3,FALSE)*MIN(D591,8))),LIST!$A$76)))))))</f>
        <v/>
      </c>
      <c r="L591" s="183" t="str">
        <f>IF(B591="","",IF('CLAIM FORM'!$M$7="",LIST!$A$77,IFERROR(VLOOKUP(B591,'PHR (Project Hourly Rate)'!B:G,6,FALSE),LIST!$A$78)))</f>
        <v/>
      </c>
    </row>
    <row r="592" spans="1:12" ht="36" customHeight="1">
      <c r="A592" s="184">
        <v>590</v>
      </c>
      <c r="B592" s="46"/>
      <c r="C592" s="47"/>
      <c r="D592" s="48"/>
      <c r="E592" s="49"/>
      <c r="F592" s="49"/>
      <c r="G592" s="41" t="str">
        <f>IF(C592="","",VLOOKUP(WEEKDAY(C592),LIST!$A$15:$B$21,2,FALSE))</f>
        <v/>
      </c>
      <c r="H592" s="42" t="str">
        <f>IF(B592="","",IF(L592=LIST!$A$80,LIST!$A$78,IF(L592=LIST!$A$81,LIST!$A$78,IF(L592=LIST!$A$82,LIST!$A$78,IF(IFERROR(VLOOKUP(B592,'PHR (Project Hourly Rate)'!B:G,6,FALSE),LIST!$A$78)=0,LIST!$A$79,L592)))))</f>
        <v/>
      </c>
      <c r="I592" s="42" t="str">
        <f>IF(B592="","",IF(L592=LIST!$A$75,"",IF(K592=LIST!$A$76,LIST!$A$76,IF(L592=LIST!$A$77,"",IF(L592=LIST!$A$78,"",IF(L592=LIST!$A$80,"",IF(L592=LIST!$A$72,"",IF(L592=LIST!$A$73,"",IF(L592=LIST!$A$81,"",IF(L592=LIST!$A$82,"",IF(L592=LIST!$A$79,"",IF(K592=LIST!$A$75,LIST!$A$75,ROUND(J592*L592,2)))))))))))))</f>
        <v/>
      </c>
      <c r="J592" s="43">
        <f>IF(D592="",0,IF(K592=LIST!$A$75,0,IF(K592=LIST!$A$76,0,IF(K592=LIST!$A$77,0,IF(K592=LIST!$A$78,0,(MIN(D592,8)-K592))))))</f>
        <v>0</v>
      </c>
      <c r="K592" s="185" t="str">
        <f>IF(D592="","",IF('CLAIM FORM'!$M$7="",0,IF(L592=LIST!$A$78,0,IF('CLAIM FORM'!$M$7="R&amp;D",0,IF(E592="",LIST!$A$75,IF(F592=LIST!$F$30,0,IFERROR(((VLOOKUP(E592,'TRAINING CODE'!B:D,3,FALSE)*MIN(D592,8))),LIST!$A$76)))))))</f>
        <v/>
      </c>
      <c r="L592" s="183" t="str">
        <f>IF(B592="","",IF('CLAIM FORM'!$M$7="",LIST!$A$77,IFERROR(VLOOKUP(B592,'PHR (Project Hourly Rate)'!B:G,6,FALSE),LIST!$A$78)))</f>
        <v/>
      </c>
    </row>
    <row r="593" spans="1:12" ht="36" customHeight="1">
      <c r="A593" s="184">
        <v>591</v>
      </c>
      <c r="B593" s="46"/>
      <c r="C593" s="47"/>
      <c r="D593" s="48"/>
      <c r="E593" s="49"/>
      <c r="F593" s="49"/>
      <c r="G593" s="41" t="str">
        <f>IF(C593="","",VLOOKUP(WEEKDAY(C593),LIST!$A$15:$B$21,2,FALSE))</f>
        <v/>
      </c>
      <c r="H593" s="42" t="str">
        <f>IF(B593="","",IF(L593=LIST!$A$80,LIST!$A$78,IF(L593=LIST!$A$81,LIST!$A$78,IF(L593=LIST!$A$82,LIST!$A$78,IF(IFERROR(VLOOKUP(B593,'PHR (Project Hourly Rate)'!B:G,6,FALSE),LIST!$A$78)=0,LIST!$A$79,L593)))))</f>
        <v/>
      </c>
      <c r="I593" s="42" t="str">
        <f>IF(B593="","",IF(L593=LIST!$A$75,"",IF(K593=LIST!$A$76,LIST!$A$76,IF(L593=LIST!$A$77,"",IF(L593=LIST!$A$78,"",IF(L593=LIST!$A$80,"",IF(L593=LIST!$A$72,"",IF(L593=LIST!$A$73,"",IF(L593=LIST!$A$81,"",IF(L593=LIST!$A$82,"",IF(L593=LIST!$A$79,"",IF(K593=LIST!$A$75,LIST!$A$75,ROUND(J593*L593,2)))))))))))))</f>
        <v/>
      </c>
      <c r="J593" s="43">
        <f>IF(D593="",0,IF(K593=LIST!$A$75,0,IF(K593=LIST!$A$76,0,IF(K593=LIST!$A$77,0,IF(K593=LIST!$A$78,0,(MIN(D593,8)-K593))))))</f>
        <v>0</v>
      </c>
      <c r="K593" s="185" t="str">
        <f>IF(D593="","",IF('CLAIM FORM'!$M$7="",0,IF(L593=LIST!$A$78,0,IF('CLAIM FORM'!$M$7="R&amp;D",0,IF(E593="",LIST!$A$75,IF(F593=LIST!$F$30,0,IFERROR(((VLOOKUP(E593,'TRAINING CODE'!B:D,3,FALSE)*MIN(D593,8))),LIST!$A$76)))))))</f>
        <v/>
      </c>
      <c r="L593" s="183" t="str">
        <f>IF(B593="","",IF('CLAIM FORM'!$M$7="",LIST!$A$77,IFERROR(VLOOKUP(B593,'PHR (Project Hourly Rate)'!B:G,6,FALSE),LIST!$A$78)))</f>
        <v/>
      </c>
    </row>
    <row r="594" spans="1:12" ht="36" customHeight="1">
      <c r="A594" s="184">
        <v>592</v>
      </c>
      <c r="B594" s="46"/>
      <c r="C594" s="47"/>
      <c r="D594" s="48"/>
      <c r="E594" s="49"/>
      <c r="F594" s="49"/>
      <c r="G594" s="41" t="str">
        <f>IF(C594="","",VLOOKUP(WEEKDAY(C594),LIST!$A$15:$B$21,2,FALSE))</f>
        <v/>
      </c>
      <c r="H594" s="42" t="str">
        <f>IF(B594="","",IF(L594=LIST!$A$80,LIST!$A$78,IF(L594=LIST!$A$81,LIST!$A$78,IF(L594=LIST!$A$82,LIST!$A$78,IF(IFERROR(VLOOKUP(B594,'PHR (Project Hourly Rate)'!B:G,6,FALSE),LIST!$A$78)=0,LIST!$A$79,L594)))))</f>
        <v/>
      </c>
      <c r="I594" s="42" t="str">
        <f>IF(B594="","",IF(L594=LIST!$A$75,"",IF(K594=LIST!$A$76,LIST!$A$76,IF(L594=LIST!$A$77,"",IF(L594=LIST!$A$78,"",IF(L594=LIST!$A$80,"",IF(L594=LIST!$A$72,"",IF(L594=LIST!$A$73,"",IF(L594=LIST!$A$81,"",IF(L594=LIST!$A$82,"",IF(L594=LIST!$A$79,"",IF(K594=LIST!$A$75,LIST!$A$75,ROUND(J594*L594,2)))))))))))))</f>
        <v/>
      </c>
      <c r="J594" s="43">
        <f>IF(D594="",0,IF(K594=LIST!$A$75,0,IF(K594=LIST!$A$76,0,IF(K594=LIST!$A$77,0,IF(K594=LIST!$A$78,0,(MIN(D594,8)-K594))))))</f>
        <v>0</v>
      </c>
      <c r="K594" s="185" t="str">
        <f>IF(D594="","",IF('CLAIM FORM'!$M$7="",0,IF(L594=LIST!$A$78,0,IF('CLAIM FORM'!$M$7="R&amp;D",0,IF(E594="",LIST!$A$75,IF(F594=LIST!$F$30,0,IFERROR(((VLOOKUP(E594,'TRAINING CODE'!B:D,3,FALSE)*MIN(D594,8))),LIST!$A$76)))))))</f>
        <v/>
      </c>
      <c r="L594" s="183" t="str">
        <f>IF(B594="","",IF('CLAIM FORM'!$M$7="",LIST!$A$77,IFERROR(VLOOKUP(B594,'PHR (Project Hourly Rate)'!B:G,6,FALSE),LIST!$A$78)))</f>
        <v/>
      </c>
    </row>
    <row r="595" spans="1:12" ht="36" customHeight="1">
      <c r="A595" s="184">
        <v>593</v>
      </c>
      <c r="B595" s="46"/>
      <c r="C595" s="47"/>
      <c r="D595" s="48"/>
      <c r="E595" s="49"/>
      <c r="F595" s="49"/>
      <c r="G595" s="41" t="str">
        <f>IF(C595="","",VLOOKUP(WEEKDAY(C595),LIST!$A$15:$B$21,2,FALSE))</f>
        <v/>
      </c>
      <c r="H595" s="42" t="str">
        <f>IF(B595="","",IF(L595=LIST!$A$80,LIST!$A$78,IF(L595=LIST!$A$81,LIST!$A$78,IF(L595=LIST!$A$82,LIST!$A$78,IF(IFERROR(VLOOKUP(B595,'PHR (Project Hourly Rate)'!B:G,6,FALSE),LIST!$A$78)=0,LIST!$A$79,L595)))))</f>
        <v/>
      </c>
      <c r="I595" s="42" t="str">
        <f>IF(B595="","",IF(L595=LIST!$A$75,"",IF(K595=LIST!$A$76,LIST!$A$76,IF(L595=LIST!$A$77,"",IF(L595=LIST!$A$78,"",IF(L595=LIST!$A$80,"",IF(L595=LIST!$A$72,"",IF(L595=LIST!$A$73,"",IF(L595=LIST!$A$81,"",IF(L595=LIST!$A$82,"",IF(L595=LIST!$A$79,"",IF(K595=LIST!$A$75,LIST!$A$75,ROUND(J595*L595,2)))))))))))))</f>
        <v/>
      </c>
      <c r="J595" s="43">
        <f>IF(D595="",0,IF(K595=LIST!$A$75,0,IF(K595=LIST!$A$76,0,IF(K595=LIST!$A$77,0,IF(K595=LIST!$A$78,0,(MIN(D595,8)-K595))))))</f>
        <v>0</v>
      </c>
      <c r="K595" s="185" t="str">
        <f>IF(D595="","",IF('CLAIM FORM'!$M$7="",0,IF(L595=LIST!$A$78,0,IF('CLAIM FORM'!$M$7="R&amp;D",0,IF(E595="",LIST!$A$75,IF(F595=LIST!$F$30,0,IFERROR(((VLOOKUP(E595,'TRAINING CODE'!B:D,3,FALSE)*MIN(D595,8))),LIST!$A$76)))))))</f>
        <v/>
      </c>
      <c r="L595" s="183" t="str">
        <f>IF(B595="","",IF('CLAIM FORM'!$M$7="",LIST!$A$77,IFERROR(VLOOKUP(B595,'PHR (Project Hourly Rate)'!B:G,6,FALSE),LIST!$A$78)))</f>
        <v/>
      </c>
    </row>
    <row r="596" spans="1:12" ht="36" customHeight="1">
      <c r="A596" s="184">
        <v>594</v>
      </c>
      <c r="B596" s="46"/>
      <c r="C596" s="47"/>
      <c r="D596" s="48"/>
      <c r="E596" s="49"/>
      <c r="F596" s="49"/>
      <c r="G596" s="41" t="str">
        <f>IF(C596="","",VLOOKUP(WEEKDAY(C596),LIST!$A$15:$B$21,2,FALSE))</f>
        <v/>
      </c>
      <c r="H596" s="42" t="str">
        <f>IF(B596="","",IF(L596=LIST!$A$80,LIST!$A$78,IF(L596=LIST!$A$81,LIST!$A$78,IF(L596=LIST!$A$82,LIST!$A$78,IF(IFERROR(VLOOKUP(B596,'PHR (Project Hourly Rate)'!B:G,6,FALSE),LIST!$A$78)=0,LIST!$A$79,L596)))))</f>
        <v/>
      </c>
      <c r="I596" s="42" t="str">
        <f>IF(B596="","",IF(L596=LIST!$A$75,"",IF(K596=LIST!$A$76,LIST!$A$76,IF(L596=LIST!$A$77,"",IF(L596=LIST!$A$78,"",IF(L596=LIST!$A$80,"",IF(L596=LIST!$A$72,"",IF(L596=LIST!$A$73,"",IF(L596=LIST!$A$81,"",IF(L596=LIST!$A$82,"",IF(L596=LIST!$A$79,"",IF(K596=LIST!$A$75,LIST!$A$75,ROUND(J596*L596,2)))))))))))))</f>
        <v/>
      </c>
      <c r="J596" s="43">
        <f>IF(D596="",0,IF(K596=LIST!$A$75,0,IF(K596=LIST!$A$76,0,IF(K596=LIST!$A$77,0,IF(K596=LIST!$A$78,0,(MIN(D596,8)-K596))))))</f>
        <v>0</v>
      </c>
      <c r="K596" s="185" t="str">
        <f>IF(D596="","",IF('CLAIM FORM'!$M$7="",0,IF(L596=LIST!$A$78,0,IF('CLAIM FORM'!$M$7="R&amp;D",0,IF(E596="",LIST!$A$75,IF(F596=LIST!$F$30,0,IFERROR(((VLOOKUP(E596,'TRAINING CODE'!B:D,3,FALSE)*MIN(D596,8))),LIST!$A$76)))))))</f>
        <v/>
      </c>
      <c r="L596" s="183" t="str">
        <f>IF(B596="","",IF('CLAIM FORM'!$M$7="",LIST!$A$77,IFERROR(VLOOKUP(B596,'PHR (Project Hourly Rate)'!B:G,6,FALSE),LIST!$A$78)))</f>
        <v/>
      </c>
    </row>
    <row r="597" spans="1:12" ht="36" customHeight="1">
      <c r="A597" s="184">
        <v>595</v>
      </c>
      <c r="B597" s="46"/>
      <c r="C597" s="47"/>
      <c r="D597" s="48"/>
      <c r="E597" s="49"/>
      <c r="F597" s="49"/>
      <c r="G597" s="41" t="str">
        <f>IF(C597="","",VLOOKUP(WEEKDAY(C597),LIST!$A$15:$B$21,2,FALSE))</f>
        <v/>
      </c>
      <c r="H597" s="42" t="str">
        <f>IF(B597="","",IF(L597=LIST!$A$80,LIST!$A$78,IF(L597=LIST!$A$81,LIST!$A$78,IF(L597=LIST!$A$82,LIST!$A$78,IF(IFERROR(VLOOKUP(B597,'PHR (Project Hourly Rate)'!B:G,6,FALSE),LIST!$A$78)=0,LIST!$A$79,L597)))))</f>
        <v/>
      </c>
      <c r="I597" s="42" t="str">
        <f>IF(B597="","",IF(L597=LIST!$A$75,"",IF(K597=LIST!$A$76,LIST!$A$76,IF(L597=LIST!$A$77,"",IF(L597=LIST!$A$78,"",IF(L597=LIST!$A$80,"",IF(L597=LIST!$A$72,"",IF(L597=LIST!$A$73,"",IF(L597=LIST!$A$81,"",IF(L597=LIST!$A$82,"",IF(L597=LIST!$A$79,"",IF(K597=LIST!$A$75,LIST!$A$75,ROUND(J597*L597,2)))))))))))))</f>
        <v/>
      </c>
      <c r="J597" s="43">
        <f>IF(D597="",0,IF(K597=LIST!$A$75,0,IF(K597=LIST!$A$76,0,IF(K597=LIST!$A$77,0,IF(K597=LIST!$A$78,0,(MIN(D597,8)-K597))))))</f>
        <v>0</v>
      </c>
      <c r="K597" s="185" t="str">
        <f>IF(D597="","",IF('CLAIM FORM'!$M$7="",0,IF(L597=LIST!$A$78,0,IF('CLAIM FORM'!$M$7="R&amp;D",0,IF(E597="",LIST!$A$75,IF(F597=LIST!$F$30,0,IFERROR(((VLOOKUP(E597,'TRAINING CODE'!B:D,3,FALSE)*MIN(D597,8))),LIST!$A$76)))))))</f>
        <v/>
      </c>
      <c r="L597" s="183" t="str">
        <f>IF(B597="","",IF('CLAIM FORM'!$M$7="",LIST!$A$77,IFERROR(VLOOKUP(B597,'PHR (Project Hourly Rate)'!B:G,6,FALSE),LIST!$A$78)))</f>
        <v/>
      </c>
    </row>
    <row r="598" spans="1:12" ht="36" customHeight="1">
      <c r="A598" s="184">
        <v>596</v>
      </c>
      <c r="B598" s="46"/>
      <c r="C598" s="47"/>
      <c r="D598" s="48"/>
      <c r="E598" s="49"/>
      <c r="F598" s="49"/>
      <c r="G598" s="41" t="str">
        <f>IF(C598="","",VLOOKUP(WEEKDAY(C598),LIST!$A$15:$B$21,2,FALSE))</f>
        <v/>
      </c>
      <c r="H598" s="42" t="str">
        <f>IF(B598="","",IF(L598=LIST!$A$80,LIST!$A$78,IF(L598=LIST!$A$81,LIST!$A$78,IF(L598=LIST!$A$82,LIST!$A$78,IF(IFERROR(VLOOKUP(B598,'PHR (Project Hourly Rate)'!B:G,6,FALSE),LIST!$A$78)=0,LIST!$A$79,L598)))))</f>
        <v/>
      </c>
      <c r="I598" s="42" t="str">
        <f>IF(B598="","",IF(L598=LIST!$A$75,"",IF(K598=LIST!$A$76,LIST!$A$76,IF(L598=LIST!$A$77,"",IF(L598=LIST!$A$78,"",IF(L598=LIST!$A$80,"",IF(L598=LIST!$A$72,"",IF(L598=LIST!$A$73,"",IF(L598=LIST!$A$81,"",IF(L598=LIST!$A$82,"",IF(L598=LIST!$A$79,"",IF(K598=LIST!$A$75,LIST!$A$75,ROUND(J598*L598,2)))))))))))))</f>
        <v/>
      </c>
      <c r="J598" s="43">
        <f>IF(D598="",0,IF(K598=LIST!$A$75,0,IF(K598=LIST!$A$76,0,IF(K598=LIST!$A$77,0,IF(K598=LIST!$A$78,0,(MIN(D598,8)-K598))))))</f>
        <v>0</v>
      </c>
      <c r="K598" s="185" t="str">
        <f>IF(D598="","",IF('CLAIM FORM'!$M$7="",0,IF(L598=LIST!$A$78,0,IF('CLAIM FORM'!$M$7="R&amp;D",0,IF(E598="",LIST!$A$75,IF(F598=LIST!$F$30,0,IFERROR(((VLOOKUP(E598,'TRAINING CODE'!B:D,3,FALSE)*MIN(D598,8))),LIST!$A$76)))))))</f>
        <v/>
      </c>
      <c r="L598" s="183" t="str">
        <f>IF(B598="","",IF('CLAIM FORM'!$M$7="",LIST!$A$77,IFERROR(VLOOKUP(B598,'PHR (Project Hourly Rate)'!B:G,6,FALSE),LIST!$A$78)))</f>
        <v/>
      </c>
    </row>
    <row r="599" spans="1:12" ht="36" customHeight="1">
      <c r="A599" s="184">
        <v>597</v>
      </c>
      <c r="B599" s="46"/>
      <c r="C599" s="47"/>
      <c r="D599" s="48"/>
      <c r="E599" s="49"/>
      <c r="F599" s="49"/>
      <c r="G599" s="41" t="str">
        <f>IF(C599="","",VLOOKUP(WEEKDAY(C599),LIST!$A$15:$B$21,2,FALSE))</f>
        <v/>
      </c>
      <c r="H599" s="42" t="str">
        <f>IF(B599="","",IF(L599=LIST!$A$80,LIST!$A$78,IF(L599=LIST!$A$81,LIST!$A$78,IF(L599=LIST!$A$82,LIST!$A$78,IF(IFERROR(VLOOKUP(B599,'PHR (Project Hourly Rate)'!B:G,6,FALSE),LIST!$A$78)=0,LIST!$A$79,L599)))))</f>
        <v/>
      </c>
      <c r="I599" s="42" t="str">
        <f>IF(B599="","",IF(L599=LIST!$A$75,"",IF(K599=LIST!$A$76,LIST!$A$76,IF(L599=LIST!$A$77,"",IF(L599=LIST!$A$78,"",IF(L599=LIST!$A$80,"",IF(L599=LIST!$A$72,"",IF(L599=LIST!$A$73,"",IF(L599=LIST!$A$81,"",IF(L599=LIST!$A$82,"",IF(L599=LIST!$A$79,"",IF(K599=LIST!$A$75,LIST!$A$75,ROUND(J599*L599,2)))))))))))))</f>
        <v/>
      </c>
      <c r="J599" s="43">
        <f>IF(D599="",0,IF(K599=LIST!$A$75,0,IF(K599=LIST!$A$76,0,IF(K599=LIST!$A$77,0,IF(K599=LIST!$A$78,0,(MIN(D599,8)-K599))))))</f>
        <v>0</v>
      </c>
      <c r="K599" s="185" t="str">
        <f>IF(D599="","",IF('CLAIM FORM'!$M$7="",0,IF(L599=LIST!$A$78,0,IF('CLAIM FORM'!$M$7="R&amp;D",0,IF(E599="",LIST!$A$75,IF(F599=LIST!$F$30,0,IFERROR(((VLOOKUP(E599,'TRAINING CODE'!B:D,3,FALSE)*MIN(D599,8))),LIST!$A$76)))))))</f>
        <v/>
      </c>
      <c r="L599" s="183" t="str">
        <f>IF(B599="","",IF('CLAIM FORM'!$M$7="",LIST!$A$77,IFERROR(VLOOKUP(B599,'PHR (Project Hourly Rate)'!B:G,6,FALSE),LIST!$A$78)))</f>
        <v/>
      </c>
    </row>
    <row r="600" spans="1:12" ht="36" customHeight="1">
      <c r="A600" s="184">
        <v>598</v>
      </c>
      <c r="B600" s="46"/>
      <c r="C600" s="47"/>
      <c r="D600" s="48"/>
      <c r="E600" s="49"/>
      <c r="F600" s="49"/>
      <c r="G600" s="41" t="str">
        <f>IF(C600="","",VLOOKUP(WEEKDAY(C600),LIST!$A$15:$B$21,2,FALSE))</f>
        <v/>
      </c>
      <c r="H600" s="42" t="str">
        <f>IF(B600="","",IF(L600=LIST!$A$80,LIST!$A$78,IF(L600=LIST!$A$81,LIST!$A$78,IF(L600=LIST!$A$82,LIST!$A$78,IF(IFERROR(VLOOKUP(B600,'PHR (Project Hourly Rate)'!B:G,6,FALSE),LIST!$A$78)=0,LIST!$A$79,L600)))))</f>
        <v/>
      </c>
      <c r="I600" s="42" t="str">
        <f>IF(B600="","",IF(L600=LIST!$A$75,"",IF(K600=LIST!$A$76,LIST!$A$76,IF(L600=LIST!$A$77,"",IF(L600=LIST!$A$78,"",IF(L600=LIST!$A$80,"",IF(L600=LIST!$A$72,"",IF(L600=LIST!$A$73,"",IF(L600=LIST!$A$81,"",IF(L600=LIST!$A$82,"",IF(L600=LIST!$A$79,"",IF(K600=LIST!$A$75,LIST!$A$75,ROUND(J600*L600,2)))))))))))))</f>
        <v/>
      </c>
      <c r="J600" s="43">
        <f>IF(D600="",0,IF(K600=LIST!$A$75,0,IF(K600=LIST!$A$76,0,IF(K600=LIST!$A$77,0,IF(K600=LIST!$A$78,0,(MIN(D600,8)-K600))))))</f>
        <v>0</v>
      </c>
      <c r="K600" s="185" t="str">
        <f>IF(D600="","",IF('CLAIM FORM'!$M$7="",0,IF(L600=LIST!$A$78,0,IF('CLAIM FORM'!$M$7="R&amp;D",0,IF(E600="",LIST!$A$75,IF(F600=LIST!$F$30,0,IFERROR(((VLOOKUP(E600,'TRAINING CODE'!B:D,3,FALSE)*MIN(D600,8))),LIST!$A$76)))))))</f>
        <v/>
      </c>
      <c r="L600" s="183" t="str">
        <f>IF(B600="","",IF('CLAIM FORM'!$M$7="",LIST!$A$77,IFERROR(VLOOKUP(B600,'PHR (Project Hourly Rate)'!B:G,6,FALSE),LIST!$A$78)))</f>
        <v/>
      </c>
    </row>
    <row r="601" spans="1:12" ht="36" customHeight="1">
      <c r="A601" s="184">
        <v>599</v>
      </c>
      <c r="B601" s="46"/>
      <c r="C601" s="47"/>
      <c r="D601" s="48"/>
      <c r="E601" s="49"/>
      <c r="F601" s="49"/>
      <c r="G601" s="41" t="str">
        <f>IF(C601="","",VLOOKUP(WEEKDAY(C601),LIST!$A$15:$B$21,2,FALSE))</f>
        <v/>
      </c>
      <c r="H601" s="42" t="str">
        <f>IF(B601="","",IF(L601=LIST!$A$80,LIST!$A$78,IF(L601=LIST!$A$81,LIST!$A$78,IF(L601=LIST!$A$82,LIST!$A$78,IF(IFERROR(VLOOKUP(B601,'PHR (Project Hourly Rate)'!B:G,6,FALSE),LIST!$A$78)=0,LIST!$A$79,L601)))))</f>
        <v/>
      </c>
      <c r="I601" s="42" t="str">
        <f>IF(B601="","",IF(L601=LIST!$A$75,"",IF(K601=LIST!$A$76,LIST!$A$76,IF(L601=LIST!$A$77,"",IF(L601=LIST!$A$78,"",IF(L601=LIST!$A$80,"",IF(L601=LIST!$A$72,"",IF(L601=LIST!$A$73,"",IF(L601=LIST!$A$81,"",IF(L601=LIST!$A$82,"",IF(L601=LIST!$A$79,"",IF(K601=LIST!$A$75,LIST!$A$75,ROUND(J601*L601,2)))))))))))))</f>
        <v/>
      </c>
      <c r="J601" s="43">
        <f>IF(D601="",0,IF(K601=LIST!$A$75,0,IF(K601=LIST!$A$76,0,IF(K601=LIST!$A$77,0,IF(K601=LIST!$A$78,0,(MIN(D601,8)-K601))))))</f>
        <v>0</v>
      </c>
      <c r="K601" s="185" t="str">
        <f>IF(D601="","",IF('CLAIM FORM'!$M$7="",0,IF(L601=LIST!$A$78,0,IF('CLAIM FORM'!$M$7="R&amp;D",0,IF(E601="",LIST!$A$75,IF(F601=LIST!$F$30,0,IFERROR(((VLOOKUP(E601,'TRAINING CODE'!B:D,3,FALSE)*MIN(D601,8))),LIST!$A$76)))))))</f>
        <v/>
      </c>
      <c r="L601" s="183" t="str">
        <f>IF(B601="","",IF('CLAIM FORM'!$M$7="",LIST!$A$77,IFERROR(VLOOKUP(B601,'PHR (Project Hourly Rate)'!B:G,6,FALSE),LIST!$A$78)))</f>
        <v/>
      </c>
    </row>
    <row r="602" spans="1:12" ht="36" customHeight="1">
      <c r="A602" s="184">
        <v>600</v>
      </c>
      <c r="B602" s="46"/>
      <c r="C602" s="47"/>
      <c r="D602" s="48"/>
      <c r="E602" s="49"/>
      <c r="F602" s="49"/>
      <c r="G602" s="41" t="str">
        <f>IF(C602="","",VLOOKUP(WEEKDAY(C602),LIST!$A$15:$B$21,2,FALSE))</f>
        <v/>
      </c>
      <c r="H602" s="42" t="str">
        <f>IF(B602="","",IF(L602=LIST!$A$80,LIST!$A$78,IF(L602=LIST!$A$81,LIST!$A$78,IF(L602=LIST!$A$82,LIST!$A$78,IF(IFERROR(VLOOKUP(B602,'PHR (Project Hourly Rate)'!B:G,6,FALSE),LIST!$A$78)=0,LIST!$A$79,L602)))))</f>
        <v/>
      </c>
      <c r="I602" s="42" t="str">
        <f>IF(B602="","",IF(L602=LIST!$A$75,"",IF(K602=LIST!$A$76,LIST!$A$76,IF(L602=LIST!$A$77,"",IF(L602=LIST!$A$78,"",IF(L602=LIST!$A$80,"",IF(L602=LIST!$A$72,"",IF(L602=LIST!$A$73,"",IF(L602=LIST!$A$81,"",IF(L602=LIST!$A$82,"",IF(L602=LIST!$A$79,"",IF(K602=LIST!$A$75,LIST!$A$75,ROUND(J602*L602,2)))))))))))))</f>
        <v/>
      </c>
      <c r="J602" s="43">
        <f>IF(D602="",0,IF(K602=LIST!$A$75,0,IF(K602=LIST!$A$76,0,IF(K602=LIST!$A$77,0,IF(K602=LIST!$A$78,0,(MIN(D602,8)-K602))))))</f>
        <v>0</v>
      </c>
      <c r="K602" s="185" t="str">
        <f>IF(D602="","",IF('CLAIM FORM'!$M$7="",0,IF(L602=LIST!$A$78,0,IF('CLAIM FORM'!$M$7="R&amp;D",0,IF(E602="",LIST!$A$75,IF(F602=LIST!$F$30,0,IFERROR(((VLOOKUP(E602,'TRAINING CODE'!B:D,3,FALSE)*MIN(D602,8))),LIST!$A$76)))))))</f>
        <v/>
      </c>
      <c r="L602" s="183" t="str">
        <f>IF(B602="","",IF('CLAIM FORM'!$M$7="",LIST!$A$77,IFERROR(VLOOKUP(B602,'PHR (Project Hourly Rate)'!B:G,6,FALSE),LIST!$A$78)))</f>
        <v/>
      </c>
    </row>
    <row r="603" spans="1:12" ht="36" customHeight="1">
      <c r="A603" s="184">
        <v>601</v>
      </c>
      <c r="B603" s="46"/>
      <c r="C603" s="47"/>
      <c r="D603" s="48"/>
      <c r="E603" s="49"/>
      <c r="F603" s="49"/>
      <c r="G603" s="41" t="str">
        <f>IF(C603="","",VLOOKUP(WEEKDAY(C603),LIST!$A$15:$B$21,2,FALSE))</f>
        <v/>
      </c>
      <c r="H603" s="42" t="str">
        <f>IF(B603="","",IF(L603=LIST!$A$80,LIST!$A$78,IF(L603=LIST!$A$81,LIST!$A$78,IF(L603=LIST!$A$82,LIST!$A$78,IF(IFERROR(VLOOKUP(B603,'PHR (Project Hourly Rate)'!B:G,6,FALSE),LIST!$A$78)=0,LIST!$A$79,L603)))))</f>
        <v/>
      </c>
      <c r="I603" s="42" t="str">
        <f>IF(B603="","",IF(L603=LIST!$A$75,"",IF(K603=LIST!$A$76,LIST!$A$76,IF(L603=LIST!$A$77,"",IF(L603=LIST!$A$78,"",IF(L603=LIST!$A$80,"",IF(L603=LIST!$A$72,"",IF(L603=LIST!$A$73,"",IF(L603=LIST!$A$81,"",IF(L603=LIST!$A$82,"",IF(L603=LIST!$A$79,"",IF(K603=LIST!$A$75,LIST!$A$75,ROUND(J603*L603,2)))))))))))))</f>
        <v/>
      </c>
      <c r="J603" s="43">
        <f>IF(D603="",0,IF(K603=LIST!$A$75,0,IF(K603=LIST!$A$76,0,IF(K603=LIST!$A$77,0,IF(K603=LIST!$A$78,0,(MIN(D603,8)-K603))))))</f>
        <v>0</v>
      </c>
      <c r="K603" s="185" t="str">
        <f>IF(D603="","",IF('CLAIM FORM'!$M$7="",0,IF(L603=LIST!$A$78,0,IF('CLAIM FORM'!$M$7="R&amp;D",0,IF(E603="",LIST!$A$75,IF(F603=LIST!$F$30,0,IFERROR(((VLOOKUP(E603,'TRAINING CODE'!B:D,3,FALSE)*MIN(D603,8))),LIST!$A$76)))))))</f>
        <v/>
      </c>
      <c r="L603" s="183" t="str">
        <f>IF(B603="","",IF('CLAIM FORM'!$M$7="",LIST!$A$77,IFERROR(VLOOKUP(B603,'PHR (Project Hourly Rate)'!B:G,6,FALSE),LIST!$A$78)))</f>
        <v/>
      </c>
    </row>
    <row r="604" spans="1:12" ht="36" customHeight="1">
      <c r="A604" s="184">
        <v>602</v>
      </c>
      <c r="B604" s="46"/>
      <c r="C604" s="47"/>
      <c r="D604" s="48"/>
      <c r="E604" s="49"/>
      <c r="F604" s="49"/>
      <c r="G604" s="41" t="str">
        <f>IF(C604="","",VLOOKUP(WEEKDAY(C604),LIST!$A$15:$B$21,2,FALSE))</f>
        <v/>
      </c>
      <c r="H604" s="42" t="str">
        <f>IF(B604="","",IF(L604=LIST!$A$80,LIST!$A$78,IF(L604=LIST!$A$81,LIST!$A$78,IF(L604=LIST!$A$82,LIST!$A$78,IF(IFERROR(VLOOKUP(B604,'PHR (Project Hourly Rate)'!B:G,6,FALSE),LIST!$A$78)=0,LIST!$A$79,L604)))))</f>
        <v/>
      </c>
      <c r="I604" s="42" t="str">
        <f>IF(B604="","",IF(L604=LIST!$A$75,"",IF(K604=LIST!$A$76,LIST!$A$76,IF(L604=LIST!$A$77,"",IF(L604=LIST!$A$78,"",IF(L604=LIST!$A$80,"",IF(L604=LIST!$A$72,"",IF(L604=LIST!$A$73,"",IF(L604=LIST!$A$81,"",IF(L604=LIST!$A$82,"",IF(L604=LIST!$A$79,"",IF(K604=LIST!$A$75,LIST!$A$75,ROUND(J604*L604,2)))))))))))))</f>
        <v/>
      </c>
      <c r="J604" s="43">
        <f>IF(D604="",0,IF(K604=LIST!$A$75,0,IF(K604=LIST!$A$76,0,IF(K604=LIST!$A$77,0,IF(K604=LIST!$A$78,0,(MIN(D604,8)-K604))))))</f>
        <v>0</v>
      </c>
      <c r="K604" s="185" t="str">
        <f>IF(D604="","",IF('CLAIM FORM'!$M$7="",0,IF(L604=LIST!$A$78,0,IF('CLAIM FORM'!$M$7="R&amp;D",0,IF(E604="",LIST!$A$75,IF(F604=LIST!$F$30,0,IFERROR(((VLOOKUP(E604,'TRAINING CODE'!B:D,3,FALSE)*MIN(D604,8))),LIST!$A$76)))))))</f>
        <v/>
      </c>
      <c r="L604" s="183" t="str">
        <f>IF(B604="","",IF('CLAIM FORM'!$M$7="",LIST!$A$77,IFERROR(VLOOKUP(B604,'PHR (Project Hourly Rate)'!B:G,6,FALSE),LIST!$A$78)))</f>
        <v/>
      </c>
    </row>
    <row r="605" spans="1:12" ht="36" customHeight="1">
      <c r="A605" s="184">
        <v>603</v>
      </c>
      <c r="B605" s="46"/>
      <c r="C605" s="47"/>
      <c r="D605" s="48"/>
      <c r="E605" s="49"/>
      <c r="F605" s="49"/>
      <c r="G605" s="41" t="str">
        <f>IF(C605="","",VLOOKUP(WEEKDAY(C605),LIST!$A$15:$B$21,2,FALSE))</f>
        <v/>
      </c>
      <c r="H605" s="42" t="str">
        <f>IF(B605="","",IF(L605=LIST!$A$80,LIST!$A$78,IF(L605=LIST!$A$81,LIST!$A$78,IF(L605=LIST!$A$82,LIST!$A$78,IF(IFERROR(VLOOKUP(B605,'PHR (Project Hourly Rate)'!B:G,6,FALSE),LIST!$A$78)=0,LIST!$A$79,L605)))))</f>
        <v/>
      </c>
      <c r="I605" s="42" t="str">
        <f>IF(B605="","",IF(L605=LIST!$A$75,"",IF(K605=LIST!$A$76,LIST!$A$76,IF(L605=LIST!$A$77,"",IF(L605=LIST!$A$78,"",IF(L605=LIST!$A$80,"",IF(L605=LIST!$A$72,"",IF(L605=LIST!$A$73,"",IF(L605=LIST!$A$81,"",IF(L605=LIST!$A$82,"",IF(L605=LIST!$A$79,"",IF(K605=LIST!$A$75,LIST!$A$75,ROUND(J605*L605,2)))))))))))))</f>
        <v/>
      </c>
      <c r="J605" s="43">
        <f>IF(D605="",0,IF(K605=LIST!$A$75,0,IF(K605=LIST!$A$76,0,IF(K605=LIST!$A$77,0,IF(K605=LIST!$A$78,0,(MIN(D605,8)-K605))))))</f>
        <v>0</v>
      </c>
      <c r="K605" s="185" t="str">
        <f>IF(D605="","",IF('CLAIM FORM'!$M$7="",0,IF(L605=LIST!$A$78,0,IF('CLAIM FORM'!$M$7="R&amp;D",0,IF(E605="",LIST!$A$75,IF(F605=LIST!$F$30,0,IFERROR(((VLOOKUP(E605,'TRAINING CODE'!B:D,3,FALSE)*MIN(D605,8))),LIST!$A$76)))))))</f>
        <v/>
      </c>
      <c r="L605" s="183" t="str">
        <f>IF(B605="","",IF('CLAIM FORM'!$M$7="",LIST!$A$77,IFERROR(VLOOKUP(B605,'PHR (Project Hourly Rate)'!B:G,6,FALSE),LIST!$A$78)))</f>
        <v/>
      </c>
    </row>
    <row r="606" spans="1:12" ht="36" customHeight="1">
      <c r="A606" s="184">
        <v>604</v>
      </c>
      <c r="B606" s="46"/>
      <c r="C606" s="47"/>
      <c r="D606" s="48"/>
      <c r="E606" s="49"/>
      <c r="F606" s="49"/>
      <c r="G606" s="41" t="str">
        <f>IF(C606="","",VLOOKUP(WEEKDAY(C606),LIST!$A$15:$B$21,2,FALSE))</f>
        <v/>
      </c>
      <c r="H606" s="42" t="str">
        <f>IF(B606="","",IF(L606=LIST!$A$80,LIST!$A$78,IF(L606=LIST!$A$81,LIST!$A$78,IF(L606=LIST!$A$82,LIST!$A$78,IF(IFERROR(VLOOKUP(B606,'PHR (Project Hourly Rate)'!B:G,6,FALSE),LIST!$A$78)=0,LIST!$A$79,L606)))))</f>
        <v/>
      </c>
      <c r="I606" s="42" t="str">
        <f>IF(B606="","",IF(L606=LIST!$A$75,"",IF(K606=LIST!$A$76,LIST!$A$76,IF(L606=LIST!$A$77,"",IF(L606=LIST!$A$78,"",IF(L606=LIST!$A$80,"",IF(L606=LIST!$A$72,"",IF(L606=LIST!$A$73,"",IF(L606=LIST!$A$81,"",IF(L606=LIST!$A$82,"",IF(L606=LIST!$A$79,"",IF(K606=LIST!$A$75,LIST!$A$75,ROUND(J606*L606,2)))))))))))))</f>
        <v/>
      </c>
      <c r="J606" s="43">
        <f>IF(D606="",0,IF(K606=LIST!$A$75,0,IF(K606=LIST!$A$76,0,IF(K606=LIST!$A$77,0,IF(K606=LIST!$A$78,0,(MIN(D606,8)-K606))))))</f>
        <v>0</v>
      </c>
      <c r="K606" s="185" t="str">
        <f>IF(D606="","",IF('CLAIM FORM'!$M$7="",0,IF(L606=LIST!$A$78,0,IF('CLAIM FORM'!$M$7="R&amp;D",0,IF(E606="",LIST!$A$75,IF(F606=LIST!$F$30,0,IFERROR(((VLOOKUP(E606,'TRAINING CODE'!B:D,3,FALSE)*MIN(D606,8))),LIST!$A$76)))))))</f>
        <v/>
      </c>
      <c r="L606" s="183" t="str">
        <f>IF(B606="","",IF('CLAIM FORM'!$M$7="",LIST!$A$77,IFERROR(VLOOKUP(B606,'PHR (Project Hourly Rate)'!B:G,6,FALSE),LIST!$A$78)))</f>
        <v/>
      </c>
    </row>
    <row r="607" spans="1:12" ht="36" customHeight="1">
      <c r="A607" s="184">
        <v>605</v>
      </c>
      <c r="B607" s="46"/>
      <c r="C607" s="47"/>
      <c r="D607" s="48"/>
      <c r="E607" s="49"/>
      <c r="F607" s="49"/>
      <c r="G607" s="41" t="str">
        <f>IF(C607="","",VLOOKUP(WEEKDAY(C607),LIST!$A$15:$B$21,2,FALSE))</f>
        <v/>
      </c>
      <c r="H607" s="42" t="str">
        <f>IF(B607="","",IF(L607=LIST!$A$80,LIST!$A$78,IF(L607=LIST!$A$81,LIST!$A$78,IF(L607=LIST!$A$82,LIST!$A$78,IF(IFERROR(VLOOKUP(B607,'PHR (Project Hourly Rate)'!B:G,6,FALSE),LIST!$A$78)=0,LIST!$A$79,L607)))))</f>
        <v/>
      </c>
      <c r="I607" s="42" t="str">
        <f>IF(B607="","",IF(L607=LIST!$A$75,"",IF(K607=LIST!$A$76,LIST!$A$76,IF(L607=LIST!$A$77,"",IF(L607=LIST!$A$78,"",IF(L607=LIST!$A$80,"",IF(L607=LIST!$A$72,"",IF(L607=LIST!$A$73,"",IF(L607=LIST!$A$81,"",IF(L607=LIST!$A$82,"",IF(L607=LIST!$A$79,"",IF(K607=LIST!$A$75,LIST!$A$75,ROUND(J607*L607,2)))))))))))))</f>
        <v/>
      </c>
      <c r="J607" s="43">
        <f>IF(D607="",0,IF(K607=LIST!$A$75,0,IF(K607=LIST!$A$76,0,IF(K607=LIST!$A$77,0,IF(K607=LIST!$A$78,0,(MIN(D607,8)-K607))))))</f>
        <v>0</v>
      </c>
      <c r="K607" s="185" t="str">
        <f>IF(D607="","",IF('CLAIM FORM'!$M$7="",0,IF(L607=LIST!$A$78,0,IF('CLAIM FORM'!$M$7="R&amp;D",0,IF(E607="",LIST!$A$75,IF(F607=LIST!$F$30,0,IFERROR(((VLOOKUP(E607,'TRAINING CODE'!B:D,3,FALSE)*MIN(D607,8))),LIST!$A$76)))))))</f>
        <v/>
      </c>
      <c r="L607" s="183" t="str">
        <f>IF(B607="","",IF('CLAIM FORM'!$M$7="",LIST!$A$77,IFERROR(VLOOKUP(B607,'PHR (Project Hourly Rate)'!B:G,6,FALSE),LIST!$A$78)))</f>
        <v/>
      </c>
    </row>
    <row r="608" spans="1:12" ht="36" customHeight="1">
      <c r="A608" s="184">
        <v>606</v>
      </c>
      <c r="B608" s="46"/>
      <c r="C608" s="47"/>
      <c r="D608" s="48"/>
      <c r="E608" s="49"/>
      <c r="F608" s="49"/>
      <c r="G608" s="41" t="str">
        <f>IF(C608="","",VLOOKUP(WEEKDAY(C608),LIST!$A$15:$B$21,2,FALSE))</f>
        <v/>
      </c>
      <c r="H608" s="42" t="str">
        <f>IF(B608="","",IF(L608=LIST!$A$80,LIST!$A$78,IF(L608=LIST!$A$81,LIST!$A$78,IF(L608=LIST!$A$82,LIST!$A$78,IF(IFERROR(VLOOKUP(B608,'PHR (Project Hourly Rate)'!B:G,6,FALSE),LIST!$A$78)=0,LIST!$A$79,L608)))))</f>
        <v/>
      </c>
      <c r="I608" s="42" t="str">
        <f>IF(B608="","",IF(L608=LIST!$A$75,"",IF(K608=LIST!$A$76,LIST!$A$76,IF(L608=LIST!$A$77,"",IF(L608=LIST!$A$78,"",IF(L608=LIST!$A$80,"",IF(L608=LIST!$A$72,"",IF(L608=LIST!$A$73,"",IF(L608=LIST!$A$81,"",IF(L608=LIST!$A$82,"",IF(L608=LIST!$A$79,"",IF(K608=LIST!$A$75,LIST!$A$75,ROUND(J608*L608,2)))))))))))))</f>
        <v/>
      </c>
      <c r="J608" s="43">
        <f>IF(D608="",0,IF(K608=LIST!$A$75,0,IF(K608=LIST!$A$76,0,IF(K608=LIST!$A$77,0,IF(K608=LIST!$A$78,0,(MIN(D608,8)-K608))))))</f>
        <v>0</v>
      </c>
      <c r="K608" s="185" t="str">
        <f>IF(D608="","",IF('CLAIM FORM'!$M$7="",0,IF(L608=LIST!$A$78,0,IF('CLAIM FORM'!$M$7="R&amp;D",0,IF(E608="",LIST!$A$75,IF(F608=LIST!$F$30,0,IFERROR(((VLOOKUP(E608,'TRAINING CODE'!B:D,3,FALSE)*MIN(D608,8))),LIST!$A$76)))))))</f>
        <v/>
      </c>
      <c r="L608" s="183" t="str">
        <f>IF(B608="","",IF('CLAIM FORM'!$M$7="",LIST!$A$77,IFERROR(VLOOKUP(B608,'PHR (Project Hourly Rate)'!B:G,6,FALSE),LIST!$A$78)))</f>
        <v/>
      </c>
    </row>
    <row r="609" spans="1:12" ht="36" customHeight="1">
      <c r="A609" s="184">
        <v>607</v>
      </c>
      <c r="B609" s="46"/>
      <c r="C609" s="47"/>
      <c r="D609" s="48"/>
      <c r="E609" s="49"/>
      <c r="F609" s="49"/>
      <c r="G609" s="41" t="str">
        <f>IF(C609="","",VLOOKUP(WEEKDAY(C609),LIST!$A$15:$B$21,2,FALSE))</f>
        <v/>
      </c>
      <c r="H609" s="42" t="str">
        <f>IF(B609="","",IF(L609=LIST!$A$80,LIST!$A$78,IF(L609=LIST!$A$81,LIST!$A$78,IF(L609=LIST!$A$82,LIST!$A$78,IF(IFERROR(VLOOKUP(B609,'PHR (Project Hourly Rate)'!B:G,6,FALSE),LIST!$A$78)=0,LIST!$A$79,L609)))))</f>
        <v/>
      </c>
      <c r="I609" s="42" t="str">
        <f>IF(B609="","",IF(L609=LIST!$A$75,"",IF(K609=LIST!$A$76,LIST!$A$76,IF(L609=LIST!$A$77,"",IF(L609=LIST!$A$78,"",IF(L609=LIST!$A$80,"",IF(L609=LIST!$A$72,"",IF(L609=LIST!$A$73,"",IF(L609=LIST!$A$81,"",IF(L609=LIST!$A$82,"",IF(L609=LIST!$A$79,"",IF(K609=LIST!$A$75,LIST!$A$75,ROUND(J609*L609,2)))))))))))))</f>
        <v/>
      </c>
      <c r="J609" s="43">
        <f>IF(D609="",0,IF(K609=LIST!$A$75,0,IF(K609=LIST!$A$76,0,IF(K609=LIST!$A$77,0,IF(K609=LIST!$A$78,0,(MIN(D609,8)-K609))))))</f>
        <v>0</v>
      </c>
      <c r="K609" s="185" t="str">
        <f>IF(D609="","",IF('CLAIM FORM'!$M$7="",0,IF(L609=LIST!$A$78,0,IF('CLAIM FORM'!$M$7="R&amp;D",0,IF(E609="",LIST!$A$75,IF(F609=LIST!$F$30,0,IFERROR(((VLOOKUP(E609,'TRAINING CODE'!B:D,3,FALSE)*MIN(D609,8))),LIST!$A$76)))))))</f>
        <v/>
      </c>
      <c r="L609" s="183" t="str">
        <f>IF(B609="","",IF('CLAIM FORM'!$M$7="",LIST!$A$77,IFERROR(VLOOKUP(B609,'PHR (Project Hourly Rate)'!B:G,6,FALSE),LIST!$A$78)))</f>
        <v/>
      </c>
    </row>
    <row r="610" spans="1:12" ht="36" customHeight="1">
      <c r="A610" s="184">
        <v>608</v>
      </c>
      <c r="B610" s="46"/>
      <c r="C610" s="47"/>
      <c r="D610" s="48"/>
      <c r="E610" s="49"/>
      <c r="F610" s="49"/>
      <c r="G610" s="41" t="str">
        <f>IF(C610="","",VLOOKUP(WEEKDAY(C610),LIST!$A$15:$B$21,2,FALSE))</f>
        <v/>
      </c>
      <c r="H610" s="42" t="str">
        <f>IF(B610="","",IF(L610=LIST!$A$80,LIST!$A$78,IF(L610=LIST!$A$81,LIST!$A$78,IF(L610=LIST!$A$82,LIST!$A$78,IF(IFERROR(VLOOKUP(B610,'PHR (Project Hourly Rate)'!B:G,6,FALSE),LIST!$A$78)=0,LIST!$A$79,L610)))))</f>
        <v/>
      </c>
      <c r="I610" s="42" t="str">
        <f>IF(B610="","",IF(L610=LIST!$A$75,"",IF(K610=LIST!$A$76,LIST!$A$76,IF(L610=LIST!$A$77,"",IF(L610=LIST!$A$78,"",IF(L610=LIST!$A$80,"",IF(L610=LIST!$A$72,"",IF(L610=LIST!$A$73,"",IF(L610=LIST!$A$81,"",IF(L610=LIST!$A$82,"",IF(L610=LIST!$A$79,"",IF(K610=LIST!$A$75,LIST!$A$75,ROUND(J610*L610,2)))))))))))))</f>
        <v/>
      </c>
      <c r="J610" s="43">
        <f>IF(D610="",0,IF(K610=LIST!$A$75,0,IF(K610=LIST!$A$76,0,IF(K610=LIST!$A$77,0,IF(K610=LIST!$A$78,0,(MIN(D610,8)-K610))))))</f>
        <v>0</v>
      </c>
      <c r="K610" s="185" t="str">
        <f>IF(D610="","",IF('CLAIM FORM'!$M$7="",0,IF(L610=LIST!$A$78,0,IF('CLAIM FORM'!$M$7="R&amp;D",0,IF(E610="",LIST!$A$75,IF(F610=LIST!$F$30,0,IFERROR(((VLOOKUP(E610,'TRAINING CODE'!B:D,3,FALSE)*MIN(D610,8))),LIST!$A$76)))))))</f>
        <v/>
      </c>
      <c r="L610" s="183" t="str">
        <f>IF(B610="","",IF('CLAIM FORM'!$M$7="",LIST!$A$77,IFERROR(VLOOKUP(B610,'PHR (Project Hourly Rate)'!B:G,6,FALSE),LIST!$A$78)))</f>
        <v/>
      </c>
    </row>
    <row r="611" spans="1:12" ht="36" customHeight="1">
      <c r="A611" s="184">
        <v>609</v>
      </c>
      <c r="B611" s="46"/>
      <c r="C611" s="47"/>
      <c r="D611" s="48"/>
      <c r="E611" s="49"/>
      <c r="F611" s="49"/>
      <c r="G611" s="41" t="str">
        <f>IF(C611="","",VLOOKUP(WEEKDAY(C611),LIST!$A$15:$B$21,2,FALSE))</f>
        <v/>
      </c>
      <c r="H611" s="42" t="str">
        <f>IF(B611="","",IF(L611=LIST!$A$80,LIST!$A$78,IF(L611=LIST!$A$81,LIST!$A$78,IF(L611=LIST!$A$82,LIST!$A$78,IF(IFERROR(VLOOKUP(B611,'PHR (Project Hourly Rate)'!B:G,6,FALSE),LIST!$A$78)=0,LIST!$A$79,L611)))))</f>
        <v/>
      </c>
      <c r="I611" s="42" t="str">
        <f>IF(B611="","",IF(L611=LIST!$A$75,"",IF(K611=LIST!$A$76,LIST!$A$76,IF(L611=LIST!$A$77,"",IF(L611=LIST!$A$78,"",IF(L611=LIST!$A$80,"",IF(L611=LIST!$A$72,"",IF(L611=LIST!$A$73,"",IF(L611=LIST!$A$81,"",IF(L611=LIST!$A$82,"",IF(L611=LIST!$A$79,"",IF(K611=LIST!$A$75,LIST!$A$75,ROUND(J611*L611,2)))))))))))))</f>
        <v/>
      </c>
      <c r="J611" s="43">
        <f>IF(D611="",0,IF(K611=LIST!$A$75,0,IF(K611=LIST!$A$76,0,IF(K611=LIST!$A$77,0,IF(K611=LIST!$A$78,0,(MIN(D611,8)-K611))))))</f>
        <v>0</v>
      </c>
      <c r="K611" s="185" t="str">
        <f>IF(D611="","",IF('CLAIM FORM'!$M$7="",0,IF(L611=LIST!$A$78,0,IF('CLAIM FORM'!$M$7="R&amp;D",0,IF(E611="",LIST!$A$75,IF(F611=LIST!$F$30,0,IFERROR(((VLOOKUP(E611,'TRAINING CODE'!B:D,3,FALSE)*MIN(D611,8))),LIST!$A$76)))))))</f>
        <v/>
      </c>
      <c r="L611" s="183" t="str">
        <f>IF(B611="","",IF('CLAIM FORM'!$M$7="",LIST!$A$77,IFERROR(VLOOKUP(B611,'PHR (Project Hourly Rate)'!B:G,6,FALSE),LIST!$A$78)))</f>
        <v/>
      </c>
    </row>
    <row r="612" spans="1:12" ht="36" customHeight="1">
      <c r="A612" s="184">
        <v>610</v>
      </c>
      <c r="B612" s="46"/>
      <c r="C612" s="47"/>
      <c r="D612" s="48"/>
      <c r="E612" s="49"/>
      <c r="F612" s="49"/>
      <c r="G612" s="41" t="str">
        <f>IF(C612="","",VLOOKUP(WEEKDAY(C612),LIST!$A$15:$B$21,2,FALSE))</f>
        <v/>
      </c>
      <c r="H612" s="42" t="str">
        <f>IF(B612="","",IF(L612=LIST!$A$80,LIST!$A$78,IF(L612=LIST!$A$81,LIST!$A$78,IF(L612=LIST!$A$82,LIST!$A$78,IF(IFERROR(VLOOKUP(B612,'PHR (Project Hourly Rate)'!B:G,6,FALSE),LIST!$A$78)=0,LIST!$A$79,L612)))))</f>
        <v/>
      </c>
      <c r="I612" s="42" t="str">
        <f>IF(B612="","",IF(L612=LIST!$A$75,"",IF(K612=LIST!$A$76,LIST!$A$76,IF(L612=LIST!$A$77,"",IF(L612=LIST!$A$78,"",IF(L612=LIST!$A$80,"",IF(L612=LIST!$A$72,"",IF(L612=LIST!$A$73,"",IF(L612=LIST!$A$81,"",IF(L612=LIST!$A$82,"",IF(L612=LIST!$A$79,"",IF(K612=LIST!$A$75,LIST!$A$75,ROUND(J612*L612,2)))))))))))))</f>
        <v/>
      </c>
      <c r="J612" s="43">
        <f>IF(D612="",0,IF(K612=LIST!$A$75,0,IF(K612=LIST!$A$76,0,IF(K612=LIST!$A$77,0,IF(K612=LIST!$A$78,0,(MIN(D612,8)-K612))))))</f>
        <v>0</v>
      </c>
      <c r="K612" s="185" t="str">
        <f>IF(D612="","",IF('CLAIM FORM'!$M$7="",0,IF(L612=LIST!$A$78,0,IF('CLAIM FORM'!$M$7="R&amp;D",0,IF(E612="",LIST!$A$75,IF(F612=LIST!$F$30,0,IFERROR(((VLOOKUP(E612,'TRAINING CODE'!B:D,3,FALSE)*MIN(D612,8))),LIST!$A$76)))))))</f>
        <v/>
      </c>
      <c r="L612" s="183" t="str">
        <f>IF(B612="","",IF('CLAIM FORM'!$M$7="",LIST!$A$77,IFERROR(VLOOKUP(B612,'PHR (Project Hourly Rate)'!B:G,6,FALSE),LIST!$A$78)))</f>
        <v/>
      </c>
    </row>
    <row r="613" spans="1:12" ht="36" customHeight="1">
      <c r="A613" s="184">
        <v>611</v>
      </c>
      <c r="B613" s="46"/>
      <c r="C613" s="47"/>
      <c r="D613" s="48"/>
      <c r="E613" s="49"/>
      <c r="F613" s="49"/>
      <c r="G613" s="41" t="str">
        <f>IF(C613="","",VLOOKUP(WEEKDAY(C613),LIST!$A$15:$B$21,2,FALSE))</f>
        <v/>
      </c>
      <c r="H613" s="42" t="str">
        <f>IF(B613="","",IF(L613=LIST!$A$80,LIST!$A$78,IF(L613=LIST!$A$81,LIST!$A$78,IF(L613=LIST!$A$82,LIST!$A$78,IF(IFERROR(VLOOKUP(B613,'PHR (Project Hourly Rate)'!B:G,6,FALSE),LIST!$A$78)=0,LIST!$A$79,L613)))))</f>
        <v/>
      </c>
      <c r="I613" s="42" t="str">
        <f>IF(B613="","",IF(L613=LIST!$A$75,"",IF(K613=LIST!$A$76,LIST!$A$76,IF(L613=LIST!$A$77,"",IF(L613=LIST!$A$78,"",IF(L613=LIST!$A$80,"",IF(L613=LIST!$A$72,"",IF(L613=LIST!$A$73,"",IF(L613=LIST!$A$81,"",IF(L613=LIST!$A$82,"",IF(L613=LIST!$A$79,"",IF(K613=LIST!$A$75,LIST!$A$75,ROUND(J613*L613,2)))))))))))))</f>
        <v/>
      </c>
      <c r="J613" s="43">
        <f>IF(D613="",0,IF(K613=LIST!$A$75,0,IF(K613=LIST!$A$76,0,IF(K613=LIST!$A$77,0,IF(K613=LIST!$A$78,0,(MIN(D613,8)-K613))))))</f>
        <v>0</v>
      </c>
      <c r="K613" s="185" t="str">
        <f>IF(D613="","",IF('CLAIM FORM'!$M$7="",0,IF(L613=LIST!$A$78,0,IF('CLAIM FORM'!$M$7="R&amp;D",0,IF(E613="",LIST!$A$75,IF(F613=LIST!$F$30,0,IFERROR(((VLOOKUP(E613,'TRAINING CODE'!B:D,3,FALSE)*MIN(D613,8))),LIST!$A$76)))))))</f>
        <v/>
      </c>
      <c r="L613" s="183" t="str">
        <f>IF(B613="","",IF('CLAIM FORM'!$M$7="",LIST!$A$77,IFERROR(VLOOKUP(B613,'PHR (Project Hourly Rate)'!B:G,6,FALSE),LIST!$A$78)))</f>
        <v/>
      </c>
    </row>
    <row r="614" spans="1:12" ht="36" customHeight="1">
      <c r="A614" s="184">
        <v>612</v>
      </c>
      <c r="B614" s="46"/>
      <c r="C614" s="47"/>
      <c r="D614" s="48"/>
      <c r="E614" s="49"/>
      <c r="F614" s="49"/>
      <c r="G614" s="41" t="str">
        <f>IF(C614="","",VLOOKUP(WEEKDAY(C614),LIST!$A$15:$B$21,2,FALSE))</f>
        <v/>
      </c>
      <c r="H614" s="42" t="str">
        <f>IF(B614="","",IF(L614=LIST!$A$80,LIST!$A$78,IF(L614=LIST!$A$81,LIST!$A$78,IF(L614=LIST!$A$82,LIST!$A$78,IF(IFERROR(VLOOKUP(B614,'PHR (Project Hourly Rate)'!B:G,6,FALSE),LIST!$A$78)=0,LIST!$A$79,L614)))))</f>
        <v/>
      </c>
      <c r="I614" s="42" t="str">
        <f>IF(B614="","",IF(L614=LIST!$A$75,"",IF(K614=LIST!$A$76,LIST!$A$76,IF(L614=LIST!$A$77,"",IF(L614=LIST!$A$78,"",IF(L614=LIST!$A$80,"",IF(L614=LIST!$A$72,"",IF(L614=LIST!$A$73,"",IF(L614=LIST!$A$81,"",IF(L614=LIST!$A$82,"",IF(L614=LIST!$A$79,"",IF(K614=LIST!$A$75,LIST!$A$75,ROUND(J614*L614,2)))))))))))))</f>
        <v/>
      </c>
      <c r="J614" s="43">
        <f>IF(D614="",0,IF(K614=LIST!$A$75,0,IF(K614=LIST!$A$76,0,IF(K614=LIST!$A$77,0,IF(K614=LIST!$A$78,0,(MIN(D614,8)-K614))))))</f>
        <v>0</v>
      </c>
      <c r="K614" s="185" t="str">
        <f>IF(D614="","",IF('CLAIM FORM'!$M$7="",0,IF(L614=LIST!$A$78,0,IF('CLAIM FORM'!$M$7="R&amp;D",0,IF(E614="",LIST!$A$75,IF(F614=LIST!$F$30,0,IFERROR(((VLOOKUP(E614,'TRAINING CODE'!B:D,3,FALSE)*MIN(D614,8))),LIST!$A$76)))))))</f>
        <v/>
      </c>
      <c r="L614" s="183" t="str">
        <f>IF(B614="","",IF('CLAIM FORM'!$M$7="",LIST!$A$77,IFERROR(VLOOKUP(B614,'PHR (Project Hourly Rate)'!B:G,6,FALSE),LIST!$A$78)))</f>
        <v/>
      </c>
    </row>
    <row r="615" spans="1:12" ht="36" customHeight="1">
      <c r="A615" s="184">
        <v>613</v>
      </c>
      <c r="B615" s="46"/>
      <c r="C615" s="47"/>
      <c r="D615" s="48"/>
      <c r="E615" s="49"/>
      <c r="F615" s="49"/>
      <c r="G615" s="41" t="str">
        <f>IF(C615="","",VLOOKUP(WEEKDAY(C615),LIST!$A$15:$B$21,2,FALSE))</f>
        <v/>
      </c>
      <c r="H615" s="42" t="str">
        <f>IF(B615="","",IF(L615=LIST!$A$80,LIST!$A$78,IF(L615=LIST!$A$81,LIST!$A$78,IF(L615=LIST!$A$82,LIST!$A$78,IF(IFERROR(VLOOKUP(B615,'PHR (Project Hourly Rate)'!B:G,6,FALSE),LIST!$A$78)=0,LIST!$A$79,L615)))))</f>
        <v/>
      </c>
      <c r="I615" s="42" t="str">
        <f>IF(B615="","",IF(L615=LIST!$A$75,"",IF(K615=LIST!$A$76,LIST!$A$76,IF(L615=LIST!$A$77,"",IF(L615=LIST!$A$78,"",IF(L615=LIST!$A$80,"",IF(L615=LIST!$A$72,"",IF(L615=LIST!$A$73,"",IF(L615=LIST!$A$81,"",IF(L615=LIST!$A$82,"",IF(L615=LIST!$A$79,"",IF(K615=LIST!$A$75,LIST!$A$75,ROUND(J615*L615,2)))))))))))))</f>
        <v/>
      </c>
      <c r="J615" s="43">
        <f>IF(D615="",0,IF(K615=LIST!$A$75,0,IF(K615=LIST!$A$76,0,IF(K615=LIST!$A$77,0,IF(K615=LIST!$A$78,0,(MIN(D615,8)-K615))))))</f>
        <v>0</v>
      </c>
      <c r="K615" s="185" t="str">
        <f>IF(D615="","",IF('CLAIM FORM'!$M$7="",0,IF(L615=LIST!$A$78,0,IF('CLAIM FORM'!$M$7="R&amp;D",0,IF(E615="",LIST!$A$75,IF(F615=LIST!$F$30,0,IFERROR(((VLOOKUP(E615,'TRAINING CODE'!B:D,3,FALSE)*MIN(D615,8))),LIST!$A$76)))))))</f>
        <v/>
      </c>
      <c r="L615" s="183" t="str">
        <f>IF(B615="","",IF('CLAIM FORM'!$M$7="",LIST!$A$77,IFERROR(VLOOKUP(B615,'PHR (Project Hourly Rate)'!B:G,6,FALSE),LIST!$A$78)))</f>
        <v/>
      </c>
    </row>
    <row r="616" spans="1:12" ht="36" customHeight="1">
      <c r="A616" s="184">
        <v>614</v>
      </c>
      <c r="B616" s="46"/>
      <c r="C616" s="47"/>
      <c r="D616" s="48"/>
      <c r="E616" s="49"/>
      <c r="F616" s="49"/>
      <c r="G616" s="41" t="str">
        <f>IF(C616="","",VLOOKUP(WEEKDAY(C616),LIST!$A$15:$B$21,2,FALSE))</f>
        <v/>
      </c>
      <c r="H616" s="42" t="str">
        <f>IF(B616="","",IF(L616=LIST!$A$80,LIST!$A$78,IF(L616=LIST!$A$81,LIST!$A$78,IF(L616=LIST!$A$82,LIST!$A$78,IF(IFERROR(VLOOKUP(B616,'PHR (Project Hourly Rate)'!B:G,6,FALSE),LIST!$A$78)=0,LIST!$A$79,L616)))))</f>
        <v/>
      </c>
      <c r="I616" s="42" t="str">
        <f>IF(B616="","",IF(L616=LIST!$A$75,"",IF(K616=LIST!$A$76,LIST!$A$76,IF(L616=LIST!$A$77,"",IF(L616=LIST!$A$78,"",IF(L616=LIST!$A$80,"",IF(L616=LIST!$A$72,"",IF(L616=LIST!$A$73,"",IF(L616=LIST!$A$81,"",IF(L616=LIST!$A$82,"",IF(L616=LIST!$A$79,"",IF(K616=LIST!$A$75,LIST!$A$75,ROUND(J616*L616,2)))))))))))))</f>
        <v/>
      </c>
      <c r="J616" s="43">
        <f>IF(D616="",0,IF(K616=LIST!$A$75,0,IF(K616=LIST!$A$76,0,IF(K616=LIST!$A$77,0,IF(K616=LIST!$A$78,0,(MIN(D616,8)-K616))))))</f>
        <v>0</v>
      </c>
      <c r="K616" s="185" t="str">
        <f>IF(D616="","",IF('CLAIM FORM'!$M$7="",0,IF(L616=LIST!$A$78,0,IF('CLAIM FORM'!$M$7="R&amp;D",0,IF(E616="",LIST!$A$75,IF(F616=LIST!$F$30,0,IFERROR(((VLOOKUP(E616,'TRAINING CODE'!B:D,3,FALSE)*MIN(D616,8))),LIST!$A$76)))))))</f>
        <v/>
      </c>
      <c r="L616" s="183" t="str">
        <f>IF(B616="","",IF('CLAIM FORM'!$M$7="",LIST!$A$77,IFERROR(VLOOKUP(B616,'PHR (Project Hourly Rate)'!B:G,6,FALSE),LIST!$A$78)))</f>
        <v/>
      </c>
    </row>
    <row r="617" spans="1:12" ht="36" customHeight="1">
      <c r="A617" s="184">
        <v>615</v>
      </c>
      <c r="B617" s="46"/>
      <c r="C617" s="47"/>
      <c r="D617" s="48"/>
      <c r="E617" s="49"/>
      <c r="F617" s="49"/>
      <c r="G617" s="41" t="str">
        <f>IF(C617="","",VLOOKUP(WEEKDAY(C617),LIST!$A$15:$B$21,2,FALSE))</f>
        <v/>
      </c>
      <c r="H617" s="42" t="str">
        <f>IF(B617="","",IF(L617=LIST!$A$80,LIST!$A$78,IF(L617=LIST!$A$81,LIST!$A$78,IF(L617=LIST!$A$82,LIST!$A$78,IF(IFERROR(VLOOKUP(B617,'PHR (Project Hourly Rate)'!B:G,6,FALSE),LIST!$A$78)=0,LIST!$A$79,L617)))))</f>
        <v/>
      </c>
      <c r="I617" s="42" t="str">
        <f>IF(B617="","",IF(L617=LIST!$A$75,"",IF(K617=LIST!$A$76,LIST!$A$76,IF(L617=LIST!$A$77,"",IF(L617=LIST!$A$78,"",IF(L617=LIST!$A$80,"",IF(L617=LIST!$A$72,"",IF(L617=LIST!$A$73,"",IF(L617=LIST!$A$81,"",IF(L617=LIST!$A$82,"",IF(L617=LIST!$A$79,"",IF(K617=LIST!$A$75,LIST!$A$75,ROUND(J617*L617,2)))))))))))))</f>
        <v/>
      </c>
      <c r="J617" s="43">
        <f>IF(D617="",0,IF(K617=LIST!$A$75,0,IF(K617=LIST!$A$76,0,IF(K617=LIST!$A$77,0,IF(K617=LIST!$A$78,0,(MIN(D617,8)-K617))))))</f>
        <v>0</v>
      </c>
      <c r="K617" s="185" t="str">
        <f>IF(D617="","",IF('CLAIM FORM'!$M$7="",0,IF(L617=LIST!$A$78,0,IF('CLAIM FORM'!$M$7="R&amp;D",0,IF(E617="",LIST!$A$75,IF(F617=LIST!$F$30,0,IFERROR(((VLOOKUP(E617,'TRAINING CODE'!B:D,3,FALSE)*MIN(D617,8))),LIST!$A$76)))))))</f>
        <v/>
      </c>
      <c r="L617" s="183" t="str">
        <f>IF(B617="","",IF('CLAIM FORM'!$M$7="",LIST!$A$77,IFERROR(VLOOKUP(B617,'PHR (Project Hourly Rate)'!B:G,6,FALSE),LIST!$A$78)))</f>
        <v/>
      </c>
    </row>
    <row r="618" spans="1:12" ht="36" customHeight="1">
      <c r="A618" s="184">
        <v>616</v>
      </c>
      <c r="B618" s="46"/>
      <c r="C618" s="47"/>
      <c r="D618" s="48"/>
      <c r="E618" s="49"/>
      <c r="F618" s="49"/>
      <c r="G618" s="41" t="str">
        <f>IF(C618="","",VLOOKUP(WEEKDAY(C618),LIST!$A$15:$B$21,2,FALSE))</f>
        <v/>
      </c>
      <c r="H618" s="42" t="str">
        <f>IF(B618="","",IF(L618=LIST!$A$80,LIST!$A$78,IF(L618=LIST!$A$81,LIST!$A$78,IF(L618=LIST!$A$82,LIST!$A$78,IF(IFERROR(VLOOKUP(B618,'PHR (Project Hourly Rate)'!B:G,6,FALSE),LIST!$A$78)=0,LIST!$A$79,L618)))))</f>
        <v/>
      </c>
      <c r="I618" s="42" t="str">
        <f>IF(B618="","",IF(L618=LIST!$A$75,"",IF(K618=LIST!$A$76,LIST!$A$76,IF(L618=LIST!$A$77,"",IF(L618=LIST!$A$78,"",IF(L618=LIST!$A$80,"",IF(L618=LIST!$A$72,"",IF(L618=LIST!$A$73,"",IF(L618=LIST!$A$81,"",IF(L618=LIST!$A$82,"",IF(L618=LIST!$A$79,"",IF(K618=LIST!$A$75,LIST!$A$75,ROUND(J618*L618,2)))))))))))))</f>
        <v/>
      </c>
      <c r="J618" s="43">
        <f>IF(D618="",0,IF(K618=LIST!$A$75,0,IF(K618=LIST!$A$76,0,IF(K618=LIST!$A$77,0,IF(K618=LIST!$A$78,0,(MIN(D618,8)-K618))))))</f>
        <v>0</v>
      </c>
      <c r="K618" s="185" t="str">
        <f>IF(D618="","",IF('CLAIM FORM'!$M$7="",0,IF(L618=LIST!$A$78,0,IF('CLAIM FORM'!$M$7="R&amp;D",0,IF(E618="",LIST!$A$75,IF(F618=LIST!$F$30,0,IFERROR(((VLOOKUP(E618,'TRAINING CODE'!B:D,3,FALSE)*MIN(D618,8))),LIST!$A$76)))))))</f>
        <v/>
      </c>
      <c r="L618" s="183" t="str">
        <f>IF(B618="","",IF('CLAIM FORM'!$M$7="",LIST!$A$77,IFERROR(VLOOKUP(B618,'PHR (Project Hourly Rate)'!B:G,6,FALSE),LIST!$A$78)))</f>
        <v/>
      </c>
    </row>
    <row r="619" spans="1:12" ht="36" customHeight="1">
      <c r="A619" s="184">
        <v>617</v>
      </c>
      <c r="B619" s="46"/>
      <c r="C619" s="47"/>
      <c r="D619" s="48"/>
      <c r="E619" s="49"/>
      <c r="F619" s="49"/>
      <c r="G619" s="41" t="str">
        <f>IF(C619="","",VLOOKUP(WEEKDAY(C619),LIST!$A$15:$B$21,2,FALSE))</f>
        <v/>
      </c>
      <c r="H619" s="42" t="str">
        <f>IF(B619="","",IF(L619=LIST!$A$80,LIST!$A$78,IF(L619=LIST!$A$81,LIST!$A$78,IF(L619=LIST!$A$82,LIST!$A$78,IF(IFERROR(VLOOKUP(B619,'PHR (Project Hourly Rate)'!B:G,6,FALSE),LIST!$A$78)=0,LIST!$A$79,L619)))))</f>
        <v/>
      </c>
      <c r="I619" s="42" t="str">
        <f>IF(B619="","",IF(L619=LIST!$A$75,"",IF(K619=LIST!$A$76,LIST!$A$76,IF(L619=LIST!$A$77,"",IF(L619=LIST!$A$78,"",IF(L619=LIST!$A$80,"",IF(L619=LIST!$A$72,"",IF(L619=LIST!$A$73,"",IF(L619=LIST!$A$81,"",IF(L619=LIST!$A$82,"",IF(L619=LIST!$A$79,"",IF(K619=LIST!$A$75,LIST!$A$75,ROUND(J619*L619,2)))))))))))))</f>
        <v/>
      </c>
      <c r="J619" s="43">
        <f>IF(D619="",0,IF(K619=LIST!$A$75,0,IF(K619=LIST!$A$76,0,IF(K619=LIST!$A$77,0,IF(K619=LIST!$A$78,0,(MIN(D619,8)-K619))))))</f>
        <v>0</v>
      </c>
      <c r="K619" s="185" t="str">
        <f>IF(D619="","",IF('CLAIM FORM'!$M$7="",0,IF(L619=LIST!$A$78,0,IF('CLAIM FORM'!$M$7="R&amp;D",0,IF(E619="",LIST!$A$75,IF(F619=LIST!$F$30,0,IFERROR(((VLOOKUP(E619,'TRAINING CODE'!B:D,3,FALSE)*MIN(D619,8))),LIST!$A$76)))))))</f>
        <v/>
      </c>
      <c r="L619" s="183" t="str">
        <f>IF(B619="","",IF('CLAIM FORM'!$M$7="",LIST!$A$77,IFERROR(VLOOKUP(B619,'PHR (Project Hourly Rate)'!B:G,6,FALSE),LIST!$A$78)))</f>
        <v/>
      </c>
    </row>
    <row r="620" spans="1:12" ht="36" customHeight="1">
      <c r="A620" s="184">
        <v>618</v>
      </c>
      <c r="B620" s="46"/>
      <c r="C620" s="47"/>
      <c r="D620" s="48"/>
      <c r="E620" s="49"/>
      <c r="F620" s="49"/>
      <c r="G620" s="41" t="str">
        <f>IF(C620="","",VLOOKUP(WEEKDAY(C620),LIST!$A$15:$B$21,2,FALSE))</f>
        <v/>
      </c>
      <c r="H620" s="42" t="str">
        <f>IF(B620="","",IF(L620=LIST!$A$80,LIST!$A$78,IF(L620=LIST!$A$81,LIST!$A$78,IF(L620=LIST!$A$82,LIST!$A$78,IF(IFERROR(VLOOKUP(B620,'PHR (Project Hourly Rate)'!B:G,6,FALSE),LIST!$A$78)=0,LIST!$A$79,L620)))))</f>
        <v/>
      </c>
      <c r="I620" s="42" t="str">
        <f>IF(B620="","",IF(L620=LIST!$A$75,"",IF(K620=LIST!$A$76,LIST!$A$76,IF(L620=LIST!$A$77,"",IF(L620=LIST!$A$78,"",IF(L620=LIST!$A$80,"",IF(L620=LIST!$A$72,"",IF(L620=LIST!$A$73,"",IF(L620=LIST!$A$81,"",IF(L620=LIST!$A$82,"",IF(L620=LIST!$A$79,"",IF(K620=LIST!$A$75,LIST!$A$75,ROUND(J620*L620,2)))))))))))))</f>
        <v/>
      </c>
      <c r="J620" s="43">
        <f>IF(D620="",0,IF(K620=LIST!$A$75,0,IF(K620=LIST!$A$76,0,IF(K620=LIST!$A$77,0,IF(K620=LIST!$A$78,0,(MIN(D620,8)-K620))))))</f>
        <v>0</v>
      </c>
      <c r="K620" s="185" t="str">
        <f>IF(D620="","",IF('CLAIM FORM'!$M$7="",0,IF(L620=LIST!$A$78,0,IF('CLAIM FORM'!$M$7="R&amp;D",0,IF(E620="",LIST!$A$75,IF(F620=LIST!$F$30,0,IFERROR(((VLOOKUP(E620,'TRAINING CODE'!B:D,3,FALSE)*MIN(D620,8))),LIST!$A$76)))))))</f>
        <v/>
      </c>
      <c r="L620" s="183" t="str">
        <f>IF(B620="","",IF('CLAIM FORM'!$M$7="",LIST!$A$77,IFERROR(VLOOKUP(B620,'PHR (Project Hourly Rate)'!B:G,6,FALSE),LIST!$A$78)))</f>
        <v/>
      </c>
    </row>
    <row r="621" spans="1:12" ht="36" customHeight="1">
      <c r="A621" s="184">
        <v>619</v>
      </c>
      <c r="B621" s="46"/>
      <c r="C621" s="47"/>
      <c r="D621" s="48"/>
      <c r="E621" s="49"/>
      <c r="F621" s="49"/>
      <c r="G621" s="41" t="str">
        <f>IF(C621="","",VLOOKUP(WEEKDAY(C621),LIST!$A$15:$B$21,2,FALSE))</f>
        <v/>
      </c>
      <c r="H621" s="42" t="str">
        <f>IF(B621="","",IF(L621=LIST!$A$80,LIST!$A$78,IF(L621=LIST!$A$81,LIST!$A$78,IF(L621=LIST!$A$82,LIST!$A$78,IF(IFERROR(VLOOKUP(B621,'PHR (Project Hourly Rate)'!B:G,6,FALSE),LIST!$A$78)=0,LIST!$A$79,L621)))))</f>
        <v/>
      </c>
      <c r="I621" s="42" t="str">
        <f>IF(B621="","",IF(L621=LIST!$A$75,"",IF(K621=LIST!$A$76,LIST!$A$76,IF(L621=LIST!$A$77,"",IF(L621=LIST!$A$78,"",IF(L621=LIST!$A$80,"",IF(L621=LIST!$A$72,"",IF(L621=LIST!$A$73,"",IF(L621=LIST!$A$81,"",IF(L621=LIST!$A$82,"",IF(L621=LIST!$A$79,"",IF(K621=LIST!$A$75,LIST!$A$75,ROUND(J621*L621,2)))))))))))))</f>
        <v/>
      </c>
      <c r="J621" s="43">
        <f>IF(D621="",0,IF(K621=LIST!$A$75,0,IF(K621=LIST!$A$76,0,IF(K621=LIST!$A$77,0,IF(K621=LIST!$A$78,0,(MIN(D621,8)-K621))))))</f>
        <v>0</v>
      </c>
      <c r="K621" s="185" t="str">
        <f>IF(D621="","",IF('CLAIM FORM'!$M$7="",0,IF(L621=LIST!$A$78,0,IF('CLAIM FORM'!$M$7="R&amp;D",0,IF(E621="",LIST!$A$75,IF(F621=LIST!$F$30,0,IFERROR(((VLOOKUP(E621,'TRAINING CODE'!B:D,3,FALSE)*MIN(D621,8))),LIST!$A$76)))))))</f>
        <v/>
      </c>
      <c r="L621" s="183" t="str">
        <f>IF(B621="","",IF('CLAIM FORM'!$M$7="",LIST!$A$77,IFERROR(VLOOKUP(B621,'PHR (Project Hourly Rate)'!B:G,6,FALSE),LIST!$A$78)))</f>
        <v/>
      </c>
    </row>
    <row r="622" spans="1:12" ht="36" customHeight="1">
      <c r="A622" s="184">
        <v>620</v>
      </c>
      <c r="B622" s="46"/>
      <c r="C622" s="47"/>
      <c r="D622" s="48"/>
      <c r="E622" s="49"/>
      <c r="F622" s="49"/>
      <c r="G622" s="41" t="str">
        <f>IF(C622="","",VLOOKUP(WEEKDAY(C622),LIST!$A$15:$B$21,2,FALSE))</f>
        <v/>
      </c>
      <c r="H622" s="42" t="str">
        <f>IF(B622="","",IF(L622=LIST!$A$80,LIST!$A$78,IF(L622=LIST!$A$81,LIST!$A$78,IF(L622=LIST!$A$82,LIST!$A$78,IF(IFERROR(VLOOKUP(B622,'PHR (Project Hourly Rate)'!B:G,6,FALSE),LIST!$A$78)=0,LIST!$A$79,L622)))))</f>
        <v/>
      </c>
      <c r="I622" s="42" t="str">
        <f>IF(B622="","",IF(L622=LIST!$A$75,"",IF(K622=LIST!$A$76,LIST!$A$76,IF(L622=LIST!$A$77,"",IF(L622=LIST!$A$78,"",IF(L622=LIST!$A$80,"",IF(L622=LIST!$A$72,"",IF(L622=LIST!$A$73,"",IF(L622=LIST!$A$81,"",IF(L622=LIST!$A$82,"",IF(L622=LIST!$A$79,"",IF(K622=LIST!$A$75,LIST!$A$75,ROUND(J622*L622,2)))))))))))))</f>
        <v/>
      </c>
      <c r="J622" s="43">
        <f>IF(D622="",0,IF(K622=LIST!$A$75,0,IF(K622=LIST!$A$76,0,IF(K622=LIST!$A$77,0,IF(K622=LIST!$A$78,0,(MIN(D622,8)-K622))))))</f>
        <v>0</v>
      </c>
      <c r="K622" s="185" t="str">
        <f>IF(D622="","",IF('CLAIM FORM'!$M$7="",0,IF(L622=LIST!$A$78,0,IF('CLAIM FORM'!$M$7="R&amp;D",0,IF(E622="",LIST!$A$75,IF(F622=LIST!$F$30,0,IFERROR(((VLOOKUP(E622,'TRAINING CODE'!B:D,3,FALSE)*MIN(D622,8))),LIST!$A$76)))))))</f>
        <v/>
      </c>
      <c r="L622" s="183" t="str">
        <f>IF(B622="","",IF('CLAIM FORM'!$M$7="",LIST!$A$77,IFERROR(VLOOKUP(B622,'PHR (Project Hourly Rate)'!B:G,6,FALSE),LIST!$A$78)))</f>
        <v/>
      </c>
    </row>
    <row r="623" spans="1:12" ht="36" customHeight="1">
      <c r="A623" s="184">
        <v>621</v>
      </c>
      <c r="B623" s="46"/>
      <c r="C623" s="47"/>
      <c r="D623" s="48"/>
      <c r="E623" s="49"/>
      <c r="F623" s="49"/>
      <c r="G623" s="41" t="str">
        <f>IF(C623="","",VLOOKUP(WEEKDAY(C623),LIST!$A$15:$B$21,2,FALSE))</f>
        <v/>
      </c>
      <c r="H623" s="42" t="str">
        <f>IF(B623="","",IF(L623=LIST!$A$80,LIST!$A$78,IF(L623=LIST!$A$81,LIST!$A$78,IF(L623=LIST!$A$82,LIST!$A$78,IF(IFERROR(VLOOKUP(B623,'PHR (Project Hourly Rate)'!B:G,6,FALSE),LIST!$A$78)=0,LIST!$A$79,L623)))))</f>
        <v/>
      </c>
      <c r="I623" s="42" t="str">
        <f>IF(B623="","",IF(L623=LIST!$A$75,"",IF(K623=LIST!$A$76,LIST!$A$76,IF(L623=LIST!$A$77,"",IF(L623=LIST!$A$78,"",IF(L623=LIST!$A$80,"",IF(L623=LIST!$A$72,"",IF(L623=LIST!$A$73,"",IF(L623=LIST!$A$81,"",IF(L623=LIST!$A$82,"",IF(L623=LIST!$A$79,"",IF(K623=LIST!$A$75,LIST!$A$75,ROUND(J623*L623,2)))))))))))))</f>
        <v/>
      </c>
      <c r="J623" s="43">
        <f>IF(D623="",0,IF(K623=LIST!$A$75,0,IF(K623=LIST!$A$76,0,IF(K623=LIST!$A$77,0,IF(K623=LIST!$A$78,0,(MIN(D623,8)-K623))))))</f>
        <v>0</v>
      </c>
      <c r="K623" s="185" t="str">
        <f>IF(D623="","",IF('CLAIM FORM'!$M$7="",0,IF(L623=LIST!$A$78,0,IF('CLAIM FORM'!$M$7="R&amp;D",0,IF(E623="",LIST!$A$75,IF(F623=LIST!$F$30,0,IFERROR(((VLOOKUP(E623,'TRAINING CODE'!B:D,3,FALSE)*MIN(D623,8))),LIST!$A$76)))))))</f>
        <v/>
      </c>
      <c r="L623" s="183" t="str">
        <f>IF(B623="","",IF('CLAIM FORM'!$M$7="",LIST!$A$77,IFERROR(VLOOKUP(B623,'PHR (Project Hourly Rate)'!B:G,6,FALSE),LIST!$A$78)))</f>
        <v/>
      </c>
    </row>
    <row r="624" spans="1:12" ht="36" customHeight="1">
      <c r="A624" s="184">
        <v>622</v>
      </c>
      <c r="B624" s="46"/>
      <c r="C624" s="47"/>
      <c r="D624" s="48"/>
      <c r="E624" s="49"/>
      <c r="F624" s="49"/>
      <c r="G624" s="41" t="str">
        <f>IF(C624="","",VLOOKUP(WEEKDAY(C624),LIST!$A$15:$B$21,2,FALSE))</f>
        <v/>
      </c>
      <c r="H624" s="42" t="str">
        <f>IF(B624="","",IF(L624=LIST!$A$80,LIST!$A$78,IF(L624=LIST!$A$81,LIST!$A$78,IF(L624=LIST!$A$82,LIST!$A$78,IF(IFERROR(VLOOKUP(B624,'PHR (Project Hourly Rate)'!B:G,6,FALSE),LIST!$A$78)=0,LIST!$A$79,L624)))))</f>
        <v/>
      </c>
      <c r="I624" s="42" t="str">
        <f>IF(B624="","",IF(L624=LIST!$A$75,"",IF(K624=LIST!$A$76,LIST!$A$76,IF(L624=LIST!$A$77,"",IF(L624=LIST!$A$78,"",IF(L624=LIST!$A$80,"",IF(L624=LIST!$A$72,"",IF(L624=LIST!$A$73,"",IF(L624=LIST!$A$81,"",IF(L624=LIST!$A$82,"",IF(L624=LIST!$A$79,"",IF(K624=LIST!$A$75,LIST!$A$75,ROUND(J624*L624,2)))))))))))))</f>
        <v/>
      </c>
      <c r="J624" s="43">
        <f>IF(D624="",0,IF(K624=LIST!$A$75,0,IF(K624=LIST!$A$76,0,IF(K624=LIST!$A$77,0,IF(K624=LIST!$A$78,0,(MIN(D624,8)-K624))))))</f>
        <v>0</v>
      </c>
      <c r="K624" s="185" t="str">
        <f>IF(D624="","",IF('CLAIM FORM'!$M$7="",0,IF(L624=LIST!$A$78,0,IF('CLAIM FORM'!$M$7="R&amp;D",0,IF(E624="",LIST!$A$75,IF(F624=LIST!$F$30,0,IFERROR(((VLOOKUP(E624,'TRAINING CODE'!B:D,3,FALSE)*MIN(D624,8))),LIST!$A$76)))))))</f>
        <v/>
      </c>
      <c r="L624" s="183" t="str">
        <f>IF(B624="","",IF('CLAIM FORM'!$M$7="",LIST!$A$77,IFERROR(VLOOKUP(B624,'PHR (Project Hourly Rate)'!B:G,6,FALSE),LIST!$A$78)))</f>
        <v/>
      </c>
    </row>
    <row r="625" spans="1:12" ht="36" customHeight="1">
      <c r="A625" s="184">
        <v>623</v>
      </c>
      <c r="B625" s="46"/>
      <c r="C625" s="47"/>
      <c r="D625" s="48"/>
      <c r="E625" s="49"/>
      <c r="F625" s="49"/>
      <c r="G625" s="41" t="str">
        <f>IF(C625="","",VLOOKUP(WEEKDAY(C625),LIST!$A$15:$B$21,2,FALSE))</f>
        <v/>
      </c>
      <c r="H625" s="42" t="str">
        <f>IF(B625="","",IF(L625=LIST!$A$80,LIST!$A$78,IF(L625=LIST!$A$81,LIST!$A$78,IF(L625=LIST!$A$82,LIST!$A$78,IF(IFERROR(VLOOKUP(B625,'PHR (Project Hourly Rate)'!B:G,6,FALSE),LIST!$A$78)=0,LIST!$A$79,L625)))))</f>
        <v/>
      </c>
      <c r="I625" s="42" t="str">
        <f>IF(B625="","",IF(L625=LIST!$A$75,"",IF(K625=LIST!$A$76,LIST!$A$76,IF(L625=LIST!$A$77,"",IF(L625=LIST!$A$78,"",IF(L625=LIST!$A$80,"",IF(L625=LIST!$A$72,"",IF(L625=LIST!$A$73,"",IF(L625=LIST!$A$81,"",IF(L625=LIST!$A$82,"",IF(L625=LIST!$A$79,"",IF(K625=LIST!$A$75,LIST!$A$75,ROUND(J625*L625,2)))))))))))))</f>
        <v/>
      </c>
      <c r="J625" s="43">
        <f>IF(D625="",0,IF(K625=LIST!$A$75,0,IF(K625=LIST!$A$76,0,IF(K625=LIST!$A$77,0,IF(K625=LIST!$A$78,0,(MIN(D625,8)-K625))))))</f>
        <v>0</v>
      </c>
      <c r="K625" s="185" t="str">
        <f>IF(D625="","",IF('CLAIM FORM'!$M$7="",0,IF(L625=LIST!$A$78,0,IF('CLAIM FORM'!$M$7="R&amp;D",0,IF(E625="",LIST!$A$75,IF(F625=LIST!$F$30,0,IFERROR(((VLOOKUP(E625,'TRAINING CODE'!B:D,3,FALSE)*MIN(D625,8))),LIST!$A$76)))))))</f>
        <v/>
      </c>
      <c r="L625" s="183" t="str">
        <f>IF(B625="","",IF('CLAIM FORM'!$M$7="",LIST!$A$77,IFERROR(VLOOKUP(B625,'PHR (Project Hourly Rate)'!B:G,6,FALSE),LIST!$A$78)))</f>
        <v/>
      </c>
    </row>
    <row r="626" spans="1:12" ht="36" customHeight="1">
      <c r="A626" s="184">
        <v>624</v>
      </c>
      <c r="B626" s="46"/>
      <c r="C626" s="47"/>
      <c r="D626" s="48"/>
      <c r="E626" s="49"/>
      <c r="F626" s="49"/>
      <c r="G626" s="41" t="str">
        <f>IF(C626="","",VLOOKUP(WEEKDAY(C626),LIST!$A$15:$B$21,2,FALSE))</f>
        <v/>
      </c>
      <c r="H626" s="42" t="str">
        <f>IF(B626="","",IF(L626=LIST!$A$80,LIST!$A$78,IF(L626=LIST!$A$81,LIST!$A$78,IF(L626=LIST!$A$82,LIST!$A$78,IF(IFERROR(VLOOKUP(B626,'PHR (Project Hourly Rate)'!B:G,6,FALSE),LIST!$A$78)=0,LIST!$A$79,L626)))))</f>
        <v/>
      </c>
      <c r="I626" s="42" t="str">
        <f>IF(B626="","",IF(L626=LIST!$A$75,"",IF(K626=LIST!$A$76,LIST!$A$76,IF(L626=LIST!$A$77,"",IF(L626=LIST!$A$78,"",IF(L626=LIST!$A$80,"",IF(L626=LIST!$A$72,"",IF(L626=LIST!$A$73,"",IF(L626=LIST!$A$81,"",IF(L626=LIST!$A$82,"",IF(L626=LIST!$A$79,"",IF(K626=LIST!$A$75,LIST!$A$75,ROUND(J626*L626,2)))))))))))))</f>
        <v/>
      </c>
      <c r="J626" s="43">
        <f>IF(D626="",0,IF(K626=LIST!$A$75,0,IF(K626=LIST!$A$76,0,IF(K626=LIST!$A$77,0,IF(K626=LIST!$A$78,0,(MIN(D626,8)-K626))))))</f>
        <v>0</v>
      </c>
      <c r="K626" s="185" t="str">
        <f>IF(D626="","",IF('CLAIM FORM'!$M$7="",0,IF(L626=LIST!$A$78,0,IF('CLAIM FORM'!$M$7="R&amp;D",0,IF(E626="",LIST!$A$75,IF(F626=LIST!$F$30,0,IFERROR(((VLOOKUP(E626,'TRAINING CODE'!B:D,3,FALSE)*MIN(D626,8))),LIST!$A$76)))))))</f>
        <v/>
      </c>
      <c r="L626" s="183" t="str">
        <f>IF(B626="","",IF('CLAIM FORM'!$M$7="",LIST!$A$77,IFERROR(VLOOKUP(B626,'PHR (Project Hourly Rate)'!B:G,6,FALSE),LIST!$A$78)))</f>
        <v/>
      </c>
    </row>
    <row r="627" spans="1:12" ht="36" customHeight="1">
      <c r="A627" s="184">
        <v>625</v>
      </c>
      <c r="B627" s="46"/>
      <c r="C627" s="47"/>
      <c r="D627" s="48"/>
      <c r="E627" s="49"/>
      <c r="F627" s="49"/>
      <c r="G627" s="41" t="str">
        <f>IF(C627="","",VLOOKUP(WEEKDAY(C627),LIST!$A$15:$B$21,2,FALSE))</f>
        <v/>
      </c>
      <c r="H627" s="42" t="str">
        <f>IF(B627="","",IF(L627=LIST!$A$80,LIST!$A$78,IF(L627=LIST!$A$81,LIST!$A$78,IF(L627=LIST!$A$82,LIST!$A$78,IF(IFERROR(VLOOKUP(B627,'PHR (Project Hourly Rate)'!B:G,6,FALSE),LIST!$A$78)=0,LIST!$A$79,L627)))))</f>
        <v/>
      </c>
      <c r="I627" s="42" t="str">
        <f>IF(B627="","",IF(L627=LIST!$A$75,"",IF(K627=LIST!$A$76,LIST!$A$76,IF(L627=LIST!$A$77,"",IF(L627=LIST!$A$78,"",IF(L627=LIST!$A$80,"",IF(L627=LIST!$A$72,"",IF(L627=LIST!$A$73,"",IF(L627=LIST!$A$81,"",IF(L627=LIST!$A$82,"",IF(L627=LIST!$A$79,"",IF(K627=LIST!$A$75,LIST!$A$75,ROUND(J627*L627,2)))))))))))))</f>
        <v/>
      </c>
      <c r="J627" s="43">
        <f>IF(D627="",0,IF(K627=LIST!$A$75,0,IF(K627=LIST!$A$76,0,IF(K627=LIST!$A$77,0,IF(K627=LIST!$A$78,0,(MIN(D627,8)-K627))))))</f>
        <v>0</v>
      </c>
      <c r="K627" s="185" t="str">
        <f>IF(D627="","",IF('CLAIM FORM'!$M$7="",0,IF(L627=LIST!$A$78,0,IF('CLAIM FORM'!$M$7="R&amp;D",0,IF(E627="",LIST!$A$75,IF(F627=LIST!$F$30,0,IFERROR(((VLOOKUP(E627,'TRAINING CODE'!B:D,3,FALSE)*MIN(D627,8))),LIST!$A$76)))))))</f>
        <v/>
      </c>
      <c r="L627" s="183" t="str">
        <f>IF(B627="","",IF('CLAIM FORM'!$M$7="",LIST!$A$77,IFERROR(VLOOKUP(B627,'PHR (Project Hourly Rate)'!B:G,6,FALSE),LIST!$A$78)))</f>
        <v/>
      </c>
    </row>
    <row r="628" spans="1:12" ht="36" customHeight="1">
      <c r="A628" s="184">
        <v>626</v>
      </c>
      <c r="B628" s="46"/>
      <c r="C628" s="47"/>
      <c r="D628" s="48"/>
      <c r="E628" s="49"/>
      <c r="F628" s="49"/>
      <c r="G628" s="41" t="str">
        <f>IF(C628="","",VLOOKUP(WEEKDAY(C628),LIST!$A$15:$B$21,2,FALSE))</f>
        <v/>
      </c>
      <c r="H628" s="42" t="str">
        <f>IF(B628="","",IF(L628=LIST!$A$80,LIST!$A$78,IF(L628=LIST!$A$81,LIST!$A$78,IF(L628=LIST!$A$82,LIST!$A$78,IF(IFERROR(VLOOKUP(B628,'PHR (Project Hourly Rate)'!B:G,6,FALSE),LIST!$A$78)=0,LIST!$A$79,L628)))))</f>
        <v/>
      </c>
      <c r="I628" s="42" t="str">
        <f>IF(B628="","",IF(L628=LIST!$A$75,"",IF(K628=LIST!$A$76,LIST!$A$76,IF(L628=LIST!$A$77,"",IF(L628=LIST!$A$78,"",IF(L628=LIST!$A$80,"",IF(L628=LIST!$A$72,"",IF(L628=LIST!$A$73,"",IF(L628=LIST!$A$81,"",IF(L628=LIST!$A$82,"",IF(L628=LIST!$A$79,"",IF(K628=LIST!$A$75,LIST!$A$75,ROUND(J628*L628,2)))))))))))))</f>
        <v/>
      </c>
      <c r="J628" s="43">
        <f>IF(D628="",0,IF(K628=LIST!$A$75,0,IF(K628=LIST!$A$76,0,IF(K628=LIST!$A$77,0,IF(K628=LIST!$A$78,0,(MIN(D628,8)-K628))))))</f>
        <v>0</v>
      </c>
      <c r="K628" s="185" t="str">
        <f>IF(D628="","",IF('CLAIM FORM'!$M$7="",0,IF(L628=LIST!$A$78,0,IF('CLAIM FORM'!$M$7="R&amp;D",0,IF(E628="",LIST!$A$75,IF(F628=LIST!$F$30,0,IFERROR(((VLOOKUP(E628,'TRAINING CODE'!B:D,3,FALSE)*MIN(D628,8))),LIST!$A$76)))))))</f>
        <v/>
      </c>
      <c r="L628" s="183" t="str">
        <f>IF(B628="","",IF('CLAIM FORM'!$M$7="",LIST!$A$77,IFERROR(VLOOKUP(B628,'PHR (Project Hourly Rate)'!B:G,6,FALSE),LIST!$A$78)))</f>
        <v/>
      </c>
    </row>
    <row r="629" spans="1:12" ht="36" customHeight="1">
      <c r="A629" s="184">
        <v>627</v>
      </c>
      <c r="B629" s="46"/>
      <c r="C629" s="47"/>
      <c r="D629" s="48"/>
      <c r="E629" s="49"/>
      <c r="F629" s="49"/>
      <c r="G629" s="41" t="str">
        <f>IF(C629="","",VLOOKUP(WEEKDAY(C629),LIST!$A$15:$B$21,2,FALSE))</f>
        <v/>
      </c>
      <c r="H629" s="42" t="str">
        <f>IF(B629="","",IF(L629=LIST!$A$80,LIST!$A$78,IF(L629=LIST!$A$81,LIST!$A$78,IF(L629=LIST!$A$82,LIST!$A$78,IF(IFERROR(VLOOKUP(B629,'PHR (Project Hourly Rate)'!B:G,6,FALSE),LIST!$A$78)=0,LIST!$A$79,L629)))))</f>
        <v/>
      </c>
      <c r="I629" s="42" t="str">
        <f>IF(B629="","",IF(L629=LIST!$A$75,"",IF(K629=LIST!$A$76,LIST!$A$76,IF(L629=LIST!$A$77,"",IF(L629=LIST!$A$78,"",IF(L629=LIST!$A$80,"",IF(L629=LIST!$A$72,"",IF(L629=LIST!$A$73,"",IF(L629=LIST!$A$81,"",IF(L629=LIST!$A$82,"",IF(L629=LIST!$A$79,"",IF(K629=LIST!$A$75,LIST!$A$75,ROUND(J629*L629,2)))))))))))))</f>
        <v/>
      </c>
      <c r="J629" s="43">
        <f>IF(D629="",0,IF(K629=LIST!$A$75,0,IF(K629=LIST!$A$76,0,IF(K629=LIST!$A$77,0,IF(K629=LIST!$A$78,0,(MIN(D629,8)-K629))))))</f>
        <v>0</v>
      </c>
      <c r="K629" s="185" t="str">
        <f>IF(D629="","",IF('CLAIM FORM'!$M$7="",0,IF(L629=LIST!$A$78,0,IF('CLAIM FORM'!$M$7="R&amp;D",0,IF(E629="",LIST!$A$75,IF(F629=LIST!$F$30,0,IFERROR(((VLOOKUP(E629,'TRAINING CODE'!B:D,3,FALSE)*MIN(D629,8))),LIST!$A$76)))))))</f>
        <v/>
      </c>
      <c r="L629" s="183" t="str">
        <f>IF(B629="","",IF('CLAIM FORM'!$M$7="",LIST!$A$77,IFERROR(VLOOKUP(B629,'PHR (Project Hourly Rate)'!B:G,6,FALSE),LIST!$A$78)))</f>
        <v/>
      </c>
    </row>
    <row r="630" spans="1:12" ht="36" customHeight="1">
      <c r="A630" s="184">
        <v>628</v>
      </c>
      <c r="B630" s="46"/>
      <c r="C630" s="47"/>
      <c r="D630" s="48"/>
      <c r="E630" s="49"/>
      <c r="F630" s="49"/>
      <c r="G630" s="41" t="str">
        <f>IF(C630="","",VLOOKUP(WEEKDAY(C630),LIST!$A$15:$B$21,2,FALSE))</f>
        <v/>
      </c>
      <c r="H630" s="42" t="str">
        <f>IF(B630="","",IF(L630=LIST!$A$80,LIST!$A$78,IF(L630=LIST!$A$81,LIST!$A$78,IF(L630=LIST!$A$82,LIST!$A$78,IF(IFERROR(VLOOKUP(B630,'PHR (Project Hourly Rate)'!B:G,6,FALSE),LIST!$A$78)=0,LIST!$A$79,L630)))))</f>
        <v/>
      </c>
      <c r="I630" s="42" t="str">
        <f>IF(B630="","",IF(L630=LIST!$A$75,"",IF(K630=LIST!$A$76,LIST!$A$76,IF(L630=LIST!$A$77,"",IF(L630=LIST!$A$78,"",IF(L630=LIST!$A$80,"",IF(L630=LIST!$A$72,"",IF(L630=LIST!$A$73,"",IF(L630=LIST!$A$81,"",IF(L630=LIST!$A$82,"",IF(L630=LIST!$A$79,"",IF(K630=LIST!$A$75,LIST!$A$75,ROUND(J630*L630,2)))))))))))))</f>
        <v/>
      </c>
      <c r="J630" s="43">
        <f>IF(D630="",0,IF(K630=LIST!$A$75,0,IF(K630=LIST!$A$76,0,IF(K630=LIST!$A$77,0,IF(K630=LIST!$A$78,0,(MIN(D630,8)-K630))))))</f>
        <v>0</v>
      </c>
      <c r="K630" s="185" t="str">
        <f>IF(D630="","",IF('CLAIM FORM'!$M$7="",0,IF(L630=LIST!$A$78,0,IF('CLAIM FORM'!$M$7="R&amp;D",0,IF(E630="",LIST!$A$75,IF(F630=LIST!$F$30,0,IFERROR(((VLOOKUP(E630,'TRAINING CODE'!B:D,3,FALSE)*MIN(D630,8))),LIST!$A$76)))))))</f>
        <v/>
      </c>
      <c r="L630" s="183" t="str">
        <f>IF(B630="","",IF('CLAIM FORM'!$M$7="",LIST!$A$77,IFERROR(VLOOKUP(B630,'PHR (Project Hourly Rate)'!B:G,6,FALSE),LIST!$A$78)))</f>
        <v/>
      </c>
    </row>
    <row r="631" spans="1:12" ht="36" customHeight="1">
      <c r="A631" s="184">
        <v>629</v>
      </c>
      <c r="B631" s="46"/>
      <c r="C631" s="47"/>
      <c r="D631" s="48"/>
      <c r="E631" s="49"/>
      <c r="F631" s="49"/>
      <c r="G631" s="41" t="str">
        <f>IF(C631="","",VLOOKUP(WEEKDAY(C631),LIST!$A$15:$B$21,2,FALSE))</f>
        <v/>
      </c>
      <c r="H631" s="42" t="str">
        <f>IF(B631="","",IF(L631=LIST!$A$80,LIST!$A$78,IF(L631=LIST!$A$81,LIST!$A$78,IF(L631=LIST!$A$82,LIST!$A$78,IF(IFERROR(VLOOKUP(B631,'PHR (Project Hourly Rate)'!B:G,6,FALSE),LIST!$A$78)=0,LIST!$A$79,L631)))))</f>
        <v/>
      </c>
      <c r="I631" s="42" t="str">
        <f>IF(B631="","",IF(L631=LIST!$A$75,"",IF(K631=LIST!$A$76,LIST!$A$76,IF(L631=LIST!$A$77,"",IF(L631=LIST!$A$78,"",IF(L631=LIST!$A$80,"",IF(L631=LIST!$A$72,"",IF(L631=LIST!$A$73,"",IF(L631=LIST!$A$81,"",IF(L631=LIST!$A$82,"",IF(L631=LIST!$A$79,"",IF(K631=LIST!$A$75,LIST!$A$75,ROUND(J631*L631,2)))))))))))))</f>
        <v/>
      </c>
      <c r="J631" s="43">
        <f>IF(D631="",0,IF(K631=LIST!$A$75,0,IF(K631=LIST!$A$76,0,IF(K631=LIST!$A$77,0,IF(K631=LIST!$A$78,0,(MIN(D631,8)-K631))))))</f>
        <v>0</v>
      </c>
      <c r="K631" s="185" t="str">
        <f>IF(D631="","",IF('CLAIM FORM'!$M$7="",0,IF(L631=LIST!$A$78,0,IF('CLAIM FORM'!$M$7="R&amp;D",0,IF(E631="",LIST!$A$75,IF(F631=LIST!$F$30,0,IFERROR(((VLOOKUP(E631,'TRAINING CODE'!B:D,3,FALSE)*MIN(D631,8))),LIST!$A$76)))))))</f>
        <v/>
      </c>
      <c r="L631" s="183" t="str">
        <f>IF(B631="","",IF('CLAIM FORM'!$M$7="",LIST!$A$77,IFERROR(VLOOKUP(B631,'PHR (Project Hourly Rate)'!B:G,6,FALSE),LIST!$A$78)))</f>
        <v/>
      </c>
    </row>
    <row r="632" spans="1:12" ht="36" customHeight="1">
      <c r="A632" s="184">
        <v>630</v>
      </c>
      <c r="B632" s="46"/>
      <c r="C632" s="47"/>
      <c r="D632" s="48"/>
      <c r="E632" s="49"/>
      <c r="F632" s="49"/>
      <c r="G632" s="41" t="str">
        <f>IF(C632="","",VLOOKUP(WEEKDAY(C632),LIST!$A$15:$B$21,2,FALSE))</f>
        <v/>
      </c>
      <c r="H632" s="42" t="str">
        <f>IF(B632="","",IF(L632=LIST!$A$80,LIST!$A$78,IF(L632=LIST!$A$81,LIST!$A$78,IF(L632=LIST!$A$82,LIST!$A$78,IF(IFERROR(VLOOKUP(B632,'PHR (Project Hourly Rate)'!B:G,6,FALSE),LIST!$A$78)=0,LIST!$A$79,L632)))))</f>
        <v/>
      </c>
      <c r="I632" s="42" t="str">
        <f>IF(B632="","",IF(L632=LIST!$A$75,"",IF(K632=LIST!$A$76,LIST!$A$76,IF(L632=LIST!$A$77,"",IF(L632=LIST!$A$78,"",IF(L632=LIST!$A$80,"",IF(L632=LIST!$A$72,"",IF(L632=LIST!$A$73,"",IF(L632=LIST!$A$81,"",IF(L632=LIST!$A$82,"",IF(L632=LIST!$A$79,"",IF(K632=LIST!$A$75,LIST!$A$75,ROUND(J632*L632,2)))))))))))))</f>
        <v/>
      </c>
      <c r="J632" s="43">
        <f>IF(D632="",0,IF(K632=LIST!$A$75,0,IF(K632=LIST!$A$76,0,IF(K632=LIST!$A$77,0,IF(K632=LIST!$A$78,0,(MIN(D632,8)-K632))))))</f>
        <v>0</v>
      </c>
      <c r="K632" s="185" t="str">
        <f>IF(D632="","",IF('CLAIM FORM'!$M$7="",0,IF(L632=LIST!$A$78,0,IF('CLAIM FORM'!$M$7="R&amp;D",0,IF(E632="",LIST!$A$75,IF(F632=LIST!$F$30,0,IFERROR(((VLOOKUP(E632,'TRAINING CODE'!B:D,3,FALSE)*MIN(D632,8))),LIST!$A$76)))))))</f>
        <v/>
      </c>
      <c r="L632" s="183" t="str">
        <f>IF(B632="","",IF('CLAIM FORM'!$M$7="",LIST!$A$77,IFERROR(VLOOKUP(B632,'PHR (Project Hourly Rate)'!B:G,6,FALSE),LIST!$A$78)))</f>
        <v/>
      </c>
    </row>
    <row r="633" spans="1:12" ht="36" customHeight="1">
      <c r="A633" s="184">
        <v>631</v>
      </c>
      <c r="B633" s="46"/>
      <c r="C633" s="47"/>
      <c r="D633" s="48"/>
      <c r="E633" s="49"/>
      <c r="F633" s="49"/>
      <c r="G633" s="41" t="str">
        <f>IF(C633="","",VLOOKUP(WEEKDAY(C633),LIST!$A$15:$B$21,2,FALSE))</f>
        <v/>
      </c>
      <c r="H633" s="42" t="str">
        <f>IF(B633="","",IF(L633=LIST!$A$80,LIST!$A$78,IF(L633=LIST!$A$81,LIST!$A$78,IF(L633=LIST!$A$82,LIST!$A$78,IF(IFERROR(VLOOKUP(B633,'PHR (Project Hourly Rate)'!B:G,6,FALSE),LIST!$A$78)=0,LIST!$A$79,L633)))))</f>
        <v/>
      </c>
      <c r="I633" s="42" t="str">
        <f>IF(B633="","",IF(L633=LIST!$A$75,"",IF(K633=LIST!$A$76,LIST!$A$76,IF(L633=LIST!$A$77,"",IF(L633=LIST!$A$78,"",IF(L633=LIST!$A$80,"",IF(L633=LIST!$A$72,"",IF(L633=LIST!$A$73,"",IF(L633=LIST!$A$81,"",IF(L633=LIST!$A$82,"",IF(L633=LIST!$A$79,"",IF(K633=LIST!$A$75,LIST!$A$75,ROUND(J633*L633,2)))))))))))))</f>
        <v/>
      </c>
      <c r="J633" s="43">
        <f>IF(D633="",0,IF(K633=LIST!$A$75,0,IF(K633=LIST!$A$76,0,IF(K633=LIST!$A$77,0,IF(K633=LIST!$A$78,0,(MIN(D633,8)-K633))))))</f>
        <v>0</v>
      </c>
      <c r="K633" s="185" t="str">
        <f>IF(D633="","",IF('CLAIM FORM'!$M$7="",0,IF(L633=LIST!$A$78,0,IF('CLAIM FORM'!$M$7="R&amp;D",0,IF(E633="",LIST!$A$75,IF(F633=LIST!$F$30,0,IFERROR(((VLOOKUP(E633,'TRAINING CODE'!B:D,3,FALSE)*MIN(D633,8))),LIST!$A$76)))))))</f>
        <v/>
      </c>
      <c r="L633" s="183" t="str">
        <f>IF(B633="","",IF('CLAIM FORM'!$M$7="",LIST!$A$77,IFERROR(VLOOKUP(B633,'PHR (Project Hourly Rate)'!B:G,6,FALSE),LIST!$A$78)))</f>
        <v/>
      </c>
    </row>
    <row r="634" spans="1:12" ht="36" customHeight="1">
      <c r="A634" s="184">
        <v>632</v>
      </c>
      <c r="B634" s="46"/>
      <c r="C634" s="47"/>
      <c r="D634" s="48"/>
      <c r="E634" s="49"/>
      <c r="F634" s="49"/>
      <c r="G634" s="41" t="str">
        <f>IF(C634="","",VLOOKUP(WEEKDAY(C634),LIST!$A$15:$B$21,2,FALSE))</f>
        <v/>
      </c>
      <c r="H634" s="42" t="str">
        <f>IF(B634="","",IF(L634=LIST!$A$80,LIST!$A$78,IF(L634=LIST!$A$81,LIST!$A$78,IF(L634=LIST!$A$82,LIST!$A$78,IF(IFERROR(VLOOKUP(B634,'PHR (Project Hourly Rate)'!B:G,6,FALSE),LIST!$A$78)=0,LIST!$A$79,L634)))))</f>
        <v/>
      </c>
      <c r="I634" s="42" t="str">
        <f>IF(B634="","",IF(L634=LIST!$A$75,"",IF(K634=LIST!$A$76,LIST!$A$76,IF(L634=LIST!$A$77,"",IF(L634=LIST!$A$78,"",IF(L634=LIST!$A$80,"",IF(L634=LIST!$A$72,"",IF(L634=LIST!$A$73,"",IF(L634=LIST!$A$81,"",IF(L634=LIST!$A$82,"",IF(L634=LIST!$A$79,"",IF(K634=LIST!$A$75,LIST!$A$75,ROUND(J634*L634,2)))))))))))))</f>
        <v/>
      </c>
      <c r="J634" s="43">
        <f>IF(D634="",0,IF(K634=LIST!$A$75,0,IF(K634=LIST!$A$76,0,IF(K634=LIST!$A$77,0,IF(K634=LIST!$A$78,0,(MIN(D634,8)-K634))))))</f>
        <v>0</v>
      </c>
      <c r="K634" s="185" t="str">
        <f>IF(D634="","",IF('CLAIM FORM'!$M$7="",0,IF(L634=LIST!$A$78,0,IF('CLAIM FORM'!$M$7="R&amp;D",0,IF(E634="",LIST!$A$75,IF(F634=LIST!$F$30,0,IFERROR(((VLOOKUP(E634,'TRAINING CODE'!B:D,3,FALSE)*MIN(D634,8))),LIST!$A$76)))))))</f>
        <v/>
      </c>
      <c r="L634" s="183" t="str">
        <f>IF(B634="","",IF('CLAIM FORM'!$M$7="",LIST!$A$77,IFERROR(VLOOKUP(B634,'PHR (Project Hourly Rate)'!B:G,6,FALSE),LIST!$A$78)))</f>
        <v/>
      </c>
    </row>
    <row r="635" spans="1:12" ht="36" customHeight="1">
      <c r="A635" s="184">
        <v>633</v>
      </c>
      <c r="B635" s="46"/>
      <c r="C635" s="47"/>
      <c r="D635" s="48"/>
      <c r="E635" s="49"/>
      <c r="F635" s="49"/>
      <c r="G635" s="41" t="str">
        <f>IF(C635="","",VLOOKUP(WEEKDAY(C635),LIST!$A$15:$B$21,2,FALSE))</f>
        <v/>
      </c>
      <c r="H635" s="42" t="str">
        <f>IF(B635="","",IF(L635=LIST!$A$80,LIST!$A$78,IF(L635=LIST!$A$81,LIST!$A$78,IF(L635=LIST!$A$82,LIST!$A$78,IF(IFERROR(VLOOKUP(B635,'PHR (Project Hourly Rate)'!B:G,6,FALSE),LIST!$A$78)=0,LIST!$A$79,L635)))))</f>
        <v/>
      </c>
      <c r="I635" s="42" t="str">
        <f>IF(B635="","",IF(L635=LIST!$A$75,"",IF(K635=LIST!$A$76,LIST!$A$76,IF(L635=LIST!$A$77,"",IF(L635=LIST!$A$78,"",IF(L635=LIST!$A$80,"",IF(L635=LIST!$A$72,"",IF(L635=LIST!$A$73,"",IF(L635=LIST!$A$81,"",IF(L635=LIST!$A$82,"",IF(L635=LIST!$A$79,"",IF(K635=LIST!$A$75,LIST!$A$75,ROUND(J635*L635,2)))))))))))))</f>
        <v/>
      </c>
      <c r="J635" s="43">
        <f>IF(D635="",0,IF(K635=LIST!$A$75,0,IF(K635=LIST!$A$76,0,IF(K635=LIST!$A$77,0,IF(K635=LIST!$A$78,0,(MIN(D635,8)-K635))))))</f>
        <v>0</v>
      </c>
      <c r="K635" s="185" t="str">
        <f>IF(D635="","",IF('CLAIM FORM'!$M$7="",0,IF(L635=LIST!$A$78,0,IF('CLAIM FORM'!$M$7="R&amp;D",0,IF(E635="",LIST!$A$75,IF(F635=LIST!$F$30,0,IFERROR(((VLOOKUP(E635,'TRAINING CODE'!B:D,3,FALSE)*MIN(D635,8))),LIST!$A$76)))))))</f>
        <v/>
      </c>
      <c r="L635" s="183" t="str">
        <f>IF(B635="","",IF('CLAIM FORM'!$M$7="",LIST!$A$77,IFERROR(VLOOKUP(B635,'PHR (Project Hourly Rate)'!B:G,6,FALSE),LIST!$A$78)))</f>
        <v/>
      </c>
    </row>
    <row r="636" spans="1:12" ht="36" customHeight="1">
      <c r="A636" s="184">
        <v>634</v>
      </c>
      <c r="B636" s="46"/>
      <c r="C636" s="47"/>
      <c r="D636" s="48"/>
      <c r="E636" s="49"/>
      <c r="F636" s="49"/>
      <c r="G636" s="41" t="str">
        <f>IF(C636="","",VLOOKUP(WEEKDAY(C636),LIST!$A$15:$B$21,2,FALSE))</f>
        <v/>
      </c>
      <c r="H636" s="42" t="str">
        <f>IF(B636="","",IF(L636=LIST!$A$80,LIST!$A$78,IF(L636=LIST!$A$81,LIST!$A$78,IF(L636=LIST!$A$82,LIST!$A$78,IF(IFERROR(VLOOKUP(B636,'PHR (Project Hourly Rate)'!B:G,6,FALSE),LIST!$A$78)=0,LIST!$A$79,L636)))))</f>
        <v/>
      </c>
      <c r="I636" s="42" t="str">
        <f>IF(B636="","",IF(L636=LIST!$A$75,"",IF(K636=LIST!$A$76,LIST!$A$76,IF(L636=LIST!$A$77,"",IF(L636=LIST!$A$78,"",IF(L636=LIST!$A$80,"",IF(L636=LIST!$A$72,"",IF(L636=LIST!$A$73,"",IF(L636=LIST!$A$81,"",IF(L636=LIST!$A$82,"",IF(L636=LIST!$A$79,"",IF(K636=LIST!$A$75,LIST!$A$75,ROUND(J636*L636,2)))))))))))))</f>
        <v/>
      </c>
      <c r="J636" s="43">
        <f>IF(D636="",0,IF(K636=LIST!$A$75,0,IF(K636=LIST!$A$76,0,IF(K636=LIST!$A$77,0,IF(K636=LIST!$A$78,0,(MIN(D636,8)-K636))))))</f>
        <v>0</v>
      </c>
      <c r="K636" s="185" t="str">
        <f>IF(D636="","",IF('CLAIM FORM'!$M$7="",0,IF(L636=LIST!$A$78,0,IF('CLAIM FORM'!$M$7="R&amp;D",0,IF(E636="",LIST!$A$75,IF(F636=LIST!$F$30,0,IFERROR(((VLOOKUP(E636,'TRAINING CODE'!B:D,3,FALSE)*MIN(D636,8))),LIST!$A$76)))))))</f>
        <v/>
      </c>
      <c r="L636" s="183" t="str">
        <f>IF(B636="","",IF('CLAIM FORM'!$M$7="",LIST!$A$77,IFERROR(VLOOKUP(B636,'PHR (Project Hourly Rate)'!B:G,6,FALSE),LIST!$A$78)))</f>
        <v/>
      </c>
    </row>
    <row r="637" spans="1:12" ht="36" customHeight="1">
      <c r="A637" s="184">
        <v>635</v>
      </c>
      <c r="B637" s="46"/>
      <c r="C637" s="47"/>
      <c r="D637" s="48"/>
      <c r="E637" s="49"/>
      <c r="F637" s="49"/>
      <c r="G637" s="41" t="str">
        <f>IF(C637="","",VLOOKUP(WEEKDAY(C637),LIST!$A$15:$B$21,2,FALSE))</f>
        <v/>
      </c>
      <c r="H637" s="42" t="str">
        <f>IF(B637="","",IF(L637=LIST!$A$80,LIST!$A$78,IF(L637=LIST!$A$81,LIST!$A$78,IF(L637=LIST!$A$82,LIST!$A$78,IF(IFERROR(VLOOKUP(B637,'PHR (Project Hourly Rate)'!B:G,6,FALSE),LIST!$A$78)=0,LIST!$A$79,L637)))))</f>
        <v/>
      </c>
      <c r="I637" s="42" t="str">
        <f>IF(B637="","",IF(L637=LIST!$A$75,"",IF(K637=LIST!$A$76,LIST!$A$76,IF(L637=LIST!$A$77,"",IF(L637=LIST!$A$78,"",IF(L637=LIST!$A$80,"",IF(L637=LIST!$A$72,"",IF(L637=LIST!$A$73,"",IF(L637=LIST!$A$81,"",IF(L637=LIST!$A$82,"",IF(L637=LIST!$A$79,"",IF(K637=LIST!$A$75,LIST!$A$75,ROUND(J637*L637,2)))))))))))))</f>
        <v/>
      </c>
      <c r="J637" s="43">
        <f>IF(D637="",0,IF(K637=LIST!$A$75,0,IF(K637=LIST!$A$76,0,IF(K637=LIST!$A$77,0,IF(K637=LIST!$A$78,0,(MIN(D637,8)-K637))))))</f>
        <v>0</v>
      </c>
      <c r="K637" s="185" t="str">
        <f>IF(D637="","",IF('CLAIM FORM'!$M$7="",0,IF(L637=LIST!$A$78,0,IF('CLAIM FORM'!$M$7="R&amp;D",0,IF(E637="",LIST!$A$75,IF(F637=LIST!$F$30,0,IFERROR(((VLOOKUP(E637,'TRAINING CODE'!B:D,3,FALSE)*MIN(D637,8))),LIST!$A$76)))))))</f>
        <v/>
      </c>
      <c r="L637" s="183" t="str">
        <f>IF(B637="","",IF('CLAIM FORM'!$M$7="",LIST!$A$77,IFERROR(VLOOKUP(B637,'PHR (Project Hourly Rate)'!B:G,6,FALSE),LIST!$A$78)))</f>
        <v/>
      </c>
    </row>
    <row r="638" spans="1:12" ht="36" customHeight="1">
      <c r="A638" s="184">
        <v>636</v>
      </c>
      <c r="B638" s="46"/>
      <c r="C638" s="47"/>
      <c r="D638" s="48"/>
      <c r="E638" s="49"/>
      <c r="F638" s="49"/>
      <c r="G638" s="41" t="str">
        <f>IF(C638="","",VLOOKUP(WEEKDAY(C638),LIST!$A$15:$B$21,2,FALSE))</f>
        <v/>
      </c>
      <c r="H638" s="42" t="str">
        <f>IF(B638="","",IF(L638=LIST!$A$80,LIST!$A$78,IF(L638=LIST!$A$81,LIST!$A$78,IF(L638=LIST!$A$82,LIST!$A$78,IF(IFERROR(VLOOKUP(B638,'PHR (Project Hourly Rate)'!B:G,6,FALSE),LIST!$A$78)=0,LIST!$A$79,L638)))))</f>
        <v/>
      </c>
      <c r="I638" s="42" t="str">
        <f>IF(B638="","",IF(L638=LIST!$A$75,"",IF(K638=LIST!$A$76,LIST!$A$76,IF(L638=LIST!$A$77,"",IF(L638=LIST!$A$78,"",IF(L638=LIST!$A$80,"",IF(L638=LIST!$A$72,"",IF(L638=LIST!$A$73,"",IF(L638=LIST!$A$81,"",IF(L638=LIST!$A$82,"",IF(L638=LIST!$A$79,"",IF(K638=LIST!$A$75,LIST!$A$75,ROUND(J638*L638,2)))))))))))))</f>
        <v/>
      </c>
      <c r="J638" s="43">
        <f>IF(D638="",0,IF(K638=LIST!$A$75,0,IF(K638=LIST!$A$76,0,IF(K638=LIST!$A$77,0,IF(K638=LIST!$A$78,0,(MIN(D638,8)-K638))))))</f>
        <v>0</v>
      </c>
      <c r="K638" s="185" t="str">
        <f>IF(D638="","",IF('CLAIM FORM'!$M$7="",0,IF(L638=LIST!$A$78,0,IF('CLAIM FORM'!$M$7="R&amp;D",0,IF(E638="",LIST!$A$75,IF(F638=LIST!$F$30,0,IFERROR(((VLOOKUP(E638,'TRAINING CODE'!B:D,3,FALSE)*MIN(D638,8))),LIST!$A$76)))))))</f>
        <v/>
      </c>
      <c r="L638" s="183" t="str">
        <f>IF(B638="","",IF('CLAIM FORM'!$M$7="",LIST!$A$77,IFERROR(VLOOKUP(B638,'PHR (Project Hourly Rate)'!B:G,6,FALSE),LIST!$A$78)))</f>
        <v/>
      </c>
    </row>
    <row r="639" spans="1:12" ht="36" customHeight="1">
      <c r="A639" s="184">
        <v>637</v>
      </c>
      <c r="B639" s="46"/>
      <c r="C639" s="47"/>
      <c r="D639" s="48"/>
      <c r="E639" s="49"/>
      <c r="F639" s="49"/>
      <c r="G639" s="41" t="str">
        <f>IF(C639="","",VLOOKUP(WEEKDAY(C639),LIST!$A$15:$B$21,2,FALSE))</f>
        <v/>
      </c>
      <c r="H639" s="42" t="str">
        <f>IF(B639="","",IF(L639=LIST!$A$80,LIST!$A$78,IF(L639=LIST!$A$81,LIST!$A$78,IF(L639=LIST!$A$82,LIST!$A$78,IF(IFERROR(VLOOKUP(B639,'PHR (Project Hourly Rate)'!B:G,6,FALSE),LIST!$A$78)=0,LIST!$A$79,L639)))))</f>
        <v/>
      </c>
      <c r="I639" s="42" t="str">
        <f>IF(B639="","",IF(L639=LIST!$A$75,"",IF(K639=LIST!$A$76,LIST!$A$76,IF(L639=LIST!$A$77,"",IF(L639=LIST!$A$78,"",IF(L639=LIST!$A$80,"",IF(L639=LIST!$A$72,"",IF(L639=LIST!$A$73,"",IF(L639=LIST!$A$81,"",IF(L639=LIST!$A$82,"",IF(L639=LIST!$A$79,"",IF(K639=LIST!$A$75,LIST!$A$75,ROUND(J639*L639,2)))))))))))))</f>
        <v/>
      </c>
      <c r="J639" s="43">
        <f>IF(D639="",0,IF(K639=LIST!$A$75,0,IF(K639=LIST!$A$76,0,IF(K639=LIST!$A$77,0,IF(K639=LIST!$A$78,0,(MIN(D639,8)-K639))))))</f>
        <v>0</v>
      </c>
      <c r="K639" s="185" t="str">
        <f>IF(D639="","",IF('CLAIM FORM'!$M$7="",0,IF(L639=LIST!$A$78,0,IF('CLAIM FORM'!$M$7="R&amp;D",0,IF(E639="",LIST!$A$75,IF(F639=LIST!$F$30,0,IFERROR(((VLOOKUP(E639,'TRAINING CODE'!B:D,3,FALSE)*MIN(D639,8))),LIST!$A$76)))))))</f>
        <v/>
      </c>
      <c r="L639" s="183" t="str">
        <f>IF(B639="","",IF('CLAIM FORM'!$M$7="",LIST!$A$77,IFERROR(VLOOKUP(B639,'PHR (Project Hourly Rate)'!B:G,6,FALSE),LIST!$A$78)))</f>
        <v/>
      </c>
    </row>
    <row r="640" spans="1:12" ht="36" customHeight="1">
      <c r="A640" s="184">
        <v>638</v>
      </c>
      <c r="B640" s="46"/>
      <c r="C640" s="47"/>
      <c r="D640" s="48"/>
      <c r="E640" s="49"/>
      <c r="F640" s="49"/>
      <c r="G640" s="41" t="str">
        <f>IF(C640="","",VLOOKUP(WEEKDAY(C640),LIST!$A$15:$B$21,2,FALSE))</f>
        <v/>
      </c>
      <c r="H640" s="42" t="str">
        <f>IF(B640="","",IF(L640=LIST!$A$80,LIST!$A$78,IF(L640=LIST!$A$81,LIST!$A$78,IF(L640=LIST!$A$82,LIST!$A$78,IF(IFERROR(VLOOKUP(B640,'PHR (Project Hourly Rate)'!B:G,6,FALSE),LIST!$A$78)=0,LIST!$A$79,L640)))))</f>
        <v/>
      </c>
      <c r="I640" s="42" t="str">
        <f>IF(B640="","",IF(L640=LIST!$A$75,"",IF(K640=LIST!$A$76,LIST!$A$76,IF(L640=LIST!$A$77,"",IF(L640=LIST!$A$78,"",IF(L640=LIST!$A$80,"",IF(L640=LIST!$A$72,"",IF(L640=LIST!$A$73,"",IF(L640=LIST!$A$81,"",IF(L640=LIST!$A$82,"",IF(L640=LIST!$A$79,"",IF(K640=LIST!$A$75,LIST!$A$75,ROUND(J640*L640,2)))))))))))))</f>
        <v/>
      </c>
      <c r="J640" s="43">
        <f>IF(D640="",0,IF(K640=LIST!$A$75,0,IF(K640=LIST!$A$76,0,IF(K640=LIST!$A$77,0,IF(K640=LIST!$A$78,0,(MIN(D640,8)-K640))))))</f>
        <v>0</v>
      </c>
      <c r="K640" s="185" t="str">
        <f>IF(D640="","",IF('CLAIM FORM'!$M$7="",0,IF(L640=LIST!$A$78,0,IF('CLAIM FORM'!$M$7="R&amp;D",0,IF(E640="",LIST!$A$75,IF(F640=LIST!$F$30,0,IFERROR(((VLOOKUP(E640,'TRAINING CODE'!B:D,3,FALSE)*MIN(D640,8))),LIST!$A$76)))))))</f>
        <v/>
      </c>
      <c r="L640" s="183" t="str">
        <f>IF(B640="","",IF('CLAIM FORM'!$M$7="",LIST!$A$77,IFERROR(VLOOKUP(B640,'PHR (Project Hourly Rate)'!B:G,6,FALSE),LIST!$A$78)))</f>
        <v/>
      </c>
    </row>
    <row r="641" spans="1:12" ht="36" customHeight="1">
      <c r="A641" s="184">
        <v>639</v>
      </c>
      <c r="B641" s="46"/>
      <c r="C641" s="47"/>
      <c r="D641" s="48"/>
      <c r="E641" s="49"/>
      <c r="F641" s="49"/>
      <c r="G641" s="41" t="str">
        <f>IF(C641="","",VLOOKUP(WEEKDAY(C641),LIST!$A$15:$B$21,2,FALSE))</f>
        <v/>
      </c>
      <c r="H641" s="42" t="str">
        <f>IF(B641="","",IF(L641=LIST!$A$80,LIST!$A$78,IF(L641=LIST!$A$81,LIST!$A$78,IF(L641=LIST!$A$82,LIST!$A$78,IF(IFERROR(VLOOKUP(B641,'PHR (Project Hourly Rate)'!B:G,6,FALSE),LIST!$A$78)=0,LIST!$A$79,L641)))))</f>
        <v/>
      </c>
      <c r="I641" s="42" t="str">
        <f>IF(B641="","",IF(L641=LIST!$A$75,"",IF(K641=LIST!$A$76,LIST!$A$76,IF(L641=LIST!$A$77,"",IF(L641=LIST!$A$78,"",IF(L641=LIST!$A$80,"",IF(L641=LIST!$A$72,"",IF(L641=LIST!$A$73,"",IF(L641=LIST!$A$81,"",IF(L641=LIST!$A$82,"",IF(L641=LIST!$A$79,"",IF(K641=LIST!$A$75,LIST!$A$75,ROUND(J641*L641,2)))))))))))))</f>
        <v/>
      </c>
      <c r="J641" s="43">
        <f>IF(D641="",0,IF(K641=LIST!$A$75,0,IF(K641=LIST!$A$76,0,IF(K641=LIST!$A$77,0,IF(K641=LIST!$A$78,0,(MIN(D641,8)-K641))))))</f>
        <v>0</v>
      </c>
      <c r="K641" s="185" t="str">
        <f>IF(D641="","",IF('CLAIM FORM'!$M$7="",0,IF(L641=LIST!$A$78,0,IF('CLAIM FORM'!$M$7="R&amp;D",0,IF(E641="",LIST!$A$75,IF(F641=LIST!$F$30,0,IFERROR(((VLOOKUP(E641,'TRAINING CODE'!B:D,3,FALSE)*MIN(D641,8))),LIST!$A$76)))))))</f>
        <v/>
      </c>
      <c r="L641" s="183" t="str">
        <f>IF(B641="","",IF('CLAIM FORM'!$M$7="",LIST!$A$77,IFERROR(VLOOKUP(B641,'PHR (Project Hourly Rate)'!B:G,6,FALSE),LIST!$A$78)))</f>
        <v/>
      </c>
    </row>
    <row r="642" spans="1:12" ht="36" customHeight="1">
      <c r="A642" s="184">
        <v>640</v>
      </c>
      <c r="B642" s="46"/>
      <c r="C642" s="47"/>
      <c r="D642" s="48"/>
      <c r="E642" s="49"/>
      <c r="F642" s="49"/>
      <c r="G642" s="41" t="str">
        <f>IF(C642="","",VLOOKUP(WEEKDAY(C642),LIST!$A$15:$B$21,2,FALSE))</f>
        <v/>
      </c>
      <c r="H642" s="42" t="str">
        <f>IF(B642="","",IF(L642=LIST!$A$80,LIST!$A$78,IF(L642=LIST!$A$81,LIST!$A$78,IF(L642=LIST!$A$82,LIST!$A$78,IF(IFERROR(VLOOKUP(B642,'PHR (Project Hourly Rate)'!B:G,6,FALSE),LIST!$A$78)=0,LIST!$A$79,L642)))))</f>
        <v/>
      </c>
      <c r="I642" s="42" t="str">
        <f>IF(B642="","",IF(L642=LIST!$A$75,"",IF(K642=LIST!$A$76,LIST!$A$76,IF(L642=LIST!$A$77,"",IF(L642=LIST!$A$78,"",IF(L642=LIST!$A$80,"",IF(L642=LIST!$A$72,"",IF(L642=LIST!$A$73,"",IF(L642=LIST!$A$81,"",IF(L642=LIST!$A$82,"",IF(L642=LIST!$A$79,"",IF(K642=LIST!$A$75,LIST!$A$75,ROUND(J642*L642,2)))))))))))))</f>
        <v/>
      </c>
      <c r="J642" s="43">
        <f>IF(D642="",0,IF(K642=LIST!$A$75,0,IF(K642=LIST!$A$76,0,IF(K642=LIST!$A$77,0,IF(K642=LIST!$A$78,0,(MIN(D642,8)-K642))))))</f>
        <v>0</v>
      </c>
      <c r="K642" s="185" t="str">
        <f>IF(D642="","",IF('CLAIM FORM'!$M$7="",0,IF(L642=LIST!$A$78,0,IF('CLAIM FORM'!$M$7="R&amp;D",0,IF(E642="",LIST!$A$75,IF(F642=LIST!$F$30,0,IFERROR(((VLOOKUP(E642,'TRAINING CODE'!B:D,3,FALSE)*MIN(D642,8))),LIST!$A$76)))))))</f>
        <v/>
      </c>
      <c r="L642" s="183" t="str">
        <f>IF(B642="","",IF('CLAIM FORM'!$M$7="",LIST!$A$77,IFERROR(VLOOKUP(B642,'PHR (Project Hourly Rate)'!B:G,6,FALSE),LIST!$A$78)))</f>
        <v/>
      </c>
    </row>
    <row r="643" spans="1:12" ht="36" customHeight="1">
      <c r="A643" s="184">
        <v>641</v>
      </c>
      <c r="B643" s="46"/>
      <c r="C643" s="47"/>
      <c r="D643" s="48"/>
      <c r="E643" s="49"/>
      <c r="F643" s="49"/>
      <c r="G643" s="41" t="str">
        <f>IF(C643="","",VLOOKUP(WEEKDAY(C643),LIST!$A$15:$B$21,2,FALSE))</f>
        <v/>
      </c>
      <c r="H643" s="42" t="str">
        <f>IF(B643="","",IF(L643=LIST!$A$80,LIST!$A$78,IF(L643=LIST!$A$81,LIST!$A$78,IF(L643=LIST!$A$82,LIST!$A$78,IF(IFERROR(VLOOKUP(B643,'PHR (Project Hourly Rate)'!B:G,6,FALSE),LIST!$A$78)=0,LIST!$A$79,L643)))))</f>
        <v/>
      </c>
      <c r="I643" s="42" t="str">
        <f>IF(B643="","",IF(L643=LIST!$A$75,"",IF(K643=LIST!$A$76,LIST!$A$76,IF(L643=LIST!$A$77,"",IF(L643=LIST!$A$78,"",IF(L643=LIST!$A$80,"",IF(L643=LIST!$A$72,"",IF(L643=LIST!$A$73,"",IF(L643=LIST!$A$81,"",IF(L643=LIST!$A$82,"",IF(L643=LIST!$A$79,"",IF(K643=LIST!$A$75,LIST!$A$75,ROUND(J643*L643,2)))))))))))))</f>
        <v/>
      </c>
      <c r="J643" s="43">
        <f>IF(D643="",0,IF(K643=LIST!$A$75,0,IF(K643=LIST!$A$76,0,IF(K643=LIST!$A$77,0,IF(K643=LIST!$A$78,0,(MIN(D643,8)-K643))))))</f>
        <v>0</v>
      </c>
      <c r="K643" s="185" t="str">
        <f>IF(D643="","",IF('CLAIM FORM'!$M$7="",0,IF(L643=LIST!$A$78,0,IF('CLAIM FORM'!$M$7="R&amp;D",0,IF(E643="",LIST!$A$75,IF(F643=LIST!$F$30,0,IFERROR(((VLOOKUP(E643,'TRAINING CODE'!B:D,3,FALSE)*MIN(D643,8))),LIST!$A$76)))))))</f>
        <v/>
      </c>
      <c r="L643" s="183" t="str">
        <f>IF(B643="","",IF('CLAIM FORM'!$M$7="",LIST!$A$77,IFERROR(VLOOKUP(B643,'PHR (Project Hourly Rate)'!B:G,6,FALSE),LIST!$A$78)))</f>
        <v/>
      </c>
    </row>
    <row r="644" spans="1:12" ht="36" customHeight="1">
      <c r="A644" s="184">
        <v>642</v>
      </c>
      <c r="B644" s="46"/>
      <c r="C644" s="47"/>
      <c r="D644" s="48"/>
      <c r="E644" s="49"/>
      <c r="F644" s="49"/>
      <c r="G644" s="41" t="str">
        <f>IF(C644="","",VLOOKUP(WEEKDAY(C644),LIST!$A$15:$B$21,2,FALSE))</f>
        <v/>
      </c>
      <c r="H644" s="42" t="str">
        <f>IF(B644="","",IF(L644=LIST!$A$80,LIST!$A$78,IF(L644=LIST!$A$81,LIST!$A$78,IF(L644=LIST!$A$82,LIST!$A$78,IF(IFERROR(VLOOKUP(B644,'PHR (Project Hourly Rate)'!B:G,6,FALSE),LIST!$A$78)=0,LIST!$A$79,L644)))))</f>
        <v/>
      </c>
      <c r="I644" s="42" t="str">
        <f>IF(B644="","",IF(L644=LIST!$A$75,"",IF(K644=LIST!$A$76,LIST!$A$76,IF(L644=LIST!$A$77,"",IF(L644=LIST!$A$78,"",IF(L644=LIST!$A$80,"",IF(L644=LIST!$A$72,"",IF(L644=LIST!$A$73,"",IF(L644=LIST!$A$81,"",IF(L644=LIST!$A$82,"",IF(L644=LIST!$A$79,"",IF(K644=LIST!$A$75,LIST!$A$75,ROUND(J644*L644,2)))))))))))))</f>
        <v/>
      </c>
      <c r="J644" s="43">
        <f>IF(D644="",0,IF(K644=LIST!$A$75,0,IF(K644=LIST!$A$76,0,IF(K644=LIST!$A$77,0,IF(K644=LIST!$A$78,0,(MIN(D644,8)-K644))))))</f>
        <v>0</v>
      </c>
      <c r="K644" s="185" t="str">
        <f>IF(D644="","",IF('CLAIM FORM'!$M$7="",0,IF(L644=LIST!$A$78,0,IF('CLAIM FORM'!$M$7="R&amp;D",0,IF(E644="",LIST!$A$75,IF(F644=LIST!$F$30,0,IFERROR(((VLOOKUP(E644,'TRAINING CODE'!B:D,3,FALSE)*MIN(D644,8))),LIST!$A$76)))))))</f>
        <v/>
      </c>
      <c r="L644" s="183" t="str">
        <f>IF(B644="","",IF('CLAIM FORM'!$M$7="",LIST!$A$77,IFERROR(VLOOKUP(B644,'PHR (Project Hourly Rate)'!B:G,6,FALSE),LIST!$A$78)))</f>
        <v/>
      </c>
    </row>
    <row r="645" spans="1:12" ht="36" customHeight="1">
      <c r="A645" s="184">
        <v>643</v>
      </c>
      <c r="B645" s="46"/>
      <c r="C645" s="47"/>
      <c r="D645" s="48"/>
      <c r="E645" s="49"/>
      <c r="F645" s="49"/>
      <c r="G645" s="41" t="str">
        <f>IF(C645="","",VLOOKUP(WEEKDAY(C645),LIST!$A$15:$B$21,2,FALSE))</f>
        <v/>
      </c>
      <c r="H645" s="42" t="str">
        <f>IF(B645="","",IF(L645=LIST!$A$80,LIST!$A$78,IF(L645=LIST!$A$81,LIST!$A$78,IF(L645=LIST!$A$82,LIST!$A$78,IF(IFERROR(VLOOKUP(B645,'PHR (Project Hourly Rate)'!B:G,6,FALSE),LIST!$A$78)=0,LIST!$A$79,L645)))))</f>
        <v/>
      </c>
      <c r="I645" s="42" t="str">
        <f>IF(B645="","",IF(L645=LIST!$A$75,"",IF(K645=LIST!$A$76,LIST!$A$76,IF(L645=LIST!$A$77,"",IF(L645=LIST!$A$78,"",IF(L645=LIST!$A$80,"",IF(L645=LIST!$A$72,"",IF(L645=LIST!$A$73,"",IF(L645=LIST!$A$81,"",IF(L645=LIST!$A$82,"",IF(L645=LIST!$A$79,"",IF(K645=LIST!$A$75,LIST!$A$75,ROUND(J645*L645,2)))))))))))))</f>
        <v/>
      </c>
      <c r="J645" s="43">
        <f>IF(D645="",0,IF(K645=LIST!$A$75,0,IF(K645=LIST!$A$76,0,IF(K645=LIST!$A$77,0,IF(K645=LIST!$A$78,0,(MIN(D645,8)-K645))))))</f>
        <v>0</v>
      </c>
      <c r="K645" s="185" t="str">
        <f>IF(D645="","",IF('CLAIM FORM'!$M$7="",0,IF(L645=LIST!$A$78,0,IF('CLAIM FORM'!$M$7="R&amp;D",0,IF(E645="",LIST!$A$75,IF(F645=LIST!$F$30,0,IFERROR(((VLOOKUP(E645,'TRAINING CODE'!B:D,3,FALSE)*MIN(D645,8))),LIST!$A$76)))))))</f>
        <v/>
      </c>
      <c r="L645" s="183" t="str">
        <f>IF(B645="","",IF('CLAIM FORM'!$M$7="",LIST!$A$77,IFERROR(VLOOKUP(B645,'PHR (Project Hourly Rate)'!B:G,6,FALSE),LIST!$A$78)))</f>
        <v/>
      </c>
    </row>
    <row r="646" spans="1:12" ht="36" customHeight="1">
      <c r="A646" s="184">
        <v>644</v>
      </c>
      <c r="B646" s="46"/>
      <c r="C646" s="47"/>
      <c r="D646" s="48"/>
      <c r="E646" s="49"/>
      <c r="F646" s="49"/>
      <c r="G646" s="41" t="str">
        <f>IF(C646="","",VLOOKUP(WEEKDAY(C646),LIST!$A$15:$B$21,2,FALSE))</f>
        <v/>
      </c>
      <c r="H646" s="42" t="str">
        <f>IF(B646="","",IF(L646=LIST!$A$80,LIST!$A$78,IF(L646=LIST!$A$81,LIST!$A$78,IF(L646=LIST!$A$82,LIST!$A$78,IF(IFERROR(VLOOKUP(B646,'PHR (Project Hourly Rate)'!B:G,6,FALSE),LIST!$A$78)=0,LIST!$A$79,L646)))))</f>
        <v/>
      </c>
      <c r="I646" s="42" t="str">
        <f>IF(B646="","",IF(L646=LIST!$A$75,"",IF(K646=LIST!$A$76,LIST!$A$76,IF(L646=LIST!$A$77,"",IF(L646=LIST!$A$78,"",IF(L646=LIST!$A$80,"",IF(L646=LIST!$A$72,"",IF(L646=LIST!$A$73,"",IF(L646=LIST!$A$81,"",IF(L646=LIST!$A$82,"",IF(L646=LIST!$A$79,"",IF(K646=LIST!$A$75,LIST!$A$75,ROUND(J646*L646,2)))))))))))))</f>
        <v/>
      </c>
      <c r="J646" s="43">
        <f>IF(D646="",0,IF(K646=LIST!$A$75,0,IF(K646=LIST!$A$76,0,IF(K646=LIST!$A$77,0,IF(K646=LIST!$A$78,0,(MIN(D646,8)-K646))))))</f>
        <v>0</v>
      </c>
      <c r="K646" s="185" t="str">
        <f>IF(D646="","",IF('CLAIM FORM'!$M$7="",0,IF(L646=LIST!$A$78,0,IF('CLAIM FORM'!$M$7="R&amp;D",0,IF(E646="",LIST!$A$75,IF(F646=LIST!$F$30,0,IFERROR(((VLOOKUP(E646,'TRAINING CODE'!B:D,3,FALSE)*MIN(D646,8))),LIST!$A$76)))))))</f>
        <v/>
      </c>
      <c r="L646" s="183" t="str">
        <f>IF(B646="","",IF('CLAIM FORM'!$M$7="",LIST!$A$77,IFERROR(VLOOKUP(B646,'PHR (Project Hourly Rate)'!B:G,6,FALSE),LIST!$A$78)))</f>
        <v/>
      </c>
    </row>
    <row r="647" spans="1:12" ht="36" customHeight="1">
      <c r="A647" s="184">
        <v>645</v>
      </c>
      <c r="B647" s="46"/>
      <c r="C647" s="47"/>
      <c r="D647" s="48"/>
      <c r="E647" s="49"/>
      <c r="F647" s="49"/>
      <c r="G647" s="41" t="str">
        <f>IF(C647="","",VLOOKUP(WEEKDAY(C647),LIST!$A$15:$B$21,2,FALSE))</f>
        <v/>
      </c>
      <c r="H647" s="42" t="str">
        <f>IF(B647="","",IF(L647=LIST!$A$80,LIST!$A$78,IF(L647=LIST!$A$81,LIST!$A$78,IF(L647=LIST!$A$82,LIST!$A$78,IF(IFERROR(VLOOKUP(B647,'PHR (Project Hourly Rate)'!B:G,6,FALSE),LIST!$A$78)=0,LIST!$A$79,L647)))))</f>
        <v/>
      </c>
      <c r="I647" s="42" t="str">
        <f>IF(B647="","",IF(L647=LIST!$A$75,"",IF(K647=LIST!$A$76,LIST!$A$76,IF(L647=LIST!$A$77,"",IF(L647=LIST!$A$78,"",IF(L647=LIST!$A$80,"",IF(L647=LIST!$A$72,"",IF(L647=LIST!$A$73,"",IF(L647=LIST!$A$81,"",IF(L647=LIST!$A$82,"",IF(L647=LIST!$A$79,"",IF(K647=LIST!$A$75,LIST!$A$75,ROUND(J647*L647,2)))))))))))))</f>
        <v/>
      </c>
      <c r="J647" s="43">
        <f>IF(D647="",0,IF(K647=LIST!$A$75,0,IF(K647=LIST!$A$76,0,IF(K647=LIST!$A$77,0,IF(K647=LIST!$A$78,0,(MIN(D647,8)-K647))))))</f>
        <v>0</v>
      </c>
      <c r="K647" s="185" t="str">
        <f>IF(D647="","",IF('CLAIM FORM'!$M$7="",0,IF(L647=LIST!$A$78,0,IF('CLAIM FORM'!$M$7="R&amp;D",0,IF(E647="",LIST!$A$75,IF(F647=LIST!$F$30,0,IFERROR(((VLOOKUP(E647,'TRAINING CODE'!B:D,3,FALSE)*MIN(D647,8))),LIST!$A$76)))))))</f>
        <v/>
      </c>
      <c r="L647" s="183" t="str">
        <f>IF(B647="","",IF('CLAIM FORM'!$M$7="",LIST!$A$77,IFERROR(VLOOKUP(B647,'PHR (Project Hourly Rate)'!B:G,6,FALSE),LIST!$A$78)))</f>
        <v/>
      </c>
    </row>
    <row r="648" spans="1:12" ht="36" customHeight="1">
      <c r="A648" s="184">
        <v>646</v>
      </c>
      <c r="B648" s="46"/>
      <c r="C648" s="47"/>
      <c r="D648" s="48"/>
      <c r="E648" s="49"/>
      <c r="F648" s="49"/>
      <c r="G648" s="41" t="str">
        <f>IF(C648="","",VLOOKUP(WEEKDAY(C648),LIST!$A$15:$B$21,2,FALSE))</f>
        <v/>
      </c>
      <c r="H648" s="42" t="str">
        <f>IF(B648="","",IF(L648=LIST!$A$80,LIST!$A$78,IF(L648=LIST!$A$81,LIST!$A$78,IF(L648=LIST!$A$82,LIST!$A$78,IF(IFERROR(VLOOKUP(B648,'PHR (Project Hourly Rate)'!B:G,6,FALSE),LIST!$A$78)=0,LIST!$A$79,L648)))))</f>
        <v/>
      </c>
      <c r="I648" s="42" t="str">
        <f>IF(B648="","",IF(L648=LIST!$A$75,"",IF(K648=LIST!$A$76,LIST!$A$76,IF(L648=LIST!$A$77,"",IF(L648=LIST!$A$78,"",IF(L648=LIST!$A$80,"",IF(L648=LIST!$A$72,"",IF(L648=LIST!$A$73,"",IF(L648=LIST!$A$81,"",IF(L648=LIST!$A$82,"",IF(L648=LIST!$A$79,"",IF(K648=LIST!$A$75,LIST!$A$75,ROUND(J648*L648,2)))))))))))))</f>
        <v/>
      </c>
      <c r="J648" s="43">
        <f>IF(D648="",0,IF(K648=LIST!$A$75,0,IF(K648=LIST!$A$76,0,IF(K648=LIST!$A$77,0,IF(K648=LIST!$A$78,0,(MIN(D648,8)-K648))))))</f>
        <v>0</v>
      </c>
      <c r="K648" s="185" t="str">
        <f>IF(D648="","",IF('CLAIM FORM'!$M$7="",0,IF(L648=LIST!$A$78,0,IF('CLAIM FORM'!$M$7="R&amp;D",0,IF(E648="",LIST!$A$75,IF(F648=LIST!$F$30,0,IFERROR(((VLOOKUP(E648,'TRAINING CODE'!B:D,3,FALSE)*MIN(D648,8))),LIST!$A$76)))))))</f>
        <v/>
      </c>
      <c r="L648" s="183" t="str">
        <f>IF(B648="","",IF('CLAIM FORM'!$M$7="",LIST!$A$77,IFERROR(VLOOKUP(B648,'PHR (Project Hourly Rate)'!B:G,6,FALSE),LIST!$A$78)))</f>
        <v/>
      </c>
    </row>
    <row r="649" spans="1:12" ht="36" customHeight="1">
      <c r="A649" s="184">
        <v>647</v>
      </c>
      <c r="B649" s="46"/>
      <c r="C649" s="47"/>
      <c r="D649" s="48"/>
      <c r="E649" s="49"/>
      <c r="F649" s="49"/>
      <c r="G649" s="41" t="str">
        <f>IF(C649="","",VLOOKUP(WEEKDAY(C649),LIST!$A$15:$B$21,2,FALSE))</f>
        <v/>
      </c>
      <c r="H649" s="42" t="str">
        <f>IF(B649="","",IF(L649=LIST!$A$80,LIST!$A$78,IF(L649=LIST!$A$81,LIST!$A$78,IF(L649=LIST!$A$82,LIST!$A$78,IF(IFERROR(VLOOKUP(B649,'PHR (Project Hourly Rate)'!B:G,6,FALSE),LIST!$A$78)=0,LIST!$A$79,L649)))))</f>
        <v/>
      </c>
      <c r="I649" s="42" t="str">
        <f>IF(B649="","",IF(L649=LIST!$A$75,"",IF(K649=LIST!$A$76,LIST!$A$76,IF(L649=LIST!$A$77,"",IF(L649=LIST!$A$78,"",IF(L649=LIST!$A$80,"",IF(L649=LIST!$A$72,"",IF(L649=LIST!$A$73,"",IF(L649=LIST!$A$81,"",IF(L649=LIST!$A$82,"",IF(L649=LIST!$A$79,"",IF(K649=LIST!$A$75,LIST!$A$75,ROUND(J649*L649,2)))))))))))))</f>
        <v/>
      </c>
      <c r="J649" s="43">
        <f>IF(D649="",0,IF(K649=LIST!$A$75,0,IF(K649=LIST!$A$76,0,IF(K649=LIST!$A$77,0,IF(K649=LIST!$A$78,0,(MIN(D649,8)-K649))))))</f>
        <v>0</v>
      </c>
      <c r="K649" s="185" t="str">
        <f>IF(D649="","",IF('CLAIM FORM'!$M$7="",0,IF(L649=LIST!$A$78,0,IF('CLAIM FORM'!$M$7="R&amp;D",0,IF(E649="",LIST!$A$75,IF(F649=LIST!$F$30,0,IFERROR(((VLOOKUP(E649,'TRAINING CODE'!B:D,3,FALSE)*MIN(D649,8))),LIST!$A$76)))))))</f>
        <v/>
      </c>
      <c r="L649" s="183" t="str">
        <f>IF(B649="","",IF('CLAIM FORM'!$M$7="",LIST!$A$77,IFERROR(VLOOKUP(B649,'PHR (Project Hourly Rate)'!B:G,6,FALSE),LIST!$A$78)))</f>
        <v/>
      </c>
    </row>
    <row r="650" spans="1:12" ht="36" customHeight="1">
      <c r="A650" s="184">
        <v>648</v>
      </c>
      <c r="B650" s="46"/>
      <c r="C650" s="47"/>
      <c r="D650" s="48"/>
      <c r="E650" s="49"/>
      <c r="F650" s="49"/>
      <c r="G650" s="41" t="str">
        <f>IF(C650="","",VLOOKUP(WEEKDAY(C650),LIST!$A$15:$B$21,2,FALSE))</f>
        <v/>
      </c>
      <c r="H650" s="42" t="str">
        <f>IF(B650="","",IF(L650=LIST!$A$80,LIST!$A$78,IF(L650=LIST!$A$81,LIST!$A$78,IF(L650=LIST!$A$82,LIST!$A$78,IF(IFERROR(VLOOKUP(B650,'PHR (Project Hourly Rate)'!B:G,6,FALSE),LIST!$A$78)=0,LIST!$A$79,L650)))))</f>
        <v/>
      </c>
      <c r="I650" s="42" t="str">
        <f>IF(B650="","",IF(L650=LIST!$A$75,"",IF(K650=LIST!$A$76,LIST!$A$76,IF(L650=LIST!$A$77,"",IF(L650=LIST!$A$78,"",IF(L650=LIST!$A$80,"",IF(L650=LIST!$A$72,"",IF(L650=LIST!$A$73,"",IF(L650=LIST!$A$81,"",IF(L650=LIST!$A$82,"",IF(L650=LIST!$A$79,"",IF(K650=LIST!$A$75,LIST!$A$75,ROUND(J650*L650,2)))))))))))))</f>
        <v/>
      </c>
      <c r="J650" s="43">
        <f>IF(D650="",0,IF(K650=LIST!$A$75,0,IF(K650=LIST!$A$76,0,IF(K650=LIST!$A$77,0,IF(K650=LIST!$A$78,0,(MIN(D650,8)-K650))))))</f>
        <v>0</v>
      </c>
      <c r="K650" s="185" t="str">
        <f>IF(D650="","",IF('CLAIM FORM'!$M$7="",0,IF(L650=LIST!$A$78,0,IF('CLAIM FORM'!$M$7="R&amp;D",0,IF(E650="",LIST!$A$75,IF(F650=LIST!$F$30,0,IFERROR(((VLOOKUP(E650,'TRAINING CODE'!B:D,3,FALSE)*MIN(D650,8))),LIST!$A$76)))))))</f>
        <v/>
      </c>
      <c r="L650" s="183" t="str">
        <f>IF(B650="","",IF('CLAIM FORM'!$M$7="",LIST!$A$77,IFERROR(VLOOKUP(B650,'PHR (Project Hourly Rate)'!B:G,6,FALSE),LIST!$A$78)))</f>
        <v/>
      </c>
    </row>
    <row r="651" spans="1:12" ht="36" customHeight="1">
      <c r="A651" s="184">
        <v>649</v>
      </c>
      <c r="B651" s="46"/>
      <c r="C651" s="47"/>
      <c r="D651" s="48"/>
      <c r="E651" s="49"/>
      <c r="F651" s="49"/>
      <c r="G651" s="41" t="str">
        <f>IF(C651="","",VLOOKUP(WEEKDAY(C651),LIST!$A$15:$B$21,2,FALSE))</f>
        <v/>
      </c>
      <c r="H651" s="42" t="str">
        <f>IF(B651="","",IF(L651=LIST!$A$80,LIST!$A$78,IF(L651=LIST!$A$81,LIST!$A$78,IF(L651=LIST!$A$82,LIST!$A$78,IF(IFERROR(VLOOKUP(B651,'PHR (Project Hourly Rate)'!B:G,6,FALSE),LIST!$A$78)=0,LIST!$A$79,L651)))))</f>
        <v/>
      </c>
      <c r="I651" s="42" t="str">
        <f>IF(B651="","",IF(L651=LIST!$A$75,"",IF(K651=LIST!$A$76,LIST!$A$76,IF(L651=LIST!$A$77,"",IF(L651=LIST!$A$78,"",IF(L651=LIST!$A$80,"",IF(L651=LIST!$A$72,"",IF(L651=LIST!$A$73,"",IF(L651=LIST!$A$81,"",IF(L651=LIST!$A$82,"",IF(L651=LIST!$A$79,"",IF(K651=LIST!$A$75,LIST!$A$75,ROUND(J651*L651,2)))))))))))))</f>
        <v/>
      </c>
      <c r="J651" s="43">
        <f>IF(D651="",0,IF(K651=LIST!$A$75,0,IF(K651=LIST!$A$76,0,IF(K651=LIST!$A$77,0,IF(K651=LIST!$A$78,0,(MIN(D651,8)-K651))))))</f>
        <v>0</v>
      </c>
      <c r="K651" s="185" t="str">
        <f>IF(D651="","",IF('CLAIM FORM'!$M$7="",0,IF(L651=LIST!$A$78,0,IF('CLAIM FORM'!$M$7="R&amp;D",0,IF(E651="",LIST!$A$75,IF(F651=LIST!$F$30,0,IFERROR(((VLOOKUP(E651,'TRAINING CODE'!B:D,3,FALSE)*MIN(D651,8))),LIST!$A$76)))))))</f>
        <v/>
      </c>
      <c r="L651" s="183" t="str">
        <f>IF(B651="","",IF('CLAIM FORM'!$M$7="",LIST!$A$77,IFERROR(VLOOKUP(B651,'PHR (Project Hourly Rate)'!B:G,6,FALSE),LIST!$A$78)))</f>
        <v/>
      </c>
    </row>
    <row r="652" spans="1:12" ht="36" customHeight="1">
      <c r="A652" s="184">
        <v>650</v>
      </c>
      <c r="B652" s="46"/>
      <c r="C652" s="47"/>
      <c r="D652" s="48"/>
      <c r="E652" s="49"/>
      <c r="F652" s="49"/>
      <c r="G652" s="41" t="str">
        <f>IF(C652="","",VLOOKUP(WEEKDAY(C652),LIST!$A$15:$B$21,2,FALSE))</f>
        <v/>
      </c>
      <c r="H652" s="42" t="str">
        <f>IF(B652="","",IF(L652=LIST!$A$80,LIST!$A$78,IF(L652=LIST!$A$81,LIST!$A$78,IF(L652=LIST!$A$82,LIST!$A$78,IF(IFERROR(VLOOKUP(B652,'PHR (Project Hourly Rate)'!B:G,6,FALSE),LIST!$A$78)=0,LIST!$A$79,L652)))))</f>
        <v/>
      </c>
      <c r="I652" s="42" t="str">
        <f>IF(B652="","",IF(L652=LIST!$A$75,"",IF(K652=LIST!$A$76,LIST!$A$76,IF(L652=LIST!$A$77,"",IF(L652=LIST!$A$78,"",IF(L652=LIST!$A$80,"",IF(L652=LIST!$A$72,"",IF(L652=LIST!$A$73,"",IF(L652=LIST!$A$81,"",IF(L652=LIST!$A$82,"",IF(L652=LIST!$A$79,"",IF(K652=LIST!$A$75,LIST!$A$75,ROUND(J652*L652,2)))))))))))))</f>
        <v/>
      </c>
      <c r="J652" s="43">
        <f>IF(D652="",0,IF(K652=LIST!$A$75,0,IF(K652=LIST!$A$76,0,IF(K652=LIST!$A$77,0,IF(K652=LIST!$A$78,0,(MIN(D652,8)-K652))))))</f>
        <v>0</v>
      </c>
      <c r="K652" s="185" t="str">
        <f>IF(D652="","",IF('CLAIM FORM'!$M$7="",0,IF(L652=LIST!$A$78,0,IF('CLAIM FORM'!$M$7="R&amp;D",0,IF(E652="",LIST!$A$75,IF(F652=LIST!$F$30,0,IFERROR(((VLOOKUP(E652,'TRAINING CODE'!B:D,3,FALSE)*MIN(D652,8))),LIST!$A$76)))))))</f>
        <v/>
      </c>
      <c r="L652" s="183" t="str">
        <f>IF(B652="","",IF('CLAIM FORM'!$M$7="",LIST!$A$77,IFERROR(VLOOKUP(B652,'PHR (Project Hourly Rate)'!B:G,6,FALSE),LIST!$A$78)))</f>
        <v/>
      </c>
    </row>
    <row r="653" spans="1:12" ht="36" customHeight="1">
      <c r="A653" s="184">
        <v>651</v>
      </c>
      <c r="B653" s="46"/>
      <c r="C653" s="47"/>
      <c r="D653" s="48"/>
      <c r="E653" s="49"/>
      <c r="F653" s="49"/>
      <c r="G653" s="41" t="str">
        <f>IF(C653="","",VLOOKUP(WEEKDAY(C653),LIST!$A$15:$B$21,2,FALSE))</f>
        <v/>
      </c>
      <c r="H653" s="42" t="str">
        <f>IF(B653="","",IF(L653=LIST!$A$80,LIST!$A$78,IF(L653=LIST!$A$81,LIST!$A$78,IF(L653=LIST!$A$82,LIST!$A$78,IF(IFERROR(VLOOKUP(B653,'PHR (Project Hourly Rate)'!B:G,6,FALSE),LIST!$A$78)=0,LIST!$A$79,L653)))))</f>
        <v/>
      </c>
      <c r="I653" s="42" t="str">
        <f>IF(B653="","",IF(L653=LIST!$A$75,"",IF(K653=LIST!$A$76,LIST!$A$76,IF(L653=LIST!$A$77,"",IF(L653=LIST!$A$78,"",IF(L653=LIST!$A$80,"",IF(L653=LIST!$A$72,"",IF(L653=LIST!$A$73,"",IF(L653=LIST!$A$81,"",IF(L653=LIST!$A$82,"",IF(L653=LIST!$A$79,"",IF(K653=LIST!$A$75,LIST!$A$75,ROUND(J653*L653,2)))))))))))))</f>
        <v/>
      </c>
      <c r="J653" s="43">
        <f>IF(D653="",0,IF(K653=LIST!$A$75,0,IF(K653=LIST!$A$76,0,IF(K653=LIST!$A$77,0,IF(K653=LIST!$A$78,0,(MIN(D653,8)-K653))))))</f>
        <v>0</v>
      </c>
      <c r="K653" s="185" t="str">
        <f>IF(D653="","",IF('CLAIM FORM'!$M$7="",0,IF(L653=LIST!$A$78,0,IF('CLAIM FORM'!$M$7="R&amp;D",0,IF(E653="",LIST!$A$75,IF(F653=LIST!$F$30,0,IFERROR(((VLOOKUP(E653,'TRAINING CODE'!B:D,3,FALSE)*MIN(D653,8))),LIST!$A$76)))))))</f>
        <v/>
      </c>
      <c r="L653" s="183" t="str">
        <f>IF(B653="","",IF('CLAIM FORM'!$M$7="",LIST!$A$77,IFERROR(VLOOKUP(B653,'PHR (Project Hourly Rate)'!B:G,6,FALSE),LIST!$A$78)))</f>
        <v/>
      </c>
    </row>
    <row r="654" spans="1:12" ht="36" customHeight="1">
      <c r="A654" s="184">
        <v>652</v>
      </c>
      <c r="B654" s="46"/>
      <c r="C654" s="47"/>
      <c r="D654" s="48"/>
      <c r="E654" s="49"/>
      <c r="F654" s="49"/>
      <c r="G654" s="41" t="str">
        <f>IF(C654="","",VLOOKUP(WEEKDAY(C654),LIST!$A$15:$B$21,2,FALSE))</f>
        <v/>
      </c>
      <c r="H654" s="42" t="str">
        <f>IF(B654="","",IF(L654=LIST!$A$80,LIST!$A$78,IF(L654=LIST!$A$81,LIST!$A$78,IF(L654=LIST!$A$82,LIST!$A$78,IF(IFERROR(VLOOKUP(B654,'PHR (Project Hourly Rate)'!B:G,6,FALSE),LIST!$A$78)=0,LIST!$A$79,L654)))))</f>
        <v/>
      </c>
      <c r="I654" s="42" t="str">
        <f>IF(B654="","",IF(L654=LIST!$A$75,"",IF(K654=LIST!$A$76,LIST!$A$76,IF(L654=LIST!$A$77,"",IF(L654=LIST!$A$78,"",IF(L654=LIST!$A$80,"",IF(L654=LIST!$A$72,"",IF(L654=LIST!$A$73,"",IF(L654=LIST!$A$81,"",IF(L654=LIST!$A$82,"",IF(L654=LIST!$A$79,"",IF(K654=LIST!$A$75,LIST!$A$75,ROUND(J654*L654,2)))))))))))))</f>
        <v/>
      </c>
      <c r="J654" s="43">
        <f>IF(D654="",0,IF(K654=LIST!$A$75,0,IF(K654=LIST!$A$76,0,IF(K654=LIST!$A$77,0,IF(K654=LIST!$A$78,0,(MIN(D654,8)-K654))))))</f>
        <v>0</v>
      </c>
      <c r="K654" s="185" t="str">
        <f>IF(D654="","",IF('CLAIM FORM'!$M$7="",0,IF(L654=LIST!$A$78,0,IF('CLAIM FORM'!$M$7="R&amp;D",0,IF(E654="",LIST!$A$75,IF(F654=LIST!$F$30,0,IFERROR(((VLOOKUP(E654,'TRAINING CODE'!B:D,3,FALSE)*MIN(D654,8))),LIST!$A$76)))))))</f>
        <v/>
      </c>
      <c r="L654" s="183" t="str">
        <f>IF(B654="","",IF('CLAIM FORM'!$M$7="",LIST!$A$77,IFERROR(VLOOKUP(B654,'PHR (Project Hourly Rate)'!B:G,6,FALSE),LIST!$A$78)))</f>
        <v/>
      </c>
    </row>
    <row r="655" spans="1:12" ht="36" customHeight="1">
      <c r="A655" s="184">
        <v>653</v>
      </c>
      <c r="B655" s="46"/>
      <c r="C655" s="47"/>
      <c r="D655" s="48"/>
      <c r="E655" s="49"/>
      <c r="F655" s="49"/>
      <c r="G655" s="41" t="str">
        <f>IF(C655="","",VLOOKUP(WEEKDAY(C655),LIST!$A$15:$B$21,2,FALSE))</f>
        <v/>
      </c>
      <c r="H655" s="42" t="str">
        <f>IF(B655="","",IF(L655=LIST!$A$80,LIST!$A$78,IF(L655=LIST!$A$81,LIST!$A$78,IF(L655=LIST!$A$82,LIST!$A$78,IF(IFERROR(VLOOKUP(B655,'PHR (Project Hourly Rate)'!B:G,6,FALSE),LIST!$A$78)=0,LIST!$A$79,L655)))))</f>
        <v/>
      </c>
      <c r="I655" s="42" t="str">
        <f>IF(B655="","",IF(L655=LIST!$A$75,"",IF(K655=LIST!$A$76,LIST!$A$76,IF(L655=LIST!$A$77,"",IF(L655=LIST!$A$78,"",IF(L655=LIST!$A$80,"",IF(L655=LIST!$A$72,"",IF(L655=LIST!$A$73,"",IF(L655=LIST!$A$81,"",IF(L655=LIST!$A$82,"",IF(L655=LIST!$A$79,"",IF(K655=LIST!$A$75,LIST!$A$75,ROUND(J655*L655,2)))))))))))))</f>
        <v/>
      </c>
      <c r="J655" s="43">
        <f>IF(D655="",0,IF(K655=LIST!$A$75,0,IF(K655=LIST!$A$76,0,IF(K655=LIST!$A$77,0,IF(K655=LIST!$A$78,0,(MIN(D655,8)-K655))))))</f>
        <v>0</v>
      </c>
      <c r="K655" s="185" t="str">
        <f>IF(D655="","",IF('CLAIM FORM'!$M$7="",0,IF(L655=LIST!$A$78,0,IF('CLAIM FORM'!$M$7="R&amp;D",0,IF(E655="",LIST!$A$75,IF(F655=LIST!$F$30,0,IFERROR(((VLOOKUP(E655,'TRAINING CODE'!B:D,3,FALSE)*MIN(D655,8))),LIST!$A$76)))))))</f>
        <v/>
      </c>
      <c r="L655" s="183" t="str">
        <f>IF(B655="","",IF('CLAIM FORM'!$M$7="",LIST!$A$77,IFERROR(VLOOKUP(B655,'PHR (Project Hourly Rate)'!B:G,6,FALSE),LIST!$A$78)))</f>
        <v/>
      </c>
    </row>
    <row r="656" spans="1:12" ht="36" customHeight="1">
      <c r="A656" s="184">
        <v>654</v>
      </c>
      <c r="B656" s="46"/>
      <c r="C656" s="47"/>
      <c r="D656" s="48"/>
      <c r="E656" s="49"/>
      <c r="F656" s="49"/>
      <c r="G656" s="41" t="str">
        <f>IF(C656="","",VLOOKUP(WEEKDAY(C656),LIST!$A$15:$B$21,2,FALSE))</f>
        <v/>
      </c>
      <c r="H656" s="42" t="str">
        <f>IF(B656="","",IF(L656=LIST!$A$80,LIST!$A$78,IF(L656=LIST!$A$81,LIST!$A$78,IF(L656=LIST!$A$82,LIST!$A$78,IF(IFERROR(VLOOKUP(B656,'PHR (Project Hourly Rate)'!B:G,6,FALSE),LIST!$A$78)=0,LIST!$A$79,L656)))))</f>
        <v/>
      </c>
      <c r="I656" s="42" t="str">
        <f>IF(B656="","",IF(L656=LIST!$A$75,"",IF(K656=LIST!$A$76,LIST!$A$76,IF(L656=LIST!$A$77,"",IF(L656=LIST!$A$78,"",IF(L656=LIST!$A$80,"",IF(L656=LIST!$A$72,"",IF(L656=LIST!$A$73,"",IF(L656=LIST!$A$81,"",IF(L656=LIST!$A$82,"",IF(L656=LIST!$A$79,"",IF(K656=LIST!$A$75,LIST!$A$75,ROUND(J656*L656,2)))))))))))))</f>
        <v/>
      </c>
      <c r="J656" s="43">
        <f>IF(D656="",0,IF(K656=LIST!$A$75,0,IF(K656=LIST!$A$76,0,IF(K656=LIST!$A$77,0,IF(K656=LIST!$A$78,0,(MIN(D656,8)-K656))))))</f>
        <v>0</v>
      </c>
      <c r="K656" s="185" t="str">
        <f>IF(D656="","",IF('CLAIM FORM'!$M$7="",0,IF(L656=LIST!$A$78,0,IF('CLAIM FORM'!$M$7="R&amp;D",0,IF(E656="",LIST!$A$75,IF(F656=LIST!$F$30,0,IFERROR(((VLOOKUP(E656,'TRAINING CODE'!B:D,3,FALSE)*MIN(D656,8))),LIST!$A$76)))))))</f>
        <v/>
      </c>
      <c r="L656" s="183" t="str">
        <f>IF(B656="","",IF('CLAIM FORM'!$M$7="",LIST!$A$77,IFERROR(VLOOKUP(B656,'PHR (Project Hourly Rate)'!B:G,6,FALSE),LIST!$A$78)))</f>
        <v/>
      </c>
    </row>
    <row r="657" spans="1:12" ht="36" customHeight="1">
      <c r="A657" s="184">
        <v>655</v>
      </c>
      <c r="B657" s="46"/>
      <c r="C657" s="47"/>
      <c r="D657" s="48"/>
      <c r="E657" s="49"/>
      <c r="F657" s="49"/>
      <c r="G657" s="41" t="str">
        <f>IF(C657="","",VLOOKUP(WEEKDAY(C657),LIST!$A$15:$B$21,2,FALSE))</f>
        <v/>
      </c>
      <c r="H657" s="42" t="str">
        <f>IF(B657="","",IF(L657=LIST!$A$80,LIST!$A$78,IF(L657=LIST!$A$81,LIST!$A$78,IF(L657=LIST!$A$82,LIST!$A$78,IF(IFERROR(VLOOKUP(B657,'PHR (Project Hourly Rate)'!B:G,6,FALSE),LIST!$A$78)=0,LIST!$A$79,L657)))))</f>
        <v/>
      </c>
      <c r="I657" s="42" t="str">
        <f>IF(B657="","",IF(L657=LIST!$A$75,"",IF(K657=LIST!$A$76,LIST!$A$76,IF(L657=LIST!$A$77,"",IF(L657=LIST!$A$78,"",IF(L657=LIST!$A$80,"",IF(L657=LIST!$A$72,"",IF(L657=LIST!$A$73,"",IF(L657=LIST!$A$81,"",IF(L657=LIST!$A$82,"",IF(L657=LIST!$A$79,"",IF(K657=LIST!$A$75,LIST!$A$75,ROUND(J657*L657,2)))))))))))))</f>
        <v/>
      </c>
      <c r="J657" s="43">
        <f>IF(D657="",0,IF(K657=LIST!$A$75,0,IF(K657=LIST!$A$76,0,IF(K657=LIST!$A$77,0,IF(K657=LIST!$A$78,0,(MIN(D657,8)-K657))))))</f>
        <v>0</v>
      </c>
      <c r="K657" s="185" t="str">
        <f>IF(D657="","",IF('CLAIM FORM'!$M$7="",0,IF(L657=LIST!$A$78,0,IF('CLAIM FORM'!$M$7="R&amp;D",0,IF(E657="",LIST!$A$75,IF(F657=LIST!$F$30,0,IFERROR(((VLOOKUP(E657,'TRAINING CODE'!B:D,3,FALSE)*MIN(D657,8))),LIST!$A$76)))))))</f>
        <v/>
      </c>
      <c r="L657" s="183" t="str">
        <f>IF(B657="","",IF('CLAIM FORM'!$M$7="",LIST!$A$77,IFERROR(VLOOKUP(B657,'PHR (Project Hourly Rate)'!B:G,6,FALSE),LIST!$A$78)))</f>
        <v/>
      </c>
    </row>
    <row r="658" spans="1:12" ht="36" customHeight="1">
      <c r="A658" s="184">
        <v>656</v>
      </c>
      <c r="B658" s="46"/>
      <c r="C658" s="47"/>
      <c r="D658" s="48"/>
      <c r="E658" s="49"/>
      <c r="F658" s="49"/>
      <c r="G658" s="41" t="str">
        <f>IF(C658="","",VLOOKUP(WEEKDAY(C658),LIST!$A$15:$B$21,2,FALSE))</f>
        <v/>
      </c>
      <c r="H658" s="42" t="str">
        <f>IF(B658="","",IF(L658=LIST!$A$80,LIST!$A$78,IF(L658=LIST!$A$81,LIST!$A$78,IF(L658=LIST!$A$82,LIST!$A$78,IF(IFERROR(VLOOKUP(B658,'PHR (Project Hourly Rate)'!B:G,6,FALSE),LIST!$A$78)=0,LIST!$A$79,L658)))))</f>
        <v/>
      </c>
      <c r="I658" s="42" t="str">
        <f>IF(B658="","",IF(L658=LIST!$A$75,"",IF(K658=LIST!$A$76,LIST!$A$76,IF(L658=LIST!$A$77,"",IF(L658=LIST!$A$78,"",IF(L658=LIST!$A$80,"",IF(L658=LIST!$A$72,"",IF(L658=LIST!$A$73,"",IF(L658=LIST!$A$81,"",IF(L658=LIST!$A$82,"",IF(L658=LIST!$A$79,"",IF(K658=LIST!$A$75,LIST!$A$75,ROUND(J658*L658,2)))))))))))))</f>
        <v/>
      </c>
      <c r="J658" s="43">
        <f>IF(D658="",0,IF(K658=LIST!$A$75,0,IF(K658=LIST!$A$76,0,IF(K658=LIST!$A$77,0,IF(K658=LIST!$A$78,0,(MIN(D658,8)-K658))))))</f>
        <v>0</v>
      </c>
      <c r="K658" s="185" t="str">
        <f>IF(D658="","",IF('CLAIM FORM'!$M$7="",0,IF(L658=LIST!$A$78,0,IF('CLAIM FORM'!$M$7="R&amp;D",0,IF(E658="",LIST!$A$75,IF(F658=LIST!$F$30,0,IFERROR(((VLOOKUP(E658,'TRAINING CODE'!B:D,3,FALSE)*MIN(D658,8))),LIST!$A$76)))))))</f>
        <v/>
      </c>
      <c r="L658" s="183" t="str">
        <f>IF(B658="","",IF('CLAIM FORM'!$M$7="",LIST!$A$77,IFERROR(VLOOKUP(B658,'PHR (Project Hourly Rate)'!B:G,6,FALSE),LIST!$A$78)))</f>
        <v/>
      </c>
    </row>
    <row r="659" spans="1:12" ht="36" customHeight="1">
      <c r="A659" s="184">
        <v>657</v>
      </c>
      <c r="B659" s="46"/>
      <c r="C659" s="47"/>
      <c r="D659" s="48"/>
      <c r="E659" s="49"/>
      <c r="F659" s="49"/>
      <c r="G659" s="41" t="str">
        <f>IF(C659="","",VLOOKUP(WEEKDAY(C659),LIST!$A$15:$B$21,2,FALSE))</f>
        <v/>
      </c>
      <c r="H659" s="42" t="str">
        <f>IF(B659="","",IF(L659=LIST!$A$80,LIST!$A$78,IF(L659=LIST!$A$81,LIST!$A$78,IF(L659=LIST!$A$82,LIST!$A$78,IF(IFERROR(VLOOKUP(B659,'PHR (Project Hourly Rate)'!B:G,6,FALSE),LIST!$A$78)=0,LIST!$A$79,L659)))))</f>
        <v/>
      </c>
      <c r="I659" s="42" t="str">
        <f>IF(B659="","",IF(L659=LIST!$A$75,"",IF(K659=LIST!$A$76,LIST!$A$76,IF(L659=LIST!$A$77,"",IF(L659=LIST!$A$78,"",IF(L659=LIST!$A$80,"",IF(L659=LIST!$A$72,"",IF(L659=LIST!$A$73,"",IF(L659=LIST!$A$81,"",IF(L659=LIST!$A$82,"",IF(L659=LIST!$A$79,"",IF(K659=LIST!$A$75,LIST!$A$75,ROUND(J659*L659,2)))))))))))))</f>
        <v/>
      </c>
      <c r="J659" s="43">
        <f>IF(D659="",0,IF(K659=LIST!$A$75,0,IF(K659=LIST!$A$76,0,IF(K659=LIST!$A$77,0,IF(K659=LIST!$A$78,0,(MIN(D659,8)-K659))))))</f>
        <v>0</v>
      </c>
      <c r="K659" s="185" t="str">
        <f>IF(D659="","",IF('CLAIM FORM'!$M$7="",0,IF(L659=LIST!$A$78,0,IF('CLAIM FORM'!$M$7="R&amp;D",0,IF(E659="",LIST!$A$75,IF(F659=LIST!$F$30,0,IFERROR(((VLOOKUP(E659,'TRAINING CODE'!B:D,3,FALSE)*MIN(D659,8))),LIST!$A$76)))))))</f>
        <v/>
      </c>
      <c r="L659" s="183" t="str">
        <f>IF(B659="","",IF('CLAIM FORM'!$M$7="",LIST!$A$77,IFERROR(VLOOKUP(B659,'PHR (Project Hourly Rate)'!B:G,6,FALSE),LIST!$A$78)))</f>
        <v/>
      </c>
    </row>
    <row r="660" spans="1:12" ht="36" customHeight="1">
      <c r="A660" s="184">
        <v>658</v>
      </c>
      <c r="B660" s="46"/>
      <c r="C660" s="47"/>
      <c r="D660" s="48"/>
      <c r="E660" s="49"/>
      <c r="F660" s="49"/>
      <c r="G660" s="41" t="str">
        <f>IF(C660="","",VLOOKUP(WEEKDAY(C660),LIST!$A$15:$B$21,2,FALSE))</f>
        <v/>
      </c>
      <c r="H660" s="42" t="str">
        <f>IF(B660="","",IF(L660=LIST!$A$80,LIST!$A$78,IF(L660=LIST!$A$81,LIST!$A$78,IF(L660=LIST!$A$82,LIST!$A$78,IF(IFERROR(VLOOKUP(B660,'PHR (Project Hourly Rate)'!B:G,6,FALSE),LIST!$A$78)=0,LIST!$A$79,L660)))))</f>
        <v/>
      </c>
      <c r="I660" s="42" t="str">
        <f>IF(B660="","",IF(L660=LIST!$A$75,"",IF(K660=LIST!$A$76,LIST!$A$76,IF(L660=LIST!$A$77,"",IF(L660=LIST!$A$78,"",IF(L660=LIST!$A$80,"",IF(L660=LIST!$A$72,"",IF(L660=LIST!$A$73,"",IF(L660=LIST!$A$81,"",IF(L660=LIST!$A$82,"",IF(L660=LIST!$A$79,"",IF(K660=LIST!$A$75,LIST!$A$75,ROUND(J660*L660,2)))))))))))))</f>
        <v/>
      </c>
      <c r="J660" s="43">
        <f>IF(D660="",0,IF(K660=LIST!$A$75,0,IF(K660=LIST!$A$76,0,IF(K660=LIST!$A$77,0,IF(K660=LIST!$A$78,0,(MIN(D660,8)-K660))))))</f>
        <v>0</v>
      </c>
      <c r="K660" s="185" t="str">
        <f>IF(D660="","",IF('CLAIM FORM'!$M$7="",0,IF(L660=LIST!$A$78,0,IF('CLAIM FORM'!$M$7="R&amp;D",0,IF(E660="",LIST!$A$75,IF(F660=LIST!$F$30,0,IFERROR(((VLOOKUP(E660,'TRAINING CODE'!B:D,3,FALSE)*MIN(D660,8))),LIST!$A$76)))))))</f>
        <v/>
      </c>
      <c r="L660" s="183" t="str">
        <f>IF(B660="","",IF('CLAIM FORM'!$M$7="",LIST!$A$77,IFERROR(VLOOKUP(B660,'PHR (Project Hourly Rate)'!B:G,6,FALSE),LIST!$A$78)))</f>
        <v/>
      </c>
    </row>
    <row r="661" spans="1:12" ht="36" customHeight="1">
      <c r="A661" s="184">
        <v>659</v>
      </c>
      <c r="B661" s="46"/>
      <c r="C661" s="47"/>
      <c r="D661" s="48"/>
      <c r="E661" s="49"/>
      <c r="F661" s="49"/>
      <c r="G661" s="41" t="str">
        <f>IF(C661="","",VLOOKUP(WEEKDAY(C661),LIST!$A$15:$B$21,2,FALSE))</f>
        <v/>
      </c>
      <c r="H661" s="42" t="str">
        <f>IF(B661="","",IF(L661=LIST!$A$80,LIST!$A$78,IF(L661=LIST!$A$81,LIST!$A$78,IF(L661=LIST!$A$82,LIST!$A$78,IF(IFERROR(VLOOKUP(B661,'PHR (Project Hourly Rate)'!B:G,6,FALSE),LIST!$A$78)=0,LIST!$A$79,L661)))))</f>
        <v/>
      </c>
      <c r="I661" s="42" t="str">
        <f>IF(B661="","",IF(L661=LIST!$A$75,"",IF(K661=LIST!$A$76,LIST!$A$76,IF(L661=LIST!$A$77,"",IF(L661=LIST!$A$78,"",IF(L661=LIST!$A$80,"",IF(L661=LIST!$A$72,"",IF(L661=LIST!$A$73,"",IF(L661=LIST!$A$81,"",IF(L661=LIST!$A$82,"",IF(L661=LIST!$A$79,"",IF(K661=LIST!$A$75,LIST!$A$75,ROUND(J661*L661,2)))))))))))))</f>
        <v/>
      </c>
      <c r="J661" s="43">
        <f>IF(D661="",0,IF(K661=LIST!$A$75,0,IF(K661=LIST!$A$76,0,IF(K661=LIST!$A$77,0,IF(K661=LIST!$A$78,0,(MIN(D661,8)-K661))))))</f>
        <v>0</v>
      </c>
      <c r="K661" s="185" t="str">
        <f>IF(D661="","",IF('CLAIM FORM'!$M$7="",0,IF(L661=LIST!$A$78,0,IF('CLAIM FORM'!$M$7="R&amp;D",0,IF(E661="",LIST!$A$75,IF(F661=LIST!$F$30,0,IFERROR(((VLOOKUP(E661,'TRAINING CODE'!B:D,3,FALSE)*MIN(D661,8))),LIST!$A$76)))))))</f>
        <v/>
      </c>
      <c r="L661" s="183" t="str">
        <f>IF(B661="","",IF('CLAIM FORM'!$M$7="",LIST!$A$77,IFERROR(VLOOKUP(B661,'PHR (Project Hourly Rate)'!B:G,6,FALSE),LIST!$A$78)))</f>
        <v/>
      </c>
    </row>
    <row r="662" spans="1:12" ht="36" customHeight="1">
      <c r="A662" s="184">
        <v>660</v>
      </c>
      <c r="B662" s="46"/>
      <c r="C662" s="47"/>
      <c r="D662" s="48"/>
      <c r="E662" s="49"/>
      <c r="F662" s="49"/>
      <c r="G662" s="41" t="str">
        <f>IF(C662="","",VLOOKUP(WEEKDAY(C662),LIST!$A$15:$B$21,2,FALSE))</f>
        <v/>
      </c>
      <c r="H662" s="42" t="str">
        <f>IF(B662="","",IF(L662=LIST!$A$80,LIST!$A$78,IF(L662=LIST!$A$81,LIST!$A$78,IF(L662=LIST!$A$82,LIST!$A$78,IF(IFERROR(VLOOKUP(B662,'PHR (Project Hourly Rate)'!B:G,6,FALSE),LIST!$A$78)=0,LIST!$A$79,L662)))))</f>
        <v/>
      </c>
      <c r="I662" s="42" t="str">
        <f>IF(B662="","",IF(L662=LIST!$A$75,"",IF(K662=LIST!$A$76,LIST!$A$76,IF(L662=LIST!$A$77,"",IF(L662=LIST!$A$78,"",IF(L662=LIST!$A$80,"",IF(L662=LIST!$A$72,"",IF(L662=LIST!$A$73,"",IF(L662=LIST!$A$81,"",IF(L662=LIST!$A$82,"",IF(L662=LIST!$A$79,"",IF(K662=LIST!$A$75,LIST!$A$75,ROUND(J662*L662,2)))))))))))))</f>
        <v/>
      </c>
      <c r="J662" s="43">
        <f>IF(D662="",0,IF(K662=LIST!$A$75,0,IF(K662=LIST!$A$76,0,IF(K662=LIST!$A$77,0,IF(K662=LIST!$A$78,0,(MIN(D662,8)-K662))))))</f>
        <v>0</v>
      </c>
      <c r="K662" s="185" t="str">
        <f>IF(D662="","",IF('CLAIM FORM'!$M$7="",0,IF(L662=LIST!$A$78,0,IF('CLAIM FORM'!$M$7="R&amp;D",0,IF(E662="",LIST!$A$75,IF(F662=LIST!$F$30,0,IFERROR(((VLOOKUP(E662,'TRAINING CODE'!B:D,3,FALSE)*MIN(D662,8))),LIST!$A$76)))))))</f>
        <v/>
      </c>
      <c r="L662" s="183" t="str">
        <f>IF(B662="","",IF('CLAIM FORM'!$M$7="",LIST!$A$77,IFERROR(VLOOKUP(B662,'PHR (Project Hourly Rate)'!B:G,6,FALSE),LIST!$A$78)))</f>
        <v/>
      </c>
    </row>
    <row r="663" spans="1:12" ht="36" customHeight="1">
      <c r="A663" s="184">
        <v>661</v>
      </c>
      <c r="B663" s="46"/>
      <c r="C663" s="47"/>
      <c r="D663" s="48"/>
      <c r="E663" s="49"/>
      <c r="F663" s="49"/>
      <c r="G663" s="41" t="str">
        <f>IF(C663="","",VLOOKUP(WEEKDAY(C663),LIST!$A$15:$B$21,2,FALSE))</f>
        <v/>
      </c>
      <c r="H663" s="42" t="str">
        <f>IF(B663="","",IF(L663=LIST!$A$80,LIST!$A$78,IF(L663=LIST!$A$81,LIST!$A$78,IF(L663=LIST!$A$82,LIST!$A$78,IF(IFERROR(VLOOKUP(B663,'PHR (Project Hourly Rate)'!B:G,6,FALSE),LIST!$A$78)=0,LIST!$A$79,L663)))))</f>
        <v/>
      </c>
      <c r="I663" s="42" t="str">
        <f>IF(B663="","",IF(L663=LIST!$A$75,"",IF(K663=LIST!$A$76,LIST!$A$76,IF(L663=LIST!$A$77,"",IF(L663=LIST!$A$78,"",IF(L663=LIST!$A$80,"",IF(L663=LIST!$A$72,"",IF(L663=LIST!$A$73,"",IF(L663=LIST!$A$81,"",IF(L663=LIST!$A$82,"",IF(L663=LIST!$A$79,"",IF(K663=LIST!$A$75,LIST!$A$75,ROUND(J663*L663,2)))))))))))))</f>
        <v/>
      </c>
      <c r="J663" s="43">
        <f>IF(D663="",0,IF(K663=LIST!$A$75,0,IF(K663=LIST!$A$76,0,IF(K663=LIST!$A$77,0,IF(K663=LIST!$A$78,0,(MIN(D663,8)-K663))))))</f>
        <v>0</v>
      </c>
      <c r="K663" s="185" t="str">
        <f>IF(D663="","",IF('CLAIM FORM'!$M$7="",0,IF(L663=LIST!$A$78,0,IF('CLAIM FORM'!$M$7="R&amp;D",0,IF(E663="",LIST!$A$75,IF(F663=LIST!$F$30,0,IFERROR(((VLOOKUP(E663,'TRAINING CODE'!B:D,3,FALSE)*MIN(D663,8))),LIST!$A$76)))))))</f>
        <v/>
      </c>
      <c r="L663" s="183" t="str">
        <f>IF(B663="","",IF('CLAIM FORM'!$M$7="",LIST!$A$77,IFERROR(VLOOKUP(B663,'PHR (Project Hourly Rate)'!B:G,6,FALSE),LIST!$A$78)))</f>
        <v/>
      </c>
    </row>
    <row r="664" spans="1:12" ht="36" customHeight="1">
      <c r="A664" s="184">
        <v>662</v>
      </c>
      <c r="B664" s="46"/>
      <c r="C664" s="47"/>
      <c r="D664" s="48"/>
      <c r="E664" s="49"/>
      <c r="F664" s="49"/>
      <c r="G664" s="41" t="str">
        <f>IF(C664="","",VLOOKUP(WEEKDAY(C664),LIST!$A$15:$B$21,2,FALSE))</f>
        <v/>
      </c>
      <c r="H664" s="42" t="str">
        <f>IF(B664="","",IF(L664=LIST!$A$80,LIST!$A$78,IF(L664=LIST!$A$81,LIST!$A$78,IF(L664=LIST!$A$82,LIST!$A$78,IF(IFERROR(VLOOKUP(B664,'PHR (Project Hourly Rate)'!B:G,6,FALSE),LIST!$A$78)=0,LIST!$A$79,L664)))))</f>
        <v/>
      </c>
      <c r="I664" s="42" t="str">
        <f>IF(B664="","",IF(L664=LIST!$A$75,"",IF(K664=LIST!$A$76,LIST!$A$76,IF(L664=LIST!$A$77,"",IF(L664=LIST!$A$78,"",IF(L664=LIST!$A$80,"",IF(L664=LIST!$A$72,"",IF(L664=LIST!$A$73,"",IF(L664=LIST!$A$81,"",IF(L664=LIST!$A$82,"",IF(L664=LIST!$A$79,"",IF(K664=LIST!$A$75,LIST!$A$75,ROUND(J664*L664,2)))))))))))))</f>
        <v/>
      </c>
      <c r="J664" s="43">
        <f>IF(D664="",0,IF(K664=LIST!$A$75,0,IF(K664=LIST!$A$76,0,IF(K664=LIST!$A$77,0,IF(K664=LIST!$A$78,0,(MIN(D664,8)-K664))))))</f>
        <v>0</v>
      </c>
      <c r="K664" s="185" t="str">
        <f>IF(D664="","",IF('CLAIM FORM'!$M$7="",0,IF(L664=LIST!$A$78,0,IF('CLAIM FORM'!$M$7="R&amp;D",0,IF(E664="",LIST!$A$75,IF(F664=LIST!$F$30,0,IFERROR(((VLOOKUP(E664,'TRAINING CODE'!B:D,3,FALSE)*MIN(D664,8))),LIST!$A$76)))))))</f>
        <v/>
      </c>
      <c r="L664" s="183" t="str">
        <f>IF(B664="","",IF('CLAIM FORM'!$M$7="",LIST!$A$77,IFERROR(VLOOKUP(B664,'PHR (Project Hourly Rate)'!B:G,6,FALSE),LIST!$A$78)))</f>
        <v/>
      </c>
    </row>
    <row r="665" spans="1:12" ht="36" customHeight="1">
      <c r="A665" s="184">
        <v>663</v>
      </c>
      <c r="B665" s="46"/>
      <c r="C665" s="47"/>
      <c r="D665" s="48"/>
      <c r="E665" s="49"/>
      <c r="F665" s="49"/>
      <c r="G665" s="41" t="str">
        <f>IF(C665="","",VLOOKUP(WEEKDAY(C665),LIST!$A$15:$B$21,2,FALSE))</f>
        <v/>
      </c>
      <c r="H665" s="42" t="str">
        <f>IF(B665="","",IF(L665=LIST!$A$80,LIST!$A$78,IF(L665=LIST!$A$81,LIST!$A$78,IF(L665=LIST!$A$82,LIST!$A$78,IF(IFERROR(VLOOKUP(B665,'PHR (Project Hourly Rate)'!B:G,6,FALSE),LIST!$A$78)=0,LIST!$A$79,L665)))))</f>
        <v/>
      </c>
      <c r="I665" s="42" t="str">
        <f>IF(B665="","",IF(L665=LIST!$A$75,"",IF(K665=LIST!$A$76,LIST!$A$76,IF(L665=LIST!$A$77,"",IF(L665=LIST!$A$78,"",IF(L665=LIST!$A$80,"",IF(L665=LIST!$A$72,"",IF(L665=LIST!$A$73,"",IF(L665=LIST!$A$81,"",IF(L665=LIST!$A$82,"",IF(L665=LIST!$A$79,"",IF(K665=LIST!$A$75,LIST!$A$75,ROUND(J665*L665,2)))))))))))))</f>
        <v/>
      </c>
      <c r="J665" s="43">
        <f>IF(D665="",0,IF(K665=LIST!$A$75,0,IF(K665=LIST!$A$76,0,IF(K665=LIST!$A$77,0,IF(K665=LIST!$A$78,0,(MIN(D665,8)-K665))))))</f>
        <v>0</v>
      </c>
      <c r="K665" s="185" t="str">
        <f>IF(D665="","",IF('CLAIM FORM'!$M$7="",0,IF(L665=LIST!$A$78,0,IF('CLAIM FORM'!$M$7="R&amp;D",0,IF(E665="",LIST!$A$75,IF(F665=LIST!$F$30,0,IFERROR(((VLOOKUP(E665,'TRAINING CODE'!B:D,3,FALSE)*MIN(D665,8))),LIST!$A$76)))))))</f>
        <v/>
      </c>
      <c r="L665" s="183" t="str">
        <f>IF(B665="","",IF('CLAIM FORM'!$M$7="",LIST!$A$77,IFERROR(VLOOKUP(B665,'PHR (Project Hourly Rate)'!B:G,6,FALSE),LIST!$A$78)))</f>
        <v/>
      </c>
    </row>
    <row r="666" spans="1:12" ht="36" customHeight="1">
      <c r="A666" s="184">
        <v>664</v>
      </c>
      <c r="B666" s="46"/>
      <c r="C666" s="47"/>
      <c r="D666" s="48"/>
      <c r="E666" s="49"/>
      <c r="F666" s="49"/>
      <c r="G666" s="41" t="str">
        <f>IF(C666="","",VLOOKUP(WEEKDAY(C666),LIST!$A$15:$B$21,2,FALSE))</f>
        <v/>
      </c>
      <c r="H666" s="42" t="str">
        <f>IF(B666="","",IF(L666=LIST!$A$80,LIST!$A$78,IF(L666=LIST!$A$81,LIST!$A$78,IF(L666=LIST!$A$82,LIST!$A$78,IF(IFERROR(VLOOKUP(B666,'PHR (Project Hourly Rate)'!B:G,6,FALSE),LIST!$A$78)=0,LIST!$A$79,L666)))))</f>
        <v/>
      </c>
      <c r="I666" s="42" t="str">
        <f>IF(B666="","",IF(L666=LIST!$A$75,"",IF(K666=LIST!$A$76,LIST!$A$76,IF(L666=LIST!$A$77,"",IF(L666=LIST!$A$78,"",IF(L666=LIST!$A$80,"",IF(L666=LIST!$A$72,"",IF(L666=LIST!$A$73,"",IF(L666=LIST!$A$81,"",IF(L666=LIST!$A$82,"",IF(L666=LIST!$A$79,"",IF(K666=LIST!$A$75,LIST!$A$75,ROUND(J666*L666,2)))))))))))))</f>
        <v/>
      </c>
      <c r="J666" s="43">
        <f>IF(D666="",0,IF(K666=LIST!$A$75,0,IF(K666=LIST!$A$76,0,IF(K666=LIST!$A$77,0,IF(K666=LIST!$A$78,0,(MIN(D666,8)-K666))))))</f>
        <v>0</v>
      </c>
      <c r="K666" s="185" t="str">
        <f>IF(D666="","",IF('CLAIM FORM'!$M$7="",0,IF(L666=LIST!$A$78,0,IF('CLAIM FORM'!$M$7="R&amp;D",0,IF(E666="",LIST!$A$75,IF(F666=LIST!$F$30,0,IFERROR(((VLOOKUP(E666,'TRAINING CODE'!B:D,3,FALSE)*MIN(D666,8))),LIST!$A$76)))))))</f>
        <v/>
      </c>
      <c r="L666" s="183" t="str">
        <f>IF(B666="","",IF('CLAIM FORM'!$M$7="",LIST!$A$77,IFERROR(VLOOKUP(B666,'PHR (Project Hourly Rate)'!B:G,6,FALSE),LIST!$A$78)))</f>
        <v/>
      </c>
    </row>
    <row r="667" spans="1:12" ht="36" customHeight="1">
      <c r="A667" s="184">
        <v>665</v>
      </c>
      <c r="B667" s="46"/>
      <c r="C667" s="47"/>
      <c r="D667" s="48"/>
      <c r="E667" s="49"/>
      <c r="F667" s="49"/>
      <c r="G667" s="41" t="str">
        <f>IF(C667="","",VLOOKUP(WEEKDAY(C667),LIST!$A$15:$B$21,2,FALSE))</f>
        <v/>
      </c>
      <c r="H667" s="42" t="str">
        <f>IF(B667="","",IF(L667=LIST!$A$80,LIST!$A$78,IF(L667=LIST!$A$81,LIST!$A$78,IF(L667=LIST!$A$82,LIST!$A$78,IF(IFERROR(VLOOKUP(B667,'PHR (Project Hourly Rate)'!B:G,6,FALSE),LIST!$A$78)=0,LIST!$A$79,L667)))))</f>
        <v/>
      </c>
      <c r="I667" s="42" t="str">
        <f>IF(B667="","",IF(L667=LIST!$A$75,"",IF(K667=LIST!$A$76,LIST!$A$76,IF(L667=LIST!$A$77,"",IF(L667=LIST!$A$78,"",IF(L667=LIST!$A$80,"",IF(L667=LIST!$A$72,"",IF(L667=LIST!$A$73,"",IF(L667=LIST!$A$81,"",IF(L667=LIST!$A$82,"",IF(L667=LIST!$A$79,"",IF(K667=LIST!$A$75,LIST!$A$75,ROUND(J667*L667,2)))))))))))))</f>
        <v/>
      </c>
      <c r="J667" s="43">
        <f>IF(D667="",0,IF(K667=LIST!$A$75,0,IF(K667=LIST!$A$76,0,IF(K667=LIST!$A$77,0,IF(K667=LIST!$A$78,0,(MIN(D667,8)-K667))))))</f>
        <v>0</v>
      </c>
      <c r="K667" s="185" t="str">
        <f>IF(D667="","",IF('CLAIM FORM'!$M$7="",0,IF(L667=LIST!$A$78,0,IF('CLAIM FORM'!$M$7="R&amp;D",0,IF(E667="",LIST!$A$75,IF(F667=LIST!$F$30,0,IFERROR(((VLOOKUP(E667,'TRAINING CODE'!B:D,3,FALSE)*MIN(D667,8))),LIST!$A$76)))))))</f>
        <v/>
      </c>
      <c r="L667" s="183" t="str">
        <f>IF(B667="","",IF('CLAIM FORM'!$M$7="",LIST!$A$77,IFERROR(VLOOKUP(B667,'PHR (Project Hourly Rate)'!B:G,6,FALSE),LIST!$A$78)))</f>
        <v/>
      </c>
    </row>
    <row r="668" spans="1:12" ht="36" customHeight="1">
      <c r="A668" s="184">
        <v>666</v>
      </c>
      <c r="B668" s="46"/>
      <c r="C668" s="47"/>
      <c r="D668" s="48"/>
      <c r="E668" s="49"/>
      <c r="F668" s="49"/>
      <c r="G668" s="41" t="str">
        <f>IF(C668="","",VLOOKUP(WEEKDAY(C668),LIST!$A$15:$B$21,2,FALSE))</f>
        <v/>
      </c>
      <c r="H668" s="42" t="str">
        <f>IF(B668="","",IF(L668=LIST!$A$80,LIST!$A$78,IF(L668=LIST!$A$81,LIST!$A$78,IF(L668=LIST!$A$82,LIST!$A$78,IF(IFERROR(VLOOKUP(B668,'PHR (Project Hourly Rate)'!B:G,6,FALSE),LIST!$A$78)=0,LIST!$A$79,L668)))))</f>
        <v/>
      </c>
      <c r="I668" s="42" t="str">
        <f>IF(B668="","",IF(L668=LIST!$A$75,"",IF(K668=LIST!$A$76,LIST!$A$76,IF(L668=LIST!$A$77,"",IF(L668=LIST!$A$78,"",IF(L668=LIST!$A$80,"",IF(L668=LIST!$A$72,"",IF(L668=LIST!$A$73,"",IF(L668=LIST!$A$81,"",IF(L668=LIST!$A$82,"",IF(L668=LIST!$A$79,"",IF(K668=LIST!$A$75,LIST!$A$75,ROUND(J668*L668,2)))))))))))))</f>
        <v/>
      </c>
      <c r="J668" s="43">
        <f>IF(D668="",0,IF(K668=LIST!$A$75,0,IF(K668=LIST!$A$76,0,IF(K668=LIST!$A$77,0,IF(K668=LIST!$A$78,0,(MIN(D668,8)-K668))))))</f>
        <v>0</v>
      </c>
      <c r="K668" s="185" t="str">
        <f>IF(D668="","",IF('CLAIM FORM'!$M$7="",0,IF(L668=LIST!$A$78,0,IF('CLAIM FORM'!$M$7="R&amp;D",0,IF(E668="",LIST!$A$75,IF(F668=LIST!$F$30,0,IFERROR(((VLOOKUP(E668,'TRAINING CODE'!B:D,3,FALSE)*MIN(D668,8))),LIST!$A$76)))))))</f>
        <v/>
      </c>
      <c r="L668" s="183" t="str">
        <f>IF(B668="","",IF('CLAIM FORM'!$M$7="",LIST!$A$77,IFERROR(VLOOKUP(B668,'PHR (Project Hourly Rate)'!B:G,6,FALSE),LIST!$A$78)))</f>
        <v/>
      </c>
    </row>
    <row r="669" spans="1:12" ht="36" customHeight="1">
      <c r="A669" s="184">
        <v>667</v>
      </c>
      <c r="B669" s="46"/>
      <c r="C669" s="47"/>
      <c r="D669" s="48"/>
      <c r="E669" s="49"/>
      <c r="F669" s="49"/>
      <c r="G669" s="41" t="str">
        <f>IF(C669="","",VLOOKUP(WEEKDAY(C669),LIST!$A$15:$B$21,2,FALSE))</f>
        <v/>
      </c>
      <c r="H669" s="42" t="str">
        <f>IF(B669="","",IF(L669=LIST!$A$80,LIST!$A$78,IF(L669=LIST!$A$81,LIST!$A$78,IF(L669=LIST!$A$82,LIST!$A$78,IF(IFERROR(VLOOKUP(B669,'PHR (Project Hourly Rate)'!B:G,6,FALSE),LIST!$A$78)=0,LIST!$A$79,L669)))))</f>
        <v/>
      </c>
      <c r="I669" s="42" t="str">
        <f>IF(B669="","",IF(L669=LIST!$A$75,"",IF(K669=LIST!$A$76,LIST!$A$76,IF(L669=LIST!$A$77,"",IF(L669=LIST!$A$78,"",IF(L669=LIST!$A$80,"",IF(L669=LIST!$A$72,"",IF(L669=LIST!$A$73,"",IF(L669=LIST!$A$81,"",IF(L669=LIST!$A$82,"",IF(L669=LIST!$A$79,"",IF(K669=LIST!$A$75,LIST!$A$75,ROUND(J669*L669,2)))))))))))))</f>
        <v/>
      </c>
      <c r="J669" s="43">
        <f>IF(D669="",0,IF(K669=LIST!$A$75,0,IF(K669=LIST!$A$76,0,IF(K669=LIST!$A$77,0,IF(K669=LIST!$A$78,0,(MIN(D669,8)-K669))))))</f>
        <v>0</v>
      </c>
      <c r="K669" s="185" t="str">
        <f>IF(D669="","",IF('CLAIM FORM'!$M$7="",0,IF(L669=LIST!$A$78,0,IF('CLAIM FORM'!$M$7="R&amp;D",0,IF(E669="",LIST!$A$75,IF(F669=LIST!$F$30,0,IFERROR(((VLOOKUP(E669,'TRAINING CODE'!B:D,3,FALSE)*MIN(D669,8))),LIST!$A$76)))))))</f>
        <v/>
      </c>
      <c r="L669" s="183" t="str">
        <f>IF(B669="","",IF('CLAIM FORM'!$M$7="",LIST!$A$77,IFERROR(VLOOKUP(B669,'PHR (Project Hourly Rate)'!B:G,6,FALSE),LIST!$A$78)))</f>
        <v/>
      </c>
    </row>
    <row r="670" spans="1:12" ht="36" customHeight="1">
      <c r="A670" s="184">
        <v>668</v>
      </c>
      <c r="B670" s="46"/>
      <c r="C670" s="47"/>
      <c r="D670" s="48"/>
      <c r="E670" s="49"/>
      <c r="F670" s="49"/>
      <c r="G670" s="41" t="str">
        <f>IF(C670="","",VLOOKUP(WEEKDAY(C670),LIST!$A$15:$B$21,2,FALSE))</f>
        <v/>
      </c>
      <c r="H670" s="42" t="str">
        <f>IF(B670="","",IF(L670=LIST!$A$80,LIST!$A$78,IF(L670=LIST!$A$81,LIST!$A$78,IF(L670=LIST!$A$82,LIST!$A$78,IF(IFERROR(VLOOKUP(B670,'PHR (Project Hourly Rate)'!B:G,6,FALSE),LIST!$A$78)=0,LIST!$A$79,L670)))))</f>
        <v/>
      </c>
      <c r="I670" s="42" t="str">
        <f>IF(B670="","",IF(L670=LIST!$A$75,"",IF(K670=LIST!$A$76,LIST!$A$76,IF(L670=LIST!$A$77,"",IF(L670=LIST!$A$78,"",IF(L670=LIST!$A$80,"",IF(L670=LIST!$A$72,"",IF(L670=LIST!$A$73,"",IF(L670=LIST!$A$81,"",IF(L670=LIST!$A$82,"",IF(L670=LIST!$A$79,"",IF(K670=LIST!$A$75,LIST!$A$75,ROUND(J670*L670,2)))))))))))))</f>
        <v/>
      </c>
      <c r="J670" s="43">
        <f>IF(D670="",0,IF(K670=LIST!$A$75,0,IF(K670=LIST!$A$76,0,IF(K670=LIST!$A$77,0,IF(K670=LIST!$A$78,0,(MIN(D670,8)-K670))))))</f>
        <v>0</v>
      </c>
      <c r="K670" s="185" t="str">
        <f>IF(D670="","",IF('CLAIM FORM'!$M$7="",0,IF(L670=LIST!$A$78,0,IF('CLAIM FORM'!$M$7="R&amp;D",0,IF(E670="",LIST!$A$75,IF(F670=LIST!$F$30,0,IFERROR(((VLOOKUP(E670,'TRAINING CODE'!B:D,3,FALSE)*MIN(D670,8))),LIST!$A$76)))))))</f>
        <v/>
      </c>
      <c r="L670" s="183" t="str">
        <f>IF(B670="","",IF('CLAIM FORM'!$M$7="",LIST!$A$77,IFERROR(VLOOKUP(B670,'PHR (Project Hourly Rate)'!B:G,6,FALSE),LIST!$A$78)))</f>
        <v/>
      </c>
    </row>
    <row r="671" spans="1:12" ht="36" customHeight="1">
      <c r="A671" s="184">
        <v>669</v>
      </c>
      <c r="B671" s="46"/>
      <c r="C671" s="47"/>
      <c r="D671" s="48"/>
      <c r="E671" s="49"/>
      <c r="F671" s="49"/>
      <c r="G671" s="41" t="str">
        <f>IF(C671="","",VLOOKUP(WEEKDAY(C671),LIST!$A$15:$B$21,2,FALSE))</f>
        <v/>
      </c>
      <c r="H671" s="42" t="str">
        <f>IF(B671="","",IF(L671=LIST!$A$80,LIST!$A$78,IF(L671=LIST!$A$81,LIST!$A$78,IF(L671=LIST!$A$82,LIST!$A$78,IF(IFERROR(VLOOKUP(B671,'PHR (Project Hourly Rate)'!B:G,6,FALSE),LIST!$A$78)=0,LIST!$A$79,L671)))))</f>
        <v/>
      </c>
      <c r="I671" s="42" t="str">
        <f>IF(B671="","",IF(L671=LIST!$A$75,"",IF(K671=LIST!$A$76,LIST!$A$76,IF(L671=LIST!$A$77,"",IF(L671=LIST!$A$78,"",IF(L671=LIST!$A$80,"",IF(L671=LIST!$A$72,"",IF(L671=LIST!$A$73,"",IF(L671=LIST!$A$81,"",IF(L671=LIST!$A$82,"",IF(L671=LIST!$A$79,"",IF(K671=LIST!$A$75,LIST!$A$75,ROUND(J671*L671,2)))))))))))))</f>
        <v/>
      </c>
      <c r="J671" s="43">
        <f>IF(D671="",0,IF(K671=LIST!$A$75,0,IF(K671=LIST!$A$76,0,IF(K671=LIST!$A$77,0,IF(K671=LIST!$A$78,0,(MIN(D671,8)-K671))))))</f>
        <v>0</v>
      </c>
      <c r="K671" s="185" t="str">
        <f>IF(D671="","",IF('CLAIM FORM'!$M$7="",0,IF(L671=LIST!$A$78,0,IF('CLAIM FORM'!$M$7="R&amp;D",0,IF(E671="",LIST!$A$75,IF(F671=LIST!$F$30,0,IFERROR(((VLOOKUP(E671,'TRAINING CODE'!B:D,3,FALSE)*MIN(D671,8))),LIST!$A$76)))))))</f>
        <v/>
      </c>
      <c r="L671" s="183" t="str">
        <f>IF(B671="","",IF('CLAIM FORM'!$M$7="",LIST!$A$77,IFERROR(VLOOKUP(B671,'PHR (Project Hourly Rate)'!B:G,6,FALSE),LIST!$A$78)))</f>
        <v/>
      </c>
    </row>
    <row r="672" spans="1:12" ht="36" customHeight="1">
      <c r="A672" s="184">
        <v>670</v>
      </c>
      <c r="B672" s="46"/>
      <c r="C672" s="47"/>
      <c r="D672" s="48"/>
      <c r="E672" s="49"/>
      <c r="F672" s="49"/>
      <c r="G672" s="41" t="str">
        <f>IF(C672="","",VLOOKUP(WEEKDAY(C672),LIST!$A$15:$B$21,2,FALSE))</f>
        <v/>
      </c>
      <c r="H672" s="42" t="str">
        <f>IF(B672="","",IF(L672=LIST!$A$80,LIST!$A$78,IF(L672=LIST!$A$81,LIST!$A$78,IF(L672=LIST!$A$82,LIST!$A$78,IF(IFERROR(VLOOKUP(B672,'PHR (Project Hourly Rate)'!B:G,6,FALSE),LIST!$A$78)=0,LIST!$A$79,L672)))))</f>
        <v/>
      </c>
      <c r="I672" s="42" t="str">
        <f>IF(B672="","",IF(L672=LIST!$A$75,"",IF(K672=LIST!$A$76,LIST!$A$76,IF(L672=LIST!$A$77,"",IF(L672=LIST!$A$78,"",IF(L672=LIST!$A$80,"",IF(L672=LIST!$A$72,"",IF(L672=LIST!$A$73,"",IF(L672=LIST!$A$81,"",IF(L672=LIST!$A$82,"",IF(L672=LIST!$A$79,"",IF(K672=LIST!$A$75,LIST!$A$75,ROUND(J672*L672,2)))))))))))))</f>
        <v/>
      </c>
      <c r="J672" s="43">
        <f>IF(D672="",0,IF(K672=LIST!$A$75,0,IF(K672=LIST!$A$76,0,IF(K672=LIST!$A$77,0,IF(K672=LIST!$A$78,0,(MIN(D672,8)-K672))))))</f>
        <v>0</v>
      </c>
      <c r="K672" s="185" t="str">
        <f>IF(D672="","",IF('CLAIM FORM'!$M$7="",0,IF(L672=LIST!$A$78,0,IF('CLAIM FORM'!$M$7="R&amp;D",0,IF(E672="",LIST!$A$75,IF(F672=LIST!$F$30,0,IFERROR(((VLOOKUP(E672,'TRAINING CODE'!B:D,3,FALSE)*MIN(D672,8))),LIST!$A$76)))))))</f>
        <v/>
      </c>
      <c r="L672" s="183" t="str">
        <f>IF(B672="","",IF('CLAIM FORM'!$M$7="",LIST!$A$77,IFERROR(VLOOKUP(B672,'PHR (Project Hourly Rate)'!B:G,6,FALSE),LIST!$A$78)))</f>
        <v/>
      </c>
    </row>
    <row r="673" spans="1:12" ht="36" customHeight="1">
      <c r="A673" s="184">
        <v>671</v>
      </c>
      <c r="B673" s="46"/>
      <c r="C673" s="47"/>
      <c r="D673" s="48"/>
      <c r="E673" s="49"/>
      <c r="F673" s="49"/>
      <c r="G673" s="41" t="str">
        <f>IF(C673="","",VLOOKUP(WEEKDAY(C673),LIST!$A$15:$B$21,2,FALSE))</f>
        <v/>
      </c>
      <c r="H673" s="42" t="str">
        <f>IF(B673="","",IF(L673=LIST!$A$80,LIST!$A$78,IF(L673=LIST!$A$81,LIST!$A$78,IF(L673=LIST!$A$82,LIST!$A$78,IF(IFERROR(VLOOKUP(B673,'PHR (Project Hourly Rate)'!B:G,6,FALSE),LIST!$A$78)=0,LIST!$A$79,L673)))))</f>
        <v/>
      </c>
      <c r="I673" s="42" t="str">
        <f>IF(B673="","",IF(L673=LIST!$A$75,"",IF(K673=LIST!$A$76,LIST!$A$76,IF(L673=LIST!$A$77,"",IF(L673=LIST!$A$78,"",IF(L673=LIST!$A$80,"",IF(L673=LIST!$A$72,"",IF(L673=LIST!$A$73,"",IF(L673=LIST!$A$81,"",IF(L673=LIST!$A$82,"",IF(L673=LIST!$A$79,"",IF(K673=LIST!$A$75,LIST!$A$75,ROUND(J673*L673,2)))))))))))))</f>
        <v/>
      </c>
      <c r="J673" s="43">
        <f>IF(D673="",0,IF(K673=LIST!$A$75,0,IF(K673=LIST!$A$76,0,IF(K673=LIST!$A$77,0,IF(K673=LIST!$A$78,0,(MIN(D673,8)-K673))))))</f>
        <v>0</v>
      </c>
      <c r="K673" s="185" t="str">
        <f>IF(D673="","",IF('CLAIM FORM'!$M$7="",0,IF(L673=LIST!$A$78,0,IF('CLAIM FORM'!$M$7="R&amp;D",0,IF(E673="",LIST!$A$75,IF(F673=LIST!$F$30,0,IFERROR(((VLOOKUP(E673,'TRAINING CODE'!B:D,3,FALSE)*MIN(D673,8))),LIST!$A$76)))))))</f>
        <v/>
      </c>
      <c r="L673" s="183" t="str">
        <f>IF(B673="","",IF('CLAIM FORM'!$M$7="",LIST!$A$77,IFERROR(VLOOKUP(B673,'PHR (Project Hourly Rate)'!B:G,6,FALSE),LIST!$A$78)))</f>
        <v/>
      </c>
    </row>
    <row r="674" spans="1:12" ht="36" customHeight="1">
      <c r="A674" s="184">
        <v>672</v>
      </c>
      <c r="B674" s="46"/>
      <c r="C674" s="47"/>
      <c r="D674" s="48"/>
      <c r="E674" s="49"/>
      <c r="F674" s="49"/>
      <c r="G674" s="41" t="str">
        <f>IF(C674="","",VLOOKUP(WEEKDAY(C674),LIST!$A$15:$B$21,2,FALSE))</f>
        <v/>
      </c>
      <c r="H674" s="42" t="str">
        <f>IF(B674="","",IF(L674=LIST!$A$80,LIST!$A$78,IF(L674=LIST!$A$81,LIST!$A$78,IF(L674=LIST!$A$82,LIST!$A$78,IF(IFERROR(VLOOKUP(B674,'PHR (Project Hourly Rate)'!B:G,6,FALSE),LIST!$A$78)=0,LIST!$A$79,L674)))))</f>
        <v/>
      </c>
      <c r="I674" s="42" t="str">
        <f>IF(B674="","",IF(L674=LIST!$A$75,"",IF(K674=LIST!$A$76,LIST!$A$76,IF(L674=LIST!$A$77,"",IF(L674=LIST!$A$78,"",IF(L674=LIST!$A$80,"",IF(L674=LIST!$A$72,"",IF(L674=LIST!$A$73,"",IF(L674=LIST!$A$81,"",IF(L674=LIST!$A$82,"",IF(L674=LIST!$A$79,"",IF(K674=LIST!$A$75,LIST!$A$75,ROUND(J674*L674,2)))))))))))))</f>
        <v/>
      </c>
      <c r="J674" s="43">
        <f>IF(D674="",0,IF(K674=LIST!$A$75,0,IF(K674=LIST!$A$76,0,IF(K674=LIST!$A$77,0,IF(K674=LIST!$A$78,0,(MIN(D674,8)-K674))))))</f>
        <v>0</v>
      </c>
      <c r="K674" s="185" t="str">
        <f>IF(D674="","",IF('CLAIM FORM'!$M$7="",0,IF(L674=LIST!$A$78,0,IF('CLAIM FORM'!$M$7="R&amp;D",0,IF(E674="",LIST!$A$75,IF(F674=LIST!$F$30,0,IFERROR(((VLOOKUP(E674,'TRAINING CODE'!B:D,3,FALSE)*MIN(D674,8))),LIST!$A$76)))))))</f>
        <v/>
      </c>
      <c r="L674" s="183" t="str">
        <f>IF(B674="","",IF('CLAIM FORM'!$M$7="",LIST!$A$77,IFERROR(VLOOKUP(B674,'PHR (Project Hourly Rate)'!B:G,6,FALSE),LIST!$A$78)))</f>
        <v/>
      </c>
    </row>
    <row r="675" spans="1:12" ht="36" customHeight="1">
      <c r="A675" s="184">
        <v>673</v>
      </c>
      <c r="B675" s="46"/>
      <c r="C675" s="47"/>
      <c r="D675" s="48"/>
      <c r="E675" s="49"/>
      <c r="F675" s="49"/>
      <c r="G675" s="41" t="str">
        <f>IF(C675="","",VLOOKUP(WEEKDAY(C675),LIST!$A$15:$B$21,2,FALSE))</f>
        <v/>
      </c>
      <c r="H675" s="42" t="str">
        <f>IF(B675="","",IF(L675=LIST!$A$80,LIST!$A$78,IF(L675=LIST!$A$81,LIST!$A$78,IF(L675=LIST!$A$82,LIST!$A$78,IF(IFERROR(VLOOKUP(B675,'PHR (Project Hourly Rate)'!B:G,6,FALSE),LIST!$A$78)=0,LIST!$A$79,L675)))))</f>
        <v/>
      </c>
      <c r="I675" s="42" t="str">
        <f>IF(B675="","",IF(L675=LIST!$A$75,"",IF(K675=LIST!$A$76,LIST!$A$76,IF(L675=LIST!$A$77,"",IF(L675=LIST!$A$78,"",IF(L675=LIST!$A$80,"",IF(L675=LIST!$A$72,"",IF(L675=LIST!$A$73,"",IF(L675=LIST!$A$81,"",IF(L675=LIST!$A$82,"",IF(L675=LIST!$A$79,"",IF(K675=LIST!$A$75,LIST!$A$75,ROUND(J675*L675,2)))))))))))))</f>
        <v/>
      </c>
      <c r="J675" s="43">
        <f>IF(D675="",0,IF(K675=LIST!$A$75,0,IF(K675=LIST!$A$76,0,IF(K675=LIST!$A$77,0,IF(K675=LIST!$A$78,0,(MIN(D675,8)-K675))))))</f>
        <v>0</v>
      </c>
      <c r="K675" s="185" t="str">
        <f>IF(D675="","",IF('CLAIM FORM'!$M$7="",0,IF(L675=LIST!$A$78,0,IF('CLAIM FORM'!$M$7="R&amp;D",0,IF(E675="",LIST!$A$75,IF(F675=LIST!$F$30,0,IFERROR(((VLOOKUP(E675,'TRAINING CODE'!B:D,3,FALSE)*MIN(D675,8))),LIST!$A$76)))))))</f>
        <v/>
      </c>
      <c r="L675" s="183" t="str">
        <f>IF(B675="","",IF('CLAIM FORM'!$M$7="",LIST!$A$77,IFERROR(VLOOKUP(B675,'PHR (Project Hourly Rate)'!B:G,6,FALSE),LIST!$A$78)))</f>
        <v/>
      </c>
    </row>
    <row r="676" spans="1:12" ht="36" customHeight="1">
      <c r="A676" s="184">
        <v>674</v>
      </c>
      <c r="B676" s="46"/>
      <c r="C676" s="47"/>
      <c r="D676" s="48"/>
      <c r="E676" s="49"/>
      <c r="F676" s="49"/>
      <c r="G676" s="41" t="str">
        <f>IF(C676="","",VLOOKUP(WEEKDAY(C676),LIST!$A$15:$B$21,2,FALSE))</f>
        <v/>
      </c>
      <c r="H676" s="42" t="str">
        <f>IF(B676="","",IF(L676=LIST!$A$80,LIST!$A$78,IF(L676=LIST!$A$81,LIST!$A$78,IF(L676=LIST!$A$82,LIST!$A$78,IF(IFERROR(VLOOKUP(B676,'PHR (Project Hourly Rate)'!B:G,6,FALSE),LIST!$A$78)=0,LIST!$A$79,L676)))))</f>
        <v/>
      </c>
      <c r="I676" s="42" t="str">
        <f>IF(B676="","",IF(L676=LIST!$A$75,"",IF(K676=LIST!$A$76,LIST!$A$76,IF(L676=LIST!$A$77,"",IF(L676=LIST!$A$78,"",IF(L676=LIST!$A$80,"",IF(L676=LIST!$A$72,"",IF(L676=LIST!$A$73,"",IF(L676=LIST!$A$81,"",IF(L676=LIST!$A$82,"",IF(L676=LIST!$A$79,"",IF(K676=LIST!$A$75,LIST!$A$75,ROUND(J676*L676,2)))))))))))))</f>
        <v/>
      </c>
      <c r="J676" s="43">
        <f>IF(D676="",0,IF(K676=LIST!$A$75,0,IF(K676=LIST!$A$76,0,IF(K676=LIST!$A$77,0,IF(K676=LIST!$A$78,0,(MIN(D676,8)-K676))))))</f>
        <v>0</v>
      </c>
      <c r="K676" s="185" t="str">
        <f>IF(D676="","",IF('CLAIM FORM'!$M$7="",0,IF(L676=LIST!$A$78,0,IF('CLAIM FORM'!$M$7="R&amp;D",0,IF(E676="",LIST!$A$75,IF(F676=LIST!$F$30,0,IFERROR(((VLOOKUP(E676,'TRAINING CODE'!B:D,3,FALSE)*MIN(D676,8))),LIST!$A$76)))))))</f>
        <v/>
      </c>
      <c r="L676" s="183" t="str">
        <f>IF(B676="","",IF('CLAIM FORM'!$M$7="",LIST!$A$77,IFERROR(VLOOKUP(B676,'PHR (Project Hourly Rate)'!B:G,6,FALSE),LIST!$A$78)))</f>
        <v/>
      </c>
    </row>
    <row r="677" spans="1:12" ht="36" customHeight="1">
      <c r="A677" s="184">
        <v>675</v>
      </c>
      <c r="B677" s="46"/>
      <c r="C677" s="47"/>
      <c r="D677" s="48"/>
      <c r="E677" s="49"/>
      <c r="F677" s="49"/>
      <c r="G677" s="41" t="str">
        <f>IF(C677="","",VLOOKUP(WEEKDAY(C677),LIST!$A$15:$B$21,2,FALSE))</f>
        <v/>
      </c>
      <c r="H677" s="42" t="str">
        <f>IF(B677="","",IF(L677=LIST!$A$80,LIST!$A$78,IF(L677=LIST!$A$81,LIST!$A$78,IF(L677=LIST!$A$82,LIST!$A$78,IF(IFERROR(VLOOKUP(B677,'PHR (Project Hourly Rate)'!B:G,6,FALSE),LIST!$A$78)=0,LIST!$A$79,L677)))))</f>
        <v/>
      </c>
      <c r="I677" s="42" t="str">
        <f>IF(B677="","",IF(L677=LIST!$A$75,"",IF(K677=LIST!$A$76,LIST!$A$76,IF(L677=LIST!$A$77,"",IF(L677=LIST!$A$78,"",IF(L677=LIST!$A$80,"",IF(L677=LIST!$A$72,"",IF(L677=LIST!$A$73,"",IF(L677=LIST!$A$81,"",IF(L677=LIST!$A$82,"",IF(L677=LIST!$A$79,"",IF(K677=LIST!$A$75,LIST!$A$75,ROUND(J677*L677,2)))))))))))))</f>
        <v/>
      </c>
      <c r="J677" s="43">
        <f>IF(D677="",0,IF(K677=LIST!$A$75,0,IF(K677=LIST!$A$76,0,IF(K677=LIST!$A$77,0,IF(K677=LIST!$A$78,0,(MIN(D677,8)-K677))))))</f>
        <v>0</v>
      </c>
      <c r="K677" s="185" t="str">
        <f>IF(D677="","",IF('CLAIM FORM'!$M$7="",0,IF(L677=LIST!$A$78,0,IF('CLAIM FORM'!$M$7="R&amp;D",0,IF(E677="",LIST!$A$75,IF(F677=LIST!$F$30,0,IFERROR(((VLOOKUP(E677,'TRAINING CODE'!B:D,3,FALSE)*MIN(D677,8))),LIST!$A$76)))))))</f>
        <v/>
      </c>
      <c r="L677" s="183" t="str">
        <f>IF(B677="","",IF('CLAIM FORM'!$M$7="",LIST!$A$77,IFERROR(VLOOKUP(B677,'PHR (Project Hourly Rate)'!B:G,6,FALSE),LIST!$A$78)))</f>
        <v/>
      </c>
    </row>
    <row r="678" spans="1:12" ht="36" customHeight="1">
      <c r="A678" s="184">
        <v>676</v>
      </c>
      <c r="B678" s="46"/>
      <c r="C678" s="47"/>
      <c r="D678" s="48"/>
      <c r="E678" s="49"/>
      <c r="F678" s="49"/>
      <c r="G678" s="41" t="str">
        <f>IF(C678="","",VLOOKUP(WEEKDAY(C678),LIST!$A$15:$B$21,2,FALSE))</f>
        <v/>
      </c>
      <c r="H678" s="42" t="str">
        <f>IF(B678="","",IF(L678=LIST!$A$80,LIST!$A$78,IF(L678=LIST!$A$81,LIST!$A$78,IF(L678=LIST!$A$82,LIST!$A$78,IF(IFERROR(VLOOKUP(B678,'PHR (Project Hourly Rate)'!B:G,6,FALSE),LIST!$A$78)=0,LIST!$A$79,L678)))))</f>
        <v/>
      </c>
      <c r="I678" s="42" t="str">
        <f>IF(B678="","",IF(L678=LIST!$A$75,"",IF(K678=LIST!$A$76,LIST!$A$76,IF(L678=LIST!$A$77,"",IF(L678=LIST!$A$78,"",IF(L678=LIST!$A$80,"",IF(L678=LIST!$A$72,"",IF(L678=LIST!$A$73,"",IF(L678=LIST!$A$81,"",IF(L678=LIST!$A$82,"",IF(L678=LIST!$A$79,"",IF(K678=LIST!$A$75,LIST!$A$75,ROUND(J678*L678,2)))))))))))))</f>
        <v/>
      </c>
      <c r="J678" s="43">
        <f>IF(D678="",0,IF(K678=LIST!$A$75,0,IF(K678=LIST!$A$76,0,IF(K678=LIST!$A$77,0,IF(K678=LIST!$A$78,0,(MIN(D678,8)-K678))))))</f>
        <v>0</v>
      </c>
      <c r="K678" s="185" t="str">
        <f>IF(D678="","",IF('CLAIM FORM'!$M$7="",0,IF(L678=LIST!$A$78,0,IF('CLAIM FORM'!$M$7="R&amp;D",0,IF(E678="",LIST!$A$75,IF(F678=LIST!$F$30,0,IFERROR(((VLOOKUP(E678,'TRAINING CODE'!B:D,3,FALSE)*MIN(D678,8))),LIST!$A$76)))))))</f>
        <v/>
      </c>
      <c r="L678" s="183" t="str">
        <f>IF(B678="","",IF('CLAIM FORM'!$M$7="",LIST!$A$77,IFERROR(VLOOKUP(B678,'PHR (Project Hourly Rate)'!B:G,6,FALSE),LIST!$A$78)))</f>
        <v/>
      </c>
    </row>
    <row r="679" spans="1:12" ht="36" customHeight="1">
      <c r="A679" s="184">
        <v>677</v>
      </c>
      <c r="B679" s="46"/>
      <c r="C679" s="47"/>
      <c r="D679" s="48"/>
      <c r="E679" s="49"/>
      <c r="F679" s="49"/>
      <c r="G679" s="41" t="str">
        <f>IF(C679="","",VLOOKUP(WEEKDAY(C679),LIST!$A$15:$B$21,2,FALSE))</f>
        <v/>
      </c>
      <c r="H679" s="42" t="str">
        <f>IF(B679="","",IF(L679=LIST!$A$80,LIST!$A$78,IF(L679=LIST!$A$81,LIST!$A$78,IF(L679=LIST!$A$82,LIST!$A$78,IF(IFERROR(VLOOKUP(B679,'PHR (Project Hourly Rate)'!B:G,6,FALSE),LIST!$A$78)=0,LIST!$A$79,L679)))))</f>
        <v/>
      </c>
      <c r="I679" s="42" t="str">
        <f>IF(B679="","",IF(L679=LIST!$A$75,"",IF(K679=LIST!$A$76,LIST!$A$76,IF(L679=LIST!$A$77,"",IF(L679=LIST!$A$78,"",IF(L679=LIST!$A$80,"",IF(L679=LIST!$A$72,"",IF(L679=LIST!$A$73,"",IF(L679=LIST!$A$81,"",IF(L679=LIST!$A$82,"",IF(L679=LIST!$A$79,"",IF(K679=LIST!$A$75,LIST!$A$75,ROUND(J679*L679,2)))))))))))))</f>
        <v/>
      </c>
      <c r="J679" s="43">
        <f>IF(D679="",0,IF(K679=LIST!$A$75,0,IF(K679=LIST!$A$76,0,IF(K679=LIST!$A$77,0,IF(K679=LIST!$A$78,0,(MIN(D679,8)-K679))))))</f>
        <v>0</v>
      </c>
      <c r="K679" s="185" t="str">
        <f>IF(D679="","",IF('CLAIM FORM'!$M$7="",0,IF(L679=LIST!$A$78,0,IF('CLAIM FORM'!$M$7="R&amp;D",0,IF(E679="",LIST!$A$75,IF(F679=LIST!$F$30,0,IFERROR(((VLOOKUP(E679,'TRAINING CODE'!B:D,3,FALSE)*MIN(D679,8))),LIST!$A$76)))))))</f>
        <v/>
      </c>
      <c r="L679" s="183" t="str">
        <f>IF(B679="","",IF('CLAIM FORM'!$M$7="",LIST!$A$77,IFERROR(VLOOKUP(B679,'PHR (Project Hourly Rate)'!B:G,6,FALSE),LIST!$A$78)))</f>
        <v/>
      </c>
    </row>
    <row r="680" spans="1:12" ht="36" customHeight="1">
      <c r="A680" s="184">
        <v>678</v>
      </c>
      <c r="B680" s="46"/>
      <c r="C680" s="47"/>
      <c r="D680" s="48"/>
      <c r="E680" s="49"/>
      <c r="F680" s="49"/>
      <c r="G680" s="41" t="str">
        <f>IF(C680="","",VLOOKUP(WEEKDAY(C680),LIST!$A$15:$B$21,2,FALSE))</f>
        <v/>
      </c>
      <c r="H680" s="42" t="str">
        <f>IF(B680="","",IF(L680=LIST!$A$80,LIST!$A$78,IF(L680=LIST!$A$81,LIST!$A$78,IF(L680=LIST!$A$82,LIST!$A$78,IF(IFERROR(VLOOKUP(B680,'PHR (Project Hourly Rate)'!B:G,6,FALSE),LIST!$A$78)=0,LIST!$A$79,L680)))))</f>
        <v/>
      </c>
      <c r="I680" s="42" t="str">
        <f>IF(B680="","",IF(L680=LIST!$A$75,"",IF(K680=LIST!$A$76,LIST!$A$76,IF(L680=LIST!$A$77,"",IF(L680=LIST!$A$78,"",IF(L680=LIST!$A$80,"",IF(L680=LIST!$A$72,"",IF(L680=LIST!$A$73,"",IF(L680=LIST!$A$81,"",IF(L680=LIST!$A$82,"",IF(L680=LIST!$A$79,"",IF(K680=LIST!$A$75,LIST!$A$75,ROUND(J680*L680,2)))))))))))))</f>
        <v/>
      </c>
      <c r="J680" s="43">
        <f>IF(D680="",0,IF(K680=LIST!$A$75,0,IF(K680=LIST!$A$76,0,IF(K680=LIST!$A$77,0,IF(K680=LIST!$A$78,0,(MIN(D680,8)-K680))))))</f>
        <v>0</v>
      </c>
      <c r="K680" s="185" t="str">
        <f>IF(D680="","",IF('CLAIM FORM'!$M$7="",0,IF(L680=LIST!$A$78,0,IF('CLAIM FORM'!$M$7="R&amp;D",0,IF(E680="",LIST!$A$75,IF(F680=LIST!$F$30,0,IFERROR(((VLOOKUP(E680,'TRAINING CODE'!B:D,3,FALSE)*MIN(D680,8))),LIST!$A$76)))))))</f>
        <v/>
      </c>
      <c r="L680" s="183" t="str">
        <f>IF(B680="","",IF('CLAIM FORM'!$M$7="",LIST!$A$77,IFERROR(VLOOKUP(B680,'PHR (Project Hourly Rate)'!B:G,6,FALSE),LIST!$A$78)))</f>
        <v/>
      </c>
    </row>
    <row r="681" spans="1:12" ht="36" customHeight="1">
      <c r="A681" s="184">
        <v>679</v>
      </c>
      <c r="B681" s="46"/>
      <c r="C681" s="47"/>
      <c r="D681" s="48"/>
      <c r="E681" s="49"/>
      <c r="F681" s="49"/>
      <c r="G681" s="41" t="str">
        <f>IF(C681="","",VLOOKUP(WEEKDAY(C681),LIST!$A$15:$B$21,2,FALSE))</f>
        <v/>
      </c>
      <c r="H681" s="42" t="str">
        <f>IF(B681="","",IF(L681=LIST!$A$80,LIST!$A$78,IF(L681=LIST!$A$81,LIST!$A$78,IF(L681=LIST!$A$82,LIST!$A$78,IF(IFERROR(VLOOKUP(B681,'PHR (Project Hourly Rate)'!B:G,6,FALSE),LIST!$A$78)=0,LIST!$A$79,L681)))))</f>
        <v/>
      </c>
      <c r="I681" s="42" t="str">
        <f>IF(B681="","",IF(L681=LIST!$A$75,"",IF(K681=LIST!$A$76,LIST!$A$76,IF(L681=LIST!$A$77,"",IF(L681=LIST!$A$78,"",IF(L681=LIST!$A$80,"",IF(L681=LIST!$A$72,"",IF(L681=LIST!$A$73,"",IF(L681=LIST!$A$81,"",IF(L681=LIST!$A$82,"",IF(L681=LIST!$A$79,"",IF(K681=LIST!$A$75,LIST!$A$75,ROUND(J681*L681,2)))))))))))))</f>
        <v/>
      </c>
      <c r="J681" s="43">
        <f>IF(D681="",0,IF(K681=LIST!$A$75,0,IF(K681=LIST!$A$76,0,IF(K681=LIST!$A$77,0,IF(K681=LIST!$A$78,0,(MIN(D681,8)-K681))))))</f>
        <v>0</v>
      </c>
      <c r="K681" s="185" t="str">
        <f>IF(D681="","",IF('CLAIM FORM'!$M$7="",0,IF(L681=LIST!$A$78,0,IF('CLAIM FORM'!$M$7="R&amp;D",0,IF(E681="",LIST!$A$75,IF(F681=LIST!$F$30,0,IFERROR(((VLOOKUP(E681,'TRAINING CODE'!B:D,3,FALSE)*MIN(D681,8))),LIST!$A$76)))))))</f>
        <v/>
      </c>
      <c r="L681" s="183" t="str">
        <f>IF(B681="","",IF('CLAIM FORM'!$M$7="",LIST!$A$77,IFERROR(VLOOKUP(B681,'PHR (Project Hourly Rate)'!B:G,6,FALSE),LIST!$A$78)))</f>
        <v/>
      </c>
    </row>
    <row r="682" spans="1:12" ht="36" customHeight="1">
      <c r="A682" s="184">
        <v>680</v>
      </c>
      <c r="B682" s="46"/>
      <c r="C682" s="47"/>
      <c r="D682" s="48"/>
      <c r="E682" s="49"/>
      <c r="F682" s="49"/>
      <c r="G682" s="41" t="str">
        <f>IF(C682="","",VLOOKUP(WEEKDAY(C682),LIST!$A$15:$B$21,2,FALSE))</f>
        <v/>
      </c>
      <c r="H682" s="42" t="str">
        <f>IF(B682="","",IF(L682=LIST!$A$80,LIST!$A$78,IF(L682=LIST!$A$81,LIST!$A$78,IF(L682=LIST!$A$82,LIST!$A$78,IF(IFERROR(VLOOKUP(B682,'PHR (Project Hourly Rate)'!B:G,6,FALSE),LIST!$A$78)=0,LIST!$A$79,L682)))))</f>
        <v/>
      </c>
      <c r="I682" s="42" t="str">
        <f>IF(B682="","",IF(L682=LIST!$A$75,"",IF(K682=LIST!$A$76,LIST!$A$76,IF(L682=LIST!$A$77,"",IF(L682=LIST!$A$78,"",IF(L682=LIST!$A$80,"",IF(L682=LIST!$A$72,"",IF(L682=LIST!$A$73,"",IF(L682=LIST!$A$81,"",IF(L682=LIST!$A$82,"",IF(L682=LIST!$A$79,"",IF(K682=LIST!$A$75,LIST!$A$75,ROUND(J682*L682,2)))))))))))))</f>
        <v/>
      </c>
      <c r="J682" s="43">
        <f>IF(D682="",0,IF(K682=LIST!$A$75,0,IF(K682=LIST!$A$76,0,IF(K682=LIST!$A$77,0,IF(K682=LIST!$A$78,0,(MIN(D682,8)-K682))))))</f>
        <v>0</v>
      </c>
      <c r="K682" s="185" t="str">
        <f>IF(D682="","",IF('CLAIM FORM'!$M$7="",0,IF(L682=LIST!$A$78,0,IF('CLAIM FORM'!$M$7="R&amp;D",0,IF(E682="",LIST!$A$75,IF(F682=LIST!$F$30,0,IFERROR(((VLOOKUP(E682,'TRAINING CODE'!B:D,3,FALSE)*MIN(D682,8))),LIST!$A$76)))))))</f>
        <v/>
      </c>
      <c r="L682" s="183" t="str">
        <f>IF(B682="","",IF('CLAIM FORM'!$M$7="",LIST!$A$77,IFERROR(VLOOKUP(B682,'PHR (Project Hourly Rate)'!B:G,6,FALSE),LIST!$A$78)))</f>
        <v/>
      </c>
    </row>
    <row r="683" spans="1:12" ht="36" customHeight="1">
      <c r="A683" s="184">
        <v>681</v>
      </c>
      <c r="B683" s="46"/>
      <c r="C683" s="47"/>
      <c r="D683" s="48"/>
      <c r="E683" s="49"/>
      <c r="F683" s="49"/>
      <c r="G683" s="41" t="str">
        <f>IF(C683="","",VLOOKUP(WEEKDAY(C683),LIST!$A$15:$B$21,2,FALSE))</f>
        <v/>
      </c>
      <c r="H683" s="42" t="str">
        <f>IF(B683="","",IF(L683=LIST!$A$80,LIST!$A$78,IF(L683=LIST!$A$81,LIST!$A$78,IF(L683=LIST!$A$82,LIST!$A$78,IF(IFERROR(VLOOKUP(B683,'PHR (Project Hourly Rate)'!B:G,6,FALSE),LIST!$A$78)=0,LIST!$A$79,L683)))))</f>
        <v/>
      </c>
      <c r="I683" s="42" t="str">
        <f>IF(B683="","",IF(L683=LIST!$A$75,"",IF(K683=LIST!$A$76,LIST!$A$76,IF(L683=LIST!$A$77,"",IF(L683=LIST!$A$78,"",IF(L683=LIST!$A$80,"",IF(L683=LIST!$A$72,"",IF(L683=LIST!$A$73,"",IF(L683=LIST!$A$81,"",IF(L683=LIST!$A$82,"",IF(L683=LIST!$A$79,"",IF(K683=LIST!$A$75,LIST!$A$75,ROUND(J683*L683,2)))))))))))))</f>
        <v/>
      </c>
      <c r="J683" s="43">
        <f>IF(D683="",0,IF(K683=LIST!$A$75,0,IF(K683=LIST!$A$76,0,IF(K683=LIST!$A$77,0,IF(K683=LIST!$A$78,0,(MIN(D683,8)-K683))))))</f>
        <v>0</v>
      </c>
      <c r="K683" s="185" t="str">
        <f>IF(D683="","",IF('CLAIM FORM'!$M$7="",0,IF(L683=LIST!$A$78,0,IF('CLAIM FORM'!$M$7="R&amp;D",0,IF(E683="",LIST!$A$75,IF(F683=LIST!$F$30,0,IFERROR(((VLOOKUP(E683,'TRAINING CODE'!B:D,3,FALSE)*MIN(D683,8))),LIST!$A$76)))))))</f>
        <v/>
      </c>
      <c r="L683" s="183" t="str">
        <f>IF(B683="","",IF('CLAIM FORM'!$M$7="",LIST!$A$77,IFERROR(VLOOKUP(B683,'PHR (Project Hourly Rate)'!B:G,6,FALSE),LIST!$A$78)))</f>
        <v/>
      </c>
    </row>
    <row r="684" spans="1:12" ht="36" customHeight="1">
      <c r="A684" s="184">
        <v>682</v>
      </c>
      <c r="B684" s="46"/>
      <c r="C684" s="47"/>
      <c r="D684" s="48"/>
      <c r="E684" s="49"/>
      <c r="F684" s="49"/>
      <c r="G684" s="41" t="str">
        <f>IF(C684="","",VLOOKUP(WEEKDAY(C684),LIST!$A$15:$B$21,2,FALSE))</f>
        <v/>
      </c>
      <c r="H684" s="42" t="str">
        <f>IF(B684="","",IF(L684=LIST!$A$80,LIST!$A$78,IF(L684=LIST!$A$81,LIST!$A$78,IF(L684=LIST!$A$82,LIST!$A$78,IF(IFERROR(VLOOKUP(B684,'PHR (Project Hourly Rate)'!B:G,6,FALSE),LIST!$A$78)=0,LIST!$A$79,L684)))))</f>
        <v/>
      </c>
      <c r="I684" s="42" t="str">
        <f>IF(B684="","",IF(L684=LIST!$A$75,"",IF(K684=LIST!$A$76,LIST!$A$76,IF(L684=LIST!$A$77,"",IF(L684=LIST!$A$78,"",IF(L684=LIST!$A$80,"",IF(L684=LIST!$A$72,"",IF(L684=LIST!$A$73,"",IF(L684=LIST!$A$81,"",IF(L684=LIST!$A$82,"",IF(L684=LIST!$A$79,"",IF(K684=LIST!$A$75,LIST!$A$75,ROUND(J684*L684,2)))))))))))))</f>
        <v/>
      </c>
      <c r="J684" s="43">
        <f>IF(D684="",0,IF(K684=LIST!$A$75,0,IF(K684=LIST!$A$76,0,IF(K684=LIST!$A$77,0,IF(K684=LIST!$A$78,0,(MIN(D684,8)-K684))))))</f>
        <v>0</v>
      </c>
      <c r="K684" s="185" t="str">
        <f>IF(D684="","",IF('CLAIM FORM'!$M$7="",0,IF(L684=LIST!$A$78,0,IF('CLAIM FORM'!$M$7="R&amp;D",0,IF(E684="",LIST!$A$75,IF(F684=LIST!$F$30,0,IFERROR(((VLOOKUP(E684,'TRAINING CODE'!B:D,3,FALSE)*MIN(D684,8))),LIST!$A$76)))))))</f>
        <v/>
      </c>
      <c r="L684" s="183" t="str">
        <f>IF(B684="","",IF('CLAIM FORM'!$M$7="",LIST!$A$77,IFERROR(VLOOKUP(B684,'PHR (Project Hourly Rate)'!B:G,6,FALSE),LIST!$A$78)))</f>
        <v/>
      </c>
    </row>
    <row r="685" spans="1:12" ht="36" customHeight="1">
      <c r="A685" s="184">
        <v>683</v>
      </c>
      <c r="B685" s="46"/>
      <c r="C685" s="47"/>
      <c r="D685" s="48"/>
      <c r="E685" s="49"/>
      <c r="F685" s="49"/>
      <c r="G685" s="41" t="str">
        <f>IF(C685="","",VLOOKUP(WEEKDAY(C685),LIST!$A$15:$B$21,2,FALSE))</f>
        <v/>
      </c>
      <c r="H685" s="42" t="str">
        <f>IF(B685="","",IF(L685=LIST!$A$80,LIST!$A$78,IF(L685=LIST!$A$81,LIST!$A$78,IF(L685=LIST!$A$82,LIST!$A$78,IF(IFERROR(VLOOKUP(B685,'PHR (Project Hourly Rate)'!B:G,6,FALSE),LIST!$A$78)=0,LIST!$A$79,L685)))))</f>
        <v/>
      </c>
      <c r="I685" s="42" t="str">
        <f>IF(B685="","",IF(L685=LIST!$A$75,"",IF(K685=LIST!$A$76,LIST!$A$76,IF(L685=LIST!$A$77,"",IF(L685=LIST!$A$78,"",IF(L685=LIST!$A$80,"",IF(L685=LIST!$A$72,"",IF(L685=LIST!$A$73,"",IF(L685=LIST!$A$81,"",IF(L685=LIST!$A$82,"",IF(L685=LIST!$A$79,"",IF(K685=LIST!$A$75,LIST!$A$75,ROUND(J685*L685,2)))))))))))))</f>
        <v/>
      </c>
      <c r="J685" s="43">
        <f>IF(D685="",0,IF(K685=LIST!$A$75,0,IF(K685=LIST!$A$76,0,IF(K685=LIST!$A$77,0,IF(K685=LIST!$A$78,0,(MIN(D685,8)-K685))))))</f>
        <v>0</v>
      </c>
      <c r="K685" s="185" t="str">
        <f>IF(D685="","",IF('CLAIM FORM'!$M$7="",0,IF(L685=LIST!$A$78,0,IF('CLAIM FORM'!$M$7="R&amp;D",0,IF(E685="",LIST!$A$75,IF(F685=LIST!$F$30,0,IFERROR(((VLOOKUP(E685,'TRAINING CODE'!B:D,3,FALSE)*MIN(D685,8))),LIST!$A$76)))))))</f>
        <v/>
      </c>
      <c r="L685" s="183" t="str">
        <f>IF(B685="","",IF('CLAIM FORM'!$M$7="",LIST!$A$77,IFERROR(VLOOKUP(B685,'PHR (Project Hourly Rate)'!B:G,6,FALSE),LIST!$A$78)))</f>
        <v/>
      </c>
    </row>
    <row r="686" spans="1:12" ht="36" customHeight="1">
      <c r="A686" s="184">
        <v>684</v>
      </c>
      <c r="B686" s="46"/>
      <c r="C686" s="47"/>
      <c r="D686" s="48"/>
      <c r="E686" s="49"/>
      <c r="F686" s="49"/>
      <c r="G686" s="41" t="str">
        <f>IF(C686="","",VLOOKUP(WEEKDAY(C686),LIST!$A$15:$B$21,2,FALSE))</f>
        <v/>
      </c>
      <c r="H686" s="42" t="str">
        <f>IF(B686="","",IF(L686=LIST!$A$80,LIST!$A$78,IF(L686=LIST!$A$81,LIST!$A$78,IF(L686=LIST!$A$82,LIST!$A$78,IF(IFERROR(VLOOKUP(B686,'PHR (Project Hourly Rate)'!B:G,6,FALSE),LIST!$A$78)=0,LIST!$A$79,L686)))))</f>
        <v/>
      </c>
      <c r="I686" s="42" t="str">
        <f>IF(B686="","",IF(L686=LIST!$A$75,"",IF(K686=LIST!$A$76,LIST!$A$76,IF(L686=LIST!$A$77,"",IF(L686=LIST!$A$78,"",IF(L686=LIST!$A$80,"",IF(L686=LIST!$A$72,"",IF(L686=LIST!$A$73,"",IF(L686=LIST!$A$81,"",IF(L686=LIST!$A$82,"",IF(L686=LIST!$A$79,"",IF(K686=LIST!$A$75,LIST!$A$75,ROUND(J686*L686,2)))))))))))))</f>
        <v/>
      </c>
      <c r="J686" s="43">
        <f>IF(D686="",0,IF(K686=LIST!$A$75,0,IF(K686=LIST!$A$76,0,IF(K686=LIST!$A$77,0,IF(K686=LIST!$A$78,0,(MIN(D686,8)-K686))))))</f>
        <v>0</v>
      </c>
      <c r="K686" s="185" t="str">
        <f>IF(D686="","",IF('CLAIM FORM'!$M$7="",0,IF(L686=LIST!$A$78,0,IF('CLAIM FORM'!$M$7="R&amp;D",0,IF(E686="",LIST!$A$75,IF(F686=LIST!$F$30,0,IFERROR(((VLOOKUP(E686,'TRAINING CODE'!B:D,3,FALSE)*MIN(D686,8))),LIST!$A$76)))))))</f>
        <v/>
      </c>
      <c r="L686" s="183" t="str">
        <f>IF(B686="","",IF('CLAIM FORM'!$M$7="",LIST!$A$77,IFERROR(VLOOKUP(B686,'PHR (Project Hourly Rate)'!B:G,6,FALSE),LIST!$A$78)))</f>
        <v/>
      </c>
    </row>
    <row r="687" spans="1:12" ht="36" customHeight="1">
      <c r="A687" s="184">
        <v>685</v>
      </c>
      <c r="B687" s="46"/>
      <c r="C687" s="47"/>
      <c r="D687" s="48"/>
      <c r="E687" s="49"/>
      <c r="F687" s="49"/>
      <c r="G687" s="41" t="str">
        <f>IF(C687="","",VLOOKUP(WEEKDAY(C687),LIST!$A$15:$B$21,2,FALSE))</f>
        <v/>
      </c>
      <c r="H687" s="42" t="str">
        <f>IF(B687="","",IF(L687=LIST!$A$80,LIST!$A$78,IF(L687=LIST!$A$81,LIST!$A$78,IF(L687=LIST!$A$82,LIST!$A$78,IF(IFERROR(VLOOKUP(B687,'PHR (Project Hourly Rate)'!B:G,6,FALSE),LIST!$A$78)=0,LIST!$A$79,L687)))))</f>
        <v/>
      </c>
      <c r="I687" s="42" t="str">
        <f>IF(B687="","",IF(L687=LIST!$A$75,"",IF(K687=LIST!$A$76,LIST!$A$76,IF(L687=LIST!$A$77,"",IF(L687=LIST!$A$78,"",IF(L687=LIST!$A$80,"",IF(L687=LIST!$A$72,"",IF(L687=LIST!$A$73,"",IF(L687=LIST!$A$81,"",IF(L687=LIST!$A$82,"",IF(L687=LIST!$A$79,"",IF(K687=LIST!$A$75,LIST!$A$75,ROUND(J687*L687,2)))))))))))))</f>
        <v/>
      </c>
      <c r="J687" s="43">
        <f>IF(D687="",0,IF(K687=LIST!$A$75,0,IF(K687=LIST!$A$76,0,IF(K687=LIST!$A$77,0,IF(K687=LIST!$A$78,0,(MIN(D687,8)-K687))))))</f>
        <v>0</v>
      </c>
      <c r="K687" s="185" t="str">
        <f>IF(D687="","",IF('CLAIM FORM'!$M$7="",0,IF(L687=LIST!$A$78,0,IF('CLAIM FORM'!$M$7="R&amp;D",0,IF(E687="",LIST!$A$75,IF(F687=LIST!$F$30,0,IFERROR(((VLOOKUP(E687,'TRAINING CODE'!B:D,3,FALSE)*MIN(D687,8))),LIST!$A$76)))))))</f>
        <v/>
      </c>
      <c r="L687" s="183" t="str">
        <f>IF(B687="","",IF('CLAIM FORM'!$M$7="",LIST!$A$77,IFERROR(VLOOKUP(B687,'PHR (Project Hourly Rate)'!B:G,6,FALSE),LIST!$A$78)))</f>
        <v/>
      </c>
    </row>
    <row r="688" spans="1:12" ht="36" customHeight="1">
      <c r="A688" s="184">
        <v>686</v>
      </c>
      <c r="B688" s="46"/>
      <c r="C688" s="47"/>
      <c r="D688" s="48"/>
      <c r="E688" s="49"/>
      <c r="F688" s="49"/>
      <c r="G688" s="41" t="str">
        <f>IF(C688="","",VLOOKUP(WEEKDAY(C688),LIST!$A$15:$B$21,2,FALSE))</f>
        <v/>
      </c>
      <c r="H688" s="42" t="str">
        <f>IF(B688="","",IF(L688=LIST!$A$80,LIST!$A$78,IF(L688=LIST!$A$81,LIST!$A$78,IF(L688=LIST!$A$82,LIST!$A$78,IF(IFERROR(VLOOKUP(B688,'PHR (Project Hourly Rate)'!B:G,6,FALSE),LIST!$A$78)=0,LIST!$A$79,L688)))))</f>
        <v/>
      </c>
      <c r="I688" s="42" t="str">
        <f>IF(B688="","",IF(L688=LIST!$A$75,"",IF(K688=LIST!$A$76,LIST!$A$76,IF(L688=LIST!$A$77,"",IF(L688=LIST!$A$78,"",IF(L688=LIST!$A$80,"",IF(L688=LIST!$A$72,"",IF(L688=LIST!$A$73,"",IF(L688=LIST!$A$81,"",IF(L688=LIST!$A$82,"",IF(L688=LIST!$A$79,"",IF(K688=LIST!$A$75,LIST!$A$75,ROUND(J688*L688,2)))))))))))))</f>
        <v/>
      </c>
      <c r="J688" s="43">
        <f>IF(D688="",0,IF(K688=LIST!$A$75,0,IF(K688=LIST!$A$76,0,IF(K688=LIST!$A$77,0,IF(K688=LIST!$A$78,0,(MIN(D688,8)-K688))))))</f>
        <v>0</v>
      </c>
      <c r="K688" s="185" t="str">
        <f>IF(D688="","",IF('CLAIM FORM'!$M$7="",0,IF(L688=LIST!$A$78,0,IF('CLAIM FORM'!$M$7="R&amp;D",0,IF(E688="",LIST!$A$75,IF(F688=LIST!$F$30,0,IFERROR(((VLOOKUP(E688,'TRAINING CODE'!B:D,3,FALSE)*MIN(D688,8))),LIST!$A$76)))))))</f>
        <v/>
      </c>
      <c r="L688" s="183" t="str">
        <f>IF(B688="","",IF('CLAIM FORM'!$M$7="",LIST!$A$77,IFERROR(VLOOKUP(B688,'PHR (Project Hourly Rate)'!B:G,6,FALSE),LIST!$A$78)))</f>
        <v/>
      </c>
    </row>
    <row r="689" spans="1:12" ht="36" customHeight="1">
      <c r="A689" s="184">
        <v>687</v>
      </c>
      <c r="B689" s="46"/>
      <c r="C689" s="47"/>
      <c r="D689" s="48"/>
      <c r="E689" s="49"/>
      <c r="F689" s="49"/>
      <c r="G689" s="41" t="str">
        <f>IF(C689="","",VLOOKUP(WEEKDAY(C689),LIST!$A$15:$B$21,2,FALSE))</f>
        <v/>
      </c>
      <c r="H689" s="42" t="str">
        <f>IF(B689="","",IF(L689=LIST!$A$80,LIST!$A$78,IF(L689=LIST!$A$81,LIST!$A$78,IF(L689=LIST!$A$82,LIST!$A$78,IF(IFERROR(VLOOKUP(B689,'PHR (Project Hourly Rate)'!B:G,6,FALSE),LIST!$A$78)=0,LIST!$A$79,L689)))))</f>
        <v/>
      </c>
      <c r="I689" s="42" t="str">
        <f>IF(B689="","",IF(L689=LIST!$A$75,"",IF(K689=LIST!$A$76,LIST!$A$76,IF(L689=LIST!$A$77,"",IF(L689=LIST!$A$78,"",IF(L689=LIST!$A$80,"",IF(L689=LIST!$A$72,"",IF(L689=LIST!$A$73,"",IF(L689=LIST!$A$81,"",IF(L689=LIST!$A$82,"",IF(L689=LIST!$A$79,"",IF(K689=LIST!$A$75,LIST!$A$75,ROUND(J689*L689,2)))))))))))))</f>
        <v/>
      </c>
      <c r="J689" s="43">
        <f>IF(D689="",0,IF(K689=LIST!$A$75,0,IF(K689=LIST!$A$76,0,IF(K689=LIST!$A$77,0,IF(K689=LIST!$A$78,0,(MIN(D689,8)-K689))))))</f>
        <v>0</v>
      </c>
      <c r="K689" s="185" t="str">
        <f>IF(D689="","",IF('CLAIM FORM'!$M$7="",0,IF(L689=LIST!$A$78,0,IF('CLAIM FORM'!$M$7="R&amp;D",0,IF(E689="",LIST!$A$75,IF(F689=LIST!$F$30,0,IFERROR(((VLOOKUP(E689,'TRAINING CODE'!B:D,3,FALSE)*MIN(D689,8))),LIST!$A$76)))))))</f>
        <v/>
      </c>
      <c r="L689" s="183" t="str">
        <f>IF(B689="","",IF('CLAIM FORM'!$M$7="",LIST!$A$77,IFERROR(VLOOKUP(B689,'PHR (Project Hourly Rate)'!B:G,6,FALSE),LIST!$A$78)))</f>
        <v/>
      </c>
    </row>
    <row r="690" spans="1:12" ht="36" customHeight="1">
      <c r="A690" s="184">
        <v>688</v>
      </c>
      <c r="B690" s="46"/>
      <c r="C690" s="47"/>
      <c r="D690" s="48"/>
      <c r="E690" s="49"/>
      <c r="F690" s="49"/>
      <c r="G690" s="41" t="str">
        <f>IF(C690="","",VLOOKUP(WEEKDAY(C690),LIST!$A$15:$B$21,2,FALSE))</f>
        <v/>
      </c>
      <c r="H690" s="42" t="str">
        <f>IF(B690="","",IF(L690=LIST!$A$80,LIST!$A$78,IF(L690=LIST!$A$81,LIST!$A$78,IF(L690=LIST!$A$82,LIST!$A$78,IF(IFERROR(VLOOKUP(B690,'PHR (Project Hourly Rate)'!B:G,6,FALSE),LIST!$A$78)=0,LIST!$A$79,L690)))))</f>
        <v/>
      </c>
      <c r="I690" s="42" t="str">
        <f>IF(B690="","",IF(L690=LIST!$A$75,"",IF(K690=LIST!$A$76,LIST!$A$76,IF(L690=LIST!$A$77,"",IF(L690=LIST!$A$78,"",IF(L690=LIST!$A$80,"",IF(L690=LIST!$A$72,"",IF(L690=LIST!$A$73,"",IF(L690=LIST!$A$81,"",IF(L690=LIST!$A$82,"",IF(L690=LIST!$A$79,"",IF(K690=LIST!$A$75,LIST!$A$75,ROUND(J690*L690,2)))))))))))))</f>
        <v/>
      </c>
      <c r="J690" s="43">
        <f>IF(D690="",0,IF(K690=LIST!$A$75,0,IF(K690=LIST!$A$76,0,IF(K690=LIST!$A$77,0,IF(K690=LIST!$A$78,0,(MIN(D690,8)-K690))))))</f>
        <v>0</v>
      </c>
      <c r="K690" s="185" t="str">
        <f>IF(D690="","",IF('CLAIM FORM'!$M$7="",0,IF(L690=LIST!$A$78,0,IF('CLAIM FORM'!$M$7="R&amp;D",0,IF(E690="",LIST!$A$75,IF(F690=LIST!$F$30,0,IFERROR(((VLOOKUP(E690,'TRAINING CODE'!B:D,3,FALSE)*MIN(D690,8))),LIST!$A$76)))))))</f>
        <v/>
      </c>
      <c r="L690" s="183" t="str">
        <f>IF(B690="","",IF('CLAIM FORM'!$M$7="",LIST!$A$77,IFERROR(VLOOKUP(B690,'PHR (Project Hourly Rate)'!B:G,6,FALSE),LIST!$A$78)))</f>
        <v/>
      </c>
    </row>
    <row r="691" spans="1:12" ht="36" customHeight="1">
      <c r="A691" s="184">
        <v>689</v>
      </c>
      <c r="B691" s="46"/>
      <c r="C691" s="47"/>
      <c r="D691" s="48"/>
      <c r="E691" s="49"/>
      <c r="F691" s="49"/>
      <c r="G691" s="41" t="str">
        <f>IF(C691="","",VLOOKUP(WEEKDAY(C691),LIST!$A$15:$B$21,2,FALSE))</f>
        <v/>
      </c>
      <c r="H691" s="42" t="str">
        <f>IF(B691="","",IF(L691=LIST!$A$80,LIST!$A$78,IF(L691=LIST!$A$81,LIST!$A$78,IF(L691=LIST!$A$82,LIST!$A$78,IF(IFERROR(VLOOKUP(B691,'PHR (Project Hourly Rate)'!B:G,6,FALSE),LIST!$A$78)=0,LIST!$A$79,L691)))))</f>
        <v/>
      </c>
      <c r="I691" s="42" t="str">
        <f>IF(B691="","",IF(L691=LIST!$A$75,"",IF(K691=LIST!$A$76,LIST!$A$76,IF(L691=LIST!$A$77,"",IF(L691=LIST!$A$78,"",IF(L691=LIST!$A$80,"",IF(L691=LIST!$A$72,"",IF(L691=LIST!$A$73,"",IF(L691=LIST!$A$81,"",IF(L691=LIST!$A$82,"",IF(L691=LIST!$A$79,"",IF(K691=LIST!$A$75,LIST!$A$75,ROUND(J691*L691,2)))))))))))))</f>
        <v/>
      </c>
      <c r="J691" s="43">
        <f>IF(D691="",0,IF(K691=LIST!$A$75,0,IF(K691=LIST!$A$76,0,IF(K691=LIST!$A$77,0,IF(K691=LIST!$A$78,0,(MIN(D691,8)-K691))))))</f>
        <v>0</v>
      </c>
      <c r="K691" s="185" t="str">
        <f>IF(D691="","",IF('CLAIM FORM'!$M$7="",0,IF(L691=LIST!$A$78,0,IF('CLAIM FORM'!$M$7="R&amp;D",0,IF(E691="",LIST!$A$75,IF(F691=LIST!$F$30,0,IFERROR(((VLOOKUP(E691,'TRAINING CODE'!B:D,3,FALSE)*MIN(D691,8))),LIST!$A$76)))))))</f>
        <v/>
      </c>
      <c r="L691" s="183" t="str">
        <f>IF(B691="","",IF('CLAIM FORM'!$M$7="",LIST!$A$77,IFERROR(VLOOKUP(B691,'PHR (Project Hourly Rate)'!B:G,6,FALSE),LIST!$A$78)))</f>
        <v/>
      </c>
    </row>
    <row r="692" spans="1:12" ht="36" customHeight="1">
      <c r="A692" s="184">
        <v>690</v>
      </c>
      <c r="B692" s="46"/>
      <c r="C692" s="47"/>
      <c r="D692" s="48"/>
      <c r="E692" s="49"/>
      <c r="F692" s="49"/>
      <c r="G692" s="41" t="str">
        <f>IF(C692="","",VLOOKUP(WEEKDAY(C692),LIST!$A$15:$B$21,2,FALSE))</f>
        <v/>
      </c>
      <c r="H692" s="42" t="str">
        <f>IF(B692="","",IF(L692=LIST!$A$80,LIST!$A$78,IF(L692=LIST!$A$81,LIST!$A$78,IF(L692=LIST!$A$82,LIST!$A$78,IF(IFERROR(VLOOKUP(B692,'PHR (Project Hourly Rate)'!B:G,6,FALSE),LIST!$A$78)=0,LIST!$A$79,L692)))))</f>
        <v/>
      </c>
      <c r="I692" s="42" t="str">
        <f>IF(B692="","",IF(L692=LIST!$A$75,"",IF(K692=LIST!$A$76,LIST!$A$76,IF(L692=LIST!$A$77,"",IF(L692=LIST!$A$78,"",IF(L692=LIST!$A$80,"",IF(L692=LIST!$A$72,"",IF(L692=LIST!$A$73,"",IF(L692=LIST!$A$81,"",IF(L692=LIST!$A$82,"",IF(L692=LIST!$A$79,"",IF(K692=LIST!$A$75,LIST!$A$75,ROUND(J692*L692,2)))))))))))))</f>
        <v/>
      </c>
      <c r="J692" s="43">
        <f>IF(D692="",0,IF(K692=LIST!$A$75,0,IF(K692=LIST!$A$76,0,IF(K692=LIST!$A$77,0,IF(K692=LIST!$A$78,0,(MIN(D692,8)-K692))))))</f>
        <v>0</v>
      </c>
      <c r="K692" s="185" t="str">
        <f>IF(D692="","",IF('CLAIM FORM'!$M$7="",0,IF(L692=LIST!$A$78,0,IF('CLAIM FORM'!$M$7="R&amp;D",0,IF(E692="",LIST!$A$75,IF(F692=LIST!$F$30,0,IFERROR(((VLOOKUP(E692,'TRAINING CODE'!B:D,3,FALSE)*MIN(D692,8))),LIST!$A$76)))))))</f>
        <v/>
      </c>
      <c r="L692" s="183" t="str">
        <f>IF(B692="","",IF('CLAIM FORM'!$M$7="",LIST!$A$77,IFERROR(VLOOKUP(B692,'PHR (Project Hourly Rate)'!B:G,6,FALSE),LIST!$A$78)))</f>
        <v/>
      </c>
    </row>
    <row r="693" spans="1:12" ht="36" customHeight="1">
      <c r="A693" s="184">
        <v>691</v>
      </c>
      <c r="B693" s="46"/>
      <c r="C693" s="47"/>
      <c r="D693" s="48"/>
      <c r="E693" s="49"/>
      <c r="F693" s="49"/>
      <c r="G693" s="41" t="str">
        <f>IF(C693="","",VLOOKUP(WEEKDAY(C693),LIST!$A$15:$B$21,2,FALSE))</f>
        <v/>
      </c>
      <c r="H693" s="42" t="str">
        <f>IF(B693="","",IF(L693=LIST!$A$80,LIST!$A$78,IF(L693=LIST!$A$81,LIST!$A$78,IF(L693=LIST!$A$82,LIST!$A$78,IF(IFERROR(VLOOKUP(B693,'PHR (Project Hourly Rate)'!B:G,6,FALSE),LIST!$A$78)=0,LIST!$A$79,L693)))))</f>
        <v/>
      </c>
      <c r="I693" s="42" t="str">
        <f>IF(B693="","",IF(L693=LIST!$A$75,"",IF(K693=LIST!$A$76,LIST!$A$76,IF(L693=LIST!$A$77,"",IF(L693=LIST!$A$78,"",IF(L693=LIST!$A$80,"",IF(L693=LIST!$A$72,"",IF(L693=LIST!$A$73,"",IF(L693=LIST!$A$81,"",IF(L693=LIST!$A$82,"",IF(L693=LIST!$A$79,"",IF(K693=LIST!$A$75,LIST!$A$75,ROUND(J693*L693,2)))))))))))))</f>
        <v/>
      </c>
      <c r="J693" s="43">
        <f>IF(D693="",0,IF(K693=LIST!$A$75,0,IF(K693=LIST!$A$76,0,IF(K693=LIST!$A$77,0,IF(K693=LIST!$A$78,0,(MIN(D693,8)-K693))))))</f>
        <v>0</v>
      </c>
      <c r="K693" s="185" t="str">
        <f>IF(D693="","",IF('CLAIM FORM'!$M$7="",0,IF(L693=LIST!$A$78,0,IF('CLAIM FORM'!$M$7="R&amp;D",0,IF(E693="",LIST!$A$75,IF(F693=LIST!$F$30,0,IFERROR(((VLOOKUP(E693,'TRAINING CODE'!B:D,3,FALSE)*MIN(D693,8))),LIST!$A$76)))))))</f>
        <v/>
      </c>
      <c r="L693" s="183" t="str">
        <f>IF(B693="","",IF('CLAIM FORM'!$M$7="",LIST!$A$77,IFERROR(VLOOKUP(B693,'PHR (Project Hourly Rate)'!B:G,6,FALSE),LIST!$A$78)))</f>
        <v/>
      </c>
    </row>
    <row r="694" spans="1:12" ht="36" customHeight="1">
      <c r="A694" s="184">
        <v>692</v>
      </c>
      <c r="B694" s="46"/>
      <c r="C694" s="47"/>
      <c r="D694" s="48"/>
      <c r="E694" s="49"/>
      <c r="F694" s="49"/>
      <c r="G694" s="41" t="str">
        <f>IF(C694="","",VLOOKUP(WEEKDAY(C694),LIST!$A$15:$B$21,2,FALSE))</f>
        <v/>
      </c>
      <c r="H694" s="42" t="str">
        <f>IF(B694="","",IF(L694=LIST!$A$80,LIST!$A$78,IF(L694=LIST!$A$81,LIST!$A$78,IF(L694=LIST!$A$82,LIST!$A$78,IF(IFERROR(VLOOKUP(B694,'PHR (Project Hourly Rate)'!B:G,6,FALSE),LIST!$A$78)=0,LIST!$A$79,L694)))))</f>
        <v/>
      </c>
      <c r="I694" s="42" t="str">
        <f>IF(B694="","",IF(L694=LIST!$A$75,"",IF(K694=LIST!$A$76,LIST!$A$76,IF(L694=LIST!$A$77,"",IF(L694=LIST!$A$78,"",IF(L694=LIST!$A$80,"",IF(L694=LIST!$A$72,"",IF(L694=LIST!$A$73,"",IF(L694=LIST!$A$81,"",IF(L694=LIST!$A$82,"",IF(L694=LIST!$A$79,"",IF(K694=LIST!$A$75,LIST!$A$75,ROUND(J694*L694,2)))))))))))))</f>
        <v/>
      </c>
      <c r="J694" s="43">
        <f>IF(D694="",0,IF(K694=LIST!$A$75,0,IF(K694=LIST!$A$76,0,IF(K694=LIST!$A$77,0,IF(K694=LIST!$A$78,0,(MIN(D694,8)-K694))))))</f>
        <v>0</v>
      </c>
      <c r="K694" s="185" t="str">
        <f>IF(D694="","",IF('CLAIM FORM'!$M$7="",0,IF(L694=LIST!$A$78,0,IF('CLAIM FORM'!$M$7="R&amp;D",0,IF(E694="",LIST!$A$75,IF(F694=LIST!$F$30,0,IFERROR(((VLOOKUP(E694,'TRAINING CODE'!B:D,3,FALSE)*MIN(D694,8))),LIST!$A$76)))))))</f>
        <v/>
      </c>
      <c r="L694" s="183" t="str">
        <f>IF(B694="","",IF('CLAIM FORM'!$M$7="",LIST!$A$77,IFERROR(VLOOKUP(B694,'PHR (Project Hourly Rate)'!B:G,6,FALSE),LIST!$A$78)))</f>
        <v/>
      </c>
    </row>
    <row r="695" spans="1:12" ht="36" customHeight="1">
      <c r="A695" s="184">
        <v>693</v>
      </c>
      <c r="B695" s="46"/>
      <c r="C695" s="47"/>
      <c r="D695" s="48"/>
      <c r="E695" s="49"/>
      <c r="F695" s="49"/>
      <c r="G695" s="41" t="str">
        <f>IF(C695="","",VLOOKUP(WEEKDAY(C695),LIST!$A$15:$B$21,2,FALSE))</f>
        <v/>
      </c>
      <c r="H695" s="42" t="str">
        <f>IF(B695="","",IF(L695=LIST!$A$80,LIST!$A$78,IF(L695=LIST!$A$81,LIST!$A$78,IF(L695=LIST!$A$82,LIST!$A$78,IF(IFERROR(VLOOKUP(B695,'PHR (Project Hourly Rate)'!B:G,6,FALSE),LIST!$A$78)=0,LIST!$A$79,L695)))))</f>
        <v/>
      </c>
      <c r="I695" s="42" t="str">
        <f>IF(B695="","",IF(L695=LIST!$A$75,"",IF(K695=LIST!$A$76,LIST!$A$76,IF(L695=LIST!$A$77,"",IF(L695=LIST!$A$78,"",IF(L695=LIST!$A$80,"",IF(L695=LIST!$A$72,"",IF(L695=LIST!$A$73,"",IF(L695=LIST!$A$81,"",IF(L695=LIST!$A$82,"",IF(L695=LIST!$A$79,"",IF(K695=LIST!$A$75,LIST!$A$75,ROUND(J695*L695,2)))))))))))))</f>
        <v/>
      </c>
      <c r="J695" s="43">
        <f>IF(D695="",0,IF(K695=LIST!$A$75,0,IF(K695=LIST!$A$76,0,IF(K695=LIST!$A$77,0,IF(K695=LIST!$A$78,0,(MIN(D695,8)-K695))))))</f>
        <v>0</v>
      </c>
      <c r="K695" s="185" t="str">
        <f>IF(D695="","",IF('CLAIM FORM'!$M$7="",0,IF(L695=LIST!$A$78,0,IF('CLAIM FORM'!$M$7="R&amp;D",0,IF(E695="",LIST!$A$75,IF(F695=LIST!$F$30,0,IFERROR(((VLOOKUP(E695,'TRAINING CODE'!B:D,3,FALSE)*MIN(D695,8))),LIST!$A$76)))))))</f>
        <v/>
      </c>
      <c r="L695" s="183" t="str">
        <f>IF(B695="","",IF('CLAIM FORM'!$M$7="",LIST!$A$77,IFERROR(VLOOKUP(B695,'PHR (Project Hourly Rate)'!B:G,6,FALSE),LIST!$A$78)))</f>
        <v/>
      </c>
    </row>
    <row r="696" spans="1:12" ht="36" customHeight="1">
      <c r="A696" s="184">
        <v>694</v>
      </c>
      <c r="B696" s="46"/>
      <c r="C696" s="47"/>
      <c r="D696" s="48"/>
      <c r="E696" s="49"/>
      <c r="F696" s="49"/>
      <c r="G696" s="41" t="str">
        <f>IF(C696="","",VLOOKUP(WEEKDAY(C696),LIST!$A$15:$B$21,2,FALSE))</f>
        <v/>
      </c>
      <c r="H696" s="42" t="str">
        <f>IF(B696="","",IF(L696=LIST!$A$80,LIST!$A$78,IF(L696=LIST!$A$81,LIST!$A$78,IF(L696=LIST!$A$82,LIST!$A$78,IF(IFERROR(VLOOKUP(B696,'PHR (Project Hourly Rate)'!B:G,6,FALSE),LIST!$A$78)=0,LIST!$A$79,L696)))))</f>
        <v/>
      </c>
      <c r="I696" s="42" t="str">
        <f>IF(B696="","",IF(L696=LIST!$A$75,"",IF(K696=LIST!$A$76,LIST!$A$76,IF(L696=LIST!$A$77,"",IF(L696=LIST!$A$78,"",IF(L696=LIST!$A$80,"",IF(L696=LIST!$A$72,"",IF(L696=LIST!$A$73,"",IF(L696=LIST!$A$81,"",IF(L696=LIST!$A$82,"",IF(L696=LIST!$A$79,"",IF(K696=LIST!$A$75,LIST!$A$75,ROUND(J696*L696,2)))))))))))))</f>
        <v/>
      </c>
      <c r="J696" s="43">
        <f>IF(D696="",0,IF(K696=LIST!$A$75,0,IF(K696=LIST!$A$76,0,IF(K696=LIST!$A$77,0,IF(K696=LIST!$A$78,0,(MIN(D696,8)-K696))))))</f>
        <v>0</v>
      </c>
      <c r="K696" s="185" t="str">
        <f>IF(D696="","",IF('CLAIM FORM'!$M$7="",0,IF(L696=LIST!$A$78,0,IF('CLAIM FORM'!$M$7="R&amp;D",0,IF(E696="",LIST!$A$75,IF(F696=LIST!$F$30,0,IFERROR(((VLOOKUP(E696,'TRAINING CODE'!B:D,3,FALSE)*MIN(D696,8))),LIST!$A$76)))))))</f>
        <v/>
      </c>
      <c r="L696" s="183" t="str">
        <f>IF(B696="","",IF('CLAIM FORM'!$M$7="",LIST!$A$77,IFERROR(VLOOKUP(B696,'PHR (Project Hourly Rate)'!B:G,6,FALSE),LIST!$A$78)))</f>
        <v/>
      </c>
    </row>
    <row r="697" spans="1:12" ht="36" customHeight="1">
      <c r="A697" s="184">
        <v>695</v>
      </c>
      <c r="B697" s="46"/>
      <c r="C697" s="47"/>
      <c r="D697" s="48"/>
      <c r="E697" s="49"/>
      <c r="F697" s="49"/>
      <c r="G697" s="41" t="str">
        <f>IF(C697="","",VLOOKUP(WEEKDAY(C697),LIST!$A$15:$B$21,2,FALSE))</f>
        <v/>
      </c>
      <c r="H697" s="42" t="str">
        <f>IF(B697="","",IF(L697=LIST!$A$80,LIST!$A$78,IF(L697=LIST!$A$81,LIST!$A$78,IF(L697=LIST!$A$82,LIST!$A$78,IF(IFERROR(VLOOKUP(B697,'PHR (Project Hourly Rate)'!B:G,6,FALSE),LIST!$A$78)=0,LIST!$A$79,L697)))))</f>
        <v/>
      </c>
      <c r="I697" s="42" t="str">
        <f>IF(B697="","",IF(L697=LIST!$A$75,"",IF(K697=LIST!$A$76,LIST!$A$76,IF(L697=LIST!$A$77,"",IF(L697=LIST!$A$78,"",IF(L697=LIST!$A$80,"",IF(L697=LIST!$A$72,"",IF(L697=LIST!$A$73,"",IF(L697=LIST!$A$81,"",IF(L697=LIST!$A$82,"",IF(L697=LIST!$A$79,"",IF(K697=LIST!$A$75,LIST!$A$75,ROUND(J697*L697,2)))))))))))))</f>
        <v/>
      </c>
      <c r="J697" s="43">
        <f>IF(D697="",0,IF(K697=LIST!$A$75,0,IF(K697=LIST!$A$76,0,IF(K697=LIST!$A$77,0,IF(K697=LIST!$A$78,0,(MIN(D697,8)-K697))))))</f>
        <v>0</v>
      </c>
      <c r="K697" s="185" t="str">
        <f>IF(D697="","",IF('CLAIM FORM'!$M$7="",0,IF(L697=LIST!$A$78,0,IF('CLAIM FORM'!$M$7="R&amp;D",0,IF(E697="",LIST!$A$75,IF(F697=LIST!$F$30,0,IFERROR(((VLOOKUP(E697,'TRAINING CODE'!B:D,3,FALSE)*MIN(D697,8))),LIST!$A$76)))))))</f>
        <v/>
      </c>
      <c r="L697" s="183" t="str">
        <f>IF(B697="","",IF('CLAIM FORM'!$M$7="",LIST!$A$77,IFERROR(VLOOKUP(B697,'PHR (Project Hourly Rate)'!B:G,6,FALSE),LIST!$A$78)))</f>
        <v/>
      </c>
    </row>
    <row r="698" spans="1:12" ht="36" customHeight="1">
      <c r="A698" s="184">
        <v>696</v>
      </c>
      <c r="B698" s="46"/>
      <c r="C698" s="47"/>
      <c r="D698" s="48"/>
      <c r="E698" s="49"/>
      <c r="F698" s="49"/>
      <c r="G698" s="41" t="str">
        <f>IF(C698="","",VLOOKUP(WEEKDAY(C698),LIST!$A$15:$B$21,2,FALSE))</f>
        <v/>
      </c>
      <c r="H698" s="42" t="str">
        <f>IF(B698="","",IF(L698=LIST!$A$80,LIST!$A$78,IF(L698=LIST!$A$81,LIST!$A$78,IF(L698=LIST!$A$82,LIST!$A$78,IF(IFERROR(VLOOKUP(B698,'PHR (Project Hourly Rate)'!B:G,6,FALSE),LIST!$A$78)=0,LIST!$A$79,L698)))))</f>
        <v/>
      </c>
      <c r="I698" s="42" t="str">
        <f>IF(B698="","",IF(L698=LIST!$A$75,"",IF(K698=LIST!$A$76,LIST!$A$76,IF(L698=LIST!$A$77,"",IF(L698=LIST!$A$78,"",IF(L698=LIST!$A$80,"",IF(L698=LIST!$A$72,"",IF(L698=LIST!$A$73,"",IF(L698=LIST!$A$81,"",IF(L698=LIST!$A$82,"",IF(L698=LIST!$A$79,"",IF(K698=LIST!$A$75,LIST!$A$75,ROUND(J698*L698,2)))))))))))))</f>
        <v/>
      </c>
      <c r="J698" s="43">
        <f>IF(D698="",0,IF(K698=LIST!$A$75,0,IF(K698=LIST!$A$76,0,IF(K698=LIST!$A$77,0,IF(K698=LIST!$A$78,0,(MIN(D698,8)-K698))))))</f>
        <v>0</v>
      </c>
      <c r="K698" s="185" t="str">
        <f>IF(D698="","",IF('CLAIM FORM'!$M$7="",0,IF(L698=LIST!$A$78,0,IF('CLAIM FORM'!$M$7="R&amp;D",0,IF(E698="",LIST!$A$75,IF(F698=LIST!$F$30,0,IFERROR(((VLOOKUP(E698,'TRAINING CODE'!B:D,3,FALSE)*MIN(D698,8))),LIST!$A$76)))))))</f>
        <v/>
      </c>
      <c r="L698" s="183" t="str">
        <f>IF(B698="","",IF('CLAIM FORM'!$M$7="",LIST!$A$77,IFERROR(VLOOKUP(B698,'PHR (Project Hourly Rate)'!B:G,6,FALSE),LIST!$A$78)))</f>
        <v/>
      </c>
    </row>
    <row r="699" spans="1:12" ht="36" customHeight="1">
      <c r="A699" s="184">
        <v>697</v>
      </c>
      <c r="B699" s="46"/>
      <c r="C699" s="47"/>
      <c r="D699" s="48"/>
      <c r="E699" s="49"/>
      <c r="F699" s="49"/>
      <c r="G699" s="41" t="str">
        <f>IF(C699="","",VLOOKUP(WEEKDAY(C699),LIST!$A$15:$B$21,2,FALSE))</f>
        <v/>
      </c>
      <c r="H699" s="42" t="str">
        <f>IF(B699="","",IF(L699=LIST!$A$80,LIST!$A$78,IF(L699=LIST!$A$81,LIST!$A$78,IF(L699=LIST!$A$82,LIST!$A$78,IF(IFERROR(VLOOKUP(B699,'PHR (Project Hourly Rate)'!B:G,6,FALSE),LIST!$A$78)=0,LIST!$A$79,L699)))))</f>
        <v/>
      </c>
      <c r="I699" s="42" t="str">
        <f>IF(B699="","",IF(L699=LIST!$A$75,"",IF(K699=LIST!$A$76,LIST!$A$76,IF(L699=LIST!$A$77,"",IF(L699=LIST!$A$78,"",IF(L699=LIST!$A$80,"",IF(L699=LIST!$A$72,"",IF(L699=LIST!$A$73,"",IF(L699=LIST!$A$81,"",IF(L699=LIST!$A$82,"",IF(L699=LIST!$A$79,"",IF(K699=LIST!$A$75,LIST!$A$75,ROUND(J699*L699,2)))))))))))))</f>
        <v/>
      </c>
      <c r="J699" s="43">
        <f>IF(D699="",0,IF(K699=LIST!$A$75,0,IF(K699=LIST!$A$76,0,IF(K699=LIST!$A$77,0,IF(K699=LIST!$A$78,0,(MIN(D699,8)-K699))))))</f>
        <v>0</v>
      </c>
      <c r="K699" s="185" t="str">
        <f>IF(D699="","",IF('CLAIM FORM'!$M$7="",0,IF(L699=LIST!$A$78,0,IF('CLAIM FORM'!$M$7="R&amp;D",0,IF(E699="",LIST!$A$75,IF(F699=LIST!$F$30,0,IFERROR(((VLOOKUP(E699,'TRAINING CODE'!B:D,3,FALSE)*MIN(D699,8))),LIST!$A$76)))))))</f>
        <v/>
      </c>
      <c r="L699" s="183" t="str">
        <f>IF(B699="","",IF('CLAIM FORM'!$M$7="",LIST!$A$77,IFERROR(VLOOKUP(B699,'PHR (Project Hourly Rate)'!B:G,6,FALSE),LIST!$A$78)))</f>
        <v/>
      </c>
    </row>
    <row r="700" spans="1:12" ht="36" customHeight="1">
      <c r="A700" s="184">
        <v>698</v>
      </c>
      <c r="B700" s="46"/>
      <c r="C700" s="47"/>
      <c r="D700" s="48"/>
      <c r="E700" s="49"/>
      <c r="F700" s="49"/>
      <c r="G700" s="41" t="str">
        <f>IF(C700="","",VLOOKUP(WEEKDAY(C700),LIST!$A$15:$B$21,2,FALSE))</f>
        <v/>
      </c>
      <c r="H700" s="42" t="str">
        <f>IF(B700="","",IF(L700=LIST!$A$80,LIST!$A$78,IF(L700=LIST!$A$81,LIST!$A$78,IF(L700=LIST!$A$82,LIST!$A$78,IF(IFERROR(VLOOKUP(B700,'PHR (Project Hourly Rate)'!B:G,6,FALSE),LIST!$A$78)=0,LIST!$A$79,L700)))))</f>
        <v/>
      </c>
      <c r="I700" s="42" t="str">
        <f>IF(B700="","",IF(L700=LIST!$A$75,"",IF(K700=LIST!$A$76,LIST!$A$76,IF(L700=LIST!$A$77,"",IF(L700=LIST!$A$78,"",IF(L700=LIST!$A$80,"",IF(L700=LIST!$A$72,"",IF(L700=LIST!$A$73,"",IF(L700=LIST!$A$81,"",IF(L700=LIST!$A$82,"",IF(L700=LIST!$A$79,"",IF(K700=LIST!$A$75,LIST!$A$75,ROUND(J700*L700,2)))))))))))))</f>
        <v/>
      </c>
      <c r="J700" s="43">
        <f>IF(D700="",0,IF(K700=LIST!$A$75,0,IF(K700=LIST!$A$76,0,IF(K700=LIST!$A$77,0,IF(K700=LIST!$A$78,0,(MIN(D700,8)-K700))))))</f>
        <v>0</v>
      </c>
      <c r="K700" s="185" t="str">
        <f>IF(D700="","",IF('CLAIM FORM'!$M$7="",0,IF(L700=LIST!$A$78,0,IF('CLAIM FORM'!$M$7="R&amp;D",0,IF(E700="",LIST!$A$75,IF(F700=LIST!$F$30,0,IFERROR(((VLOOKUP(E700,'TRAINING CODE'!B:D,3,FALSE)*MIN(D700,8))),LIST!$A$76)))))))</f>
        <v/>
      </c>
      <c r="L700" s="183" t="str">
        <f>IF(B700="","",IF('CLAIM FORM'!$M$7="",LIST!$A$77,IFERROR(VLOOKUP(B700,'PHR (Project Hourly Rate)'!B:G,6,FALSE),LIST!$A$78)))</f>
        <v/>
      </c>
    </row>
    <row r="701" spans="1:12" ht="36" customHeight="1">
      <c r="A701" s="184">
        <v>699</v>
      </c>
      <c r="B701" s="46"/>
      <c r="C701" s="47"/>
      <c r="D701" s="48"/>
      <c r="E701" s="49"/>
      <c r="F701" s="49"/>
      <c r="G701" s="41" t="str">
        <f>IF(C701="","",VLOOKUP(WEEKDAY(C701),LIST!$A$15:$B$21,2,FALSE))</f>
        <v/>
      </c>
      <c r="H701" s="42" t="str">
        <f>IF(B701="","",IF(L701=LIST!$A$80,LIST!$A$78,IF(L701=LIST!$A$81,LIST!$A$78,IF(L701=LIST!$A$82,LIST!$A$78,IF(IFERROR(VLOOKUP(B701,'PHR (Project Hourly Rate)'!B:G,6,FALSE),LIST!$A$78)=0,LIST!$A$79,L701)))))</f>
        <v/>
      </c>
      <c r="I701" s="42" t="str">
        <f>IF(B701="","",IF(L701=LIST!$A$75,"",IF(K701=LIST!$A$76,LIST!$A$76,IF(L701=LIST!$A$77,"",IF(L701=LIST!$A$78,"",IF(L701=LIST!$A$80,"",IF(L701=LIST!$A$72,"",IF(L701=LIST!$A$73,"",IF(L701=LIST!$A$81,"",IF(L701=LIST!$A$82,"",IF(L701=LIST!$A$79,"",IF(K701=LIST!$A$75,LIST!$A$75,ROUND(J701*L701,2)))))))))))))</f>
        <v/>
      </c>
      <c r="J701" s="43">
        <f>IF(D701="",0,IF(K701=LIST!$A$75,0,IF(K701=LIST!$A$76,0,IF(K701=LIST!$A$77,0,IF(K701=LIST!$A$78,0,(MIN(D701,8)-K701))))))</f>
        <v>0</v>
      </c>
      <c r="K701" s="185" t="str">
        <f>IF(D701="","",IF('CLAIM FORM'!$M$7="",0,IF(L701=LIST!$A$78,0,IF('CLAIM FORM'!$M$7="R&amp;D",0,IF(E701="",LIST!$A$75,IF(F701=LIST!$F$30,0,IFERROR(((VLOOKUP(E701,'TRAINING CODE'!B:D,3,FALSE)*MIN(D701,8))),LIST!$A$76)))))))</f>
        <v/>
      </c>
      <c r="L701" s="183" t="str">
        <f>IF(B701="","",IF('CLAIM FORM'!$M$7="",LIST!$A$77,IFERROR(VLOOKUP(B701,'PHR (Project Hourly Rate)'!B:G,6,FALSE),LIST!$A$78)))</f>
        <v/>
      </c>
    </row>
    <row r="702" spans="1:12" ht="36" customHeight="1">
      <c r="A702" s="184">
        <v>700</v>
      </c>
      <c r="B702" s="46"/>
      <c r="C702" s="47"/>
      <c r="D702" s="48"/>
      <c r="E702" s="49"/>
      <c r="F702" s="49"/>
      <c r="G702" s="41" t="str">
        <f>IF(C702="","",VLOOKUP(WEEKDAY(C702),LIST!$A$15:$B$21,2,FALSE))</f>
        <v/>
      </c>
      <c r="H702" s="42" t="str">
        <f>IF(B702="","",IF(L702=LIST!$A$80,LIST!$A$78,IF(L702=LIST!$A$81,LIST!$A$78,IF(L702=LIST!$A$82,LIST!$A$78,IF(IFERROR(VLOOKUP(B702,'PHR (Project Hourly Rate)'!B:G,6,FALSE),LIST!$A$78)=0,LIST!$A$79,L702)))))</f>
        <v/>
      </c>
      <c r="I702" s="42" t="str">
        <f>IF(B702="","",IF(L702=LIST!$A$75,"",IF(K702=LIST!$A$76,LIST!$A$76,IF(L702=LIST!$A$77,"",IF(L702=LIST!$A$78,"",IF(L702=LIST!$A$80,"",IF(L702=LIST!$A$72,"",IF(L702=LIST!$A$73,"",IF(L702=LIST!$A$81,"",IF(L702=LIST!$A$82,"",IF(L702=LIST!$A$79,"",IF(K702=LIST!$A$75,LIST!$A$75,ROUND(J702*L702,2)))))))))))))</f>
        <v/>
      </c>
      <c r="J702" s="43">
        <f>IF(D702="",0,IF(K702=LIST!$A$75,0,IF(K702=LIST!$A$76,0,IF(K702=LIST!$A$77,0,IF(K702=LIST!$A$78,0,(MIN(D702,8)-K702))))))</f>
        <v>0</v>
      </c>
      <c r="K702" s="185" t="str">
        <f>IF(D702="","",IF('CLAIM FORM'!$M$7="",0,IF(L702=LIST!$A$78,0,IF('CLAIM FORM'!$M$7="R&amp;D",0,IF(E702="",LIST!$A$75,IF(F702=LIST!$F$30,0,IFERROR(((VLOOKUP(E702,'TRAINING CODE'!B:D,3,FALSE)*MIN(D702,8))),LIST!$A$76)))))))</f>
        <v/>
      </c>
      <c r="L702" s="183" t="str">
        <f>IF(B702="","",IF('CLAIM FORM'!$M$7="",LIST!$A$77,IFERROR(VLOOKUP(B702,'PHR (Project Hourly Rate)'!B:G,6,FALSE),LIST!$A$78)))</f>
        <v/>
      </c>
    </row>
    <row r="703" spans="1:12" ht="36" customHeight="1">
      <c r="A703" s="184">
        <v>701</v>
      </c>
      <c r="B703" s="46"/>
      <c r="C703" s="47"/>
      <c r="D703" s="48"/>
      <c r="E703" s="49"/>
      <c r="F703" s="49"/>
      <c r="G703" s="41" t="str">
        <f>IF(C703="","",VLOOKUP(WEEKDAY(C703),LIST!$A$15:$B$21,2,FALSE))</f>
        <v/>
      </c>
      <c r="H703" s="42" t="str">
        <f>IF(B703="","",IF(L703=LIST!$A$80,LIST!$A$78,IF(L703=LIST!$A$81,LIST!$A$78,IF(L703=LIST!$A$82,LIST!$A$78,IF(IFERROR(VLOOKUP(B703,'PHR (Project Hourly Rate)'!B:G,6,FALSE),LIST!$A$78)=0,LIST!$A$79,L703)))))</f>
        <v/>
      </c>
      <c r="I703" s="42" t="str">
        <f>IF(B703="","",IF(L703=LIST!$A$75,"",IF(K703=LIST!$A$76,LIST!$A$76,IF(L703=LIST!$A$77,"",IF(L703=LIST!$A$78,"",IF(L703=LIST!$A$80,"",IF(L703=LIST!$A$72,"",IF(L703=LIST!$A$73,"",IF(L703=LIST!$A$81,"",IF(L703=LIST!$A$82,"",IF(L703=LIST!$A$79,"",IF(K703=LIST!$A$75,LIST!$A$75,ROUND(J703*L703,2)))))))))))))</f>
        <v/>
      </c>
      <c r="J703" s="43">
        <f>IF(D703="",0,IF(K703=LIST!$A$75,0,IF(K703=LIST!$A$76,0,IF(K703=LIST!$A$77,0,IF(K703=LIST!$A$78,0,(MIN(D703,8)-K703))))))</f>
        <v>0</v>
      </c>
      <c r="K703" s="185" t="str">
        <f>IF(D703="","",IF('CLAIM FORM'!$M$7="",0,IF(L703=LIST!$A$78,0,IF('CLAIM FORM'!$M$7="R&amp;D",0,IF(E703="",LIST!$A$75,IF(F703=LIST!$F$30,0,IFERROR(((VLOOKUP(E703,'TRAINING CODE'!B:D,3,FALSE)*MIN(D703,8))),LIST!$A$76)))))))</f>
        <v/>
      </c>
      <c r="L703" s="183" t="str">
        <f>IF(B703="","",IF('CLAIM FORM'!$M$7="",LIST!$A$77,IFERROR(VLOOKUP(B703,'PHR (Project Hourly Rate)'!B:G,6,FALSE),LIST!$A$78)))</f>
        <v/>
      </c>
    </row>
    <row r="704" spans="1:12" ht="36" customHeight="1">
      <c r="A704" s="184">
        <v>702</v>
      </c>
      <c r="B704" s="46"/>
      <c r="C704" s="47"/>
      <c r="D704" s="48"/>
      <c r="E704" s="49"/>
      <c r="F704" s="49"/>
      <c r="G704" s="41" t="str">
        <f>IF(C704="","",VLOOKUP(WEEKDAY(C704),LIST!$A$15:$B$21,2,FALSE))</f>
        <v/>
      </c>
      <c r="H704" s="42" t="str">
        <f>IF(B704="","",IF(L704=LIST!$A$80,LIST!$A$78,IF(L704=LIST!$A$81,LIST!$A$78,IF(L704=LIST!$A$82,LIST!$A$78,IF(IFERROR(VLOOKUP(B704,'PHR (Project Hourly Rate)'!B:G,6,FALSE),LIST!$A$78)=0,LIST!$A$79,L704)))))</f>
        <v/>
      </c>
      <c r="I704" s="42" t="str">
        <f>IF(B704="","",IF(L704=LIST!$A$75,"",IF(K704=LIST!$A$76,LIST!$A$76,IF(L704=LIST!$A$77,"",IF(L704=LIST!$A$78,"",IF(L704=LIST!$A$80,"",IF(L704=LIST!$A$72,"",IF(L704=LIST!$A$73,"",IF(L704=LIST!$A$81,"",IF(L704=LIST!$A$82,"",IF(L704=LIST!$A$79,"",IF(K704=LIST!$A$75,LIST!$A$75,ROUND(J704*L704,2)))))))))))))</f>
        <v/>
      </c>
      <c r="J704" s="43">
        <f>IF(D704="",0,IF(K704=LIST!$A$75,0,IF(K704=LIST!$A$76,0,IF(K704=LIST!$A$77,0,IF(K704=LIST!$A$78,0,(MIN(D704,8)-K704))))))</f>
        <v>0</v>
      </c>
      <c r="K704" s="185" t="str">
        <f>IF(D704="","",IF('CLAIM FORM'!$M$7="",0,IF(L704=LIST!$A$78,0,IF('CLAIM FORM'!$M$7="R&amp;D",0,IF(E704="",LIST!$A$75,IF(F704=LIST!$F$30,0,IFERROR(((VLOOKUP(E704,'TRAINING CODE'!B:D,3,FALSE)*MIN(D704,8))),LIST!$A$76)))))))</f>
        <v/>
      </c>
      <c r="L704" s="183" t="str">
        <f>IF(B704="","",IF('CLAIM FORM'!$M$7="",LIST!$A$77,IFERROR(VLOOKUP(B704,'PHR (Project Hourly Rate)'!B:G,6,FALSE),LIST!$A$78)))</f>
        <v/>
      </c>
    </row>
    <row r="705" spans="1:12" ht="36" customHeight="1">
      <c r="A705" s="184">
        <v>703</v>
      </c>
      <c r="B705" s="46"/>
      <c r="C705" s="47"/>
      <c r="D705" s="48"/>
      <c r="E705" s="49"/>
      <c r="F705" s="49"/>
      <c r="G705" s="41" t="str">
        <f>IF(C705="","",VLOOKUP(WEEKDAY(C705),LIST!$A$15:$B$21,2,FALSE))</f>
        <v/>
      </c>
      <c r="H705" s="42" t="str">
        <f>IF(B705="","",IF(L705=LIST!$A$80,LIST!$A$78,IF(L705=LIST!$A$81,LIST!$A$78,IF(L705=LIST!$A$82,LIST!$A$78,IF(IFERROR(VLOOKUP(B705,'PHR (Project Hourly Rate)'!B:G,6,FALSE),LIST!$A$78)=0,LIST!$A$79,L705)))))</f>
        <v/>
      </c>
      <c r="I705" s="42" t="str">
        <f>IF(B705="","",IF(L705=LIST!$A$75,"",IF(K705=LIST!$A$76,LIST!$A$76,IF(L705=LIST!$A$77,"",IF(L705=LIST!$A$78,"",IF(L705=LIST!$A$80,"",IF(L705=LIST!$A$72,"",IF(L705=LIST!$A$73,"",IF(L705=LIST!$A$81,"",IF(L705=LIST!$A$82,"",IF(L705=LIST!$A$79,"",IF(K705=LIST!$A$75,LIST!$A$75,ROUND(J705*L705,2)))))))))))))</f>
        <v/>
      </c>
      <c r="J705" s="43">
        <f>IF(D705="",0,IF(K705=LIST!$A$75,0,IF(K705=LIST!$A$76,0,IF(K705=LIST!$A$77,0,IF(K705=LIST!$A$78,0,(MIN(D705,8)-K705))))))</f>
        <v>0</v>
      </c>
      <c r="K705" s="185" t="str">
        <f>IF(D705="","",IF('CLAIM FORM'!$M$7="",0,IF(L705=LIST!$A$78,0,IF('CLAIM FORM'!$M$7="R&amp;D",0,IF(E705="",LIST!$A$75,IF(F705=LIST!$F$30,0,IFERROR(((VLOOKUP(E705,'TRAINING CODE'!B:D,3,FALSE)*MIN(D705,8))),LIST!$A$76)))))))</f>
        <v/>
      </c>
      <c r="L705" s="183" t="str">
        <f>IF(B705="","",IF('CLAIM FORM'!$M$7="",LIST!$A$77,IFERROR(VLOOKUP(B705,'PHR (Project Hourly Rate)'!B:G,6,FALSE),LIST!$A$78)))</f>
        <v/>
      </c>
    </row>
    <row r="706" spans="1:12" ht="36" customHeight="1">
      <c r="A706" s="184">
        <v>704</v>
      </c>
      <c r="B706" s="46"/>
      <c r="C706" s="47"/>
      <c r="D706" s="48"/>
      <c r="E706" s="49"/>
      <c r="F706" s="49"/>
      <c r="G706" s="41" t="str">
        <f>IF(C706="","",VLOOKUP(WEEKDAY(C706),LIST!$A$15:$B$21,2,FALSE))</f>
        <v/>
      </c>
      <c r="H706" s="42" t="str">
        <f>IF(B706="","",IF(L706=LIST!$A$80,LIST!$A$78,IF(L706=LIST!$A$81,LIST!$A$78,IF(L706=LIST!$A$82,LIST!$A$78,IF(IFERROR(VLOOKUP(B706,'PHR (Project Hourly Rate)'!B:G,6,FALSE),LIST!$A$78)=0,LIST!$A$79,L706)))))</f>
        <v/>
      </c>
      <c r="I706" s="42" t="str">
        <f>IF(B706="","",IF(L706=LIST!$A$75,"",IF(K706=LIST!$A$76,LIST!$A$76,IF(L706=LIST!$A$77,"",IF(L706=LIST!$A$78,"",IF(L706=LIST!$A$80,"",IF(L706=LIST!$A$72,"",IF(L706=LIST!$A$73,"",IF(L706=LIST!$A$81,"",IF(L706=LIST!$A$82,"",IF(L706=LIST!$A$79,"",IF(K706=LIST!$A$75,LIST!$A$75,ROUND(J706*L706,2)))))))))))))</f>
        <v/>
      </c>
      <c r="J706" s="43">
        <f>IF(D706="",0,IF(K706=LIST!$A$75,0,IF(K706=LIST!$A$76,0,IF(K706=LIST!$A$77,0,IF(K706=LIST!$A$78,0,(MIN(D706,8)-K706))))))</f>
        <v>0</v>
      </c>
      <c r="K706" s="185" t="str">
        <f>IF(D706="","",IF('CLAIM FORM'!$M$7="",0,IF(L706=LIST!$A$78,0,IF('CLAIM FORM'!$M$7="R&amp;D",0,IF(E706="",LIST!$A$75,IF(F706=LIST!$F$30,0,IFERROR(((VLOOKUP(E706,'TRAINING CODE'!B:D,3,FALSE)*MIN(D706,8))),LIST!$A$76)))))))</f>
        <v/>
      </c>
      <c r="L706" s="183" t="str">
        <f>IF(B706="","",IF('CLAIM FORM'!$M$7="",LIST!$A$77,IFERROR(VLOOKUP(B706,'PHR (Project Hourly Rate)'!B:G,6,FALSE),LIST!$A$78)))</f>
        <v/>
      </c>
    </row>
    <row r="707" spans="1:12" ht="36" customHeight="1">
      <c r="A707" s="184">
        <v>705</v>
      </c>
      <c r="B707" s="46"/>
      <c r="C707" s="47"/>
      <c r="D707" s="48"/>
      <c r="E707" s="49"/>
      <c r="F707" s="49"/>
      <c r="G707" s="41" t="str">
        <f>IF(C707="","",VLOOKUP(WEEKDAY(C707),LIST!$A$15:$B$21,2,FALSE))</f>
        <v/>
      </c>
      <c r="H707" s="42" t="str">
        <f>IF(B707="","",IF(L707=LIST!$A$80,LIST!$A$78,IF(L707=LIST!$A$81,LIST!$A$78,IF(L707=LIST!$A$82,LIST!$A$78,IF(IFERROR(VLOOKUP(B707,'PHR (Project Hourly Rate)'!B:G,6,FALSE),LIST!$A$78)=0,LIST!$A$79,L707)))))</f>
        <v/>
      </c>
      <c r="I707" s="42" t="str">
        <f>IF(B707="","",IF(L707=LIST!$A$75,"",IF(K707=LIST!$A$76,LIST!$A$76,IF(L707=LIST!$A$77,"",IF(L707=LIST!$A$78,"",IF(L707=LIST!$A$80,"",IF(L707=LIST!$A$72,"",IF(L707=LIST!$A$73,"",IF(L707=LIST!$A$81,"",IF(L707=LIST!$A$82,"",IF(L707=LIST!$A$79,"",IF(K707=LIST!$A$75,LIST!$A$75,ROUND(J707*L707,2)))))))))))))</f>
        <v/>
      </c>
      <c r="J707" s="43">
        <f>IF(D707="",0,IF(K707=LIST!$A$75,0,IF(K707=LIST!$A$76,0,IF(K707=LIST!$A$77,0,IF(K707=LIST!$A$78,0,(MIN(D707,8)-K707))))))</f>
        <v>0</v>
      </c>
      <c r="K707" s="185" t="str">
        <f>IF(D707="","",IF('CLAIM FORM'!$M$7="",0,IF(L707=LIST!$A$78,0,IF('CLAIM FORM'!$M$7="R&amp;D",0,IF(E707="",LIST!$A$75,IF(F707=LIST!$F$30,0,IFERROR(((VLOOKUP(E707,'TRAINING CODE'!B:D,3,FALSE)*MIN(D707,8))),LIST!$A$76)))))))</f>
        <v/>
      </c>
      <c r="L707" s="183" t="str">
        <f>IF(B707="","",IF('CLAIM FORM'!$M$7="",LIST!$A$77,IFERROR(VLOOKUP(B707,'PHR (Project Hourly Rate)'!B:G,6,FALSE),LIST!$A$78)))</f>
        <v/>
      </c>
    </row>
    <row r="708" spans="1:12" ht="36" customHeight="1">
      <c r="A708" s="184">
        <v>706</v>
      </c>
      <c r="B708" s="46"/>
      <c r="C708" s="47"/>
      <c r="D708" s="48"/>
      <c r="E708" s="49"/>
      <c r="F708" s="49"/>
      <c r="G708" s="41" t="str">
        <f>IF(C708="","",VLOOKUP(WEEKDAY(C708),LIST!$A$15:$B$21,2,FALSE))</f>
        <v/>
      </c>
      <c r="H708" s="42" t="str">
        <f>IF(B708="","",IF(L708=LIST!$A$80,LIST!$A$78,IF(L708=LIST!$A$81,LIST!$A$78,IF(L708=LIST!$A$82,LIST!$A$78,IF(IFERROR(VLOOKUP(B708,'PHR (Project Hourly Rate)'!B:G,6,FALSE),LIST!$A$78)=0,LIST!$A$79,L708)))))</f>
        <v/>
      </c>
      <c r="I708" s="42" t="str">
        <f>IF(B708="","",IF(L708=LIST!$A$75,"",IF(K708=LIST!$A$76,LIST!$A$76,IF(L708=LIST!$A$77,"",IF(L708=LIST!$A$78,"",IF(L708=LIST!$A$80,"",IF(L708=LIST!$A$72,"",IF(L708=LIST!$A$73,"",IF(L708=LIST!$A$81,"",IF(L708=LIST!$A$82,"",IF(L708=LIST!$A$79,"",IF(K708=LIST!$A$75,LIST!$A$75,ROUND(J708*L708,2)))))))))))))</f>
        <v/>
      </c>
      <c r="J708" s="43">
        <f>IF(D708="",0,IF(K708=LIST!$A$75,0,IF(K708=LIST!$A$76,0,IF(K708=LIST!$A$77,0,IF(K708=LIST!$A$78,0,(MIN(D708,8)-K708))))))</f>
        <v>0</v>
      </c>
      <c r="K708" s="185" t="str">
        <f>IF(D708="","",IF('CLAIM FORM'!$M$7="",0,IF(L708=LIST!$A$78,0,IF('CLAIM FORM'!$M$7="R&amp;D",0,IF(E708="",LIST!$A$75,IF(F708=LIST!$F$30,0,IFERROR(((VLOOKUP(E708,'TRAINING CODE'!B:D,3,FALSE)*MIN(D708,8))),LIST!$A$76)))))))</f>
        <v/>
      </c>
      <c r="L708" s="183" t="str">
        <f>IF(B708="","",IF('CLAIM FORM'!$M$7="",LIST!$A$77,IFERROR(VLOOKUP(B708,'PHR (Project Hourly Rate)'!B:G,6,FALSE),LIST!$A$78)))</f>
        <v/>
      </c>
    </row>
    <row r="709" spans="1:12" ht="36" customHeight="1">
      <c r="A709" s="184">
        <v>707</v>
      </c>
      <c r="B709" s="46"/>
      <c r="C709" s="47"/>
      <c r="D709" s="48"/>
      <c r="E709" s="49"/>
      <c r="F709" s="49"/>
      <c r="G709" s="41" t="str">
        <f>IF(C709="","",VLOOKUP(WEEKDAY(C709),LIST!$A$15:$B$21,2,FALSE))</f>
        <v/>
      </c>
      <c r="H709" s="42" t="str">
        <f>IF(B709="","",IF(L709=LIST!$A$80,LIST!$A$78,IF(L709=LIST!$A$81,LIST!$A$78,IF(L709=LIST!$A$82,LIST!$A$78,IF(IFERROR(VLOOKUP(B709,'PHR (Project Hourly Rate)'!B:G,6,FALSE),LIST!$A$78)=0,LIST!$A$79,L709)))))</f>
        <v/>
      </c>
      <c r="I709" s="42" t="str">
        <f>IF(B709="","",IF(L709=LIST!$A$75,"",IF(K709=LIST!$A$76,LIST!$A$76,IF(L709=LIST!$A$77,"",IF(L709=LIST!$A$78,"",IF(L709=LIST!$A$80,"",IF(L709=LIST!$A$72,"",IF(L709=LIST!$A$73,"",IF(L709=LIST!$A$81,"",IF(L709=LIST!$A$82,"",IF(L709=LIST!$A$79,"",IF(K709=LIST!$A$75,LIST!$A$75,ROUND(J709*L709,2)))))))))))))</f>
        <v/>
      </c>
      <c r="J709" s="43">
        <f>IF(D709="",0,IF(K709=LIST!$A$75,0,IF(K709=LIST!$A$76,0,IF(K709=LIST!$A$77,0,IF(K709=LIST!$A$78,0,(MIN(D709,8)-K709))))))</f>
        <v>0</v>
      </c>
      <c r="K709" s="185" t="str">
        <f>IF(D709="","",IF('CLAIM FORM'!$M$7="",0,IF(L709=LIST!$A$78,0,IF('CLAIM FORM'!$M$7="R&amp;D",0,IF(E709="",LIST!$A$75,IF(F709=LIST!$F$30,0,IFERROR(((VLOOKUP(E709,'TRAINING CODE'!B:D,3,FALSE)*MIN(D709,8))),LIST!$A$76)))))))</f>
        <v/>
      </c>
      <c r="L709" s="183" t="str">
        <f>IF(B709="","",IF('CLAIM FORM'!$M$7="",LIST!$A$77,IFERROR(VLOOKUP(B709,'PHR (Project Hourly Rate)'!B:G,6,FALSE),LIST!$A$78)))</f>
        <v/>
      </c>
    </row>
    <row r="710" spans="1:12" ht="36" customHeight="1">
      <c r="A710" s="184">
        <v>708</v>
      </c>
      <c r="B710" s="46"/>
      <c r="C710" s="47"/>
      <c r="D710" s="48"/>
      <c r="E710" s="49"/>
      <c r="F710" s="49"/>
      <c r="G710" s="41" t="str">
        <f>IF(C710="","",VLOOKUP(WEEKDAY(C710),LIST!$A$15:$B$21,2,FALSE))</f>
        <v/>
      </c>
      <c r="H710" s="42" t="str">
        <f>IF(B710="","",IF(L710=LIST!$A$80,LIST!$A$78,IF(L710=LIST!$A$81,LIST!$A$78,IF(L710=LIST!$A$82,LIST!$A$78,IF(IFERROR(VLOOKUP(B710,'PHR (Project Hourly Rate)'!B:G,6,FALSE),LIST!$A$78)=0,LIST!$A$79,L710)))))</f>
        <v/>
      </c>
      <c r="I710" s="42" t="str">
        <f>IF(B710="","",IF(L710=LIST!$A$75,"",IF(K710=LIST!$A$76,LIST!$A$76,IF(L710=LIST!$A$77,"",IF(L710=LIST!$A$78,"",IF(L710=LIST!$A$80,"",IF(L710=LIST!$A$72,"",IF(L710=LIST!$A$73,"",IF(L710=LIST!$A$81,"",IF(L710=LIST!$A$82,"",IF(L710=LIST!$A$79,"",IF(K710=LIST!$A$75,LIST!$A$75,ROUND(J710*L710,2)))))))))))))</f>
        <v/>
      </c>
      <c r="J710" s="43">
        <f>IF(D710="",0,IF(K710=LIST!$A$75,0,IF(K710=LIST!$A$76,0,IF(K710=LIST!$A$77,0,IF(K710=LIST!$A$78,0,(MIN(D710,8)-K710))))))</f>
        <v>0</v>
      </c>
      <c r="K710" s="185" t="str">
        <f>IF(D710="","",IF('CLAIM FORM'!$M$7="",0,IF(L710=LIST!$A$78,0,IF('CLAIM FORM'!$M$7="R&amp;D",0,IF(E710="",LIST!$A$75,IF(F710=LIST!$F$30,0,IFERROR(((VLOOKUP(E710,'TRAINING CODE'!B:D,3,FALSE)*MIN(D710,8))),LIST!$A$76)))))))</f>
        <v/>
      </c>
      <c r="L710" s="183" t="str">
        <f>IF(B710="","",IF('CLAIM FORM'!$M$7="",LIST!$A$77,IFERROR(VLOOKUP(B710,'PHR (Project Hourly Rate)'!B:G,6,FALSE),LIST!$A$78)))</f>
        <v/>
      </c>
    </row>
    <row r="711" spans="1:12" ht="36" customHeight="1">
      <c r="A711" s="184">
        <v>709</v>
      </c>
      <c r="B711" s="46"/>
      <c r="C711" s="47"/>
      <c r="D711" s="48"/>
      <c r="E711" s="49"/>
      <c r="F711" s="49"/>
      <c r="G711" s="41" t="str">
        <f>IF(C711="","",VLOOKUP(WEEKDAY(C711),LIST!$A$15:$B$21,2,FALSE))</f>
        <v/>
      </c>
      <c r="H711" s="42" t="str">
        <f>IF(B711="","",IF(L711=LIST!$A$80,LIST!$A$78,IF(L711=LIST!$A$81,LIST!$A$78,IF(L711=LIST!$A$82,LIST!$A$78,IF(IFERROR(VLOOKUP(B711,'PHR (Project Hourly Rate)'!B:G,6,FALSE),LIST!$A$78)=0,LIST!$A$79,L711)))))</f>
        <v/>
      </c>
      <c r="I711" s="42" t="str">
        <f>IF(B711="","",IF(L711=LIST!$A$75,"",IF(K711=LIST!$A$76,LIST!$A$76,IF(L711=LIST!$A$77,"",IF(L711=LIST!$A$78,"",IF(L711=LIST!$A$80,"",IF(L711=LIST!$A$72,"",IF(L711=LIST!$A$73,"",IF(L711=LIST!$A$81,"",IF(L711=LIST!$A$82,"",IF(L711=LIST!$A$79,"",IF(K711=LIST!$A$75,LIST!$A$75,ROUND(J711*L711,2)))))))))))))</f>
        <v/>
      </c>
      <c r="J711" s="43">
        <f>IF(D711="",0,IF(K711=LIST!$A$75,0,IF(K711=LIST!$A$76,0,IF(K711=LIST!$A$77,0,IF(K711=LIST!$A$78,0,(MIN(D711,8)-K711))))))</f>
        <v>0</v>
      </c>
      <c r="K711" s="185" t="str">
        <f>IF(D711="","",IF('CLAIM FORM'!$M$7="",0,IF(L711=LIST!$A$78,0,IF('CLAIM FORM'!$M$7="R&amp;D",0,IF(E711="",LIST!$A$75,IF(F711=LIST!$F$30,0,IFERROR(((VLOOKUP(E711,'TRAINING CODE'!B:D,3,FALSE)*MIN(D711,8))),LIST!$A$76)))))))</f>
        <v/>
      </c>
      <c r="L711" s="183" t="str">
        <f>IF(B711="","",IF('CLAIM FORM'!$M$7="",LIST!$A$77,IFERROR(VLOOKUP(B711,'PHR (Project Hourly Rate)'!B:G,6,FALSE),LIST!$A$78)))</f>
        <v/>
      </c>
    </row>
    <row r="712" spans="1:12" ht="36" customHeight="1">
      <c r="A712" s="184">
        <v>710</v>
      </c>
      <c r="B712" s="46"/>
      <c r="C712" s="47"/>
      <c r="D712" s="48"/>
      <c r="E712" s="49"/>
      <c r="F712" s="49"/>
      <c r="G712" s="41" t="str">
        <f>IF(C712="","",VLOOKUP(WEEKDAY(C712),LIST!$A$15:$B$21,2,FALSE))</f>
        <v/>
      </c>
      <c r="H712" s="42" t="str">
        <f>IF(B712="","",IF(L712=LIST!$A$80,LIST!$A$78,IF(L712=LIST!$A$81,LIST!$A$78,IF(L712=LIST!$A$82,LIST!$A$78,IF(IFERROR(VLOOKUP(B712,'PHR (Project Hourly Rate)'!B:G,6,FALSE),LIST!$A$78)=0,LIST!$A$79,L712)))))</f>
        <v/>
      </c>
      <c r="I712" s="42" t="str">
        <f>IF(B712="","",IF(L712=LIST!$A$75,"",IF(K712=LIST!$A$76,LIST!$A$76,IF(L712=LIST!$A$77,"",IF(L712=LIST!$A$78,"",IF(L712=LIST!$A$80,"",IF(L712=LIST!$A$72,"",IF(L712=LIST!$A$73,"",IF(L712=LIST!$A$81,"",IF(L712=LIST!$A$82,"",IF(L712=LIST!$A$79,"",IF(K712=LIST!$A$75,LIST!$A$75,ROUND(J712*L712,2)))))))))))))</f>
        <v/>
      </c>
      <c r="J712" s="43">
        <f>IF(D712="",0,IF(K712=LIST!$A$75,0,IF(K712=LIST!$A$76,0,IF(K712=LIST!$A$77,0,IF(K712=LIST!$A$78,0,(MIN(D712,8)-K712))))))</f>
        <v>0</v>
      </c>
      <c r="K712" s="185" t="str">
        <f>IF(D712="","",IF('CLAIM FORM'!$M$7="",0,IF(L712=LIST!$A$78,0,IF('CLAIM FORM'!$M$7="R&amp;D",0,IF(E712="",LIST!$A$75,IF(F712=LIST!$F$30,0,IFERROR(((VLOOKUP(E712,'TRAINING CODE'!B:D,3,FALSE)*MIN(D712,8))),LIST!$A$76)))))))</f>
        <v/>
      </c>
      <c r="L712" s="183" t="str">
        <f>IF(B712="","",IF('CLAIM FORM'!$M$7="",LIST!$A$77,IFERROR(VLOOKUP(B712,'PHR (Project Hourly Rate)'!B:G,6,FALSE),LIST!$A$78)))</f>
        <v/>
      </c>
    </row>
    <row r="713" spans="1:12" ht="36" customHeight="1">
      <c r="A713" s="184">
        <v>711</v>
      </c>
      <c r="B713" s="46"/>
      <c r="C713" s="47"/>
      <c r="D713" s="48"/>
      <c r="E713" s="49"/>
      <c r="F713" s="49"/>
      <c r="G713" s="41" t="str">
        <f>IF(C713="","",VLOOKUP(WEEKDAY(C713),LIST!$A$15:$B$21,2,FALSE))</f>
        <v/>
      </c>
      <c r="H713" s="42" t="str">
        <f>IF(B713="","",IF(L713=LIST!$A$80,LIST!$A$78,IF(L713=LIST!$A$81,LIST!$A$78,IF(L713=LIST!$A$82,LIST!$A$78,IF(IFERROR(VLOOKUP(B713,'PHR (Project Hourly Rate)'!B:G,6,FALSE),LIST!$A$78)=0,LIST!$A$79,L713)))))</f>
        <v/>
      </c>
      <c r="I713" s="42" t="str">
        <f>IF(B713="","",IF(L713=LIST!$A$75,"",IF(K713=LIST!$A$76,LIST!$A$76,IF(L713=LIST!$A$77,"",IF(L713=LIST!$A$78,"",IF(L713=LIST!$A$80,"",IF(L713=LIST!$A$72,"",IF(L713=LIST!$A$73,"",IF(L713=LIST!$A$81,"",IF(L713=LIST!$A$82,"",IF(L713=LIST!$A$79,"",IF(K713=LIST!$A$75,LIST!$A$75,ROUND(J713*L713,2)))))))))))))</f>
        <v/>
      </c>
      <c r="J713" s="43">
        <f>IF(D713="",0,IF(K713=LIST!$A$75,0,IF(K713=LIST!$A$76,0,IF(K713=LIST!$A$77,0,IF(K713=LIST!$A$78,0,(MIN(D713,8)-K713))))))</f>
        <v>0</v>
      </c>
      <c r="K713" s="185" t="str">
        <f>IF(D713="","",IF('CLAIM FORM'!$M$7="",0,IF(L713=LIST!$A$78,0,IF('CLAIM FORM'!$M$7="R&amp;D",0,IF(E713="",LIST!$A$75,IF(F713=LIST!$F$30,0,IFERROR(((VLOOKUP(E713,'TRAINING CODE'!B:D,3,FALSE)*MIN(D713,8))),LIST!$A$76)))))))</f>
        <v/>
      </c>
      <c r="L713" s="183" t="str">
        <f>IF(B713="","",IF('CLAIM FORM'!$M$7="",LIST!$A$77,IFERROR(VLOOKUP(B713,'PHR (Project Hourly Rate)'!B:G,6,FALSE),LIST!$A$78)))</f>
        <v/>
      </c>
    </row>
    <row r="714" spans="1:12" ht="36" customHeight="1">
      <c r="A714" s="184">
        <v>712</v>
      </c>
      <c r="B714" s="46"/>
      <c r="C714" s="47"/>
      <c r="D714" s="48"/>
      <c r="E714" s="49"/>
      <c r="F714" s="49"/>
      <c r="G714" s="41" t="str">
        <f>IF(C714="","",VLOOKUP(WEEKDAY(C714),LIST!$A$15:$B$21,2,FALSE))</f>
        <v/>
      </c>
      <c r="H714" s="42" t="str">
        <f>IF(B714="","",IF(L714=LIST!$A$80,LIST!$A$78,IF(L714=LIST!$A$81,LIST!$A$78,IF(L714=LIST!$A$82,LIST!$A$78,IF(IFERROR(VLOOKUP(B714,'PHR (Project Hourly Rate)'!B:G,6,FALSE),LIST!$A$78)=0,LIST!$A$79,L714)))))</f>
        <v/>
      </c>
      <c r="I714" s="42" t="str">
        <f>IF(B714="","",IF(L714=LIST!$A$75,"",IF(K714=LIST!$A$76,LIST!$A$76,IF(L714=LIST!$A$77,"",IF(L714=LIST!$A$78,"",IF(L714=LIST!$A$80,"",IF(L714=LIST!$A$72,"",IF(L714=LIST!$A$73,"",IF(L714=LIST!$A$81,"",IF(L714=LIST!$A$82,"",IF(L714=LIST!$A$79,"",IF(K714=LIST!$A$75,LIST!$A$75,ROUND(J714*L714,2)))))))))))))</f>
        <v/>
      </c>
      <c r="J714" s="43">
        <f>IF(D714="",0,IF(K714=LIST!$A$75,0,IF(K714=LIST!$A$76,0,IF(K714=LIST!$A$77,0,IF(K714=LIST!$A$78,0,(MIN(D714,8)-K714))))))</f>
        <v>0</v>
      </c>
      <c r="K714" s="185" t="str">
        <f>IF(D714="","",IF('CLAIM FORM'!$M$7="",0,IF(L714=LIST!$A$78,0,IF('CLAIM FORM'!$M$7="R&amp;D",0,IF(E714="",LIST!$A$75,IF(F714=LIST!$F$30,0,IFERROR(((VLOOKUP(E714,'TRAINING CODE'!B:D,3,FALSE)*MIN(D714,8))),LIST!$A$76)))))))</f>
        <v/>
      </c>
      <c r="L714" s="183" t="str">
        <f>IF(B714="","",IF('CLAIM FORM'!$M$7="",LIST!$A$77,IFERROR(VLOOKUP(B714,'PHR (Project Hourly Rate)'!B:G,6,FALSE),LIST!$A$78)))</f>
        <v/>
      </c>
    </row>
    <row r="715" spans="1:12" ht="36" customHeight="1">
      <c r="A715" s="184">
        <v>713</v>
      </c>
      <c r="B715" s="46"/>
      <c r="C715" s="47"/>
      <c r="D715" s="48"/>
      <c r="E715" s="49"/>
      <c r="F715" s="49"/>
      <c r="G715" s="41" t="str">
        <f>IF(C715="","",VLOOKUP(WEEKDAY(C715),LIST!$A$15:$B$21,2,FALSE))</f>
        <v/>
      </c>
      <c r="H715" s="42" t="str">
        <f>IF(B715="","",IF(L715=LIST!$A$80,LIST!$A$78,IF(L715=LIST!$A$81,LIST!$A$78,IF(L715=LIST!$A$82,LIST!$A$78,IF(IFERROR(VLOOKUP(B715,'PHR (Project Hourly Rate)'!B:G,6,FALSE),LIST!$A$78)=0,LIST!$A$79,L715)))))</f>
        <v/>
      </c>
      <c r="I715" s="42" t="str">
        <f>IF(B715="","",IF(L715=LIST!$A$75,"",IF(K715=LIST!$A$76,LIST!$A$76,IF(L715=LIST!$A$77,"",IF(L715=LIST!$A$78,"",IF(L715=LIST!$A$80,"",IF(L715=LIST!$A$72,"",IF(L715=LIST!$A$73,"",IF(L715=LIST!$A$81,"",IF(L715=LIST!$A$82,"",IF(L715=LIST!$A$79,"",IF(K715=LIST!$A$75,LIST!$A$75,ROUND(J715*L715,2)))))))))))))</f>
        <v/>
      </c>
      <c r="J715" s="43">
        <f>IF(D715="",0,IF(K715=LIST!$A$75,0,IF(K715=LIST!$A$76,0,IF(K715=LIST!$A$77,0,IF(K715=LIST!$A$78,0,(MIN(D715,8)-K715))))))</f>
        <v>0</v>
      </c>
      <c r="K715" s="185" t="str">
        <f>IF(D715="","",IF('CLAIM FORM'!$M$7="",0,IF(L715=LIST!$A$78,0,IF('CLAIM FORM'!$M$7="R&amp;D",0,IF(E715="",LIST!$A$75,IF(F715=LIST!$F$30,0,IFERROR(((VLOOKUP(E715,'TRAINING CODE'!B:D,3,FALSE)*MIN(D715,8))),LIST!$A$76)))))))</f>
        <v/>
      </c>
      <c r="L715" s="183" t="str">
        <f>IF(B715="","",IF('CLAIM FORM'!$M$7="",LIST!$A$77,IFERROR(VLOOKUP(B715,'PHR (Project Hourly Rate)'!B:G,6,FALSE),LIST!$A$78)))</f>
        <v/>
      </c>
    </row>
    <row r="716" spans="1:12" ht="36" customHeight="1">
      <c r="A716" s="184">
        <v>714</v>
      </c>
      <c r="B716" s="46"/>
      <c r="C716" s="47"/>
      <c r="D716" s="48"/>
      <c r="E716" s="49"/>
      <c r="F716" s="49"/>
      <c r="G716" s="41" t="str">
        <f>IF(C716="","",VLOOKUP(WEEKDAY(C716),LIST!$A$15:$B$21,2,FALSE))</f>
        <v/>
      </c>
      <c r="H716" s="42" t="str">
        <f>IF(B716="","",IF(L716=LIST!$A$80,LIST!$A$78,IF(L716=LIST!$A$81,LIST!$A$78,IF(L716=LIST!$A$82,LIST!$A$78,IF(IFERROR(VLOOKUP(B716,'PHR (Project Hourly Rate)'!B:G,6,FALSE),LIST!$A$78)=0,LIST!$A$79,L716)))))</f>
        <v/>
      </c>
      <c r="I716" s="42" t="str">
        <f>IF(B716="","",IF(L716=LIST!$A$75,"",IF(K716=LIST!$A$76,LIST!$A$76,IF(L716=LIST!$A$77,"",IF(L716=LIST!$A$78,"",IF(L716=LIST!$A$80,"",IF(L716=LIST!$A$72,"",IF(L716=LIST!$A$73,"",IF(L716=LIST!$A$81,"",IF(L716=LIST!$A$82,"",IF(L716=LIST!$A$79,"",IF(K716=LIST!$A$75,LIST!$A$75,ROUND(J716*L716,2)))))))))))))</f>
        <v/>
      </c>
      <c r="J716" s="43">
        <f>IF(D716="",0,IF(K716=LIST!$A$75,0,IF(K716=LIST!$A$76,0,IF(K716=LIST!$A$77,0,IF(K716=LIST!$A$78,0,(MIN(D716,8)-K716))))))</f>
        <v>0</v>
      </c>
      <c r="K716" s="185" t="str">
        <f>IF(D716="","",IF('CLAIM FORM'!$M$7="",0,IF(L716=LIST!$A$78,0,IF('CLAIM FORM'!$M$7="R&amp;D",0,IF(E716="",LIST!$A$75,IF(F716=LIST!$F$30,0,IFERROR(((VLOOKUP(E716,'TRAINING CODE'!B:D,3,FALSE)*MIN(D716,8))),LIST!$A$76)))))))</f>
        <v/>
      </c>
      <c r="L716" s="183" t="str">
        <f>IF(B716="","",IF('CLAIM FORM'!$M$7="",LIST!$A$77,IFERROR(VLOOKUP(B716,'PHR (Project Hourly Rate)'!B:G,6,FALSE),LIST!$A$78)))</f>
        <v/>
      </c>
    </row>
    <row r="717" spans="1:12" ht="36" customHeight="1">
      <c r="A717" s="184">
        <v>715</v>
      </c>
      <c r="B717" s="46"/>
      <c r="C717" s="47"/>
      <c r="D717" s="48"/>
      <c r="E717" s="49"/>
      <c r="F717" s="49"/>
      <c r="G717" s="41" t="str">
        <f>IF(C717="","",VLOOKUP(WEEKDAY(C717),LIST!$A$15:$B$21,2,FALSE))</f>
        <v/>
      </c>
      <c r="H717" s="42" t="str">
        <f>IF(B717="","",IF(L717=LIST!$A$80,LIST!$A$78,IF(L717=LIST!$A$81,LIST!$A$78,IF(L717=LIST!$A$82,LIST!$A$78,IF(IFERROR(VLOOKUP(B717,'PHR (Project Hourly Rate)'!B:G,6,FALSE),LIST!$A$78)=0,LIST!$A$79,L717)))))</f>
        <v/>
      </c>
      <c r="I717" s="42" t="str">
        <f>IF(B717="","",IF(L717=LIST!$A$75,"",IF(K717=LIST!$A$76,LIST!$A$76,IF(L717=LIST!$A$77,"",IF(L717=LIST!$A$78,"",IF(L717=LIST!$A$80,"",IF(L717=LIST!$A$72,"",IF(L717=LIST!$A$73,"",IF(L717=LIST!$A$81,"",IF(L717=LIST!$A$82,"",IF(L717=LIST!$A$79,"",IF(K717=LIST!$A$75,LIST!$A$75,ROUND(J717*L717,2)))))))))))))</f>
        <v/>
      </c>
      <c r="J717" s="43">
        <f>IF(D717="",0,IF(K717=LIST!$A$75,0,IF(K717=LIST!$A$76,0,IF(K717=LIST!$A$77,0,IF(K717=LIST!$A$78,0,(MIN(D717,8)-K717))))))</f>
        <v>0</v>
      </c>
      <c r="K717" s="185" t="str">
        <f>IF(D717="","",IF('CLAIM FORM'!$M$7="",0,IF(L717=LIST!$A$78,0,IF('CLAIM FORM'!$M$7="R&amp;D",0,IF(E717="",LIST!$A$75,IF(F717=LIST!$F$30,0,IFERROR(((VLOOKUP(E717,'TRAINING CODE'!B:D,3,FALSE)*MIN(D717,8))),LIST!$A$76)))))))</f>
        <v/>
      </c>
      <c r="L717" s="183" t="str">
        <f>IF(B717="","",IF('CLAIM FORM'!$M$7="",LIST!$A$77,IFERROR(VLOOKUP(B717,'PHR (Project Hourly Rate)'!B:G,6,FALSE),LIST!$A$78)))</f>
        <v/>
      </c>
    </row>
    <row r="718" spans="1:12" ht="36" customHeight="1">
      <c r="A718" s="184">
        <v>716</v>
      </c>
      <c r="B718" s="46"/>
      <c r="C718" s="47"/>
      <c r="D718" s="48"/>
      <c r="E718" s="49"/>
      <c r="F718" s="49"/>
      <c r="G718" s="41" t="str">
        <f>IF(C718="","",VLOOKUP(WEEKDAY(C718),LIST!$A$15:$B$21,2,FALSE))</f>
        <v/>
      </c>
      <c r="H718" s="42" t="str">
        <f>IF(B718="","",IF(L718=LIST!$A$80,LIST!$A$78,IF(L718=LIST!$A$81,LIST!$A$78,IF(L718=LIST!$A$82,LIST!$A$78,IF(IFERROR(VLOOKUP(B718,'PHR (Project Hourly Rate)'!B:G,6,FALSE),LIST!$A$78)=0,LIST!$A$79,L718)))))</f>
        <v/>
      </c>
      <c r="I718" s="42" t="str">
        <f>IF(B718="","",IF(L718=LIST!$A$75,"",IF(K718=LIST!$A$76,LIST!$A$76,IF(L718=LIST!$A$77,"",IF(L718=LIST!$A$78,"",IF(L718=LIST!$A$80,"",IF(L718=LIST!$A$72,"",IF(L718=LIST!$A$73,"",IF(L718=LIST!$A$81,"",IF(L718=LIST!$A$82,"",IF(L718=LIST!$A$79,"",IF(K718=LIST!$A$75,LIST!$A$75,ROUND(J718*L718,2)))))))))))))</f>
        <v/>
      </c>
      <c r="J718" s="43">
        <f>IF(D718="",0,IF(K718=LIST!$A$75,0,IF(K718=LIST!$A$76,0,IF(K718=LIST!$A$77,0,IF(K718=LIST!$A$78,0,(MIN(D718,8)-K718))))))</f>
        <v>0</v>
      </c>
      <c r="K718" s="185" t="str">
        <f>IF(D718="","",IF('CLAIM FORM'!$M$7="",0,IF(L718=LIST!$A$78,0,IF('CLAIM FORM'!$M$7="R&amp;D",0,IF(E718="",LIST!$A$75,IF(F718=LIST!$F$30,0,IFERROR(((VLOOKUP(E718,'TRAINING CODE'!B:D,3,FALSE)*MIN(D718,8))),LIST!$A$76)))))))</f>
        <v/>
      </c>
      <c r="L718" s="183" t="str">
        <f>IF(B718="","",IF('CLAIM FORM'!$M$7="",LIST!$A$77,IFERROR(VLOOKUP(B718,'PHR (Project Hourly Rate)'!B:G,6,FALSE),LIST!$A$78)))</f>
        <v/>
      </c>
    </row>
    <row r="719" spans="1:12" ht="36" customHeight="1">
      <c r="A719" s="184">
        <v>717</v>
      </c>
      <c r="B719" s="46"/>
      <c r="C719" s="47"/>
      <c r="D719" s="48"/>
      <c r="E719" s="49"/>
      <c r="F719" s="49"/>
      <c r="G719" s="41" t="str">
        <f>IF(C719="","",VLOOKUP(WEEKDAY(C719),LIST!$A$15:$B$21,2,FALSE))</f>
        <v/>
      </c>
      <c r="H719" s="42" t="str">
        <f>IF(B719="","",IF(L719=LIST!$A$80,LIST!$A$78,IF(L719=LIST!$A$81,LIST!$A$78,IF(L719=LIST!$A$82,LIST!$A$78,IF(IFERROR(VLOOKUP(B719,'PHR (Project Hourly Rate)'!B:G,6,FALSE),LIST!$A$78)=0,LIST!$A$79,L719)))))</f>
        <v/>
      </c>
      <c r="I719" s="42" t="str">
        <f>IF(B719="","",IF(L719=LIST!$A$75,"",IF(K719=LIST!$A$76,LIST!$A$76,IF(L719=LIST!$A$77,"",IF(L719=LIST!$A$78,"",IF(L719=LIST!$A$80,"",IF(L719=LIST!$A$72,"",IF(L719=LIST!$A$73,"",IF(L719=LIST!$A$81,"",IF(L719=LIST!$A$82,"",IF(L719=LIST!$A$79,"",IF(K719=LIST!$A$75,LIST!$A$75,ROUND(J719*L719,2)))))))))))))</f>
        <v/>
      </c>
      <c r="J719" s="43">
        <f>IF(D719="",0,IF(K719=LIST!$A$75,0,IF(K719=LIST!$A$76,0,IF(K719=LIST!$A$77,0,IF(K719=LIST!$A$78,0,(MIN(D719,8)-K719))))))</f>
        <v>0</v>
      </c>
      <c r="K719" s="185" t="str">
        <f>IF(D719="","",IF('CLAIM FORM'!$M$7="",0,IF(L719=LIST!$A$78,0,IF('CLAIM FORM'!$M$7="R&amp;D",0,IF(E719="",LIST!$A$75,IF(F719=LIST!$F$30,0,IFERROR(((VLOOKUP(E719,'TRAINING CODE'!B:D,3,FALSE)*MIN(D719,8))),LIST!$A$76)))))))</f>
        <v/>
      </c>
      <c r="L719" s="183" t="str">
        <f>IF(B719="","",IF('CLAIM FORM'!$M$7="",LIST!$A$77,IFERROR(VLOOKUP(B719,'PHR (Project Hourly Rate)'!B:G,6,FALSE),LIST!$A$78)))</f>
        <v/>
      </c>
    </row>
    <row r="720" spans="1:12" ht="36" customHeight="1">
      <c r="A720" s="184">
        <v>718</v>
      </c>
      <c r="B720" s="46"/>
      <c r="C720" s="47"/>
      <c r="D720" s="48"/>
      <c r="E720" s="49"/>
      <c r="F720" s="49"/>
      <c r="G720" s="41" t="str">
        <f>IF(C720="","",VLOOKUP(WEEKDAY(C720),LIST!$A$15:$B$21,2,FALSE))</f>
        <v/>
      </c>
      <c r="H720" s="42" t="str">
        <f>IF(B720="","",IF(L720=LIST!$A$80,LIST!$A$78,IF(L720=LIST!$A$81,LIST!$A$78,IF(L720=LIST!$A$82,LIST!$A$78,IF(IFERROR(VLOOKUP(B720,'PHR (Project Hourly Rate)'!B:G,6,FALSE),LIST!$A$78)=0,LIST!$A$79,L720)))))</f>
        <v/>
      </c>
      <c r="I720" s="42" t="str">
        <f>IF(B720="","",IF(L720=LIST!$A$75,"",IF(K720=LIST!$A$76,LIST!$A$76,IF(L720=LIST!$A$77,"",IF(L720=LIST!$A$78,"",IF(L720=LIST!$A$80,"",IF(L720=LIST!$A$72,"",IF(L720=LIST!$A$73,"",IF(L720=LIST!$A$81,"",IF(L720=LIST!$A$82,"",IF(L720=LIST!$A$79,"",IF(K720=LIST!$A$75,LIST!$A$75,ROUND(J720*L720,2)))))))))))))</f>
        <v/>
      </c>
      <c r="J720" s="43">
        <f>IF(D720="",0,IF(K720=LIST!$A$75,0,IF(K720=LIST!$A$76,0,IF(K720=LIST!$A$77,0,IF(K720=LIST!$A$78,0,(MIN(D720,8)-K720))))))</f>
        <v>0</v>
      </c>
      <c r="K720" s="185" t="str">
        <f>IF(D720="","",IF('CLAIM FORM'!$M$7="",0,IF(L720=LIST!$A$78,0,IF('CLAIM FORM'!$M$7="R&amp;D",0,IF(E720="",LIST!$A$75,IF(F720=LIST!$F$30,0,IFERROR(((VLOOKUP(E720,'TRAINING CODE'!B:D,3,FALSE)*MIN(D720,8))),LIST!$A$76)))))))</f>
        <v/>
      </c>
      <c r="L720" s="183" t="str">
        <f>IF(B720="","",IF('CLAIM FORM'!$M$7="",LIST!$A$77,IFERROR(VLOOKUP(B720,'PHR (Project Hourly Rate)'!B:G,6,FALSE),LIST!$A$78)))</f>
        <v/>
      </c>
    </row>
    <row r="721" spans="1:12" ht="36" customHeight="1">
      <c r="A721" s="184">
        <v>719</v>
      </c>
      <c r="B721" s="46"/>
      <c r="C721" s="47"/>
      <c r="D721" s="48"/>
      <c r="E721" s="49"/>
      <c r="F721" s="49"/>
      <c r="G721" s="41" t="str">
        <f>IF(C721="","",VLOOKUP(WEEKDAY(C721),LIST!$A$15:$B$21,2,FALSE))</f>
        <v/>
      </c>
      <c r="H721" s="42" t="str">
        <f>IF(B721="","",IF(L721=LIST!$A$80,LIST!$A$78,IF(L721=LIST!$A$81,LIST!$A$78,IF(L721=LIST!$A$82,LIST!$A$78,IF(IFERROR(VLOOKUP(B721,'PHR (Project Hourly Rate)'!B:G,6,FALSE),LIST!$A$78)=0,LIST!$A$79,L721)))))</f>
        <v/>
      </c>
      <c r="I721" s="42" t="str">
        <f>IF(B721="","",IF(L721=LIST!$A$75,"",IF(K721=LIST!$A$76,LIST!$A$76,IF(L721=LIST!$A$77,"",IF(L721=LIST!$A$78,"",IF(L721=LIST!$A$80,"",IF(L721=LIST!$A$72,"",IF(L721=LIST!$A$73,"",IF(L721=LIST!$A$81,"",IF(L721=LIST!$A$82,"",IF(L721=LIST!$A$79,"",IF(K721=LIST!$A$75,LIST!$A$75,ROUND(J721*L721,2)))))))))))))</f>
        <v/>
      </c>
      <c r="J721" s="43">
        <f>IF(D721="",0,IF(K721=LIST!$A$75,0,IF(K721=LIST!$A$76,0,IF(K721=LIST!$A$77,0,IF(K721=LIST!$A$78,0,(MIN(D721,8)-K721))))))</f>
        <v>0</v>
      </c>
      <c r="K721" s="185" t="str">
        <f>IF(D721="","",IF('CLAIM FORM'!$M$7="",0,IF(L721=LIST!$A$78,0,IF('CLAIM FORM'!$M$7="R&amp;D",0,IF(E721="",LIST!$A$75,IF(F721=LIST!$F$30,0,IFERROR(((VLOOKUP(E721,'TRAINING CODE'!B:D,3,FALSE)*MIN(D721,8))),LIST!$A$76)))))))</f>
        <v/>
      </c>
      <c r="L721" s="183" t="str">
        <f>IF(B721="","",IF('CLAIM FORM'!$M$7="",LIST!$A$77,IFERROR(VLOOKUP(B721,'PHR (Project Hourly Rate)'!B:G,6,FALSE),LIST!$A$78)))</f>
        <v/>
      </c>
    </row>
    <row r="722" spans="1:12" ht="36" customHeight="1">
      <c r="A722" s="184">
        <v>720</v>
      </c>
      <c r="B722" s="46"/>
      <c r="C722" s="47"/>
      <c r="D722" s="48"/>
      <c r="E722" s="49"/>
      <c r="F722" s="49"/>
      <c r="G722" s="41" t="str">
        <f>IF(C722="","",VLOOKUP(WEEKDAY(C722),LIST!$A$15:$B$21,2,FALSE))</f>
        <v/>
      </c>
      <c r="H722" s="42" t="str">
        <f>IF(B722="","",IF(L722=LIST!$A$80,LIST!$A$78,IF(L722=LIST!$A$81,LIST!$A$78,IF(L722=LIST!$A$82,LIST!$A$78,IF(IFERROR(VLOOKUP(B722,'PHR (Project Hourly Rate)'!B:G,6,FALSE),LIST!$A$78)=0,LIST!$A$79,L722)))))</f>
        <v/>
      </c>
      <c r="I722" s="42" t="str">
        <f>IF(B722="","",IF(L722=LIST!$A$75,"",IF(K722=LIST!$A$76,LIST!$A$76,IF(L722=LIST!$A$77,"",IF(L722=LIST!$A$78,"",IF(L722=LIST!$A$80,"",IF(L722=LIST!$A$72,"",IF(L722=LIST!$A$73,"",IF(L722=LIST!$A$81,"",IF(L722=LIST!$A$82,"",IF(L722=LIST!$A$79,"",IF(K722=LIST!$A$75,LIST!$A$75,ROUND(J722*L722,2)))))))))))))</f>
        <v/>
      </c>
      <c r="J722" s="43">
        <f>IF(D722="",0,IF(K722=LIST!$A$75,0,IF(K722=LIST!$A$76,0,IF(K722=LIST!$A$77,0,IF(K722=LIST!$A$78,0,(MIN(D722,8)-K722))))))</f>
        <v>0</v>
      </c>
      <c r="K722" s="185" t="str">
        <f>IF(D722="","",IF('CLAIM FORM'!$M$7="",0,IF(L722=LIST!$A$78,0,IF('CLAIM FORM'!$M$7="R&amp;D",0,IF(E722="",LIST!$A$75,IF(F722=LIST!$F$30,0,IFERROR(((VLOOKUP(E722,'TRAINING CODE'!B:D,3,FALSE)*MIN(D722,8))),LIST!$A$76)))))))</f>
        <v/>
      </c>
      <c r="L722" s="183" t="str">
        <f>IF(B722="","",IF('CLAIM FORM'!$M$7="",LIST!$A$77,IFERROR(VLOOKUP(B722,'PHR (Project Hourly Rate)'!B:G,6,FALSE),LIST!$A$78)))</f>
        <v/>
      </c>
    </row>
    <row r="723" spans="1:12" ht="36" customHeight="1">
      <c r="A723" s="184">
        <v>721</v>
      </c>
      <c r="B723" s="46"/>
      <c r="C723" s="47"/>
      <c r="D723" s="48"/>
      <c r="E723" s="49"/>
      <c r="F723" s="49"/>
      <c r="G723" s="41" t="str">
        <f>IF(C723="","",VLOOKUP(WEEKDAY(C723),LIST!$A$15:$B$21,2,FALSE))</f>
        <v/>
      </c>
      <c r="H723" s="42" t="str">
        <f>IF(B723="","",IF(L723=LIST!$A$80,LIST!$A$78,IF(L723=LIST!$A$81,LIST!$A$78,IF(L723=LIST!$A$82,LIST!$A$78,IF(IFERROR(VLOOKUP(B723,'PHR (Project Hourly Rate)'!B:G,6,FALSE),LIST!$A$78)=0,LIST!$A$79,L723)))))</f>
        <v/>
      </c>
      <c r="I723" s="42" t="str">
        <f>IF(B723="","",IF(L723=LIST!$A$75,"",IF(K723=LIST!$A$76,LIST!$A$76,IF(L723=LIST!$A$77,"",IF(L723=LIST!$A$78,"",IF(L723=LIST!$A$80,"",IF(L723=LIST!$A$72,"",IF(L723=LIST!$A$73,"",IF(L723=LIST!$A$81,"",IF(L723=LIST!$A$82,"",IF(L723=LIST!$A$79,"",IF(K723=LIST!$A$75,LIST!$A$75,ROUND(J723*L723,2)))))))))))))</f>
        <v/>
      </c>
      <c r="J723" s="43">
        <f>IF(D723="",0,IF(K723=LIST!$A$75,0,IF(K723=LIST!$A$76,0,IF(K723=LIST!$A$77,0,IF(K723=LIST!$A$78,0,(MIN(D723,8)-K723))))))</f>
        <v>0</v>
      </c>
      <c r="K723" s="185" t="str">
        <f>IF(D723="","",IF('CLAIM FORM'!$M$7="",0,IF(L723=LIST!$A$78,0,IF('CLAIM FORM'!$M$7="R&amp;D",0,IF(E723="",LIST!$A$75,IF(F723=LIST!$F$30,0,IFERROR(((VLOOKUP(E723,'TRAINING CODE'!B:D,3,FALSE)*MIN(D723,8))),LIST!$A$76)))))))</f>
        <v/>
      </c>
      <c r="L723" s="183" t="str">
        <f>IF(B723="","",IF('CLAIM FORM'!$M$7="",LIST!$A$77,IFERROR(VLOOKUP(B723,'PHR (Project Hourly Rate)'!B:G,6,FALSE),LIST!$A$78)))</f>
        <v/>
      </c>
    </row>
    <row r="724" spans="1:12" ht="36" customHeight="1">
      <c r="A724" s="184">
        <v>722</v>
      </c>
      <c r="B724" s="46"/>
      <c r="C724" s="47"/>
      <c r="D724" s="48"/>
      <c r="E724" s="49"/>
      <c r="F724" s="49"/>
      <c r="G724" s="41" t="str">
        <f>IF(C724="","",VLOOKUP(WEEKDAY(C724),LIST!$A$15:$B$21,2,FALSE))</f>
        <v/>
      </c>
      <c r="H724" s="42" t="str">
        <f>IF(B724="","",IF(L724=LIST!$A$80,LIST!$A$78,IF(L724=LIST!$A$81,LIST!$A$78,IF(L724=LIST!$A$82,LIST!$A$78,IF(IFERROR(VLOOKUP(B724,'PHR (Project Hourly Rate)'!B:G,6,FALSE),LIST!$A$78)=0,LIST!$A$79,L724)))))</f>
        <v/>
      </c>
      <c r="I724" s="42" t="str">
        <f>IF(B724="","",IF(L724=LIST!$A$75,"",IF(K724=LIST!$A$76,LIST!$A$76,IF(L724=LIST!$A$77,"",IF(L724=LIST!$A$78,"",IF(L724=LIST!$A$80,"",IF(L724=LIST!$A$72,"",IF(L724=LIST!$A$73,"",IF(L724=LIST!$A$81,"",IF(L724=LIST!$A$82,"",IF(L724=LIST!$A$79,"",IF(K724=LIST!$A$75,LIST!$A$75,ROUND(J724*L724,2)))))))))))))</f>
        <v/>
      </c>
      <c r="J724" s="43">
        <f>IF(D724="",0,IF(K724=LIST!$A$75,0,IF(K724=LIST!$A$76,0,IF(K724=LIST!$A$77,0,IF(K724=LIST!$A$78,0,(MIN(D724,8)-K724))))))</f>
        <v>0</v>
      </c>
      <c r="K724" s="185" t="str">
        <f>IF(D724="","",IF('CLAIM FORM'!$M$7="",0,IF(L724=LIST!$A$78,0,IF('CLAIM FORM'!$M$7="R&amp;D",0,IF(E724="",LIST!$A$75,IF(F724=LIST!$F$30,0,IFERROR(((VLOOKUP(E724,'TRAINING CODE'!B:D,3,FALSE)*MIN(D724,8))),LIST!$A$76)))))))</f>
        <v/>
      </c>
      <c r="L724" s="183" t="str">
        <f>IF(B724="","",IF('CLAIM FORM'!$M$7="",LIST!$A$77,IFERROR(VLOOKUP(B724,'PHR (Project Hourly Rate)'!B:G,6,FALSE),LIST!$A$78)))</f>
        <v/>
      </c>
    </row>
    <row r="725" spans="1:12" ht="36" customHeight="1">
      <c r="A725" s="184">
        <v>723</v>
      </c>
      <c r="B725" s="46"/>
      <c r="C725" s="47"/>
      <c r="D725" s="48"/>
      <c r="E725" s="49"/>
      <c r="F725" s="49"/>
      <c r="G725" s="41" t="str">
        <f>IF(C725="","",VLOOKUP(WEEKDAY(C725),LIST!$A$15:$B$21,2,FALSE))</f>
        <v/>
      </c>
      <c r="H725" s="42" t="str">
        <f>IF(B725="","",IF(L725=LIST!$A$80,LIST!$A$78,IF(L725=LIST!$A$81,LIST!$A$78,IF(L725=LIST!$A$82,LIST!$A$78,IF(IFERROR(VLOOKUP(B725,'PHR (Project Hourly Rate)'!B:G,6,FALSE),LIST!$A$78)=0,LIST!$A$79,L725)))))</f>
        <v/>
      </c>
      <c r="I725" s="42" t="str">
        <f>IF(B725="","",IF(L725=LIST!$A$75,"",IF(K725=LIST!$A$76,LIST!$A$76,IF(L725=LIST!$A$77,"",IF(L725=LIST!$A$78,"",IF(L725=LIST!$A$80,"",IF(L725=LIST!$A$72,"",IF(L725=LIST!$A$73,"",IF(L725=LIST!$A$81,"",IF(L725=LIST!$A$82,"",IF(L725=LIST!$A$79,"",IF(K725=LIST!$A$75,LIST!$A$75,ROUND(J725*L725,2)))))))))))))</f>
        <v/>
      </c>
      <c r="J725" s="43">
        <f>IF(D725="",0,IF(K725=LIST!$A$75,0,IF(K725=LIST!$A$76,0,IF(K725=LIST!$A$77,0,IF(K725=LIST!$A$78,0,(MIN(D725,8)-K725))))))</f>
        <v>0</v>
      </c>
      <c r="K725" s="185" t="str">
        <f>IF(D725="","",IF('CLAIM FORM'!$M$7="",0,IF(L725=LIST!$A$78,0,IF('CLAIM FORM'!$M$7="R&amp;D",0,IF(E725="",LIST!$A$75,IF(F725=LIST!$F$30,0,IFERROR(((VLOOKUP(E725,'TRAINING CODE'!B:D,3,FALSE)*MIN(D725,8))),LIST!$A$76)))))))</f>
        <v/>
      </c>
      <c r="L725" s="183" t="str">
        <f>IF(B725="","",IF('CLAIM FORM'!$M$7="",LIST!$A$77,IFERROR(VLOOKUP(B725,'PHR (Project Hourly Rate)'!B:G,6,FALSE),LIST!$A$78)))</f>
        <v/>
      </c>
    </row>
    <row r="726" spans="1:12" ht="36" customHeight="1">
      <c r="A726" s="184">
        <v>724</v>
      </c>
      <c r="B726" s="46"/>
      <c r="C726" s="47"/>
      <c r="D726" s="48"/>
      <c r="E726" s="49"/>
      <c r="F726" s="49"/>
      <c r="G726" s="41" t="str">
        <f>IF(C726="","",VLOOKUP(WEEKDAY(C726),LIST!$A$15:$B$21,2,FALSE))</f>
        <v/>
      </c>
      <c r="H726" s="42" t="str">
        <f>IF(B726="","",IF(L726=LIST!$A$80,LIST!$A$78,IF(L726=LIST!$A$81,LIST!$A$78,IF(L726=LIST!$A$82,LIST!$A$78,IF(IFERROR(VLOOKUP(B726,'PHR (Project Hourly Rate)'!B:G,6,FALSE),LIST!$A$78)=0,LIST!$A$79,L726)))))</f>
        <v/>
      </c>
      <c r="I726" s="42" t="str">
        <f>IF(B726="","",IF(L726=LIST!$A$75,"",IF(K726=LIST!$A$76,LIST!$A$76,IF(L726=LIST!$A$77,"",IF(L726=LIST!$A$78,"",IF(L726=LIST!$A$80,"",IF(L726=LIST!$A$72,"",IF(L726=LIST!$A$73,"",IF(L726=LIST!$A$81,"",IF(L726=LIST!$A$82,"",IF(L726=LIST!$A$79,"",IF(K726=LIST!$A$75,LIST!$A$75,ROUND(J726*L726,2)))))))))))))</f>
        <v/>
      </c>
      <c r="J726" s="43">
        <f>IF(D726="",0,IF(K726=LIST!$A$75,0,IF(K726=LIST!$A$76,0,IF(K726=LIST!$A$77,0,IF(K726=LIST!$A$78,0,(MIN(D726,8)-K726))))))</f>
        <v>0</v>
      </c>
      <c r="K726" s="185" t="str">
        <f>IF(D726="","",IF('CLAIM FORM'!$M$7="",0,IF(L726=LIST!$A$78,0,IF('CLAIM FORM'!$M$7="R&amp;D",0,IF(E726="",LIST!$A$75,IF(F726=LIST!$F$30,0,IFERROR(((VLOOKUP(E726,'TRAINING CODE'!B:D,3,FALSE)*MIN(D726,8))),LIST!$A$76)))))))</f>
        <v/>
      </c>
      <c r="L726" s="183" t="str">
        <f>IF(B726="","",IF('CLAIM FORM'!$M$7="",LIST!$A$77,IFERROR(VLOOKUP(B726,'PHR (Project Hourly Rate)'!B:G,6,FALSE),LIST!$A$78)))</f>
        <v/>
      </c>
    </row>
    <row r="727" spans="1:12" ht="36" customHeight="1">
      <c r="A727" s="184">
        <v>725</v>
      </c>
      <c r="B727" s="46"/>
      <c r="C727" s="47"/>
      <c r="D727" s="48"/>
      <c r="E727" s="49"/>
      <c r="F727" s="49"/>
      <c r="G727" s="41" t="str">
        <f>IF(C727="","",VLOOKUP(WEEKDAY(C727),LIST!$A$15:$B$21,2,FALSE))</f>
        <v/>
      </c>
      <c r="H727" s="42" t="str">
        <f>IF(B727="","",IF(L727=LIST!$A$80,LIST!$A$78,IF(L727=LIST!$A$81,LIST!$A$78,IF(L727=LIST!$A$82,LIST!$A$78,IF(IFERROR(VLOOKUP(B727,'PHR (Project Hourly Rate)'!B:G,6,FALSE),LIST!$A$78)=0,LIST!$A$79,L727)))))</f>
        <v/>
      </c>
      <c r="I727" s="42" t="str">
        <f>IF(B727="","",IF(L727=LIST!$A$75,"",IF(K727=LIST!$A$76,LIST!$A$76,IF(L727=LIST!$A$77,"",IF(L727=LIST!$A$78,"",IF(L727=LIST!$A$80,"",IF(L727=LIST!$A$72,"",IF(L727=LIST!$A$73,"",IF(L727=LIST!$A$81,"",IF(L727=LIST!$A$82,"",IF(L727=LIST!$A$79,"",IF(K727=LIST!$A$75,LIST!$A$75,ROUND(J727*L727,2)))))))))))))</f>
        <v/>
      </c>
      <c r="J727" s="43">
        <f>IF(D727="",0,IF(K727=LIST!$A$75,0,IF(K727=LIST!$A$76,0,IF(K727=LIST!$A$77,0,IF(K727=LIST!$A$78,0,(MIN(D727,8)-K727))))))</f>
        <v>0</v>
      </c>
      <c r="K727" s="185" t="str">
        <f>IF(D727="","",IF('CLAIM FORM'!$M$7="",0,IF(L727=LIST!$A$78,0,IF('CLAIM FORM'!$M$7="R&amp;D",0,IF(E727="",LIST!$A$75,IF(F727=LIST!$F$30,0,IFERROR(((VLOOKUP(E727,'TRAINING CODE'!B:D,3,FALSE)*MIN(D727,8))),LIST!$A$76)))))))</f>
        <v/>
      </c>
      <c r="L727" s="183" t="str">
        <f>IF(B727="","",IF('CLAIM FORM'!$M$7="",LIST!$A$77,IFERROR(VLOOKUP(B727,'PHR (Project Hourly Rate)'!B:G,6,FALSE),LIST!$A$78)))</f>
        <v/>
      </c>
    </row>
    <row r="728" spans="1:12" ht="36" customHeight="1">
      <c r="A728" s="184">
        <v>726</v>
      </c>
      <c r="B728" s="46"/>
      <c r="C728" s="47"/>
      <c r="D728" s="48"/>
      <c r="E728" s="49"/>
      <c r="F728" s="49"/>
      <c r="G728" s="41" t="str">
        <f>IF(C728="","",VLOOKUP(WEEKDAY(C728),LIST!$A$15:$B$21,2,FALSE))</f>
        <v/>
      </c>
      <c r="H728" s="42" t="str">
        <f>IF(B728="","",IF(L728=LIST!$A$80,LIST!$A$78,IF(L728=LIST!$A$81,LIST!$A$78,IF(L728=LIST!$A$82,LIST!$A$78,IF(IFERROR(VLOOKUP(B728,'PHR (Project Hourly Rate)'!B:G,6,FALSE),LIST!$A$78)=0,LIST!$A$79,L728)))))</f>
        <v/>
      </c>
      <c r="I728" s="42" t="str">
        <f>IF(B728="","",IF(L728=LIST!$A$75,"",IF(K728=LIST!$A$76,LIST!$A$76,IF(L728=LIST!$A$77,"",IF(L728=LIST!$A$78,"",IF(L728=LIST!$A$80,"",IF(L728=LIST!$A$72,"",IF(L728=LIST!$A$73,"",IF(L728=LIST!$A$81,"",IF(L728=LIST!$A$82,"",IF(L728=LIST!$A$79,"",IF(K728=LIST!$A$75,LIST!$A$75,ROUND(J728*L728,2)))))))))))))</f>
        <v/>
      </c>
      <c r="J728" s="43">
        <f>IF(D728="",0,IF(K728=LIST!$A$75,0,IF(K728=LIST!$A$76,0,IF(K728=LIST!$A$77,0,IF(K728=LIST!$A$78,0,(MIN(D728,8)-K728))))))</f>
        <v>0</v>
      </c>
      <c r="K728" s="185" t="str">
        <f>IF(D728="","",IF('CLAIM FORM'!$M$7="",0,IF(L728=LIST!$A$78,0,IF('CLAIM FORM'!$M$7="R&amp;D",0,IF(E728="",LIST!$A$75,IF(F728=LIST!$F$30,0,IFERROR(((VLOOKUP(E728,'TRAINING CODE'!B:D,3,FALSE)*MIN(D728,8))),LIST!$A$76)))))))</f>
        <v/>
      </c>
      <c r="L728" s="183" t="str">
        <f>IF(B728="","",IF('CLAIM FORM'!$M$7="",LIST!$A$77,IFERROR(VLOOKUP(B728,'PHR (Project Hourly Rate)'!B:G,6,FALSE),LIST!$A$78)))</f>
        <v/>
      </c>
    </row>
    <row r="729" spans="1:12" ht="36" customHeight="1">
      <c r="A729" s="184">
        <v>727</v>
      </c>
      <c r="B729" s="46"/>
      <c r="C729" s="47"/>
      <c r="D729" s="48"/>
      <c r="E729" s="49"/>
      <c r="F729" s="49"/>
      <c r="G729" s="41" t="str">
        <f>IF(C729="","",VLOOKUP(WEEKDAY(C729),LIST!$A$15:$B$21,2,FALSE))</f>
        <v/>
      </c>
      <c r="H729" s="42" t="str">
        <f>IF(B729="","",IF(L729=LIST!$A$80,LIST!$A$78,IF(L729=LIST!$A$81,LIST!$A$78,IF(L729=LIST!$A$82,LIST!$A$78,IF(IFERROR(VLOOKUP(B729,'PHR (Project Hourly Rate)'!B:G,6,FALSE),LIST!$A$78)=0,LIST!$A$79,L729)))))</f>
        <v/>
      </c>
      <c r="I729" s="42" t="str">
        <f>IF(B729="","",IF(L729=LIST!$A$75,"",IF(K729=LIST!$A$76,LIST!$A$76,IF(L729=LIST!$A$77,"",IF(L729=LIST!$A$78,"",IF(L729=LIST!$A$80,"",IF(L729=LIST!$A$72,"",IF(L729=LIST!$A$73,"",IF(L729=LIST!$A$81,"",IF(L729=LIST!$A$82,"",IF(L729=LIST!$A$79,"",IF(K729=LIST!$A$75,LIST!$A$75,ROUND(J729*L729,2)))))))))))))</f>
        <v/>
      </c>
      <c r="J729" s="43">
        <f>IF(D729="",0,IF(K729=LIST!$A$75,0,IF(K729=LIST!$A$76,0,IF(K729=LIST!$A$77,0,IF(K729=LIST!$A$78,0,(MIN(D729,8)-K729))))))</f>
        <v>0</v>
      </c>
      <c r="K729" s="185" t="str">
        <f>IF(D729="","",IF('CLAIM FORM'!$M$7="",0,IF(L729=LIST!$A$78,0,IF('CLAIM FORM'!$M$7="R&amp;D",0,IF(E729="",LIST!$A$75,IF(F729=LIST!$F$30,0,IFERROR(((VLOOKUP(E729,'TRAINING CODE'!B:D,3,FALSE)*MIN(D729,8))),LIST!$A$76)))))))</f>
        <v/>
      </c>
      <c r="L729" s="183" t="str">
        <f>IF(B729="","",IF('CLAIM FORM'!$M$7="",LIST!$A$77,IFERROR(VLOOKUP(B729,'PHR (Project Hourly Rate)'!B:G,6,FALSE),LIST!$A$78)))</f>
        <v/>
      </c>
    </row>
    <row r="730" spans="1:12" ht="36" customHeight="1">
      <c r="A730" s="184">
        <v>728</v>
      </c>
      <c r="B730" s="46"/>
      <c r="C730" s="47"/>
      <c r="D730" s="48"/>
      <c r="E730" s="49"/>
      <c r="F730" s="49"/>
      <c r="G730" s="41" t="str">
        <f>IF(C730="","",VLOOKUP(WEEKDAY(C730),LIST!$A$15:$B$21,2,FALSE))</f>
        <v/>
      </c>
      <c r="H730" s="42" t="str">
        <f>IF(B730="","",IF(L730=LIST!$A$80,LIST!$A$78,IF(L730=LIST!$A$81,LIST!$A$78,IF(L730=LIST!$A$82,LIST!$A$78,IF(IFERROR(VLOOKUP(B730,'PHR (Project Hourly Rate)'!B:G,6,FALSE),LIST!$A$78)=0,LIST!$A$79,L730)))))</f>
        <v/>
      </c>
      <c r="I730" s="42" t="str">
        <f>IF(B730="","",IF(L730=LIST!$A$75,"",IF(K730=LIST!$A$76,LIST!$A$76,IF(L730=LIST!$A$77,"",IF(L730=LIST!$A$78,"",IF(L730=LIST!$A$80,"",IF(L730=LIST!$A$72,"",IF(L730=LIST!$A$73,"",IF(L730=LIST!$A$81,"",IF(L730=LIST!$A$82,"",IF(L730=LIST!$A$79,"",IF(K730=LIST!$A$75,LIST!$A$75,ROUND(J730*L730,2)))))))))))))</f>
        <v/>
      </c>
      <c r="J730" s="43">
        <f>IF(D730="",0,IF(K730=LIST!$A$75,0,IF(K730=LIST!$A$76,0,IF(K730=LIST!$A$77,0,IF(K730=LIST!$A$78,0,(MIN(D730,8)-K730))))))</f>
        <v>0</v>
      </c>
      <c r="K730" s="185" t="str">
        <f>IF(D730="","",IF('CLAIM FORM'!$M$7="",0,IF(L730=LIST!$A$78,0,IF('CLAIM FORM'!$M$7="R&amp;D",0,IF(E730="",LIST!$A$75,IF(F730=LIST!$F$30,0,IFERROR(((VLOOKUP(E730,'TRAINING CODE'!B:D,3,FALSE)*MIN(D730,8))),LIST!$A$76)))))))</f>
        <v/>
      </c>
      <c r="L730" s="183" t="str">
        <f>IF(B730="","",IF('CLAIM FORM'!$M$7="",LIST!$A$77,IFERROR(VLOOKUP(B730,'PHR (Project Hourly Rate)'!B:G,6,FALSE),LIST!$A$78)))</f>
        <v/>
      </c>
    </row>
    <row r="731" spans="1:12" ht="36" customHeight="1">
      <c r="A731" s="184">
        <v>729</v>
      </c>
      <c r="B731" s="46"/>
      <c r="C731" s="47"/>
      <c r="D731" s="48"/>
      <c r="E731" s="49"/>
      <c r="F731" s="49"/>
      <c r="G731" s="41" t="str">
        <f>IF(C731="","",VLOOKUP(WEEKDAY(C731),LIST!$A$15:$B$21,2,FALSE))</f>
        <v/>
      </c>
      <c r="H731" s="42" t="str">
        <f>IF(B731="","",IF(L731=LIST!$A$80,LIST!$A$78,IF(L731=LIST!$A$81,LIST!$A$78,IF(L731=LIST!$A$82,LIST!$A$78,IF(IFERROR(VLOOKUP(B731,'PHR (Project Hourly Rate)'!B:G,6,FALSE),LIST!$A$78)=0,LIST!$A$79,L731)))))</f>
        <v/>
      </c>
      <c r="I731" s="42" t="str">
        <f>IF(B731="","",IF(L731=LIST!$A$75,"",IF(K731=LIST!$A$76,LIST!$A$76,IF(L731=LIST!$A$77,"",IF(L731=LIST!$A$78,"",IF(L731=LIST!$A$80,"",IF(L731=LIST!$A$72,"",IF(L731=LIST!$A$73,"",IF(L731=LIST!$A$81,"",IF(L731=LIST!$A$82,"",IF(L731=LIST!$A$79,"",IF(K731=LIST!$A$75,LIST!$A$75,ROUND(J731*L731,2)))))))))))))</f>
        <v/>
      </c>
      <c r="J731" s="43">
        <f>IF(D731="",0,IF(K731=LIST!$A$75,0,IF(K731=LIST!$A$76,0,IF(K731=LIST!$A$77,0,IF(K731=LIST!$A$78,0,(MIN(D731,8)-K731))))))</f>
        <v>0</v>
      </c>
      <c r="K731" s="185" t="str">
        <f>IF(D731="","",IF('CLAIM FORM'!$M$7="",0,IF(L731=LIST!$A$78,0,IF('CLAIM FORM'!$M$7="R&amp;D",0,IF(E731="",LIST!$A$75,IF(F731=LIST!$F$30,0,IFERROR(((VLOOKUP(E731,'TRAINING CODE'!B:D,3,FALSE)*MIN(D731,8))),LIST!$A$76)))))))</f>
        <v/>
      </c>
      <c r="L731" s="183" t="str">
        <f>IF(B731="","",IF('CLAIM FORM'!$M$7="",LIST!$A$77,IFERROR(VLOOKUP(B731,'PHR (Project Hourly Rate)'!B:G,6,FALSE),LIST!$A$78)))</f>
        <v/>
      </c>
    </row>
    <row r="732" spans="1:12" ht="36" customHeight="1">
      <c r="A732" s="184">
        <v>730</v>
      </c>
      <c r="B732" s="46"/>
      <c r="C732" s="47"/>
      <c r="D732" s="48"/>
      <c r="E732" s="49"/>
      <c r="F732" s="49"/>
      <c r="G732" s="41" t="str">
        <f>IF(C732="","",VLOOKUP(WEEKDAY(C732),LIST!$A$15:$B$21,2,FALSE))</f>
        <v/>
      </c>
      <c r="H732" s="42" t="str">
        <f>IF(B732="","",IF(L732=LIST!$A$80,LIST!$A$78,IF(L732=LIST!$A$81,LIST!$A$78,IF(L732=LIST!$A$82,LIST!$A$78,IF(IFERROR(VLOOKUP(B732,'PHR (Project Hourly Rate)'!B:G,6,FALSE),LIST!$A$78)=0,LIST!$A$79,L732)))))</f>
        <v/>
      </c>
      <c r="I732" s="42" t="str">
        <f>IF(B732="","",IF(L732=LIST!$A$75,"",IF(K732=LIST!$A$76,LIST!$A$76,IF(L732=LIST!$A$77,"",IF(L732=LIST!$A$78,"",IF(L732=LIST!$A$80,"",IF(L732=LIST!$A$72,"",IF(L732=LIST!$A$73,"",IF(L732=LIST!$A$81,"",IF(L732=LIST!$A$82,"",IF(L732=LIST!$A$79,"",IF(K732=LIST!$A$75,LIST!$A$75,ROUND(J732*L732,2)))))))))))))</f>
        <v/>
      </c>
      <c r="J732" s="43">
        <f>IF(D732="",0,IF(K732=LIST!$A$75,0,IF(K732=LIST!$A$76,0,IF(K732=LIST!$A$77,0,IF(K732=LIST!$A$78,0,(MIN(D732,8)-K732))))))</f>
        <v>0</v>
      </c>
      <c r="K732" s="185" t="str">
        <f>IF(D732="","",IF('CLAIM FORM'!$M$7="",0,IF(L732=LIST!$A$78,0,IF('CLAIM FORM'!$M$7="R&amp;D",0,IF(E732="",LIST!$A$75,IF(F732=LIST!$F$30,0,IFERROR(((VLOOKUP(E732,'TRAINING CODE'!B:D,3,FALSE)*MIN(D732,8))),LIST!$A$76)))))))</f>
        <v/>
      </c>
      <c r="L732" s="183" t="str">
        <f>IF(B732="","",IF('CLAIM FORM'!$M$7="",LIST!$A$77,IFERROR(VLOOKUP(B732,'PHR (Project Hourly Rate)'!B:G,6,FALSE),LIST!$A$78)))</f>
        <v/>
      </c>
    </row>
    <row r="733" spans="1:12" ht="36" customHeight="1">
      <c r="A733" s="184">
        <v>731</v>
      </c>
      <c r="B733" s="46"/>
      <c r="C733" s="47"/>
      <c r="D733" s="48"/>
      <c r="E733" s="49"/>
      <c r="F733" s="49"/>
      <c r="G733" s="41" t="str">
        <f>IF(C733="","",VLOOKUP(WEEKDAY(C733),LIST!$A$15:$B$21,2,FALSE))</f>
        <v/>
      </c>
      <c r="H733" s="42" t="str">
        <f>IF(B733="","",IF(L733=LIST!$A$80,LIST!$A$78,IF(L733=LIST!$A$81,LIST!$A$78,IF(L733=LIST!$A$82,LIST!$A$78,IF(IFERROR(VLOOKUP(B733,'PHR (Project Hourly Rate)'!B:G,6,FALSE),LIST!$A$78)=0,LIST!$A$79,L733)))))</f>
        <v/>
      </c>
      <c r="I733" s="42" t="str">
        <f>IF(B733="","",IF(L733=LIST!$A$75,"",IF(K733=LIST!$A$76,LIST!$A$76,IF(L733=LIST!$A$77,"",IF(L733=LIST!$A$78,"",IF(L733=LIST!$A$80,"",IF(L733=LIST!$A$72,"",IF(L733=LIST!$A$73,"",IF(L733=LIST!$A$81,"",IF(L733=LIST!$A$82,"",IF(L733=LIST!$A$79,"",IF(K733=LIST!$A$75,LIST!$A$75,ROUND(J733*L733,2)))))))))))))</f>
        <v/>
      </c>
      <c r="J733" s="43">
        <f>IF(D733="",0,IF(K733=LIST!$A$75,0,IF(K733=LIST!$A$76,0,IF(K733=LIST!$A$77,0,IF(K733=LIST!$A$78,0,(MIN(D733,8)-K733))))))</f>
        <v>0</v>
      </c>
      <c r="K733" s="185" t="str">
        <f>IF(D733="","",IF('CLAIM FORM'!$M$7="",0,IF(L733=LIST!$A$78,0,IF('CLAIM FORM'!$M$7="R&amp;D",0,IF(E733="",LIST!$A$75,IF(F733=LIST!$F$30,0,IFERROR(((VLOOKUP(E733,'TRAINING CODE'!B:D,3,FALSE)*MIN(D733,8))),LIST!$A$76)))))))</f>
        <v/>
      </c>
      <c r="L733" s="183" t="str">
        <f>IF(B733="","",IF('CLAIM FORM'!$M$7="",LIST!$A$77,IFERROR(VLOOKUP(B733,'PHR (Project Hourly Rate)'!B:G,6,FALSE),LIST!$A$78)))</f>
        <v/>
      </c>
    </row>
    <row r="734" spans="1:12" ht="36" customHeight="1">
      <c r="A734" s="184">
        <v>732</v>
      </c>
      <c r="B734" s="46"/>
      <c r="C734" s="47"/>
      <c r="D734" s="48"/>
      <c r="E734" s="49"/>
      <c r="F734" s="49"/>
      <c r="G734" s="41" t="str">
        <f>IF(C734="","",VLOOKUP(WEEKDAY(C734),LIST!$A$15:$B$21,2,FALSE))</f>
        <v/>
      </c>
      <c r="H734" s="42" t="str">
        <f>IF(B734="","",IF(L734=LIST!$A$80,LIST!$A$78,IF(L734=LIST!$A$81,LIST!$A$78,IF(L734=LIST!$A$82,LIST!$A$78,IF(IFERROR(VLOOKUP(B734,'PHR (Project Hourly Rate)'!B:G,6,FALSE),LIST!$A$78)=0,LIST!$A$79,L734)))))</f>
        <v/>
      </c>
      <c r="I734" s="42" t="str">
        <f>IF(B734="","",IF(L734=LIST!$A$75,"",IF(K734=LIST!$A$76,LIST!$A$76,IF(L734=LIST!$A$77,"",IF(L734=LIST!$A$78,"",IF(L734=LIST!$A$80,"",IF(L734=LIST!$A$72,"",IF(L734=LIST!$A$73,"",IF(L734=LIST!$A$81,"",IF(L734=LIST!$A$82,"",IF(L734=LIST!$A$79,"",IF(K734=LIST!$A$75,LIST!$A$75,ROUND(J734*L734,2)))))))))))))</f>
        <v/>
      </c>
      <c r="J734" s="43">
        <f>IF(D734="",0,IF(K734=LIST!$A$75,0,IF(K734=LIST!$A$76,0,IF(K734=LIST!$A$77,0,IF(K734=LIST!$A$78,0,(MIN(D734,8)-K734))))))</f>
        <v>0</v>
      </c>
      <c r="K734" s="185" t="str">
        <f>IF(D734="","",IF('CLAIM FORM'!$M$7="",0,IF(L734=LIST!$A$78,0,IF('CLAIM FORM'!$M$7="R&amp;D",0,IF(E734="",LIST!$A$75,IF(F734=LIST!$F$30,0,IFERROR(((VLOOKUP(E734,'TRAINING CODE'!B:D,3,FALSE)*MIN(D734,8))),LIST!$A$76)))))))</f>
        <v/>
      </c>
      <c r="L734" s="183" t="str">
        <f>IF(B734="","",IF('CLAIM FORM'!$M$7="",LIST!$A$77,IFERROR(VLOOKUP(B734,'PHR (Project Hourly Rate)'!B:G,6,FALSE),LIST!$A$78)))</f>
        <v/>
      </c>
    </row>
    <row r="735" spans="1:12" ht="36" customHeight="1">
      <c r="A735" s="184">
        <v>733</v>
      </c>
      <c r="B735" s="46"/>
      <c r="C735" s="47"/>
      <c r="D735" s="48"/>
      <c r="E735" s="49"/>
      <c r="F735" s="49"/>
      <c r="G735" s="41" t="str">
        <f>IF(C735="","",VLOOKUP(WEEKDAY(C735),LIST!$A$15:$B$21,2,FALSE))</f>
        <v/>
      </c>
      <c r="H735" s="42" t="str">
        <f>IF(B735="","",IF(L735=LIST!$A$80,LIST!$A$78,IF(L735=LIST!$A$81,LIST!$A$78,IF(L735=LIST!$A$82,LIST!$A$78,IF(IFERROR(VLOOKUP(B735,'PHR (Project Hourly Rate)'!B:G,6,FALSE),LIST!$A$78)=0,LIST!$A$79,L735)))))</f>
        <v/>
      </c>
      <c r="I735" s="42" t="str">
        <f>IF(B735="","",IF(L735=LIST!$A$75,"",IF(K735=LIST!$A$76,LIST!$A$76,IF(L735=LIST!$A$77,"",IF(L735=LIST!$A$78,"",IF(L735=LIST!$A$80,"",IF(L735=LIST!$A$72,"",IF(L735=LIST!$A$73,"",IF(L735=LIST!$A$81,"",IF(L735=LIST!$A$82,"",IF(L735=LIST!$A$79,"",IF(K735=LIST!$A$75,LIST!$A$75,ROUND(J735*L735,2)))))))))))))</f>
        <v/>
      </c>
      <c r="J735" s="43">
        <f>IF(D735="",0,IF(K735=LIST!$A$75,0,IF(K735=LIST!$A$76,0,IF(K735=LIST!$A$77,0,IF(K735=LIST!$A$78,0,(MIN(D735,8)-K735))))))</f>
        <v>0</v>
      </c>
      <c r="K735" s="185" t="str">
        <f>IF(D735="","",IF('CLAIM FORM'!$M$7="",0,IF(L735=LIST!$A$78,0,IF('CLAIM FORM'!$M$7="R&amp;D",0,IF(E735="",LIST!$A$75,IF(F735=LIST!$F$30,0,IFERROR(((VLOOKUP(E735,'TRAINING CODE'!B:D,3,FALSE)*MIN(D735,8))),LIST!$A$76)))))))</f>
        <v/>
      </c>
      <c r="L735" s="183" t="str">
        <f>IF(B735="","",IF('CLAIM FORM'!$M$7="",LIST!$A$77,IFERROR(VLOOKUP(B735,'PHR (Project Hourly Rate)'!B:G,6,FALSE),LIST!$A$78)))</f>
        <v/>
      </c>
    </row>
    <row r="736" spans="1:12" ht="36" customHeight="1">
      <c r="A736" s="184">
        <v>734</v>
      </c>
      <c r="B736" s="46"/>
      <c r="C736" s="47"/>
      <c r="D736" s="48"/>
      <c r="E736" s="49"/>
      <c r="F736" s="49"/>
      <c r="G736" s="41" t="str">
        <f>IF(C736="","",VLOOKUP(WEEKDAY(C736),LIST!$A$15:$B$21,2,FALSE))</f>
        <v/>
      </c>
      <c r="H736" s="42" t="str">
        <f>IF(B736="","",IF(L736=LIST!$A$80,LIST!$A$78,IF(L736=LIST!$A$81,LIST!$A$78,IF(L736=LIST!$A$82,LIST!$A$78,IF(IFERROR(VLOOKUP(B736,'PHR (Project Hourly Rate)'!B:G,6,FALSE),LIST!$A$78)=0,LIST!$A$79,L736)))))</f>
        <v/>
      </c>
      <c r="I736" s="42" t="str">
        <f>IF(B736="","",IF(L736=LIST!$A$75,"",IF(K736=LIST!$A$76,LIST!$A$76,IF(L736=LIST!$A$77,"",IF(L736=LIST!$A$78,"",IF(L736=LIST!$A$80,"",IF(L736=LIST!$A$72,"",IF(L736=LIST!$A$73,"",IF(L736=LIST!$A$81,"",IF(L736=LIST!$A$82,"",IF(L736=LIST!$A$79,"",IF(K736=LIST!$A$75,LIST!$A$75,ROUND(J736*L736,2)))))))))))))</f>
        <v/>
      </c>
      <c r="J736" s="43">
        <f>IF(D736="",0,IF(K736=LIST!$A$75,0,IF(K736=LIST!$A$76,0,IF(K736=LIST!$A$77,0,IF(K736=LIST!$A$78,0,(MIN(D736,8)-K736))))))</f>
        <v>0</v>
      </c>
      <c r="K736" s="185" t="str">
        <f>IF(D736="","",IF('CLAIM FORM'!$M$7="",0,IF(L736=LIST!$A$78,0,IF('CLAIM FORM'!$M$7="R&amp;D",0,IF(E736="",LIST!$A$75,IF(F736=LIST!$F$30,0,IFERROR(((VLOOKUP(E736,'TRAINING CODE'!B:D,3,FALSE)*MIN(D736,8))),LIST!$A$76)))))))</f>
        <v/>
      </c>
      <c r="L736" s="183" t="str">
        <f>IF(B736="","",IF('CLAIM FORM'!$M$7="",LIST!$A$77,IFERROR(VLOOKUP(B736,'PHR (Project Hourly Rate)'!B:G,6,FALSE),LIST!$A$78)))</f>
        <v/>
      </c>
    </row>
    <row r="737" spans="1:12" ht="36" customHeight="1">
      <c r="A737" s="184">
        <v>735</v>
      </c>
      <c r="B737" s="46"/>
      <c r="C737" s="47"/>
      <c r="D737" s="48"/>
      <c r="E737" s="49"/>
      <c r="F737" s="49"/>
      <c r="G737" s="41" t="str">
        <f>IF(C737="","",VLOOKUP(WEEKDAY(C737),LIST!$A$15:$B$21,2,FALSE))</f>
        <v/>
      </c>
      <c r="H737" s="42" t="str">
        <f>IF(B737="","",IF(L737=LIST!$A$80,LIST!$A$78,IF(L737=LIST!$A$81,LIST!$A$78,IF(L737=LIST!$A$82,LIST!$A$78,IF(IFERROR(VLOOKUP(B737,'PHR (Project Hourly Rate)'!B:G,6,FALSE),LIST!$A$78)=0,LIST!$A$79,L737)))))</f>
        <v/>
      </c>
      <c r="I737" s="42" t="str">
        <f>IF(B737="","",IF(L737=LIST!$A$75,"",IF(K737=LIST!$A$76,LIST!$A$76,IF(L737=LIST!$A$77,"",IF(L737=LIST!$A$78,"",IF(L737=LIST!$A$80,"",IF(L737=LIST!$A$72,"",IF(L737=LIST!$A$73,"",IF(L737=LIST!$A$81,"",IF(L737=LIST!$A$82,"",IF(L737=LIST!$A$79,"",IF(K737=LIST!$A$75,LIST!$A$75,ROUND(J737*L737,2)))))))))))))</f>
        <v/>
      </c>
      <c r="J737" s="43">
        <f>IF(D737="",0,IF(K737=LIST!$A$75,0,IF(K737=LIST!$A$76,0,IF(K737=LIST!$A$77,0,IF(K737=LIST!$A$78,0,(MIN(D737,8)-K737))))))</f>
        <v>0</v>
      </c>
      <c r="K737" s="185" t="str">
        <f>IF(D737="","",IF('CLAIM FORM'!$M$7="",0,IF(L737=LIST!$A$78,0,IF('CLAIM FORM'!$M$7="R&amp;D",0,IF(E737="",LIST!$A$75,IF(F737=LIST!$F$30,0,IFERROR(((VLOOKUP(E737,'TRAINING CODE'!B:D,3,FALSE)*MIN(D737,8))),LIST!$A$76)))))))</f>
        <v/>
      </c>
      <c r="L737" s="183" t="str">
        <f>IF(B737="","",IF('CLAIM FORM'!$M$7="",LIST!$A$77,IFERROR(VLOOKUP(B737,'PHR (Project Hourly Rate)'!B:G,6,FALSE),LIST!$A$78)))</f>
        <v/>
      </c>
    </row>
    <row r="738" spans="1:12" ht="36" customHeight="1">
      <c r="A738" s="184">
        <v>736</v>
      </c>
      <c r="B738" s="46"/>
      <c r="C738" s="47"/>
      <c r="D738" s="48"/>
      <c r="E738" s="49"/>
      <c r="F738" s="49"/>
      <c r="G738" s="41" t="str">
        <f>IF(C738="","",VLOOKUP(WEEKDAY(C738),LIST!$A$15:$B$21,2,FALSE))</f>
        <v/>
      </c>
      <c r="H738" s="42" t="str">
        <f>IF(B738="","",IF(L738=LIST!$A$80,LIST!$A$78,IF(L738=LIST!$A$81,LIST!$A$78,IF(L738=LIST!$A$82,LIST!$A$78,IF(IFERROR(VLOOKUP(B738,'PHR (Project Hourly Rate)'!B:G,6,FALSE),LIST!$A$78)=0,LIST!$A$79,L738)))))</f>
        <v/>
      </c>
      <c r="I738" s="42" t="str">
        <f>IF(B738="","",IF(L738=LIST!$A$75,"",IF(K738=LIST!$A$76,LIST!$A$76,IF(L738=LIST!$A$77,"",IF(L738=LIST!$A$78,"",IF(L738=LIST!$A$80,"",IF(L738=LIST!$A$72,"",IF(L738=LIST!$A$73,"",IF(L738=LIST!$A$81,"",IF(L738=LIST!$A$82,"",IF(L738=LIST!$A$79,"",IF(K738=LIST!$A$75,LIST!$A$75,ROUND(J738*L738,2)))))))))))))</f>
        <v/>
      </c>
      <c r="J738" s="43">
        <f>IF(D738="",0,IF(K738=LIST!$A$75,0,IF(K738=LIST!$A$76,0,IF(K738=LIST!$A$77,0,IF(K738=LIST!$A$78,0,(MIN(D738,8)-K738))))))</f>
        <v>0</v>
      </c>
      <c r="K738" s="185" t="str">
        <f>IF(D738="","",IF('CLAIM FORM'!$M$7="",0,IF(L738=LIST!$A$78,0,IF('CLAIM FORM'!$M$7="R&amp;D",0,IF(E738="",LIST!$A$75,IF(F738=LIST!$F$30,0,IFERROR(((VLOOKUP(E738,'TRAINING CODE'!B:D,3,FALSE)*MIN(D738,8))),LIST!$A$76)))))))</f>
        <v/>
      </c>
      <c r="L738" s="183" t="str">
        <f>IF(B738="","",IF('CLAIM FORM'!$M$7="",LIST!$A$77,IFERROR(VLOOKUP(B738,'PHR (Project Hourly Rate)'!B:G,6,FALSE),LIST!$A$78)))</f>
        <v/>
      </c>
    </row>
    <row r="739" spans="1:12" ht="36" customHeight="1">
      <c r="A739" s="184">
        <v>737</v>
      </c>
      <c r="B739" s="46"/>
      <c r="C739" s="47"/>
      <c r="D739" s="48"/>
      <c r="E739" s="49"/>
      <c r="F739" s="49"/>
      <c r="G739" s="41" t="str">
        <f>IF(C739="","",VLOOKUP(WEEKDAY(C739),LIST!$A$15:$B$21,2,FALSE))</f>
        <v/>
      </c>
      <c r="H739" s="42" t="str">
        <f>IF(B739="","",IF(L739=LIST!$A$80,LIST!$A$78,IF(L739=LIST!$A$81,LIST!$A$78,IF(L739=LIST!$A$82,LIST!$A$78,IF(IFERROR(VLOOKUP(B739,'PHR (Project Hourly Rate)'!B:G,6,FALSE),LIST!$A$78)=0,LIST!$A$79,L739)))))</f>
        <v/>
      </c>
      <c r="I739" s="42" t="str">
        <f>IF(B739="","",IF(L739=LIST!$A$75,"",IF(K739=LIST!$A$76,LIST!$A$76,IF(L739=LIST!$A$77,"",IF(L739=LIST!$A$78,"",IF(L739=LIST!$A$80,"",IF(L739=LIST!$A$72,"",IF(L739=LIST!$A$73,"",IF(L739=LIST!$A$81,"",IF(L739=LIST!$A$82,"",IF(L739=LIST!$A$79,"",IF(K739=LIST!$A$75,LIST!$A$75,ROUND(J739*L739,2)))))))))))))</f>
        <v/>
      </c>
      <c r="J739" s="43">
        <f>IF(D739="",0,IF(K739=LIST!$A$75,0,IF(K739=LIST!$A$76,0,IF(K739=LIST!$A$77,0,IF(K739=LIST!$A$78,0,(MIN(D739,8)-K739))))))</f>
        <v>0</v>
      </c>
      <c r="K739" s="185" t="str">
        <f>IF(D739="","",IF('CLAIM FORM'!$M$7="",0,IF(L739=LIST!$A$78,0,IF('CLAIM FORM'!$M$7="R&amp;D",0,IF(E739="",LIST!$A$75,IF(F739=LIST!$F$30,0,IFERROR(((VLOOKUP(E739,'TRAINING CODE'!B:D,3,FALSE)*MIN(D739,8))),LIST!$A$76)))))))</f>
        <v/>
      </c>
      <c r="L739" s="183" t="str">
        <f>IF(B739="","",IF('CLAIM FORM'!$M$7="",LIST!$A$77,IFERROR(VLOOKUP(B739,'PHR (Project Hourly Rate)'!B:G,6,FALSE),LIST!$A$78)))</f>
        <v/>
      </c>
    </row>
    <row r="740" spans="1:12" ht="36" customHeight="1">
      <c r="A740" s="184">
        <v>738</v>
      </c>
      <c r="B740" s="46"/>
      <c r="C740" s="47"/>
      <c r="D740" s="48"/>
      <c r="E740" s="49"/>
      <c r="F740" s="49"/>
      <c r="G740" s="41" t="str">
        <f>IF(C740="","",VLOOKUP(WEEKDAY(C740),LIST!$A$15:$B$21,2,FALSE))</f>
        <v/>
      </c>
      <c r="H740" s="42" t="str">
        <f>IF(B740="","",IF(L740=LIST!$A$80,LIST!$A$78,IF(L740=LIST!$A$81,LIST!$A$78,IF(L740=LIST!$A$82,LIST!$A$78,IF(IFERROR(VLOOKUP(B740,'PHR (Project Hourly Rate)'!B:G,6,FALSE),LIST!$A$78)=0,LIST!$A$79,L740)))))</f>
        <v/>
      </c>
      <c r="I740" s="42" t="str">
        <f>IF(B740="","",IF(L740=LIST!$A$75,"",IF(K740=LIST!$A$76,LIST!$A$76,IF(L740=LIST!$A$77,"",IF(L740=LIST!$A$78,"",IF(L740=LIST!$A$80,"",IF(L740=LIST!$A$72,"",IF(L740=LIST!$A$73,"",IF(L740=LIST!$A$81,"",IF(L740=LIST!$A$82,"",IF(L740=LIST!$A$79,"",IF(K740=LIST!$A$75,LIST!$A$75,ROUND(J740*L740,2)))))))))))))</f>
        <v/>
      </c>
      <c r="J740" s="43">
        <f>IF(D740="",0,IF(K740=LIST!$A$75,0,IF(K740=LIST!$A$76,0,IF(K740=LIST!$A$77,0,IF(K740=LIST!$A$78,0,(MIN(D740,8)-K740))))))</f>
        <v>0</v>
      </c>
      <c r="K740" s="185" t="str">
        <f>IF(D740="","",IF('CLAIM FORM'!$M$7="",0,IF(L740=LIST!$A$78,0,IF('CLAIM FORM'!$M$7="R&amp;D",0,IF(E740="",LIST!$A$75,IF(F740=LIST!$F$30,0,IFERROR(((VLOOKUP(E740,'TRAINING CODE'!B:D,3,FALSE)*MIN(D740,8))),LIST!$A$76)))))))</f>
        <v/>
      </c>
      <c r="L740" s="183" t="str">
        <f>IF(B740="","",IF('CLAIM FORM'!$M$7="",LIST!$A$77,IFERROR(VLOOKUP(B740,'PHR (Project Hourly Rate)'!B:G,6,FALSE),LIST!$A$78)))</f>
        <v/>
      </c>
    </row>
    <row r="741" spans="1:12" ht="36" customHeight="1">
      <c r="A741" s="184">
        <v>739</v>
      </c>
      <c r="B741" s="46"/>
      <c r="C741" s="47"/>
      <c r="D741" s="48"/>
      <c r="E741" s="49"/>
      <c r="F741" s="49"/>
      <c r="G741" s="41" t="str">
        <f>IF(C741="","",VLOOKUP(WEEKDAY(C741),LIST!$A$15:$B$21,2,FALSE))</f>
        <v/>
      </c>
      <c r="H741" s="42" t="str">
        <f>IF(B741="","",IF(L741=LIST!$A$80,LIST!$A$78,IF(L741=LIST!$A$81,LIST!$A$78,IF(L741=LIST!$A$82,LIST!$A$78,IF(IFERROR(VLOOKUP(B741,'PHR (Project Hourly Rate)'!B:G,6,FALSE),LIST!$A$78)=0,LIST!$A$79,L741)))))</f>
        <v/>
      </c>
      <c r="I741" s="42" t="str">
        <f>IF(B741="","",IF(L741=LIST!$A$75,"",IF(K741=LIST!$A$76,LIST!$A$76,IF(L741=LIST!$A$77,"",IF(L741=LIST!$A$78,"",IF(L741=LIST!$A$80,"",IF(L741=LIST!$A$72,"",IF(L741=LIST!$A$73,"",IF(L741=LIST!$A$81,"",IF(L741=LIST!$A$82,"",IF(L741=LIST!$A$79,"",IF(K741=LIST!$A$75,LIST!$A$75,ROUND(J741*L741,2)))))))))))))</f>
        <v/>
      </c>
      <c r="J741" s="43">
        <f>IF(D741="",0,IF(K741=LIST!$A$75,0,IF(K741=LIST!$A$76,0,IF(K741=LIST!$A$77,0,IF(K741=LIST!$A$78,0,(MIN(D741,8)-K741))))))</f>
        <v>0</v>
      </c>
      <c r="K741" s="185" t="str">
        <f>IF(D741="","",IF('CLAIM FORM'!$M$7="",0,IF(L741=LIST!$A$78,0,IF('CLAIM FORM'!$M$7="R&amp;D",0,IF(E741="",LIST!$A$75,IF(F741=LIST!$F$30,0,IFERROR(((VLOOKUP(E741,'TRAINING CODE'!B:D,3,FALSE)*MIN(D741,8))),LIST!$A$76)))))))</f>
        <v/>
      </c>
      <c r="L741" s="183" t="str">
        <f>IF(B741="","",IF('CLAIM FORM'!$M$7="",LIST!$A$77,IFERROR(VLOOKUP(B741,'PHR (Project Hourly Rate)'!B:G,6,FALSE),LIST!$A$78)))</f>
        <v/>
      </c>
    </row>
    <row r="742" spans="1:12" ht="36" customHeight="1">
      <c r="A742" s="184">
        <v>740</v>
      </c>
      <c r="B742" s="46"/>
      <c r="C742" s="47"/>
      <c r="D742" s="48"/>
      <c r="E742" s="49"/>
      <c r="F742" s="49"/>
      <c r="G742" s="41" t="str">
        <f>IF(C742="","",VLOOKUP(WEEKDAY(C742),LIST!$A$15:$B$21,2,FALSE))</f>
        <v/>
      </c>
      <c r="H742" s="42" t="str">
        <f>IF(B742="","",IF(L742=LIST!$A$80,LIST!$A$78,IF(L742=LIST!$A$81,LIST!$A$78,IF(L742=LIST!$A$82,LIST!$A$78,IF(IFERROR(VLOOKUP(B742,'PHR (Project Hourly Rate)'!B:G,6,FALSE),LIST!$A$78)=0,LIST!$A$79,L742)))))</f>
        <v/>
      </c>
      <c r="I742" s="42" t="str">
        <f>IF(B742="","",IF(L742=LIST!$A$75,"",IF(K742=LIST!$A$76,LIST!$A$76,IF(L742=LIST!$A$77,"",IF(L742=LIST!$A$78,"",IF(L742=LIST!$A$80,"",IF(L742=LIST!$A$72,"",IF(L742=LIST!$A$73,"",IF(L742=LIST!$A$81,"",IF(L742=LIST!$A$82,"",IF(L742=LIST!$A$79,"",IF(K742=LIST!$A$75,LIST!$A$75,ROUND(J742*L742,2)))))))))))))</f>
        <v/>
      </c>
      <c r="J742" s="43">
        <f>IF(D742="",0,IF(K742=LIST!$A$75,0,IF(K742=LIST!$A$76,0,IF(K742=LIST!$A$77,0,IF(K742=LIST!$A$78,0,(MIN(D742,8)-K742))))))</f>
        <v>0</v>
      </c>
      <c r="K742" s="185" t="str">
        <f>IF(D742="","",IF('CLAIM FORM'!$M$7="",0,IF(L742=LIST!$A$78,0,IF('CLAIM FORM'!$M$7="R&amp;D",0,IF(E742="",LIST!$A$75,IF(F742=LIST!$F$30,0,IFERROR(((VLOOKUP(E742,'TRAINING CODE'!B:D,3,FALSE)*MIN(D742,8))),LIST!$A$76)))))))</f>
        <v/>
      </c>
      <c r="L742" s="183" t="str">
        <f>IF(B742="","",IF('CLAIM FORM'!$M$7="",LIST!$A$77,IFERROR(VLOOKUP(B742,'PHR (Project Hourly Rate)'!B:G,6,FALSE),LIST!$A$78)))</f>
        <v/>
      </c>
    </row>
    <row r="743" spans="1:12" ht="36" customHeight="1">
      <c r="A743" s="184">
        <v>741</v>
      </c>
      <c r="B743" s="46"/>
      <c r="C743" s="47"/>
      <c r="D743" s="48"/>
      <c r="E743" s="49"/>
      <c r="F743" s="49"/>
      <c r="G743" s="41" t="str">
        <f>IF(C743="","",VLOOKUP(WEEKDAY(C743),LIST!$A$15:$B$21,2,FALSE))</f>
        <v/>
      </c>
      <c r="H743" s="42" t="str">
        <f>IF(B743="","",IF(L743=LIST!$A$80,LIST!$A$78,IF(L743=LIST!$A$81,LIST!$A$78,IF(L743=LIST!$A$82,LIST!$A$78,IF(IFERROR(VLOOKUP(B743,'PHR (Project Hourly Rate)'!B:G,6,FALSE),LIST!$A$78)=0,LIST!$A$79,L743)))))</f>
        <v/>
      </c>
      <c r="I743" s="42" t="str">
        <f>IF(B743="","",IF(L743=LIST!$A$75,"",IF(K743=LIST!$A$76,LIST!$A$76,IF(L743=LIST!$A$77,"",IF(L743=LIST!$A$78,"",IF(L743=LIST!$A$80,"",IF(L743=LIST!$A$72,"",IF(L743=LIST!$A$73,"",IF(L743=LIST!$A$81,"",IF(L743=LIST!$A$82,"",IF(L743=LIST!$A$79,"",IF(K743=LIST!$A$75,LIST!$A$75,ROUND(J743*L743,2)))))))))))))</f>
        <v/>
      </c>
      <c r="J743" s="43">
        <f>IF(D743="",0,IF(K743=LIST!$A$75,0,IF(K743=LIST!$A$76,0,IF(K743=LIST!$A$77,0,IF(K743=LIST!$A$78,0,(MIN(D743,8)-K743))))))</f>
        <v>0</v>
      </c>
      <c r="K743" s="185" t="str">
        <f>IF(D743="","",IF('CLAIM FORM'!$M$7="",0,IF(L743=LIST!$A$78,0,IF('CLAIM FORM'!$M$7="R&amp;D",0,IF(E743="",LIST!$A$75,IF(F743=LIST!$F$30,0,IFERROR(((VLOOKUP(E743,'TRAINING CODE'!B:D,3,FALSE)*MIN(D743,8))),LIST!$A$76)))))))</f>
        <v/>
      </c>
      <c r="L743" s="183" t="str">
        <f>IF(B743="","",IF('CLAIM FORM'!$M$7="",LIST!$A$77,IFERROR(VLOOKUP(B743,'PHR (Project Hourly Rate)'!B:G,6,FALSE),LIST!$A$78)))</f>
        <v/>
      </c>
    </row>
    <row r="744" spans="1:12" ht="36" customHeight="1">
      <c r="A744" s="184">
        <v>742</v>
      </c>
      <c r="B744" s="46"/>
      <c r="C744" s="47"/>
      <c r="D744" s="48"/>
      <c r="E744" s="49"/>
      <c r="F744" s="49"/>
      <c r="G744" s="41" t="str">
        <f>IF(C744="","",VLOOKUP(WEEKDAY(C744),LIST!$A$15:$B$21,2,FALSE))</f>
        <v/>
      </c>
      <c r="H744" s="42" t="str">
        <f>IF(B744="","",IF(L744=LIST!$A$80,LIST!$A$78,IF(L744=LIST!$A$81,LIST!$A$78,IF(L744=LIST!$A$82,LIST!$A$78,IF(IFERROR(VLOOKUP(B744,'PHR (Project Hourly Rate)'!B:G,6,FALSE),LIST!$A$78)=0,LIST!$A$79,L744)))))</f>
        <v/>
      </c>
      <c r="I744" s="42" t="str">
        <f>IF(B744="","",IF(L744=LIST!$A$75,"",IF(K744=LIST!$A$76,LIST!$A$76,IF(L744=LIST!$A$77,"",IF(L744=LIST!$A$78,"",IF(L744=LIST!$A$80,"",IF(L744=LIST!$A$72,"",IF(L744=LIST!$A$73,"",IF(L744=LIST!$A$81,"",IF(L744=LIST!$A$82,"",IF(L744=LIST!$A$79,"",IF(K744=LIST!$A$75,LIST!$A$75,ROUND(J744*L744,2)))))))))))))</f>
        <v/>
      </c>
      <c r="J744" s="43">
        <f>IF(D744="",0,IF(K744=LIST!$A$75,0,IF(K744=LIST!$A$76,0,IF(K744=LIST!$A$77,0,IF(K744=LIST!$A$78,0,(MIN(D744,8)-K744))))))</f>
        <v>0</v>
      </c>
      <c r="K744" s="185" t="str">
        <f>IF(D744="","",IF('CLAIM FORM'!$M$7="",0,IF(L744=LIST!$A$78,0,IF('CLAIM FORM'!$M$7="R&amp;D",0,IF(E744="",LIST!$A$75,IF(F744=LIST!$F$30,0,IFERROR(((VLOOKUP(E744,'TRAINING CODE'!B:D,3,FALSE)*MIN(D744,8))),LIST!$A$76)))))))</f>
        <v/>
      </c>
      <c r="L744" s="183" t="str">
        <f>IF(B744="","",IF('CLAIM FORM'!$M$7="",LIST!$A$77,IFERROR(VLOOKUP(B744,'PHR (Project Hourly Rate)'!B:G,6,FALSE),LIST!$A$78)))</f>
        <v/>
      </c>
    </row>
    <row r="745" spans="1:12" ht="36" customHeight="1">
      <c r="A745" s="184">
        <v>743</v>
      </c>
      <c r="B745" s="46"/>
      <c r="C745" s="47"/>
      <c r="D745" s="48"/>
      <c r="E745" s="49"/>
      <c r="F745" s="49"/>
      <c r="G745" s="41" t="str">
        <f>IF(C745="","",VLOOKUP(WEEKDAY(C745),LIST!$A$15:$B$21,2,FALSE))</f>
        <v/>
      </c>
      <c r="H745" s="42" t="str">
        <f>IF(B745="","",IF(L745=LIST!$A$80,LIST!$A$78,IF(L745=LIST!$A$81,LIST!$A$78,IF(L745=LIST!$A$82,LIST!$A$78,IF(IFERROR(VLOOKUP(B745,'PHR (Project Hourly Rate)'!B:G,6,FALSE),LIST!$A$78)=0,LIST!$A$79,L745)))))</f>
        <v/>
      </c>
      <c r="I745" s="42" t="str">
        <f>IF(B745="","",IF(L745=LIST!$A$75,"",IF(K745=LIST!$A$76,LIST!$A$76,IF(L745=LIST!$A$77,"",IF(L745=LIST!$A$78,"",IF(L745=LIST!$A$80,"",IF(L745=LIST!$A$72,"",IF(L745=LIST!$A$73,"",IF(L745=LIST!$A$81,"",IF(L745=LIST!$A$82,"",IF(L745=LIST!$A$79,"",IF(K745=LIST!$A$75,LIST!$A$75,ROUND(J745*L745,2)))))))))))))</f>
        <v/>
      </c>
      <c r="J745" s="43">
        <f>IF(D745="",0,IF(K745=LIST!$A$75,0,IF(K745=LIST!$A$76,0,IF(K745=LIST!$A$77,0,IF(K745=LIST!$A$78,0,(MIN(D745,8)-K745))))))</f>
        <v>0</v>
      </c>
      <c r="K745" s="185" t="str">
        <f>IF(D745="","",IF('CLAIM FORM'!$M$7="",0,IF(L745=LIST!$A$78,0,IF('CLAIM FORM'!$M$7="R&amp;D",0,IF(E745="",LIST!$A$75,IF(F745=LIST!$F$30,0,IFERROR(((VLOOKUP(E745,'TRAINING CODE'!B:D,3,FALSE)*MIN(D745,8))),LIST!$A$76)))))))</f>
        <v/>
      </c>
      <c r="L745" s="183" t="str">
        <f>IF(B745="","",IF('CLAIM FORM'!$M$7="",LIST!$A$77,IFERROR(VLOOKUP(B745,'PHR (Project Hourly Rate)'!B:G,6,FALSE),LIST!$A$78)))</f>
        <v/>
      </c>
    </row>
    <row r="746" spans="1:12" ht="36" customHeight="1">
      <c r="A746" s="184">
        <v>744</v>
      </c>
      <c r="B746" s="46"/>
      <c r="C746" s="47"/>
      <c r="D746" s="48"/>
      <c r="E746" s="49"/>
      <c r="F746" s="49"/>
      <c r="G746" s="41" t="str">
        <f>IF(C746="","",VLOOKUP(WEEKDAY(C746),LIST!$A$15:$B$21,2,FALSE))</f>
        <v/>
      </c>
      <c r="H746" s="42" t="str">
        <f>IF(B746="","",IF(L746=LIST!$A$80,LIST!$A$78,IF(L746=LIST!$A$81,LIST!$A$78,IF(L746=LIST!$A$82,LIST!$A$78,IF(IFERROR(VLOOKUP(B746,'PHR (Project Hourly Rate)'!B:G,6,FALSE),LIST!$A$78)=0,LIST!$A$79,L746)))))</f>
        <v/>
      </c>
      <c r="I746" s="42" t="str">
        <f>IF(B746="","",IF(L746=LIST!$A$75,"",IF(K746=LIST!$A$76,LIST!$A$76,IF(L746=LIST!$A$77,"",IF(L746=LIST!$A$78,"",IF(L746=LIST!$A$80,"",IF(L746=LIST!$A$72,"",IF(L746=LIST!$A$73,"",IF(L746=LIST!$A$81,"",IF(L746=LIST!$A$82,"",IF(L746=LIST!$A$79,"",IF(K746=LIST!$A$75,LIST!$A$75,ROUND(J746*L746,2)))))))))))))</f>
        <v/>
      </c>
      <c r="J746" s="43">
        <f>IF(D746="",0,IF(K746=LIST!$A$75,0,IF(K746=LIST!$A$76,0,IF(K746=LIST!$A$77,0,IF(K746=LIST!$A$78,0,(MIN(D746,8)-K746))))))</f>
        <v>0</v>
      </c>
      <c r="K746" s="185" t="str">
        <f>IF(D746="","",IF('CLAIM FORM'!$M$7="",0,IF(L746=LIST!$A$78,0,IF('CLAIM FORM'!$M$7="R&amp;D",0,IF(E746="",LIST!$A$75,IF(F746=LIST!$F$30,0,IFERROR(((VLOOKUP(E746,'TRAINING CODE'!B:D,3,FALSE)*MIN(D746,8))),LIST!$A$76)))))))</f>
        <v/>
      </c>
      <c r="L746" s="183" t="str">
        <f>IF(B746="","",IF('CLAIM FORM'!$M$7="",LIST!$A$77,IFERROR(VLOOKUP(B746,'PHR (Project Hourly Rate)'!B:G,6,FALSE),LIST!$A$78)))</f>
        <v/>
      </c>
    </row>
    <row r="747" spans="1:12" ht="36" customHeight="1">
      <c r="A747" s="184">
        <v>745</v>
      </c>
      <c r="B747" s="46"/>
      <c r="C747" s="47"/>
      <c r="D747" s="48"/>
      <c r="E747" s="49"/>
      <c r="F747" s="49"/>
      <c r="G747" s="41" t="str">
        <f>IF(C747="","",VLOOKUP(WEEKDAY(C747),LIST!$A$15:$B$21,2,FALSE))</f>
        <v/>
      </c>
      <c r="H747" s="42" t="str">
        <f>IF(B747="","",IF(L747=LIST!$A$80,LIST!$A$78,IF(L747=LIST!$A$81,LIST!$A$78,IF(L747=LIST!$A$82,LIST!$A$78,IF(IFERROR(VLOOKUP(B747,'PHR (Project Hourly Rate)'!B:G,6,FALSE),LIST!$A$78)=0,LIST!$A$79,L747)))))</f>
        <v/>
      </c>
      <c r="I747" s="42" t="str">
        <f>IF(B747="","",IF(L747=LIST!$A$75,"",IF(K747=LIST!$A$76,LIST!$A$76,IF(L747=LIST!$A$77,"",IF(L747=LIST!$A$78,"",IF(L747=LIST!$A$80,"",IF(L747=LIST!$A$72,"",IF(L747=LIST!$A$73,"",IF(L747=LIST!$A$81,"",IF(L747=LIST!$A$82,"",IF(L747=LIST!$A$79,"",IF(K747=LIST!$A$75,LIST!$A$75,ROUND(J747*L747,2)))))))))))))</f>
        <v/>
      </c>
      <c r="J747" s="43">
        <f>IF(D747="",0,IF(K747=LIST!$A$75,0,IF(K747=LIST!$A$76,0,IF(K747=LIST!$A$77,0,IF(K747=LIST!$A$78,0,(MIN(D747,8)-K747))))))</f>
        <v>0</v>
      </c>
      <c r="K747" s="185" t="str">
        <f>IF(D747="","",IF('CLAIM FORM'!$M$7="",0,IF(L747=LIST!$A$78,0,IF('CLAIM FORM'!$M$7="R&amp;D",0,IF(E747="",LIST!$A$75,IF(F747=LIST!$F$30,0,IFERROR(((VLOOKUP(E747,'TRAINING CODE'!B:D,3,FALSE)*MIN(D747,8))),LIST!$A$76)))))))</f>
        <v/>
      </c>
      <c r="L747" s="183" t="str">
        <f>IF(B747="","",IF('CLAIM FORM'!$M$7="",LIST!$A$77,IFERROR(VLOOKUP(B747,'PHR (Project Hourly Rate)'!B:G,6,FALSE),LIST!$A$78)))</f>
        <v/>
      </c>
    </row>
    <row r="748" spans="1:12" ht="36" customHeight="1">
      <c r="A748" s="184">
        <v>746</v>
      </c>
      <c r="B748" s="46"/>
      <c r="C748" s="47"/>
      <c r="D748" s="48"/>
      <c r="E748" s="49"/>
      <c r="F748" s="49"/>
      <c r="G748" s="41" t="str">
        <f>IF(C748="","",VLOOKUP(WEEKDAY(C748),LIST!$A$15:$B$21,2,FALSE))</f>
        <v/>
      </c>
      <c r="H748" s="42" t="str">
        <f>IF(B748="","",IF(L748=LIST!$A$80,LIST!$A$78,IF(L748=LIST!$A$81,LIST!$A$78,IF(L748=LIST!$A$82,LIST!$A$78,IF(IFERROR(VLOOKUP(B748,'PHR (Project Hourly Rate)'!B:G,6,FALSE),LIST!$A$78)=0,LIST!$A$79,L748)))))</f>
        <v/>
      </c>
      <c r="I748" s="42" t="str">
        <f>IF(B748="","",IF(L748=LIST!$A$75,"",IF(K748=LIST!$A$76,LIST!$A$76,IF(L748=LIST!$A$77,"",IF(L748=LIST!$A$78,"",IF(L748=LIST!$A$80,"",IF(L748=LIST!$A$72,"",IF(L748=LIST!$A$73,"",IF(L748=LIST!$A$81,"",IF(L748=LIST!$A$82,"",IF(L748=LIST!$A$79,"",IF(K748=LIST!$A$75,LIST!$A$75,ROUND(J748*L748,2)))))))))))))</f>
        <v/>
      </c>
      <c r="J748" s="43">
        <f>IF(D748="",0,IF(K748=LIST!$A$75,0,IF(K748=LIST!$A$76,0,IF(K748=LIST!$A$77,0,IF(K748=LIST!$A$78,0,(MIN(D748,8)-K748))))))</f>
        <v>0</v>
      </c>
      <c r="K748" s="185" t="str">
        <f>IF(D748="","",IF('CLAIM FORM'!$M$7="",0,IF(L748=LIST!$A$78,0,IF('CLAIM FORM'!$M$7="R&amp;D",0,IF(E748="",LIST!$A$75,IF(F748=LIST!$F$30,0,IFERROR(((VLOOKUP(E748,'TRAINING CODE'!B:D,3,FALSE)*MIN(D748,8))),LIST!$A$76)))))))</f>
        <v/>
      </c>
      <c r="L748" s="183" t="str">
        <f>IF(B748="","",IF('CLAIM FORM'!$M$7="",LIST!$A$77,IFERROR(VLOOKUP(B748,'PHR (Project Hourly Rate)'!B:G,6,FALSE),LIST!$A$78)))</f>
        <v/>
      </c>
    </row>
    <row r="749" spans="1:12" ht="36" customHeight="1">
      <c r="A749" s="184">
        <v>747</v>
      </c>
      <c r="B749" s="46"/>
      <c r="C749" s="47"/>
      <c r="D749" s="48"/>
      <c r="E749" s="49"/>
      <c r="F749" s="49"/>
      <c r="G749" s="41" t="str">
        <f>IF(C749="","",VLOOKUP(WEEKDAY(C749),LIST!$A$15:$B$21,2,FALSE))</f>
        <v/>
      </c>
      <c r="H749" s="42" t="str">
        <f>IF(B749="","",IF(L749=LIST!$A$80,LIST!$A$78,IF(L749=LIST!$A$81,LIST!$A$78,IF(L749=LIST!$A$82,LIST!$A$78,IF(IFERROR(VLOOKUP(B749,'PHR (Project Hourly Rate)'!B:G,6,FALSE),LIST!$A$78)=0,LIST!$A$79,L749)))))</f>
        <v/>
      </c>
      <c r="I749" s="42" t="str">
        <f>IF(B749="","",IF(L749=LIST!$A$75,"",IF(K749=LIST!$A$76,LIST!$A$76,IF(L749=LIST!$A$77,"",IF(L749=LIST!$A$78,"",IF(L749=LIST!$A$80,"",IF(L749=LIST!$A$72,"",IF(L749=LIST!$A$73,"",IF(L749=LIST!$A$81,"",IF(L749=LIST!$A$82,"",IF(L749=LIST!$A$79,"",IF(K749=LIST!$A$75,LIST!$A$75,ROUND(J749*L749,2)))))))))))))</f>
        <v/>
      </c>
      <c r="J749" s="43">
        <f>IF(D749="",0,IF(K749=LIST!$A$75,0,IF(K749=LIST!$A$76,0,IF(K749=LIST!$A$77,0,IF(K749=LIST!$A$78,0,(MIN(D749,8)-K749))))))</f>
        <v>0</v>
      </c>
      <c r="K749" s="185" t="str">
        <f>IF(D749="","",IF('CLAIM FORM'!$M$7="",0,IF(L749=LIST!$A$78,0,IF('CLAIM FORM'!$M$7="R&amp;D",0,IF(E749="",LIST!$A$75,IF(F749=LIST!$F$30,0,IFERROR(((VLOOKUP(E749,'TRAINING CODE'!B:D,3,FALSE)*MIN(D749,8))),LIST!$A$76)))))))</f>
        <v/>
      </c>
      <c r="L749" s="183" t="str">
        <f>IF(B749="","",IF('CLAIM FORM'!$M$7="",LIST!$A$77,IFERROR(VLOOKUP(B749,'PHR (Project Hourly Rate)'!B:G,6,FALSE),LIST!$A$78)))</f>
        <v/>
      </c>
    </row>
    <row r="750" spans="1:12" ht="36" customHeight="1">
      <c r="A750" s="184">
        <v>748</v>
      </c>
      <c r="B750" s="46"/>
      <c r="C750" s="47"/>
      <c r="D750" s="48"/>
      <c r="E750" s="49"/>
      <c r="F750" s="49"/>
      <c r="G750" s="41" t="str">
        <f>IF(C750="","",VLOOKUP(WEEKDAY(C750),LIST!$A$15:$B$21,2,FALSE))</f>
        <v/>
      </c>
      <c r="H750" s="42" t="str">
        <f>IF(B750="","",IF(L750=LIST!$A$80,LIST!$A$78,IF(L750=LIST!$A$81,LIST!$A$78,IF(L750=LIST!$A$82,LIST!$A$78,IF(IFERROR(VLOOKUP(B750,'PHR (Project Hourly Rate)'!B:G,6,FALSE),LIST!$A$78)=0,LIST!$A$79,L750)))))</f>
        <v/>
      </c>
      <c r="I750" s="42" t="str">
        <f>IF(B750="","",IF(L750=LIST!$A$75,"",IF(K750=LIST!$A$76,LIST!$A$76,IF(L750=LIST!$A$77,"",IF(L750=LIST!$A$78,"",IF(L750=LIST!$A$80,"",IF(L750=LIST!$A$72,"",IF(L750=LIST!$A$73,"",IF(L750=LIST!$A$81,"",IF(L750=LIST!$A$82,"",IF(L750=LIST!$A$79,"",IF(K750=LIST!$A$75,LIST!$A$75,ROUND(J750*L750,2)))))))))))))</f>
        <v/>
      </c>
      <c r="J750" s="43">
        <f>IF(D750="",0,IF(K750=LIST!$A$75,0,IF(K750=LIST!$A$76,0,IF(K750=LIST!$A$77,0,IF(K750=LIST!$A$78,0,(MIN(D750,8)-K750))))))</f>
        <v>0</v>
      </c>
      <c r="K750" s="185" t="str">
        <f>IF(D750="","",IF('CLAIM FORM'!$M$7="",0,IF(L750=LIST!$A$78,0,IF('CLAIM FORM'!$M$7="R&amp;D",0,IF(E750="",LIST!$A$75,IF(F750=LIST!$F$30,0,IFERROR(((VLOOKUP(E750,'TRAINING CODE'!B:D,3,FALSE)*MIN(D750,8))),LIST!$A$76)))))))</f>
        <v/>
      </c>
      <c r="L750" s="183" t="str">
        <f>IF(B750="","",IF('CLAIM FORM'!$M$7="",LIST!$A$77,IFERROR(VLOOKUP(B750,'PHR (Project Hourly Rate)'!B:G,6,FALSE),LIST!$A$78)))</f>
        <v/>
      </c>
    </row>
    <row r="751" spans="1:12" ht="36" customHeight="1">
      <c r="A751" s="184">
        <v>749</v>
      </c>
      <c r="B751" s="46"/>
      <c r="C751" s="47"/>
      <c r="D751" s="48"/>
      <c r="E751" s="49"/>
      <c r="F751" s="49"/>
      <c r="G751" s="41" t="str">
        <f>IF(C751="","",VLOOKUP(WEEKDAY(C751),LIST!$A$15:$B$21,2,FALSE))</f>
        <v/>
      </c>
      <c r="H751" s="42" t="str">
        <f>IF(B751="","",IF(L751=LIST!$A$80,LIST!$A$78,IF(L751=LIST!$A$81,LIST!$A$78,IF(L751=LIST!$A$82,LIST!$A$78,IF(IFERROR(VLOOKUP(B751,'PHR (Project Hourly Rate)'!B:G,6,FALSE),LIST!$A$78)=0,LIST!$A$79,L751)))))</f>
        <v/>
      </c>
      <c r="I751" s="42" t="str">
        <f>IF(B751="","",IF(L751=LIST!$A$75,"",IF(K751=LIST!$A$76,LIST!$A$76,IF(L751=LIST!$A$77,"",IF(L751=LIST!$A$78,"",IF(L751=LIST!$A$80,"",IF(L751=LIST!$A$72,"",IF(L751=LIST!$A$73,"",IF(L751=LIST!$A$81,"",IF(L751=LIST!$A$82,"",IF(L751=LIST!$A$79,"",IF(K751=LIST!$A$75,LIST!$A$75,ROUND(J751*L751,2)))))))))))))</f>
        <v/>
      </c>
      <c r="J751" s="43">
        <f>IF(D751="",0,IF(K751=LIST!$A$75,0,IF(K751=LIST!$A$76,0,IF(K751=LIST!$A$77,0,IF(K751=LIST!$A$78,0,(MIN(D751,8)-K751))))))</f>
        <v>0</v>
      </c>
      <c r="K751" s="185" t="str">
        <f>IF(D751="","",IF('CLAIM FORM'!$M$7="",0,IF(L751=LIST!$A$78,0,IF('CLAIM FORM'!$M$7="R&amp;D",0,IF(E751="",LIST!$A$75,IF(F751=LIST!$F$30,0,IFERROR(((VLOOKUP(E751,'TRAINING CODE'!B:D,3,FALSE)*MIN(D751,8))),LIST!$A$76)))))))</f>
        <v/>
      </c>
      <c r="L751" s="183" t="str">
        <f>IF(B751="","",IF('CLAIM FORM'!$M$7="",LIST!$A$77,IFERROR(VLOOKUP(B751,'PHR (Project Hourly Rate)'!B:G,6,FALSE),LIST!$A$78)))</f>
        <v/>
      </c>
    </row>
    <row r="752" spans="1:12" ht="36" customHeight="1">
      <c r="A752" s="184">
        <v>750</v>
      </c>
      <c r="B752" s="46"/>
      <c r="C752" s="47"/>
      <c r="D752" s="48"/>
      <c r="E752" s="49"/>
      <c r="F752" s="49"/>
      <c r="G752" s="41" t="str">
        <f>IF(C752="","",VLOOKUP(WEEKDAY(C752),LIST!$A$15:$B$21,2,FALSE))</f>
        <v/>
      </c>
      <c r="H752" s="42" t="str">
        <f>IF(B752="","",IF(L752=LIST!$A$80,LIST!$A$78,IF(L752=LIST!$A$81,LIST!$A$78,IF(L752=LIST!$A$82,LIST!$A$78,IF(IFERROR(VLOOKUP(B752,'PHR (Project Hourly Rate)'!B:G,6,FALSE),LIST!$A$78)=0,LIST!$A$79,L752)))))</f>
        <v/>
      </c>
      <c r="I752" s="42" t="str">
        <f>IF(B752="","",IF(L752=LIST!$A$75,"",IF(K752=LIST!$A$76,LIST!$A$76,IF(L752=LIST!$A$77,"",IF(L752=LIST!$A$78,"",IF(L752=LIST!$A$80,"",IF(L752=LIST!$A$72,"",IF(L752=LIST!$A$73,"",IF(L752=LIST!$A$81,"",IF(L752=LIST!$A$82,"",IF(L752=LIST!$A$79,"",IF(K752=LIST!$A$75,LIST!$A$75,ROUND(J752*L752,2)))))))))))))</f>
        <v/>
      </c>
      <c r="J752" s="43">
        <f>IF(D752="",0,IF(K752=LIST!$A$75,0,IF(K752=LIST!$A$76,0,IF(K752=LIST!$A$77,0,IF(K752=LIST!$A$78,0,(MIN(D752,8)-K752))))))</f>
        <v>0</v>
      </c>
      <c r="K752" s="185" t="str">
        <f>IF(D752="","",IF('CLAIM FORM'!$M$7="",0,IF(L752=LIST!$A$78,0,IF('CLAIM FORM'!$M$7="R&amp;D",0,IF(E752="",LIST!$A$75,IF(F752=LIST!$F$30,0,IFERROR(((VLOOKUP(E752,'TRAINING CODE'!B:D,3,FALSE)*MIN(D752,8))),LIST!$A$76)))))))</f>
        <v/>
      </c>
      <c r="L752" s="183" t="str">
        <f>IF(B752="","",IF('CLAIM FORM'!$M$7="",LIST!$A$77,IFERROR(VLOOKUP(B752,'PHR (Project Hourly Rate)'!B:G,6,FALSE),LIST!$A$78)))</f>
        <v/>
      </c>
    </row>
    <row r="753" spans="1:12" ht="36" customHeight="1">
      <c r="A753" s="184">
        <v>751</v>
      </c>
      <c r="B753" s="46"/>
      <c r="C753" s="47"/>
      <c r="D753" s="48"/>
      <c r="E753" s="49"/>
      <c r="F753" s="49"/>
      <c r="G753" s="41" t="str">
        <f>IF(C753="","",VLOOKUP(WEEKDAY(C753),LIST!$A$15:$B$21,2,FALSE))</f>
        <v/>
      </c>
      <c r="H753" s="42" t="str">
        <f>IF(B753="","",IF(L753=LIST!$A$80,LIST!$A$78,IF(L753=LIST!$A$81,LIST!$A$78,IF(L753=LIST!$A$82,LIST!$A$78,IF(IFERROR(VLOOKUP(B753,'PHR (Project Hourly Rate)'!B:G,6,FALSE),LIST!$A$78)=0,LIST!$A$79,L753)))))</f>
        <v/>
      </c>
      <c r="I753" s="42" t="str">
        <f>IF(B753="","",IF(L753=LIST!$A$75,"",IF(K753=LIST!$A$76,LIST!$A$76,IF(L753=LIST!$A$77,"",IF(L753=LIST!$A$78,"",IF(L753=LIST!$A$80,"",IF(L753=LIST!$A$72,"",IF(L753=LIST!$A$73,"",IF(L753=LIST!$A$81,"",IF(L753=LIST!$A$82,"",IF(L753=LIST!$A$79,"",IF(K753=LIST!$A$75,LIST!$A$75,ROUND(J753*L753,2)))))))))))))</f>
        <v/>
      </c>
      <c r="J753" s="43">
        <f>IF(D753="",0,IF(K753=LIST!$A$75,0,IF(K753=LIST!$A$76,0,IF(K753=LIST!$A$77,0,IF(K753=LIST!$A$78,0,(MIN(D753,8)-K753))))))</f>
        <v>0</v>
      </c>
      <c r="K753" s="185" t="str">
        <f>IF(D753="","",IF('CLAIM FORM'!$M$7="",0,IF(L753=LIST!$A$78,0,IF('CLAIM FORM'!$M$7="R&amp;D",0,IF(E753="",LIST!$A$75,IF(F753=LIST!$F$30,0,IFERROR(((VLOOKUP(E753,'TRAINING CODE'!B:D,3,FALSE)*MIN(D753,8))),LIST!$A$76)))))))</f>
        <v/>
      </c>
      <c r="L753" s="183" t="str">
        <f>IF(B753="","",IF('CLAIM FORM'!$M$7="",LIST!$A$77,IFERROR(VLOOKUP(B753,'PHR (Project Hourly Rate)'!B:G,6,FALSE),LIST!$A$78)))</f>
        <v/>
      </c>
    </row>
    <row r="754" spans="1:12" ht="36" customHeight="1">
      <c r="A754" s="184">
        <v>752</v>
      </c>
      <c r="B754" s="46"/>
      <c r="C754" s="47"/>
      <c r="D754" s="48"/>
      <c r="E754" s="49"/>
      <c r="F754" s="49"/>
      <c r="G754" s="41" t="str">
        <f>IF(C754="","",VLOOKUP(WEEKDAY(C754),LIST!$A$15:$B$21,2,FALSE))</f>
        <v/>
      </c>
      <c r="H754" s="42" t="str">
        <f>IF(B754="","",IF(L754=LIST!$A$80,LIST!$A$78,IF(L754=LIST!$A$81,LIST!$A$78,IF(L754=LIST!$A$82,LIST!$A$78,IF(IFERROR(VLOOKUP(B754,'PHR (Project Hourly Rate)'!B:G,6,FALSE),LIST!$A$78)=0,LIST!$A$79,L754)))))</f>
        <v/>
      </c>
      <c r="I754" s="42" t="str">
        <f>IF(B754="","",IF(L754=LIST!$A$75,"",IF(K754=LIST!$A$76,LIST!$A$76,IF(L754=LIST!$A$77,"",IF(L754=LIST!$A$78,"",IF(L754=LIST!$A$80,"",IF(L754=LIST!$A$72,"",IF(L754=LIST!$A$73,"",IF(L754=LIST!$A$81,"",IF(L754=LIST!$A$82,"",IF(L754=LIST!$A$79,"",IF(K754=LIST!$A$75,LIST!$A$75,ROUND(J754*L754,2)))))))))))))</f>
        <v/>
      </c>
      <c r="J754" s="43">
        <f>IF(D754="",0,IF(K754=LIST!$A$75,0,IF(K754=LIST!$A$76,0,IF(K754=LIST!$A$77,0,IF(K754=LIST!$A$78,0,(MIN(D754,8)-K754))))))</f>
        <v>0</v>
      </c>
      <c r="K754" s="185" t="str">
        <f>IF(D754="","",IF('CLAIM FORM'!$M$7="",0,IF(L754=LIST!$A$78,0,IF('CLAIM FORM'!$M$7="R&amp;D",0,IF(E754="",LIST!$A$75,IF(F754=LIST!$F$30,0,IFERROR(((VLOOKUP(E754,'TRAINING CODE'!B:D,3,FALSE)*MIN(D754,8))),LIST!$A$76)))))))</f>
        <v/>
      </c>
      <c r="L754" s="183" t="str">
        <f>IF(B754="","",IF('CLAIM FORM'!$M$7="",LIST!$A$77,IFERROR(VLOOKUP(B754,'PHR (Project Hourly Rate)'!B:G,6,FALSE),LIST!$A$78)))</f>
        <v/>
      </c>
    </row>
    <row r="755" spans="1:12" ht="36" customHeight="1">
      <c r="A755" s="184">
        <v>753</v>
      </c>
      <c r="B755" s="46"/>
      <c r="C755" s="47"/>
      <c r="D755" s="48"/>
      <c r="E755" s="49"/>
      <c r="F755" s="49"/>
      <c r="G755" s="41" t="str">
        <f>IF(C755="","",VLOOKUP(WEEKDAY(C755),LIST!$A$15:$B$21,2,FALSE))</f>
        <v/>
      </c>
      <c r="H755" s="42" t="str">
        <f>IF(B755="","",IF(L755=LIST!$A$80,LIST!$A$78,IF(L755=LIST!$A$81,LIST!$A$78,IF(L755=LIST!$A$82,LIST!$A$78,IF(IFERROR(VLOOKUP(B755,'PHR (Project Hourly Rate)'!B:G,6,FALSE),LIST!$A$78)=0,LIST!$A$79,L755)))))</f>
        <v/>
      </c>
      <c r="I755" s="42" t="str">
        <f>IF(B755="","",IF(L755=LIST!$A$75,"",IF(K755=LIST!$A$76,LIST!$A$76,IF(L755=LIST!$A$77,"",IF(L755=LIST!$A$78,"",IF(L755=LIST!$A$80,"",IF(L755=LIST!$A$72,"",IF(L755=LIST!$A$73,"",IF(L755=LIST!$A$81,"",IF(L755=LIST!$A$82,"",IF(L755=LIST!$A$79,"",IF(K755=LIST!$A$75,LIST!$A$75,ROUND(J755*L755,2)))))))))))))</f>
        <v/>
      </c>
      <c r="J755" s="43">
        <f>IF(D755="",0,IF(K755=LIST!$A$75,0,IF(K755=LIST!$A$76,0,IF(K755=LIST!$A$77,0,IF(K755=LIST!$A$78,0,(MIN(D755,8)-K755))))))</f>
        <v>0</v>
      </c>
      <c r="K755" s="185" t="str">
        <f>IF(D755="","",IF('CLAIM FORM'!$M$7="",0,IF(L755=LIST!$A$78,0,IF('CLAIM FORM'!$M$7="R&amp;D",0,IF(E755="",LIST!$A$75,IF(F755=LIST!$F$30,0,IFERROR(((VLOOKUP(E755,'TRAINING CODE'!B:D,3,FALSE)*MIN(D755,8))),LIST!$A$76)))))))</f>
        <v/>
      </c>
      <c r="L755" s="183" t="str">
        <f>IF(B755="","",IF('CLAIM FORM'!$M$7="",LIST!$A$77,IFERROR(VLOOKUP(B755,'PHR (Project Hourly Rate)'!B:G,6,FALSE),LIST!$A$78)))</f>
        <v/>
      </c>
    </row>
    <row r="756" spans="1:12" ht="36" customHeight="1">
      <c r="A756" s="184">
        <v>754</v>
      </c>
      <c r="B756" s="46"/>
      <c r="C756" s="47"/>
      <c r="D756" s="48"/>
      <c r="E756" s="49"/>
      <c r="F756" s="49"/>
      <c r="G756" s="41" t="str">
        <f>IF(C756="","",VLOOKUP(WEEKDAY(C756),LIST!$A$15:$B$21,2,FALSE))</f>
        <v/>
      </c>
      <c r="H756" s="42" t="str">
        <f>IF(B756="","",IF(L756=LIST!$A$80,LIST!$A$78,IF(L756=LIST!$A$81,LIST!$A$78,IF(L756=LIST!$A$82,LIST!$A$78,IF(IFERROR(VLOOKUP(B756,'PHR (Project Hourly Rate)'!B:G,6,FALSE),LIST!$A$78)=0,LIST!$A$79,L756)))))</f>
        <v/>
      </c>
      <c r="I756" s="42" t="str">
        <f>IF(B756="","",IF(L756=LIST!$A$75,"",IF(K756=LIST!$A$76,LIST!$A$76,IF(L756=LIST!$A$77,"",IF(L756=LIST!$A$78,"",IF(L756=LIST!$A$80,"",IF(L756=LIST!$A$72,"",IF(L756=LIST!$A$73,"",IF(L756=LIST!$A$81,"",IF(L756=LIST!$A$82,"",IF(L756=LIST!$A$79,"",IF(K756=LIST!$A$75,LIST!$A$75,ROUND(J756*L756,2)))))))))))))</f>
        <v/>
      </c>
      <c r="J756" s="43">
        <f>IF(D756="",0,IF(K756=LIST!$A$75,0,IF(K756=LIST!$A$76,0,IF(K756=LIST!$A$77,0,IF(K756=LIST!$A$78,0,(MIN(D756,8)-K756))))))</f>
        <v>0</v>
      </c>
      <c r="K756" s="185" t="str">
        <f>IF(D756="","",IF('CLAIM FORM'!$M$7="",0,IF(L756=LIST!$A$78,0,IF('CLAIM FORM'!$M$7="R&amp;D",0,IF(E756="",LIST!$A$75,IF(F756=LIST!$F$30,0,IFERROR(((VLOOKUP(E756,'TRAINING CODE'!B:D,3,FALSE)*MIN(D756,8))),LIST!$A$76)))))))</f>
        <v/>
      </c>
      <c r="L756" s="183" t="str">
        <f>IF(B756="","",IF('CLAIM FORM'!$M$7="",LIST!$A$77,IFERROR(VLOOKUP(B756,'PHR (Project Hourly Rate)'!B:G,6,FALSE),LIST!$A$78)))</f>
        <v/>
      </c>
    </row>
    <row r="757" spans="1:12" ht="36" customHeight="1">
      <c r="A757" s="184">
        <v>755</v>
      </c>
      <c r="B757" s="46"/>
      <c r="C757" s="47"/>
      <c r="D757" s="48"/>
      <c r="E757" s="49"/>
      <c r="F757" s="49"/>
      <c r="G757" s="41" t="str">
        <f>IF(C757="","",VLOOKUP(WEEKDAY(C757),LIST!$A$15:$B$21,2,FALSE))</f>
        <v/>
      </c>
      <c r="H757" s="42" t="str">
        <f>IF(B757="","",IF(L757=LIST!$A$80,LIST!$A$78,IF(L757=LIST!$A$81,LIST!$A$78,IF(L757=LIST!$A$82,LIST!$A$78,IF(IFERROR(VLOOKUP(B757,'PHR (Project Hourly Rate)'!B:G,6,FALSE),LIST!$A$78)=0,LIST!$A$79,L757)))))</f>
        <v/>
      </c>
      <c r="I757" s="42" t="str">
        <f>IF(B757="","",IF(L757=LIST!$A$75,"",IF(K757=LIST!$A$76,LIST!$A$76,IF(L757=LIST!$A$77,"",IF(L757=LIST!$A$78,"",IF(L757=LIST!$A$80,"",IF(L757=LIST!$A$72,"",IF(L757=LIST!$A$73,"",IF(L757=LIST!$A$81,"",IF(L757=LIST!$A$82,"",IF(L757=LIST!$A$79,"",IF(K757=LIST!$A$75,LIST!$A$75,ROUND(J757*L757,2)))))))))))))</f>
        <v/>
      </c>
      <c r="J757" s="43">
        <f>IF(D757="",0,IF(K757=LIST!$A$75,0,IF(K757=LIST!$A$76,0,IF(K757=LIST!$A$77,0,IF(K757=LIST!$A$78,0,(MIN(D757,8)-K757))))))</f>
        <v>0</v>
      </c>
      <c r="K757" s="185" t="str">
        <f>IF(D757="","",IF('CLAIM FORM'!$M$7="",0,IF(L757=LIST!$A$78,0,IF('CLAIM FORM'!$M$7="R&amp;D",0,IF(E757="",LIST!$A$75,IF(F757=LIST!$F$30,0,IFERROR(((VLOOKUP(E757,'TRAINING CODE'!B:D,3,FALSE)*MIN(D757,8))),LIST!$A$76)))))))</f>
        <v/>
      </c>
      <c r="L757" s="183" t="str">
        <f>IF(B757="","",IF('CLAIM FORM'!$M$7="",LIST!$A$77,IFERROR(VLOOKUP(B757,'PHR (Project Hourly Rate)'!B:G,6,FALSE),LIST!$A$78)))</f>
        <v/>
      </c>
    </row>
    <row r="758" spans="1:12" ht="36" customHeight="1">
      <c r="A758" s="184">
        <v>756</v>
      </c>
      <c r="B758" s="46"/>
      <c r="C758" s="47"/>
      <c r="D758" s="48"/>
      <c r="E758" s="49"/>
      <c r="F758" s="49"/>
      <c r="G758" s="41" t="str">
        <f>IF(C758="","",VLOOKUP(WEEKDAY(C758),LIST!$A$15:$B$21,2,FALSE))</f>
        <v/>
      </c>
      <c r="H758" s="42" t="str">
        <f>IF(B758="","",IF(L758=LIST!$A$80,LIST!$A$78,IF(L758=LIST!$A$81,LIST!$A$78,IF(L758=LIST!$A$82,LIST!$A$78,IF(IFERROR(VLOOKUP(B758,'PHR (Project Hourly Rate)'!B:G,6,FALSE),LIST!$A$78)=0,LIST!$A$79,L758)))))</f>
        <v/>
      </c>
      <c r="I758" s="42" t="str">
        <f>IF(B758="","",IF(L758=LIST!$A$75,"",IF(K758=LIST!$A$76,LIST!$A$76,IF(L758=LIST!$A$77,"",IF(L758=LIST!$A$78,"",IF(L758=LIST!$A$80,"",IF(L758=LIST!$A$72,"",IF(L758=LIST!$A$73,"",IF(L758=LIST!$A$81,"",IF(L758=LIST!$A$82,"",IF(L758=LIST!$A$79,"",IF(K758=LIST!$A$75,LIST!$A$75,ROUND(J758*L758,2)))))))))))))</f>
        <v/>
      </c>
      <c r="J758" s="43">
        <f>IF(D758="",0,IF(K758=LIST!$A$75,0,IF(K758=LIST!$A$76,0,IF(K758=LIST!$A$77,0,IF(K758=LIST!$A$78,0,(MIN(D758,8)-K758))))))</f>
        <v>0</v>
      </c>
      <c r="K758" s="185" t="str">
        <f>IF(D758="","",IF('CLAIM FORM'!$M$7="",0,IF(L758=LIST!$A$78,0,IF('CLAIM FORM'!$M$7="R&amp;D",0,IF(E758="",LIST!$A$75,IF(F758=LIST!$F$30,0,IFERROR(((VLOOKUP(E758,'TRAINING CODE'!B:D,3,FALSE)*MIN(D758,8))),LIST!$A$76)))))))</f>
        <v/>
      </c>
      <c r="L758" s="183" t="str">
        <f>IF(B758="","",IF('CLAIM FORM'!$M$7="",LIST!$A$77,IFERROR(VLOOKUP(B758,'PHR (Project Hourly Rate)'!B:G,6,FALSE),LIST!$A$78)))</f>
        <v/>
      </c>
    </row>
    <row r="759" spans="1:12" ht="36" customHeight="1">
      <c r="A759" s="184">
        <v>757</v>
      </c>
      <c r="B759" s="46"/>
      <c r="C759" s="47"/>
      <c r="D759" s="48"/>
      <c r="E759" s="49"/>
      <c r="F759" s="49"/>
      <c r="G759" s="41" t="str">
        <f>IF(C759="","",VLOOKUP(WEEKDAY(C759),LIST!$A$15:$B$21,2,FALSE))</f>
        <v/>
      </c>
      <c r="H759" s="42" t="str">
        <f>IF(B759="","",IF(L759=LIST!$A$80,LIST!$A$78,IF(L759=LIST!$A$81,LIST!$A$78,IF(L759=LIST!$A$82,LIST!$A$78,IF(IFERROR(VLOOKUP(B759,'PHR (Project Hourly Rate)'!B:G,6,FALSE),LIST!$A$78)=0,LIST!$A$79,L759)))))</f>
        <v/>
      </c>
      <c r="I759" s="42" t="str">
        <f>IF(B759="","",IF(L759=LIST!$A$75,"",IF(K759=LIST!$A$76,LIST!$A$76,IF(L759=LIST!$A$77,"",IF(L759=LIST!$A$78,"",IF(L759=LIST!$A$80,"",IF(L759=LIST!$A$72,"",IF(L759=LIST!$A$73,"",IF(L759=LIST!$A$81,"",IF(L759=LIST!$A$82,"",IF(L759=LIST!$A$79,"",IF(K759=LIST!$A$75,LIST!$A$75,ROUND(J759*L759,2)))))))))))))</f>
        <v/>
      </c>
      <c r="J759" s="43">
        <f>IF(D759="",0,IF(K759=LIST!$A$75,0,IF(K759=LIST!$A$76,0,IF(K759=LIST!$A$77,0,IF(K759=LIST!$A$78,0,(MIN(D759,8)-K759))))))</f>
        <v>0</v>
      </c>
      <c r="K759" s="185" t="str">
        <f>IF(D759="","",IF('CLAIM FORM'!$M$7="",0,IF(L759=LIST!$A$78,0,IF('CLAIM FORM'!$M$7="R&amp;D",0,IF(E759="",LIST!$A$75,IF(F759=LIST!$F$30,0,IFERROR(((VLOOKUP(E759,'TRAINING CODE'!B:D,3,FALSE)*MIN(D759,8))),LIST!$A$76)))))))</f>
        <v/>
      </c>
      <c r="L759" s="183" t="str">
        <f>IF(B759="","",IF('CLAIM FORM'!$M$7="",LIST!$A$77,IFERROR(VLOOKUP(B759,'PHR (Project Hourly Rate)'!B:G,6,FALSE),LIST!$A$78)))</f>
        <v/>
      </c>
    </row>
    <row r="760" spans="1:12" ht="36" customHeight="1">
      <c r="A760" s="184">
        <v>758</v>
      </c>
      <c r="B760" s="46"/>
      <c r="C760" s="47"/>
      <c r="D760" s="48"/>
      <c r="E760" s="49"/>
      <c r="F760" s="49"/>
      <c r="G760" s="41" t="str">
        <f>IF(C760="","",VLOOKUP(WEEKDAY(C760),LIST!$A$15:$B$21,2,FALSE))</f>
        <v/>
      </c>
      <c r="H760" s="42" t="str">
        <f>IF(B760="","",IF(L760=LIST!$A$80,LIST!$A$78,IF(L760=LIST!$A$81,LIST!$A$78,IF(L760=LIST!$A$82,LIST!$A$78,IF(IFERROR(VLOOKUP(B760,'PHR (Project Hourly Rate)'!B:G,6,FALSE),LIST!$A$78)=0,LIST!$A$79,L760)))))</f>
        <v/>
      </c>
      <c r="I760" s="42" t="str">
        <f>IF(B760="","",IF(L760=LIST!$A$75,"",IF(K760=LIST!$A$76,LIST!$A$76,IF(L760=LIST!$A$77,"",IF(L760=LIST!$A$78,"",IF(L760=LIST!$A$80,"",IF(L760=LIST!$A$72,"",IF(L760=LIST!$A$73,"",IF(L760=LIST!$A$81,"",IF(L760=LIST!$A$82,"",IF(L760=LIST!$A$79,"",IF(K760=LIST!$A$75,LIST!$A$75,ROUND(J760*L760,2)))))))))))))</f>
        <v/>
      </c>
      <c r="J760" s="43">
        <f>IF(D760="",0,IF(K760=LIST!$A$75,0,IF(K760=LIST!$A$76,0,IF(K760=LIST!$A$77,0,IF(K760=LIST!$A$78,0,(MIN(D760,8)-K760))))))</f>
        <v>0</v>
      </c>
      <c r="K760" s="185" t="str">
        <f>IF(D760="","",IF('CLAIM FORM'!$M$7="",0,IF(L760=LIST!$A$78,0,IF('CLAIM FORM'!$M$7="R&amp;D",0,IF(E760="",LIST!$A$75,IF(F760=LIST!$F$30,0,IFERROR(((VLOOKUP(E760,'TRAINING CODE'!B:D,3,FALSE)*MIN(D760,8))),LIST!$A$76)))))))</f>
        <v/>
      </c>
      <c r="L760" s="183" t="str">
        <f>IF(B760="","",IF('CLAIM FORM'!$M$7="",LIST!$A$77,IFERROR(VLOOKUP(B760,'PHR (Project Hourly Rate)'!B:G,6,FALSE),LIST!$A$78)))</f>
        <v/>
      </c>
    </row>
    <row r="761" spans="1:12" ht="36" customHeight="1">
      <c r="A761" s="184">
        <v>759</v>
      </c>
      <c r="B761" s="46"/>
      <c r="C761" s="47"/>
      <c r="D761" s="48"/>
      <c r="E761" s="49"/>
      <c r="F761" s="49"/>
      <c r="G761" s="41" t="str">
        <f>IF(C761="","",VLOOKUP(WEEKDAY(C761),LIST!$A$15:$B$21,2,FALSE))</f>
        <v/>
      </c>
      <c r="H761" s="42" t="str">
        <f>IF(B761="","",IF(L761=LIST!$A$80,LIST!$A$78,IF(L761=LIST!$A$81,LIST!$A$78,IF(L761=LIST!$A$82,LIST!$A$78,IF(IFERROR(VLOOKUP(B761,'PHR (Project Hourly Rate)'!B:G,6,FALSE),LIST!$A$78)=0,LIST!$A$79,L761)))))</f>
        <v/>
      </c>
      <c r="I761" s="42" t="str">
        <f>IF(B761="","",IF(L761=LIST!$A$75,"",IF(K761=LIST!$A$76,LIST!$A$76,IF(L761=LIST!$A$77,"",IF(L761=LIST!$A$78,"",IF(L761=LIST!$A$80,"",IF(L761=LIST!$A$72,"",IF(L761=LIST!$A$73,"",IF(L761=LIST!$A$81,"",IF(L761=LIST!$A$82,"",IF(L761=LIST!$A$79,"",IF(K761=LIST!$A$75,LIST!$A$75,ROUND(J761*L761,2)))))))))))))</f>
        <v/>
      </c>
      <c r="J761" s="43">
        <f>IF(D761="",0,IF(K761=LIST!$A$75,0,IF(K761=LIST!$A$76,0,IF(K761=LIST!$A$77,0,IF(K761=LIST!$A$78,0,(MIN(D761,8)-K761))))))</f>
        <v>0</v>
      </c>
      <c r="K761" s="185" t="str">
        <f>IF(D761="","",IF('CLAIM FORM'!$M$7="",0,IF(L761=LIST!$A$78,0,IF('CLAIM FORM'!$M$7="R&amp;D",0,IF(E761="",LIST!$A$75,IF(F761=LIST!$F$30,0,IFERROR(((VLOOKUP(E761,'TRAINING CODE'!B:D,3,FALSE)*MIN(D761,8))),LIST!$A$76)))))))</f>
        <v/>
      </c>
      <c r="L761" s="183" t="str">
        <f>IF(B761="","",IF('CLAIM FORM'!$M$7="",LIST!$A$77,IFERROR(VLOOKUP(B761,'PHR (Project Hourly Rate)'!B:G,6,FALSE),LIST!$A$78)))</f>
        <v/>
      </c>
    </row>
    <row r="762" spans="1:12" ht="36" customHeight="1">
      <c r="A762" s="184">
        <v>760</v>
      </c>
      <c r="B762" s="46"/>
      <c r="C762" s="47"/>
      <c r="D762" s="48"/>
      <c r="E762" s="49"/>
      <c r="F762" s="49"/>
      <c r="G762" s="41" t="str">
        <f>IF(C762="","",VLOOKUP(WEEKDAY(C762),LIST!$A$15:$B$21,2,FALSE))</f>
        <v/>
      </c>
      <c r="H762" s="42" t="str">
        <f>IF(B762="","",IF(L762=LIST!$A$80,LIST!$A$78,IF(L762=LIST!$A$81,LIST!$A$78,IF(L762=LIST!$A$82,LIST!$A$78,IF(IFERROR(VLOOKUP(B762,'PHR (Project Hourly Rate)'!B:G,6,FALSE),LIST!$A$78)=0,LIST!$A$79,L762)))))</f>
        <v/>
      </c>
      <c r="I762" s="42" t="str">
        <f>IF(B762="","",IF(L762=LIST!$A$75,"",IF(K762=LIST!$A$76,LIST!$A$76,IF(L762=LIST!$A$77,"",IF(L762=LIST!$A$78,"",IF(L762=LIST!$A$80,"",IF(L762=LIST!$A$72,"",IF(L762=LIST!$A$73,"",IF(L762=LIST!$A$81,"",IF(L762=LIST!$A$82,"",IF(L762=LIST!$A$79,"",IF(K762=LIST!$A$75,LIST!$A$75,ROUND(J762*L762,2)))))))))))))</f>
        <v/>
      </c>
      <c r="J762" s="43">
        <f>IF(D762="",0,IF(K762=LIST!$A$75,0,IF(K762=LIST!$A$76,0,IF(K762=LIST!$A$77,0,IF(K762=LIST!$A$78,0,(MIN(D762,8)-K762))))))</f>
        <v>0</v>
      </c>
      <c r="K762" s="185" t="str">
        <f>IF(D762="","",IF('CLAIM FORM'!$M$7="",0,IF(L762=LIST!$A$78,0,IF('CLAIM FORM'!$M$7="R&amp;D",0,IF(E762="",LIST!$A$75,IF(F762=LIST!$F$30,0,IFERROR(((VLOOKUP(E762,'TRAINING CODE'!B:D,3,FALSE)*MIN(D762,8))),LIST!$A$76)))))))</f>
        <v/>
      </c>
      <c r="L762" s="183" t="str">
        <f>IF(B762="","",IF('CLAIM FORM'!$M$7="",LIST!$A$77,IFERROR(VLOOKUP(B762,'PHR (Project Hourly Rate)'!B:G,6,FALSE),LIST!$A$78)))</f>
        <v/>
      </c>
    </row>
    <row r="763" spans="1:12" ht="36" customHeight="1">
      <c r="A763" s="184">
        <v>761</v>
      </c>
      <c r="B763" s="46"/>
      <c r="C763" s="47"/>
      <c r="D763" s="48"/>
      <c r="E763" s="49"/>
      <c r="F763" s="49"/>
      <c r="G763" s="41" t="str">
        <f>IF(C763="","",VLOOKUP(WEEKDAY(C763),LIST!$A$15:$B$21,2,FALSE))</f>
        <v/>
      </c>
      <c r="H763" s="42" t="str">
        <f>IF(B763="","",IF(L763=LIST!$A$80,LIST!$A$78,IF(L763=LIST!$A$81,LIST!$A$78,IF(L763=LIST!$A$82,LIST!$A$78,IF(IFERROR(VLOOKUP(B763,'PHR (Project Hourly Rate)'!B:G,6,FALSE),LIST!$A$78)=0,LIST!$A$79,L763)))))</f>
        <v/>
      </c>
      <c r="I763" s="42" t="str">
        <f>IF(B763="","",IF(L763=LIST!$A$75,"",IF(K763=LIST!$A$76,LIST!$A$76,IF(L763=LIST!$A$77,"",IF(L763=LIST!$A$78,"",IF(L763=LIST!$A$80,"",IF(L763=LIST!$A$72,"",IF(L763=LIST!$A$73,"",IF(L763=LIST!$A$81,"",IF(L763=LIST!$A$82,"",IF(L763=LIST!$A$79,"",IF(K763=LIST!$A$75,LIST!$A$75,ROUND(J763*L763,2)))))))))))))</f>
        <v/>
      </c>
      <c r="J763" s="43">
        <f>IF(D763="",0,IF(K763=LIST!$A$75,0,IF(K763=LIST!$A$76,0,IF(K763=LIST!$A$77,0,IF(K763=LIST!$A$78,0,(MIN(D763,8)-K763))))))</f>
        <v>0</v>
      </c>
      <c r="K763" s="185" t="str">
        <f>IF(D763="","",IF('CLAIM FORM'!$M$7="",0,IF(L763=LIST!$A$78,0,IF('CLAIM FORM'!$M$7="R&amp;D",0,IF(E763="",LIST!$A$75,IF(F763=LIST!$F$30,0,IFERROR(((VLOOKUP(E763,'TRAINING CODE'!B:D,3,FALSE)*MIN(D763,8))),LIST!$A$76)))))))</f>
        <v/>
      </c>
      <c r="L763" s="183" t="str">
        <f>IF(B763="","",IF('CLAIM FORM'!$M$7="",LIST!$A$77,IFERROR(VLOOKUP(B763,'PHR (Project Hourly Rate)'!B:G,6,FALSE),LIST!$A$78)))</f>
        <v/>
      </c>
    </row>
    <row r="764" spans="1:12" ht="36" customHeight="1">
      <c r="A764" s="184">
        <v>762</v>
      </c>
      <c r="B764" s="46"/>
      <c r="C764" s="47"/>
      <c r="D764" s="48"/>
      <c r="E764" s="49"/>
      <c r="F764" s="49"/>
      <c r="G764" s="41" t="str">
        <f>IF(C764="","",VLOOKUP(WEEKDAY(C764),LIST!$A$15:$B$21,2,FALSE))</f>
        <v/>
      </c>
      <c r="H764" s="42" t="str">
        <f>IF(B764="","",IF(L764=LIST!$A$80,LIST!$A$78,IF(L764=LIST!$A$81,LIST!$A$78,IF(L764=LIST!$A$82,LIST!$A$78,IF(IFERROR(VLOOKUP(B764,'PHR (Project Hourly Rate)'!B:G,6,FALSE),LIST!$A$78)=0,LIST!$A$79,L764)))))</f>
        <v/>
      </c>
      <c r="I764" s="42" t="str">
        <f>IF(B764="","",IF(L764=LIST!$A$75,"",IF(K764=LIST!$A$76,LIST!$A$76,IF(L764=LIST!$A$77,"",IF(L764=LIST!$A$78,"",IF(L764=LIST!$A$80,"",IF(L764=LIST!$A$72,"",IF(L764=LIST!$A$73,"",IF(L764=LIST!$A$81,"",IF(L764=LIST!$A$82,"",IF(L764=LIST!$A$79,"",IF(K764=LIST!$A$75,LIST!$A$75,ROUND(J764*L764,2)))))))))))))</f>
        <v/>
      </c>
      <c r="J764" s="43">
        <f>IF(D764="",0,IF(K764=LIST!$A$75,0,IF(K764=LIST!$A$76,0,IF(K764=LIST!$A$77,0,IF(K764=LIST!$A$78,0,(MIN(D764,8)-K764))))))</f>
        <v>0</v>
      </c>
      <c r="K764" s="185" t="str">
        <f>IF(D764="","",IF('CLAIM FORM'!$M$7="",0,IF(L764=LIST!$A$78,0,IF('CLAIM FORM'!$M$7="R&amp;D",0,IF(E764="",LIST!$A$75,IF(F764=LIST!$F$30,0,IFERROR(((VLOOKUP(E764,'TRAINING CODE'!B:D,3,FALSE)*MIN(D764,8))),LIST!$A$76)))))))</f>
        <v/>
      </c>
      <c r="L764" s="183" t="str">
        <f>IF(B764="","",IF('CLAIM FORM'!$M$7="",LIST!$A$77,IFERROR(VLOOKUP(B764,'PHR (Project Hourly Rate)'!B:G,6,FALSE),LIST!$A$78)))</f>
        <v/>
      </c>
    </row>
    <row r="765" spans="1:12" ht="36" customHeight="1">
      <c r="A765" s="184">
        <v>763</v>
      </c>
      <c r="B765" s="46"/>
      <c r="C765" s="47"/>
      <c r="D765" s="48"/>
      <c r="E765" s="49"/>
      <c r="F765" s="49"/>
      <c r="G765" s="41" t="str">
        <f>IF(C765="","",VLOOKUP(WEEKDAY(C765),LIST!$A$15:$B$21,2,FALSE))</f>
        <v/>
      </c>
      <c r="H765" s="42" t="str">
        <f>IF(B765="","",IF(L765=LIST!$A$80,LIST!$A$78,IF(L765=LIST!$A$81,LIST!$A$78,IF(L765=LIST!$A$82,LIST!$A$78,IF(IFERROR(VLOOKUP(B765,'PHR (Project Hourly Rate)'!B:G,6,FALSE),LIST!$A$78)=0,LIST!$A$79,L765)))))</f>
        <v/>
      </c>
      <c r="I765" s="42" t="str">
        <f>IF(B765="","",IF(L765=LIST!$A$75,"",IF(K765=LIST!$A$76,LIST!$A$76,IF(L765=LIST!$A$77,"",IF(L765=LIST!$A$78,"",IF(L765=LIST!$A$80,"",IF(L765=LIST!$A$72,"",IF(L765=LIST!$A$73,"",IF(L765=LIST!$A$81,"",IF(L765=LIST!$A$82,"",IF(L765=LIST!$A$79,"",IF(K765=LIST!$A$75,LIST!$A$75,ROUND(J765*L765,2)))))))))))))</f>
        <v/>
      </c>
      <c r="J765" s="43">
        <f>IF(D765="",0,IF(K765=LIST!$A$75,0,IF(K765=LIST!$A$76,0,IF(K765=LIST!$A$77,0,IF(K765=LIST!$A$78,0,(MIN(D765,8)-K765))))))</f>
        <v>0</v>
      </c>
      <c r="K765" s="185" t="str">
        <f>IF(D765="","",IF('CLAIM FORM'!$M$7="",0,IF(L765=LIST!$A$78,0,IF('CLAIM FORM'!$M$7="R&amp;D",0,IF(E765="",LIST!$A$75,IF(F765=LIST!$F$30,0,IFERROR(((VLOOKUP(E765,'TRAINING CODE'!B:D,3,FALSE)*MIN(D765,8))),LIST!$A$76)))))))</f>
        <v/>
      </c>
      <c r="L765" s="183" t="str">
        <f>IF(B765="","",IF('CLAIM FORM'!$M$7="",LIST!$A$77,IFERROR(VLOOKUP(B765,'PHR (Project Hourly Rate)'!B:G,6,FALSE),LIST!$A$78)))</f>
        <v/>
      </c>
    </row>
    <row r="766" spans="1:12" ht="36" customHeight="1">
      <c r="A766" s="184">
        <v>764</v>
      </c>
      <c r="B766" s="46"/>
      <c r="C766" s="47"/>
      <c r="D766" s="48"/>
      <c r="E766" s="49"/>
      <c r="F766" s="49"/>
      <c r="G766" s="41" t="str">
        <f>IF(C766="","",VLOOKUP(WEEKDAY(C766),LIST!$A$15:$B$21,2,FALSE))</f>
        <v/>
      </c>
      <c r="H766" s="42" t="str">
        <f>IF(B766="","",IF(L766=LIST!$A$80,LIST!$A$78,IF(L766=LIST!$A$81,LIST!$A$78,IF(L766=LIST!$A$82,LIST!$A$78,IF(IFERROR(VLOOKUP(B766,'PHR (Project Hourly Rate)'!B:G,6,FALSE),LIST!$A$78)=0,LIST!$A$79,L766)))))</f>
        <v/>
      </c>
      <c r="I766" s="42" t="str">
        <f>IF(B766="","",IF(L766=LIST!$A$75,"",IF(K766=LIST!$A$76,LIST!$A$76,IF(L766=LIST!$A$77,"",IF(L766=LIST!$A$78,"",IF(L766=LIST!$A$80,"",IF(L766=LIST!$A$72,"",IF(L766=LIST!$A$73,"",IF(L766=LIST!$A$81,"",IF(L766=LIST!$A$82,"",IF(L766=LIST!$A$79,"",IF(K766=LIST!$A$75,LIST!$A$75,ROUND(J766*L766,2)))))))))))))</f>
        <v/>
      </c>
      <c r="J766" s="43">
        <f>IF(D766="",0,IF(K766=LIST!$A$75,0,IF(K766=LIST!$A$76,0,IF(K766=LIST!$A$77,0,IF(K766=LIST!$A$78,0,(MIN(D766,8)-K766))))))</f>
        <v>0</v>
      </c>
      <c r="K766" s="185" t="str">
        <f>IF(D766="","",IF('CLAIM FORM'!$M$7="",0,IF(L766=LIST!$A$78,0,IF('CLAIM FORM'!$M$7="R&amp;D",0,IF(E766="",LIST!$A$75,IF(F766=LIST!$F$30,0,IFERROR(((VLOOKUP(E766,'TRAINING CODE'!B:D,3,FALSE)*MIN(D766,8))),LIST!$A$76)))))))</f>
        <v/>
      </c>
      <c r="L766" s="183" t="str">
        <f>IF(B766="","",IF('CLAIM FORM'!$M$7="",LIST!$A$77,IFERROR(VLOOKUP(B766,'PHR (Project Hourly Rate)'!B:G,6,FALSE),LIST!$A$78)))</f>
        <v/>
      </c>
    </row>
    <row r="767" spans="1:12" ht="36" customHeight="1">
      <c r="A767" s="184">
        <v>765</v>
      </c>
      <c r="B767" s="46"/>
      <c r="C767" s="47"/>
      <c r="D767" s="48"/>
      <c r="E767" s="49"/>
      <c r="F767" s="49"/>
      <c r="G767" s="41" t="str">
        <f>IF(C767="","",VLOOKUP(WEEKDAY(C767),LIST!$A$15:$B$21,2,FALSE))</f>
        <v/>
      </c>
      <c r="H767" s="42" t="str">
        <f>IF(B767="","",IF(L767=LIST!$A$80,LIST!$A$78,IF(L767=LIST!$A$81,LIST!$A$78,IF(L767=LIST!$A$82,LIST!$A$78,IF(IFERROR(VLOOKUP(B767,'PHR (Project Hourly Rate)'!B:G,6,FALSE),LIST!$A$78)=0,LIST!$A$79,L767)))))</f>
        <v/>
      </c>
      <c r="I767" s="42" t="str">
        <f>IF(B767="","",IF(L767=LIST!$A$75,"",IF(K767=LIST!$A$76,LIST!$A$76,IF(L767=LIST!$A$77,"",IF(L767=LIST!$A$78,"",IF(L767=LIST!$A$80,"",IF(L767=LIST!$A$72,"",IF(L767=LIST!$A$73,"",IF(L767=LIST!$A$81,"",IF(L767=LIST!$A$82,"",IF(L767=LIST!$A$79,"",IF(K767=LIST!$A$75,LIST!$A$75,ROUND(J767*L767,2)))))))))))))</f>
        <v/>
      </c>
      <c r="J767" s="43">
        <f>IF(D767="",0,IF(K767=LIST!$A$75,0,IF(K767=LIST!$A$76,0,IF(K767=LIST!$A$77,0,IF(K767=LIST!$A$78,0,(MIN(D767,8)-K767))))))</f>
        <v>0</v>
      </c>
      <c r="K767" s="185" t="str">
        <f>IF(D767="","",IF('CLAIM FORM'!$M$7="",0,IF(L767=LIST!$A$78,0,IF('CLAIM FORM'!$M$7="R&amp;D",0,IF(E767="",LIST!$A$75,IF(F767=LIST!$F$30,0,IFERROR(((VLOOKUP(E767,'TRAINING CODE'!B:D,3,FALSE)*MIN(D767,8))),LIST!$A$76)))))))</f>
        <v/>
      </c>
      <c r="L767" s="183" t="str">
        <f>IF(B767="","",IF('CLAIM FORM'!$M$7="",LIST!$A$77,IFERROR(VLOOKUP(B767,'PHR (Project Hourly Rate)'!B:G,6,FALSE),LIST!$A$78)))</f>
        <v/>
      </c>
    </row>
    <row r="768" spans="1:12" ht="36" customHeight="1">
      <c r="A768" s="184">
        <v>766</v>
      </c>
      <c r="B768" s="46"/>
      <c r="C768" s="47"/>
      <c r="D768" s="48"/>
      <c r="E768" s="49"/>
      <c r="F768" s="49"/>
      <c r="G768" s="41" t="str">
        <f>IF(C768="","",VLOOKUP(WEEKDAY(C768),LIST!$A$15:$B$21,2,FALSE))</f>
        <v/>
      </c>
      <c r="H768" s="42" t="str">
        <f>IF(B768="","",IF(L768=LIST!$A$80,LIST!$A$78,IF(L768=LIST!$A$81,LIST!$A$78,IF(L768=LIST!$A$82,LIST!$A$78,IF(IFERROR(VLOOKUP(B768,'PHR (Project Hourly Rate)'!B:G,6,FALSE),LIST!$A$78)=0,LIST!$A$79,L768)))))</f>
        <v/>
      </c>
      <c r="I768" s="42" t="str">
        <f>IF(B768="","",IF(L768=LIST!$A$75,"",IF(K768=LIST!$A$76,LIST!$A$76,IF(L768=LIST!$A$77,"",IF(L768=LIST!$A$78,"",IF(L768=LIST!$A$80,"",IF(L768=LIST!$A$72,"",IF(L768=LIST!$A$73,"",IF(L768=LIST!$A$81,"",IF(L768=LIST!$A$82,"",IF(L768=LIST!$A$79,"",IF(K768=LIST!$A$75,LIST!$A$75,ROUND(J768*L768,2)))))))))))))</f>
        <v/>
      </c>
      <c r="J768" s="43">
        <f>IF(D768="",0,IF(K768=LIST!$A$75,0,IF(K768=LIST!$A$76,0,IF(K768=LIST!$A$77,0,IF(K768=LIST!$A$78,0,(MIN(D768,8)-K768))))))</f>
        <v>0</v>
      </c>
      <c r="K768" s="185" t="str">
        <f>IF(D768="","",IF('CLAIM FORM'!$M$7="",0,IF(L768=LIST!$A$78,0,IF('CLAIM FORM'!$M$7="R&amp;D",0,IF(E768="",LIST!$A$75,IF(F768=LIST!$F$30,0,IFERROR(((VLOOKUP(E768,'TRAINING CODE'!B:D,3,FALSE)*MIN(D768,8))),LIST!$A$76)))))))</f>
        <v/>
      </c>
      <c r="L768" s="183" t="str">
        <f>IF(B768="","",IF('CLAIM FORM'!$M$7="",LIST!$A$77,IFERROR(VLOOKUP(B768,'PHR (Project Hourly Rate)'!B:G,6,FALSE),LIST!$A$78)))</f>
        <v/>
      </c>
    </row>
    <row r="769" spans="1:12" ht="36" customHeight="1">
      <c r="A769" s="184">
        <v>767</v>
      </c>
      <c r="B769" s="46"/>
      <c r="C769" s="47"/>
      <c r="D769" s="48"/>
      <c r="E769" s="49"/>
      <c r="F769" s="49"/>
      <c r="G769" s="41" t="str">
        <f>IF(C769="","",VLOOKUP(WEEKDAY(C769),LIST!$A$15:$B$21,2,FALSE))</f>
        <v/>
      </c>
      <c r="H769" s="42" t="str">
        <f>IF(B769="","",IF(L769=LIST!$A$80,LIST!$A$78,IF(L769=LIST!$A$81,LIST!$A$78,IF(L769=LIST!$A$82,LIST!$A$78,IF(IFERROR(VLOOKUP(B769,'PHR (Project Hourly Rate)'!B:G,6,FALSE),LIST!$A$78)=0,LIST!$A$79,L769)))))</f>
        <v/>
      </c>
      <c r="I769" s="42" t="str">
        <f>IF(B769="","",IF(L769=LIST!$A$75,"",IF(K769=LIST!$A$76,LIST!$A$76,IF(L769=LIST!$A$77,"",IF(L769=LIST!$A$78,"",IF(L769=LIST!$A$80,"",IF(L769=LIST!$A$72,"",IF(L769=LIST!$A$73,"",IF(L769=LIST!$A$81,"",IF(L769=LIST!$A$82,"",IF(L769=LIST!$A$79,"",IF(K769=LIST!$A$75,LIST!$A$75,ROUND(J769*L769,2)))))))))))))</f>
        <v/>
      </c>
      <c r="J769" s="43">
        <f>IF(D769="",0,IF(K769=LIST!$A$75,0,IF(K769=LIST!$A$76,0,IF(K769=LIST!$A$77,0,IF(K769=LIST!$A$78,0,(MIN(D769,8)-K769))))))</f>
        <v>0</v>
      </c>
      <c r="K769" s="185" t="str">
        <f>IF(D769="","",IF('CLAIM FORM'!$M$7="",0,IF(L769=LIST!$A$78,0,IF('CLAIM FORM'!$M$7="R&amp;D",0,IF(E769="",LIST!$A$75,IF(F769=LIST!$F$30,0,IFERROR(((VLOOKUP(E769,'TRAINING CODE'!B:D,3,FALSE)*MIN(D769,8))),LIST!$A$76)))))))</f>
        <v/>
      </c>
      <c r="L769" s="183" t="str">
        <f>IF(B769="","",IF('CLAIM FORM'!$M$7="",LIST!$A$77,IFERROR(VLOOKUP(B769,'PHR (Project Hourly Rate)'!B:G,6,FALSE),LIST!$A$78)))</f>
        <v/>
      </c>
    </row>
    <row r="770" spans="1:12" ht="36" customHeight="1">
      <c r="A770" s="184">
        <v>768</v>
      </c>
      <c r="B770" s="46"/>
      <c r="C770" s="47"/>
      <c r="D770" s="48"/>
      <c r="E770" s="49"/>
      <c r="F770" s="49"/>
      <c r="G770" s="41" t="str">
        <f>IF(C770="","",VLOOKUP(WEEKDAY(C770),LIST!$A$15:$B$21,2,FALSE))</f>
        <v/>
      </c>
      <c r="H770" s="42" t="str">
        <f>IF(B770="","",IF(L770=LIST!$A$80,LIST!$A$78,IF(L770=LIST!$A$81,LIST!$A$78,IF(L770=LIST!$A$82,LIST!$A$78,IF(IFERROR(VLOOKUP(B770,'PHR (Project Hourly Rate)'!B:G,6,FALSE),LIST!$A$78)=0,LIST!$A$79,L770)))))</f>
        <v/>
      </c>
      <c r="I770" s="42" t="str">
        <f>IF(B770="","",IF(L770=LIST!$A$75,"",IF(K770=LIST!$A$76,LIST!$A$76,IF(L770=LIST!$A$77,"",IF(L770=LIST!$A$78,"",IF(L770=LIST!$A$80,"",IF(L770=LIST!$A$72,"",IF(L770=LIST!$A$73,"",IF(L770=LIST!$A$81,"",IF(L770=LIST!$A$82,"",IF(L770=LIST!$A$79,"",IF(K770=LIST!$A$75,LIST!$A$75,ROUND(J770*L770,2)))))))))))))</f>
        <v/>
      </c>
      <c r="J770" s="43">
        <f>IF(D770="",0,IF(K770=LIST!$A$75,0,IF(K770=LIST!$A$76,0,IF(K770=LIST!$A$77,0,IF(K770=LIST!$A$78,0,(MIN(D770,8)-K770))))))</f>
        <v>0</v>
      </c>
      <c r="K770" s="185" t="str">
        <f>IF(D770="","",IF('CLAIM FORM'!$M$7="",0,IF(L770=LIST!$A$78,0,IF('CLAIM FORM'!$M$7="R&amp;D",0,IF(E770="",LIST!$A$75,IF(F770=LIST!$F$30,0,IFERROR(((VLOOKUP(E770,'TRAINING CODE'!B:D,3,FALSE)*MIN(D770,8))),LIST!$A$76)))))))</f>
        <v/>
      </c>
      <c r="L770" s="183" t="str">
        <f>IF(B770="","",IF('CLAIM FORM'!$M$7="",LIST!$A$77,IFERROR(VLOOKUP(B770,'PHR (Project Hourly Rate)'!B:G,6,FALSE),LIST!$A$78)))</f>
        <v/>
      </c>
    </row>
    <row r="771" spans="1:12" ht="36" customHeight="1">
      <c r="A771" s="184">
        <v>769</v>
      </c>
      <c r="B771" s="46"/>
      <c r="C771" s="47"/>
      <c r="D771" s="48"/>
      <c r="E771" s="49"/>
      <c r="F771" s="49"/>
      <c r="G771" s="41" t="str">
        <f>IF(C771="","",VLOOKUP(WEEKDAY(C771),LIST!$A$15:$B$21,2,FALSE))</f>
        <v/>
      </c>
      <c r="H771" s="42" t="str">
        <f>IF(B771="","",IF(L771=LIST!$A$80,LIST!$A$78,IF(L771=LIST!$A$81,LIST!$A$78,IF(L771=LIST!$A$82,LIST!$A$78,IF(IFERROR(VLOOKUP(B771,'PHR (Project Hourly Rate)'!B:G,6,FALSE),LIST!$A$78)=0,LIST!$A$79,L771)))))</f>
        <v/>
      </c>
      <c r="I771" s="42" t="str">
        <f>IF(B771="","",IF(L771=LIST!$A$75,"",IF(K771=LIST!$A$76,LIST!$A$76,IF(L771=LIST!$A$77,"",IF(L771=LIST!$A$78,"",IF(L771=LIST!$A$80,"",IF(L771=LIST!$A$72,"",IF(L771=LIST!$A$73,"",IF(L771=LIST!$A$81,"",IF(L771=LIST!$A$82,"",IF(L771=LIST!$A$79,"",IF(K771=LIST!$A$75,LIST!$A$75,ROUND(J771*L771,2)))))))))))))</f>
        <v/>
      </c>
      <c r="J771" s="43">
        <f>IF(D771="",0,IF(K771=LIST!$A$75,0,IF(K771=LIST!$A$76,0,IF(K771=LIST!$A$77,0,IF(K771=LIST!$A$78,0,(MIN(D771,8)-K771))))))</f>
        <v>0</v>
      </c>
      <c r="K771" s="185" t="str">
        <f>IF(D771="","",IF('CLAIM FORM'!$M$7="",0,IF(L771=LIST!$A$78,0,IF('CLAIM FORM'!$M$7="R&amp;D",0,IF(E771="",LIST!$A$75,IF(F771=LIST!$F$30,0,IFERROR(((VLOOKUP(E771,'TRAINING CODE'!B:D,3,FALSE)*MIN(D771,8))),LIST!$A$76)))))))</f>
        <v/>
      </c>
      <c r="L771" s="183" t="str">
        <f>IF(B771="","",IF('CLAIM FORM'!$M$7="",LIST!$A$77,IFERROR(VLOOKUP(B771,'PHR (Project Hourly Rate)'!B:G,6,FALSE),LIST!$A$78)))</f>
        <v/>
      </c>
    </row>
    <row r="772" spans="1:12" ht="36" customHeight="1">
      <c r="A772" s="184">
        <v>770</v>
      </c>
      <c r="B772" s="46"/>
      <c r="C772" s="47"/>
      <c r="D772" s="48"/>
      <c r="E772" s="49"/>
      <c r="F772" s="49"/>
      <c r="G772" s="41" t="str">
        <f>IF(C772="","",VLOOKUP(WEEKDAY(C772),LIST!$A$15:$B$21,2,FALSE))</f>
        <v/>
      </c>
      <c r="H772" s="42" t="str">
        <f>IF(B772="","",IF(L772=LIST!$A$80,LIST!$A$78,IF(L772=LIST!$A$81,LIST!$A$78,IF(L772=LIST!$A$82,LIST!$A$78,IF(IFERROR(VLOOKUP(B772,'PHR (Project Hourly Rate)'!B:G,6,FALSE),LIST!$A$78)=0,LIST!$A$79,L772)))))</f>
        <v/>
      </c>
      <c r="I772" s="42" t="str">
        <f>IF(B772="","",IF(L772=LIST!$A$75,"",IF(K772=LIST!$A$76,LIST!$A$76,IF(L772=LIST!$A$77,"",IF(L772=LIST!$A$78,"",IF(L772=LIST!$A$80,"",IF(L772=LIST!$A$72,"",IF(L772=LIST!$A$73,"",IF(L772=LIST!$A$81,"",IF(L772=LIST!$A$82,"",IF(L772=LIST!$A$79,"",IF(K772=LIST!$A$75,LIST!$A$75,ROUND(J772*L772,2)))))))))))))</f>
        <v/>
      </c>
      <c r="J772" s="43">
        <f>IF(D772="",0,IF(K772=LIST!$A$75,0,IF(K772=LIST!$A$76,0,IF(K772=LIST!$A$77,0,IF(K772=LIST!$A$78,0,(MIN(D772,8)-K772))))))</f>
        <v>0</v>
      </c>
      <c r="K772" s="185" t="str">
        <f>IF(D772="","",IF('CLAIM FORM'!$M$7="",0,IF(L772=LIST!$A$78,0,IF('CLAIM FORM'!$M$7="R&amp;D",0,IF(E772="",LIST!$A$75,IF(F772=LIST!$F$30,0,IFERROR(((VLOOKUP(E772,'TRAINING CODE'!B:D,3,FALSE)*MIN(D772,8))),LIST!$A$76)))))))</f>
        <v/>
      </c>
      <c r="L772" s="183" t="str">
        <f>IF(B772="","",IF('CLAIM FORM'!$M$7="",LIST!$A$77,IFERROR(VLOOKUP(B772,'PHR (Project Hourly Rate)'!B:G,6,FALSE),LIST!$A$78)))</f>
        <v/>
      </c>
    </row>
    <row r="773" spans="1:12" ht="36" customHeight="1">
      <c r="A773" s="184">
        <v>771</v>
      </c>
      <c r="B773" s="46"/>
      <c r="C773" s="47"/>
      <c r="D773" s="48"/>
      <c r="E773" s="49"/>
      <c r="F773" s="49"/>
      <c r="G773" s="41" t="str">
        <f>IF(C773="","",VLOOKUP(WEEKDAY(C773),LIST!$A$15:$B$21,2,FALSE))</f>
        <v/>
      </c>
      <c r="H773" s="42" t="str">
        <f>IF(B773="","",IF(L773=LIST!$A$80,LIST!$A$78,IF(L773=LIST!$A$81,LIST!$A$78,IF(L773=LIST!$A$82,LIST!$A$78,IF(IFERROR(VLOOKUP(B773,'PHR (Project Hourly Rate)'!B:G,6,FALSE),LIST!$A$78)=0,LIST!$A$79,L773)))))</f>
        <v/>
      </c>
      <c r="I773" s="42" t="str">
        <f>IF(B773="","",IF(L773=LIST!$A$75,"",IF(K773=LIST!$A$76,LIST!$A$76,IF(L773=LIST!$A$77,"",IF(L773=LIST!$A$78,"",IF(L773=LIST!$A$80,"",IF(L773=LIST!$A$72,"",IF(L773=LIST!$A$73,"",IF(L773=LIST!$A$81,"",IF(L773=LIST!$A$82,"",IF(L773=LIST!$A$79,"",IF(K773=LIST!$A$75,LIST!$A$75,ROUND(J773*L773,2)))))))))))))</f>
        <v/>
      </c>
      <c r="J773" s="43">
        <f>IF(D773="",0,IF(K773=LIST!$A$75,0,IF(K773=LIST!$A$76,0,IF(K773=LIST!$A$77,0,IF(K773=LIST!$A$78,0,(MIN(D773,8)-K773))))))</f>
        <v>0</v>
      </c>
      <c r="K773" s="185" t="str">
        <f>IF(D773="","",IF('CLAIM FORM'!$M$7="",0,IF(L773=LIST!$A$78,0,IF('CLAIM FORM'!$M$7="R&amp;D",0,IF(E773="",LIST!$A$75,IF(F773=LIST!$F$30,0,IFERROR(((VLOOKUP(E773,'TRAINING CODE'!B:D,3,FALSE)*MIN(D773,8))),LIST!$A$76)))))))</f>
        <v/>
      </c>
      <c r="L773" s="183" t="str">
        <f>IF(B773="","",IF('CLAIM FORM'!$M$7="",LIST!$A$77,IFERROR(VLOOKUP(B773,'PHR (Project Hourly Rate)'!B:G,6,FALSE),LIST!$A$78)))</f>
        <v/>
      </c>
    </row>
    <row r="774" spans="1:12" ht="36" customHeight="1">
      <c r="A774" s="184">
        <v>772</v>
      </c>
      <c r="B774" s="46"/>
      <c r="C774" s="47"/>
      <c r="D774" s="48"/>
      <c r="E774" s="49"/>
      <c r="F774" s="49"/>
      <c r="G774" s="41" t="str">
        <f>IF(C774="","",VLOOKUP(WEEKDAY(C774),LIST!$A$15:$B$21,2,FALSE))</f>
        <v/>
      </c>
      <c r="H774" s="42" t="str">
        <f>IF(B774="","",IF(L774=LIST!$A$80,LIST!$A$78,IF(L774=LIST!$A$81,LIST!$A$78,IF(L774=LIST!$A$82,LIST!$A$78,IF(IFERROR(VLOOKUP(B774,'PHR (Project Hourly Rate)'!B:G,6,FALSE),LIST!$A$78)=0,LIST!$A$79,L774)))))</f>
        <v/>
      </c>
      <c r="I774" s="42" t="str">
        <f>IF(B774="","",IF(L774=LIST!$A$75,"",IF(K774=LIST!$A$76,LIST!$A$76,IF(L774=LIST!$A$77,"",IF(L774=LIST!$A$78,"",IF(L774=LIST!$A$80,"",IF(L774=LIST!$A$72,"",IF(L774=LIST!$A$73,"",IF(L774=LIST!$A$81,"",IF(L774=LIST!$A$82,"",IF(L774=LIST!$A$79,"",IF(K774=LIST!$A$75,LIST!$A$75,ROUND(J774*L774,2)))))))))))))</f>
        <v/>
      </c>
      <c r="J774" s="43">
        <f>IF(D774="",0,IF(K774=LIST!$A$75,0,IF(K774=LIST!$A$76,0,IF(K774=LIST!$A$77,0,IF(K774=LIST!$A$78,0,(MIN(D774,8)-K774))))))</f>
        <v>0</v>
      </c>
      <c r="K774" s="185" t="str">
        <f>IF(D774="","",IF('CLAIM FORM'!$M$7="",0,IF(L774=LIST!$A$78,0,IF('CLAIM FORM'!$M$7="R&amp;D",0,IF(E774="",LIST!$A$75,IF(F774=LIST!$F$30,0,IFERROR(((VLOOKUP(E774,'TRAINING CODE'!B:D,3,FALSE)*MIN(D774,8))),LIST!$A$76)))))))</f>
        <v/>
      </c>
      <c r="L774" s="183" t="str">
        <f>IF(B774="","",IF('CLAIM FORM'!$M$7="",LIST!$A$77,IFERROR(VLOOKUP(B774,'PHR (Project Hourly Rate)'!B:G,6,FALSE),LIST!$A$78)))</f>
        <v/>
      </c>
    </row>
    <row r="775" spans="1:12" ht="36" customHeight="1">
      <c r="A775" s="184">
        <v>773</v>
      </c>
      <c r="B775" s="46"/>
      <c r="C775" s="47"/>
      <c r="D775" s="48"/>
      <c r="E775" s="49"/>
      <c r="F775" s="49"/>
      <c r="G775" s="41" t="str">
        <f>IF(C775="","",VLOOKUP(WEEKDAY(C775),LIST!$A$15:$B$21,2,FALSE))</f>
        <v/>
      </c>
      <c r="H775" s="42" t="str">
        <f>IF(B775="","",IF(L775=LIST!$A$80,LIST!$A$78,IF(L775=LIST!$A$81,LIST!$A$78,IF(L775=LIST!$A$82,LIST!$A$78,IF(IFERROR(VLOOKUP(B775,'PHR (Project Hourly Rate)'!B:G,6,FALSE),LIST!$A$78)=0,LIST!$A$79,L775)))))</f>
        <v/>
      </c>
      <c r="I775" s="42" t="str">
        <f>IF(B775="","",IF(L775=LIST!$A$75,"",IF(K775=LIST!$A$76,LIST!$A$76,IF(L775=LIST!$A$77,"",IF(L775=LIST!$A$78,"",IF(L775=LIST!$A$80,"",IF(L775=LIST!$A$72,"",IF(L775=LIST!$A$73,"",IF(L775=LIST!$A$81,"",IF(L775=LIST!$A$82,"",IF(L775=LIST!$A$79,"",IF(K775=LIST!$A$75,LIST!$A$75,ROUND(J775*L775,2)))))))))))))</f>
        <v/>
      </c>
      <c r="J775" s="43">
        <f>IF(D775="",0,IF(K775=LIST!$A$75,0,IF(K775=LIST!$A$76,0,IF(K775=LIST!$A$77,0,IF(K775=LIST!$A$78,0,(MIN(D775,8)-K775))))))</f>
        <v>0</v>
      </c>
      <c r="K775" s="185" t="str">
        <f>IF(D775="","",IF('CLAIM FORM'!$M$7="",0,IF(L775=LIST!$A$78,0,IF('CLAIM FORM'!$M$7="R&amp;D",0,IF(E775="",LIST!$A$75,IF(F775=LIST!$F$30,0,IFERROR(((VLOOKUP(E775,'TRAINING CODE'!B:D,3,FALSE)*MIN(D775,8))),LIST!$A$76)))))))</f>
        <v/>
      </c>
      <c r="L775" s="183" t="str">
        <f>IF(B775="","",IF('CLAIM FORM'!$M$7="",LIST!$A$77,IFERROR(VLOOKUP(B775,'PHR (Project Hourly Rate)'!B:G,6,FALSE),LIST!$A$78)))</f>
        <v/>
      </c>
    </row>
    <row r="776" spans="1:12" ht="36" customHeight="1">
      <c r="A776" s="184">
        <v>774</v>
      </c>
      <c r="B776" s="46"/>
      <c r="C776" s="47"/>
      <c r="D776" s="48"/>
      <c r="E776" s="49"/>
      <c r="F776" s="49"/>
      <c r="G776" s="41" t="str">
        <f>IF(C776="","",VLOOKUP(WEEKDAY(C776),LIST!$A$15:$B$21,2,FALSE))</f>
        <v/>
      </c>
      <c r="H776" s="42" t="str">
        <f>IF(B776="","",IF(L776=LIST!$A$80,LIST!$A$78,IF(L776=LIST!$A$81,LIST!$A$78,IF(L776=LIST!$A$82,LIST!$A$78,IF(IFERROR(VLOOKUP(B776,'PHR (Project Hourly Rate)'!B:G,6,FALSE),LIST!$A$78)=0,LIST!$A$79,L776)))))</f>
        <v/>
      </c>
      <c r="I776" s="42" t="str">
        <f>IF(B776="","",IF(L776=LIST!$A$75,"",IF(K776=LIST!$A$76,LIST!$A$76,IF(L776=LIST!$A$77,"",IF(L776=LIST!$A$78,"",IF(L776=LIST!$A$80,"",IF(L776=LIST!$A$72,"",IF(L776=LIST!$A$73,"",IF(L776=LIST!$A$81,"",IF(L776=LIST!$A$82,"",IF(L776=LIST!$A$79,"",IF(K776=LIST!$A$75,LIST!$A$75,ROUND(J776*L776,2)))))))))))))</f>
        <v/>
      </c>
      <c r="J776" s="43">
        <f>IF(D776="",0,IF(K776=LIST!$A$75,0,IF(K776=LIST!$A$76,0,IF(K776=LIST!$A$77,0,IF(K776=LIST!$A$78,0,(MIN(D776,8)-K776))))))</f>
        <v>0</v>
      </c>
      <c r="K776" s="185" t="str">
        <f>IF(D776="","",IF('CLAIM FORM'!$M$7="",0,IF(L776=LIST!$A$78,0,IF('CLAIM FORM'!$M$7="R&amp;D",0,IF(E776="",LIST!$A$75,IF(F776=LIST!$F$30,0,IFERROR(((VLOOKUP(E776,'TRAINING CODE'!B:D,3,FALSE)*MIN(D776,8))),LIST!$A$76)))))))</f>
        <v/>
      </c>
      <c r="L776" s="183" t="str">
        <f>IF(B776="","",IF('CLAIM FORM'!$M$7="",LIST!$A$77,IFERROR(VLOOKUP(B776,'PHR (Project Hourly Rate)'!B:G,6,FALSE),LIST!$A$78)))</f>
        <v/>
      </c>
    </row>
    <row r="777" spans="1:12" ht="36" customHeight="1">
      <c r="A777" s="184">
        <v>775</v>
      </c>
      <c r="B777" s="46"/>
      <c r="C777" s="47"/>
      <c r="D777" s="48"/>
      <c r="E777" s="49"/>
      <c r="F777" s="49"/>
      <c r="G777" s="41" t="str">
        <f>IF(C777="","",VLOOKUP(WEEKDAY(C777),LIST!$A$15:$B$21,2,FALSE))</f>
        <v/>
      </c>
      <c r="H777" s="42" t="str">
        <f>IF(B777="","",IF(L777=LIST!$A$80,LIST!$A$78,IF(L777=LIST!$A$81,LIST!$A$78,IF(L777=LIST!$A$82,LIST!$A$78,IF(IFERROR(VLOOKUP(B777,'PHR (Project Hourly Rate)'!B:G,6,FALSE),LIST!$A$78)=0,LIST!$A$79,L777)))))</f>
        <v/>
      </c>
      <c r="I777" s="42" t="str">
        <f>IF(B777="","",IF(L777=LIST!$A$75,"",IF(K777=LIST!$A$76,LIST!$A$76,IF(L777=LIST!$A$77,"",IF(L777=LIST!$A$78,"",IF(L777=LIST!$A$80,"",IF(L777=LIST!$A$72,"",IF(L777=LIST!$A$73,"",IF(L777=LIST!$A$81,"",IF(L777=LIST!$A$82,"",IF(L777=LIST!$A$79,"",IF(K777=LIST!$A$75,LIST!$A$75,ROUND(J777*L777,2)))))))))))))</f>
        <v/>
      </c>
      <c r="J777" s="43">
        <f>IF(D777="",0,IF(K777=LIST!$A$75,0,IF(K777=LIST!$A$76,0,IF(K777=LIST!$A$77,0,IF(K777=LIST!$A$78,0,(MIN(D777,8)-K777))))))</f>
        <v>0</v>
      </c>
      <c r="K777" s="185" t="str">
        <f>IF(D777="","",IF('CLAIM FORM'!$M$7="",0,IF(L777=LIST!$A$78,0,IF('CLAIM FORM'!$M$7="R&amp;D",0,IF(E777="",LIST!$A$75,IF(F777=LIST!$F$30,0,IFERROR(((VLOOKUP(E777,'TRAINING CODE'!B:D,3,FALSE)*MIN(D777,8))),LIST!$A$76)))))))</f>
        <v/>
      </c>
      <c r="L777" s="183" t="str">
        <f>IF(B777="","",IF('CLAIM FORM'!$M$7="",LIST!$A$77,IFERROR(VLOOKUP(B777,'PHR (Project Hourly Rate)'!B:G,6,FALSE),LIST!$A$78)))</f>
        <v/>
      </c>
    </row>
    <row r="778" spans="1:12" ht="36" customHeight="1">
      <c r="A778" s="184">
        <v>776</v>
      </c>
      <c r="B778" s="46"/>
      <c r="C778" s="47"/>
      <c r="D778" s="48"/>
      <c r="E778" s="49"/>
      <c r="F778" s="49"/>
      <c r="G778" s="41" t="str">
        <f>IF(C778="","",VLOOKUP(WEEKDAY(C778),LIST!$A$15:$B$21,2,FALSE))</f>
        <v/>
      </c>
      <c r="H778" s="42" t="str">
        <f>IF(B778="","",IF(L778=LIST!$A$80,LIST!$A$78,IF(L778=LIST!$A$81,LIST!$A$78,IF(L778=LIST!$A$82,LIST!$A$78,IF(IFERROR(VLOOKUP(B778,'PHR (Project Hourly Rate)'!B:G,6,FALSE),LIST!$A$78)=0,LIST!$A$79,L778)))))</f>
        <v/>
      </c>
      <c r="I778" s="42" t="str">
        <f>IF(B778="","",IF(L778=LIST!$A$75,"",IF(K778=LIST!$A$76,LIST!$A$76,IF(L778=LIST!$A$77,"",IF(L778=LIST!$A$78,"",IF(L778=LIST!$A$80,"",IF(L778=LIST!$A$72,"",IF(L778=LIST!$A$73,"",IF(L778=LIST!$A$81,"",IF(L778=LIST!$A$82,"",IF(L778=LIST!$A$79,"",IF(K778=LIST!$A$75,LIST!$A$75,ROUND(J778*L778,2)))))))))))))</f>
        <v/>
      </c>
      <c r="J778" s="43">
        <f>IF(D778="",0,IF(K778=LIST!$A$75,0,IF(K778=LIST!$A$76,0,IF(K778=LIST!$A$77,0,IF(K778=LIST!$A$78,0,(MIN(D778,8)-K778))))))</f>
        <v>0</v>
      </c>
      <c r="K778" s="185" t="str">
        <f>IF(D778="","",IF('CLAIM FORM'!$M$7="",0,IF(L778=LIST!$A$78,0,IF('CLAIM FORM'!$M$7="R&amp;D",0,IF(E778="",LIST!$A$75,IF(F778=LIST!$F$30,0,IFERROR(((VLOOKUP(E778,'TRAINING CODE'!B:D,3,FALSE)*MIN(D778,8))),LIST!$A$76)))))))</f>
        <v/>
      </c>
      <c r="L778" s="183" t="str">
        <f>IF(B778="","",IF('CLAIM FORM'!$M$7="",LIST!$A$77,IFERROR(VLOOKUP(B778,'PHR (Project Hourly Rate)'!B:G,6,FALSE),LIST!$A$78)))</f>
        <v/>
      </c>
    </row>
    <row r="779" spans="1:12" ht="36" customHeight="1">
      <c r="A779" s="184">
        <v>777</v>
      </c>
      <c r="B779" s="46"/>
      <c r="C779" s="47"/>
      <c r="D779" s="48"/>
      <c r="E779" s="49"/>
      <c r="F779" s="49"/>
      <c r="G779" s="41" t="str">
        <f>IF(C779="","",VLOOKUP(WEEKDAY(C779),LIST!$A$15:$B$21,2,FALSE))</f>
        <v/>
      </c>
      <c r="H779" s="42" t="str">
        <f>IF(B779="","",IF(L779=LIST!$A$80,LIST!$A$78,IF(L779=LIST!$A$81,LIST!$A$78,IF(L779=LIST!$A$82,LIST!$A$78,IF(IFERROR(VLOOKUP(B779,'PHR (Project Hourly Rate)'!B:G,6,FALSE),LIST!$A$78)=0,LIST!$A$79,L779)))))</f>
        <v/>
      </c>
      <c r="I779" s="42" t="str">
        <f>IF(B779="","",IF(L779=LIST!$A$75,"",IF(K779=LIST!$A$76,LIST!$A$76,IF(L779=LIST!$A$77,"",IF(L779=LIST!$A$78,"",IF(L779=LIST!$A$80,"",IF(L779=LIST!$A$72,"",IF(L779=LIST!$A$73,"",IF(L779=LIST!$A$81,"",IF(L779=LIST!$A$82,"",IF(L779=LIST!$A$79,"",IF(K779=LIST!$A$75,LIST!$A$75,ROUND(J779*L779,2)))))))))))))</f>
        <v/>
      </c>
      <c r="J779" s="43">
        <f>IF(D779="",0,IF(K779=LIST!$A$75,0,IF(K779=LIST!$A$76,0,IF(K779=LIST!$A$77,0,IF(K779=LIST!$A$78,0,(MIN(D779,8)-K779))))))</f>
        <v>0</v>
      </c>
      <c r="K779" s="185" t="str">
        <f>IF(D779="","",IF('CLAIM FORM'!$M$7="",0,IF(L779=LIST!$A$78,0,IF('CLAIM FORM'!$M$7="R&amp;D",0,IF(E779="",LIST!$A$75,IF(F779=LIST!$F$30,0,IFERROR(((VLOOKUP(E779,'TRAINING CODE'!B:D,3,FALSE)*MIN(D779,8))),LIST!$A$76)))))))</f>
        <v/>
      </c>
      <c r="L779" s="183" t="str">
        <f>IF(B779="","",IF('CLAIM FORM'!$M$7="",LIST!$A$77,IFERROR(VLOOKUP(B779,'PHR (Project Hourly Rate)'!B:G,6,FALSE),LIST!$A$78)))</f>
        <v/>
      </c>
    </row>
    <row r="780" spans="1:12" ht="36" customHeight="1">
      <c r="A780" s="184">
        <v>778</v>
      </c>
      <c r="B780" s="46"/>
      <c r="C780" s="47"/>
      <c r="D780" s="48"/>
      <c r="E780" s="49"/>
      <c r="F780" s="49"/>
      <c r="G780" s="41" t="str">
        <f>IF(C780="","",VLOOKUP(WEEKDAY(C780),LIST!$A$15:$B$21,2,FALSE))</f>
        <v/>
      </c>
      <c r="H780" s="42" t="str">
        <f>IF(B780="","",IF(L780=LIST!$A$80,LIST!$A$78,IF(L780=LIST!$A$81,LIST!$A$78,IF(L780=LIST!$A$82,LIST!$A$78,IF(IFERROR(VLOOKUP(B780,'PHR (Project Hourly Rate)'!B:G,6,FALSE),LIST!$A$78)=0,LIST!$A$79,L780)))))</f>
        <v/>
      </c>
      <c r="I780" s="42" t="str">
        <f>IF(B780="","",IF(L780=LIST!$A$75,"",IF(K780=LIST!$A$76,LIST!$A$76,IF(L780=LIST!$A$77,"",IF(L780=LIST!$A$78,"",IF(L780=LIST!$A$80,"",IF(L780=LIST!$A$72,"",IF(L780=LIST!$A$73,"",IF(L780=LIST!$A$81,"",IF(L780=LIST!$A$82,"",IF(L780=LIST!$A$79,"",IF(K780=LIST!$A$75,LIST!$A$75,ROUND(J780*L780,2)))))))))))))</f>
        <v/>
      </c>
      <c r="J780" s="43">
        <f>IF(D780="",0,IF(K780=LIST!$A$75,0,IF(K780=LIST!$A$76,0,IF(K780=LIST!$A$77,0,IF(K780=LIST!$A$78,0,(MIN(D780,8)-K780))))))</f>
        <v>0</v>
      </c>
      <c r="K780" s="185" t="str">
        <f>IF(D780="","",IF('CLAIM FORM'!$M$7="",0,IF(L780=LIST!$A$78,0,IF('CLAIM FORM'!$M$7="R&amp;D",0,IF(E780="",LIST!$A$75,IF(F780=LIST!$F$30,0,IFERROR(((VLOOKUP(E780,'TRAINING CODE'!B:D,3,FALSE)*MIN(D780,8))),LIST!$A$76)))))))</f>
        <v/>
      </c>
      <c r="L780" s="183" t="str">
        <f>IF(B780="","",IF('CLAIM FORM'!$M$7="",LIST!$A$77,IFERROR(VLOOKUP(B780,'PHR (Project Hourly Rate)'!B:G,6,FALSE),LIST!$A$78)))</f>
        <v/>
      </c>
    </row>
    <row r="781" spans="1:12" ht="36" customHeight="1">
      <c r="A781" s="184">
        <v>779</v>
      </c>
      <c r="B781" s="46"/>
      <c r="C781" s="47"/>
      <c r="D781" s="48"/>
      <c r="E781" s="49"/>
      <c r="F781" s="49"/>
      <c r="G781" s="41" t="str">
        <f>IF(C781="","",VLOOKUP(WEEKDAY(C781),LIST!$A$15:$B$21,2,FALSE))</f>
        <v/>
      </c>
      <c r="H781" s="42" t="str">
        <f>IF(B781="","",IF(L781=LIST!$A$80,LIST!$A$78,IF(L781=LIST!$A$81,LIST!$A$78,IF(L781=LIST!$A$82,LIST!$A$78,IF(IFERROR(VLOOKUP(B781,'PHR (Project Hourly Rate)'!B:G,6,FALSE),LIST!$A$78)=0,LIST!$A$79,L781)))))</f>
        <v/>
      </c>
      <c r="I781" s="42" t="str">
        <f>IF(B781="","",IF(L781=LIST!$A$75,"",IF(K781=LIST!$A$76,LIST!$A$76,IF(L781=LIST!$A$77,"",IF(L781=LIST!$A$78,"",IF(L781=LIST!$A$80,"",IF(L781=LIST!$A$72,"",IF(L781=LIST!$A$73,"",IF(L781=LIST!$A$81,"",IF(L781=LIST!$A$82,"",IF(L781=LIST!$A$79,"",IF(K781=LIST!$A$75,LIST!$A$75,ROUND(J781*L781,2)))))))))))))</f>
        <v/>
      </c>
      <c r="J781" s="43">
        <f>IF(D781="",0,IF(K781=LIST!$A$75,0,IF(K781=LIST!$A$76,0,IF(K781=LIST!$A$77,0,IF(K781=LIST!$A$78,0,(MIN(D781,8)-K781))))))</f>
        <v>0</v>
      </c>
      <c r="K781" s="185" t="str">
        <f>IF(D781="","",IF('CLAIM FORM'!$M$7="",0,IF(L781=LIST!$A$78,0,IF('CLAIM FORM'!$M$7="R&amp;D",0,IF(E781="",LIST!$A$75,IF(F781=LIST!$F$30,0,IFERROR(((VLOOKUP(E781,'TRAINING CODE'!B:D,3,FALSE)*MIN(D781,8))),LIST!$A$76)))))))</f>
        <v/>
      </c>
      <c r="L781" s="183" t="str">
        <f>IF(B781="","",IF('CLAIM FORM'!$M$7="",LIST!$A$77,IFERROR(VLOOKUP(B781,'PHR (Project Hourly Rate)'!B:G,6,FALSE),LIST!$A$78)))</f>
        <v/>
      </c>
    </row>
    <row r="782" spans="1:12" ht="36" customHeight="1">
      <c r="A782" s="184">
        <v>780</v>
      </c>
      <c r="B782" s="46"/>
      <c r="C782" s="47"/>
      <c r="D782" s="48"/>
      <c r="E782" s="49"/>
      <c r="F782" s="49"/>
      <c r="G782" s="41" t="str">
        <f>IF(C782="","",VLOOKUP(WEEKDAY(C782),LIST!$A$15:$B$21,2,FALSE))</f>
        <v/>
      </c>
      <c r="H782" s="42" t="str">
        <f>IF(B782="","",IF(L782=LIST!$A$80,LIST!$A$78,IF(L782=LIST!$A$81,LIST!$A$78,IF(L782=LIST!$A$82,LIST!$A$78,IF(IFERROR(VLOOKUP(B782,'PHR (Project Hourly Rate)'!B:G,6,FALSE),LIST!$A$78)=0,LIST!$A$79,L782)))))</f>
        <v/>
      </c>
      <c r="I782" s="42" t="str">
        <f>IF(B782="","",IF(L782=LIST!$A$75,"",IF(K782=LIST!$A$76,LIST!$A$76,IF(L782=LIST!$A$77,"",IF(L782=LIST!$A$78,"",IF(L782=LIST!$A$80,"",IF(L782=LIST!$A$72,"",IF(L782=LIST!$A$73,"",IF(L782=LIST!$A$81,"",IF(L782=LIST!$A$82,"",IF(L782=LIST!$A$79,"",IF(K782=LIST!$A$75,LIST!$A$75,ROUND(J782*L782,2)))))))))))))</f>
        <v/>
      </c>
      <c r="J782" s="43">
        <f>IF(D782="",0,IF(K782=LIST!$A$75,0,IF(K782=LIST!$A$76,0,IF(K782=LIST!$A$77,0,IF(K782=LIST!$A$78,0,(MIN(D782,8)-K782))))))</f>
        <v>0</v>
      </c>
      <c r="K782" s="185" t="str">
        <f>IF(D782="","",IF('CLAIM FORM'!$M$7="",0,IF(L782=LIST!$A$78,0,IF('CLAIM FORM'!$M$7="R&amp;D",0,IF(E782="",LIST!$A$75,IF(F782=LIST!$F$30,0,IFERROR(((VLOOKUP(E782,'TRAINING CODE'!B:D,3,FALSE)*MIN(D782,8))),LIST!$A$76)))))))</f>
        <v/>
      </c>
      <c r="L782" s="183" t="str">
        <f>IF(B782="","",IF('CLAIM FORM'!$M$7="",LIST!$A$77,IFERROR(VLOOKUP(B782,'PHR (Project Hourly Rate)'!B:G,6,FALSE),LIST!$A$78)))</f>
        <v/>
      </c>
    </row>
    <row r="783" spans="1:12" ht="36" customHeight="1">
      <c r="A783" s="184">
        <v>781</v>
      </c>
      <c r="B783" s="46"/>
      <c r="C783" s="47"/>
      <c r="D783" s="48"/>
      <c r="E783" s="49"/>
      <c r="F783" s="49"/>
      <c r="G783" s="41" t="str">
        <f>IF(C783="","",VLOOKUP(WEEKDAY(C783),LIST!$A$15:$B$21,2,FALSE))</f>
        <v/>
      </c>
      <c r="H783" s="42" t="str">
        <f>IF(B783="","",IF(L783=LIST!$A$80,LIST!$A$78,IF(L783=LIST!$A$81,LIST!$A$78,IF(L783=LIST!$A$82,LIST!$A$78,IF(IFERROR(VLOOKUP(B783,'PHR (Project Hourly Rate)'!B:G,6,FALSE),LIST!$A$78)=0,LIST!$A$79,L783)))))</f>
        <v/>
      </c>
      <c r="I783" s="42" t="str">
        <f>IF(B783="","",IF(L783=LIST!$A$75,"",IF(K783=LIST!$A$76,LIST!$A$76,IF(L783=LIST!$A$77,"",IF(L783=LIST!$A$78,"",IF(L783=LIST!$A$80,"",IF(L783=LIST!$A$72,"",IF(L783=LIST!$A$73,"",IF(L783=LIST!$A$81,"",IF(L783=LIST!$A$82,"",IF(L783=LIST!$A$79,"",IF(K783=LIST!$A$75,LIST!$A$75,ROUND(J783*L783,2)))))))))))))</f>
        <v/>
      </c>
      <c r="J783" s="43">
        <f>IF(D783="",0,IF(K783=LIST!$A$75,0,IF(K783=LIST!$A$76,0,IF(K783=LIST!$A$77,0,IF(K783=LIST!$A$78,0,(MIN(D783,8)-K783))))))</f>
        <v>0</v>
      </c>
      <c r="K783" s="185" t="str">
        <f>IF(D783="","",IF('CLAIM FORM'!$M$7="",0,IF(L783=LIST!$A$78,0,IF('CLAIM FORM'!$M$7="R&amp;D",0,IF(E783="",LIST!$A$75,IF(F783=LIST!$F$30,0,IFERROR(((VLOOKUP(E783,'TRAINING CODE'!B:D,3,FALSE)*MIN(D783,8))),LIST!$A$76)))))))</f>
        <v/>
      </c>
      <c r="L783" s="183" t="str">
        <f>IF(B783="","",IF('CLAIM FORM'!$M$7="",LIST!$A$77,IFERROR(VLOOKUP(B783,'PHR (Project Hourly Rate)'!B:G,6,FALSE),LIST!$A$78)))</f>
        <v/>
      </c>
    </row>
    <row r="784" spans="1:12" ht="36" customHeight="1">
      <c r="A784" s="184">
        <v>782</v>
      </c>
      <c r="B784" s="46"/>
      <c r="C784" s="47"/>
      <c r="D784" s="48"/>
      <c r="E784" s="49"/>
      <c r="F784" s="49"/>
      <c r="G784" s="41" t="str">
        <f>IF(C784="","",VLOOKUP(WEEKDAY(C784),LIST!$A$15:$B$21,2,FALSE))</f>
        <v/>
      </c>
      <c r="H784" s="42" t="str">
        <f>IF(B784="","",IF(L784=LIST!$A$80,LIST!$A$78,IF(L784=LIST!$A$81,LIST!$A$78,IF(L784=LIST!$A$82,LIST!$A$78,IF(IFERROR(VLOOKUP(B784,'PHR (Project Hourly Rate)'!B:G,6,FALSE),LIST!$A$78)=0,LIST!$A$79,L784)))))</f>
        <v/>
      </c>
      <c r="I784" s="42" t="str">
        <f>IF(B784="","",IF(L784=LIST!$A$75,"",IF(K784=LIST!$A$76,LIST!$A$76,IF(L784=LIST!$A$77,"",IF(L784=LIST!$A$78,"",IF(L784=LIST!$A$80,"",IF(L784=LIST!$A$72,"",IF(L784=LIST!$A$73,"",IF(L784=LIST!$A$81,"",IF(L784=LIST!$A$82,"",IF(L784=LIST!$A$79,"",IF(K784=LIST!$A$75,LIST!$A$75,ROUND(J784*L784,2)))))))))))))</f>
        <v/>
      </c>
      <c r="J784" s="43">
        <f>IF(D784="",0,IF(K784=LIST!$A$75,0,IF(K784=LIST!$A$76,0,IF(K784=LIST!$A$77,0,IF(K784=LIST!$A$78,0,(MIN(D784,8)-K784))))))</f>
        <v>0</v>
      </c>
      <c r="K784" s="185" t="str">
        <f>IF(D784="","",IF('CLAIM FORM'!$M$7="",0,IF(L784=LIST!$A$78,0,IF('CLAIM FORM'!$M$7="R&amp;D",0,IF(E784="",LIST!$A$75,IF(F784=LIST!$F$30,0,IFERROR(((VLOOKUP(E784,'TRAINING CODE'!B:D,3,FALSE)*MIN(D784,8))),LIST!$A$76)))))))</f>
        <v/>
      </c>
      <c r="L784" s="183" t="str">
        <f>IF(B784="","",IF('CLAIM FORM'!$M$7="",LIST!$A$77,IFERROR(VLOOKUP(B784,'PHR (Project Hourly Rate)'!B:G,6,FALSE),LIST!$A$78)))</f>
        <v/>
      </c>
    </row>
    <row r="785" spans="1:12" ht="36" customHeight="1">
      <c r="A785" s="184">
        <v>783</v>
      </c>
      <c r="B785" s="46"/>
      <c r="C785" s="47"/>
      <c r="D785" s="48"/>
      <c r="E785" s="49"/>
      <c r="F785" s="49"/>
      <c r="G785" s="41" t="str">
        <f>IF(C785="","",VLOOKUP(WEEKDAY(C785),LIST!$A$15:$B$21,2,FALSE))</f>
        <v/>
      </c>
      <c r="H785" s="42" t="str">
        <f>IF(B785="","",IF(L785=LIST!$A$80,LIST!$A$78,IF(L785=LIST!$A$81,LIST!$A$78,IF(L785=LIST!$A$82,LIST!$A$78,IF(IFERROR(VLOOKUP(B785,'PHR (Project Hourly Rate)'!B:G,6,FALSE),LIST!$A$78)=0,LIST!$A$79,L785)))))</f>
        <v/>
      </c>
      <c r="I785" s="42" t="str">
        <f>IF(B785="","",IF(L785=LIST!$A$75,"",IF(K785=LIST!$A$76,LIST!$A$76,IF(L785=LIST!$A$77,"",IF(L785=LIST!$A$78,"",IF(L785=LIST!$A$80,"",IF(L785=LIST!$A$72,"",IF(L785=LIST!$A$73,"",IF(L785=LIST!$A$81,"",IF(L785=LIST!$A$82,"",IF(L785=LIST!$A$79,"",IF(K785=LIST!$A$75,LIST!$A$75,ROUND(J785*L785,2)))))))))))))</f>
        <v/>
      </c>
      <c r="J785" s="43">
        <f>IF(D785="",0,IF(K785=LIST!$A$75,0,IF(K785=LIST!$A$76,0,IF(K785=LIST!$A$77,0,IF(K785=LIST!$A$78,0,(MIN(D785,8)-K785))))))</f>
        <v>0</v>
      </c>
      <c r="K785" s="185" t="str">
        <f>IF(D785="","",IF('CLAIM FORM'!$M$7="",0,IF(L785=LIST!$A$78,0,IF('CLAIM FORM'!$M$7="R&amp;D",0,IF(E785="",LIST!$A$75,IF(F785=LIST!$F$30,0,IFERROR(((VLOOKUP(E785,'TRAINING CODE'!B:D,3,FALSE)*MIN(D785,8))),LIST!$A$76)))))))</f>
        <v/>
      </c>
      <c r="L785" s="183" t="str">
        <f>IF(B785="","",IF('CLAIM FORM'!$M$7="",LIST!$A$77,IFERROR(VLOOKUP(B785,'PHR (Project Hourly Rate)'!B:G,6,FALSE),LIST!$A$78)))</f>
        <v/>
      </c>
    </row>
    <row r="786" spans="1:12" ht="36" customHeight="1">
      <c r="A786" s="184">
        <v>784</v>
      </c>
      <c r="B786" s="46"/>
      <c r="C786" s="47"/>
      <c r="D786" s="48"/>
      <c r="E786" s="49"/>
      <c r="F786" s="49"/>
      <c r="G786" s="41" t="str">
        <f>IF(C786="","",VLOOKUP(WEEKDAY(C786),LIST!$A$15:$B$21,2,FALSE))</f>
        <v/>
      </c>
      <c r="H786" s="42" t="str">
        <f>IF(B786="","",IF(L786=LIST!$A$80,LIST!$A$78,IF(L786=LIST!$A$81,LIST!$A$78,IF(L786=LIST!$A$82,LIST!$A$78,IF(IFERROR(VLOOKUP(B786,'PHR (Project Hourly Rate)'!B:G,6,FALSE),LIST!$A$78)=0,LIST!$A$79,L786)))))</f>
        <v/>
      </c>
      <c r="I786" s="42" t="str">
        <f>IF(B786="","",IF(L786=LIST!$A$75,"",IF(K786=LIST!$A$76,LIST!$A$76,IF(L786=LIST!$A$77,"",IF(L786=LIST!$A$78,"",IF(L786=LIST!$A$80,"",IF(L786=LIST!$A$72,"",IF(L786=LIST!$A$73,"",IF(L786=LIST!$A$81,"",IF(L786=LIST!$A$82,"",IF(L786=LIST!$A$79,"",IF(K786=LIST!$A$75,LIST!$A$75,ROUND(J786*L786,2)))))))))))))</f>
        <v/>
      </c>
      <c r="J786" s="43">
        <f>IF(D786="",0,IF(K786=LIST!$A$75,0,IF(K786=LIST!$A$76,0,IF(K786=LIST!$A$77,0,IF(K786=LIST!$A$78,0,(MIN(D786,8)-K786))))))</f>
        <v>0</v>
      </c>
      <c r="K786" s="185" t="str">
        <f>IF(D786="","",IF('CLAIM FORM'!$M$7="",0,IF(L786=LIST!$A$78,0,IF('CLAIM FORM'!$M$7="R&amp;D",0,IF(E786="",LIST!$A$75,IF(F786=LIST!$F$30,0,IFERROR(((VLOOKUP(E786,'TRAINING CODE'!B:D,3,FALSE)*MIN(D786,8))),LIST!$A$76)))))))</f>
        <v/>
      </c>
      <c r="L786" s="183" t="str">
        <f>IF(B786="","",IF('CLAIM FORM'!$M$7="",LIST!$A$77,IFERROR(VLOOKUP(B786,'PHR (Project Hourly Rate)'!B:G,6,FALSE),LIST!$A$78)))</f>
        <v/>
      </c>
    </row>
    <row r="787" spans="1:12" ht="36" customHeight="1">
      <c r="A787" s="184">
        <v>785</v>
      </c>
      <c r="B787" s="46"/>
      <c r="C787" s="47"/>
      <c r="D787" s="48"/>
      <c r="E787" s="49"/>
      <c r="F787" s="49"/>
      <c r="G787" s="41" t="str">
        <f>IF(C787="","",VLOOKUP(WEEKDAY(C787),LIST!$A$15:$B$21,2,FALSE))</f>
        <v/>
      </c>
      <c r="H787" s="42" t="str">
        <f>IF(B787="","",IF(L787=LIST!$A$80,LIST!$A$78,IF(L787=LIST!$A$81,LIST!$A$78,IF(L787=LIST!$A$82,LIST!$A$78,IF(IFERROR(VLOOKUP(B787,'PHR (Project Hourly Rate)'!B:G,6,FALSE),LIST!$A$78)=0,LIST!$A$79,L787)))))</f>
        <v/>
      </c>
      <c r="I787" s="42" t="str">
        <f>IF(B787="","",IF(L787=LIST!$A$75,"",IF(K787=LIST!$A$76,LIST!$A$76,IF(L787=LIST!$A$77,"",IF(L787=LIST!$A$78,"",IF(L787=LIST!$A$80,"",IF(L787=LIST!$A$72,"",IF(L787=LIST!$A$73,"",IF(L787=LIST!$A$81,"",IF(L787=LIST!$A$82,"",IF(L787=LIST!$A$79,"",IF(K787=LIST!$A$75,LIST!$A$75,ROUND(J787*L787,2)))))))))))))</f>
        <v/>
      </c>
      <c r="J787" s="43">
        <f>IF(D787="",0,IF(K787=LIST!$A$75,0,IF(K787=LIST!$A$76,0,IF(K787=LIST!$A$77,0,IF(K787=LIST!$A$78,0,(MIN(D787,8)-K787))))))</f>
        <v>0</v>
      </c>
      <c r="K787" s="185" t="str">
        <f>IF(D787="","",IF('CLAIM FORM'!$M$7="",0,IF(L787=LIST!$A$78,0,IF('CLAIM FORM'!$M$7="R&amp;D",0,IF(E787="",LIST!$A$75,IF(F787=LIST!$F$30,0,IFERROR(((VLOOKUP(E787,'TRAINING CODE'!B:D,3,FALSE)*MIN(D787,8))),LIST!$A$76)))))))</f>
        <v/>
      </c>
      <c r="L787" s="183" t="str">
        <f>IF(B787="","",IF('CLAIM FORM'!$M$7="",LIST!$A$77,IFERROR(VLOOKUP(B787,'PHR (Project Hourly Rate)'!B:G,6,FALSE),LIST!$A$78)))</f>
        <v/>
      </c>
    </row>
    <row r="788" spans="1:12" ht="36" customHeight="1">
      <c r="A788" s="184">
        <v>786</v>
      </c>
      <c r="B788" s="46"/>
      <c r="C788" s="47"/>
      <c r="D788" s="48"/>
      <c r="E788" s="49"/>
      <c r="F788" s="49"/>
      <c r="G788" s="41" t="str">
        <f>IF(C788="","",VLOOKUP(WEEKDAY(C788),LIST!$A$15:$B$21,2,FALSE))</f>
        <v/>
      </c>
      <c r="H788" s="42" t="str">
        <f>IF(B788="","",IF(L788=LIST!$A$80,LIST!$A$78,IF(L788=LIST!$A$81,LIST!$A$78,IF(L788=LIST!$A$82,LIST!$A$78,IF(IFERROR(VLOOKUP(B788,'PHR (Project Hourly Rate)'!B:G,6,FALSE),LIST!$A$78)=0,LIST!$A$79,L788)))))</f>
        <v/>
      </c>
      <c r="I788" s="42" t="str">
        <f>IF(B788="","",IF(L788=LIST!$A$75,"",IF(K788=LIST!$A$76,LIST!$A$76,IF(L788=LIST!$A$77,"",IF(L788=LIST!$A$78,"",IF(L788=LIST!$A$80,"",IF(L788=LIST!$A$72,"",IF(L788=LIST!$A$73,"",IF(L788=LIST!$A$81,"",IF(L788=LIST!$A$82,"",IF(L788=LIST!$A$79,"",IF(K788=LIST!$A$75,LIST!$A$75,ROUND(J788*L788,2)))))))))))))</f>
        <v/>
      </c>
      <c r="J788" s="43">
        <f>IF(D788="",0,IF(K788=LIST!$A$75,0,IF(K788=LIST!$A$76,0,IF(K788=LIST!$A$77,0,IF(K788=LIST!$A$78,0,(MIN(D788,8)-K788))))))</f>
        <v>0</v>
      </c>
      <c r="K788" s="185" t="str">
        <f>IF(D788="","",IF('CLAIM FORM'!$M$7="",0,IF(L788=LIST!$A$78,0,IF('CLAIM FORM'!$M$7="R&amp;D",0,IF(E788="",LIST!$A$75,IF(F788=LIST!$F$30,0,IFERROR(((VLOOKUP(E788,'TRAINING CODE'!B:D,3,FALSE)*MIN(D788,8))),LIST!$A$76)))))))</f>
        <v/>
      </c>
      <c r="L788" s="183" t="str">
        <f>IF(B788="","",IF('CLAIM FORM'!$M$7="",LIST!$A$77,IFERROR(VLOOKUP(B788,'PHR (Project Hourly Rate)'!B:G,6,FALSE),LIST!$A$78)))</f>
        <v/>
      </c>
    </row>
    <row r="789" spans="1:12" ht="36" customHeight="1">
      <c r="A789" s="184">
        <v>787</v>
      </c>
      <c r="B789" s="46"/>
      <c r="C789" s="47"/>
      <c r="D789" s="48"/>
      <c r="E789" s="49"/>
      <c r="F789" s="49"/>
      <c r="G789" s="41" t="str">
        <f>IF(C789="","",VLOOKUP(WEEKDAY(C789),LIST!$A$15:$B$21,2,FALSE))</f>
        <v/>
      </c>
      <c r="H789" s="42" t="str">
        <f>IF(B789="","",IF(L789=LIST!$A$80,LIST!$A$78,IF(L789=LIST!$A$81,LIST!$A$78,IF(L789=LIST!$A$82,LIST!$A$78,IF(IFERROR(VLOOKUP(B789,'PHR (Project Hourly Rate)'!B:G,6,FALSE),LIST!$A$78)=0,LIST!$A$79,L789)))))</f>
        <v/>
      </c>
      <c r="I789" s="42" t="str">
        <f>IF(B789="","",IF(L789=LIST!$A$75,"",IF(K789=LIST!$A$76,LIST!$A$76,IF(L789=LIST!$A$77,"",IF(L789=LIST!$A$78,"",IF(L789=LIST!$A$80,"",IF(L789=LIST!$A$72,"",IF(L789=LIST!$A$73,"",IF(L789=LIST!$A$81,"",IF(L789=LIST!$A$82,"",IF(L789=LIST!$A$79,"",IF(K789=LIST!$A$75,LIST!$A$75,ROUND(J789*L789,2)))))))))))))</f>
        <v/>
      </c>
      <c r="J789" s="43">
        <f>IF(D789="",0,IF(K789=LIST!$A$75,0,IF(K789=LIST!$A$76,0,IF(K789=LIST!$A$77,0,IF(K789=LIST!$A$78,0,(MIN(D789,8)-K789))))))</f>
        <v>0</v>
      </c>
      <c r="K789" s="185" t="str">
        <f>IF(D789="","",IF('CLAIM FORM'!$M$7="",0,IF(L789=LIST!$A$78,0,IF('CLAIM FORM'!$M$7="R&amp;D",0,IF(E789="",LIST!$A$75,IF(F789=LIST!$F$30,0,IFERROR(((VLOOKUP(E789,'TRAINING CODE'!B:D,3,FALSE)*MIN(D789,8))),LIST!$A$76)))))))</f>
        <v/>
      </c>
      <c r="L789" s="183" t="str">
        <f>IF(B789="","",IF('CLAIM FORM'!$M$7="",LIST!$A$77,IFERROR(VLOOKUP(B789,'PHR (Project Hourly Rate)'!B:G,6,FALSE),LIST!$A$78)))</f>
        <v/>
      </c>
    </row>
    <row r="790" spans="1:12" ht="36" customHeight="1">
      <c r="A790" s="184">
        <v>788</v>
      </c>
      <c r="B790" s="46"/>
      <c r="C790" s="47"/>
      <c r="D790" s="48"/>
      <c r="E790" s="49"/>
      <c r="F790" s="49"/>
      <c r="G790" s="41" t="str">
        <f>IF(C790="","",VLOOKUP(WEEKDAY(C790),LIST!$A$15:$B$21,2,FALSE))</f>
        <v/>
      </c>
      <c r="H790" s="42" t="str">
        <f>IF(B790="","",IF(L790=LIST!$A$80,LIST!$A$78,IF(L790=LIST!$A$81,LIST!$A$78,IF(L790=LIST!$A$82,LIST!$A$78,IF(IFERROR(VLOOKUP(B790,'PHR (Project Hourly Rate)'!B:G,6,FALSE),LIST!$A$78)=0,LIST!$A$79,L790)))))</f>
        <v/>
      </c>
      <c r="I790" s="42" t="str">
        <f>IF(B790="","",IF(L790=LIST!$A$75,"",IF(K790=LIST!$A$76,LIST!$A$76,IF(L790=LIST!$A$77,"",IF(L790=LIST!$A$78,"",IF(L790=LIST!$A$80,"",IF(L790=LIST!$A$72,"",IF(L790=LIST!$A$73,"",IF(L790=LIST!$A$81,"",IF(L790=LIST!$A$82,"",IF(L790=LIST!$A$79,"",IF(K790=LIST!$A$75,LIST!$A$75,ROUND(J790*L790,2)))))))))))))</f>
        <v/>
      </c>
      <c r="J790" s="43">
        <f>IF(D790="",0,IF(K790=LIST!$A$75,0,IF(K790=LIST!$A$76,0,IF(K790=LIST!$A$77,0,IF(K790=LIST!$A$78,0,(MIN(D790,8)-K790))))))</f>
        <v>0</v>
      </c>
      <c r="K790" s="185" t="str">
        <f>IF(D790="","",IF('CLAIM FORM'!$M$7="",0,IF(L790=LIST!$A$78,0,IF('CLAIM FORM'!$M$7="R&amp;D",0,IF(E790="",LIST!$A$75,IF(F790=LIST!$F$30,0,IFERROR(((VLOOKUP(E790,'TRAINING CODE'!B:D,3,FALSE)*MIN(D790,8))),LIST!$A$76)))))))</f>
        <v/>
      </c>
      <c r="L790" s="183" t="str">
        <f>IF(B790="","",IF('CLAIM FORM'!$M$7="",LIST!$A$77,IFERROR(VLOOKUP(B790,'PHR (Project Hourly Rate)'!B:G,6,FALSE),LIST!$A$78)))</f>
        <v/>
      </c>
    </row>
    <row r="791" spans="1:12" ht="36" customHeight="1">
      <c r="A791" s="184">
        <v>789</v>
      </c>
      <c r="B791" s="46"/>
      <c r="C791" s="47"/>
      <c r="D791" s="48"/>
      <c r="E791" s="49"/>
      <c r="F791" s="49"/>
      <c r="G791" s="41" t="str">
        <f>IF(C791="","",VLOOKUP(WEEKDAY(C791),LIST!$A$15:$B$21,2,FALSE))</f>
        <v/>
      </c>
      <c r="H791" s="42" t="str">
        <f>IF(B791="","",IF(L791=LIST!$A$80,LIST!$A$78,IF(L791=LIST!$A$81,LIST!$A$78,IF(L791=LIST!$A$82,LIST!$A$78,IF(IFERROR(VLOOKUP(B791,'PHR (Project Hourly Rate)'!B:G,6,FALSE),LIST!$A$78)=0,LIST!$A$79,L791)))))</f>
        <v/>
      </c>
      <c r="I791" s="42" t="str">
        <f>IF(B791="","",IF(L791=LIST!$A$75,"",IF(K791=LIST!$A$76,LIST!$A$76,IF(L791=LIST!$A$77,"",IF(L791=LIST!$A$78,"",IF(L791=LIST!$A$80,"",IF(L791=LIST!$A$72,"",IF(L791=LIST!$A$73,"",IF(L791=LIST!$A$81,"",IF(L791=LIST!$A$82,"",IF(L791=LIST!$A$79,"",IF(K791=LIST!$A$75,LIST!$A$75,ROUND(J791*L791,2)))))))))))))</f>
        <v/>
      </c>
      <c r="J791" s="43">
        <f>IF(D791="",0,IF(K791=LIST!$A$75,0,IF(K791=LIST!$A$76,0,IF(K791=LIST!$A$77,0,IF(K791=LIST!$A$78,0,(MIN(D791,8)-K791))))))</f>
        <v>0</v>
      </c>
      <c r="K791" s="185" t="str">
        <f>IF(D791="","",IF('CLAIM FORM'!$M$7="",0,IF(L791=LIST!$A$78,0,IF('CLAIM FORM'!$M$7="R&amp;D",0,IF(E791="",LIST!$A$75,IF(F791=LIST!$F$30,0,IFERROR(((VLOOKUP(E791,'TRAINING CODE'!B:D,3,FALSE)*MIN(D791,8))),LIST!$A$76)))))))</f>
        <v/>
      </c>
      <c r="L791" s="183" t="str">
        <f>IF(B791="","",IF('CLAIM FORM'!$M$7="",LIST!$A$77,IFERROR(VLOOKUP(B791,'PHR (Project Hourly Rate)'!B:G,6,FALSE),LIST!$A$78)))</f>
        <v/>
      </c>
    </row>
    <row r="792" spans="1:12" ht="36" customHeight="1">
      <c r="A792" s="184">
        <v>790</v>
      </c>
      <c r="B792" s="46"/>
      <c r="C792" s="47"/>
      <c r="D792" s="48"/>
      <c r="E792" s="49"/>
      <c r="F792" s="49"/>
      <c r="G792" s="41" t="str">
        <f>IF(C792="","",VLOOKUP(WEEKDAY(C792),LIST!$A$15:$B$21,2,FALSE))</f>
        <v/>
      </c>
      <c r="H792" s="42" t="str">
        <f>IF(B792="","",IF(L792=LIST!$A$80,LIST!$A$78,IF(L792=LIST!$A$81,LIST!$A$78,IF(L792=LIST!$A$82,LIST!$A$78,IF(IFERROR(VLOOKUP(B792,'PHR (Project Hourly Rate)'!B:G,6,FALSE),LIST!$A$78)=0,LIST!$A$79,L792)))))</f>
        <v/>
      </c>
      <c r="I792" s="42" t="str">
        <f>IF(B792="","",IF(L792=LIST!$A$75,"",IF(K792=LIST!$A$76,LIST!$A$76,IF(L792=LIST!$A$77,"",IF(L792=LIST!$A$78,"",IF(L792=LIST!$A$80,"",IF(L792=LIST!$A$72,"",IF(L792=LIST!$A$73,"",IF(L792=LIST!$A$81,"",IF(L792=LIST!$A$82,"",IF(L792=LIST!$A$79,"",IF(K792=LIST!$A$75,LIST!$A$75,ROUND(J792*L792,2)))))))))))))</f>
        <v/>
      </c>
      <c r="J792" s="43">
        <f>IF(D792="",0,IF(K792=LIST!$A$75,0,IF(K792=LIST!$A$76,0,IF(K792=LIST!$A$77,0,IF(K792=LIST!$A$78,0,(MIN(D792,8)-K792))))))</f>
        <v>0</v>
      </c>
      <c r="K792" s="185" t="str">
        <f>IF(D792="","",IF('CLAIM FORM'!$M$7="",0,IF(L792=LIST!$A$78,0,IF('CLAIM FORM'!$M$7="R&amp;D",0,IF(E792="",LIST!$A$75,IF(F792=LIST!$F$30,0,IFERROR(((VLOOKUP(E792,'TRAINING CODE'!B:D,3,FALSE)*MIN(D792,8))),LIST!$A$76)))))))</f>
        <v/>
      </c>
      <c r="L792" s="183" t="str">
        <f>IF(B792="","",IF('CLAIM FORM'!$M$7="",LIST!$A$77,IFERROR(VLOOKUP(B792,'PHR (Project Hourly Rate)'!B:G,6,FALSE),LIST!$A$78)))</f>
        <v/>
      </c>
    </row>
    <row r="793" spans="1:12" ht="36" customHeight="1">
      <c r="A793" s="184">
        <v>791</v>
      </c>
      <c r="B793" s="46"/>
      <c r="C793" s="47"/>
      <c r="D793" s="48"/>
      <c r="E793" s="49"/>
      <c r="F793" s="49"/>
      <c r="G793" s="41" t="str">
        <f>IF(C793="","",VLOOKUP(WEEKDAY(C793),LIST!$A$15:$B$21,2,FALSE))</f>
        <v/>
      </c>
      <c r="H793" s="42" t="str">
        <f>IF(B793="","",IF(L793=LIST!$A$80,LIST!$A$78,IF(L793=LIST!$A$81,LIST!$A$78,IF(L793=LIST!$A$82,LIST!$A$78,IF(IFERROR(VLOOKUP(B793,'PHR (Project Hourly Rate)'!B:G,6,FALSE),LIST!$A$78)=0,LIST!$A$79,L793)))))</f>
        <v/>
      </c>
      <c r="I793" s="42" t="str">
        <f>IF(B793="","",IF(L793=LIST!$A$75,"",IF(K793=LIST!$A$76,LIST!$A$76,IF(L793=LIST!$A$77,"",IF(L793=LIST!$A$78,"",IF(L793=LIST!$A$80,"",IF(L793=LIST!$A$72,"",IF(L793=LIST!$A$73,"",IF(L793=LIST!$A$81,"",IF(L793=LIST!$A$82,"",IF(L793=LIST!$A$79,"",IF(K793=LIST!$A$75,LIST!$A$75,ROUND(J793*L793,2)))))))))))))</f>
        <v/>
      </c>
      <c r="J793" s="43">
        <f>IF(D793="",0,IF(K793=LIST!$A$75,0,IF(K793=LIST!$A$76,0,IF(K793=LIST!$A$77,0,IF(K793=LIST!$A$78,0,(MIN(D793,8)-K793))))))</f>
        <v>0</v>
      </c>
      <c r="K793" s="185" t="str">
        <f>IF(D793="","",IF('CLAIM FORM'!$M$7="",0,IF(L793=LIST!$A$78,0,IF('CLAIM FORM'!$M$7="R&amp;D",0,IF(E793="",LIST!$A$75,IF(F793=LIST!$F$30,0,IFERROR(((VLOOKUP(E793,'TRAINING CODE'!B:D,3,FALSE)*MIN(D793,8))),LIST!$A$76)))))))</f>
        <v/>
      </c>
      <c r="L793" s="183" t="str">
        <f>IF(B793="","",IF('CLAIM FORM'!$M$7="",LIST!$A$77,IFERROR(VLOOKUP(B793,'PHR (Project Hourly Rate)'!B:G,6,FALSE),LIST!$A$78)))</f>
        <v/>
      </c>
    </row>
    <row r="794" spans="1:12" ht="36" customHeight="1">
      <c r="A794" s="184">
        <v>792</v>
      </c>
      <c r="B794" s="46"/>
      <c r="C794" s="47"/>
      <c r="D794" s="48"/>
      <c r="E794" s="49"/>
      <c r="F794" s="49"/>
      <c r="G794" s="41" t="str">
        <f>IF(C794="","",VLOOKUP(WEEKDAY(C794),LIST!$A$15:$B$21,2,FALSE))</f>
        <v/>
      </c>
      <c r="H794" s="42" t="str">
        <f>IF(B794="","",IF(L794=LIST!$A$80,LIST!$A$78,IF(L794=LIST!$A$81,LIST!$A$78,IF(L794=LIST!$A$82,LIST!$A$78,IF(IFERROR(VLOOKUP(B794,'PHR (Project Hourly Rate)'!B:G,6,FALSE),LIST!$A$78)=0,LIST!$A$79,L794)))))</f>
        <v/>
      </c>
      <c r="I794" s="42" t="str">
        <f>IF(B794="","",IF(L794=LIST!$A$75,"",IF(K794=LIST!$A$76,LIST!$A$76,IF(L794=LIST!$A$77,"",IF(L794=LIST!$A$78,"",IF(L794=LIST!$A$80,"",IF(L794=LIST!$A$72,"",IF(L794=LIST!$A$73,"",IF(L794=LIST!$A$81,"",IF(L794=LIST!$A$82,"",IF(L794=LIST!$A$79,"",IF(K794=LIST!$A$75,LIST!$A$75,ROUND(J794*L794,2)))))))))))))</f>
        <v/>
      </c>
      <c r="J794" s="43">
        <f>IF(D794="",0,IF(K794=LIST!$A$75,0,IF(K794=LIST!$A$76,0,IF(K794=LIST!$A$77,0,IF(K794=LIST!$A$78,0,(MIN(D794,8)-K794))))))</f>
        <v>0</v>
      </c>
      <c r="K794" s="185" t="str">
        <f>IF(D794="","",IF('CLAIM FORM'!$M$7="",0,IF(L794=LIST!$A$78,0,IF('CLAIM FORM'!$M$7="R&amp;D",0,IF(E794="",LIST!$A$75,IF(F794=LIST!$F$30,0,IFERROR(((VLOOKUP(E794,'TRAINING CODE'!B:D,3,FALSE)*MIN(D794,8))),LIST!$A$76)))))))</f>
        <v/>
      </c>
      <c r="L794" s="183" t="str">
        <f>IF(B794="","",IF('CLAIM FORM'!$M$7="",LIST!$A$77,IFERROR(VLOOKUP(B794,'PHR (Project Hourly Rate)'!B:G,6,FALSE),LIST!$A$78)))</f>
        <v/>
      </c>
    </row>
    <row r="795" spans="1:12" ht="36" customHeight="1">
      <c r="A795" s="184">
        <v>793</v>
      </c>
      <c r="B795" s="46"/>
      <c r="C795" s="47"/>
      <c r="D795" s="48"/>
      <c r="E795" s="49"/>
      <c r="F795" s="49"/>
      <c r="G795" s="41" t="str">
        <f>IF(C795="","",VLOOKUP(WEEKDAY(C795),LIST!$A$15:$B$21,2,FALSE))</f>
        <v/>
      </c>
      <c r="H795" s="42" t="str">
        <f>IF(B795="","",IF(L795=LIST!$A$80,LIST!$A$78,IF(L795=LIST!$A$81,LIST!$A$78,IF(L795=LIST!$A$82,LIST!$A$78,IF(IFERROR(VLOOKUP(B795,'PHR (Project Hourly Rate)'!B:G,6,FALSE),LIST!$A$78)=0,LIST!$A$79,L795)))))</f>
        <v/>
      </c>
      <c r="I795" s="42" t="str">
        <f>IF(B795="","",IF(L795=LIST!$A$75,"",IF(K795=LIST!$A$76,LIST!$A$76,IF(L795=LIST!$A$77,"",IF(L795=LIST!$A$78,"",IF(L795=LIST!$A$80,"",IF(L795=LIST!$A$72,"",IF(L795=LIST!$A$73,"",IF(L795=LIST!$A$81,"",IF(L795=LIST!$A$82,"",IF(L795=LIST!$A$79,"",IF(K795=LIST!$A$75,LIST!$A$75,ROUND(J795*L795,2)))))))))))))</f>
        <v/>
      </c>
      <c r="J795" s="43">
        <f>IF(D795="",0,IF(K795=LIST!$A$75,0,IF(K795=LIST!$A$76,0,IF(K795=LIST!$A$77,0,IF(K795=LIST!$A$78,0,(MIN(D795,8)-K795))))))</f>
        <v>0</v>
      </c>
      <c r="K795" s="185" t="str">
        <f>IF(D795="","",IF('CLAIM FORM'!$M$7="",0,IF(L795=LIST!$A$78,0,IF('CLAIM FORM'!$M$7="R&amp;D",0,IF(E795="",LIST!$A$75,IF(F795=LIST!$F$30,0,IFERROR(((VLOOKUP(E795,'TRAINING CODE'!B:D,3,FALSE)*MIN(D795,8))),LIST!$A$76)))))))</f>
        <v/>
      </c>
      <c r="L795" s="183" t="str">
        <f>IF(B795="","",IF('CLAIM FORM'!$M$7="",LIST!$A$77,IFERROR(VLOOKUP(B795,'PHR (Project Hourly Rate)'!B:G,6,FALSE),LIST!$A$78)))</f>
        <v/>
      </c>
    </row>
    <row r="796" spans="1:12" ht="36" customHeight="1">
      <c r="A796" s="184">
        <v>794</v>
      </c>
      <c r="B796" s="46"/>
      <c r="C796" s="47"/>
      <c r="D796" s="48"/>
      <c r="E796" s="49"/>
      <c r="F796" s="49"/>
      <c r="G796" s="41" t="str">
        <f>IF(C796="","",VLOOKUP(WEEKDAY(C796),LIST!$A$15:$B$21,2,FALSE))</f>
        <v/>
      </c>
      <c r="H796" s="42" t="str">
        <f>IF(B796="","",IF(L796=LIST!$A$80,LIST!$A$78,IF(L796=LIST!$A$81,LIST!$A$78,IF(L796=LIST!$A$82,LIST!$A$78,IF(IFERROR(VLOOKUP(B796,'PHR (Project Hourly Rate)'!B:G,6,FALSE),LIST!$A$78)=0,LIST!$A$79,L796)))))</f>
        <v/>
      </c>
      <c r="I796" s="42" t="str">
        <f>IF(B796="","",IF(L796=LIST!$A$75,"",IF(K796=LIST!$A$76,LIST!$A$76,IF(L796=LIST!$A$77,"",IF(L796=LIST!$A$78,"",IF(L796=LIST!$A$80,"",IF(L796=LIST!$A$72,"",IF(L796=LIST!$A$73,"",IF(L796=LIST!$A$81,"",IF(L796=LIST!$A$82,"",IF(L796=LIST!$A$79,"",IF(K796=LIST!$A$75,LIST!$A$75,ROUND(J796*L796,2)))))))))))))</f>
        <v/>
      </c>
      <c r="J796" s="43">
        <f>IF(D796="",0,IF(K796=LIST!$A$75,0,IF(K796=LIST!$A$76,0,IF(K796=LIST!$A$77,0,IF(K796=LIST!$A$78,0,(MIN(D796,8)-K796))))))</f>
        <v>0</v>
      </c>
      <c r="K796" s="185" t="str">
        <f>IF(D796="","",IF('CLAIM FORM'!$M$7="",0,IF(L796=LIST!$A$78,0,IF('CLAIM FORM'!$M$7="R&amp;D",0,IF(E796="",LIST!$A$75,IF(F796=LIST!$F$30,0,IFERROR(((VLOOKUP(E796,'TRAINING CODE'!B:D,3,FALSE)*MIN(D796,8))),LIST!$A$76)))))))</f>
        <v/>
      </c>
      <c r="L796" s="183" t="str">
        <f>IF(B796="","",IF('CLAIM FORM'!$M$7="",LIST!$A$77,IFERROR(VLOOKUP(B796,'PHR (Project Hourly Rate)'!B:G,6,FALSE),LIST!$A$78)))</f>
        <v/>
      </c>
    </row>
    <row r="797" spans="1:12" ht="36" customHeight="1">
      <c r="A797" s="184">
        <v>795</v>
      </c>
      <c r="B797" s="46"/>
      <c r="C797" s="47"/>
      <c r="D797" s="48"/>
      <c r="E797" s="49"/>
      <c r="F797" s="49"/>
      <c r="G797" s="41" t="str">
        <f>IF(C797="","",VLOOKUP(WEEKDAY(C797),LIST!$A$15:$B$21,2,FALSE))</f>
        <v/>
      </c>
      <c r="H797" s="42" t="str">
        <f>IF(B797="","",IF(L797=LIST!$A$80,LIST!$A$78,IF(L797=LIST!$A$81,LIST!$A$78,IF(L797=LIST!$A$82,LIST!$A$78,IF(IFERROR(VLOOKUP(B797,'PHR (Project Hourly Rate)'!B:G,6,FALSE),LIST!$A$78)=0,LIST!$A$79,L797)))))</f>
        <v/>
      </c>
      <c r="I797" s="42" t="str">
        <f>IF(B797="","",IF(L797=LIST!$A$75,"",IF(K797=LIST!$A$76,LIST!$A$76,IF(L797=LIST!$A$77,"",IF(L797=LIST!$A$78,"",IF(L797=LIST!$A$80,"",IF(L797=LIST!$A$72,"",IF(L797=LIST!$A$73,"",IF(L797=LIST!$A$81,"",IF(L797=LIST!$A$82,"",IF(L797=LIST!$A$79,"",IF(K797=LIST!$A$75,LIST!$A$75,ROUND(J797*L797,2)))))))))))))</f>
        <v/>
      </c>
      <c r="J797" s="43">
        <f>IF(D797="",0,IF(K797=LIST!$A$75,0,IF(K797=LIST!$A$76,0,IF(K797=LIST!$A$77,0,IF(K797=LIST!$A$78,0,(MIN(D797,8)-K797))))))</f>
        <v>0</v>
      </c>
      <c r="K797" s="185" t="str">
        <f>IF(D797="","",IF('CLAIM FORM'!$M$7="",0,IF(L797=LIST!$A$78,0,IF('CLAIM FORM'!$M$7="R&amp;D",0,IF(E797="",LIST!$A$75,IF(F797=LIST!$F$30,0,IFERROR(((VLOOKUP(E797,'TRAINING CODE'!B:D,3,FALSE)*MIN(D797,8))),LIST!$A$76)))))))</f>
        <v/>
      </c>
      <c r="L797" s="183" t="str">
        <f>IF(B797="","",IF('CLAIM FORM'!$M$7="",LIST!$A$77,IFERROR(VLOOKUP(B797,'PHR (Project Hourly Rate)'!B:G,6,FALSE),LIST!$A$78)))</f>
        <v/>
      </c>
    </row>
    <row r="798" spans="1:12" ht="36" customHeight="1">
      <c r="A798" s="184">
        <v>796</v>
      </c>
      <c r="B798" s="46"/>
      <c r="C798" s="47"/>
      <c r="D798" s="48"/>
      <c r="E798" s="49"/>
      <c r="F798" s="49"/>
      <c r="G798" s="41" t="str">
        <f>IF(C798="","",VLOOKUP(WEEKDAY(C798),LIST!$A$15:$B$21,2,FALSE))</f>
        <v/>
      </c>
      <c r="H798" s="42" t="str">
        <f>IF(B798="","",IF(L798=LIST!$A$80,LIST!$A$78,IF(L798=LIST!$A$81,LIST!$A$78,IF(L798=LIST!$A$82,LIST!$A$78,IF(IFERROR(VLOOKUP(B798,'PHR (Project Hourly Rate)'!B:G,6,FALSE),LIST!$A$78)=0,LIST!$A$79,L798)))))</f>
        <v/>
      </c>
      <c r="I798" s="42" t="str">
        <f>IF(B798="","",IF(L798=LIST!$A$75,"",IF(K798=LIST!$A$76,LIST!$A$76,IF(L798=LIST!$A$77,"",IF(L798=LIST!$A$78,"",IF(L798=LIST!$A$80,"",IF(L798=LIST!$A$72,"",IF(L798=LIST!$A$73,"",IF(L798=LIST!$A$81,"",IF(L798=LIST!$A$82,"",IF(L798=LIST!$A$79,"",IF(K798=LIST!$A$75,LIST!$A$75,ROUND(J798*L798,2)))))))))))))</f>
        <v/>
      </c>
      <c r="J798" s="43">
        <f>IF(D798="",0,IF(K798=LIST!$A$75,0,IF(K798=LIST!$A$76,0,IF(K798=LIST!$A$77,0,IF(K798=LIST!$A$78,0,(MIN(D798,8)-K798))))))</f>
        <v>0</v>
      </c>
      <c r="K798" s="185" t="str">
        <f>IF(D798="","",IF('CLAIM FORM'!$M$7="",0,IF(L798=LIST!$A$78,0,IF('CLAIM FORM'!$M$7="R&amp;D",0,IF(E798="",LIST!$A$75,IF(F798=LIST!$F$30,0,IFERROR(((VLOOKUP(E798,'TRAINING CODE'!B:D,3,FALSE)*MIN(D798,8))),LIST!$A$76)))))))</f>
        <v/>
      </c>
      <c r="L798" s="183" t="str">
        <f>IF(B798="","",IF('CLAIM FORM'!$M$7="",LIST!$A$77,IFERROR(VLOOKUP(B798,'PHR (Project Hourly Rate)'!B:G,6,FALSE),LIST!$A$78)))</f>
        <v/>
      </c>
    </row>
    <row r="799" spans="1:12" ht="36" customHeight="1">
      <c r="A799" s="184">
        <v>797</v>
      </c>
      <c r="B799" s="46"/>
      <c r="C799" s="47"/>
      <c r="D799" s="48"/>
      <c r="E799" s="49"/>
      <c r="F799" s="49"/>
      <c r="G799" s="41" t="str">
        <f>IF(C799="","",VLOOKUP(WEEKDAY(C799),LIST!$A$15:$B$21,2,FALSE))</f>
        <v/>
      </c>
      <c r="H799" s="42" t="str">
        <f>IF(B799="","",IF(L799=LIST!$A$80,LIST!$A$78,IF(L799=LIST!$A$81,LIST!$A$78,IF(L799=LIST!$A$82,LIST!$A$78,IF(IFERROR(VLOOKUP(B799,'PHR (Project Hourly Rate)'!B:G,6,FALSE),LIST!$A$78)=0,LIST!$A$79,L799)))))</f>
        <v/>
      </c>
      <c r="I799" s="42" t="str">
        <f>IF(B799="","",IF(L799=LIST!$A$75,"",IF(K799=LIST!$A$76,LIST!$A$76,IF(L799=LIST!$A$77,"",IF(L799=LIST!$A$78,"",IF(L799=LIST!$A$80,"",IF(L799=LIST!$A$72,"",IF(L799=LIST!$A$73,"",IF(L799=LIST!$A$81,"",IF(L799=LIST!$A$82,"",IF(L799=LIST!$A$79,"",IF(K799=LIST!$A$75,LIST!$A$75,ROUND(J799*L799,2)))))))))))))</f>
        <v/>
      </c>
      <c r="J799" s="43">
        <f>IF(D799="",0,IF(K799=LIST!$A$75,0,IF(K799=LIST!$A$76,0,IF(K799=LIST!$A$77,0,IF(K799=LIST!$A$78,0,(MIN(D799,8)-K799))))))</f>
        <v>0</v>
      </c>
      <c r="K799" s="185" t="str">
        <f>IF(D799="","",IF('CLAIM FORM'!$M$7="",0,IF(L799=LIST!$A$78,0,IF('CLAIM FORM'!$M$7="R&amp;D",0,IF(E799="",LIST!$A$75,IF(F799=LIST!$F$30,0,IFERROR(((VLOOKUP(E799,'TRAINING CODE'!B:D,3,FALSE)*MIN(D799,8))),LIST!$A$76)))))))</f>
        <v/>
      </c>
      <c r="L799" s="183" t="str">
        <f>IF(B799="","",IF('CLAIM FORM'!$M$7="",LIST!$A$77,IFERROR(VLOOKUP(B799,'PHR (Project Hourly Rate)'!B:G,6,FALSE),LIST!$A$78)))</f>
        <v/>
      </c>
    </row>
    <row r="800" spans="1:12" ht="36" customHeight="1">
      <c r="A800" s="184">
        <v>798</v>
      </c>
      <c r="B800" s="46"/>
      <c r="C800" s="47"/>
      <c r="D800" s="48"/>
      <c r="E800" s="49"/>
      <c r="F800" s="49"/>
      <c r="G800" s="41" t="str">
        <f>IF(C800="","",VLOOKUP(WEEKDAY(C800),LIST!$A$15:$B$21,2,FALSE))</f>
        <v/>
      </c>
      <c r="H800" s="42" t="str">
        <f>IF(B800="","",IF(L800=LIST!$A$80,LIST!$A$78,IF(L800=LIST!$A$81,LIST!$A$78,IF(L800=LIST!$A$82,LIST!$A$78,IF(IFERROR(VLOOKUP(B800,'PHR (Project Hourly Rate)'!B:G,6,FALSE),LIST!$A$78)=0,LIST!$A$79,L800)))))</f>
        <v/>
      </c>
      <c r="I800" s="42" t="str">
        <f>IF(B800="","",IF(L800=LIST!$A$75,"",IF(K800=LIST!$A$76,LIST!$A$76,IF(L800=LIST!$A$77,"",IF(L800=LIST!$A$78,"",IF(L800=LIST!$A$80,"",IF(L800=LIST!$A$72,"",IF(L800=LIST!$A$73,"",IF(L800=LIST!$A$81,"",IF(L800=LIST!$A$82,"",IF(L800=LIST!$A$79,"",IF(K800=LIST!$A$75,LIST!$A$75,ROUND(J800*L800,2)))))))))))))</f>
        <v/>
      </c>
      <c r="J800" s="43">
        <f>IF(D800="",0,IF(K800=LIST!$A$75,0,IF(K800=LIST!$A$76,0,IF(K800=LIST!$A$77,0,IF(K800=LIST!$A$78,0,(MIN(D800,8)-K800))))))</f>
        <v>0</v>
      </c>
      <c r="K800" s="185" t="str">
        <f>IF(D800="","",IF('CLAIM FORM'!$M$7="",0,IF(L800=LIST!$A$78,0,IF('CLAIM FORM'!$M$7="R&amp;D",0,IF(E800="",LIST!$A$75,IF(F800=LIST!$F$30,0,IFERROR(((VLOOKUP(E800,'TRAINING CODE'!B:D,3,FALSE)*MIN(D800,8))),LIST!$A$76)))))))</f>
        <v/>
      </c>
      <c r="L800" s="183" t="str">
        <f>IF(B800="","",IF('CLAIM FORM'!$M$7="",LIST!$A$77,IFERROR(VLOOKUP(B800,'PHR (Project Hourly Rate)'!B:G,6,FALSE),LIST!$A$78)))</f>
        <v/>
      </c>
    </row>
    <row r="801" spans="1:12" ht="36" customHeight="1">
      <c r="A801" s="184">
        <v>799</v>
      </c>
      <c r="B801" s="46"/>
      <c r="C801" s="47"/>
      <c r="D801" s="48"/>
      <c r="E801" s="49"/>
      <c r="F801" s="49"/>
      <c r="G801" s="41" t="str">
        <f>IF(C801="","",VLOOKUP(WEEKDAY(C801),LIST!$A$15:$B$21,2,FALSE))</f>
        <v/>
      </c>
      <c r="H801" s="42" t="str">
        <f>IF(B801="","",IF(L801=LIST!$A$80,LIST!$A$78,IF(L801=LIST!$A$81,LIST!$A$78,IF(L801=LIST!$A$82,LIST!$A$78,IF(IFERROR(VLOOKUP(B801,'PHR (Project Hourly Rate)'!B:G,6,FALSE),LIST!$A$78)=0,LIST!$A$79,L801)))))</f>
        <v/>
      </c>
      <c r="I801" s="42" t="str">
        <f>IF(B801="","",IF(L801=LIST!$A$75,"",IF(K801=LIST!$A$76,LIST!$A$76,IF(L801=LIST!$A$77,"",IF(L801=LIST!$A$78,"",IF(L801=LIST!$A$80,"",IF(L801=LIST!$A$72,"",IF(L801=LIST!$A$73,"",IF(L801=LIST!$A$81,"",IF(L801=LIST!$A$82,"",IF(L801=LIST!$A$79,"",IF(K801=LIST!$A$75,LIST!$A$75,ROUND(J801*L801,2)))))))))))))</f>
        <v/>
      </c>
      <c r="J801" s="43">
        <f>IF(D801="",0,IF(K801=LIST!$A$75,0,IF(K801=LIST!$A$76,0,IF(K801=LIST!$A$77,0,IF(K801=LIST!$A$78,0,(MIN(D801,8)-K801))))))</f>
        <v>0</v>
      </c>
      <c r="K801" s="185" t="str">
        <f>IF(D801="","",IF('CLAIM FORM'!$M$7="",0,IF(L801=LIST!$A$78,0,IF('CLAIM FORM'!$M$7="R&amp;D",0,IF(E801="",LIST!$A$75,IF(F801=LIST!$F$30,0,IFERROR(((VLOOKUP(E801,'TRAINING CODE'!B:D,3,FALSE)*MIN(D801,8))),LIST!$A$76)))))))</f>
        <v/>
      </c>
      <c r="L801" s="183" t="str">
        <f>IF(B801="","",IF('CLAIM FORM'!$M$7="",LIST!$A$77,IFERROR(VLOOKUP(B801,'PHR (Project Hourly Rate)'!B:G,6,FALSE),LIST!$A$78)))</f>
        <v/>
      </c>
    </row>
    <row r="802" spans="1:12" ht="36" customHeight="1">
      <c r="A802" s="184">
        <v>800</v>
      </c>
      <c r="B802" s="46"/>
      <c r="C802" s="47"/>
      <c r="D802" s="48"/>
      <c r="E802" s="49"/>
      <c r="F802" s="49"/>
      <c r="G802" s="41" t="str">
        <f>IF(C802="","",VLOOKUP(WEEKDAY(C802),LIST!$A$15:$B$21,2,FALSE))</f>
        <v/>
      </c>
      <c r="H802" s="42" t="str">
        <f>IF(B802="","",IF(L802=LIST!$A$80,LIST!$A$78,IF(L802=LIST!$A$81,LIST!$A$78,IF(L802=LIST!$A$82,LIST!$A$78,IF(IFERROR(VLOOKUP(B802,'PHR (Project Hourly Rate)'!B:G,6,FALSE),LIST!$A$78)=0,LIST!$A$79,L802)))))</f>
        <v/>
      </c>
      <c r="I802" s="42" t="str">
        <f>IF(B802="","",IF(L802=LIST!$A$75,"",IF(K802=LIST!$A$76,LIST!$A$76,IF(L802=LIST!$A$77,"",IF(L802=LIST!$A$78,"",IF(L802=LIST!$A$80,"",IF(L802=LIST!$A$72,"",IF(L802=LIST!$A$73,"",IF(L802=LIST!$A$81,"",IF(L802=LIST!$A$82,"",IF(L802=LIST!$A$79,"",IF(K802=LIST!$A$75,LIST!$A$75,ROUND(J802*L802,2)))))))))))))</f>
        <v/>
      </c>
      <c r="J802" s="43">
        <f>IF(D802="",0,IF(K802=LIST!$A$75,0,IF(K802=LIST!$A$76,0,IF(K802=LIST!$A$77,0,IF(K802=LIST!$A$78,0,(MIN(D802,8)-K802))))))</f>
        <v>0</v>
      </c>
      <c r="K802" s="185" t="str">
        <f>IF(D802="","",IF('CLAIM FORM'!$M$7="",0,IF(L802=LIST!$A$78,0,IF('CLAIM FORM'!$M$7="R&amp;D",0,IF(E802="",LIST!$A$75,IF(F802=LIST!$F$30,0,IFERROR(((VLOOKUP(E802,'TRAINING CODE'!B:D,3,FALSE)*MIN(D802,8))),LIST!$A$76)))))))</f>
        <v/>
      </c>
      <c r="L802" s="183" t="str">
        <f>IF(B802="","",IF('CLAIM FORM'!$M$7="",LIST!$A$77,IFERROR(VLOOKUP(B802,'PHR (Project Hourly Rate)'!B:G,6,FALSE),LIST!$A$78)))</f>
        <v/>
      </c>
    </row>
    <row r="803" spans="1:12" ht="36" customHeight="1">
      <c r="A803" s="184">
        <v>801</v>
      </c>
      <c r="B803" s="46"/>
      <c r="C803" s="47"/>
      <c r="D803" s="48"/>
      <c r="E803" s="49"/>
      <c r="F803" s="49"/>
      <c r="G803" s="41" t="str">
        <f>IF(C803="","",VLOOKUP(WEEKDAY(C803),LIST!$A$15:$B$21,2,FALSE))</f>
        <v/>
      </c>
      <c r="H803" s="42" t="str">
        <f>IF(B803="","",IF(L803=LIST!$A$80,LIST!$A$78,IF(L803=LIST!$A$81,LIST!$A$78,IF(L803=LIST!$A$82,LIST!$A$78,IF(IFERROR(VLOOKUP(B803,'PHR (Project Hourly Rate)'!B:G,6,FALSE),LIST!$A$78)=0,LIST!$A$79,L803)))))</f>
        <v/>
      </c>
      <c r="I803" s="42" t="str">
        <f>IF(B803="","",IF(L803=LIST!$A$75,"",IF(K803=LIST!$A$76,LIST!$A$76,IF(L803=LIST!$A$77,"",IF(L803=LIST!$A$78,"",IF(L803=LIST!$A$80,"",IF(L803=LIST!$A$72,"",IF(L803=LIST!$A$73,"",IF(L803=LIST!$A$81,"",IF(L803=LIST!$A$82,"",IF(L803=LIST!$A$79,"",IF(K803=LIST!$A$75,LIST!$A$75,ROUND(J803*L803,2)))))))))))))</f>
        <v/>
      </c>
      <c r="J803" s="43">
        <f>IF(D803="",0,IF(K803=LIST!$A$75,0,IF(K803=LIST!$A$76,0,IF(K803=LIST!$A$77,0,IF(K803=LIST!$A$78,0,(MIN(D803,8)-K803))))))</f>
        <v>0</v>
      </c>
      <c r="K803" s="185" t="str">
        <f>IF(D803="","",IF('CLAIM FORM'!$M$7="",0,IF(L803=LIST!$A$78,0,IF('CLAIM FORM'!$M$7="R&amp;D",0,IF(E803="",LIST!$A$75,IF(F803=LIST!$F$30,0,IFERROR(((VLOOKUP(E803,'TRAINING CODE'!B:D,3,FALSE)*MIN(D803,8))),LIST!$A$76)))))))</f>
        <v/>
      </c>
      <c r="L803" s="183" t="str">
        <f>IF(B803="","",IF('CLAIM FORM'!$M$7="",LIST!$A$77,IFERROR(VLOOKUP(B803,'PHR (Project Hourly Rate)'!B:G,6,FALSE),LIST!$A$78)))</f>
        <v/>
      </c>
    </row>
    <row r="804" spans="1:12" ht="36" customHeight="1">
      <c r="A804" s="184">
        <v>802</v>
      </c>
      <c r="B804" s="46"/>
      <c r="C804" s="47"/>
      <c r="D804" s="48"/>
      <c r="E804" s="49"/>
      <c r="F804" s="49"/>
      <c r="G804" s="41" t="str">
        <f>IF(C804="","",VLOOKUP(WEEKDAY(C804),LIST!$A$15:$B$21,2,FALSE))</f>
        <v/>
      </c>
      <c r="H804" s="42" t="str">
        <f>IF(B804="","",IF(L804=LIST!$A$80,LIST!$A$78,IF(L804=LIST!$A$81,LIST!$A$78,IF(L804=LIST!$A$82,LIST!$A$78,IF(IFERROR(VLOOKUP(B804,'PHR (Project Hourly Rate)'!B:G,6,FALSE),LIST!$A$78)=0,LIST!$A$79,L804)))))</f>
        <v/>
      </c>
      <c r="I804" s="42" t="str">
        <f>IF(B804="","",IF(L804=LIST!$A$75,"",IF(K804=LIST!$A$76,LIST!$A$76,IF(L804=LIST!$A$77,"",IF(L804=LIST!$A$78,"",IF(L804=LIST!$A$80,"",IF(L804=LIST!$A$72,"",IF(L804=LIST!$A$73,"",IF(L804=LIST!$A$81,"",IF(L804=LIST!$A$82,"",IF(L804=LIST!$A$79,"",IF(K804=LIST!$A$75,LIST!$A$75,ROUND(J804*L804,2)))))))))))))</f>
        <v/>
      </c>
      <c r="J804" s="43">
        <f>IF(D804="",0,IF(K804=LIST!$A$75,0,IF(K804=LIST!$A$76,0,IF(K804=LIST!$A$77,0,IF(K804=LIST!$A$78,0,(MIN(D804,8)-K804))))))</f>
        <v>0</v>
      </c>
      <c r="K804" s="185" t="str">
        <f>IF(D804="","",IF('CLAIM FORM'!$M$7="",0,IF(L804=LIST!$A$78,0,IF('CLAIM FORM'!$M$7="R&amp;D",0,IF(E804="",LIST!$A$75,IF(F804=LIST!$F$30,0,IFERROR(((VLOOKUP(E804,'TRAINING CODE'!B:D,3,FALSE)*MIN(D804,8))),LIST!$A$76)))))))</f>
        <v/>
      </c>
      <c r="L804" s="183" t="str">
        <f>IF(B804="","",IF('CLAIM FORM'!$M$7="",LIST!$A$77,IFERROR(VLOOKUP(B804,'PHR (Project Hourly Rate)'!B:G,6,FALSE),LIST!$A$78)))</f>
        <v/>
      </c>
    </row>
    <row r="805" spans="1:12" ht="36" customHeight="1">
      <c r="A805" s="184">
        <v>803</v>
      </c>
      <c r="B805" s="46"/>
      <c r="C805" s="47"/>
      <c r="D805" s="48"/>
      <c r="E805" s="49"/>
      <c r="F805" s="49"/>
      <c r="G805" s="41" t="str">
        <f>IF(C805="","",VLOOKUP(WEEKDAY(C805),LIST!$A$15:$B$21,2,FALSE))</f>
        <v/>
      </c>
      <c r="H805" s="42" t="str">
        <f>IF(B805="","",IF(L805=LIST!$A$80,LIST!$A$78,IF(L805=LIST!$A$81,LIST!$A$78,IF(L805=LIST!$A$82,LIST!$A$78,IF(IFERROR(VLOOKUP(B805,'PHR (Project Hourly Rate)'!B:G,6,FALSE),LIST!$A$78)=0,LIST!$A$79,L805)))))</f>
        <v/>
      </c>
      <c r="I805" s="42" t="str">
        <f>IF(B805="","",IF(L805=LIST!$A$75,"",IF(K805=LIST!$A$76,LIST!$A$76,IF(L805=LIST!$A$77,"",IF(L805=LIST!$A$78,"",IF(L805=LIST!$A$80,"",IF(L805=LIST!$A$72,"",IF(L805=LIST!$A$73,"",IF(L805=LIST!$A$81,"",IF(L805=LIST!$A$82,"",IF(L805=LIST!$A$79,"",IF(K805=LIST!$A$75,LIST!$A$75,ROUND(J805*L805,2)))))))))))))</f>
        <v/>
      </c>
      <c r="J805" s="43">
        <f>IF(D805="",0,IF(K805=LIST!$A$75,0,IF(K805=LIST!$A$76,0,IF(K805=LIST!$A$77,0,IF(K805=LIST!$A$78,0,(MIN(D805,8)-K805))))))</f>
        <v>0</v>
      </c>
      <c r="K805" s="185" t="str">
        <f>IF(D805="","",IF('CLAIM FORM'!$M$7="",0,IF(L805=LIST!$A$78,0,IF('CLAIM FORM'!$M$7="R&amp;D",0,IF(E805="",LIST!$A$75,IF(F805=LIST!$F$30,0,IFERROR(((VLOOKUP(E805,'TRAINING CODE'!B:D,3,FALSE)*MIN(D805,8))),LIST!$A$76)))))))</f>
        <v/>
      </c>
      <c r="L805" s="183" t="str">
        <f>IF(B805="","",IF('CLAIM FORM'!$M$7="",LIST!$A$77,IFERROR(VLOOKUP(B805,'PHR (Project Hourly Rate)'!B:G,6,FALSE),LIST!$A$78)))</f>
        <v/>
      </c>
    </row>
    <row r="806" spans="1:12" ht="36" customHeight="1">
      <c r="A806" s="184">
        <v>804</v>
      </c>
      <c r="B806" s="46"/>
      <c r="C806" s="47"/>
      <c r="D806" s="48"/>
      <c r="E806" s="49"/>
      <c r="F806" s="49"/>
      <c r="G806" s="41" t="str">
        <f>IF(C806="","",VLOOKUP(WEEKDAY(C806),LIST!$A$15:$B$21,2,FALSE))</f>
        <v/>
      </c>
      <c r="H806" s="42" t="str">
        <f>IF(B806="","",IF(L806=LIST!$A$80,LIST!$A$78,IF(L806=LIST!$A$81,LIST!$A$78,IF(L806=LIST!$A$82,LIST!$A$78,IF(IFERROR(VLOOKUP(B806,'PHR (Project Hourly Rate)'!B:G,6,FALSE),LIST!$A$78)=0,LIST!$A$79,L806)))))</f>
        <v/>
      </c>
      <c r="I806" s="42" t="str">
        <f>IF(B806="","",IF(L806=LIST!$A$75,"",IF(K806=LIST!$A$76,LIST!$A$76,IF(L806=LIST!$A$77,"",IF(L806=LIST!$A$78,"",IF(L806=LIST!$A$80,"",IF(L806=LIST!$A$72,"",IF(L806=LIST!$A$73,"",IF(L806=LIST!$A$81,"",IF(L806=LIST!$A$82,"",IF(L806=LIST!$A$79,"",IF(K806=LIST!$A$75,LIST!$A$75,ROUND(J806*L806,2)))))))))))))</f>
        <v/>
      </c>
      <c r="J806" s="43">
        <f>IF(D806="",0,IF(K806=LIST!$A$75,0,IF(K806=LIST!$A$76,0,IF(K806=LIST!$A$77,0,IF(K806=LIST!$A$78,0,(MIN(D806,8)-K806))))))</f>
        <v>0</v>
      </c>
      <c r="K806" s="185" t="str">
        <f>IF(D806="","",IF('CLAIM FORM'!$M$7="",0,IF(L806=LIST!$A$78,0,IF('CLAIM FORM'!$M$7="R&amp;D",0,IF(E806="",LIST!$A$75,IF(F806=LIST!$F$30,0,IFERROR(((VLOOKUP(E806,'TRAINING CODE'!B:D,3,FALSE)*MIN(D806,8))),LIST!$A$76)))))))</f>
        <v/>
      </c>
      <c r="L806" s="183" t="str">
        <f>IF(B806="","",IF('CLAIM FORM'!$M$7="",LIST!$A$77,IFERROR(VLOOKUP(B806,'PHR (Project Hourly Rate)'!B:G,6,FALSE),LIST!$A$78)))</f>
        <v/>
      </c>
    </row>
    <row r="807" spans="1:12" ht="36" customHeight="1">
      <c r="A807" s="184">
        <v>805</v>
      </c>
      <c r="B807" s="46"/>
      <c r="C807" s="47"/>
      <c r="D807" s="48"/>
      <c r="E807" s="49"/>
      <c r="F807" s="49"/>
      <c r="G807" s="41" t="str">
        <f>IF(C807="","",VLOOKUP(WEEKDAY(C807),LIST!$A$15:$B$21,2,FALSE))</f>
        <v/>
      </c>
      <c r="H807" s="42" t="str">
        <f>IF(B807="","",IF(L807=LIST!$A$80,LIST!$A$78,IF(L807=LIST!$A$81,LIST!$A$78,IF(L807=LIST!$A$82,LIST!$A$78,IF(IFERROR(VLOOKUP(B807,'PHR (Project Hourly Rate)'!B:G,6,FALSE),LIST!$A$78)=0,LIST!$A$79,L807)))))</f>
        <v/>
      </c>
      <c r="I807" s="42" t="str">
        <f>IF(B807="","",IF(L807=LIST!$A$75,"",IF(K807=LIST!$A$76,LIST!$A$76,IF(L807=LIST!$A$77,"",IF(L807=LIST!$A$78,"",IF(L807=LIST!$A$80,"",IF(L807=LIST!$A$72,"",IF(L807=LIST!$A$73,"",IF(L807=LIST!$A$81,"",IF(L807=LIST!$A$82,"",IF(L807=LIST!$A$79,"",IF(K807=LIST!$A$75,LIST!$A$75,ROUND(J807*L807,2)))))))))))))</f>
        <v/>
      </c>
      <c r="J807" s="43">
        <f>IF(D807="",0,IF(K807=LIST!$A$75,0,IF(K807=LIST!$A$76,0,IF(K807=LIST!$A$77,0,IF(K807=LIST!$A$78,0,(MIN(D807,8)-K807))))))</f>
        <v>0</v>
      </c>
      <c r="K807" s="185" t="str">
        <f>IF(D807="","",IF('CLAIM FORM'!$M$7="",0,IF(L807=LIST!$A$78,0,IF('CLAIM FORM'!$M$7="R&amp;D",0,IF(E807="",LIST!$A$75,IF(F807=LIST!$F$30,0,IFERROR(((VLOOKUP(E807,'TRAINING CODE'!B:D,3,FALSE)*MIN(D807,8))),LIST!$A$76)))))))</f>
        <v/>
      </c>
      <c r="L807" s="183" t="str">
        <f>IF(B807="","",IF('CLAIM FORM'!$M$7="",LIST!$A$77,IFERROR(VLOOKUP(B807,'PHR (Project Hourly Rate)'!B:G,6,FALSE),LIST!$A$78)))</f>
        <v/>
      </c>
    </row>
    <row r="808" spans="1:12" ht="36" customHeight="1">
      <c r="A808" s="184">
        <v>806</v>
      </c>
      <c r="B808" s="46"/>
      <c r="C808" s="47"/>
      <c r="D808" s="48"/>
      <c r="E808" s="49"/>
      <c r="F808" s="49"/>
      <c r="G808" s="41" t="str">
        <f>IF(C808="","",VLOOKUP(WEEKDAY(C808),LIST!$A$15:$B$21,2,FALSE))</f>
        <v/>
      </c>
      <c r="H808" s="42" t="str">
        <f>IF(B808="","",IF(L808=LIST!$A$80,LIST!$A$78,IF(L808=LIST!$A$81,LIST!$A$78,IF(L808=LIST!$A$82,LIST!$A$78,IF(IFERROR(VLOOKUP(B808,'PHR (Project Hourly Rate)'!B:G,6,FALSE),LIST!$A$78)=0,LIST!$A$79,L808)))))</f>
        <v/>
      </c>
      <c r="I808" s="42" t="str">
        <f>IF(B808="","",IF(L808=LIST!$A$75,"",IF(K808=LIST!$A$76,LIST!$A$76,IF(L808=LIST!$A$77,"",IF(L808=LIST!$A$78,"",IF(L808=LIST!$A$80,"",IF(L808=LIST!$A$72,"",IF(L808=LIST!$A$73,"",IF(L808=LIST!$A$81,"",IF(L808=LIST!$A$82,"",IF(L808=LIST!$A$79,"",IF(K808=LIST!$A$75,LIST!$A$75,ROUND(J808*L808,2)))))))))))))</f>
        <v/>
      </c>
      <c r="J808" s="43">
        <f>IF(D808="",0,IF(K808=LIST!$A$75,0,IF(K808=LIST!$A$76,0,IF(K808=LIST!$A$77,0,IF(K808=LIST!$A$78,0,(MIN(D808,8)-K808))))))</f>
        <v>0</v>
      </c>
      <c r="K808" s="185" t="str">
        <f>IF(D808="","",IF('CLAIM FORM'!$M$7="",0,IF(L808=LIST!$A$78,0,IF('CLAIM FORM'!$M$7="R&amp;D",0,IF(E808="",LIST!$A$75,IF(F808=LIST!$F$30,0,IFERROR(((VLOOKUP(E808,'TRAINING CODE'!B:D,3,FALSE)*MIN(D808,8))),LIST!$A$76)))))))</f>
        <v/>
      </c>
      <c r="L808" s="183" t="str">
        <f>IF(B808="","",IF('CLAIM FORM'!$M$7="",LIST!$A$77,IFERROR(VLOOKUP(B808,'PHR (Project Hourly Rate)'!B:G,6,FALSE),LIST!$A$78)))</f>
        <v/>
      </c>
    </row>
    <row r="809" spans="1:12" ht="36" customHeight="1">
      <c r="A809" s="184">
        <v>807</v>
      </c>
      <c r="B809" s="46"/>
      <c r="C809" s="47"/>
      <c r="D809" s="48"/>
      <c r="E809" s="49"/>
      <c r="F809" s="49"/>
      <c r="G809" s="41" t="str">
        <f>IF(C809="","",VLOOKUP(WEEKDAY(C809),LIST!$A$15:$B$21,2,FALSE))</f>
        <v/>
      </c>
      <c r="H809" s="42" t="str">
        <f>IF(B809="","",IF(L809=LIST!$A$80,LIST!$A$78,IF(L809=LIST!$A$81,LIST!$A$78,IF(L809=LIST!$A$82,LIST!$A$78,IF(IFERROR(VLOOKUP(B809,'PHR (Project Hourly Rate)'!B:G,6,FALSE),LIST!$A$78)=0,LIST!$A$79,L809)))))</f>
        <v/>
      </c>
      <c r="I809" s="42" t="str">
        <f>IF(B809="","",IF(L809=LIST!$A$75,"",IF(K809=LIST!$A$76,LIST!$A$76,IF(L809=LIST!$A$77,"",IF(L809=LIST!$A$78,"",IF(L809=LIST!$A$80,"",IF(L809=LIST!$A$72,"",IF(L809=LIST!$A$73,"",IF(L809=LIST!$A$81,"",IF(L809=LIST!$A$82,"",IF(L809=LIST!$A$79,"",IF(K809=LIST!$A$75,LIST!$A$75,ROUND(J809*L809,2)))))))))))))</f>
        <v/>
      </c>
      <c r="J809" s="43">
        <f>IF(D809="",0,IF(K809=LIST!$A$75,0,IF(K809=LIST!$A$76,0,IF(K809=LIST!$A$77,0,IF(K809=LIST!$A$78,0,(MIN(D809,8)-K809))))))</f>
        <v>0</v>
      </c>
      <c r="K809" s="185" t="str">
        <f>IF(D809="","",IF('CLAIM FORM'!$M$7="",0,IF(L809=LIST!$A$78,0,IF('CLAIM FORM'!$M$7="R&amp;D",0,IF(E809="",LIST!$A$75,IF(F809=LIST!$F$30,0,IFERROR(((VLOOKUP(E809,'TRAINING CODE'!B:D,3,FALSE)*MIN(D809,8))),LIST!$A$76)))))))</f>
        <v/>
      </c>
      <c r="L809" s="183" t="str">
        <f>IF(B809="","",IF('CLAIM FORM'!$M$7="",LIST!$A$77,IFERROR(VLOOKUP(B809,'PHR (Project Hourly Rate)'!B:G,6,FALSE),LIST!$A$78)))</f>
        <v/>
      </c>
    </row>
    <row r="810" spans="1:12" ht="36" customHeight="1">
      <c r="A810" s="184">
        <v>808</v>
      </c>
      <c r="B810" s="46"/>
      <c r="C810" s="47"/>
      <c r="D810" s="48"/>
      <c r="E810" s="49"/>
      <c r="F810" s="49"/>
      <c r="G810" s="41" t="str">
        <f>IF(C810="","",VLOOKUP(WEEKDAY(C810),LIST!$A$15:$B$21,2,FALSE))</f>
        <v/>
      </c>
      <c r="H810" s="42" t="str">
        <f>IF(B810="","",IF(L810=LIST!$A$80,LIST!$A$78,IF(L810=LIST!$A$81,LIST!$A$78,IF(L810=LIST!$A$82,LIST!$A$78,IF(IFERROR(VLOOKUP(B810,'PHR (Project Hourly Rate)'!B:G,6,FALSE),LIST!$A$78)=0,LIST!$A$79,L810)))))</f>
        <v/>
      </c>
      <c r="I810" s="42" t="str">
        <f>IF(B810="","",IF(L810=LIST!$A$75,"",IF(K810=LIST!$A$76,LIST!$A$76,IF(L810=LIST!$A$77,"",IF(L810=LIST!$A$78,"",IF(L810=LIST!$A$80,"",IF(L810=LIST!$A$72,"",IF(L810=LIST!$A$73,"",IF(L810=LIST!$A$81,"",IF(L810=LIST!$A$82,"",IF(L810=LIST!$A$79,"",IF(K810=LIST!$A$75,LIST!$A$75,ROUND(J810*L810,2)))))))))))))</f>
        <v/>
      </c>
      <c r="J810" s="43">
        <f>IF(D810="",0,IF(K810=LIST!$A$75,0,IF(K810=LIST!$A$76,0,IF(K810=LIST!$A$77,0,IF(K810=LIST!$A$78,0,(MIN(D810,8)-K810))))))</f>
        <v>0</v>
      </c>
      <c r="K810" s="185" t="str">
        <f>IF(D810="","",IF('CLAIM FORM'!$M$7="",0,IF(L810=LIST!$A$78,0,IF('CLAIM FORM'!$M$7="R&amp;D",0,IF(E810="",LIST!$A$75,IF(F810=LIST!$F$30,0,IFERROR(((VLOOKUP(E810,'TRAINING CODE'!B:D,3,FALSE)*MIN(D810,8))),LIST!$A$76)))))))</f>
        <v/>
      </c>
      <c r="L810" s="183" t="str">
        <f>IF(B810="","",IF('CLAIM FORM'!$M$7="",LIST!$A$77,IFERROR(VLOOKUP(B810,'PHR (Project Hourly Rate)'!B:G,6,FALSE),LIST!$A$78)))</f>
        <v/>
      </c>
    </row>
    <row r="811" spans="1:12" ht="36" customHeight="1">
      <c r="A811" s="184">
        <v>809</v>
      </c>
      <c r="B811" s="46"/>
      <c r="C811" s="47"/>
      <c r="D811" s="48"/>
      <c r="E811" s="49"/>
      <c r="F811" s="49"/>
      <c r="G811" s="41" t="str">
        <f>IF(C811="","",VLOOKUP(WEEKDAY(C811),LIST!$A$15:$B$21,2,FALSE))</f>
        <v/>
      </c>
      <c r="H811" s="42" t="str">
        <f>IF(B811="","",IF(L811=LIST!$A$80,LIST!$A$78,IF(L811=LIST!$A$81,LIST!$A$78,IF(L811=LIST!$A$82,LIST!$A$78,IF(IFERROR(VLOOKUP(B811,'PHR (Project Hourly Rate)'!B:G,6,FALSE),LIST!$A$78)=0,LIST!$A$79,L811)))))</f>
        <v/>
      </c>
      <c r="I811" s="42" t="str">
        <f>IF(B811="","",IF(L811=LIST!$A$75,"",IF(K811=LIST!$A$76,LIST!$A$76,IF(L811=LIST!$A$77,"",IF(L811=LIST!$A$78,"",IF(L811=LIST!$A$80,"",IF(L811=LIST!$A$72,"",IF(L811=LIST!$A$73,"",IF(L811=LIST!$A$81,"",IF(L811=LIST!$A$82,"",IF(L811=LIST!$A$79,"",IF(K811=LIST!$A$75,LIST!$A$75,ROUND(J811*L811,2)))))))))))))</f>
        <v/>
      </c>
      <c r="J811" s="43">
        <f>IF(D811="",0,IF(K811=LIST!$A$75,0,IF(K811=LIST!$A$76,0,IF(K811=LIST!$A$77,0,IF(K811=LIST!$A$78,0,(MIN(D811,8)-K811))))))</f>
        <v>0</v>
      </c>
      <c r="K811" s="185" t="str">
        <f>IF(D811="","",IF('CLAIM FORM'!$M$7="",0,IF(L811=LIST!$A$78,0,IF('CLAIM FORM'!$M$7="R&amp;D",0,IF(E811="",LIST!$A$75,IF(F811=LIST!$F$30,0,IFERROR(((VLOOKUP(E811,'TRAINING CODE'!B:D,3,FALSE)*MIN(D811,8))),LIST!$A$76)))))))</f>
        <v/>
      </c>
      <c r="L811" s="183" t="str">
        <f>IF(B811="","",IF('CLAIM FORM'!$M$7="",LIST!$A$77,IFERROR(VLOOKUP(B811,'PHR (Project Hourly Rate)'!B:G,6,FALSE),LIST!$A$78)))</f>
        <v/>
      </c>
    </row>
    <row r="812" spans="1:12" ht="36" customHeight="1">
      <c r="A812" s="184">
        <v>810</v>
      </c>
      <c r="B812" s="46"/>
      <c r="C812" s="47"/>
      <c r="D812" s="48"/>
      <c r="E812" s="49"/>
      <c r="F812" s="49"/>
      <c r="G812" s="41" t="str">
        <f>IF(C812="","",VLOOKUP(WEEKDAY(C812),LIST!$A$15:$B$21,2,FALSE))</f>
        <v/>
      </c>
      <c r="H812" s="42" t="str">
        <f>IF(B812="","",IF(L812=LIST!$A$80,LIST!$A$78,IF(L812=LIST!$A$81,LIST!$A$78,IF(L812=LIST!$A$82,LIST!$A$78,IF(IFERROR(VLOOKUP(B812,'PHR (Project Hourly Rate)'!B:G,6,FALSE),LIST!$A$78)=0,LIST!$A$79,L812)))))</f>
        <v/>
      </c>
      <c r="I812" s="42" t="str">
        <f>IF(B812="","",IF(L812=LIST!$A$75,"",IF(K812=LIST!$A$76,LIST!$A$76,IF(L812=LIST!$A$77,"",IF(L812=LIST!$A$78,"",IF(L812=LIST!$A$80,"",IF(L812=LIST!$A$72,"",IF(L812=LIST!$A$73,"",IF(L812=LIST!$A$81,"",IF(L812=LIST!$A$82,"",IF(L812=LIST!$A$79,"",IF(K812=LIST!$A$75,LIST!$A$75,ROUND(J812*L812,2)))))))))))))</f>
        <v/>
      </c>
      <c r="J812" s="43">
        <f>IF(D812="",0,IF(K812=LIST!$A$75,0,IF(K812=LIST!$A$76,0,IF(K812=LIST!$A$77,0,IF(K812=LIST!$A$78,0,(MIN(D812,8)-K812))))))</f>
        <v>0</v>
      </c>
      <c r="K812" s="185" t="str">
        <f>IF(D812="","",IF('CLAIM FORM'!$M$7="",0,IF(L812=LIST!$A$78,0,IF('CLAIM FORM'!$M$7="R&amp;D",0,IF(E812="",LIST!$A$75,IF(F812=LIST!$F$30,0,IFERROR(((VLOOKUP(E812,'TRAINING CODE'!B:D,3,FALSE)*MIN(D812,8))),LIST!$A$76)))))))</f>
        <v/>
      </c>
      <c r="L812" s="183" t="str">
        <f>IF(B812="","",IF('CLAIM FORM'!$M$7="",LIST!$A$77,IFERROR(VLOOKUP(B812,'PHR (Project Hourly Rate)'!B:G,6,FALSE),LIST!$A$78)))</f>
        <v/>
      </c>
    </row>
    <row r="813" spans="1:12" ht="36" customHeight="1">
      <c r="A813" s="184">
        <v>811</v>
      </c>
      <c r="B813" s="46"/>
      <c r="C813" s="47"/>
      <c r="D813" s="48"/>
      <c r="E813" s="49"/>
      <c r="F813" s="49"/>
      <c r="G813" s="41" t="str">
        <f>IF(C813="","",VLOOKUP(WEEKDAY(C813),LIST!$A$15:$B$21,2,FALSE))</f>
        <v/>
      </c>
      <c r="H813" s="42" t="str">
        <f>IF(B813="","",IF(L813=LIST!$A$80,LIST!$A$78,IF(L813=LIST!$A$81,LIST!$A$78,IF(L813=LIST!$A$82,LIST!$A$78,IF(IFERROR(VLOOKUP(B813,'PHR (Project Hourly Rate)'!B:G,6,FALSE),LIST!$A$78)=0,LIST!$A$79,L813)))))</f>
        <v/>
      </c>
      <c r="I813" s="42" t="str">
        <f>IF(B813="","",IF(L813=LIST!$A$75,"",IF(K813=LIST!$A$76,LIST!$A$76,IF(L813=LIST!$A$77,"",IF(L813=LIST!$A$78,"",IF(L813=LIST!$A$80,"",IF(L813=LIST!$A$72,"",IF(L813=LIST!$A$73,"",IF(L813=LIST!$A$81,"",IF(L813=LIST!$A$82,"",IF(L813=LIST!$A$79,"",IF(K813=LIST!$A$75,LIST!$A$75,ROUND(J813*L813,2)))))))))))))</f>
        <v/>
      </c>
      <c r="J813" s="43">
        <f>IF(D813="",0,IF(K813=LIST!$A$75,0,IF(K813=LIST!$A$76,0,IF(K813=LIST!$A$77,0,IF(K813=LIST!$A$78,0,(MIN(D813,8)-K813))))))</f>
        <v>0</v>
      </c>
      <c r="K813" s="185" t="str">
        <f>IF(D813="","",IF('CLAIM FORM'!$M$7="",0,IF(L813=LIST!$A$78,0,IF('CLAIM FORM'!$M$7="R&amp;D",0,IF(E813="",LIST!$A$75,IF(F813=LIST!$F$30,0,IFERROR(((VLOOKUP(E813,'TRAINING CODE'!B:D,3,FALSE)*MIN(D813,8))),LIST!$A$76)))))))</f>
        <v/>
      </c>
      <c r="L813" s="183" t="str">
        <f>IF(B813="","",IF('CLAIM FORM'!$M$7="",LIST!$A$77,IFERROR(VLOOKUP(B813,'PHR (Project Hourly Rate)'!B:G,6,FALSE),LIST!$A$78)))</f>
        <v/>
      </c>
    </row>
    <row r="814" spans="1:12" ht="36" customHeight="1">
      <c r="A814" s="184">
        <v>812</v>
      </c>
      <c r="B814" s="46"/>
      <c r="C814" s="47"/>
      <c r="D814" s="48"/>
      <c r="E814" s="49"/>
      <c r="F814" s="49"/>
      <c r="G814" s="41" t="str">
        <f>IF(C814="","",VLOOKUP(WEEKDAY(C814),LIST!$A$15:$B$21,2,FALSE))</f>
        <v/>
      </c>
      <c r="H814" s="42" t="str">
        <f>IF(B814="","",IF(L814=LIST!$A$80,LIST!$A$78,IF(L814=LIST!$A$81,LIST!$A$78,IF(L814=LIST!$A$82,LIST!$A$78,IF(IFERROR(VLOOKUP(B814,'PHR (Project Hourly Rate)'!B:G,6,FALSE),LIST!$A$78)=0,LIST!$A$79,L814)))))</f>
        <v/>
      </c>
      <c r="I814" s="42" t="str">
        <f>IF(B814="","",IF(L814=LIST!$A$75,"",IF(K814=LIST!$A$76,LIST!$A$76,IF(L814=LIST!$A$77,"",IF(L814=LIST!$A$78,"",IF(L814=LIST!$A$80,"",IF(L814=LIST!$A$72,"",IF(L814=LIST!$A$73,"",IF(L814=LIST!$A$81,"",IF(L814=LIST!$A$82,"",IF(L814=LIST!$A$79,"",IF(K814=LIST!$A$75,LIST!$A$75,ROUND(J814*L814,2)))))))))))))</f>
        <v/>
      </c>
      <c r="J814" s="43">
        <f>IF(D814="",0,IF(K814=LIST!$A$75,0,IF(K814=LIST!$A$76,0,IF(K814=LIST!$A$77,0,IF(K814=LIST!$A$78,0,(MIN(D814,8)-K814))))))</f>
        <v>0</v>
      </c>
      <c r="K814" s="185" t="str">
        <f>IF(D814="","",IF('CLAIM FORM'!$M$7="",0,IF(L814=LIST!$A$78,0,IF('CLAIM FORM'!$M$7="R&amp;D",0,IF(E814="",LIST!$A$75,IF(F814=LIST!$F$30,0,IFERROR(((VLOOKUP(E814,'TRAINING CODE'!B:D,3,FALSE)*MIN(D814,8))),LIST!$A$76)))))))</f>
        <v/>
      </c>
      <c r="L814" s="183" t="str">
        <f>IF(B814="","",IF('CLAIM FORM'!$M$7="",LIST!$A$77,IFERROR(VLOOKUP(B814,'PHR (Project Hourly Rate)'!B:G,6,FALSE),LIST!$A$78)))</f>
        <v/>
      </c>
    </row>
    <row r="815" spans="1:12" ht="36" customHeight="1">
      <c r="A815" s="184">
        <v>813</v>
      </c>
      <c r="B815" s="46"/>
      <c r="C815" s="47"/>
      <c r="D815" s="48"/>
      <c r="E815" s="49"/>
      <c r="F815" s="49"/>
      <c r="G815" s="41" t="str">
        <f>IF(C815="","",VLOOKUP(WEEKDAY(C815),LIST!$A$15:$B$21,2,FALSE))</f>
        <v/>
      </c>
      <c r="H815" s="42" t="str">
        <f>IF(B815="","",IF(L815=LIST!$A$80,LIST!$A$78,IF(L815=LIST!$A$81,LIST!$A$78,IF(L815=LIST!$A$82,LIST!$A$78,IF(IFERROR(VLOOKUP(B815,'PHR (Project Hourly Rate)'!B:G,6,FALSE),LIST!$A$78)=0,LIST!$A$79,L815)))))</f>
        <v/>
      </c>
      <c r="I815" s="42" t="str">
        <f>IF(B815="","",IF(L815=LIST!$A$75,"",IF(K815=LIST!$A$76,LIST!$A$76,IF(L815=LIST!$A$77,"",IF(L815=LIST!$A$78,"",IF(L815=LIST!$A$80,"",IF(L815=LIST!$A$72,"",IF(L815=LIST!$A$73,"",IF(L815=LIST!$A$81,"",IF(L815=LIST!$A$82,"",IF(L815=LIST!$A$79,"",IF(K815=LIST!$A$75,LIST!$A$75,ROUND(J815*L815,2)))))))))))))</f>
        <v/>
      </c>
      <c r="J815" s="43">
        <f>IF(D815="",0,IF(K815=LIST!$A$75,0,IF(K815=LIST!$A$76,0,IF(K815=LIST!$A$77,0,IF(K815=LIST!$A$78,0,(MIN(D815,8)-K815))))))</f>
        <v>0</v>
      </c>
      <c r="K815" s="185" t="str">
        <f>IF(D815="","",IF('CLAIM FORM'!$M$7="",0,IF(L815=LIST!$A$78,0,IF('CLAIM FORM'!$M$7="R&amp;D",0,IF(E815="",LIST!$A$75,IF(F815=LIST!$F$30,0,IFERROR(((VLOOKUP(E815,'TRAINING CODE'!B:D,3,FALSE)*MIN(D815,8))),LIST!$A$76)))))))</f>
        <v/>
      </c>
      <c r="L815" s="183" t="str">
        <f>IF(B815="","",IF('CLAIM FORM'!$M$7="",LIST!$A$77,IFERROR(VLOOKUP(B815,'PHR (Project Hourly Rate)'!B:G,6,FALSE),LIST!$A$78)))</f>
        <v/>
      </c>
    </row>
    <row r="816" spans="1:12" ht="36" customHeight="1">
      <c r="A816" s="184">
        <v>814</v>
      </c>
      <c r="B816" s="46"/>
      <c r="C816" s="47"/>
      <c r="D816" s="48"/>
      <c r="E816" s="49"/>
      <c r="F816" s="49"/>
      <c r="G816" s="41" t="str">
        <f>IF(C816="","",VLOOKUP(WEEKDAY(C816),LIST!$A$15:$B$21,2,FALSE))</f>
        <v/>
      </c>
      <c r="H816" s="42" t="str">
        <f>IF(B816="","",IF(L816=LIST!$A$80,LIST!$A$78,IF(L816=LIST!$A$81,LIST!$A$78,IF(L816=LIST!$A$82,LIST!$A$78,IF(IFERROR(VLOOKUP(B816,'PHR (Project Hourly Rate)'!B:G,6,FALSE),LIST!$A$78)=0,LIST!$A$79,L816)))))</f>
        <v/>
      </c>
      <c r="I816" s="42" t="str">
        <f>IF(B816="","",IF(L816=LIST!$A$75,"",IF(K816=LIST!$A$76,LIST!$A$76,IF(L816=LIST!$A$77,"",IF(L816=LIST!$A$78,"",IF(L816=LIST!$A$80,"",IF(L816=LIST!$A$72,"",IF(L816=LIST!$A$73,"",IF(L816=LIST!$A$81,"",IF(L816=LIST!$A$82,"",IF(L816=LIST!$A$79,"",IF(K816=LIST!$A$75,LIST!$A$75,ROUND(J816*L816,2)))))))))))))</f>
        <v/>
      </c>
      <c r="J816" s="43">
        <f>IF(D816="",0,IF(K816=LIST!$A$75,0,IF(K816=LIST!$A$76,0,IF(K816=LIST!$A$77,0,IF(K816=LIST!$A$78,0,(MIN(D816,8)-K816))))))</f>
        <v>0</v>
      </c>
      <c r="K816" s="185" t="str">
        <f>IF(D816="","",IF('CLAIM FORM'!$M$7="",0,IF(L816=LIST!$A$78,0,IF('CLAIM FORM'!$M$7="R&amp;D",0,IF(E816="",LIST!$A$75,IF(F816=LIST!$F$30,0,IFERROR(((VLOOKUP(E816,'TRAINING CODE'!B:D,3,FALSE)*MIN(D816,8))),LIST!$A$76)))))))</f>
        <v/>
      </c>
      <c r="L816" s="183" t="str">
        <f>IF(B816="","",IF('CLAIM FORM'!$M$7="",LIST!$A$77,IFERROR(VLOOKUP(B816,'PHR (Project Hourly Rate)'!B:G,6,FALSE),LIST!$A$78)))</f>
        <v/>
      </c>
    </row>
    <row r="817" spans="1:12" ht="36" customHeight="1">
      <c r="A817" s="184">
        <v>815</v>
      </c>
      <c r="B817" s="46"/>
      <c r="C817" s="47"/>
      <c r="D817" s="48"/>
      <c r="E817" s="49"/>
      <c r="F817" s="49"/>
      <c r="G817" s="41" t="str">
        <f>IF(C817="","",VLOOKUP(WEEKDAY(C817),LIST!$A$15:$B$21,2,FALSE))</f>
        <v/>
      </c>
      <c r="H817" s="42" t="str">
        <f>IF(B817="","",IF(L817=LIST!$A$80,LIST!$A$78,IF(L817=LIST!$A$81,LIST!$A$78,IF(L817=LIST!$A$82,LIST!$A$78,IF(IFERROR(VLOOKUP(B817,'PHR (Project Hourly Rate)'!B:G,6,FALSE),LIST!$A$78)=0,LIST!$A$79,L817)))))</f>
        <v/>
      </c>
      <c r="I817" s="42" t="str">
        <f>IF(B817="","",IF(L817=LIST!$A$75,"",IF(K817=LIST!$A$76,LIST!$A$76,IF(L817=LIST!$A$77,"",IF(L817=LIST!$A$78,"",IF(L817=LIST!$A$80,"",IF(L817=LIST!$A$72,"",IF(L817=LIST!$A$73,"",IF(L817=LIST!$A$81,"",IF(L817=LIST!$A$82,"",IF(L817=LIST!$A$79,"",IF(K817=LIST!$A$75,LIST!$A$75,ROUND(J817*L817,2)))))))))))))</f>
        <v/>
      </c>
      <c r="J817" s="43">
        <f>IF(D817="",0,IF(K817=LIST!$A$75,0,IF(K817=LIST!$A$76,0,IF(K817=LIST!$A$77,0,IF(K817=LIST!$A$78,0,(MIN(D817,8)-K817))))))</f>
        <v>0</v>
      </c>
      <c r="K817" s="185" t="str">
        <f>IF(D817="","",IF('CLAIM FORM'!$M$7="",0,IF(L817=LIST!$A$78,0,IF('CLAIM FORM'!$M$7="R&amp;D",0,IF(E817="",LIST!$A$75,IF(F817=LIST!$F$30,0,IFERROR(((VLOOKUP(E817,'TRAINING CODE'!B:D,3,FALSE)*MIN(D817,8))),LIST!$A$76)))))))</f>
        <v/>
      </c>
      <c r="L817" s="183" t="str">
        <f>IF(B817="","",IF('CLAIM FORM'!$M$7="",LIST!$A$77,IFERROR(VLOOKUP(B817,'PHR (Project Hourly Rate)'!B:G,6,FALSE),LIST!$A$78)))</f>
        <v/>
      </c>
    </row>
    <row r="818" spans="1:12" ht="36" customHeight="1">
      <c r="A818" s="184">
        <v>816</v>
      </c>
      <c r="B818" s="46"/>
      <c r="C818" s="47"/>
      <c r="D818" s="48"/>
      <c r="E818" s="49"/>
      <c r="F818" s="49"/>
      <c r="G818" s="41" t="str">
        <f>IF(C818="","",VLOOKUP(WEEKDAY(C818),LIST!$A$15:$B$21,2,FALSE))</f>
        <v/>
      </c>
      <c r="H818" s="42" t="str">
        <f>IF(B818="","",IF(L818=LIST!$A$80,LIST!$A$78,IF(L818=LIST!$A$81,LIST!$A$78,IF(L818=LIST!$A$82,LIST!$A$78,IF(IFERROR(VLOOKUP(B818,'PHR (Project Hourly Rate)'!B:G,6,FALSE),LIST!$A$78)=0,LIST!$A$79,L818)))))</f>
        <v/>
      </c>
      <c r="I818" s="42" t="str">
        <f>IF(B818="","",IF(L818=LIST!$A$75,"",IF(K818=LIST!$A$76,LIST!$A$76,IF(L818=LIST!$A$77,"",IF(L818=LIST!$A$78,"",IF(L818=LIST!$A$80,"",IF(L818=LIST!$A$72,"",IF(L818=LIST!$A$73,"",IF(L818=LIST!$A$81,"",IF(L818=LIST!$A$82,"",IF(L818=LIST!$A$79,"",IF(K818=LIST!$A$75,LIST!$A$75,ROUND(J818*L818,2)))))))))))))</f>
        <v/>
      </c>
      <c r="J818" s="43">
        <f>IF(D818="",0,IF(K818=LIST!$A$75,0,IF(K818=LIST!$A$76,0,IF(K818=LIST!$A$77,0,IF(K818=LIST!$A$78,0,(MIN(D818,8)-K818))))))</f>
        <v>0</v>
      </c>
      <c r="K818" s="185" t="str">
        <f>IF(D818="","",IF('CLAIM FORM'!$M$7="",0,IF(L818=LIST!$A$78,0,IF('CLAIM FORM'!$M$7="R&amp;D",0,IF(E818="",LIST!$A$75,IF(F818=LIST!$F$30,0,IFERROR(((VLOOKUP(E818,'TRAINING CODE'!B:D,3,FALSE)*MIN(D818,8))),LIST!$A$76)))))))</f>
        <v/>
      </c>
      <c r="L818" s="183" t="str">
        <f>IF(B818="","",IF('CLAIM FORM'!$M$7="",LIST!$A$77,IFERROR(VLOOKUP(B818,'PHR (Project Hourly Rate)'!B:G,6,FALSE),LIST!$A$78)))</f>
        <v/>
      </c>
    </row>
    <row r="819" spans="1:12" ht="36" customHeight="1">
      <c r="A819" s="184">
        <v>817</v>
      </c>
      <c r="B819" s="46"/>
      <c r="C819" s="47"/>
      <c r="D819" s="48"/>
      <c r="E819" s="49"/>
      <c r="F819" s="49"/>
      <c r="G819" s="41" t="str">
        <f>IF(C819="","",VLOOKUP(WEEKDAY(C819),LIST!$A$15:$B$21,2,FALSE))</f>
        <v/>
      </c>
      <c r="H819" s="42" t="str">
        <f>IF(B819="","",IF(L819=LIST!$A$80,LIST!$A$78,IF(L819=LIST!$A$81,LIST!$A$78,IF(L819=LIST!$A$82,LIST!$A$78,IF(IFERROR(VLOOKUP(B819,'PHR (Project Hourly Rate)'!B:G,6,FALSE),LIST!$A$78)=0,LIST!$A$79,L819)))))</f>
        <v/>
      </c>
      <c r="I819" s="42" t="str">
        <f>IF(B819="","",IF(L819=LIST!$A$75,"",IF(K819=LIST!$A$76,LIST!$A$76,IF(L819=LIST!$A$77,"",IF(L819=LIST!$A$78,"",IF(L819=LIST!$A$80,"",IF(L819=LIST!$A$72,"",IF(L819=LIST!$A$73,"",IF(L819=LIST!$A$81,"",IF(L819=LIST!$A$82,"",IF(L819=LIST!$A$79,"",IF(K819=LIST!$A$75,LIST!$A$75,ROUND(J819*L819,2)))))))))))))</f>
        <v/>
      </c>
      <c r="J819" s="43">
        <f>IF(D819="",0,IF(K819=LIST!$A$75,0,IF(K819=LIST!$A$76,0,IF(K819=LIST!$A$77,0,IF(K819=LIST!$A$78,0,(MIN(D819,8)-K819))))))</f>
        <v>0</v>
      </c>
      <c r="K819" s="185" t="str">
        <f>IF(D819="","",IF('CLAIM FORM'!$M$7="",0,IF(L819=LIST!$A$78,0,IF('CLAIM FORM'!$M$7="R&amp;D",0,IF(E819="",LIST!$A$75,IF(F819=LIST!$F$30,0,IFERROR(((VLOOKUP(E819,'TRAINING CODE'!B:D,3,FALSE)*MIN(D819,8))),LIST!$A$76)))))))</f>
        <v/>
      </c>
      <c r="L819" s="183" t="str">
        <f>IF(B819="","",IF('CLAIM FORM'!$M$7="",LIST!$A$77,IFERROR(VLOOKUP(B819,'PHR (Project Hourly Rate)'!B:G,6,FALSE),LIST!$A$78)))</f>
        <v/>
      </c>
    </row>
    <row r="820" spans="1:12" ht="36" customHeight="1">
      <c r="A820" s="184">
        <v>818</v>
      </c>
      <c r="B820" s="46"/>
      <c r="C820" s="47"/>
      <c r="D820" s="48"/>
      <c r="E820" s="49"/>
      <c r="F820" s="49"/>
      <c r="G820" s="41" t="str">
        <f>IF(C820="","",VLOOKUP(WEEKDAY(C820),LIST!$A$15:$B$21,2,FALSE))</f>
        <v/>
      </c>
      <c r="H820" s="42" t="str">
        <f>IF(B820="","",IF(L820=LIST!$A$80,LIST!$A$78,IF(L820=LIST!$A$81,LIST!$A$78,IF(L820=LIST!$A$82,LIST!$A$78,IF(IFERROR(VLOOKUP(B820,'PHR (Project Hourly Rate)'!B:G,6,FALSE),LIST!$A$78)=0,LIST!$A$79,L820)))))</f>
        <v/>
      </c>
      <c r="I820" s="42" t="str">
        <f>IF(B820="","",IF(L820=LIST!$A$75,"",IF(K820=LIST!$A$76,LIST!$A$76,IF(L820=LIST!$A$77,"",IF(L820=LIST!$A$78,"",IF(L820=LIST!$A$80,"",IF(L820=LIST!$A$72,"",IF(L820=LIST!$A$73,"",IF(L820=LIST!$A$81,"",IF(L820=LIST!$A$82,"",IF(L820=LIST!$A$79,"",IF(K820=LIST!$A$75,LIST!$A$75,ROUND(J820*L820,2)))))))))))))</f>
        <v/>
      </c>
      <c r="J820" s="43">
        <f>IF(D820="",0,IF(K820=LIST!$A$75,0,IF(K820=LIST!$A$76,0,IF(K820=LIST!$A$77,0,IF(K820=LIST!$A$78,0,(MIN(D820,8)-K820))))))</f>
        <v>0</v>
      </c>
      <c r="K820" s="185" t="str">
        <f>IF(D820="","",IF('CLAIM FORM'!$M$7="",0,IF(L820=LIST!$A$78,0,IF('CLAIM FORM'!$M$7="R&amp;D",0,IF(E820="",LIST!$A$75,IF(F820=LIST!$F$30,0,IFERROR(((VLOOKUP(E820,'TRAINING CODE'!B:D,3,FALSE)*MIN(D820,8))),LIST!$A$76)))))))</f>
        <v/>
      </c>
      <c r="L820" s="183" t="str">
        <f>IF(B820="","",IF('CLAIM FORM'!$M$7="",LIST!$A$77,IFERROR(VLOOKUP(B820,'PHR (Project Hourly Rate)'!B:G,6,FALSE),LIST!$A$78)))</f>
        <v/>
      </c>
    </row>
    <row r="821" spans="1:12" ht="36" customHeight="1">
      <c r="A821" s="184">
        <v>819</v>
      </c>
      <c r="B821" s="46"/>
      <c r="C821" s="47"/>
      <c r="D821" s="48"/>
      <c r="E821" s="49"/>
      <c r="F821" s="49"/>
      <c r="G821" s="41" t="str">
        <f>IF(C821="","",VLOOKUP(WEEKDAY(C821),LIST!$A$15:$B$21,2,FALSE))</f>
        <v/>
      </c>
      <c r="H821" s="42" t="str">
        <f>IF(B821="","",IF(L821=LIST!$A$80,LIST!$A$78,IF(L821=LIST!$A$81,LIST!$A$78,IF(L821=LIST!$A$82,LIST!$A$78,IF(IFERROR(VLOOKUP(B821,'PHR (Project Hourly Rate)'!B:G,6,FALSE),LIST!$A$78)=0,LIST!$A$79,L821)))))</f>
        <v/>
      </c>
      <c r="I821" s="42" t="str">
        <f>IF(B821="","",IF(L821=LIST!$A$75,"",IF(K821=LIST!$A$76,LIST!$A$76,IF(L821=LIST!$A$77,"",IF(L821=LIST!$A$78,"",IF(L821=LIST!$A$80,"",IF(L821=LIST!$A$72,"",IF(L821=LIST!$A$73,"",IF(L821=LIST!$A$81,"",IF(L821=LIST!$A$82,"",IF(L821=LIST!$A$79,"",IF(K821=LIST!$A$75,LIST!$A$75,ROUND(J821*L821,2)))))))))))))</f>
        <v/>
      </c>
      <c r="J821" s="43">
        <f>IF(D821="",0,IF(K821=LIST!$A$75,0,IF(K821=LIST!$A$76,0,IF(K821=LIST!$A$77,0,IF(K821=LIST!$A$78,0,(MIN(D821,8)-K821))))))</f>
        <v>0</v>
      </c>
      <c r="K821" s="185" t="str">
        <f>IF(D821="","",IF('CLAIM FORM'!$M$7="",0,IF(L821=LIST!$A$78,0,IF('CLAIM FORM'!$M$7="R&amp;D",0,IF(E821="",LIST!$A$75,IF(F821=LIST!$F$30,0,IFERROR(((VLOOKUP(E821,'TRAINING CODE'!B:D,3,FALSE)*MIN(D821,8))),LIST!$A$76)))))))</f>
        <v/>
      </c>
      <c r="L821" s="183" t="str">
        <f>IF(B821="","",IF('CLAIM FORM'!$M$7="",LIST!$A$77,IFERROR(VLOOKUP(B821,'PHR (Project Hourly Rate)'!B:G,6,FALSE),LIST!$A$78)))</f>
        <v/>
      </c>
    </row>
    <row r="822" spans="1:12" ht="36" customHeight="1">
      <c r="A822" s="184">
        <v>820</v>
      </c>
      <c r="B822" s="46"/>
      <c r="C822" s="47"/>
      <c r="D822" s="48"/>
      <c r="E822" s="49"/>
      <c r="F822" s="49"/>
      <c r="G822" s="41" t="str">
        <f>IF(C822="","",VLOOKUP(WEEKDAY(C822),LIST!$A$15:$B$21,2,FALSE))</f>
        <v/>
      </c>
      <c r="H822" s="42" t="str">
        <f>IF(B822="","",IF(L822=LIST!$A$80,LIST!$A$78,IF(L822=LIST!$A$81,LIST!$A$78,IF(L822=LIST!$A$82,LIST!$A$78,IF(IFERROR(VLOOKUP(B822,'PHR (Project Hourly Rate)'!B:G,6,FALSE),LIST!$A$78)=0,LIST!$A$79,L822)))))</f>
        <v/>
      </c>
      <c r="I822" s="42" t="str">
        <f>IF(B822="","",IF(L822=LIST!$A$75,"",IF(K822=LIST!$A$76,LIST!$A$76,IF(L822=LIST!$A$77,"",IF(L822=LIST!$A$78,"",IF(L822=LIST!$A$80,"",IF(L822=LIST!$A$72,"",IF(L822=LIST!$A$73,"",IF(L822=LIST!$A$81,"",IF(L822=LIST!$A$82,"",IF(L822=LIST!$A$79,"",IF(K822=LIST!$A$75,LIST!$A$75,ROUND(J822*L822,2)))))))))))))</f>
        <v/>
      </c>
      <c r="J822" s="43">
        <f>IF(D822="",0,IF(K822=LIST!$A$75,0,IF(K822=LIST!$A$76,0,IF(K822=LIST!$A$77,0,IF(K822=LIST!$A$78,0,(MIN(D822,8)-K822))))))</f>
        <v>0</v>
      </c>
      <c r="K822" s="185" t="str">
        <f>IF(D822="","",IF('CLAIM FORM'!$M$7="",0,IF(L822=LIST!$A$78,0,IF('CLAIM FORM'!$M$7="R&amp;D",0,IF(E822="",LIST!$A$75,IF(F822=LIST!$F$30,0,IFERROR(((VLOOKUP(E822,'TRAINING CODE'!B:D,3,FALSE)*MIN(D822,8))),LIST!$A$76)))))))</f>
        <v/>
      </c>
      <c r="L822" s="183" t="str">
        <f>IF(B822="","",IF('CLAIM FORM'!$M$7="",LIST!$A$77,IFERROR(VLOOKUP(B822,'PHR (Project Hourly Rate)'!B:G,6,FALSE),LIST!$A$78)))</f>
        <v/>
      </c>
    </row>
    <row r="823" spans="1:12" ht="36" customHeight="1">
      <c r="A823" s="184">
        <v>821</v>
      </c>
      <c r="B823" s="46"/>
      <c r="C823" s="47"/>
      <c r="D823" s="48"/>
      <c r="E823" s="49"/>
      <c r="F823" s="49"/>
      <c r="G823" s="41" t="str">
        <f>IF(C823="","",VLOOKUP(WEEKDAY(C823),LIST!$A$15:$B$21,2,FALSE))</f>
        <v/>
      </c>
      <c r="H823" s="42" t="str">
        <f>IF(B823="","",IF(L823=LIST!$A$80,LIST!$A$78,IF(L823=LIST!$A$81,LIST!$A$78,IF(L823=LIST!$A$82,LIST!$A$78,IF(IFERROR(VLOOKUP(B823,'PHR (Project Hourly Rate)'!B:G,6,FALSE),LIST!$A$78)=0,LIST!$A$79,L823)))))</f>
        <v/>
      </c>
      <c r="I823" s="42" t="str">
        <f>IF(B823="","",IF(L823=LIST!$A$75,"",IF(K823=LIST!$A$76,LIST!$A$76,IF(L823=LIST!$A$77,"",IF(L823=LIST!$A$78,"",IF(L823=LIST!$A$80,"",IF(L823=LIST!$A$72,"",IF(L823=LIST!$A$73,"",IF(L823=LIST!$A$81,"",IF(L823=LIST!$A$82,"",IF(L823=LIST!$A$79,"",IF(K823=LIST!$A$75,LIST!$A$75,ROUND(J823*L823,2)))))))))))))</f>
        <v/>
      </c>
      <c r="J823" s="43">
        <f>IF(D823="",0,IF(K823=LIST!$A$75,0,IF(K823=LIST!$A$76,0,IF(K823=LIST!$A$77,0,IF(K823=LIST!$A$78,0,(MIN(D823,8)-K823))))))</f>
        <v>0</v>
      </c>
      <c r="K823" s="185" t="str">
        <f>IF(D823="","",IF('CLAIM FORM'!$M$7="",0,IF(L823=LIST!$A$78,0,IF('CLAIM FORM'!$M$7="R&amp;D",0,IF(E823="",LIST!$A$75,IF(F823=LIST!$F$30,0,IFERROR(((VLOOKUP(E823,'TRAINING CODE'!B:D,3,FALSE)*MIN(D823,8))),LIST!$A$76)))))))</f>
        <v/>
      </c>
      <c r="L823" s="183" t="str">
        <f>IF(B823="","",IF('CLAIM FORM'!$M$7="",LIST!$A$77,IFERROR(VLOOKUP(B823,'PHR (Project Hourly Rate)'!B:G,6,FALSE),LIST!$A$78)))</f>
        <v/>
      </c>
    </row>
    <row r="824" spans="1:12" ht="36" customHeight="1">
      <c r="A824" s="184">
        <v>822</v>
      </c>
      <c r="B824" s="46"/>
      <c r="C824" s="47"/>
      <c r="D824" s="48"/>
      <c r="E824" s="49"/>
      <c r="F824" s="49"/>
      <c r="G824" s="41" t="str">
        <f>IF(C824="","",VLOOKUP(WEEKDAY(C824),LIST!$A$15:$B$21,2,FALSE))</f>
        <v/>
      </c>
      <c r="H824" s="42" t="str">
        <f>IF(B824="","",IF(L824=LIST!$A$80,LIST!$A$78,IF(L824=LIST!$A$81,LIST!$A$78,IF(L824=LIST!$A$82,LIST!$A$78,IF(IFERROR(VLOOKUP(B824,'PHR (Project Hourly Rate)'!B:G,6,FALSE),LIST!$A$78)=0,LIST!$A$79,L824)))))</f>
        <v/>
      </c>
      <c r="I824" s="42" t="str">
        <f>IF(B824="","",IF(L824=LIST!$A$75,"",IF(K824=LIST!$A$76,LIST!$A$76,IF(L824=LIST!$A$77,"",IF(L824=LIST!$A$78,"",IF(L824=LIST!$A$80,"",IF(L824=LIST!$A$72,"",IF(L824=LIST!$A$73,"",IF(L824=LIST!$A$81,"",IF(L824=LIST!$A$82,"",IF(L824=LIST!$A$79,"",IF(K824=LIST!$A$75,LIST!$A$75,ROUND(J824*L824,2)))))))))))))</f>
        <v/>
      </c>
      <c r="J824" s="43">
        <f>IF(D824="",0,IF(K824=LIST!$A$75,0,IF(K824=LIST!$A$76,0,IF(K824=LIST!$A$77,0,IF(K824=LIST!$A$78,0,(MIN(D824,8)-K824))))))</f>
        <v>0</v>
      </c>
      <c r="K824" s="185" t="str">
        <f>IF(D824="","",IF('CLAIM FORM'!$M$7="",0,IF(L824=LIST!$A$78,0,IF('CLAIM FORM'!$M$7="R&amp;D",0,IF(E824="",LIST!$A$75,IF(F824=LIST!$F$30,0,IFERROR(((VLOOKUP(E824,'TRAINING CODE'!B:D,3,FALSE)*MIN(D824,8))),LIST!$A$76)))))))</f>
        <v/>
      </c>
      <c r="L824" s="183" t="str">
        <f>IF(B824="","",IF('CLAIM FORM'!$M$7="",LIST!$A$77,IFERROR(VLOOKUP(B824,'PHR (Project Hourly Rate)'!B:G,6,FALSE),LIST!$A$78)))</f>
        <v/>
      </c>
    </row>
    <row r="825" spans="1:12" ht="36" customHeight="1">
      <c r="A825" s="184">
        <v>823</v>
      </c>
      <c r="B825" s="46"/>
      <c r="C825" s="47"/>
      <c r="D825" s="48"/>
      <c r="E825" s="49"/>
      <c r="F825" s="49"/>
      <c r="G825" s="41" t="str">
        <f>IF(C825="","",VLOOKUP(WEEKDAY(C825),LIST!$A$15:$B$21,2,FALSE))</f>
        <v/>
      </c>
      <c r="H825" s="42" t="str">
        <f>IF(B825="","",IF(L825=LIST!$A$80,LIST!$A$78,IF(L825=LIST!$A$81,LIST!$A$78,IF(L825=LIST!$A$82,LIST!$A$78,IF(IFERROR(VLOOKUP(B825,'PHR (Project Hourly Rate)'!B:G,6,FALSE),LIST!$A$78)=0,LIST!$A$79,L825)))))</f>
        <v/>
      </c>
      <c r="I825" s="42" t="str">
        <f>IF(B825="","",IF(L825=LIST!$A$75,"",IF(K825=LIST!$A$76,LIST!$A$76,IF(L825=LIST!$A$77,"",IF(L825=LIST!$A$78,"",IF(L825=LIST!$A$80,"",IF(L825=LIST!$A$72,"",IF(L825=LIST!$A$73,"",IF(L825=LIST!$A$81,"",IF(L825=LIST!$A$82,"",IF(L825=LIST!$A$79,"",IF(K825=LIST!$A$75,LIST!$A$75,ROUND(J825*L825,2)))))))))))))</f>
        <v/>
      </c>
      <c r="J825" s="43">
        <f>IF(D825="",0,IF(K825=LIST!$A$75,0,IF(K825=LIST!$A$76,0,IF(K825=LIST!$A$77,0,IF(K825=LIST!$A$78,0,(MIN(D825,8)-K825))))))</f>
        <v>0</v>
      </c>
      <c r="K825" s="185" t="str">
        <f>IF(D825="","",IF('CLAIM FORM'!$M$7="",0,IF(L825=LIST!$A$78,0,IF('CLAIM FORM'!$M$7="R&amp;D",0,IF(E825="",LIST!$A$75,IF(F825=LIST!$F$30,0,IFERROR(((VLOOKUP(E825,'TRAINING CODE'!B:D,3,FALSE)*MIN(D825,8))),LIST!$A$76)))))))</f>
        <v/>
      </c>
      <c r="L825" s="183" t="str">
        <f>IF(B825="","",IF('CLAIM FORM'!$M$7="",LIST!$A$77,IFERROR(VLOOKUP(B825,'PHR (Project Hourly Rate)'!B:G,6,FALSE),LIST!$A$78)))</f>
        <v/>
      </c>
    </row>
    <row r="826" spans="1:12" ht="36" customHeight="1">
      <c r="A826" s="184">
        <v>824</v>
      </c>
      <c r="B826" s="46"/>
      <c r="C826" s="47"/>
      <c r="D826" s="48"/>
      <c r="E826" s="49"/>
      <c r="F826" s="49"/>
      <c r="G826" s="41" t="str">
        <f>IF(C826="","",VLOOKUP(WEEKDAY(C826),LIST!$A$15:$B$21,2,FALSE))</f>
        <v/>
      </c>
      <c r="H826" s="42" t="str">
        <f>IF(B826="","",IF(L826=LIST!$A$80,LIST!$A$78,IF(L826=LIST!$A$81,LIST!$A$78,IF(L826=LIST!$A$82,LIST!$A$78,IF(IFERROR(VLOOKUP(B826,'PHR (Project Hourly Rate)'!B:G,6,FALSE),LIST!$A$78)=0,LIST!$A$79,L826)))))</f>
        <v/>
      </c>
      <c r="I826" s="42" t="str">
        <f>IF(B826="","",IF(L826=LIST!$A$75,"",IF(K826=LIST!$A$76,LIST!$A$76,IF(L826=LIST!$A$77,"",IF(L826=LIST!$A$78,"",IF(L826=LIST!$A$80,"",IF(L826=LIST!$A$72,"",IF(L826=LIST!$A$73,"",IF(L826=LIST!$A$81,"",IF(L826=LIST!$A$82,"",IF(L826=LIST!$A$79,"",IF(K826=LIST!$A$75,LIST!$A$75,ROUND(J826*L826,2)))))))))))))</f>
        <v/>
      </c>
      <c r="J826" s="43">
        <f>IF(D826="",0,IF(K826=LIST!$A$75,0,IF(K826=LIST!$A$76,0,IF(K826=LIST!$A$77,0,IF(K826=LIST!$A$78,0,(MIN(D826,8)-K826))))))</f>
        <v>0</v>
      </c>
      <c r="K826" s="185" t="str">
        <f>IF(D826="","",IF('CLAIM FORM'!$M$7="",0,IF(L826=LIST!$A$78,0,IF('CLAIM FORM'!$M$7="R&amp;D",0,IF(E826="",LIST!$A$75,IF(F826=LIST!$F$30,0,IFERROR(((VLOOKUP(E826,'TRAINING CODE'!B:D,3,FALSE)*MIN(D826,8))),LIST!$A$76)))))))</f>
        <v/>
      </c>
      <c r="L826" s="183" t="str">
        <f>IF(B826="","",IF('CLAIM FORM'!$M$7="",LIST!$A$77,IFERROR(VLOOKUP(B826,'PHR (Project Hourly Rate)'!B:G,6,FALSE),LIST!$A$78)))</f>
        <v/>
      </c>
    </row>
    <row r="827" spans="1:12" ht="36" customHeight="1">
      <c r="A827" s="184">
        <v>825</v>
      </c>
      <c r="B827" s="46"/>
      <c r="C827" s="47"/>
      <c r="D827" s="48"/>
      <c r="E827" s="49"/>
      <c r="F827" s="49"/>
      <c r="G827" s="41" t="str">
        <f>IF(C827="","",VLOOKUP(WEEKDAY(C827),LIST!$A$15:$B$21,2,FALSE))</f>
        <v/>
      </c>
      <c r="H827" s="42" t="str">
        <f>IF(B827="","",IF(L827=LIST!$A$80,LIST!$A$78,IF(L827=LIST!$A$81,LIST!$A$78,IF(L827=LIST!$A$82,LIST!$A$78,IF(IFERROR(VLOOKUP(B827,'PHR (Project Hourly Rate)'!B:G,6,FALSE),LIST!$A$78)=0,LIST!$A$79,L827)))))</f>
        <v/>
      </c>
      <c r="I827" s="42" t="str">
        <f>IF(B827="","",IF(L827=LIST!$A$75,"",IF(K827=LIST!$A$76,LIST!$A$76,IF(L827=LIST!$A$77,"",IF(L827=LIST!$A$78,"",IF(L827=LIST!$A$80,"",IF(L827=LIST!$A$72,"",IF(L827=LIST!$A$73,"",IF(L827=LIST!$A$81,"",IF(L827=LIST!$A$82,"",IF(L827=LIST!$A$79,"",IF(K827=LIST!$A$75,LIST!$A$75,ROUND(J827*L827,2)))))))))))))</f>
        <v/>
      </c>
      <c r="J827" s="43">
        <f>IF(D827="",0,IF(K827=LIST!$A$75,0,IF(K827=LIST!$A$76,0,IF(K827=LIST!$A$77,0,IF(K827=LIST!$A$78,0,(MIN(D827,8)-K827))))))</f>
        <v>0</v>
      </c>
      <c r="K827" s="185" t="str">
        <f>IF(D827="","",IF('CLAIM FORM'!$M$7="",0,IF(L827=LIST!$A$78,0,IF('CLAIM FORM'!$M$7="R&amp;D",0,IF(E827="",LIST!$A$75,IF(F827=LIST!$F$30,0,IFERROR(((VLOOKUP(E827,'TRAINING CODE'!B:D,3,FALSE)*MIN(D827,8))),LIST!$A$76)))))))</f>
        <v/>
      </c>
      <c r="L827" s="183" t="str">
        <f>IF(B827="","",IF('CLAIM FORM'!$M$7="",LIST!$A$77,IFERROR(VLOOKUP(B827,'PHR (Project Hourly Rate)'!B:G,6,FALSE),LIST!$A$78)))</f>
        <v/>
      </c>
    </row>
    <row r="828" spans="1:12" ht="36" customHeight="1">
      <c r="A828" s="184">
        <v>826</v>
      </c>
      <c r="B828" s="46"/>
      <c r="C828" s="47"/>
      <c r="D828" s="48"/>
      <c r="E828" s="49"/>
      <c r="F828" s="49"/>
      <c r="G828" s="41" t="str">
        <f>IF(C828="","",VLOOKUP(WEEKDAY(C828),LIST!$A$15:$B$21,2,FALSE))</f>
        <v/>
      </c>
      <c r="H828" s="42" t="str">
        <f>IF(B828="","",IF(L828=LIST!$A$80,LIST!$A$78,IF(L828=LIST!$A$81,LIST!$A$78,IF(L828=LIST!$A$82,LIST!$A$78,IF(IFERROR(VLOOKUP(B828,'PHR (Project Hourly Rate)'!B:G,6,FALSE),LIST!$A$78)=0,LIST!$A$79,L828)))))</f>
        <v/>
      </c>
      <c r="I828" s="42" t="str">
        <f>IF(B828="","",IF(L828=LIST!$A$75,"",IF(K828=LIST!$A$76,LIST!$A$76,IF(L828=LIST!$A$77,"",IF(L828=LIST!$A$78,"",IF(L828=LIST!$A$80,"",IF(L828=LIST!$A$72,"",IF(L828=LIST!$A$73,"",IF(L828=LIST!$A$81,"",IF(L828=LIST!$A$82,"",IF(L828=LIST!$A$79,"",IF(K828=LIST!$A$75,LIST!$A$75,ROUND(J828*L828,2)))))))))))))</f>
        <v/>
      </c>
      <c r="J828" s="43">
        <f>IF(D828="",0,IF(K828=LIST!$A$75,0,IF(K828=LIST!$A$76,0,IF(K828=LIST!$A$77,0,IF(K828=LIST!$A$78,0,(MIN(D828,8)-K828))))))</f>
        <v>0</v>
      </c>
      <c r="K828" s="185" t="str">
        <f>IF(D828="","",IF('CLAIM FORM'!$M$7="",0,IF(L828=LIST!$A$78,0,IF('CLAIM FORM'!$M$7="R&amp;D",0,IF(E828="",LIST!$A$75,IF(F828=LIST!$F$30,0,IFERROR(((VLOOKUP(E828,'TRAINING CODE'!B:D,3,FALSE)*MIN(D828,8))),LIST!$A$76)))))))</f>
        <v/>
      </c>
      <c r="L828" s="183" t="str">
        <f>IF(B828="","",IF('CLAIM FORM'!$M$7="",LIST!$A$77,IFERROR(VLOOKUP(B828,'PHR (Project Hourly Rate)'!B:G,6,FALSE),LIST!$A$78)))</f>
        <v/>
      </c>
    </row>
    <row r="829" spans="1:12" ht="36" customHeight="1">
      <c r="A829" s="184">
        <v>827</v>
      </c>
      <c r="B829" s="46"/>
      <c r="C829" s="47"/>
      <c r="D829" s="48"/>
      <c r="E829" s="49"/>
      <c r="F829" s="49"/>
      <c r="G829" s="41" t="str">
        <f>IF(C829="","",VLOOKUP(WEEKDAY(C829),LIST!$A$15:$B$21,2,FALSE))</f>
        <v/>
      </c>
      <c r="H829" s="42" t="str">
        <f>IF(B829="","",IF(L829=LIST!$A$80,LIST!$A$78,IF(L829=LIST!$A$81,LIST!$A$78,IF(L829=LIST!$A$82,LIST!$A$78,IF(IFERROR(VLOOKUP(B829,'PHR (Project Hourly Rate)'!B:G,6,FALSE),LIST!$A$78)=0,LIST!$A$79,L829)))))</f>
        <v/>
      </c>
      <c r="I829" s="42" t="str">
        <f>IF(B829="","",IF(L829=LIST!$A$75,"",IF(K829=LIST!$A$76,LIST!$A$76,IF(L829=LIST!$A$77,"",IF(L829=LIST!$A$78,"",IF(L829=LIST!$A$80,"",IF(L829=LIST!$A$72,"",IF(L829=LIST!$A$73,"",IF(L829=LIST!$A$81,"",IF(L829=LIST!$A$82,"",IF(L829=LIST!$A$79,"",IF(K829=LIST!$A$75,LIST!$A$75,ROUND(J829*L829,2)))))))))))))</f>
        <v/>
      </c>
      <c r="J829" s="43">
        <f>IF(D829="",0,IF(K829=LIST!$A$75,0,IF(K829=LIST!$A$76,0,IF(K829=LIST!$A$77,0,IF(K829=LIST!$A$78,0,(MIN(D829,8)-K829))))))</f>
        <v>0</v>
      </c>
      <c r="K829" s="185" t="str">
        <f>IF(D829="","",IF('CLAIM FORM'!$M$7="",0,IF(L829=LIST!$A$78,0,IF('CLAIM FORM'!$M$7="R&amp;D",0,IF(E829="",LIST!$A$75,IF(F829=LIST!$F$30,0,IFERROR(((VLOOKUP(E829,'TRAINING CODE'!B:D,3,FALSE)*MIN(D829,8))),LIST!$A$76)))))))</f>
        <v/>
      </c>
      <c r="L829" s="183" t="str">
        <f>IF(B829="","",IF('CLAIM FORM'!$M$7="",LIST!$A$77,IFERROR(VLOOKUP(B829,'PHR (Project Hourly Rate)'!B:G,6,FALSE),LIST!$A$78)))</f>
        <v/>
      </c>
    </row>
    <row r="830" spans="1:12" ht="36" customHeight="1">
      <c r="A830" s="184">
        <v>828</v>
      </c>
      <c r="B830" s="46"/>
      <c r="C830" s="47"/>
      <c r="D830" s="48"/>
      <c r="E830" s="49"/>
      <c r="F830" s="49"/>
      <c r="G830" s="41" t="str">
        <f>IF(C830="","",VLOOKUP(WEEKDAY(C830),LIST!$A$15:$B$21,2,FALSE))</f>
        <v/>
      </c>
      <c r="H830" s="42" t="str">
        <f>IF(B830="","",IF(L830=LIST!$A$80,LIST!$A$78,IF(L830=LIST!$A$81,LIST!$A$78,IF(L830=LIST!$A$82,LIST!$A$78,IF(IFERROR(VLOOKUP(B830,'PHR (Project Hourly Rate)'!B:G,6,FALSE),LIST!$A$78)=0,LIST!$A$79,L830)))))</f>
        <v/>
      </c>
      <c r="I830" s="42" t="str">
        <f>IF(B830="","",IF(L830=LIST!$A$75,"",IF(K830=LIST!$A$76,LIST!$A$76,IF(L830=LIST!$A$77,"",IF(L830=LIST!$A$78,"",IF(L830=LIST!$A$80,"",IF(L830=LIST!$A$72,"",IF(L830=LIST!$A$73,"",IF(L830=LIST!$A$81,"",IF(L830=LIST!$A$82,"",IF(L830=LIST!$A$79,"",IF(K830=LIST!$A$75,LIST!$A$75,ROUND(J830*L830,2)))))))))))))</f>
        <v/>
      </c>
      <c r="J830" s="43">
        <f>IF(D830="",0,IF(K830=LIST!$A$75,0,IF(K830=LIST!$A$76,0,IF(K830=LIST!$A$77,0,IF(K830=LIST!$A$78,0,(MIN(D830,8)-K830))))))</f>
        <v>0</v>
      </c>
      <c r="K830" s="185" t="str">
        <f>IF(D830="","",IF('CLAIM FORM'!$M$7="",0,IF(L830=LIST!$A$78,0,IF('CLAIM FORM'!$M$7="R&amp;D",0,IF(E830="",LIST!$A$75,IF(F830=LIST!$F$30,0,IFERROR(((VLOOKUP(E830,'TRAINING CODE'!B:D,3,FALSE)*MIN(D830,8))),LIST!$A$76)))))))</f>
        <v/>
      </c>
      <c r="L830" s="183" t="str">
        <f>IF(B830="","",IF('CLAIM FORM'!$M$7="",LIST!$A$77,IFERROR(VLOOKUP(B830,'PHR (Project Hourly Rate)'!B:G,6,FALSE),LIST!$A$78)))</f>
        <v/>
      </c>
    </row>
    <row r="831" spans="1:12" ht="36" customHeight="1">
      <c r="A831" s="184">
        <v>829</v>
      </c>
      <c r="B831" s="46"/>
      <c r="C831" s="47"/>
      <c r="D831" s="48"/>
      <c r="E831" s="49"/>
      <c r="F831" s="49"/>
      <c r="G831" s="41" t="str">
        <f>IF(C831="","",VLOOKUP(WEEKDAY(C831),LIST!$A$15:$B$21,2,FALSE))</f>
        <v/>
      </c>
      <c r="H831" s="42" t="str">
        <f>IF(B831="","",IF(L831=LIST!$A$80,LIST!$A$78,IF(L831=LIST!$A$81,LIST!$A$78,IF(L831=LIST!$A$82,LIST!$A$78,IF(IFERROR(VLOOKUP(B831,'PHR (Project Hourly Rate)'!B:G,6,FALSE),LIST!$A$78)=0,LIST!$A$79,L831)))))</f>
        <v/>
      </c>
      <c r="I831" s="42" t="str">
        <f>IF(B831="","",IF(L831=LIST!$A$75,"",IF(K831=LIST!$A$76,LIST!$A$76,IF(L831=LIST!$A$77,"",IF(L831=LIST!$A$78,"",IF(L831=LIST!$A$80,"",IF(L831=LIST!$A$72,"",IF(L831=LIST!$A$73,"",IF(L831=LIST!$A$81,"",IF(L831=LIST!$A$82,"",IF(L831=LIST!$A$79,"",IF(K831=LIST!$A$75,LIST!$A$75,ROUND(J831*L831,2)))))))))))))</f>
        <v/>
      </c>
      <c r="J831" s="43">
        <f>IF(D831="",0,IF(K831=LIST!$A$75,0,IF(K831=LIST!$A$76,0,IF(K831=LIST!$A$77,0,IF(K831=LIST!$A$78,0,(MIN(D831,8)-K831))))))</f>
        <v>0</v>
      </c>
      <c r="K831" s="185" t="str">
        <f>IF(D831="","",IF('CLAIM FORM'!$M$7="",0,IF(L831=LIST!$A$78,0,IF('CLAIM FORM'!$M$7="R&amp;D",0,IF(E831="",LIST!$A$75,IF(F831=LIST!$F$30,0,IFERROR(((VLOOKUP(E831,'TRAINING CODE'!B:D,3,FALSE)*MIN(D831,8))),LIST!$A$76)))))))</f>
        <v/>
      </c>
      <c r="L831" s="183" t="str">
        <f>IF(B831="","",IF('CLAIM FORM'!$M$7="",LIST!$A$77,IFERROR(VLOOKUP(B831,'PHR (Project Hourly Rate)'!B:G,6,FALSE),LIST!$A$78)))</f>
        <v/>
      </c>
    </row>
    <row r="832" spans="1:12" ht="36" customHeight="1">
      <c r="A832" s="184">
        <v>830</v>
      </c>
      <c r="B832" s="46"/>
      <c r="C832" s="47"/>
      <c r="D832" s="48"/>
      <c r="E832" s="49"/>
      <c r="F832" s="49"/>
      <c r="G832" s="41" t="str">
        <f>IF(C832="","",VLOOKUP(WEEKDAY(C832),LIST!$A$15:$B$21,2,FALSE))</f>
        <v/>
      </c>
      <c r="H832" s="42" t="str">
        <f>IF(B832="","",IF(L832=LIST!$A$80,LIST!$A$78,IF(L832=LIST!$A$81,LIST!$A$78,IF(L832=LIST!$A$82,LIST!$A$78,IF(IFERROR(VLOOKUP(B832,'PHR (Project Hourly Rate)'!B:G,6,FALSE),LIST!$A$78)=0,LIST!$A$79,L832)))))</f>
        <v/>
      </c>
      <c r="I832" s="42" t="str">
        <f>IF(B832="","",IF(L832=LIST!$A$75,"",IF(K832=LIST!$A$76,LIST!$A$76,IF(L832=LIST!$A$77,"",IF(L832=LIST!$A$78,"",IF(L832=LIST!$A$80,"",IF(L832=LIST!$A$72,"",IF(L832=LIST!$A$73,"",IF(L832=LIST!$A$81,"",IF(L832=LIST!$A$82,"",IF(L832=LIST!$A$79,"",IF(K832=LIST!$A$75,LIST!$A$75,ROUND(J832*L832,2)))))))))))))</f>
        <v/>
      </c>
      <c r="J832" s="43">
        <f>IF(D832="",0,IF(K832=LIST!$A$75,0,IF(K832=LIST!$A$76,0,IF(K832=LIST!$A$77,0,IF(K832=LIST!$A$78,0,(MIN(D832,8)-K832))))))</f>
        <v>0</v>
      </c>
      <c r="K832" s="185" t="str">
        <f>IF(D832="","",IF('CLAIM FORM'!$M$7="",0,IF(L832=LIST!$A$78,0,IF('CLAIM FORM'!$M$7="R&amp;D",0,IF(E832="",LIST!$A$75,IF(F832=LIST!$F$30,0,IFERROR(((VLOOKUP(E832,'TRAINING CODE'!B:D,3,FALSE)*MIN(D832,8))),LIST!$A$76)))))))</f>
        <v/>
      </c>
      <c r="L832" s="183" t="str">
        <f>IF(B832="","",IF('CLAIM FORM'!$M$7="",LIST!$A$77,IFERROR(VLOOKUP(B832,'PHR (Project Hourly Rate)'!B:G,6,FALSE),LIST!$A$78)))</f>
        <v/>
      </c>
    </row>
    <row r="833" spans="1:12" ht="36" customHeight="1">
      <c r="A833" s="184">
        <v>831</v>
      </c>
      <c r="B833" s="46"/>
      <c r="C833" s="47"/>
      <c r="D833" s="48"/>
      <c r="E833" s="49"/>
      <c r="F833" s="49"/>
      <c r="G833" s="41" t="str">
        <f>IF(C833="","",VLOOKUP(WEEKDAY(C833),LIST!$A$15:$B$21,2,FALSE))</f>
        <v/>
      </c>
      <c r="H833" s="42" t="str">
        <f>IF(B833="","",IF(L833=LIST!$A$80,LIST!$A$78,IF(L833=LIST!$A$81,LIST!$A$78,IF(L833=LIST!$A$82,LIST!$A$78,IF(IFERROR(VLOOKUP(B833,'PHR (Project Hourly Rate)'!B:G,6,FALSE),LIST!$A$78)=0,LIST!$A$79,L833)))))</f>
        <v/>
      </c>
      <c r="I833" s="42" t="str">
        <f>IF(B833="","",IF(L833=LIST!$A$75,"",IF(K833=LIST!$A$76,LIST!$A$76,IF(L833=LIST!$A$77,"",IF(L833=LIST!$A$78,"",IF(L833=LIST!$A$80,"",IF(L833=LIST!$A$72,"",IF(L833=LIST!$A$73,"",IF(L833=LIST!$A$81,"",IF(L833=LIST!$A$82,"",IF(L833=LIST!$A$79,"",IF(K833=LIST!$A$75,LIST!$A$75,ROUND(J833*L833,2)))))))))))))</f>
        <v/>
      </c>
      <c r="J833" s="43">
        <f>IF(D833="",0,IF(K833=LIST!$A$75,0,IF(K833=LIST!$A$76,0,IF(K833=LIST!$A$77,0,IF(K833=LIST!$A$78,0,(MIN(D833,8)-K833))))))</f>
        <v>0</v>
      </c>
      <c r="K833" s="185" t="str">
        <f>IF(D833="","",IF('CLAIM FORM'!$M$7="",0,IF(L833=LIST!$A$78,0,IF('CLAIM FORM'!$M$7="R&amp;D",0,IF(E833="",LIST!$A$75,IF(F833=LIST!$F$30,0,IFERROR(((VLOOKUP(E833,'TRAINING CODE'!B:D,3,FALSE)*MIN(D833,8))),LIST!$A$76)))))))</f>
        <v/>
      </c>
      <c r="L833" s="183" t="str">
        <f>IF(B833="","",IF('CLAIM FORM'!$M$7="",LIST!$A$77,IFERROR(VLOOKUP(B833,'PHR (Project Hourly Rate)'!B:G,6,FALSE),LIST!$A$78)))</f>
        <v/>
      </c>
    </row>
    <row r="834" spans="1:12" ht="36" customHeight="1">
      <c r="A834" s="184">
        <v>832</v>
      </c>
      <c r="B834" s="46"/>
      <c r="C834" s="47"/>
      <c r="D834" s="48"/>
      <c r="E834" s="49"/>
      <c r="F834" s="49"/>
      <c r="G834" s="41" t="str">
        <f>IF(C834="","",VLOOKUP(WEEKDAY(C834),LIST!$A$15:$B$21,2,FALSE))</f>
        <v/>
      </c>
      <c r="H834" s="42" t="str">
        <f>IF(B834="","",IF(L834=LIST!$A$80,LIST!$A$78,IF(L834=LIST!$A$81,LIST!$A$78,IF(L834=LIST!$A$82,LIST!$A$78,IF(IFERROR(VLOOKUP(B834,'PHR (Project Hourly Rate)'!B:G,6,FALSE),LIST!$A$78)=0,LIST!$A$79,L834)))))</f>
        <v/>
      </c>
      <c r="I834" s="42" t="str">
        <f>IF(B834="","",IF(L834=LIST!$A$75,"",IF(K834=LIST!$A$76,LIST!$A$76,IF(L834=LIST!$A$77,"",IF(L834=LIST!$A$78,"",IF(L834=LIST!$A$80,"",IF(L834=LIST!$A$72,"",IF(L834=LIST!$A$73,"",IF(L834=LIST!$A$81,"",IF(L834=LIST!$A$82,"",IF(L834=LIST!$A$79,"",IF(K834=LIST!$A$75,LIST!$A$75,ROUND(J834*L834,2)))))))))))))</f>
        <v/>
      </c>
      <c r="J834" s="43">
        <f>IF(D834="",0,IF(K834=LIST!$A$75,0,IF(K834=LIST!$A$76,0,IF(K834=LIST!$A$77,0,IF(K834=LIST!$A$78,0,(MIN(D834,8)-K834))))))</f>
        <v>0</v>
      </c>
      <c r="K834" s="185" t="str">
        <f>IF(D834="","",IF('CLAIM FORM'!$M$7="",0,IF(L834=LIST!$A$78,0,IF('CLAIM FORM'!$M$7="R&amp;D",0,IF(E834="",LIST!$A$75,IF(F834=LIST!$F$30,0,IFERROR(((VLOOKUP(E834,'TRAINING CODE'!B:D,3,FALSE)*MIN(D834,8))),LIST!$A$76)))))))</f>
        <v/>
      </c>
      <c r="L834" s="183" t="str">
        <f>IF(B834="","",IF('CLAIM FORM'!$M$7="",LIST!$A$77,IFERROR(VLOOKUP(B834,'PHR (Project Hourly Rate)'!B:G,6,FALSE),LIST!$A$78)))</f>
        <v/>
      </c>
    </row>
    <row r="835" spans="1:12" ht="36" customHeight="1">
      <c r="A835" s="184">
        <v>833</v>
      </c>
      <c r="B835" s="46"/>
      <c r="C835" s="47"/>
      <c r="D835" s="48"/>
      <c r="E835" s="49"/>
      <c r="F835" s="49"/>
      <c r="G835" s="41" t="str">
        <f>IF(C835="","",VLOOKUP(WEEKDAY(C835),LIST!$A$15:$B$21,2,FALSE))</f>
        <v/>
      </c>
      <c r="H835" s="42" t="str">
        <f>IF(B835="","",IF(L835=LIST!$A$80,LIST!$A$78,IF(L835=LIST!$A$81,LIST!$A$78,IF(L835=LIST!$A$82,LIST!$A$78,IF(IFERROR(VLOOKUP(B835,'PHR (Project Hourly Rate)'!B:G,6,FALSE),LIST!$A$78)=0,LIST!$A$79,L835)))))</f>
        <v/>
      </c>
      <c r="I835" s="42" t="str">
        <f>IF(B835="","",IF(L835=LIST!$A$75,"",IF(K835=LIST!$A$76,LIST!$A$76,IF(L835=LIST!$A$77,"",IF(L835=LIST!$A$78,"",IF(L835=LIST!$A$80,"",IF(L835=LIST!$A$72,"",IF(L835=LIST!$A$73,"",IF(L835=LIST!$A$81,"",IF(L835=LIST!$A$82,"",IF(L835=LIST!$A$79,"",IF(K835=LIST!$A$75,LIST!$A$75,ROUND(J835*L835,2)))))))))))))</f>
        <v/>
      </c>
      <c r="J835" s="43">
        <f>IF(D835="",0,IF(K835=LIST!$A$75,0,IF(K835=LIST!$A$76,0,IF(K835=LIST!$A$77,0,IF(K835=LIST!$A$78,0,(MIN(D835,8)-K835))))))</f>
        <v>0</v>
      </c>
      <c r="K835" s="185" t="str">
        <f>IF(D835="","",IF('CLAIM FORM'!$M$7="",0,IF(L835=LIST!$A$78,0,IF('CLAIM FORM'!$M$7="R&amp;D",0,IF(E835="",LIST!$A$75,IF(F835=LIST!$F$30,0,IFERROR(((VLOOKUP(E835,'TRAINING CODE'!B:D,3,FALSE)*MIN(D835,8))),LIST!$A$76)))))))</f>
        <v/>
      </c>
      <c r="L835" s="183" t="str">
        <f>IF(B835="","",IF('CLAIM FORM'!$M$7="",LIST!$A$77,IFERROR(VLOOKUP(B835,'PHR (Project Hourly Rate)'!B:G,6,FALSE),LIST!$A$78)))</f>
        <v/>
      </c>
    </row>
    <row r="836" spans="1:12" ht="36" customHeight="1">
      <c r="A836" s="184">
        <v>834</v>
      </c>
      <c r="B836" s="46"/>
      <c r="C836" s="47"/>
      <c r="D836" s="48"/>
      <c r="E836" s="49"/>
      <c r="F836" s="49"/>
      <c r="G836" s="41" t="str">
        <f>IF(C836="","",VLOOKUP(WEEKDAY(C836),LIST!$A$15:$B$21,2,FALSE))</f>
        <v/>
      </c>
      <c r="H836" s="42" t="str">
        <f>IF(B836="","",IF(L836=LIST!$A$80,LIST!$A$78,IF(L836=LIST!$A$81,LIST!$A$78,IF(L836=LIST!$A$82,LIST!$A$78,IF(IFERROR(VLOOKUP(B836,'PHR (Project Hourly Rate)'!B:G,6,FALSE),LIST!$A$78)=0,LIST!$A$79,L836)))))</f>
        <v/>
      </c>
      <c r="I836" s="42" t="str">
        <f>IF(B836="","",IF(L836=LIST!$A$75,"",IF(K836=LIST!$A$76,LIST!$A$76,IF(L836=LIST!$A$77,"",IF(L836=LIST!$A$78,"",IF(L836=LIST!$A$80,"",IF(L836=LIST!$A$72,"",IF(L836=LIST!$A$73,"",IF(L836=LIST!$A$81,"",IF(L836=LIST!$A$82,"",IF(L836=LIST!$A$79,"",IF(K836=LIST!$A$75,LIST!$A$75,ROUND(J836*L836,2)))))))))))))</f>
        <v/>
      </c>
      <c r="J836" s="43">
        <f>IF(D836="",0,IF(K836=LIST!$A$75,0,IF(K836=LIST!$A$76,0,IF(K836=LIST!$A$77,0,IF(K836=LIST!$A$78,0,(MIN(D836,8)-K836))))))</f>
        <v>0</v>
      </c>
      <c r="K836" s="185" t="str">
        <f>IF(D836="","",IF('CLAIM FORM'!$M$7="",0,IF(L836=LIST!$A$78,0,IF('CLAIM FORM'!$M$7="R&amp;D",0,IF(E836="",LIST!$A$75,IF(F836=LIST!$F$30,0,IFERROR(((VLOOKUP(E836,'TRAINING CODE'!B:D,3,FALSE)*MIN(D836,8))),LIST!$A$76)))))))</f>
        <v/>
      </c>
      <c r="L836" s="183" t="str">
        <f>IF(B836="","",IF('CLAIM FORM'!$M$7="",LIST!$A$77,IFERROR(VLOOKUP(B836,'PHR (Project Hourly Rate)'!B:G,6,FALSE),LIST!$A$78)))</f>
        <v/>
      </c>
    </row>
    <row r="837" spans="1:12" ht="36" customHeight="1">
      <c r="A837" s="184">
        <v>835</v>
      </c>
      <c r="B837" s="46"/>
      <c r="C837" s="47"/>
      <c r="D837" s="48"/>
      <c r="E837" s="49"/>
      <c r="F837" s="49"/>
      <c r="G837" s="41" t="str">
        <f>IF(C837="","",VLOOKUP(WEEKDAY(C837),LIST!$A$15:$B$21,2,FALSE))</f>
        <v/>
      </c>
      <c r="H837" s="42" t="str">
        <f>IF(B837="","",IF(L837=LIST!$A$80,LIST!$A$78,IF(L837=LIST!$A$81,LIST!$A$78,IF(L837=LIST!$A$82,LIST!$A$78,IF(IFERROR(VLOOKUP(B837,'PHR (Project Hourly Rate)'!B:G,6,FALSE),LIST!$A$78)=0,LIST!$A$79,L837)))))</f>
        <v/>
      </c>
      <c r="I837" s="42" t="str">
        <f>IF(B837="","",IF(L837=LIST!$A$75,"",IF(K837=LIST!$A$76,LIST!$A$76,IF(L837=LIST!$A$77,"",IF(L837=LIST!$A$78,"",IF(L837=LIST!$A$80,"",IF(L837=LIST!$A$72,"",IF(L837=LIST!$A$73,"",IF(L837=LIST!$A$81,"",IF(L837=LIST!$A$82,"",IF(L837=LIST!$A$79,"",IF(K837=LIST!$A$75,LIST!$A$75,ROUND(J837*L837,2)))))))))))))</f>
        <v/>
      </c>
      <c r="J837" s="43">
        <f>IF(D837="",0,IF(K837=LIST!$A$75,0,IF(K837=LIST!$A$76,0,IF(K837=LIST!$A$77,0,IF(K837=LIST!$A$78,0,(MIN(D837,8)-K837))))))</f>
        <v>0</v>
      </c>
      <c r="K837" s="185" t="str">
        <f>IF(D837="","",IF('CLAIM FORM'!$M$7="",0,IF(L837=LIST!$A$78,0,IF('CLAIM FORM'!$M$7="R&amp;D",0,IF(E837="",LIST!$A$75,IF(F837=LIST!$F$30,0,IFERROR(((VLOOKUP(E837,'TRAINING CODE'!B:D,3,FALSE)*MIN(D837,8))),LIST!$A$76)))))))</f>
        <v/>
      </c>
      <c r="L837" s="183" t="str">
        <f>IF(B837="","",IF('CLAIM FORM'!$M$7="",LIST!$A$77,IFERROR(VLOOKUP(B837,'PHR (Project Hourly Rate)'!B:G,6,FALSE),LIST!$A$78)))</f>
        <v/>
      </c>
    </row>
    <row r="838" spans="1:12" ht="36" customHeight="1">
      <c r="A838" s="184">
        <v>836</v>
      </c>
      <c r="B838" s="46"/>
      <c r="C838" s="47"/>
      <c r="D838" s="48"/>
      <c r="E838" s="49"/>
      <c r="F838" s="49"/>
      <c r="G838" s="41" t="str">
        <f>IF(C838="","",VLOOKUP(WEEKDAY(C838),LIST!$A$15:$B$21,2,FALSE))</f>
        <v/>
      </c>
      <c r="H838" s="42" t="str">
        <f>IF(B838="","",IF(L838=LIST!$A$80,LIST!$A$78,IF(L838=LIST!$A$81,LIST!$A$78,IF(L838=LIST!$A$82,LIST!$A$78,IF(IFERROR(VLOOKUP(B838,'PHR (Project Hourly Rate)'!B:G,6,FALSE),LIST!$A$78)=0,LIST!$A$79,L838)))))</f>
        <v/>
      </c>
      <c r="I838" s="42" t="str">
        <f>IF(B838="","",IF(L838=LIST!$A$75,"",IF(K838=LIST!$A$76,LIST!$A$76,IF(L838=LIST!$A$77,"",IF(L838=LIST!$A$78,"",IF(L838=LIST!$A$80,"",IF(L838=LIST!$A$72,"",IF(L838=LIST!$A$73,"",IF(L838=LIST!$A$81,"",IF(L838=LIST!$A$82,"",IF(L838=LIST!$A$79,"",IF(K838=LIST!$A$75,LIST!$A$75,ROUND(J838*L838,2)))))))))))))</f>
        <v/>
      </c>
      <c r="J838" s="43">
        <f>IF(D838="",0,IF(K838=LIST!$A$75,0,IF(K838=LIST!$A$76,0,IF(K838=LIST!$A$77,0,IF(K838=LIST!$A$78,0,(MIN(D838,8)-K838))))))</f>
        <v>0</v>
      </c>
      <c r="K838" s="185" t="str">
        <f>IF(D838="","",IF('CLAIM FORM'!$M$7="",0,IF(L838=LIST!$A$78,0,IF('CLAIM FORM'!$M$7="R&amp;D",0,IF(E838="",LIST!$A$75,IF(F838=LIST!$F$30,0,IFERROR(((VLOOKUP(E838,'TRAINING CODE'!B:D,3,FALSE)*MIN(D838,8))),LIST!$A$76)))))))</f>
        <v/>
      </c>
      <c r="L838" s="183" t="str">
        <f>IF(B838="","",IF('CLAIM FORM'!$M$7="",LIST!$A$77,IFERROR(VLOOKUP(B838,'PHR (Project Hourly Rate)'!B:G,6,FALSE),LIST!$A$78)))</f>
        <v/>
      </c>
    </row>
    <row r="839" spans="1:12" ht="36" customHeight="1">
      <c r="A839" s="184">
        <v>837</v>
      </c>
      <c r="B839" s="46"/>
      <c r="C839" s="47"/>
      <c r="D839" s="48"/>
      <c r="E839" s="49"/>
      <c r="F839" s="49"/>
      <c r="G839" s="41" t="str">
        <f>IF(C839="","",VLOOKUP(WEEKDAY(C839),LIST!$A$15:$B$21,2,FALSE))</f>
        <v/>
      </c>
      <c r="H839" s="42" t="str">
        <f>IF(B839="","",IF(L839=LIST!$A$80,LIST!$A$78,IF(L839=LIST!$A$81,LIST!$A$78,IF(L839=LIST!$A$82,LIST!$A$78,IF(IFERROR(VLOOKUP(B839,'PHR (Project Hourly Rate)'!B:G,6,FALSE),LIST!$A$78)=0,LIST!$A$79,L839)))))</f>
        <v/>
      </c>
      <c r="I839" s="42" t="str">
        <f>IF(B839="","",IF(L839=LIST!$A$75,"",IF(K839=LIST!$A$76,LIST!$A$76,IF(L839=LIST!$A$77,"",IF(L839=LIST!$A$78,"",IF(L839=LIST!$A$80,"",IF(L839=LIST!$A$72,"",IF(L839=LIST!$A$73,"",IF(L839=LIST!$A$81,"",IF(L839=LIST!$A$82,"",IF(L839=LIST!$A$79,"",IF(K839=LIST!$A$75,LIST!$A$75,ROUND(J839*L839,2)))))))))))))</f>
        <v/>
      </c>
      <c r="J839" s="43">
        <f>IF(D839="",0,IF(K839=LIST!$A$75,0,IF(K839=LIST!$A$76,0,IF(K839=LIST!$A$77,0,IF(K839=LIST!$A$78,0,(MIN(D839,8)-K839))))))</f>
        <v>0</v>
      </c>
      <c r="K839" s="185" t="str">
        <f>IF(D839="","",IF('CLAIM FORM'!$M$7="",0,IF(L839=LIST!$A$78,0,IF('CLAIM FORM'!$M$7="R&amp;D",0,IF(E839="",LIST!$A$75,IF(F839=LIST!$F$30,0,IFERROR(((VLOOKUP(E839,'TRAINING CODE'!B:D,3,FALSE)*MIN(D839,8))),LIST!$A$76)))))))</f>
        <v/>
      </c>
      <c r="L839" s="183" t="str">
        <f>IF(B839="","",IF('CLAIM FORM'!$M$7="",LIST!$A$77,IFERROR(VLOOKUP(B839,'PHR (Project Hourly Rate)'!B:G,6,FALSE),LIST!$A$78)))</f>
        <v/>
      </c>
    </row>
    <row r="840" spans="1:12" ht="36" customHeight="1">
      <c r="A840" s="184">
        <v>838</v>
      </c>
      <c r="B840" s="46"/>
      <c r="C840" s="47"/>
      <c r="D840" s="48"/>
      <c r="E840" s="49"/>
      <c r="F840" s="49"/>
      <c r="G840" s="41" t="str">
        <f>IF(C840="","",VLOOKUP(WEEKDAY(C840),LIST!$A$15:$B$21,2,FALSE))</f>
        <v/>
      </c>
      <c r="H840" s="42" t="str">
        <f>IF(B840="","",IF(L840=LIST!$A$80,LIST!$A$78,IF(L840=LIST!$A$81,LIST!$A$78,IF(L840=LIST!$A$82,LIST!$A$78,IF(IFERROR(VLOOKUP(B840,'PHR (Project Hourly Rate)'!B:G,6,FALSE),LIST!$A$78)=0,LIST!$A$79,L840)))))</f>
        <v/>
      </c>
      <c r="I840" s="42" t="str">
        <f>IF(B840="","",IF(L840=LIST!$A$75,"",IF(K840=LIST!$A$76,LIST!$A$76,IF(L840=LIST!$A$77,"",IF(L840=LIST!$A$78,"",IF(L840=LIST!$A$80,"",IF(L840=LIST!$A$72,"",IF(L840=LIST!$A$73,"",IF(L840=LIST!$A$81,"",IF(L840=LIST!$A$82,"",IF(L840=LIST!$A$79,"",IF(K840=LIST!$A$75,LIST!$A$75,ROUND(J840*L840,2)))))))))))))</f>
        <v/>
      </c>
      <c r="J840" s="43">
        <f>IF(D840="",0,IF(K840=LIST!$A$75,0,IF(K840=LIST!$A$76,0,IF(K840=LIST!$A$77,0,IF(K840=LIST!$A$78,0,(MIN(D840,8)-K840))))))</f>
        <v>0</v>
      </c>
      <c r="K840" s="185" t="str">
        <f>IF(D840="","",IF('CLAIM FORM'!$M$7="",0,IF(L840=LIST!$A$78,0,IF('CLAIM FORM'!$M$7="R&amp;D",0,IF(E840="",LIST!$A$75,IF(F840=LIST!$F$30,0,IFERROR(((VLOOKUP(E840,'TRAINING CODE'!B:D,3,FALSE)*MIN(D840,8))),LIST!$A$76)))))))</f>
        <v/>
      </c>
      <c r="L840" s="183" t="str">
        <f>IF(B840="","",IF('CLAIM FORM'!$M$7="",LIST!$A$77,IFERROR(VLOOKUP(B840,'PHR (Project Hourly Rate)'!B:G,6,FALSE),LIST!$A$78)))</f>
        <v/>
      </c>
    </row>
    <row r="841" spans="1:12" ht="36" customHeight="1">
      <c r="A841" s="184">
        <v>839</v>
      </c>
      <c r="B841" s="46"/>
      <c r="C841" s="47"/>
      <c r="D841" s="48"/>
      <c r="E841" s="49"/>
      <c r="F841" s="49"/>
      <c r="G841" s="41" t="str">
        <f>IF(C841="","",VLOOKUP(WEEKDAY(C841),LIST!$A$15:$B$21,2,FALSE))</f>
        <v/>
      </c>
      <c r="H841" s="42" t="str">
        <f>IF(B841="","",IF(L841=LIST!$A$80,LIST!$A$78,IF(L841=LIST!$A$81,LIST!$A$78,IF(L841=LIST!$A$82,LIST!$A$78,IF(IFERROR(VLOOKUP(B841,'PHR (Project Hourly Rate)'!B:G,6,FALSE),LIST!$A$78)=0,LIST!$A$79,L841)))))</f>
        <v/>
      </c>
      <c r="I841" s="42" t="str">
        <f>IF(B841="","",IF(L841=LIST!$A$75,"",IF(K841=LIST!$A$76,LIST!$A$76,IF(L841=LIST!$A$77,"",IF(L841=LIST!$A$78,"",IF(L841=LIST!$A$80,"",IF(L841=LIST!$A$72,"",IF(L841=LIST!$A$73,"",IF(L841=LIST!$A$81,"",IF(L841=LIST!$A$82,"",IF(L841=LIST!$A$79,"",IF(K841=LIST!$A$75,LIST!$A$75,ROUND(J841*L841,2)))))))))))))</f>
        <v/>
      </c>
      <c r="J841" s="43">
        <f>IF(D841="",0,IF(K841=LIST!$A$75,0,IF(K841=LIST!$A$76,0,IF(K841=LIST!$A$77,0,IF(K841=LIST!$A$78,0,(MIN(D841,8)-K841))))))</f>
        <v>0</v>
      </c>
      <c r="K841" s="185" t="str">
        <f>IF(D841="","",IF('CLAIM FORM'!$M$7="",0,IF(L841=LIST!$A$78,0,IF('CLAIM FORM'!$M$7="R&amp;D",0,IF(E841="",LIST!$A$75,IF(F841=LIST!$F$30,0,IFERROR(((VLOOKUP(E841,'TRAINING CODE'!B:D,3,FALSE)*MIN(D841,8))),LIST!$A$76)))))))</f>
        <v/>
      </c>
      <c r="L841" s="183" t="str">
        <f>IF(B841="","",IF('CLAIM FORM'!$M$7="",LIST!$A$77,IFERROR(VLOOKUP(B841,'PHR (Project Hourly Rate)'!B:G,6,FALSE),LIST!$A$78)))</f>
        <v/>
      </c>
    </row>
    <row r="842" spans="1:12" ht="36" customHeight="1">
      <c r="A842" s="184">
        <v>840</v>
      </c>
      <c r="B842" s="46"/>
      <c r="C842" s="47"/>
      <c r="D842" s="48"/>
      <c r="E842" s="49"/>
      <c r="F842" s="49"/>
      <c r="G842" s="41" t="str">
        <f>IF(C842="","",VLOOKUP(WEEKDAY(C842),LIST!$A$15:$B$21,2,FALSE))</f>
        <v/>
      </c>
      <c r="H842" s="42" t="str">
        <f>IF(B842="","",IF(L842=LIST!$A$80,LIST!$A$78,IF(L842=LIST!$A$81,LIST!$A$78,IF(L842=LIST!$A$82,LIST!$A$78,IF(IFERROR(VLOOKUP(B842,'PHR (Project Hourly Rate)'!B:G,6,FALSE),LIST!$A$78)=0,LIST!$A$79,L842)))))</f>
        <v/>
      </c>
      <c r="I842" s="42" t="str">
        <f>IF(B842="","",IF(L842=LIST!$A$75,"",IF(K842=LIST!$A$76,LIST!$A$76,IF(L842=LIST!$A$77,"",IF(L842=LIST!$A$78,"",IF(L842=LIST!$A$80,"",IF(L842=LIST!$A$72,"",IF(L842=LIST!$A$73,"",IF(L842=LIST!$A$81,"",IF(L842=LIST!$A$82,"",IF(L842=LIST!$A$79,"",IF(K842=LIST!$A$75,LIST!$A$75,ROUND(J842*L842,2)))))))))))))</f>
        <v/>
      </c>
      <c r="J842" s="43">
        <f>IF(D842="",0,IF(K842=LIST!$A$75,0,IF(K842=LIST!$A$76,0,IF(K842=LIST!$A$77,0,IF(K842=LIST!$A$78,0,(MIN(D842,8)-K842))))))</f>
        <v>0</v>
      </c>
      <c r="K842" s="185" t="str">
        <f>IF(D842="","",IF('CLAIM FORM'!$M$7="",0,IF(L842=LIST!$A$78,0,IF('CLAIM FORM'!$M$7="R&amp;D",0,IF(E842="",LIST!$A$75,IF(F842=LIST!$F$30,0,IFERROR(((VLOOKUP(E842,'TRAINING CODE'!B:D,3,FALSE)*MIN(D842,8))),LIST!$A$76)))))))</f>
        <v/>
      </c>
      <c r="L842" s="183" t="str">
        <f>IF(B842="","",IF('CLAIM FORM'!$M$7="",LIST!$A$77,IFERROR(VLOOKUP(B842,'PHR (Project Hourly Rate)'!B:G,6,FALSE),LIST!$A$78)))</f>
        <v/>
      </c>
    </row>
    <row r="843" spans="1:12" ht="36" customHeight="1">
      <c r="A843" s="184">
        <v>841</v>
      </c>
      <c r="B843" s="46"/>
      <c r="C843" s="47"/>
      <c r="D843" s="48"/>
      <c r="E843" s="49"/>
      <c r="F843" s="49"/>
      <c r="G843" s="41" t="str">
        <f>IF(C843="","",VLOOKUP(WEEKDAY(C843),LIST!$A$15:$B$21,2,FALSE))</f>
        <v/>
      </c>
      <c r="H843" s="42" t="str">
        <f>IF(B843="","",IF(L843=LIST!$A$80,LIST!$A$78,IF(L843=LIST!$A$81,LIST!$A$78,IF(L843=LIST!$A$82,LIST!$A$78,IF(IFERROR(VLOOKUP(B843,'PHR (Project Hourly Rate)'!B:G,6,FALSE),LIST!$A$78)=0,LIST!$A$79,L843)))))</f>
        <v/>
      </c>
      <c r="I843" s="42" t="str">
        <f>IF(B843="","",IF(L843=LIST!$A$75,"",IF(K843=LIST!$A$76,LIST!$A$76,IF(L843=LIST!$A$77,"",IF(L843=LIST!$A$78,"",IF(L843=LIST!$A$80,"",IF(L843=LIST!$A$72,"",IF(L843=LIST!$A$73,"",IF(L843=LIST!$A$81,"",IF(L843=LIST!$A$82,"",IF(L843=LIST!$A$79,"",IF(K843=LIST!$A$75,LIST!$A$75,ROUND(J843*L843,2)))))))))))))</f>
        <v/>
      </c>
      <c r="J843" s="43">
        <f>IF(D843="",0,IF(K843=LIST!$A$75,0,IF(K843=LIST!$A$76,0,IF(K843=LIST!$A$77,0,IF(K843=LIST!$A$78,0,(MIN(D843,8)-K843))))))</f>
        <v>0</v>
      </c>
      <c r="K843" s="185" t="str">
        <f>IF(D843="","",IF('CLAIM FORM'!$M$7="",0,IF(L843=LIST!$A$78,0,IF('CLAIM FORM'!$M$7="R&amp;D",0,IF(E843="",LIST!$A$75,IF(F843=LIST!$F$30,0,IFERROR(((VLOOKUP(E843,'TRAINING CODE'!B:D,3,FALSE)*MIN(D843,8))),LIST!$A$76)))))))</f>
        <v/>
      </c>
      <c r="L843" s="183" t="str">
        <f>IF(B843="","",IF('CLAIM FORM'!$M$7="",LIST!$A$77,IFERROR(VLOOKUP(B843,'PHR (Project Hourly Rate)'!B:G,6,FALSE),LIST!$A$78)))</f>
        <v/>
      </c>
    </row>
    <row r="844" spans="1:12" ht="36" customHeight="1">
      <c r="A844" s="184">
        <v>842</v>
      </c>
      <c r="B844" s="46"/>
      <c r="C844" s="47"/>
      <c r="D844" s="48"/>
      <c r="E844" s="49"/>
      <c r="F844" s="49"/>
      <c r="G844" s="41" t="str">
        <f>IF(C844="","",VLOOKUP(WEEKDAY(C844),LIST!$A$15:$B$21,2,FALSE))</f>
        <v/>
      </c>
      <c r="H844" s="42" t="str">
        <f>IF(B844="","",IF(L844=LIST!$A$80,LIST!$A$78,IF(L844=LIST!$A$81,LIST!$A$78,IF(L844=LIST!$A$82,LIST!$A$78,IF(IFERROR(VLOOKUP(B844,'PHR (Project Hourly Rate)'!B:G,6,FALSE),LIST!$A$78)=0,LIST!$A$79,L844)))))</f>
        <v/>
      </c>
      <c r="I844" s="42" t="str">
        <f>IF(B844="","",IF(L844=LIST!$A$75,"",IF(K844=LIST!$A$76,LIST!$A$76,IF(L844=LIST!$A$77,"",IF(L844=LIST!$A$78,"",IF(L844=LIST!$A$80,"",IF(L844=LIST!$A$72,"",IF(L844=LIST!$A$73,"",IF(L844=LIST!$A$81,"",IF(L844=LIST!$A$82,"",IF(L844=LIST!$A$79,"",IF(K844=LIST!$A$75,LIST!$A$75,ROUND(J844*L844,2)))))))))))))</f>
        <v/>
      </c>
      <c r="J844" s="43">
        <f>IF(D844="",0,IF(K844=LIST!$A$75,0,IF(K844=LIST!$A$76,0,IF(K844=LIST!$A$77,0,IF(K844=LIST!$A$78,0,(MIN(D844,8)-K844))))))</f>
        <v>0</v>
      </c>
      <c r="K844" s="185" t="str">
        <f>IF(D844="","",IF('CLAIM FORM'!$M$7="",0,IF(L844=LIST!$A$78,0,IF('CLAIM FORM'!$M$7="R&amp;D",0,IF(E844="",LIST!$A$75,IF(F844=LIST!$F$30,0,IFERROR(((VLOOKUP(E844,'TRAINING CODE'!B:D,3,FALSE)*MIN(D844,8))),LIST!$A$76)))))))</f>
        <v/>
      </c>
      <c r="L844" s="183" t="str">
        <f>IF(B844="","",IF('CLAIM FORM'!$M$7="",LIST!$A$77,IFERROR(VLOOKUP(B844,'PHR (Project Hourly Rate)'!B:G,6,FALSE),LIST!$A$78)))</f>
        <v/>
      </c>
    </row>
    <row r="845" spans="1:12" ht="36" customHeight="1">
      <c r="A845" s="184">
        <v>843</v>
      </c>
      <c r="B845" s="46"/>
      <c r="C845" s="47"/>
      <c r="D845" s="48"/>
      <c r="E845" s="49"/>
      <c r="F845" s="49"/>
      <c r="G845" s="41" t="str">
        <f>IF(C845="","",VLOOKUP(WEEKDAY(C845),LIST!$A$15:$B$21,2,FALSE))</f>
        <v/>
      </c>
      <c r="H845" s="42" t="str">
        <f>IF(B845="","",IF(L845=LIST!$A$80,LIST!$A$78,IF(L845=LIST!$A$81,LIST!$A$78,IF(L845=LIST!$A$82,LIST!$A$78,IF(IFERROR(VLOOKUP(B845,'PHR (Project Hourly Rate)'!B:G,6,FALSE),LIST!$A$78)=0,LIST!$A$79,L845)))))</f>
        <v/>
      </c>
      <c r="I845" s="42" t="str">
        <f>IF(B845="","",IF(L845=LIST!$A$75,"",IF(K845=LIST!$A$76,LIST!$A$76,IF(L845=LIST!$A$77,"",IF(L845=LIST!$A$78,"",IF(L845=LIST!$A$80,"",IF(L845=LIST!$A$72,"",IF(L845=LIST!$A$73,"",IF(L845=LIST!$A$81,"",IF(L845=LIST!$A$82,"",IF(L845=LIST!$A$79,"",IF(K845=LIST!$A$75,LIST!$A$75,ROUND(J845*L845,2)))))))))))))</f>
        <v/>
      </c>
      <c r="J845" s="43">
        <f>IF(D845="",0,IF(K845=LIST!$A$75,0,IF(K845=LIST!$A$76,0,IF(K845=LIST!$A$77,0,IF(K845=LIST!$A$78,0,(MIN(D845,8)-K845))))))</f>
        <v>0</v>
      </c>
      <c r="K845" s="185" t="str">
        <f>IF(D845="","",IF('CLAIM FORM'!$M$7="",0,IF(L845=LIST!$A$78,0,IF('CLAIM FORM'!$M$7="R&amp;D",0,IF(E845="",LIST!$A$75,IF(F845=LIST!$F$30,0,IFERROR(((VLOOKUP(E845,'TRAINING CODE'!B:D,3,FALSE)*MIN(D845,8))),LIST!$A$76)))))))</f>
        <v/>
      </c>
      <c r="L845" s="183" t="str">
        <f>IF(B845="","",IF('CLAIM FORM'!$M$7="",LIST!$A$77,IFERROR(VLOOKUP(B845,'PHR (Project Hourly Rate)'!B:G,6,FALSE),LIST!$A$78)))</f>
        <v/>
      </c>
    </row>
    <row r="846" spans="1:12" ht="36" customHeight="1">
      <c r="A846" s="184">
        <v>844</v>
      </c>
      <c r="B846" s="46"/>
      <c r="C846" s="47"/>
      <c r="D846" s="48"/>
      <c r="E846" s="49"/>
      <c r="F846" s="49"/>
      <c r="G846" s="41" t="str">
        <f>IF(C846="","",VLOOKUP(WEEKDAY(C846),LIST!$A$15:$B$21,2,FALSE))</f>
        <v/>
      </c>
      <c r="H846" s="42" t="str">
        <f>IF(B846="","",IF(L846=LIST!$A$80,LIST!$A$78,IF(L846=LIST!$A$81,LIST!$A$78,IF(L846=LIST!$A$82,LIST!$A$78,IF(IFERROR(VLOOKUP(B846,'PHR (Project Hourly Rate)'!B:G,6,FALSE),LIST!$A$78)=0,LIST!$A$79,L846)))))</f>
        <v/>
      </c>
      <c r="I846" s="42" t="str">
        <f>IF(B846="","",IF(L846=LIST!$A$75,"",IF(K846=LIST!$A$76,LIST!$A$76,IF(L846=LIST!$A$77,"",IF(L846=LIST!$A$78,"",IF(L846=LIST!$A$80,"",IF(L846=LIST!$A$72,"",IF(L846=LIST!$A$73,"",IF(L846=LIST!$A$81,"",IF(L846=LIST!$A$82,"",IF(L846=LIST!$A$79,"",IF(K846=LIST!$A$75,LIST!$A$75,ROUND(J846*L846,2)))))))))))))</f>
        <v/>
      </c>
      <c r="J846" s="43">
        <f>IF(D846="",0,IF(K846=LIST!$A$75,0,IF(K846=LIST!$A$76,0,IF(K846=LIST!$A$77,0,IF(K846=LIST!$A$78,0,(MIN(D846,8)-K846))))))</f>
        <v>0</v>
      </c>
      <c r="K846" s="185" t="str">
        <f>IF(D846="","",IF('CLAIM FORM'!$M$7="",0,IF(L846=LIST!$A$78,0,IF('CLAIM FORM'!$M$7="R&amp;D",0,IF(E846="",LIST!$A$75,IF(F846=LIST!$F$30,0,IFERROR(((VLOOKUP(E846,'TRAINING CODE'!B:D,3,FALSE)*MIN(D846,8))),LIST!$A$76)))))))</f>
        <v/>
      </c>
      <c r="L846" s="183" t="str">
        <f>IF(B846="","",IF('CLAIM FORM'!$M$7="",LIST!$A$77,IFERROR(VLOOKUP(B846,'PHR (Project Hourly Rate)'!B:G,6,FALSE),LIST!$A$78)))</f>
        <v/>
      </c>
    </row>
    <row r="847" spans="1:12" ht="36" customHeight="1">
      <c r="A847" s="184">
        <v>845</v>
      </c>
      <c r="B847" s="46"/>
      <c r="C847" s="47"/>
      <c r="D847" s="48"/>
      <c r="E847" s="49"/>
      <c r="F847" s="49"/>
      <c r="G847" s="41" t="str">
        <f>IF(C847="","",VLOOKUP(WEEKDAY(C847),LIST!$A$15:$B$21,2,FALSE))</f>
        <v/>
      </c>
      <c r="H847" s="42" t="str">
        <f>IF(B847="","",IF(L847=LIST!$A$80,LIST!$A$78,IF(L847=LIST!$A$81,LIST!$A$78,IF(L847=LIST!$A$82,LIST!$A$78,IF(IFERROR(VLOOKUP(B847,'PHR (Project Hourly Rate)'!B:G,6,FALSE),LIST!$A$78)=0,LIST!$A$79,L847)))))</f>
        <v/>
      </c>
      <c r="I847" s="42" t="str">
        <f>IF(B847="","",IF(L847=LIST!$A$75,"",IF(K847=LIST!$A$76,LIST!$A$76,IF(L847=LIST!$A$77,"",IF(L847=LIST!$A$78,"",IF(L847=LIST!$A$80,"",IF(L847=LIST!$A$72,"",IF(L847=LIST!$A$73,"",IF(L847=LIST!$A$81,"",IF(L847=LIST!$A$82,"",IF(L847=LIST!$A$79,"",IF(K847=LIST!$A$75,LIST!$A$75,ROUND(J847*L847,2)))))))))))))</f>
        <v/>
      </c>
      <c r="J847" s="43">
        <f>IF(D847="",0,IF(K847=LIST!$A$75,0,IF(K847=LIST!$A$76,0,IF(K847=LIST!$A$77,0,IF(K847=LIST!$A$78,0,(MIN(D847,8)-K847))))))</f>
        <v>0</v>
      </c>
      <c r="K847" s="185" t="str">
        <f>IF(D847="","",IF('CLAIM FORM'!$M$7="",0,IF(L847=LIST!$A$78,0,IF('CLAIM FORM'!$M$7="R&amp;D",0,IF(E847="",LIST!$A$75,IF(F847=LIST!$F$30,0,IFERROR(((VLOOKUP(E847,'TRAINING CODE'!B:D,3,FALSE)*MIN(D847,8))),LIST!$A$76)))))))</f>
        <v/>
      </c>
      <c r="L847" s="183" t="str">
        <f>IF(B847="","",IF('CLAIM FORM'!$M$7="",LIST!$A$77,IFERROR(VLOOKUP(B847,'PHR (Project Hourly Rate)'!B:G,6,FALSE),LIST!$A$78)))</f>
        <v/>
      </c>
    </row>
    <row r="848" spans="1:12" ht="36" customHeight="1">
      <c r="A848" s="184">
        <v>846</v>
      </c>
      <c r="B848" s="46"/>
      <c r="C848" s="47"/>
      <c r="D848" s="48"/>
      <c r="E848" s="49"/>
      <c r="F848" s="49"/>
      <c r="G848" s="41" t="str">
        <f>IF(C848="","",VLOOKUP(WEEKDAY(C848),LIST!$A$15:$B$21,2,FALSE))</f>
        <v/>
      </c>
      <c r="H848" s="42" t="str">
        <f>IF(B848="","",IF(L848=LIST!$A$80,LIST!$A$78,IF(L848=LIST!$A$81,LIST!$A$78,IF(L848=LIST!$A$82,LIST!$A$78,IF(IFERROR(VLOOKUP(B848,'PHR (Project Hourly Rate)'!B:G,6,FALSE),LIST!$A$78)=0,LIST!$A$79,L848)))))</f>
        <v/>
      </c>
      <c r="I848" s="42" t="str">
        <f>IF(B848="","",IF(L848=LIST!$A$75,"",IF(K848=LIST!$A$76,LIST!$A$76,IF(L848=LIST!$A$77,"",IF(L848=LIST!$A$78,"",IF(L848=LIST!$A$80,"",IF(L848=LIST!$A$72,"",IF(L848=LIST!$A$73,"",IF(L848=LIST!$A$81,"",IF(L848=LIST!$A$82,"",IF(L848=LIST!$A$79,"",IF(K848=LIST!$A$75,LIST!$A$75,ROUND(J848*L848,2)))))))))))))</f>
        <v/>
      </c>
      <c r="J848" s="43">
        <f>IF(D848="",0,IF(K848=LIST!$A$75,0,IF(K848=LIST!$A$76,0,IF(K848=LIST!$A$77,0,IF(K848=LIST!$A$78,0,(MIN(D848,8)-K848))))))</f>
        <v>0</v>
      </c>
      <c r="K848" s="185" t="str">
        <f>IF(D848="","",IF('CLAIM FORM'!$M$7="",0,IF(L848=LIST!$A$78,0,IF('CLAIM FORM'!$M$7="R&amp;D",0,IF(E848="",LIST!$A$75,IF(F848=LIST!$F$30,0,IFERROR(((VLOOKUP(E848,'TRAINING CODE'!B:D,3,FALSE)*MIN(D848,8))),LIST!$A$76)))))))</f>
        <v/>
      </c>
      <c r="L848" s="183" t="str">
        <f>IF(B848="","",IF('CLAIM FORM'!$M$7="",LIST!$A$77,IFERROR(VLOOKUP(B848,'PHR (Project Hourly Rate)'!B:G,6,FALSE),LIST!$A$78)))</f>
        <v/>
      </c>
    </row>
    <row r="849" spans="1:12" ht="36" customHeight="1">
      <c r="A849" s="184">
        <v>847</v>
      </c>
      <c r="B849" s="46"/>
      <c r="C849" s="47"/>
      <c r="D849" s="48"/>
      <c r="E849" s="49"/>
      <c r="F849" s="49"/>
      <c r="G849" s="41" t="str">
        <f>IF(C849="","",VLOOKUP(WEEKDAY(C849),LIST!$A$15:$B$21,2,FALSE))</f>
        <v/>
      </c>
      <c r="H849" s="42" t="str">
        <f>IF(B849="","",IF(L849=LIST!$A$80,LIST!$A$78,IF(L849=LIST!$A$81,LIST!$A$78,IF(L849=LIST!$A$82,LIST!$A$78,IF(IFERROR(VLOOKUP(B849,'PHR (Project Hourly Rate)'!B:G,6,FALSE),LIST!$A$78)=0,LIST!$A$79,L849)))))</f>
        <v/>
      </c>
      <c r="I849" s="42" t="str">
        <f>IF(B849="","",IF(L849=LIST!$A$75,"",IF(K849=LIST!$A$76,LIST!$A$76,IF(L849=LIST!$A$77,"",IF(L849=LIST!$A$78,"",IF(L849=LIST!$A$80,"",IF(L849=LIST!$A$72,"",IF(L849=LIST!$A$73,"",IF(L849=LIST!$A$81,"",IF(L849=LIST!$A$82,"",IF(L849=LIST!$A$79,"",IF(K849=LIST!$A$75,LIST!$A$75,ROUND(J849*L849,2)))))))))))))</f>
        <v/>
      </c>
      <c r="J849" s="43">
        <f>IF(D849="",0,IF(K849=LIST!$A$75,0,IF(K849=LIST!$A$76,0,IF(K849=LIST!$A$77,0,IF(K849=LIST!$A$78,0,(MIN(D849,8)-K849))))))</f>
        <v>0</v>
      </c>
      <c r="K849" s="185" t="str">
        <f>IF(D849="","",IF('CLAIM FORM'!$M$7="",0,IF(L849=LIST!$A$78,0,IF('CLAIM FORM'!$M$7="R&amp;D",0,IF(E849="",LIST!$A$75,IF(F849=LIST!$F$30,0,IFERROR(((VLOOKUP(E849,'TRAINING CODE'!B:D,3,FALSE)*MIN(D849,8))),LIST!$A$76)))))))</f>
        <v/>
      </c>
      <c r="L849" s="183" t="str">
        <f>IF(B849="","",IF('CLAIM FORM'!$M$7="",LIST!$A$77,IFERROR(VLOOKUP(B849,'PHR (Project Hourly Rate)'!B:G,6,FALSE),LIST!$A$78)))</f>
        <v/>
      </c>
    </row>
    <row r="850" spans="1:12" ht="36" customHeight="1">
      <c r="A850" s="184">
        <v>848</v>
      </c>
      <c r="B850" s="46"/>
      <c r="C850" s="47"/>
      <c r="D850" s="48"/>
      <c r="E850" s="49"/>
      <c r="F850" s="49"/>
      <c r="G850" s="41" t="str">
        <f>IF(C850="","",VLOOKUP(WEEKDAY(C850),LIST!$A$15:$B$21,2,FALSE))</f>
        <v/>
      </c>
      <c r="H850" s="42" t="str">
        <f>IF(B850="","",IF(L850=LIST!$A$80,LIST!$A$78,IF(L850=LIST!$A$81,LIST!$A$78,IF(L850=LIST!$A$82,LIST!$A$78,IF(IFERROR(VLOOKUP(B850,'PHR (Project Hourly Rate)'!B:G,6,FALSE),LIST!$A$78)=0,LIST!$A$79,L850)))))</f>
        <v/>
      </c>
      <c r="I850" s="42" t="str">
        <f>IF(B850="","",IF(L850=LIST!$A$75,"",IF(K850=LIST!$A$76,LIST!$A$76,IF(L850=LIST!$A$77,"",IF(L850=LIST!$A$78,"",IF(L850=LIST!$A$80,"",IF(L850=LIST!$A$72,"",IF(L850=LIST!$A$73,"",IF(L850=LIST!$A$81,"",IF(L850=LIST!$A$82,"",IF(L850=LIST!$A$79,"",IF(K850=LIST!$A$75,LIST!$A$75,ROUND(J850*L850,2)))))))))))))</f>
        <v/>
      </c>
      <c r="J850" s="43">
        <f>IF(D850="",0,IF(K850=LIST!$A$75,0,IF(K850=LIST!$A$76,0,IF(K850=LIST!$A$77,0,IF(K850=LIST!$A$78,0,(MIN(D850,8)-K850))))))</f>
        <v>0</v>
      </c>
      <c r="K850" s="185" t="str">
        <f>IF(D850="","",IF('CLAIM FORM'!$M$7="",0,IF(L850=LIST!$A$78,0,IF('CLAIM FORM'!$M$7="R&amp;D",0,IF(E850="",LIST!$A$75,IF(F850=LIST!$F$30,0,IFERROR(((VLOOKUP(E850,'TRAINING CODE'!B:D,3,FALSE)*MIN(D850,8))),LIST!$A$76)))))))</f>
        <v/>
      </c>
      <c r="L850" s="183" t="str">
        <f>IF(B850="","",IF('CLAIM FORM'!$M$7="",LIST!$A$77,IFERROR(VLOOKUP(B850,'PHR (Project Hourly Rate)'!B:G,6,FALSE),LIST!$A$78)))</f>
        <v/>
      </c>
    </row>
    <row r="851" spans="1:12" ht="36" customHeight="1">
      <c r="A851" s="184">
        <v>849</v>
      </c>
      <c r="B851" s="46"/>
      <c r="C851" s="47"/>
      <c r="D851" s="48"/>
      <c r="E851" s="49"/>
      <c r="F851" s="49"/>
      <c r="G851" s="41" t="str">
        <f>IF(C851="","",VLOOKUP(WEEKDAY(C851),LIST!$A$15:$B$21,2,FALSE))</f>
        <v/>
      </c>
      <c r="H851" s="42" t="str">
        <f>IF(B851="","",IF(L851=LIST!$A$80,LIST!$A$78,IF(L851=LIST!$A$81,LIST!$A$78,IF(L851=LIST!$A$82,LIST!$A$78,IF(IFERROR(VLOOKUP(B851,'PHR (Project Hourly Rate)'!B:G,6,FALSE),LIST!$A$78)=0,LIST!$A$79,L851)))))</f>
        <v/>
      </c>
      <c r="I851" s="42" t="str">
        <f>IF(B851="","",IF(L851=LIST!$A$75,"",IF(K851=LIST!$A$76,LIST!$A$76,IF(L851=LIST!$A$77,"",IF(L851=LIST!$A$78,"",IF(L851=LIST!$A$80,"",IF(L851=LIST!$A$72,"",IF(L851=LIST!$A$73,"",IF(L851=LIST!$A$81,"",IF(L851=LIST!$A$82,"",IF(L851=LIST!$A$79,"",IF(K851=LIST!$A$75,LIST!$A$75,ROUND(J851*L851,2)))))))))))))</f>
        <v/>
      </c>
      <c r="J851" s="43">
        <f>IF(D851="",0,IF(K851=LIST!$A$75,0,IF(K851=LIST!$A$76,0,IF(K851=LIST!$A$77,0,IF(K851=LIST!$A$78,0,(MIN(D851,8)-K851))))))</f>
        <v>0</v>
      </c>
      <c r="K851" s="185" t="str">
        <f>IF(D851="","",IF('CLAIM FORM'!$M$7="",0,IF(L851=LIST!$A$78,0,IF('CLAIM FORM'!$M$7="R&amp;D",0,IF(E851="",LIST!$A$75,IF(F851=LIST!$F$30,0,IFERROR(((VLOOKUP(E851,'TRAINING CODE'!B:D,3,FALSE)*MIN(D851,8))),LIST!$A$76)))))))</f>
        <v/>
      </c>
      <c r="L851" s="183" t="str">
        <f>IF(B851="","",IF('CLAIM FORM'!$M$7="",LIST!$A$77,IFERROR(VLOOKUP(B851,'PHR (Project Hourly Rate)'!B:G,6,FALSE),LIST!$A$78)))</f>
        <v/>
      </c>
    </row>
    <row r="852" spans="1:12" ht="36" customHeight="1">
      <c r="A852" s="184">
        <v>850</v>
      </c>
      <c r="B852" s="46"/>
      <c r="C852" s="47"/>
      <c r="D852" s="48"/>
      <c r="E852" s="49"/>
      <c r="F852" s="49"/>
      <c r="G852" s="41" t="str">
        <f>IF(C852="","",VLOOKUP(WEEKDAY(C852),LIST!$A$15:$B$21,2,FALSE))</f>
        <v/>
      </c>
      <c r="H852" s="42" t="str">
        <f>IF(B852="","",IF(L852=LIST!$A$80,LIST!$A$78,IF(L852=LIST!$A$81,LIST!$A$78,IF(L852=LIST!$A$82,LIST!$A$78,IF(IFERROR(VLOOKUP(B852,'PHR (Project Hourly Rate)'!B:G,6,FALSE),LIST!$A$78)=0,LIST!$A$79,L852)))))</f>
        <v/>
      </c>
      <c r="I852" s="42" t="str">
        <f>IF(B852="","",IF(L852=LIST!$A$75,"",IF(K852=LIST!$A$76,LIST!$A$76,IF(L852=LIST!$A$77,"",IF(L852=LIST!$A$78,"",IF(L852=LIST!$A$80,"",IF(L852=LIST!$A$72,"",IF(L852=LIST!$A$73,"",IF(L852=LIST!$A$81,"",IF(L852=LIST!$A$82,"",IF(L852=LIST!$A$79,"",IF(K852=LIST!$A$75,LIST!$A$75,ROUND(J852*L852,2)))))))))))))</f>
        <v/>
      </c>
      <c r="J852" s="43">
        <f>IF(D852="",0,IF(K852=LIST!$A$75,0,IF(K852=LIST!$A$76,0,IF(K852=LIST!$A$77,0,IF(K852=LIST!$A$78,0,(MIN(D852,8)-K852))))))</f>
        <v>0</v>
      </c>
      <c r="K852" s="185" t="str">
        <f>IF(D852="","",IF('CLAIM FORM'!$M$7="",0,IF(L852=LIST!$A$78,0,IF('CLAIM FORM'!$M$7="R&amp;D",0,IF(E852="",LIST!$A$75,IF(F852=LIST!$F$30,0,IFERROR(((VLOOKUP(E852,'TRAINING CODE'!B:D,3,FALSE)*MIN(D852,8))),LIST!$A$76)))))))</f>
        <v/>
      </c>
      <c r="L852" s="183" t="str">
        <f>IF(B852="","",IF('CLAIM FORM'!$M$7="",LIST!$A$77,IFERROR(VLOOKUP(B852,'PHR (Project Hourly Rate)'!B:G,6,FALSE),LIST!$A$78)))</f>
        <v/>
      </c>
    </row>
    <row r="853" spans="1:12" ht="36" customHeight="1">
      <c r="A853" s="184">
        <v>851</v>
      </c>
      <c r="B853" s="46"/>
      <c r="C853" s="47"/>
      <c r="D853" s="48"/>
      <c r="E853" s="49"/>
      <c r="F853" s="49"/>
      <c r="G853" s="41" t="str">
        <f>IF(C853="","",VLOOKUP(WEEKDAY(C853),LIST!$A$15:$B$21,2,FALSE))</f>
        <v/>
      </c>
      <c r="H853" s="42" t="str">
        <f>IF(B853="","",IF(L853=LIST!$A$80,LIST!$A$78,IF(L853=LIST!$A$81,LIST!$A$78,IF(L853=LIST!$A$82,LIST!$A$78,IF(IFERROR(VLOOKUP(B853,'PHR (Project Hourly Rate)'!B:G,6,FALSE),LIST!$A$78)=0,LIST!$A$79,L853)))))</f>
        <v/>
      </c>
      <c r="I853" s="42" t="str">
        <f>IF(B853="","",IF(L853=LIST!$A$75,"",IF(K853=LIST!$A$76,LIST!$A$76,IF(L853=LIST!$A$77,"",IF(L853=LIST!$A$78,"",IF(L853=LIST!$A$80,"",IF(L853=LIST!$A$72,"",IF(L853=LIST!$A$73,"",IF(L853=LIST!$A$81,"",IF(L853=LIST!$A$82,"",IF(L853=LIST!$A$79,"",IF(K853=LIST!$A$75,LIST!$A$75,ROUND(J853*L853,2)))))))))))))</f>
        <v/>
      </c>
      <c r="J853" s="43">
        <f>IF(D853="",0,IF(K853=LIST!$A$75,0,IF(K853=LIST!$A$76,0,IF(K853=LIST!$A$77,0,IF(K853=LIST!$A$78,0,(MIN(D853,8)-K853))))))</f>
        <v>0</v>
      </c>
      <c r="K853" s="185" t="str">
        <f>IF(D853="","",IF('CLAIM FORM'!$M$7="",0,IF(L853=LIST!$A$78,0,IF('CLAIM FORM'!$M$7="R&amp;D",0,IF(E853="",LIST!$A$75,IF(F853=LIST!$F$30,0,IFERROR(((VLOOKUP(E853,'TRAINING CODE'!B:D,3,FALSE)*MIN(D853,8))),LIST!$A$76)))))))</f>
        <v/>
      </c>
      <c r="L853" s="183" t="str">
        <f>IF(B853="","",IF('CLAIM FORM'!$M$7="",LIST!$A$77,IFERROR(VLOOKUP(B853,'PHR (Project Hourly Rate)'!B:G,6,FALSE),LIST!$A$78)))</f>
        <v/>
      </c>
    </row>
    <row r="854" spans="1:12" ht="36" customHeight="1">
      <c r="A854" s="184">
        <v>852</v>
      </c>
      <c r="B854" s="46"/>
      <c r="C854" s="47"/>
      <c r="D854" s="48"/>
      <c r="E854" s="49"/>
      <c r="F854" s="49"/>
      <c r="G854" s="41" t="str">
        <f>IF(C854="","",VLOOKUP(WEEKDAY(C854),LIST!$A$15:$B$21,2,FALSE))</f>
        <v/>
      </c>
      <c r="H854" s="42" t="str">
        <f>IF(B854="","",IF(L854=LIST!$A$80,LIST!$A$78,IF(L854=LIST!$A$81,LIST!$A$78,IF(L854=LIST!$A$82,LIST!$A$78,IF(IFERROR(VLOOKUP(B854,'PHR (Project Hourly Rate)'!B:G,6,FALSE),LIST!$A$78)=0,LIST!$A$79,L854)))))</f>
        <v/>
      </c>
      <c r="I854" s="42" t="str">
        <f>IF(B854="","",IF(L854=LIST!$A$75,"",IF(K854=LIST!$A$76,LIST!$A$76,IF(L854=LIST!$A$77,"",IF(L854=LIST!$A$78,"",IF(L854=LIST!$A$80,"",IF(L854=LIST!$A$72,"",IF(L854=LIST!$A$73,"",IF(L854=LIST!$A$81,"",IF(L854=LIST!$A$82,"",IF(L854=LIST!$A$79,"",IF(K854=LIST!$A$75,LIST!$A$75,ROUND(J854*L854,2)))))))))))))</f>
        <v/>
      </c>
      <c r="J854" s="43">
        <f>IF(D854="",0,IF(K854=LIST!$A$75,0,IF(K854=LIST!$A$76,0,IF(K854=LIST!$A$77,0,IF(K854=LIST!$A$78,0,(MIN(D854,8)-K854))))))</f>
        <v>0</v>
      </c>
      <c r="K854" s="185" t="str">
        <f>IF(D854="","",IF('CLAIM FORM'!$M$7="",0,IF(L854=LIST!$A$78,0,IF('CLAIM FORM'!$M$7="R&amp;D",0,IF(E854="",LIST!$A$75,IF(F854=LIST!$F$30,0,IFERROR(((VLOOKUP(E854,'TRAINING CODE'!B:D,3,FALSE)*MIN(D854,8))),LIST!$A$76)))))))</f>
        <v/>
      </c>
      <c r="L854" s="183" t="str">
        <f>IF(B854="","",IF('CLAIM FORM'!$M$7="",LIST!$A$77,IFERROR(VLOOKUP(B854,'PHR (Project Hourly Rate)'!B:G,6,FALSE),LIST!$A$78)))</f>
        <v/>
      </c>
    </row>
    <row r="855" spans="1:12" ht="36" customHeight="1">
      <c r="A855" s="184">
        <v>853</v>
      </c>
      <c r="B855" s="46"/>
      <c r="C855" s="47"/>
      <c r="D855" s="48"/>
      <c r="E855" s="49"/>
      <c r="F855" s="49"/>
      <c r="G855" s="41" t="str">
        <f>IF(C855="","",VLOOKUP(WEEKDAY(C855),LIST!$A$15:$B$21,2,FALSE))</f>
        <v/>
      </c>
      <c r="H855" s="42" t="str">
        <f>IF(B855="","",IF(L855=LIST!$A$80,LIST!$A$78,IF(L855=LIST!$A$81,LIST!$A$78,IF(L855=LIST!$A$82,LIST!$A$78,IF(IFERROR(VLOOKUP(B855,'PHR (Project Hourly Rate)'!B:G,6,FALSE),LIST!$A$78)=0,LIST!$A$79,L855)))))</f>
        <v/>
      </c>
      <c r="I855" s="42" t="str">
        <f>IF(B855="","",IF(L855=LIST!$A$75,"",IF(K855=LIST!$A$76,LIST!$A$76,IF(L855=LIST!$A$77,"",IF(L855=LIST!$A$78,"",IF(L855=LIST!$A$80,"",IF(L855=LIST!$A$72,"",IF(L855=LIST!$A$73,"",IF(L855=LIST!$A$81,"",IF(L855=LIST!$A$82,"",IF(L855=LIST!$A$79,"",IF(K855=LIST!$A$75,LIST!$A$75,ROUND(J855*L855,2)))))))))))))</f>
        <v/>
      </c>
      <c r="J855" s="43">
        <f>IF(D855="",0,IF(K855=LIST!$A$75,0,IF(K855=LIST!$A$76,0,IF(K855=LIST!$A$77,0,IF(K855=LIST!$A$78,0,(MIN(D855,8)-K855))))))</f>
        <v>0</v>
      </c>
      <c r="K855" s="185" t="str">
        <f>IF(D855="","",IF('CLAIM FORM'!$M$7="",0,IF(L855=LIST!$A$78,0,IF('CLAIM FORM'!$M$7="R&amp;D",0,IF(E855="",LIST!$A$75,IF(F855=LIST!$F$30,0,IFERROR(((VLOOKUP(E855,'TRAINING CODE'!B:D,3,FALSE)*MIN(D855,8))),LIST!$A$76)))))))</f>
        <v/>
      </c>
      <c r="L855" s="183" t="str">
        <f>IF(B855="","",IF('CLAIM FORM'!$M$7="",LIST!$A$77,IFERROR(VLOOKUP(B855,'PHR (Project Hourly Rate)'!B:G,6,FALSE),LIST!$A$78)))</f>
        <v/>
      </c>
    </row>
    <row r="856" spans="1:12" ht="36" customHeight="1">
      <c r="A856" s="184">
        <v>854</v>
      </c>
      <c r="B856" s="46"/>
      <c r="C856" s="47"/>
      <c r="D856" s="48"/>
      <c r="E856" s="49"/>
      <c r="F856" s="49"/>
      <c r="G856" s="41" t="str">
        <f>IF(C856="","",VLOOKUP(WEEKDAY(C856),LIST!$A$15:$B$21,2,FALSE))</f>
        <v/>
      </c>
      <c r="H856" s="42" t="str">
        <f>IF(B856="","",IF(L856=LIST!$A$80,LIST!$A$78,IF(L856=LIST!$A$81,LIST!$A$78,IF(L856=LIST!$A$82,LIST!$A$78,IF(IFERROR(VLOOKUP(B856,'PHR (Project Hourly Rate)'!B:G,6,FALSE),LIST!$A$78)=0,LIST!$A$79,L856)))))</f>
        <v/>
      </c>
      <c r="I856" s="42" t="str">
        <f>IF(B856="","",IF(L856=LIST!$A$75,"",IF(K856=LIST!$A$76,LIST!$A$76,IF(L856=LIST!$A$77,"",IF(L856=LIST!$A$78,"",IF(L856=LIST!$A$80,"",IF(L856=LIST!$A$72,"",IF(L856=LIST!$A$73,"",IF(L856=LIST!$A$81,"",IF(L856=LIST!$A$82,"",IF(L856=LIST!$A$79,"",IF(K856=LIST!$A$75,LIST!$A$75,ROUND(J856*L856,2)))))))))))))</f>
        <v/>
      </c>
      <c r="J856" s="43">
        <f>IF(D856="",0,IF(K856=LIST!$A$75,0,IF(K856=LIST!$A$76,0,IF(K856=LIST!$A$77,0,IF(K856=LIST!$A$78,0,(MIN(D856,8)-K856))))))</f>
        <v>0</v>
      </c>
      <c r="K856" s="185" t="str">
        <f>IF(D856="","",IF('CLAIM FORM'!$M$7="",0,IF(L856=LIST!$A$78,0,IF('CLAIM FORM'!$M$7="R&amp;D",0,IF(E856="",LIST!$A$75,IF(F856=LIST!$F$30,0,IFERROR(((VLOOKUP(E856,'TRAINING CODE'!B:D,3,FALSE)*MIN(D856,8))),LIST!$A$76)))))))</f>
        <v/>
      </c>
      <c r="L856" s="183" t="str">
        <f>IF(B856="","",IF('CLAIM FORM'!$M$7="",LIST!$A$77,IFERROR(VLOOKUP(B856,'PHR (Project Hourly Rate)'!B:G,6,FALSE),LIST!$A$78)))</f>
        <v/>
      </c>
    </row>
    <row r="857" spans="1:12" ht="36" customHeight="1">
      <c r="A857" s="184">
        <v>855</v>
      </c>
      <c r="B857" s="46"/>
      <c r="C857" s="47"/>
      <c r="D857" s="48"/>
      <c r="E857" s="49"/>
      <c r="F857" s="49"/>
      <c r="G857" s="41" t="str">
        <f>IF(C857="","",VLOOKUP(WEEKDAY(C857),LIST!$A$15:$B$21,2,FALSE))</f>
        <v/>
      </c>
      <c r="H857" s="42" t="str">
        <f>IF(B857="","",IF(L857=LIST!$A$80,LIST!$A$78,IF(L857=LIST!$A$81,LIST!$A$78,IF(L857=LIST!$A$82,LIST!$A$78,IF(IFERROR(VLOOKUP(B857,'PHR (Project Hourly Rate)'!B:G,6,FALSE),LIST!$A$78)=0,LIST!$A$79,L857)))))</f>
        <v/>
      </c>
      <c r="I857" s="42" t="str">
        <f>IF(B857="","",IF(L857=LIST!$A$75,"",IF(K857=LIST!$A$76,LIST!$A$76,IF(L857=LIST!$A$77,"",IF(L857=LIST!$A$78,"",IF(L857=LIST!$A$80,"",IF(L857=LIST!$A$72,"",IF(L857=LIST!$A$73,"",IF(L857=LIST!$A$81,"",IF(L857=LIST!$A$82,"",IF(L857=LIST!$A$79,"",IF(K857=LIST!$A$75,LIST!$A$75,ROUND(J857*L857,2)))))))))))))</f>
        <v/>
      </c>
      <c r="J857" s="43">
        <f>IF(D857="",0,IF(K857=LIST!$A$75,0,IF(K857=LIST!$A$76,0,IF(K857=LIST!$A$77,0,IF(K857=LIST!$A$78,0,(MIN(D857,8)-K857))))))</f>
        <v>0</v>
      </c>
      <c r="K857" s="185" t="str">
        <f>IF(D857="","",IF('CLAIM FORM'!$M$7="",0,IF(L857=LIST!$A$78,0,IF('CLAIM FORM'!$M$7="R&amp;D",0,IF(E857="",LIST!$A$75,IF(F857=LIST!$F$30,0,IFERROR(((VLOOKUP(E857,'TRAINING CODE'!B:D,3,FALSE)*MIN(D857,8))),LIST!$A$76)))))))</f>
        <v/>
      </c>
      <c r="L857" s="183" t="str">
        <f>IF(B857="","",IF('CLAIM FORM'!$M$7="",LIST!$A$77,IFERROR(VLOOKUP(B857,'PHR (Project Hourly Rate)'!B:G,6,FALSE),LIST!$A$78)))</f>
        <v/>
      </c>
    </row>
    <row r="858" spans="1:12" ht="36" customHeight="1">
      <c r="A858" s="184">
        <v>856</v>
      </c>
      <c r="B858" s="46"/>
      <c r="C858" s="47"/>
      <c r="D858" s="48"/>
      <c r="E858" s="49"/>
      <c r="F858" s="49"/>
      <c r="G858" s="41" t="str">
        <f>IF(C858="","",VLOOKUP(WEEKDAY(C858),LIST!$A$15:$B$21,2,FALSE))</f>
        <v/>
      </c>
      <c r="H858" s="42" t="str">
        <f>IF(B858="","",IF(L858=LIST!$A$80,LIST!$A$78,IF(L858=LIST!$A$81,LIST!$A$78,IF(L858=LIST!$A$82,LIST!$A$78,IF(IFERROR(VLOOKUP(B858,'PHR (Project Hourly Rate)'!B:G,6,FALSE),LIST!$A$78)=0,LIST!$A$79,L858)))))</f>
        <v/>
      </c>
      <c r="I858" s="42" t="str">
        <f>IF(B858="","",IF(L858=LIST!$A$75,"",IF(K858=LIST!$A$76,LIST!$A$76,IF(L858=LIST!$A$77,"",IF(L858=LIST!$A$78,"",IF(L858=LIST!$A$80,"",IF(L858=LIST!$A$72,"",IF(L858=LIST!$A$73,"",IF(L858=LIST!$A$81,"",IF(L858=LIST!$A$82,"",IF(L858=LIST!$A$79,"",IF(K858=LIST!$A$75,LIST!$A$75,ROUND(J858*L858,2)))))))))))))</f>
        <v/>
      </c>
      <c r="J858" s="43">
        <f>IF(D858="",0,IF(K858=LIST!$A$75,0,IF(K858=LIST!$A$76,0,IF(K858=LIST!$A$77,0,IF(K858=LIST!$A$78,0,(MIN(D858,8)-K858))))))</f>
        <v>0</v>
      </c>
      <c r="K858" s="185" t="str">
        <f>IF(D858="","",IF('CLAIM FORM'!$M$7="",0,IF(L858=LIST!$A$78,0,IF('CLAIM FORM'!$M$7="R&amp;D",0,IF(E858="",LIST!$A$75,IF(F858=LIST!$F$30,0,IFERROR(((VLOOKUP(E858,'TRAINING CODE'!B:D,3,FALSE)*MIN(D858,8))),LIST!$A$76)))))))</f>
        <v/>
      </c>
      <c r="L858" s="183" t="str">
        <f>IF(B858="","",IF('CLAIM FORM'!$M$7="",LIST!$A$77,IFERROR(VLOOKUP(B858,'PHR (Project Hourly Rate)'!B:G,6,FALSE),LIST!$A$78)))</f>
        <v/>
      </c>
    </row>
    <row r="859" spans="1:12" ht="36" customHeight="1">
      <c r="A859" s="184">
        <v>857</v>
      </c>
      <c r="B859" s="46"/>
      <c r="C859" s="47"/>
      <c r="D859" s="48"/>
      <c r="E859" s="49"/>
      <c r="F859" s="49"/>
      <c r="G859" s="41" t="str">
        <f>IF(C859="","",VLOOKUP(WEEKDAY(C859),LIST!$A$15:$B$21,2,FALSE))</f>
        <v/>
      </c>
      <c r="H859" s="42" t="str">
        <f>IF(B859="","",IF(L859=LIST!$A$80,LIST!$A$78,IF(L859=LIST!$A$81,LIST!$A$78,IF(L859=LIST!$A$82,LIST!$A$78,IF(IFERROR(VLOOKUP(B859,'PHR (Project Hourly Rate)'!B:G,6,FALSE),LIST!$A$78)=0,LIST!$A$79,L859)))))</f>
        <v/>
      </c>
      <c r="I859" s="42" t="str">
        <f>IF(B859="","",IF(L859=LIST!$A$75,"",IF(K859=LIST!$A$76,LIST!$A$76,IF(L859=LIST!$A$77,"",IF(L859=LIST!$A$78,"",IF(L859=LIST!$A$80,"",IF(L859=LIST!$A$72,"",IF(L859=LIST!$A$73,"",IF(L859=LIST!$A$81,"",IF(L859=LIST!$A$82,"",IF(L859=LIST!$A$79,"",IF(K859=LIST!$A$75,LIST!$A$75,ROUND(J859*L859,2)))))))))))))</f>
        <v/>
      </c>
      <c r="J859" s="43">
        <f>IF(D859="",0,IF(K859=LIST!$A$75,0,IF(K859=LIST!$A$76,0,IF(K859=LIST!$A$77,0,IF(K859=LIST!$A$78,0,(MIN(D859,8)-K859))))))</f>
        <v>0</v>
      </c>
      <c r="K859" s="185" t="str">
        <f>IF(D859="","",IF('CLAIM FORM'!$M$7="",0,IF(L859=LIST!$A$78,0,IF('CLAIM FORM'!$M$7="R&amp;D",0,IF(E859="",LIST!$A$75,IF(F859=LIST!$F$30,0,IFERROR(((VLOOKUP(E859,'TRAINING CODE'!B:D,3,FALSE)*MIN(D859,8))),LIST!$A$76)))))))</f>
        <v/>
      </c>
      <c r="L859" s="183" t="str">
        <f>IF(B859="","",IF('CLAIM FORM'!$M$7="",LIST!$A$77,IFERROR(VLOOKUP(B859,'PHR (Project Hourly Rate)'!B:G,6,FALSE),LIST!$A$78)))</f>
        <v/>
      </c>
    </row>
    <row r="860" spans="1:12" ht="36" customHeight="1">
      <c r="A860" s="184">
        <v>858</v>
      </c>
      <c r="B860" s="46"/>
      <c r="C860" s="47"/>
      <c r="D860" s="48"/>
      <c r="E860" s="49"/>
      <c r="F860" s="49"/>
      <c r="G860" s="41" t="str">
        <f>IF(C860="","",VLOOKUP(WEEKDAY(C860),LIST!$A$15:$B$21,2,FALSE))</f>
        <v/>
      </c>
      <c r="H860" s="42" t="str">
        <f>IF(B860="","",IF(L860=LIST!$A$80,LIST!$A$78,IF(L860=LIST!$A$81,LIST!$A$78,IF(L860=LIST!$A$82,LIST!$A$78,IF(IFERROR(VLOOKUP(B860,'PHR (Project Hourly Rate)'!B:G,6,FALSE),LIST!$A$78)=0,LIST!$A$79,L860)))))</f>
        <v/>
      </c>
      <c r="I860" s="42" t="str">
        <f>IF(B860="","",IF(L860=LIST!$A$75,"",IF(K860=LIST!$A$76,LIST!$A$76,IF(L860=LIST!$A$77,"",IF(L860=LIST!$A$78,"",IF(L860=LIST!$A$80,"",IF(L860=LIST!$A$72,"",IF(L860=LIST!$A$73,"",IF(L860=LIST!$A$81,"",IF(L860=LIST!$A$82,"",IF(L860=LIST!$A$79,"",IF(K860=LIST!$A$75,LIST!$A$75,ROUND(J860*L860,2)))))))))))))</f>
        <v/>
      </c>
      <c r="J860" s="43">
        <f>IF(D860="",0,IF(K860=LIST!$A$75,0,IF(K860=LIST!$A$76,0,IF(K860=LIST!$A$77,0,IF(K860=LIST!$A$78,0,(MIN(D860,8)-K860))))))</f>
        <v>0</v>
      </c>
      <c r="K860" s="185" t="str">
        <f>IF(D860="","",IF('CLAIM FORM'!$M$7="",0,IF(L860=LIST!$A$78,0,IF('CLAIM FORM'!$M$7="R&amp;D",0,IF(E860="",LIST!$A$75,IF(F860=LIST!$F$30,0,IFERROR(((VLOOKUP(E860,'TRAINING CODE'!B:D,3,FALSE)*MIN(D860,8))),LIST!$A$76)))))))</f>
        <v/>
      </c>
      <c r="L860" s="183" t="str">
        <f>IF(B860="","",IF('CLAIM FORM'!$M$7="",LIST!$A$77,IFERROR(VLOOKUP(B860,'PHR (Project Hourly Rate)'!B:G,6,FALSE),LIST!$A$78)))</f>
        <v/>
      </c>
    </row>
    <row r="861" spans="1:12" ht="36" customHeight="1">
      <c r="A861" s="184">
        <v>859</v>
      </c>
      <c r="B861" s="46"/>
      <c r="C861" s="47"/>
      <c r="D861" s="48"/>
      <c r="E861" s="49"/>
      <c r="F861" s="49"/>
      <c r="G861" s="41" t="str">
        <f>IF(C861="","",VLOOKUP(WEEKDAY(C861),LIST!$A$15:$B$21,2,FALSE))</f>
        <v/>
      </c>
      <c r="H861" s="42" t="str">
        <f>IF(B861="","",IF(L861=LIST!$A$80,LIST!$A$78,IF(L861=LIST!$A$81,LIST!$A$78,IF(L861=LIST!$A$82,LIST!$A$78,IF(IFERROR(VLOOKUP(B861,'PHR (Project Hourly Rate)'!B:G,6,FALSE),LIST!$A$78)=0,LIST!$A$79,L861)))))</f>
        <v/>
      </c>
      <c r="I861" s="42" t="str">
        <f>IF(B861="","",IF(L861=LIST!$A$75,"",IF(K861=LIST!$A$76,LIST!$A$76,IF(L861=LIST!$A$77,"",IF(L861=LIST!$A$78,"",IF(L861=LIST!$A$80,"",IF(L861=LIST!$A$72,"",IF(L861=LIST!$A$73,"",IF(L861=LIST!$A$81,"",IF(L861=LIST!$A$82,"",IF(L861=LIST!$A$79,"",IF(K861=LIST!$A$75,LIST!$A$75,ROUND(J861*L861,2)))))))))))))</f>
        <v/>
      </c>
      <c r="J861" s="43">
        <f>IF(D861="",0,IF(K861=LIST!$A$75,0,IF(K861=LIST!$A$76,0,IF(K861=LIST!$A$77,0,IF(K861=LIST!$A$78,0,(MIN(D861,8)-K861))))))</f>
        <v>0</v>
      </c>
      <c r="K861" s="185" t="str">
        <f>IF(D861="","",IF('CLAIM FORM'!$M$7="",0,IF(L861=LIST!$A$78,0,IF('CLAIM FORM'!$M$7="R&amp;D",0,IF(E861="",LIST!$A$75,IF(F861=LIST!$F$30,0,IFERROR(((VLOOKUP(E861,'TRAINING CODE'!B:D,3,FALSE)*MIN(D861,8))),LIST!$A$76)))))))</f>
        <v/>
      </c>
      <c r="L861" s="183" t="str">
        <f>IF(B861="","",IF('CLAIM FORM'!$M$7="",LIST!$A$77,IFERROR(VLOOKUP(B861,'PHR (Project Hourly Rate)'!B:G,6,FALSE),LIST!$A$78)))</f>
        <v/>
      </c>
    </row>
    <row r="862" spans="1:12" ht="36" customHeight="1">
      <c r="A862" s="184">
        <v>860</v>
      </c>
      <c r="B862" s="46"/>
      <c r="C862" s="47"/>
      <c r="D862" s="48"/>
      <c r="E862" s="49"/>
      <c r="F862" s="49"/>
      <c r="G862" s="41" t="str">
        <f>IF(C862="","",VLOOKUP(WEEKDAY(C862),LIST!$A$15:$B$21,2,FALSE))</f>
        <v/>
      </c>
      <c r="H862" s="42" t="str">
        <f>IF(B862="","",IF(L862=LIST!$A$80,LIST!$A$78,IF(L862=LIST!$A$81,LIST!$A$78,IF(L862=LIST!$A$82,LIST!$A$78,IF(IFERROR(VLOOKUP(B862,'PHR (Project Hourly Rate)'!B:G,6,FALSE),LIST!$A$78)=0,LIST!$A$79,L862)))))</f>
        <v/>
      </c>
      <c r="I862" s="42" t="str">
        <f>IF(B862="","",IF(L862=LIST!$A$75,"",IF(K862=LIST!$A$76,LIST!$A$76,IF(L862=LIST!$A$77,"",IF(L862=LIST!$A$78,"",IF(L862=LIST!$A$80,"",IF(L862=LIST!$A$72,"",IF(L862=LIST!$A$73,"",IF(L862=LIST!$A$81,"",IF(L862=LIST!$A$82,"",IF(L862=LIST!$A$79,"",IF(K862=LIST!$A$75,LIST!$A$75,ROUND(J862*L862,2)))))))))))))</f>
        <v/>
      </c>
      <c r="J862" s="43">
        <f>IF(D862="",0,IF(K862=LIST!$A$75,0,IF(K862=LIST!$A$76,0,IF(K862=LIST!$A$77,0,IF(K862=LIST!$A$78,0,(MIN(D862,8)-K862))))))</f>
        <v>0</v>
      </c>
      <c r="K862" s="185" t="str">
        <f>IF(D862="","",IF('CLAIM FORM'!$M$7="",0,IF(L862=LIST!$A$78,0,IF('CLAIM FORM'!$M$7="R&amp;D",0,IF(E862="",LIST!$A$75,IF(F862=LIST!$F$30,0,IFERROR(((VLOOKUP(E862,'TRAINING CODE'!B:D,3,FALSE)*MIN(D862,8))),LIST!$A$76)))))))</f>
        <v/>
      </c>
      <c r="L862" s="183" t="str">
        <f>IF(B862="","",IF('CLAIM FORM'!$M$7="",LIST!$A$77,IFERROR(VLOOKUP(B862,'PHR (Project Hourly Rate)'!B:G,6,FALSE),LIST!$A$78)))</f>
        <v/>
      </c>
    </row>
    <row r="863" spans="1:12" ht="36" customHeight="1">
      <c r="A863" s="184">
        <v>861</v>
      </c>
      <c r="B863" s="46"/>
      <c r="C863" s="47"/>
      <c r="D863" s="48"/>
      <c r="E863" s="49"/>
      <c r="F863" s="49"/>
      <c r="G863" s="41" t="str">
        <f>IF(C863="","",VLOOKUP(WEEKDAY(C863),LIST!$A$15:$B$21,2,FALSE))</f>
        <v/>
      </c>
      <c r="H863" s="42" t="str">
        <f>IF(B863="","",IF(L863=LIST!$A$80,LIST!$A$78,IF(L863=LIST!$A$81,LIST!$A$78,IF(L863=LIST!$A$82,LIST!$A$78,IF(IFERROR(VLOOKUP(B863,'PHR (Project Hourly Rate)'!B:G,6,FALSE),LIST!$A$78)=0,LIST!$A$79,L863)))))</f>
        <v/>
      </c>
      <c r="I863" s="42" t="str">
        <f>IF(B863="","",IF(L863=LIST!$A$75,"",IF(K863=LIST!$A$76,LIST!$A$76,IF(L863=LIST!$A$77,"",IF(L863=LIST!$A$78,"",IF(L863=LIST!$A$80,"",IF(L863=LIST!$A$72,"",IF(L863=LIST!$A$73,"",IF(L863=LIST!$A$81,"",IF(L863=LIST!$A$82,"",IF(L863=LIST!$A$79,"",IF(K863=LIST!$A$75,LIST!$A$75,ROUND(J863*L863,2)))))))))))))</f>
        <v/>
      </c>
      <c r="J863" s="43">
        <f>IF(D863="",0,IF(K863=LIST!$A$75,0,IF(K863=LIST!$A$76,0,IF(K863=LIST!$A$77,0,IF(K863=LIST!$A$78,0,(MIN(D863,8)-K863))))))</f>
        <v>0</v>
      </c>
      <c r="K863" s="185" t="str">
        <f>IF(D863="","",IF('CLAIM FORM'!$M$7="",0,IF(L863=LIST!$A$78,0,IF('CLAIM FORM'!$M$7="R&amp;D",0,IF(E863="",LIST!$A$75,IF(F863=LIST!$F$30,0,IFERROR(((VLOOKUP(E863,'TRAINING CODE'!B:D,3,FALSE)*MIN(D863,8))),LIST!$A$76)))))))</f>
        <v/>
      </c>
      <c r="L863" s="183" t="str">
        <f>IF(B863="","",IF('CLAIM FORM'!$M$7="",LIST!$A$77,IFERROR(VLOOKUP(B863,'PHR (Project Hourly Rate)'!B:G,6,FALSE),LIST!$A$78)))</f>
        <v/>
      </c>
    </row>
    <row r="864" spans="1:12" ht="36" customHeight="1">
      <c r="A864" s="184">
        <v>862</v>
      </c>
      <c r="B864" s="46"/>
      <c r="C864" s="47"/>
      <c r="D864" s="48"/>
      <c r="E864" s="49"/>
      <c r="F864" s="49"/>
      <c r="G864" s="41" t="str">
        <f>IF(C864="","",VLOOKUP(WEEKDAY(C864),LIST!$A$15:$B$21,2,FALSE))</f>
        <v/>
      </c>
      <c r="H864" s="42" t="str">
        <f>IF(B864="","",IF(L864=LIST!$A$80,LIST!$A$78,IF(L864=LIST!$A$81,LIST!$A$78,IF(L864=LIST!$A$82,LIST!$A$78,IF(IFERROR(VLOOKUP(B864,'PHR (Project Hourly Rate)'!B:G,6,FALSE),LIST!$A$78)=0,LIST!$A$79,L864)))))</f>
        <v/>
      </c>
      <c r="I864" s="42" t="str">
        <f>IF(B864="","",IF(L864=LIST!$A$75,"",IF(K864=LIST!$A$76,LIST!$A$76,IF(L864=LIST!$A$77,"",IF(L864=LIST!$A$78,"",IF(L864=LIST!$A$80,"",IF(L864=LIST!$A$72,"",IF(L864=LIST!$A$73,"",IF(L864=LIST!$A$81,"",IF(L864=LIST!$A$82,"",IF(L864=LIST!$A$79,"",IF(K864=LIST!$A$75,LIST!$A$75,ROUND(J864*L864,2)))))))))))))</f>
        <v/>
      </c>
      <c r="J864" s="43">
        <f>IF(D864="",0,IF(K864=LIST!$A$75,0,IF(K864=LIST!$A$76,0,IF(K864=LIST!$A$77,0,IF(K864=LIST!$A$78,0,(MIN(D864,8)-K864))))))</f>
        <v>0</v>
      </c>
      <c r="K864" s="185" t="str">
        <f>IF(D864="","",IF('CLAIM FORM'!$M$7="",0,IF(L864=LIST!$A$78,0,IF('CLAIM FORM'!$M$7="R&amp;D",0,IF(E864="",LIST!$A$75,IF(F864=LIST!$F$30,0,IFERROR(((VLOOKUP(E864,'TRAINING CODE'!B:D,3,FALSE)*MIN(D864,8))),LIST!$A$76)))))))</f>
        <v/>
      </c>
      <c r="L864" s="183" t="str">
        <f>IF(B864="","",IF('CLAIM FORM'!$M$7="",LIST!$A$77,IFERROR(VLOOKUP(B864,'PHR (Project Hourly Rate)'!B:G,6,FALSE),LIST!$A$78)))</f>
        <v/>
      </c>
    </row>
    <row r="865" spans="1:12" ht="36" customHeight="1">
      <c r="A865" s="184">
        <v>863</v>
      </c>
      <c r="B865" s="46"/>
      <c r="C865" s="47"/>
      <c r="D865" s="48"/>
      <c r="E865" s="49"/>
      <c r="F865" s="49"/>
      <c r="G865" s="41" t="str">
        <f>IF(C865="","",VLOOKUP(WEEKDAY(C865),LIST!$A$15:$B$21,2,FALSE))</f>
        <v/>
      </c>
      <c r="H865" s="42" t="str">
        <f>IF(B865="","",IF(L865=LIST!$A$80,LIST!$A$78,IF(L865=LIST!$A$81,LIST!$A$78,IF(L865=LIST!$A$82,LIST!$A$78,IF(IFERROR(VLOOKUP(B865,'PHR (Project Hourly Rate)'!B:G,6,FALSE),LIST!$A$78)=0,LIST!$A$79,L865)))))</f>
        <v/>
      </c>
      <c r="I865" s="42" t="str">
        <f>IF(B865="","",IF(L865=LIST!$A$75,"",IF(K865=LIST!$A$76,LIST!$A$76,IF(L865=LIST!$A$77,"",IF(L865=LIST!$A$78,"",IF(L865=LIST!$A$80,"",IF(L865=LIST!$A$72,"",IF(L865=LIST!$A$73,"",IF(L865=LIST!$A$81,"",IF(L865=LIST!$A$82,"",IF(L865=LIST!$A$79,"",IF(K865=LIST!$A$75,LIST!$A$75,ROUND(J865*L865,2)))))))))))))</f>
        <v/>
      </c>
      <c r="J865" s="43">
        <f>IF(D865="",0,IF(K865=LIST!$A$75,0,IF(K865=LIST!$A$76,0,IF(K865=LIST!$A$77,0,IF(K865=LIST!$A$78,0,(MIN(D865,8)-K865))))))</f>
        <v>0</v>
      </c>
      <c r="K865" s="185" t="str">
        <f>IF(D865="","",IF('CLAIM FORM'!$M$7="",0,IF(L865=LIST!$A$78,0,IF('CLAIM FORM'!$M$7="R&amp;D",0,IF(E865="",LIST!$A$75,IF(F865=LIST!$F$30,0,IFERROR(((VLOOKUP(E865,'TRAINING CODE'!B:D,3,FALSE)*MIN(D865,8))),LIST!$A$76)))))))</f>
        <v/>
      </c>
      <c r="L865" s="183" t="str">
        <f>IF(B865="","",IF('CLAIM FORM'!$M$7="",LIST!$A$77,IFERROR(VLOOKUP(B865,'PHR (Project Hourly Rate)'!B:G,6,FALSE),LIST!$A$78)))</f>
        <v/>
      </c>
    </row>
    <row r="866" spans="1:12" ht="36" customHeight="1">
      <c r="A866" s="184">
        <v>864</v>
      </c>
      <c r="B866" s="46"/>
      <c r="C866" s="47"/>
      <c r="D866" s="48"/>
      <c r="E866" s="49"/>
      <c r="F866" s="49"/>
      <c r="G866" s="41" t="str">
        <f>IF(C866="","",VLOOKUP(WEEKDAY(C866),LIST!$A$15:$B$21,2,FALSE))</f>
        <v/>
      </c>
      <c r="H866" s="42" t="str">
        <f>IF(B866="","",IF(L866=LIST!$A$80,LIST!$A$78,IF(L866=LIST!$A$81,LIST!$A$78,IF(L866=LIST!$A$82,LIST!$A$78,IF(IFERROR(VLOOKUP(B866,'PHR (Project Hourly Rate)'!B:G,6,FALSE),LIST!$A$78)=0,LIST!$A$79,L866)))))</f>
        <v/>
      </c>
      <c r="I866" s="42" t="str">
        <f>IF(B866="","",IF(L866=LIST!$A$75,"",IF(K866=LIST!$A$76,LIST!$A$76,IF(L866=LIST!$A$77,"",IF(L866=LIST!$A$78,"",IF(L866=LIST!$A$80,"",IF(L866=LIST!$A$72,"",IF(L866=LIST!$A$73,"",IF(L866=LIST!$A$81,"",IF(L866=LIST!$A$82,"",IF(L866=LIST!$A$79,"",IF(K866=LIST!$A$75,LIST!$A$75,ROUND(J866*L866,2)))))))))))))</f>
        <v/>
      </c>
      <c r="J866" s="43">
        <f>IF(D866="",0,IF(K866=LIST!$A$75,0,IF(K866=LIST!$A$76,0,IF(K866=LIST!$A$77,0,IF(K866=LIST!$A$78,0,(MIN(D866,8)-K866))))))</f>
        <v>0</v>
      </c>
      <c r="K866" s="185" t="str">
        <f>IF(D866="","",IF('CLAIM FORM'!$M$7="",0,IF(L866=LIST!$A$78,0,IF('CLAIM FORM'!$M$7="R&amp;D",0,IF(E866="",LIST!$A$75,IF(F866=LIST!$F$30,0,IFERROR(((VLOOKUP(E866,'TRAINING CODE'!B:D,3,FALSE)*MIN(D866,8))),LIST!$A$76)))))))</f>
        <v/>
      </c>
      <c r="L866" s="183" t="str">
        <f>IF(B866="","",IF('CLAIM FORM'!$M$7="",LIST!$A$77,IFERROR(VLOOKUP(B866,'PHR (Project Hourly Rate)'!B:G,6,FALSE),LIST!$A$78)))</f>
        <v/>
      </c>
    </row>
    <row r="867" spans="1:12" ht="36" customHeight="1">
      <c r="A867" s="184">
        <v>865</v>
      </c>
      <c r="B867" s="46"/>
      <c r="C867" s="47"/>
      <c r="D867" s="48"/>
      <c r="E867" s="49"/>
      <c r="F867" s="49"/>
      <c r="G867" s="41" t="str">
        <f>IF(C867="","",VLOOKUP(WEEKDAY(C867),LIST!$A$15:$B$21,2,FALSE))</f>
        <v/>
      </c>
      <c r="H867" s="42" t="str">
        <f>IF(B867="","",IF(L867=LIST!$A$80,LIST!$A$78,IF(L867=LIST!$A$81,LIST!$A$78,IF(L867=LIST!$A$82,LIST!$A$78,IF(IFERROR(VLOOKUP(B867,'PHR (Project Hourly Rate)'!B:G,6,FALSE),LIST!$A$78)=0,LIST!$A$79,L867)))))</f>
        <v/>
      </c>
      <c r="I867" s="42" t="str">
        <f>IF(B867="","",IF(L867=LIST!$A$75,"",IF(K867=LIST!$A$76,LIST!$A$76,IF(L867=LIST!$A$77,"",IF(L867=LIST!$A$78,"",IF(L867=LIST!$A$80,"",IF(L867=LIST!$A$72,"",IF(L867=LIST!$A$73,"",IF(L867=LIST!$A$81,"",IF(L867=LIST!$A$82,"",IF(L867=LIST!$A$79,"",IF(K867=LIST!$A$75,LIST!$A$75,ROUND(J867*L867,2)))))))))))))</f>
        <v/>
      </c>
      <c r="J867" s="43">
        <f>IF(D867="",0,IF(K867=LIST!$A$75,0,IF(K867=LIST!$A$76,0,IF(K867=LIST!$A$77,0,IF(K867=LIST!$A$78,0,(MIN(D867,8)-K867))))))</f>
        <v>0</v>
      </c>
      <c r="K867" s="185" t="str">
        <f>IF(D867="","",IF('CLAIM FORM'!$M$7="",0,IF(L867=LIST!$A$78,0,IF('CLAIM FORM'!$M$7="R&amp;D",0,IF(E867="",LIST!$A$75,IF(F867=LIST!$F$30,0,IFERROR(((VLOOKUP(E867,'TRAINING CODE'!B:D,3,FALSE)*MIN(D867,8))),LIST!$A$76)))))))</f>
        <v/>
      </c>
      <c r="L867" s="183" t="str">
        <f>IF(B867="","",IF('CLAIM FORM'!$M$7="",LIST!$A$77,IFERROR(VLOOKUP(B867,'PHR (Project Hourly Rate)'!B:G,6,FALSE),LIST!$A$78)))</f>
        <v/>
      </c>
    </row>
    <row r="868" spans="1:12" ht="36" customHeight="1">
      <c r="A868" s="184">
        <v>866</v>
      </c>
      <c r="B868" s="46"/>
      <c r="C868" s="47"/>
      <c r="D868" s="48"/>
      <c r="E868" s="49"/>
      <c r="F868" s="49"/>
      <c r="G868" s="41" t="str">
        <f>IF(C868="","",VLOOKUP(WEEKDAY(C868),LIST!$A$15:$B$21,2,FALSE))</f>
        <v/>
      </c>
      <c r="H868" s="42" t="str">
        <f>IF(B868="","",IF(L868=LIST!$A$80,LIST!$A$78,IF(L868=LIST!$A$81,LIST!$A$78,IF(L868=LIST!$A$82,LIST!$A$78,IF(IFERROR(VLOOKUP(B868,'PHR (Project Hourly Rate)'!B:G,6,FALSE),LIST!$A$78)=0,LIST!$A$79,L868)))))</f>
        <v/>
      </c>
      <c r="I868" s="42" t="str">
        <f>IF(B868="","",IF(L868=LIST!$A$75,"",IF(K868=LIST!$A$76,LIST!$A$76,IF(L868=LIST!$A$77,"",IF(L868=LIST!$A$78,"",IF(L868=LIST!$A$80,"",IF(L868=LIST!$A$72,"",IF(L868=LIST!$A$73,"",IF(L868=LIST!$A$81,"",IF(L868=LIST!$A$82,"",IF(L868=LIST!$A$79,"",IF(K868=LIST!$A$75,LIST!$A$75,ROUND(J868*L868,2)))))))))))))</f>
        <v/>
      </c>
      <c r="J868" s="43">
        <f>IF(D868="",0,IF(K868=LIST!$A$75,0,IF(K868=LIST!$A$76,0,IF(K868=LIST!$A$77,0,IF(K868=LIST!$A$78,0,(MIN(D868,8)-K868))))))</f>
        <v>0</v>
      </c>
      <c r="K868" s="185" t="str">
        <f>IF(D868="","",IF('CLAIM FORM'!$M$7="",0,IF(L868=LIST!$A$78,0,IF('CLAIM FORM'!$M$7="R&amp;D",0,IF(E868="",LIST!$A$75,IF(F868=LIST!$F$30,0,IFERROR(((VLOOKUP(E868,'TRAINING CODE'!B:D,3,FALSE)*MIN(D868,8))),LIST!$A$76)))))))</f>
        <v/>
      </c>
      <c r="L868" s="183" t="str">
        <f>IF(B868="","",IF('CLAIM FORM'!$M$7="",LIST!$A$77,IFERROR(VLOOKUP(B868,'PHR (Project Hourly Rate)'!B:G,6,FALSE),LIST!$A$78)))</f>
        <v/>
      </c>
    </row>
    <row r="869" spans="1:12" ht="36" customHeight="1">
      <c r="A869" s="184">
        <v>867</v>
      </c>
      <c r="B869" s="46"/>
      <c r="C869" s="47"/>
      <c r="D869" s="48"/>
      <c r="E869" s="49"/>
      <c r="F869" s="49"/>
      <c r="G869" s="41" t="str">
        <f>IF(C869="","",VLOOKUP(WEEKDAY(C869),LIST!$A$15:$B$21,2,FALSE))</f>
        <v/>
      </c>
      <c r="H869" s="42" t="str">
        <f>IF(B869="","",IF(L869=LIST!$A$80,LIST!$A$78,IF(L869=LIST!$A$81,LIST!$A$78,IF(L869=LIST!$A$82,LIST!$A$78,IF(IFERROR(VLOOKUP(B869,'PHR (Project Hourly Rate)'!B:G,6,FALSE),LIST!$A$78)=0,LIST!$A$79,L869)))))</f>
        <v/>
      </c>
      <c r="I869" s="42" t="str">
        <f>IF(B869="","",IF(L869=LIST!$A$75,"",IF(K869=LIST!$A$76,LIST!$A$76,IF(L869=LIST!$A$77,"",IF(L869=LIST!$A$78,"",IF(L869=LIST!$A$80,"",IF(L869=LIST!$A$72,"",IF(L869=LIST!$A$73,"",IF(L869=LIST!$A$81,"",IF(L869=LIST!$A$82,"",IF(L869=LIST!$A$79,"",IF(K869=LIST!$A$75,LIST!$A$75,ROUND(J869*L869,2)))))))))))))</f>
        <v/>
      </c>
      <c r="J869" s="43">
        <f>IF(D869="",0,IF(K869=LIST!$A$75,0,IF(K869=LIST!$A$76,0,IF(K869=LIST!$A$77,0,IF(K869=LIST!$A$78,0,(MIN(D869,8)-K869))))))</f>
        <v>0</v>
      </c>
      <c r="K869" s="185" t="str">
        <f>IF(D869="","",IF('CLAIM FORM'!$M$7="",0,IF(L869=LIST!$A$78,0,IF('CLAIM FORM'!$M$7="R&amp;D",0,IF(E869="",LIST!$A$75,IF(F869=LIST!$F$30,0,IFERROR(((VLOOKUP(E869,'TRAINING CODE'!B:D,3,FALSE)*MIN(D869,8))),LIST!$A$76)))))))</f>
        <v/>
      </c>
      <c r="L869" s="183" t="str">
        <f>IF(B869="","",IF('CLAIM FORM'!$M$7="",LIST!$A$77,IFERROR(VLOOKUP(B869,'PHR (Project Hourly Rate)'!B:G,6,FALSE),LIST!$A$78)))</f>
        <v/>
      </c>
    </row>
    <row r="870" spans="1:12" ht="36" customHeight="1">
      <c r="A870" s="184">
        <v>868</v>
      </c>
      <c r="B870" s="46"/>
      <c r="C870" s="47"/>
      <c r="D870" s="48"/>
      <c r="E870" s="49"/>
      <c r="F870" s="49"/>
      <c r="G870" s="41" t="str">
        <f>IF(C870="","",VLOOKUP(WEEKDAY(C870),LIST!$A$15:$B$21,2,FALSE))</f>
        <v/>
      </c>
      <c r="H870" s="42" t="str">
        <f>IF(B870="","",IF(L870=LIST!$A$80,LIST!$A$78,IF(L870=LIST!$A$81,LIST!$A$78,IF(L870=LIST!$A$82,LIST!$A$78,IF(IFERROR(VLOOKUP(B870,'PHR (Project Hourly Rate)'!B:G,6,FALSE),LIST!$A$78)=0,LIST!$A$79,L870)))))</f>
        <v/>
      </c>
      <c r="I870" s="42" t="str">
        <f>IF(B870="","",IF(L870=LIST!$A$75,"",IF(K870=LIST!$A$76,LIST!$A$76,IF(L870=LIST!$A$77,"",IF(L870=LIST!$A$78,"",IF(L870=LIST!$A$80,"",IF(L870=LIST!$A$72,"",IF(L870=LIST!$A$73,"",IF(L870=LIST!$A$81,"",IF(L870=LIST!$A$82,"",IF(L870=LIST!$A$79,"",IF(K870=LIST!$A$75,LIST!$A$75,ROUND(J870*L870,2)))))))))))))</f>
        <v/>
      </c>
      <c r="J870" s="43">
        <f>IF(D870="",0,IF(K870=LIST!$A$75,0,IF(K870=LIST!$A$76,0,IF(K870=LIST!$A$77,0,IF(K870=LIST!$A$78,0,(MIN(D870,8)-K870))))))</f>
        <v>0</v>
      </c>
      <c r="K870" s="185" t="str">
        <f>IF(D870="","",IF('CLAIM FORM'!$M$7="",0,IF(L870=LIST!$A$78,0,IF('CLAIM FORM'!$M$7="R&amp;D",0,IF(E870="",LIST!$A$75,IF(F870=LIST!$F$30,0,IFERROR(((VLOOKUP(E870,'TRAINING CODE'!B:D,3,FALSE)*MIN(D870,8))),LIST!$A$76)))))))</f>
        <v/>
      </c>
      <c r="L870" s="183" t="str">
        <f>IF(B870="","",IF('CLAIM FORM'!$M$7="",LIST!$A$77,IFERROR(VLOOKUP(B870,'PHR (Project Hourly Rate)'!B:G,6,FALSE),LIST!$A$78)))</f>
        <v/>
      </c>
    </row>
    <row r="871" spans="1:12" ht="36" customHeight="1">
      <c r="A871" s="184">
        <v>869</v>
      </c>
      <c r="B871" s="46"/>
      <c r="C871" s="47"/>
      <c r="D871" s="48"/>
      <c r="E871" s="49"/>
      <c r="F871" s="49"/>
      <c r="G871" s="41" t="str">
        <f>IF(C871="","",VLOOKUP(WEEKDAY(C871),LIST!$A$15:$B$21,2,FALSE))</f>
        <v/>
      </c>
      <c r="H871" s="42" t="str">
        <f>IF(B871="","",IF(L871=LIST!$A$80,LIST!$A$78,IF(L871=LIST!$A$81,LIST!$A$78,IF(L871=LIST!$A$82,LIST!$A$78,IF(IFERROR(VLOOKUP(B871,'PHR (Project Hourly Rate)'!B:G,6,FALSE),LIST!$A$78)=0,LIST!$A$79,L871)))))</f>
        <v/>
      </c>
      <c r="I871" s="42" t="str">
        <f>IF(B871="","",IF(L871=LIST!$A$75,"",IF(K871=LIST!$A$76,LIST!$A$76,IF(L871=LIST!$A$77,"",IF(L871=LIST!$A$78,"",IF(L871=LIST!$A$80,"",IF(L871=LIST!$A$72,"",IF(L871=LIST!$A$73,"",IF(L871=LIST!$A$81,"",IF(L871=LIST!$A$82,"",IF(L871=LIST!$A$79,"",IF(K871=LIST!$A$75,LIST!$A$75,ROUND(J871*L871,2)))))))))))))</f>
        <v/>
      </c>
      <c r="J871" s="43">
        <f>IF(D871="",0,IF(K871=LIST!$A$75,0,IF(K871=LIST!$A$76,0,IF(K871=LIST!$A$77,0,IF(K871=LIST!$A$78,0,(MIN(D871,8)-K871))))))</f>
        <v>0</v>
      </c>
      <c r="K871" s="185" t="str">
        <f>IF(D871="","",IF('CLAIM FORM'!$M$7="",0,IF(L871=LIST!$A$78,0,IF('CLAIM FORM'!$M$7="R&amp;D",0,IF(E871="",LIST!$A$75,IF(F871=LIST!$F$30,0,IFERROR(((VLOOKUP(E871,'TRAINING CODE'!B:D,3,FALSE)*MIN(D871,8))),LIST!$A$76)))))))</f>
        <v/>
      </c>
      <c r="L871" s="183" t="str">
        <f>IF(B871="","",IF('CLAIM FORM'!$M$7="",LIST!$A$77,IFERROR(VLOOKUP(B871,'PHR (Project Hourly Rate)'!B:G,6,FALSE),LIST!$A$78)))</f>
        <v/>
      </c>
    </row>
    <row r="872" spans="1:12" ht="36" customHeight="1">
      <c r="A872" s="184">
        <v>870</v>
      </c>
      <c r="B872" s="46"/>
      <c r="C872" s="47"/>
      <c r="D872" s="48"/>
      <c r="E872" s="49"/>
      <c r="F872" s="49"/>
      <c r="G872" s="41" t="str">
        <f>IF(C872="","",VLOOKUP(WEEKDAY(C872),LIST!$A$15:$B$21,2,FALSE))</f>
        <v/>
      </c>
      <c r="H872" s="42" t="str">
        <f>IF(B872="","",IF(L872=LIST!$A$80,LIST!$A$78,IF(L872=LIST!$A$81,LIST!$A$78,IF(L872=LIST!$A$82,LIST!$A$78,IF(IFERROR(VLOOKUP(B872,'PHR (Project Hourly Rate)'!B:G,6,FALSE),LIST!$A$78)=0,LIST!$A$79,L872)))))</f>
        <v/>
      </c>
      <c r="I872" s="42" t="str">
        <f>IF(B872="","",IF(L872=LIST!$A$75,"",IF(K872=LIST!$A$76,LIST!$A$76,IF(L872=LIST!$A$77,"",IF(L872=LIST!$A$78,"",IF(L872=LIST!$A$80,"",IF(L872=LIST!$A$72,"",IF(L872=LIST!$A$73,"",IF(L872=LIST!$A$81,"",IF(L872=LIST!$A$82,"",IF(L872=LIST!$A$79,"",IF(K872=LIST!$A$75,LIST!$A$75,ROUND(J872*L872,2)))))))))))))</f>
        <v/>
      </c>
      <c r="J872" s="43">
        <f>IF(D872="",0,IF(K872=LIST!$A$75,0,IF(K872=LIST!$A$76,0,IF(K872=LIST!$A$77,0,IF(K872=LIST!$A$78,0,(MIN(D872,8)-K872))))))</f>
        <v>0</v>
      </c>
      <c r="K872" s="185" t="str">
        <f>IF(D872="","",IF('CLAIM FORM'!$M$7="",0,IF(L872=LIST!$A$78,0,IF('CLAIM FORM'!$M$7="R&amp;D",0,IF(E872="",LIST!$A$75,IF(F872=LIST!$F$30,0,IFERROR(((VLOOKUP(E872,'TRAINING CODE'!B:D,3,FALSE)*MIN(D872,8))),LIST!$A$76)))))))</f>
        <v/>
      </c>
      <c r="L872" s="183" t="str">
        <f>IF(B872="","",IF('CLAIM FORM'!$M$7="",LIST!$A$77,IFERROR(VLOOKUP(B872,'PHR (Project Hourly Rate)'!B:G,6,FALSE),LIST!$A$78)))</f>
        <v/>
      </c>
    </row>
    <row r="873" spans="1:12" ht="36" customHeight="1">
      <c r="A873" s="184">
        <v>871</v>
      </c>
      <c r="B873" s="46"/>
      <c r="C873" s="47"/>
      <c r="D873" s="48"/>
      <c r="E873" s="49"/>
      <c r="F873" s="49"/>
      <c r="G873" s="41" t="str">
        <f>IF(C873="","",VLOOKUP(WEEKDAY(C873),LIST!$A$15:$B$21,2,FALSE))</f>
        <v/>
      </c>
      <c r="H873" s="42" t="str">
        <f>IF(B873="","",IF(L873=LIST!$A$80,LIST!$A$78,IF(L873=LIST!$A$81,LIST!$A$78,IF(L873=LIST!$A$82,LIST!$A$78,IF(IFERROR(VLOOKUP(B873,'PHR (Project Hourly Rate)'!B:G,6,FALSE),LIST!$A$78)=0,LIST!$A$79,L873)))))</f>
        <v/>
      </c>
      <c r="I873" s="42" t="str">
        <f>IF(B873="","",IF(L873=LIST!$A$75,"",IF(K873=LIST!$A$76,LIST!$A$76,IF(L873=LIST!$A$77,"",IF(L873=LIST!$A$78,"",IF(L873=LIST!$A$80,"",IF(L873=LIST!$A$72,"",IF(L873=LIST!$A$73,"",IF(L873=LIST!$A$81,"",IF(L873=LIST!$A$82,"",IF(L873=LIST!$A$79,"",IF(K873=LIST!$A$75,LIST!$A$75,ROUND(J873*L873,2)))))))))))))</f>
        <v/>
      </c>
      <c r="J873" s="43">
        <f>IF(D873="",0,IF(K873=LIST!$A$75,0,IF(K873=LIST!$A$76,0,IF(K873=LIST!$A$77,0,IF(K873=LIST!$A$78,0,(MIN(D873,8)-K873))))))</f>
        <v>0</v>
      </c>
      <c r="K873" s="185" t="str">
        <f>IF(D873="","",IF('CLAIM FORM'!$M$7="",0,IF(L873=LIST!$A$78,0,IF('CLAIM FORM'!$M$7="R&amp;D",0,IF(E873="",LIST!$A$75,IF(F873=LIST!$F$30,0,IFERROR(((VLOOKUP(E873,'TRAINING CODE'!B:D,3,FALSE)*MIN(D873,8))),LIST!$A$76)))))))</f>
        <v/>
      </c>
      <c r="L873" s="183" t="str">
        <f>IF(B873="","",IF('CLAIM FORM'!$M$7="",LIST!$A$77,IFERROR(VLOOKUP(B873,'PHR (Project Hourly Rate)'!B:G,6,FALSE),LIST!$A$78)))</f>
        <v/>
      </c>
    </row>
    <row r="874" spans="1:12" ht="36" customHeight="1">
      <c r="A874" s="184">
        <v>872</v>
      </c>
      <c r="B874" s="46"/>
      <c r="C874" s="47"/>
      <c r="D874" s="48"/>
      <c r="E874" s="49"/>
      <c r="F874" s="49"/>
      <c r="G874" s="41" t="str">
        <f>IF(C874="","",VLOOKUP(WEEKDAY(C874),LIST!$A$15:$B$21,2,FALSE))</f>
        <v/>
      </c>
      <c r="H874" s="42" t="str">
        <f>IF(B874="","",IF(L874=LIST!$A$80,LIST!$A$78,IF(L874=LIST!$A$81,LIST!$A$78,IF(L874=LIST!$A$82,LIST!$A$78,IF(IFERROR(VLOOKUP(B874,'PHR (Project Hourly Rate)'!B:G,6,FALSE),LIST!$A$78)=0,LIST!$A$79,L874)))))</f>
        <v/>
      </c>
      <c r="I874" s="42" t="str">
        <f>IF(B874="","",IF(L874=LIST!$A$75,"",IF(K874=LIST!$A$76,LIST!$A$76,IF(L874=LIST!$A$77,"",IF(L874=LIST!$A$78,"",IF(L874=LIST!$A$80,"",IF(L874=LIST!$A$72,"",IF(L874=LIST!$A$73,"",IF(L874=LIST!$A$81,"",IF(L874=LIST!$A$82,"",IF(L874=LIST!$A$79,"",IF(K874=LIST!$A$75,LIST!$A$75,ROUND(J874*L874,2)))))))))))))</f>
        <v/>
      </c>
      <c r="J874" s="43">
        <f>IF(D874="",0,IF(K874=LIST!$A$75,0,IF(K874=LIST!$A$76,0,IF(K874=LIST!$A$77,0,IF(K874=LIST!$A$78,0,(MIN(D874,8)-K874))))))</f>
        <v>0</v>
      </c>
      <c r="K874" s="185" t="str">
        <f>IF(D874="","",IF('CLAIM FORM'!$M$7="",0,IF(L874=LIST!$A$78,0,IF('CLAIM FORM'!$M$7="R&amp;D",0,IF(E874="",LIST!$A$75,IF(F874=LIST!$F$30,0,IFERROR(((VLOOKUP(E874,'TRAINING CODE'!B:D,3,FALSE)*MIN(D874,8))),LIST!$A$76)))))))</f>
        <v/>
      </c>
      <c r="L874" s="183" t="str">
        <f>IF(B874="","",IF('CLAIM FORM'!$M$7="",LIST!$A$77,IFERROR(VLOOKUP(B874,'PHR (Project Hourly Rate)'!B:G,6,FALSE),LIST!$A$78)))</f>
        <v/>
      </c>
    </row>
    <row r="875" spans="1:12" ht="36" customHeight="1">
      <c r="A875" s="184">
        <v>873</v>
      </c>
      <c r="B875" s="46"/>
      <c r="C875" s="47"/>
      <c r="D875" s="48"/>
      <c r="E875" s="49"/>
      <c r="F875" s="49"/>
      <c r="G875" s="41" t="str">
        <f>IF(C875="","",VLOOKUP(WEEKDAY(C875),LIST!$A$15:$B$21,2,FALSE))</f>
        <v/>
      </c>
      <c r="H875" s="42" t="str">
        <f>IF(B875="","",IF(L875=LIST!$A$80,LIST!$A$78,IF(L875=LIST!$A$81,LIST!$A$78,IF(L875=LIST!$A$82,LIST!$A$78,IF(IFERROR(VLOOKUP(B875,'PHR (Project Hourly Rate)'!B:G,6,FALSE),LIST!$A$78)=0,LIST!$A$79,L875)))))</f>
        <v/>
      </c>
      <c r="I875" s="42" t="str">
        <f>IF(B875="","",IF(L875=LIST!$A$75,"",IF(K875=LIST!$A$76,LIST!$A$76,IF(L875=LIST!$A$77,"",IF(L875=LIST!$A$78,"",IF(L875=LIST!$A$80,"",IF(L875=LIST!$A$72,"",IF(L875=LIST!$A$73,"",IF(L875=LIST!$A$81,"",IF(L875=LIST!$A$82,"",IF(L875=LIST!$A$79,"",IF(K875=LIST!$A$75,LIST!$A$75,ROUND(J875*L875,2)))))))))))))</f>
        <v/>
      </c>
      <c r="J875" s="43">
        <f>IF(D875="",0,IF(K875=LIST!$A$75,0,IF(K875=LIST!$A$76,0,IF(K875=LIST!$A$77,0,IF(K875=LIST!$A$78,0,(MIN(D875,8)-K875))))))</f>
        <v>0</v>
      </c>
      <c r="K875" s="185" t="str">
        <f>IF(D875="","",IF('CLAIM FORM'!$M$7="",0,IF(L875=LIST!$A$78,0,IF('CLAIM FORM'!$M$7="R&amp;D",0,IF(E875="",LIST!$A$75,IF(F875=LIST!$F$30,0,IFERROR(((VLOOKUP(E875,'TRAINING CODE'!B:D,3,FALSE)*MIN(D875,8))),LIST!$A$76)))))))</f>
        <v/>
      </c>
      <c r="L875" s="183" t="str">
        <f>IF(B875="","",IF('CLAIM FORM'!$M$7="",LIST!$A$77,IFERROR(VLOOKUP(B875,'PHR (Project Hourly Rate)'!B:G,6,FALSE),LIST!$A$78)))</f>
        <v/>
      </c>
    </row>
    <row r="876" spans="1:12" ht="36" customHeight="1">
      <c r="A876" s="184">
        <v>874</v>
      </c>
      <c r="B876" s="46"/>
      <c r="C876" s="47"/>
      <c r="D876" s="48"/>
      <c r="E876" s="49"/>
      <c r="F876" s="49"/>
      <c r="G876" s="41" t="str">
        <f>IF(C876="","",VLOOKUP(WEEKDAY(C876),LIST!$A$15:$B$21,2,FALSE))</f>
        <v/>
      </c>
      <c r="H876" s="42" t="str">
        <f>IF(B876="","",IF(L876=LIST!$A$80,LIST!$A$78,IF(L876=LIST!$A$81,LIST!$A$78,IF(L876=LIST!$A$82,LIST!$A$78,IF(IFERROR(VLOOKUP(B876,'PHR (Project Hourly Rate)'!B:G,6,FALSE),LIST!$A$78)=0,LIST!$A$79,L876)))))</f>
        <v/>
      </c>
      <c r="I876" s="42" t="str">
        <f>IF(B876="","",IF(L876=LIST!$A$75,"",IF(K876=LIST!$A$76,LIST!$A$76,IF(L876=LIST!$A$77,"",IF(L876=LIST!$A$78,"",IF(L876=LIST!$A$80,"",IF(L876=LIST!$A$72,"",IF(L876=LIST!$A$73,"",IF(L876=LIST!$A$81,"",IF(L876=LIST!$A$82,"",IF(L876=LIST!$A$79,"",IF(K876=LIST!$A$75,LIST!$A$75,ROUND(J876*L876,2)))))))))))))</f>
        <v/>
      </c>
      <c r="J876" s="43">
        <f>IF(D876="",0,IF(K876=LIST!$A$75,0,IF(K876=LIST!$A$76,0,IF(K876=LIST!$A$77,0,IF(K876=LIST!$A$78,0,(MIN(D876,8)-K876))))))</f>
        <v>0</v>
      </c>
      <c r="K876" s="185" t="str">
        <f>IF(D876="","",IF('CLAIM FORM'!$M$7="",0,IF(L876=LIST!$A$78,0,IF('CLAIM FORM'!$M$7="R&amp;D",0,IF(E876="",LIST!$A$75,IF(F876=LIST!$F$30,0,IFERROR(((VLOOKUP(E876,'TRAINING CODE'!B:D,3,FALSE)*MIN(D876,8))),LIST!$A$76)))))))</f>
        <v/>
      </c>
      <c r="L876" s="183" t="str">
        <f>IF(B876="","",IF('CLAIM FORM'!$M$7="",LIST!$A$77,IFERROR(VLOOKUP(B876,'PHR (Project Hourly Rate)'!B:G,6,FALSE),LIST!$A$78)))</f>
        <v/>
      </c>
    </row>
    <row r="877" spans="1:12" ht="36" customHeight="1">
      <c r="A877" s="184">
        <v>875</v>
      </c>
      <c r="B877" s="46"/>
      <c r="C877" s="47"/>
      <c r="D877" s="48"/>
      <c r="E877" s="49"/>
      <c r="F877" s="49"/>
      <c r="G877" s="41" t="str">
        <f>IF(C877="","",VLOOKUP(WEEKDAY(C877),LIST!$A$15:$B$21,2,FALSE))</f>
        <v/>
      </c>
      <c r="H877" s="42" t="str">
        <f>IF(B877="","",IF(L877=LIST!$A$80,LIST!$A$78,IF(L877=LIST!$A$81,LIST!$A$78,IF(L877=LIST!$A$82,LIST!$A$78,IF(IFERROR(VLOOKUP(B877,'PHR (Project Hourly Rate)'!B:G,6,FALSE),LIST!$A$78)=0,LIST!$A$79,L877)))))</f>
        <v/>
      </c>
      <c r="I877" s="42" t="str">
        <f>IF(B877="","",IF(L877=LIST!$A$75,"",IF(K877=LIST!$A$76,LIST!$A$76,IF(L877=LIST!$A$77,"",IF(L877=LIST!$A$78,"",IF(L877=LIST!$A$80,"",IF(L877=LIST!$A$72,"",IF(L877=LIST!$A$73,"",IF(L877=LIST!$A$81,"",IF(L877=LIST!$A$82,"",IF(L877=LIST!$A$79,"",IF(K877=LIST!$A$75,LIST!$A$75,ROUND(J877*L877,2)))))))))))))</f>
        <v/>
      </c>
      <c r="J877" s="43">
        <f>IF(D877="",0,IF(K877=LIST!$A$75,0,IF(K877=LIST!$A$76,0,IF(K877=LIST!$A$77,0,IF(K877=LIST!$A$78,0,(MIN(D877,8)-K877))))))</f>
        <v>0</v>
      </c>
      <c r="K877" s="185" t="str">
        <f>IF(D877="","",IF('CLAIM FORM'!$M$7="",0,IF(L877=LIST!$A$78,0,IF('CLAIM FORM'!$M$7="R&amp;D",0,IF(E877="",LIST!$A$75,IF(F877=LIST!$F$30,0,IFERROR(((VLOOKUP(E877,'TRAINING CODE'!B:D,3,FALSE)*MIN(D877,8))),LIST!$A$76)))))))</f>
        <v/>
      </c>
      <c r="L877" s="183" t="str">
        <f>IF(B877="","",IF('CLAIM FORM'!$M$7="",LIST!$A$77,IFERROR(VLOOKUP(B877,'PHR (Project Hourly Rate)'!B:G,6,FALSE),LIST!$A$78)))</f>
        <v/>
      </c>
    </row>
    <row r="878" spans="1:12" ht="36" customHeight="1">
      <c r="A878" s="184">
        <v>876</v>
      </c>
      <c r="B878" s="46"/>
      <c r="C878" s="47"/>
      <c r="D878" s="48"/>
      <c r="E878" s="49"/>
      <c r="F878" s="49"/>
      <c r="G878" s="41" t="str">
        <f>IF(C878="","",VLOOKUP(WEEKDAY(C878),LIST!$A$15:$B$21,2,FALSE))</f>
        <v/>
      </c>
      <c r="H878" s="42" t="str">
        <f>IF(B878="","",IF(L878=LIST!$A$80,LIST!$A$78,IF(L878=LIST!$A$81,LIST!$A$78,IF(L878=LIST!$A$82,LIST!$A$78,IF(IFERROR(VLOOKUP(B878,'PHR (Project Hourly Rate)'!B:G,6,FALSE),LIST!$A$78)=0,LIST!$A$79,L878)))))</f>
        <v/>
      </c>
      <c r="I878" s="42" t="str">
        <f>IF(B878="","",IF(L878=LIST!$A$75,"",IF(K878=LIST!$A$76,LIST!$A$76,IF(L878=LIST!$A$77,"",IF(L878=LIST!$A$78,"",IF(L878=LIST!$A$80,"",IF(L878=LIST!$A$72,"",IF(L878=LIST!$A$73,"",IF(L878=LIST!$A$81,"",IF(L878=LIST!$A$82,"",IF(L878=LIST!$A$79,"",IF(K878=LIST!$A$75,LIST!$A$75,ROUND(J878*L878,2)))))))))))))</f>
        <v/>
      </c>
      <c r="J878" s="43">
        <f>IF(D878="",0,IF(K878=LIST!$A$75,0,IF(K878=LIST!$A$76,0,IF(K878=LIST!$A$77,0,IF(K878=LIST!$A$78,0,(MIN(D878,8)-K878))))))</f>
        <v>0</v>
      </c>
      <c r="K878" s="185" t="str">
        <f>IF(D878="","",IF('CLAIM FORM'!$M$7="",0,IF(L878=LIST!$A$78,0,IF('CLAIM FORM'!$M$7="R&amp;D",0,IF(E878="",LIST!$A$75,IF(F878=LIST!$F$30,0,IFERROR(((VLOOKUP(E878,'TRAINING CODE'!B:D,3,FALSE)*MIN(D878,8))),LIST!$A$76)))))))</f>
        <v/>
      </c>
      <c r="L878" s="183" t="str">
        <f>IF(B878="","",IF('CLAIM FORM'!$M$7="",LIST!$A$77,IFERROR(VLOOKUP(B878,'PHR (Project Hourly Rate)'!B:G,6,FALSE),LIST!$A$78)))</f>
        <v/>
      </c>
    </row>
    <row r="879" spans="1:12" ht="36" customHeight="1">
      <c r="A879" s="184">
        <v>877</v>
      </c>
      <c r="B879" s="46"/>
      <c r="C879" s="47"/>
      <c r="D879" s="48"/>
      <c r="E879" s="49"/>
      <c r="F879" s="49"/>
      <c r="G879" s="41" t="str">
        <f>IF(C879="","",VLOOKUP(WEEKDAY(C879),LIST!$A$15:$B$21,2,FALSE))</f>
        <v/>
      </c>
      <c r="H879" s="42" t="str">
        <f>IF(B879="","",IF(L879=LIST!$A$80,LIST!$A$78,IF(L879=LIST!$A$81,LIST!$A$78,IF(L879=LIST!$A$82,LIST!$A$78,IF(IFERROR(VLOOKUP(B879,'PHR (Project Hourly Rate)'!B:G,6,FALSE),LIST!$A$78)=0,LIST!$A$79,L879)))))</f>
        <v/>
      </c>
      <c r="I879" s="42" t="str">
        <f>IF(B879="","",IF(L879=LIST!$A$75,"",IF(K879=LIST!$A$76,LIST!$A$76,IF(L879=LIST!$A$77,"",IF(L879=LIST!$A$78,"",IF(L879=LIST!$A$80,"",IF(L879=LIST!$A$72,"",IF(L879=LIST!$A$73,"",IF(L879=LIST!$A$81,"",IF(L879=LIST!$A$82,"",IF(L879=LIST!$A$79,"",IF(K879=LIST!$A$75,LIST!$A$75,ROUND(J879*L879,2)))))))))))))</f>
        <v/>
      </c>
      <c r="J879" s="43">
        <f>IF(D879="",0,IF(K879=LIST!$A$75,0,IF(K879=LIST!$A$76,0,IF(K879=LIST!$A$77,0,IF(K879=LIST!$A$78,0,(MIN(D879,8)-K879))))))</f>
        <v>0</v>
      </c>
      <c r="K879" s="185" t="str">
        <f>IF(D879="","",IF('CLAIM FORM'!$M$7="",0,IF(L879=LIST!$A$78,0,IF('CLAIM FORM'!$M$7="R&amp;D",0,IF(E879="",LIST!$A$75,IF(F879=LIST!$F$30,0,IFERROR(((VLOOKUP(E879,'TRAINING CODE'!B:D,3,FALSE)*MIN(D879,8))),LIST!$A$76)))))))</f>
        <v/>
      </c>
      <c r="L879" s="183" t="str">
        <f>IF(B879="","",IF('CLAIM FORM'!$M$7="",LIST!$A$77,IFERROR(VLOOKUP(B879,'PHR (Project Hourly Rate)'!B:G,6,FALSE),LIST!$A$78)))</f>
        <v/>
      </c>
    </row>
    <row r="880" spans="1:12" ht="36" customHeight="1">
      <c r="A880" s="184">
        <v>878</v>
      </c>
      <c r="B880" s="46"/>
      <c r="C880" s="47"/>
      <c r="D880" s="48"/>
      <c r="E880" s="49"/>
      <c r="F880" s="49"/>
      <c r="G880" s="41" t="str">
        <f>IF(C880="","",VLOOKUP(WEEKDAY(C880),LIST!$A$15:$B$21,2,FALSE))</f>
        <v/>
      </c>
      <c r="H880" s="42" t="str">
        <f>IF(B880="","",IF(L880=LIST!$A$80,LIST!$A$78,IF(L880=LIST!$A$81,LIST!$A$78,IF(L880=LIST!$A$82,LIST!$A$78,IF(IFERROR(VLOOKUP(B880,'PHR (Project Hourly Rate)'!B:G,6,FALSE),LIST!$A$78)=0,LIST!$A$79,L880)))))</f>
        <v/>
      </c>
      <c r="I880" s="42" t="str">
        <f>IF(B880="","",IF(L880=LIST!$A$75,"",IF(K880=LIST!$A$76,LIST!$A$76,IF(L880=LIST!$A$77,"",IF(L880=LIST!$A$78,"",IF(L880=LIST!$A$80,"",IF(L880=LIST!$A$72,"",IF(L880=LIST!$A$73,"",IF(L880=LIST!$A$81,"",IF(L880=LIST!$A$82,"",IF(L880=LIST!$A$79,"",IF(K880=LIST!$A$75,LIST!$A$75,ROUND(J880*L880,2)))))))))))))</f>
        <v/>
      </c>
      <c r="J880" s="43">
        <f>IF(D880="",0,IF(K880=LIST!$A$75,0,IF(K880=LIST!$A$76,0,IF(K880=LIST!$A$77,0,IF(K880=LIST!$A$78,0,(MIN(D880,8)-K880))))))</f>
        <v>0</v>
      </c>
      <c r="K880" s="185" t="str">
        <f>IF(D880="","",IF('CLAIM FORM'!$M$7="",0,IF(L880=LIST!$A$78,0,IF('CLAIM FORM'!$M$7="R&amp;D",0,IF(E880="",LIST!$A$75,IF(F880=LIST!$F$30,0,IFERROR(((VLOOKUP(E880,'TRAINING CODE'!B:D,3,FALSE)*MIN(D880,8))),LIST!$A$76)))))))</f>
        <v/>
      </c>
      <c r="L880" s="183" t="str">
        <f>IF(B880="","",IF('CLAIM FORM'!$M$7="",LIST!$A$77,IFERROR(VLOOKUP(B880,'PHR (Project Hourly Rate)'!B:G,6,FALSE),LIST!$A$78)))</f>
        <v/>
      </c>
    </row>
    <row r="881" spans="1:12" ht="36" customHeight="1">
      <c r="A881" s="184">
        <v>879</v>
      </c>
      <c r="B881" s="46"/>
      <c r="C881" s="47"/>
      <c r="D881" s="48"/>
      <c r="E881" s="49"/>
      <c r="F881" s="49"/>
      <c r="G881" s="41" t="str">
        <f>IF(C881="","",VLOOKUP(WEEKDAY(C881),LIST!$A$15:$B$21,2,FALSE))</f>
        <v/>
      </c>
      <c r="H881" s="42" t="str">
        <f>IF(B881="","",IF(L881=LIST!$A$80,LIST!$A$78,IF(L881=LIST!$A$81,LIST!$A$78,IF(L881=LIST!$A$82,LIST!$A$78,IF(IFERROR(VLOOKUP(B881,'PHR (Project Hourly Rate)'!B:G,6,FALSE),LIST!$A$78)=0,LIST!$A$79,L881)))))</f>
        <v/>
      </c>
      <c r="I881" s="42" t="str">
        <f>IF(B881="","",IF(L881=LIST!$A$75,"",IF(K881=LIST!$A$76,LIST!$A$76,IF(L881=LIST!$A$77,"",IF(L881=LIST!$A$78,"",IF(L881=LIST!$A$80,"",IF(L881=LIST!$A$72,"",IF(L881=LIST!$A$73,"",IF(L881=LIST!$A$81,"",IF(L881=LIST!$A$82,"",IF(L881=LIST!$A$79,"",IF(K881=LIST!$A$75,LIST!$A$75,ROUND(J881*L881,2)))))))))))))</f>
        <v/>
      </c>
      <c r="J881" s="43">
        <f>IF(D881="",0,IF(K881=LIST!$A$75,0,IF(K881=LIST!$A$76,0,IF(K881=LIST!$A$77,0,IF(K881=LIST!$A$78,0,(MIN(D881,8)-K881))))))</f>
        <v>0</v>
      </c>
      <c r="K881" s="185" t="str">
        <f>IF(D881="","",IF('CLAIM FORM'!$M$7="",0,IF(L881=LIST!$A$78,0,IF('CLAIM FORM'!$M$7="R&amp;D",0,IF(E881="",LIST!$A$75,IF(F881=LIST!$F$30,0,IFERROR(((VLOOKUP(E881,'TRAINING CODE'!B:D,3,FALSE)*MIN(D881,8))),LIST!$A$76)))))))</f>
        <v/>
      </c>
      <c r="L881" s="183" t="str">
        <f>IF(B881="","",IF('CLAIM FORM'!$M$7="",LIST!$A$77,IFERROR(VLOOKUP(B881,'PHR (Project Hourly Rate)'!B:G,6,FALSE),LIST!$A$78)))</f>
        <v/>
      </c>
    </row>
    <row r="882" spans="1:12" ht="36" customHeight="1">
      <c r="A882" s="184">
        <v>880</v>
      </c>
      <c r="B882" s="46"/>
      <c r="C882" s="47"/>
      <c r="D882" s="48"/>
      <c r="E882" s="49"/>
      <c r="F882" s="49"/>
      <c r="G882" s="41" t="str">
        <f>IF(C882="","",VLOOKUP(WEEKDAY(C882),LIST!$A$15:$B$21,2,FALSE))</f>
        <v/>
      </c>
      <c r="H882" s="42" t="str">
        <f>IF(B882="","",IF(L882=LIST!$A$80,LIST!$A$78,IF(L882=LIST!$A$81,LIST!$A$78,IF(L882=LIST!$A$82,LIST!$A$78,IF(IFERROR(VLOOKUP(B882,'PHR (Project Hourly Rate)'!B:G,6,FALSE),LIST!$A$78)=0,LIST!$A$79,L882)))))</f>
        <v/>
      </c>
      <c r="I882" s="42" t="str">
        <f>IF(B882="","",IF(L882=LIST!$A$75,"",IF(K882=LIST!$A$76,LIST!$A$76,IF(L882=LIST!$A$77,"",IF(L882=LIST!$A$78,"",IF(L882=LIST!$A$80,"",IF(L882=LIST!$A$72,"",IF(L882=LIST!$A$73,"",IF(L882=LIST!$A$81,"",IF(L882=LIST!$A$82,"",IF(L882=LIST!$A$79,"",IF(K882=LIST!$A$75,LIST!$A$75,ROUND(J882*L882,2)))))))))))))</f>
        <v/>
      </c>
      <c r="J882" s="43">
        <f>IF(D882="",0,IF(K882=LIST!$A$75,0,IF(K882=LIST!$A$76,0,IF(K882=LIST!$A$77,0,IF(K882=LIST!$A$78,0,(MIN(D882,8)-K882))))))</f>
        <v>0</v>
      </c>
      <c r="K882" s="185" t="str">
        <f>IF(D882="","",IF('CLAIM FORM'!$M$7="",0,IF(L882=LIST!$A$78,0,IF('CLAIM FORM'!$M$7="R&amp;D",0,IF(E882="",LIST!$A$75,IF(F882=LIST!$F$30,0,IFERROR(((VLOOKUP(E882,'TRAINING CODE'!B:D,3,FALSE)*MIN(D882,8))),LIST!$A$76)))))))</f>
        <v/>
      </c>
      <c r="L882" s="183" t="str">
        <f>IF(B882="","",IF('CLAIM FORM'!$M$7="",LIST!$A$77,IFERROR(VLOOKUP(B882,'PHR (Project Hourly Rate)'!B:G,6,FALSE),LIST!$A$78)))</f>
        <v/>
      </c>
    </row>
    <row r="883" spans="1:12" ht="36" customHeight="1">
      <c r="A883" s="184">
        <v>881</v>
      </c>
      <c r="B883" s="46"/>
      <c r="C883" s="47"/>
      <c r="D883" s="48"/>
      <c r="E883" s="49"/>
      <c r="F883" s="49"/>
      <c r="G883" s="41" t="str">
        <f>IF(C883="","",VLOOKUP(WEEKDAY(C883),LIST!$A$15:$B$21,2,FALSE))</f>
        <v/>
      </c>
      <c r="H883" s="42" t="str">
        <f>IF(B883="","",IF(L883=LIST!$A$80,LIST!$A$78,IF(L883=LIST!$A$81,LIST!$A$78,IF(L883=LIST!$A$82,LIST!$A$78,IF(IFERROR(VLOOKUP(B883,'PHR (Project Hourly Rate)'!B:G,6,FALSE),LIST!$A$78)=0,LIST!$A$79,L883)))))</f>
        <v/>
      </c>
      <c r="I883" s="42" t="str">
        <f>IF(B883="","",IF(L883=LIST!$A$75,"",IF(K883=LIST!$A$76,LIST!$A$76,IF(L883=LIST!$A$77,"",IF(L883=LIST!$A$78,"",IF(L883=LIST!$A$80,"",IF(L883=LIST!$A$72,"",IF(L883=LIST!$A$73,"",IF(L883=LIST!$A$81,"",IF(L883=LIST!$A$82,"",IF(L883=LIST!$A$79,"",IF(K883=LIST!$A$75,LIST!$A$75,ROUND(J883*L883,2)))))))))))))</f>
        <v/>
      </c>
      <c r="J883" s="43">
        <f>IF(D883="",0,IF(K883=LIST!$A$75,0,IF(K883=LIST!$A$76,0,IF(K883=LIST!$A$77,0,IF(K883=LIST!$A$78,0,(MIN(D883,8)-K883))))))</f>
        <v>0</v>
      </c>
      <c r="K883" s="185" t="str">
        <f>IF(D883="","",IF('CLAIM FORM'!$M$7="",0,IF(L883=LIST!$A$78,0,IF('CLAIM FORM'!$M$7="R&amp;D",0,IF(E883="",LIST!$A$75,IF(F883=LIST!$F$30,0,IFERROR(((VLOOKUP(E883,'TRAINING CODE'!B:D,3,FALSE)*MIN(D883,8))),LIST!$A$76)))))))</f>
        <v/>
      </c>
      <c r="L883" s="183" t="str">
        <f>IF(B883="","",IF('CLAIM FORM'!$M$7="",LIST!$A$77,IFERROR(VLOOKUP(B883,'PHR (Project Hourly Rate)'!B:G,6,FALSE),LIST!$A$78)))</f>
        <v/>
      </c>
    </row>
    <row r="884" spans="1:12" ht="36" customHeight="1">
      <c r="A884" s="184">
        <v>882</v>
      </c>
      <c r="B884" s="46"/>
      <c r="C884" s="47"/>
      <c r="D884" s="48"/>
      <c r="E884" s="49"/>
      <c r="F884" s="49"/>
      <c r="G884" s="41" t="str">
        <f>IF(C884="","",VLOOKUP(WEEKDAY(C884),LIST!$A$15:$B$21,2,FALSE))</f>
        <v/>
      </c>
      <c r="H884" s="42" t="str">
        <f>IF(B884="","",IF(L884=LIST!$A$80,LIST!$A$78,IF(L884=LIST!$A$81,LIST!$A$78,IF(L884=LIST!$A$82,LIST!$A$78,IF(IFERROR(VLOOKUP(B884,'PHR (Project Hourly Rate)'!B:G,6,FALSE),LIST!$A$78)=0,LIST!$A$79,L884)))))</f>
        <v/>
      </c>
      <c r="I884" s="42" t="str">
        <f>IF(B884="","",IF(L884=LIST!$A$75,"",IF(K884=LIST!$A$76,LIST!$A$76,IF(L884=LIST!$A$77,"",IF(L884=LIST!$A$78,"",IF(L884=LIST!$A$80,"",IF(L884=LIST!$A$72,"",IF(L884=LIST!$A$73,"",IF(L884=LIST!$A$81,"",IF(L884=LIST!$A$82,"",IF(L884=LIST!$A$79,"",IF(K884=LIST!$A$75,LIST!$A$75,ROUND(J884*L884,2)))))))))))))</f>
        <v/>
      </c>
      <c r="J884" s="43">
        <f>IF(D884="",0,IF(K884=LIST!$A$75,0,IF(K884=LIST!$A$76,0,IF(K884=LIST!$A$77,0,IF(K884=LIST!$A$78,0,(MIN(D884,8)-K884))))))</f>
        <v>0</v>
      </c>
      <c r="K884" s="185" t="str">
        <f>IF(D884="","",IF('CLAIM FORM'!$M$7="",0,IF(L884=LIST!$A$78,0,IF('CLAIM FORM'!$M$7="R&amp;D",0,IF(E884="",LIST!$A$75,IF(F884=LIST!$F$30,0,IFERROR(((VLOOKUP(E884,'TRAINING CODE'!B:D,3,FALSE)*MIN(D884,8))),LIST!$A$76)))))))</f>
        <v/>
      </c>
      <c r="L884" s="183" t="str">
        <f>IF(B884="","",IF('CLAIM FORM'!$M$7="",LIST!$A$77,IFERROR(VLOOKUP(B884,'PHR (Project Hourly Rate)'!B:G,6,FALSE),LIST!$A$78)))</f>
        <v/>
      </c>
    </row>
    <row r="885" spans="1:12" ht="36" customHeight="1">
      <c r="A885" s="184">
        <v>883</v>
      </c>
      <c r="B885" s="46"/>
      <c r="C885" s="47"/>
      <c r="D885" s="48"/>
      <c r="E885" s="49"/>
      <c r="F885" s="49"/>
      <c r="G885" s="41" t="str">
        <f>IF(C885="","",VLOOKUP(WEEKDAY(C885),LIST!$A$15:$B$21,2,FALSE))</f>
        <v/>
      </c>
      <c r="H885" s="42" t="str">
        <f>IF(B885="","",IF(L885=LIST!$A$80,LIST!$A$78,IF(L885=LIST!$A$81,LIST!$A$78,IF(L885=LIST!$A$82,LIST!$A$78,IF(IFERROR(VLOOKUP(B885,'PHR (Project Hourly Rate)'!B:G,6,FALSE),LIST!$A$78)=0,LIST!$A$79,L885)))))</f>
        <v/>
      </c>
      <c r="I885" s="42" t="str">
        <f>IF(B885="","",IF(L885=LIST!$A$75,"",IF(K885=LIST!$A$76,LIST!$A$76,IF(L885=LIST!$A$77,"",IF(L885=LIST!$A$78,"",IF(L885=LIST!$A$80,"",IF(L885=LIST!$A$72,"",IF(L885=LIST!$A$73,"",IF(L885=LIST!$A$81,"",IF(L885=LIST!$A$82,"",IF(L885=LIST!$A$79,"",IF(K885=LIST!$A$75,LIST!$A$75,ROUND(J885*L885,2)))))))))))))</f>
        <v/>
      </c>
      <c r="J885" s="43">
        <f>IF(D885="",0,IF(K885=LIST!$A$75,0,IF(K885=LIST!$A$76,0,IF(K885=LIST!$A$77,0,IF(K885=LIST!$A$78,0,(MIN(D885,8)-K885))))))</f>
        <v>0</v>
      </c>
      <c r="K885" s="185" t="str">
        <f>IF(D885="","",IF('CLAIM FORM'!$M$7="",0,IF(L885=LIST!$A$78,0,IF('CLAIM FORM'!$M$7="R&amp;D",0,IF(E885="",LIST!$A$75,IF(F885=LIST!$F$30,0,IFERROR(((VLOOKUP(E885,'TRAINING CODE'!B:D,3,FALSE)*MIN(D885,8))),LIST!$A$76)))))))</f>
        <v/>
      </c>
      <c r="L885" s="183" t="str">
        <f>IF(B885="","",IF('CLAIM FORM'!$M$7="",LIST!$A$77,IFERROR(VLOOKUP(B885,'PHR (Project Hourly Rate)'!B:G,6,FALSE),LIST!$A$78)))</f>
        <v/>
      </c>
    </row>
    <row r="886" spans="1:12" ht="36" customHeight="1">
      <c r="A886" s="184">
        <v>884</v>
      </c>
      <c r="B886" s="46"/>
      <c r="C886" s="47"/>
      <c r="D886" s="48"/>
      <c r="E886" s="49"/>
      <c r="F886" s="49"/>
      <c r="G886" s="41" t="str">
        <f>IF(C886="","",VLOOKUP(WEEKDAY(C886),LIST!$A$15:$B$21,2,FALSE))</f>
        <v/>
      </c>
      <c r="H886" s="42" t="str">
        <f>IF(B886="","",IF(L886=LIST!$A$80,LIST!$A$78,IF(L886=LIST!$A$81,LIST!$A$78,IF(L886=LIST!$A$82,LIST!$A$78,IF(IFERROR(VLOOKUP(B886,'PHR (Project Hourly Rate)'!B:G,6,FALSE),LIST!$A$78)=0,LIST!$A$79,L886)))))</f>
        <v/>
      </c>
      <c r="I886" s="42" t="str">
        <f>IF(B886="","",IF(L886=LIST!$A$75,"",IF(K886=LIST!$A$76,LIST!$A$76,IF(L886=LIST!$A$77,"",IF(L886=LIST!$A$78,"",IF(L886=LIST!$A$80,"",IF(L886=LIST!$A$72,"",IF(L886=LIST!$A$73,"",IF(L886=LIST!$A$81,"",IF(L886=LIST!$A$82,"",IF(L886=LIST!$A$79,"",IF(K886=LIST!$A$75,LIST!$A$75,ROUND(J886*L886,2)))))))))))))</f>
        <v/>
      </c>
      <c r="J886" s="43">
        <f>IF(D886="",0,IF(K886=LIST!$A$75,0,IF(K886=LIST!$A$76,0,IF(K886=LIST!$A$77,0,IF(K886=LIST!$A$78,0,(MIN(D886,8)-K886))))))</f>
        <v>0</v>
      </c>
      <c r="K886" s="185" t="str">
        <f>IF(D886="","",IF('CLAIM FORM'!$M$7="",0,IF(L886=LIST!$A$78,0,IF('CLAIM FORM'!$M$7="R&amp;D",0,IF(E886="",LIST!$A$75,IF(F886=LIST!$F$30,0,IFERROR(((VLOOKUP(E886,'TRAINING CODE'!B:D,3,FALSE)*MIN(D886,8))),LIST!$A$76)))))))</f>
        <v/>
      </c>
      <c r="L886" s="183" t="str">
        <f>IF(B886="","",IF('CLAIM FORM'!$M$7="",LIST!$A$77,IFERROR(VLOOKUP(B886,'PHR (Project Hourly Rate)'!B:G,6,FALSE),LIST!$A$78)))</f>
        <v/>
      </c>
    </row>
    <row r="887" spans="1:12" ht="36" customHeight="1">
      <c r="A887" s="184">
        <v>885</v>
      </c>
      <c r="B887" s="46"/>
      <c r="C887" s="47"/>
      <c r="D887" s="48"/>
      <c r="E887" s="49"/>
      <c r="F887" s="49"/>
      <c r="G887" s="41" t="str">
        <f>IF(C887="","",VLOOKUP(WEEKDAY(C887),LIST!$A$15:$B$21,2,FALSE))</f>
        <v/>
      </c>
      <c r="H887" s="42" t="str">
        <f>IF(B887="","",IF(L887=LIST!$A$80,LIST!$A$78,IF(L887=LIST!$A$81,LIST!$A$78,IF(L887=LIST!$A$82,LIST!$A$78,IF(IFERROR(VLOOKUP(B887,'PHR (Project Hourly Rate)'!B:G,6,FALSE),LIST!$A$78)=0,LIST!$A$79,L887)))))</f>
        <v/>
      </c>
      <c r="I887" s="42" t="str">
        <f>IF(B887="","",IF(L887=LIST!$A$75,"",IF(K887=LIST!$A$76,LIST!$A$76,IF(L887=LIST!$A$77,"",IF(L887=LIST!$A$78,"",IF(L887=LIST!$A$80,"",IF(L887=LIST!$A$72,"",IF(L887=LIST!$A$73,"",IF(L887=LIST!$A$81,"",IF(L887=LIST!$A$82,"",IF(L887=LIST!$A$79,"",IF(K887=LIST!$A$75,LIST!$A$75,ROUND(J887*L887,2)))))))))))))</f>
        <v/>
      </c>
      <c r="J887" s="43">
        <f>IF(D887="",0,IF(K887=LIST!$A$75,0,IF(K887=LIST!$A$76,0,IF(K887=LIST!$A$77,0,IF(K887=LIST!$A$78,0,(MIN(D887,8)-K887))))))</f>
        <v>0</v>
      </c>
      <c r="K887" s="185" t="str">
        <f>IF(D887="","",IF('CLAIM FORM'!$M$7="",0,IF(L887=LIST!$A$78,0,IF('CLAIM FORM'!$M$7="R&amp;D",0,IF(E887="",LIST!$A$75,IF(F887=LIST!$F$30,0,IFERROR(((VLOOKUP(E887,'TRAINING CODE'!B:D,3,FALSE)*MIN(D887,8))),LIST!$A$76)))))))</f>
        <v/>
      </c>
      <c r="L887" s="183" t="str">
        <f>IF(B887="","",IF('CLAIM FORM'!$M$7="",LIST!$A$77,IFERROR(VLOOKUP(B887,'PHR (Project Hourly Rate)'!B:G,6,FALSE),LIST!$A$78)))</f>
        <v/>
      </c>
    </row>
    <row r="888" spans="1:12" ht="36" customHeight="1">
      <c r="A888" s="184">
        <v>886</v>
      </c>
      <c r="B888" s="46"/>
      <c r="C888" s="47"/>
      <c r="D888" s="48"/>
      <c r="E888" s="49"/>
      <c r="F888" s="49"/>
      <c r="G888" s="41" t="str">
        <f>IF(C888="","",VLOOKUP(WEEKDAY(C888),LIST!$A$15:$B$21,2,FALSE))</f>
        <v/>
      </c>
      <c r="H888" s="42" t="str">
        <f>IF(B888="","",IF(L888=LIST!$A$80,LIST!$A$78,IF(L888=LIST!$A$81,LIST!$A$78,IF(L888=LIST!$A$82,LIST!$A$78,IF(IFERROR(VLOOKUP(B888,'PHR (Project Hourly Rate)'!B:G,6,FALSE),LIST!$A$78)=0,LIST!$A$79,L888)))))</f>
        <v/>
      </c>
      <c r="I888" s="42" t="str">
        <f>IF(B888="","",IF(L888=LIST!$A$75,"",IF(K888=LIST!$A$76,LIST!$A$76,IF(L888=LIST!$A$77,"",IF(L888=LIST!$A$78,"",IF(L888=LIST!$A$80,"",IF(L888=LIST!$A$72,"",IF(L888=LIST!$A$73,"",IF(L888=LIST!$A$81,"",IF(L888=LIST!$A$82,"",IF(L888=LIST!$A$79,"",IF(K888=LIST!$A$75,LIST!$A$75,ROUND(J888*L888,2)))))))))))))</f>
        <v/>
      </c>
      <c r="J888" s="43">
        <f>IF(D888="",0,IF(K888=LIST!$A$75,0,IF(K888=LIST!$A$76,0,IF(K888=LIST!$A$77,0,IF(K888=LIST!$A$78,0,(MIN(D888,8)-K888))))))</f>
        <v>0</v>
      </c>
      <c r="K888" s="185" t="str">
        <f>IF(D888="","",IF('CLAIM FORM'!$M$7="",0,IF(L888=LIST!$A$78,0,IF('CLAIM FORM'!$M$7="R&amp;D",0,IF(E888="",LIST!$A$75,IF(F888=LIST!$F$30,0,IFERROR(((VLOOKUP(E888,'TRAINING CODE'!B:D,3,FALSE)*MIN(D888,8))),LIST!$A$76)))))))</f>
        <v/>
      </c>
      <c r="L888" s="183" t="str">
        <f>IF(B888="","",IF('CLAIM FORM'!$M$7="",LIST!$A$77,IFERROR(VLOOKUP(B888,'PHR (Project Hourly Rate)'!B:G,6,FALSE),LIST!$A$78)))</f>
        <v/>
      </c>
    </row>
    <row r="889" spans="1:12" ht="36" customHeight="1">
      <c r="A889" s="184">
        <v>887</v>
      </c>
      <c r="B889" s="46"/>
      <c r="C889" s="47"/>
      <c r="D889" s="48"/>
      <c r="E889" s="49"/>
      <c r="F889" s="49"/>
      <c r="G889" s="41" t="str">
        <f>IF(C889="","",VLOOKUP(WEEKDAY(C889),LIST!$A$15:$B$21,2,FALSE))</f>
        <v/>
      </c>
      <c r="H889" s="42" t="str">
        <f>IF(B889="","",IF(L889=LIST!$A$80,LIST!$A$78,IF(L889=LIST!$A$81,LIST!$A$78,IF(L889=LIST!$A$82,LIST!$A$78,IF(IFERROR(VLOOKUP(B889,'PHR (Project Hourly Rate)'!B:G,6,FALSE),LIST!$A$78)=0,LIST!$A$79,L889)))))</f>
        <v/>
      </c>
      <c r="I889" s="42" t="str">
        <f>IF(B889="","",IF(L889=LIST!$A$75,"",IF(K889=LIST!$A$76,LIST!$A$76,IF(L889=LIST!$A$77,"",IF(L889=LIST!$A$78,"",IF(L889=LIST!$A$80,"",IF(L889=LIST!$A$72,"",IF(L889=LIST!$A$73,"",IF(L889=LIST!$A$81,"",IF(L889=LIST!$A$82,"",IF(L889=LIST!$A$79,"",IF(K889=LIST!$A$75,LIST!$A$75,ROUND(J889*L889,2)))))))))))))</f>
        <v/>
      </c>
      <c r="J889" s="43">
        <f>IF(D889="",0,IF(K889=LIST!$A$75,0,IF(K889=LIST!$A$76,0,IF(K889=LIST!$A$77,0,IF(K889=LIST!$A$78,0,(MIN(D889,8)-K889))))))</f>
        <v>0</v>
      </c>
      <c r="K889" s="185" t="str">
        <f>IF(D889="","",IF('CLAIM FORM'!$M$7="",0,IF(L889=LIST!$A$78,0,IF('CLAIM FORM'!$M$7="R&amp;D",0,IF(E889="",LIST!$A$75,IF(F889=LIST!$F$30,0,IFERROR(((VLOOKUP(E889,'TRAINING CODE'!B:D,3,FALSE)*MIN(D889,8))),LIST!$A$76)))))))</f>
        <v/>
      </c>
      <c r="L889" s="183" t="str">
        <f>IF(B889="","",IF('CLAIM FORM'!$M$7="",LIST!$A$77,IFERROR(VLOOKUP(B889,'PHR (Project Hourly Rate)'!B:G,6,FALSE),LIST!$A$78)))</f>
        <v/>
      </c>
    </row>
    <row r="890" spans="1:12" ht="36" customHeight="1">
      <c r="A890" s="184">
        <v>888</v>
      </c>
      <c r="B890" s="46"/>
      <c r="C890" s="47"/>
      <c r="D890" s="48"/>
      <c r="E890" s="49"/>
      <c r="F890" s="49"/>
      <c r="G890" s="41" t="str">
        <f>IF(C890="","",VLOOKUP(WEEKDAY(C890),LIST!$A$15:$B$21,2,FALSE))</f>
        <v/>
      </c>
      <c r="H890" s="42" t="str">
        <f>IF(B890="","",IF(L890=LIST!$A$80,LIST!$A$78,IF(L890=LIST!$A$81,LIST!$A$78,IF(L890=LIST!$A$82,LIST!$A$78,IF(IFERROR(VLOOKUP(B890,'PHR (Project Hourly Rate)'!B:G,6,FALSE),LIST!$A$78)=0,LIST!$A$79,L890)))))</f>
        <v/>
      </c>
      <c r="I890" s="42" t="str">
        <f>IF(B890="","",IF(L890=LIST!$A$75,"",IF(K890=LIST!$A$76,LIST!$A$76,IF(L890=LIST!$A$77,"",IF(L890=LIST!$A$78,"",IF(L890=LIST!$A$80,"",IF(L890=LIST!$A$72,"",IF(L890=LIST!$A$73,"",IF(L890=LIST!$A$81,"",IF(L890=LIST!$A$82,"",IF(L890=LIST!$A$79,"",IF(K890=LIST!$A$75,LIST!$A$75,ROUND(J890*L890,2)))))))))))))</f>
        <v/>
      </c>
      <c r="J890" s="43">
        <f>IF(D890="",0,IF(K890=LIST!$A$75,0,IF(K890=LIST!$A$76,0,IF(K890=LIST!$A$77,0,IF(K890=LIST!$A$78,0,(MIN(D890,8)-K890))))))</f>
        <v>0</v>
      </c>
      <c r="K890" s="185" t="str">
        <f>IF(D890="","",IF('CLAIM FORM'!$M$7="",0,IF(L890=LIST!$A$78,0,IF('CLAIM FORM'!$M$7="R&amp;D",0,IF(E890="",LIST!$A$75,IF(F890=LIST!$F$30,0,IFERROR(((VLOOKUP(E890,'TRAINING CODE'!B:D,3,FALSE)*MIN(D890,8))),LIST!$A$76)))))))</f>
        <v/>
      </c>
      <c r="L890" s="183" t="str">
        <f>IF(B890="","",IF('CLAIM FORM'!$M$7="",LIST!$A$77,IFERROR(VLOOKUP(B890,'PHR (Project Hourly Rate)'!B:G,6,FALSE),LIST!$A$78)))</f>
        <v/>
      </c>
    </row>
    <row r="891" spans="1:12" ht="36" customHeight="1">
      <c r="A891" s="184">
        <v>889</v>
      </c>
      <c r="B891" s="46"/>
      <c r="C891" s="47"/>
      <c r="D891" s="48"/>
      <c r="E891" s="49"/>
      <c r="F891" s="49"/>
      <c r="G891" s="41" t="str">
        <f>IF(C891="","",VLOOKUP(WEEKDAY(C891),LIST!$A$15:$B$21,2,FALSE))</f>
        <v/>
      </c>
      <c r="H891" s="42" t="str">
        <f>IF(B891="","",IF(L891=LIST!$A$80,LIST!$A$78,IF(L891=LIST!$A$81,LIST!$A$78,IF(L891=LIST!$A$82,LIST!$A$78,IF(IFERROR(VLOOKUP(B891,'PHR (Project Hourly Rate)'!B:G,6,FALSE),LIST!$A$78)=0,LIST!$A$79,L891)))))</f>
        <v/>
      </c>
      <c r="I891" s="42" t="str">
        <f>IF(B891="","",IF(L891=LIST!$A$75,"",IF(K891=LIST!$A$76,LIST!$A$76,IF(L891=LIST!$A$77,"",IF(L891=LIST!$A$78,"",IF(L891=LIST!$A$80,"",IF(L891=LIST!$A$72,"",IF(L891=LIST!$A$73,"",IF(L891=LIST!$A$81,"",IF(L891=LIST!$A$82,"",IF(L891=LIST!$A$79,"",IF(K891=LIST!$A$75,LIST!$A$75,ROUND(J891*L891,2)))))))))))))</f>
        <v/>
      </c>
      <c r="J891" s="43">
        <f>IF(D891="",0,IF(K891=LIST!$A$75,0,IF(K891=LIST!$A$76,0,IF(K891=LIST!$A$77,0,IF(K891=LIST!$A$78,0,(MIN(D891,8)-K891))))))</f>
        <v>0</v>
      </c>
      <c r="K891" s="185" t="str">
        <f>IF(D891="","",IF('CLAIM FORM'!$M$7="",0,IF(L891=LIST!$A$78,0,IF('CLAIM FORM'!$M$7="R&amp;D",0,IF(E891="",LIST!$A$75,IF(F891=LIST!$F$30,0,IFERROR(((VLOOKUP(E891,'TRAINING CODE'!B:D,3,FALSE)*MIN(D891,8))),LIST!$A$76)))))))</f>
        <v/>
      </c>
      <c r="L891" s="183" t="str">
        <f>IF(B891="","",IF('CLAIM FORM'!$M$7="",LIST!$A$77,IFERROR(VLOOKUP(B891,'PHR (Project Hourly Rate)'!B:G,6,FALSE),LIST!$A$78)))</f>
        <v/>
      </c>
    </row>
    <row r="892" spans="1:12" ht="36" customHeight="1">
      <c r="A892" s="184">
        <v>890</v>
      </c>
      <c r="B892" s="46"/>
      <c r="C892" s="47"/>
      <c r="D892" s="48"/>
      <c r="E892" s="49"/>
      <c r="F892" s="49"/>
      <c r="G892" s="41" t="str">
        <f>IF(C892="","",VLOOKUP(WEEKDAY(C892),LIST!$A$15:$B$21,2,FALSE))</f>
        <v/>
      </c>
      <c r="H892" s="42" t="str">
        <f>IF(B892="","",IF(L892=LIST!$A$80,LIST!$A$78,IF(L892=LIST!$A$81,LIST!$A$78,IF(L892=LIST!$A$82,LIST!$A$78,IF(IFERROR(VLOOKUP(B892,'PHR (Project Hourly Rate)'!B:G,6,FALSE),LIST!$A$78)=0,LIST!$A$79,L892)))))</f>
        <v/>
      </c>
      <c r="I892" s="42" t="str">
        <f>IF(B892="","",IF(L892=LIST!$A$75,"",IF(K892=LIST!$A$76,LIST!$A$76,IF(L892=LIST!$A$77,"",IF(L892=LIST!$A$78,"",IF(L892=LIST!$A$80,"",IF(L892=LIST!$A$72,"",IF(L892=LIST!$A$73,"",IF(L892=LIST!$A$81,"",IF(L892=LIST!$A$82,"",IF(L892=LIST!$A$79,"",IF(K892=LIST!$A$75,LIST!$A$75,ROUND(J892*L892,2)))))))))))))</f>
        <v/>
      </c>
      <c r="J892" s="43">
        <f>IF(D892="",0,IF(K892=LIST!$A$75,0,IF(K892=LIST!$A$76,0,IF(K892=LIST!$A$77,0,IF(K892=LIST!$A$78,0,(MIN(D892,8)-K892))))))</f>
        <v>0</v>
      </c>
      <c r="K892" s="185" t="str">
        <f>IF(D892="","",IF('CLAIM FORM'!$M$7="",0,IF(L892=LIST!$A$78,0,IF('CLAIM FORM'!$M$7="R&amp;D",0,IF(E892="",LIST!$A$75,IF(F892=LIST!$F$30,0,IFERROR(((VLOOKUP(E892,'TRAINING CODE'!B:D,3,FALSE)*MIN(D892,8))),LIST!$A$76)))))))</f>
        <v/>
      </c>
      <c r="L892" s="183" t="str">
        <f>IF(B892="","",IF('CLAIM FORM'!$M$7="",LIST!$A$77,IFERROR(VLOOKUP(B892,'PHR (Project Hourly Rate)'!B:G,6,FALSE),LIST!$A$78)))</f>
        <v/>
      </c>
    </row>
    <row r="893" spans="1:12" ht="36" customHeight="1">
      <c r="A893" s="184">
        <v>891</v>
      </c>
      <c r="B893" s="46"/>
      <c r="C893" s="47"/>
      <c r="D893" s="48"/>
      <c r="E893" s="49"/>
      <c r="F893" s="49"/>
      <c r="G893" s="41" t="str">
        <f>IF(C893="","",VLOOKUP(WEEKDAY(C893),LIST!$A$15:$B$21,2,FALSE))</f>
        <v/>
      </c>
      <c r="H893" s="42" t="str">
        <f>IF(B893="","",IF(L893=LIST!$A$80,LIST!$A$78,IF(L893=LIST!$A$81,LIST!$A$78,IF(L893=LIST!$A$82,LIST!$A$78,IF(IFERROR(VLOOKUP(B893,'PHR (Project Hourly Rate)'!B:G,6,FALSE),LIST!$A$78)=0,LIST!$A$79,L893)))))</f>
        <v/>
      </c>
      <c r="I893" s="42" t="str">
        <f>IF(B893="","",IF(L893=LIST!$A$75,"",IF(K893=LIST!$A$76,LIST!$A$76,IF(L893=LIST!$A$77,"",IF(L893=LIST!$A$78,"",IF(L893=LIST!$A$80,"",IF(L893=LIST!$A$72,"",IF(L893=LIST!$A$73,"",IF(L893=LIST!$A$81,"",IF(L893=LIST!$A$82,"",IF(L893=LIST!$A$79,"",IF(K893=LIST!$A$75,LIST!$A$75,ROUND(J893*L893,2)))))))))))))</f>
        <v/>
      </c>
      <c r="J893" s="43">
        <f>IF(D893="",0,IF(K893=LIST!$A$75,0,IF(K893=LIST!$A$76,0,IF(K893=LIST!$A$77,0,IF(K893=LIST!$A$78,0,(MIN(D893,8)-K893))))))</f>
        <v>0</v>
      </c>
      <c r="K893" s="185" t="str">
        <f>IF(D893="","",IF('CLAIM FORM'!$M$7="",0,IF(L893=LIST!$A$78,0,IF('CLAIM FORM'!$M$7="R&amp;D",0,IF(E893="",LIST!$A$75,IF(F893=LIST!$F$30,0,IFERROR(((VLOOKUP(E893,'TRAINING CODE'!B:D,3,FALSE)*MIN(D893,8))),LIST!$A$76)))))))</f>
        <v/>
      </c>
      <c r="L893" s="183" t="str">
        <f>IF(B893="","",IF('CLAIM FORM'!$M$7="",LIST!$A$77,IFERROR(VLOOKUP(B893,'PHR (Project Hourly Rate)'!B:G,6,FALSE),LIST!$A$78)))</f>
        <v/>
      </c>
    </row>
    <row r="894" spans="1:12" ht="36" customHeight="1">
      <c r="A894" s="184">
        <v>892</v>
      </c>
      <c r="B894" s="46"/>
      <c r="C894" s="47"/>
      <c r="D894" s="48"/>
      <c r="E894" s="49"/>
      <c r="F894" s="49"/>
      <c r="G894" s="41" t="str">
        <f>IF(C894="","",VLOOKUP(WEEKDAY(C894),LIST!$A$15:$B$21,2,FALSE))</f>
        <v/>
      </c>
      <c r="H894" s="42" t="str">
        <f>IF(B894="","",IF(L894=LIST!$A$80,LIST!$A$78,IF(L894=LIST!$A$81,LIST!$A$78,IF(L894=LIST!$A$82,LIST!$A$78,IF(IFERROR(VLOOKUP(B894,'PHR (Project Hourly Rate)'!B:G,6,FALSE),LIST!$A$78)=0,LIST!$A$79,L894)))))</f>
        <v/>
      </c>
      <c r="I894" s="42" t="str">
        <f>IF(B894="","",IF(L894=LIST!$A$75,"",IF(K894=LIST!$A$76,LIST!$A$76,IF(L894=LIST!$A$77,"",IF(L894=LIST!$A$78,"",IF(L894=LIST!$A$80,"",IF(L894=LIST!$A$72,"",IF(L894=LIST!$A$73,"",IF(L894=LIST!$A$81,"",IF(L894=LIST!$A$82,"",IF(L894=LIST!$A$79,"",IF(K894=LIST!$A$75,LIST!$A$75,ROUND(J894*L894,2)))))))))))))</f>
        <v/>
      </c>
      <c r="J894" s="43">
        <f>IF(D894="",0,IF(K894=LIST!$A$75,0,IF(K894=LIST!$A$76,0,IF(K894=LIST!$A$77,0,IF(K894=LIST!$A$78,0,(MIN(D894,8)-K894))))))</f>
        <v>0</v>
      </c>
      <c r="K894" s="185" t="str">
        <f>IF(D894="","",IF('CLAIM FORM'!$M$7="",0,IF(L894=LIST!$A$78,0,IF('CLAIM FORM'!$M$7="R&amp;D",0,IF(E894="",LIST!$A$75,IF(F894=LIST!$F$30,0,IFERROR(((VLOOKUP(E894,'TRAINING CODE'!B:D,3,FALSE)*MIN(D894,8))),LIST!$A$76)))))))</f>
        <v/>
      </c>
      <c r="L894" s="183" t="str">
        <f>IF(B894="","",IF('CLAIM FORM'!$M$7="",LIST!$A$77,IFERROR(VLOOKUP(B894,'PHR (Project Hourly Rate)'!B:G,6,FALSE),LIST!$A$78)))</f>
        <v/>
      </c>
    </row>
    <row r="895" spans="1:12" ht="36" customHeight="1">
      <c r="A895" s="184">
        <v>893</v>
      </c>
      <c r="B895" s="46"/>
      <c r="C895" s="47"/>
      <c r="D895" s="48"/>
      <c r="E895" s="49"/>
      <c r="F895" s="49"/>
      <c r="G895" s="41" t="str">
        <f>IF(C895="","",VLOOKUP(WEEKDAY(C895),LIST!$A$15:$B$21,2,FALSE))</f>
        <v/>
      </c>
      <c r="H895" s="42" t="str">
        <f>IF(B895="","",IF(L895=LIST!$A$80,LIST!$A$78,IF(L895=LIST!$A$81,LIST!$A$78,IF(L895=LIST!$A$82,LIST!$A$78,IF(IFERROR(VLOOKUP(B895,'PHR (Project Hourly Rate)'!B:G,6,FALSE),LIST!$A$78)=0,LIST!$A$79,L895)))))</f>
        <v/>
      </c>
      <c r="I895" s="42" t="str">
        <f>IF(B895="","",IF(L895=LIST!$A$75,"",IF(K895=LIST!$A$76,LIST!$A$76,IF(L895=LIST!$A$77,"",IF(L895=LIST!$A$78,"",IF(L895=LIST!$A$80,"",IF(L895=LIST!$A$72,"",IF(L895=LIST!$A$73,"",IF(L895=LIST!$A$81,"",IF(L895=LIST!$A$82,"",IF(L895=LIST!$A$79,"",IF(K895=LIST!$A$75,LIST!$A$75,ROUND(J895*L895,2)))))))))))))</f>
        <v/>
      </c>
      <c r="J895" s="43">
        <f>IF(D895="",0,IF(K895=LIST!$A$75,0,IF(K895=LIST!$A$76,0,IF(K895=LIST!$A$77,0,IF(K895=LIST!$A$78,0,(MIN(D895,8)-K895))))))</f>
        <v>0</v>
      </c>
      <c r="K895" s="185" t="str">
        <f>IF(D895="","",IF('CLAIM FORM'!$M$7="",0,IF(L895=LIST!$A$78,0,IF('CLAIM FORM'!$M$7="R&amp;D",0,IF(E895="",LIST!$A$75,IF(F895=LIST!$F$30,0,IFERROR(((VLOOKUP(E895,'TRAINING CODE'!B:D,3,FALSE)*MIN(D895,8))),LIST!$A$76)))))))</f>
        <v/>
      </c>
      <c r="L895" s="183" t="str">
        <f>IF(B895="","",IF('CLAIM FORM'!$M$7="",LIST!$A$77,IFERROR(VLOOKUP(B895,'PHR (Project Hourly Rate)'!B:G,6,FALSE),LIST!$A$78)))</f>
        <v/>
      </c>
    </row>
    <row r="896" spans="1:12" ht="36" customHeight="1">
      <c r="A896" s="184">
        <v>894</v>
      </c>
      <c r="B896" s="46"/>
      <c r="C896" s="47"/>
      <c r="D896" s="48"/>
      <c r="E896" s="49"/>
      <c r="F896" s="49"/>
      <c r="G896" s="41" t="str">
        <f>IF(C896="","",VLOOKUP(WEEKDAY(C896),LIST!$A$15:$B$21,2,FALSE))</f>
        <v/>
      </c>
      <c r="H896" s="42" t="str">
        <f>IF(B896="","",IF(L896=LIST!$A$80,LIST!$A$78,IF(L896=LIST!$A$81,LIST!$A$78,IF(L896=LIST!$A$82,LIST!$A$78,IF(IFERROR(VLOOKUP(B896,'PHR (Project Hourly Rate)'!B:G,6,FALSE),LIST!$A$78)=0,LIST!$A$79,L896)))))</f>
        <v/>
      </c>
      <c r="I896" s="42" t="str">
        <f>IF(B896="","",IF(L896=LIST!$A$75,"",IF(K896=LIST!$A$76,LIST!$A$76,IF(L896=LIST!$A$77,"",IF(L896=LIST!$A$78,"",IF(L896=LIST!$A$80,"",IF(L896=LIST!$A$72,"",IF(L896=LIST!$A$73,"",IF(L896=LIST!$A$81,"",IF(L896=LIST!$A$82,"",IF(L896=LIST!$A$79,"",IF(K896=LIST!$A$75,LIST!$A$75,ROUND(J896*L896,2)))))))))))))</f>
        <v/>
      </c>
      <c r="J896" s="43">
        <f>IF(D896="",0,IF(K896=LIST!$A$75,0,IF(K896=LIST!$A$76,0,IF(K896=LIST!$A$77,0,IF(K896=LIST!$A$78,0,(MIN(D896,8)-K896))))))</f>
        <v>0</v>
      </c>
      <c r="K896" s="185" t="str">
        <f>IF(D896="","",IF('CLAIM FORM'!$M$7="",0,IF(L896=LIST!$A$78,0,IF('CLAIM FORM'!$M$7="R&amp;D",0,IF(E896="",LIST!$A$75,IF(F896=LIST!$F$30,0,IFERROR(((VLOOKUP(E896,'TRAINING CODE'!B:D,3,FALSE)*MIN(D896,8))),LIST!$A$76)))))))</f>
        <v/>
      </c>
      <c r="L896" s="183" t="str">
        <f>IF(B896="","",IF('CLAIM FORM'!$M$7="",LIST!$A$77,IFERROR(VLOOKUP(B896,'PHR (Project Hourly Rate)'!B:G,6,FALSE),LIST!$A$78)))</f>
        <v/>
      </c>
    </row>
    <row r="897" spans="1:12" ht="36" customHeight="1">
      <c r="A897" s="184">
        <v>895</v>
      </c>
      <c r="B897" s="46"/>
      <c r="C897" s="47"/>
      <c r="D897" s="48"/>
      <c r="E897" s="49"/>
      <c r="F897" s="49"/>
      <c r="G897" s="41" t="str">
        <f>IF(C897="","",VLOOKUP(WEEKDAY(C897),LIST!$A$15:$B$21,2,FALSE))</f>
        <v/>
      </c>
      <c r="H897" s="42" t="str">
        <f>IF(B897="","",IF(L897=LIST!$A$80,LIST!$A$78,IF(L897=LIST!$A$81,LIST!$A$78,IF(L897=LIST!$A$82,LIST!$A$78,IF(IFERROR(VLOOKUP(B897,'PHR (Project Hourly Rate)'!B:G,6,FALSE),LIST!$A$78)=0,LIST!$A$79,L897)))))</f>
        <v/>
      </c>
      <c r="I897" s="42" t="str">
        <f>IF(B897="","",IF(L897=LIST!$A$75,"",IF(K897=LIST!$A$76,LIST!$A$76,IF(L897=LIST!$A$77,"",IF(L897=LIST!$A$78,"",IF(L897=LIST!$A$80,"",IF(L897=LIST!$A$72,"",IF(L897=LIST!$A$73,"",IF(L897=LIST!$A$81,"",IF(L897=LIST!$A$82,"",IF(L897=LIST!$A$79,"",IF(K897=LIST!$A$75,LIST!$A$75,ROUND(J897*L897,2)))))))))))))</f>
        <v/>
      </c>
      <c r="J897" s="43">
        <f>IF(D897="",0,IF(K897=LIST!$A$75,0,IF(K897=LIST!$A$76,0,IF(K897=LIST!$A$77,0,IF(K897=LIST!$A$78,0,(MIN(D897,8)-K897))))))</f>
        <v>0</v>
      </c>
      <c r="K897" s="185" t="str">
        <f>IF(D897="","",IF('CLAIM FORM'!$M$7="",0,IF(L897=LIST!$A$78,0,IF('CLAIM FORM'!$M$7="R&amp;D",0,IF(E897="",LIST!$A$75,IF(F897=LIST!$F$30,0,IFERROR(((VLOOKUP(E897,'TRAINING CODE'!B:D,3,FALSE)*MIN(D897,8))),LIST!$A$76)))))))</f>
        <v/>
      </c>
      <c r="L897" s="183" t="str">
        <f>IF(B897="","",IF('CLAIM FORM'!$M$7="",LIST!$A$77,IFERROR(VLOOKUP(B897,'PHR (Project Hourly Rate)'!B:G,6,FALSE),LIST!$A$78)))</f>
        <v/>
      </c>
    </row>
    <row r="898" spans="1:12" ht="36" customHeight="1">
      <c r="A898" s="184">
        <v>896</v>
      </c>
      <c r="B898" s="46"/>
      <c r="C898" s="47"/>
      <c r="D898" s="48"/>
      <c r="E898" s="49"/>
      <c r="F898" s="49"/>
      <c r="G898" s="41" t="str">
        <f>IF(C898="","",VLOOKUP(WEEKDAY(C898),LIST!$A$15:$B$21,2,FALSE))</f>
        <v/>
      </c>
      <c r="H898" s="42" t="str">
        <f>IF(B898="","",IF(L898=LIST!$A$80,LIST!$A$78,IF(L898=LIST!$A$81,LIST!$A$78,IF(L898=LIST!$A$82,LIST!$A$78,IF(IFERROR(VLOOKUP(B898,'PHR (Project Hourly Rate)'!B:G,6,FALSE),LIST!$A$78)=0,LIST!$A$79,L898)))))</f>
        <v/>
      </c>
      <c r="I898" s="42" t="str">
        <f>IF(B898="","",IF(L898=LIST!$A$75,"",IF(K898=LIST!$A$76,LIST!$A$76,IF(L898=LIST!$A$77,"",IF(L898=LIST!$A$78,"",IF(L898=LIST!$A$80,"",IF(L898=LIST!$A$72,"",IF(L898=LIST!$A$73,"",IF(L898=LIST!$A$81,"",IF(L898=LIST!$A$82,"",IF(L898=LIST!$A$79,"",IF(K898=LIST!$A$75,LIST!$A$75,ROUND(J898*L898,2)))))))))))))</f>
        <v/>
      </c>
      <c r="J898" s="43">
        <f>IF(D898="",0,IF(K898=LIST!$A$75,0,IF(K898=LIST!$A$76,0,IF(K898=LIST!$A$77,0,IF(K898=LIST!$A$78,0,(MIN(D898,8)-K898))))))</f>
        <v>0</v>
      </c>
      <c r="K898" s="185" t="str">
        <f>IF(D898="","",IF('CLAIM FORM'!$M$7="",0,IF(L898=LIST!$A$78,0,IF('CLAIM FORM'!$M$7="R&amp;D",0,IF(E898="",LIST!$A$75,IF(F898=LIST!$F$30,0,IFERROR(((VLOOKUP(E898,'TRAINING CODE'!B:D,3,FALSE)*MIN(D898,8))),LIST!$A$76)))))))</f>
        <v/>
      </c>
      <c r="L898" s="183" t="str">
        <f>IF(B898="","",IF('CLAIM FORM'!$M$7="",LIST!$A$77,IFERROR(VLOOKUP(B898,'PHR (Project Hourly Rate)'!B:G,6,FALSE),LIST!$A$78)))</f>
        <v/>
      </c>
    </row>
    <row r="899" spans="1:12" ht="36" customHeight="1">
      <c r="A899" s="184">
        <v>897</v>
      </c>
      <c r="B899" s="46"/>
      <c r="C899" s="47"/>
      <c r="D899" s="48"/>
      <c r="E899" s="49"/>
      <c r="F899" s="49"/>
      <c r="G899" s="41" t="str">
        <f>IF(C899="","",VLOOKUP(WEEKDAY(C899),LIST!$A$15:$B$21,2,FALSE))</f>
        <v/>
      </c>
      <c r="H899" s="42" t="str">
        <f>IF(B899="","",IF(L899=LIST!$A$80,LIST!$A$78,IF(L899=LIST!$A$81,LIST!$A$78,IF(L899=LIST!$A$82,LIST!$A$78,IF(IFERROR(VLOOKUP(B899,'PHR (Project Hourly Rate)'!B:G,6,FALSE),LIST!$A$78)=0,LIST!$A$79,L899)))))</f>
        <v/>
      </c>
      <c r="I899" s="42" t="str">
        <f>IF(B899="","",IF(L899=LIST!$A$75,"",IF(K899=LIST!$A$76,LIST!$A$76,IF(L899=LIST!$A$77,"",IF(L899=LIST!$A$78,"",IF(L899=LIST!$A$80,"",IF(L899=LIST!$A$72,"",IF(L899=LIST!$A$73,"",IF(L899=LIST!$A$81,"",IF(L899=LIST!$A$82,"",IF(L899=LIST!$A$79,"",IF(K899=LIST!$A$75,LIST!$A$75,ROUND(J899*L899,2)))))))))))))</f>
        <v/>
      </c>
      <c r="J899" s="43">
        <f>IF(D899="",0,IF(K899=LIST!$A$75,0,IF(K899=LIST!$A$76,0,IF(K899=LIST!$A$77,0,IF(K899=LIST!$A$78,0,(MIN(D899,8)-K899))))))</f>
        <v>0</v>
      </c>
      <c r="K899" s="185" t="str">
        <f>IF(D899="","",IF('CLAIM FORM'!$M$7="",0,IF(L899=LIST!$A$78,0,IF('CLAIM FORM'!$M$7="R&amp;D",0,IF(E899="",LIST!$A$75,IF(F899=LIST!$F$30,0,IFERROR(((VLOOKUP(E899,'TRAINING CODE'!B:D,3,FALSE)*MIN(D899,8))),LIST!$A$76)))))))</f>
        <v/>
      </c>
      <c r="L899" s="183" t="str">
        <f>IF(B899="","",IF('CLAIM FORM'!$M$7="",LIST!$A$77,IFERROR(VLOOKUP(B899,'PHR (Project Hourly Rate)'!B:G,6,FALSE),LIST!$A$78)))</f>
        <v/>
      </c>
    </row>
    <row r="900" spans="1:12" ht="36" customHeight="1">
      <c r="A900" s="184">
        <v>898</v>
      </c>
      <c r="B900" s="46"/>
      <c r="C900" s="47"/>
      <c r="D900" s="48"/>
      <c r="E900" s="49"/>
      <c r="F900" s="49"/>
      <c r="G900" s="41" t="str">
        <f>IF(C900="","",VLOOKUP(WEEKDAY(C900),LIST!$A$15:$B$21,2,FALSE))</f>
        <v/>
      </c>
      <c r="H900" s="42" t="str">
        <f>IF(B900="","",IF(L900=LIST!$A$80,LIST!$A$78,IF(L900=LIST!$A$81,LIST!$A$78,IF(L900=LIST!$A$82,LIST!$A$78,IF(IFERROR(VLOOKUP(B900,'PHR (Project Hourly Rate)'!B:G,6,FALSE),LIST!$A$78)=0,LIST!$A$79,L900)))))</f>
        <v/>
      </c>
      <c r="I900" s="42" t="str">
        <f>IF(B900="","",IF(L900=LIST!$A$75,"",IF(K900=LIST!$A$76,LIST!$A$76,IF(L900=LIST!$A$77,"",IF(L900=LIST!$A$78,"",IF(L900=LIST!$A$80,"",IF(L900=LIST!$A$72,"",IF(L900=LIST!$A$73,"",IF(L900=LIST!$A$81,"",IF(L900=LIST!$A$82,"",IF(L900=LIST!$A$79,"",IF(K900=LIST!$A$75,LIST!$A$75,ROUND(J900*L900,2)))))))))))))</f>
        <v/>
      </c>
      <c r="J900" s="43">
        <f>IF(D900="",0,IF(K900=LIST!$A$75,0,IF(K900=LIST!$A$76,0,IF(K900=LIST!$A$77,0,IF(K900=LIST!$A$78,0,(MIN(D900,8)-K900))))))</f>
        <v>0</v>
      </c>
      <c r="K900" s="185" t="str">
        <f>IF(D900="","",IF('CLAIM FORM'!$M$7="",0,IF(L900=LIST!$A$78,0,IF('CLAIM FORM'!$M$7="R&amp;D",0,IF(E900="",LIST!$A$75,IF(F900=LIST!$F$30,0,IFERROR(((VLOOKUP(E900,'TRAINING CODE'!B:D,3,FALSE)*MIN(D900,8))),LIST!$A$76)))))))</f>
        <v/>
      </c>
      <c r="L900" s="183" t="str">
        <f>IF(B900="","",IF('CLAIM FORM'!$M$7="",LIST!$A$77,IFERROR(VLOOKUP(B900,'PHR (Project Hourly Rate)'!B:G,6,FALSE),LIST!$A$78)))</f>
        <v/>
      </c>
    </row>
    <row r="901" spans="1:12" ht="36" customHeight="1">
      <c r="A901" s="184">
        <v>899</v>
      </c>
      <c r="B901" s="46"/>
      <c r="C901" s="47"/>
      <c r="D901" s="48"/>
      <c r="E901" s="49"/>
      <c r="F901" s="49"/>
      <c r="G901" s="41" t="str">
        <f>IF(C901="","",VLOOKUP(WEEKDAY(C901),LIST!$A$15:$B$21,2,FALSE))</f>
        <v/>
      </c>
      <c r="H901" s="42" t="str">
        <f>IF(B901="","",IF(L901=LIST!$A$80,LIST!$A$78,IF(L901=LIST!$A$81,LIST!$A$78,IF(L901=LIST!$A$82,LIST!$A$78,IF(IFERROR(VLOOKUP(B901,'PHR (Project Hourly Rate)'!B:G,6,FALSE),LIST!$A$78)=0,LIST!$A$79,L901)))))</f>
        <v/>
      </c>
      <c r="I901" s="42" t="str">
        <f>IF(B901="","",IF(L901=LIST!$A$75,"",IF(K901=LIST!$A$76,LIST!$A$76,IF(L901=LIST!$A$77,"",IF(L901=LIST!$A$78,"",IF(L901=LIST!$A$80,"",IF(L901=LIST!$A$72,"",IF(L901=LIST!$A$73,"",IF(L901=LIST!$A$81,"",IF(L901=LIST!$A$82,"",IF(L901=LIST!$A$79,"",IF(K901=LIST!$A$75,LIST!$A$75,ROUND(J901*L901,2)))))))))))))</f>
        <v/>
      </c>
      <c r="J901" s="43">
        <f>IF(D901="",0,IF(K901=LIST!$A$75,0,IF(K901=LIST!$A$76,0,IF(K901=LIST!$A$77,0,IF(K901=LIST!$A$78,0,(MIN(D901,8)-K901))))))</f>
        <v>0</v>
      </c>
      <c r="K901" s="185" t="str">
        <f>IF(D901="","",IF('CLAIM FORM'!$M$7="",0,IF(L901=LIST!$A$78,0,IF('CLAIM FORM'!$M$7="R&amp;D",0,IF(E901="",LIST!$A$75,IF(F901=LIST!$F$30,0,IFERROR(((VLOOKUP(E901,'TRAINING CODE'!B:D,3,FALSE)*MIN(D901,8))),LIST!$A$76)))))))</f>
        <v/>
      </c>
      <c r="L901" s="183" t="str">
        <f>IF(B901="","",IF('CLAIM FORM'!$M$7="",LIST!$A$77,IFERROR(VLOOKUP(B901,'PHR (Project Hourly Rate)'!B:G,6,FALSE),LIST!$A$78)))</f>
        <v/>
      </c>
    </row>
    <row r="902" spans="1:12" ht="36" customHeight="1">
      <c r="A902" s="184">
        <v>900</v>
      </c>
      <c r="B902" s="46"/>
      <c r="C902" s="47"/>
      <c r="D902" s="48"/>
      <c r="E902" s="49"/>
      <c r="F902" s="49"/>
      <c r="G902" s="41" t="str">
        <f>IF(C902="","",VLOOKUP(WEEKDAY(C902),LIST!$A$15:$B$21,2,FALSE))</f>
        <v/>
      </c>
      <c r="H902" s="42" t="str">
        <f>IF(B902="","",IF(L902=LIST!$A$80,LIST!$A$78,IF(L902=LIST!$A$81,LIST!$A$78,IF(L902=LIST!$A$82,LIST!$A$78,IF(IFERROR(VLOOKUP(B902,'PHR (Project Hourly Rate)'!B:G,6,FALSE),LIST!$A$78)=0,LIST!$A$79,L902)))))</f>
        <v/>
      </c>
      <c r="I902" s="42" t="str">
        <f>IF(B902="","",IF(L902=LIST!$A$75,"",IF(K902=LIST!$A$76,LIST!$A$76,IF(L902=LIST!$A$77,"",IF(L902=LIST!$A$78,"",IF(L902=LIST!$A$80,"",IF(L902=LIST!$A$72,"",IF(L902=LIST!$A$73,"",IF(L902=LIST!$A$81,"",IF(L902=LIST!$A$82,"",IF(L902=LIST!$A$79,"",IF(K902=LIST!$A$75,LIST!$A$75,ROUND(J902*L902,2)))))))))))))</f>
        <v/>
      </c>
      <c r="J902" s="43">
        <f>IF(D902="",0,IF(K902=LIST!$A$75,0,IF(K902=LIST!$A$76,0,IF(K902=LIST!$A$77,0,IF(K902=LIST!$A$78,0,(MIN(D902,8)-K902))))))</f>
        <v>0</v>
      </c>
      <c r="K902" s="185" t="str">
        <f>IF(D902="","",IF('CLAIM FORM'!$M$7="",0,IF(L902=LIST!$A$78,0,IF('CLAIM FORM'!$M$7="R&amp;D",0,IF(E902="",LIST!$A$75,IF(F902=LIST!$F$30,0,IFERROR(((VLOOKUP(E902,'TRAINING CODE'!B:D,3,FALSE)*MIN(D902,8))),LIST!$A$76)))))))</f>
        <v/>
      </c>
      <c r="L902" s="183" t="str">
        <f>IF(B902="","",IF('CLAIM FORM'!$M$7="",LIST!$A$77,IFERROR(VLOOKUP(B902,'PHR (Project Hourly Rate)'!B:G,6,FALSE),LIST!$A$78)))</f>
        <v/>
      </c>
    </row>
    <row r="903" spans="1:12" ht="36" customHeight="1">
      <c r="A903" s="184">
        <v>901</v>
      </c>
      <c r="B903" s="46"/>
      <c r="C903" s="47"/>
      <c r="D903" s="48"/>
      <c r="E903" s="49"/>
      <c r="F903" s="49"/>
      <c r="G903" s="41" t="str">
        <f>IF(C903="","",VLOOKUP(WEEKDAY(C903),LIST!$A$15:$B$21,2,FALSE))</f>
        <v/>
      </c>
      <c r="H903" s="42" t="str">
        <f>IF(B903="","",IF(L903=LIST!$A$80,LIST!$A$78,IF(L903=LIST!$A$81,LIST!$A$78,IF(L903=LIST!$A$82,LIST!$A$78,IF(IFERROR(VLOOKUP(B903,'PHR (Project Hourly Rate)'!B:G,6,FALSE),LIST!$A$78)=0,LIST!$A$79,L903)))))</f>
        <v/>
      </c>
      <c r="I903" s="42" t="str">
        <f>IF(B903="","",IF(L903=LIST!$A$75,"",IF(K903=LIST!$A$76,LIST!$A$76,IF(L903=LIST!$A$77,"",IF(L903=LIST!$A$78,"",IF(L903=LIST!$A$80,"",IF(L903=LIST!$A$72,"",IF(L903=LIST!$A$73,"",IF(L903=LIST!$A$81,"",IF(L903=LIST!$A$82,"",IF(L903=LIST!$A$79,"",IF(K903=LIST!$A$75,LIST!$A$75,ROUND(J903*L903,2)))))))))))))</f>
        <v/>
      </c>
      <c r="J903" s="43">
        <f>IF(D903="",0,IF(K903=LIST!$A$75,0,IF(K903=LIST!$A$76,0,IF(K903=LIST!$A$77,0,IF(K903=LIST!$A$78,0,(MIN(D903,8)-K903))))))</f>
        <v>0</v>
      </c>
      <c r="K903" s="185" t="str">
        <f>IF(D903="","",IF('CLAIM FORM'!$M$7="",0,IF(L903=LIST!$A$78,0,IF('CLAIM FORM'!$M$7="R&amp;D",0,IF(E903="",LIST!$A$75,IF(F903=LIST!$F$30,0,IFERROR(((VLOOKUP(E903,'TRAINING CODE'!B:D,3,FALSE)*MIN(D903,8))),LIST!$A$76)))))))</f>
        <v/>
      </c>
      <c r="L903" s="183" t="str">
        <f>IF(B903="","",IF('CLAIM FORM'!$M$7="",LIST!$A$77,IFERROR(VLOOKUP(B903,'PHR (Project Hourly Rate)'!B:G,6,FALSE),LIST!$A$78)))</f>
        <v/>
      </c>
    </row>
    <row r="904" spans="1:12" ht="36" customHeight="1">
      <c r="A904" s="184">
        <v>902</v>
      </c>
      <c r="B904" s="46"/>
      <c r="C904" s="47"/>
      <c r="D904" s="48"/>
      <c r="E904" s="49"/>
      <c r="F904" s="49"/>
      <c r="G904" s="41" t="str">
        <f>IF(C904="","",VLOOKUP(WEEKDAY(C904),LIST!$A$15:$B$21,2,FALSE))</f>
        <v/>
      </c>
      <c r="H904" s="42" t="str">
        <f>IF(B904="","",IF(L904=LIST!$A$80,LIST!$A$78,IF(L904=LIST!$A$81,LIST!$A$78,IF(L904=LIST!$A$82,LIST!$A$78,IF(IFERROR(VLOOKUP(B904,'PHR (Project Hourly Rate)'!B:G,6,FALSE),LIST!$A$78)=0,LIST!$A$79,L904)))))</f>
        <v/>
      </c>
      <c r="I904" s="42" t="str">
        <f>IF(B904="","",IF(L904=LIST!$A$75,"",IF(K904=LIST!$A$76,LIST!$A$76,IF(L904=LIST!$A$77,"",IF(L904=LIST!$A$78,"",IF(L904=LIST!$A$80,"",IF(L904=LIST!$A$72,"",IF(L904=LIST!$A$73,"",IF(L904=LIST!$A$81,"",IF(L904=LIST!$A$82,"",IF(L904=LIST!$A$79,"",IF(K904=LIST!$A$75,LIST!$A$75,ROUND(J904*L904,2)))))))))))))</f>
        <v/>
      </c>
      <c r="J904" s="43">
        <f>IF(D904="",0,IF(K904=LIST!$A$75,0,IF(K904=LIST!$A$76,0,IF(K904=LIST!$A$77,0,IF(K904=LIST!$A$78,0,(MIN(D904,8)-K904))))))</f>
        <v>0</v>
      </c>
      <c r="K904" s="185" t="str">
        <f>IF(D904="","",IF('CLAIM FORM'!$M$7="",0,IF(L904=LIST!$A$78,0,IF('CLAIM FORM'!$M$7="R&amp;D",0,IF(E904="",LIST!$A$75,IF(F904=LIST!$F$30,0,IFERROR(((VLOOKUP(E904,'TRAINING CODE'!B:D,3,FALSE)*MIN(D904,8))),LIST!$A$76)))))))</f>
        <v/>
      </c>
      <c r="L904" s="183" t="str">
        <f>IF(B904="","",IF('CLAIM FORM'!$M$7="",LIST!$A$77,IFERROR(VLOOKUP(B904,'PHR (Project Hourly Rate)'!B:G,6,FALSE),LIST!$A$78)))</f>
        <v/>
      </c>
    </row>
    <row r="905" spans="1:12" ht="36" customHeight="1">
      <c r="A905" s="184">
        <v>903</v>
      </c>
      <c r="B905" s="46"/>
      <c r="C905" s="47"/>
      <c r="D905" s="48"/>
      <c r="E905" s="49"/>
      <c r="F905" s="49"/>
      <c r="G905" s="41" t="str">
        <f>IF(C905="","",VLOOKUP(WEEKDAY(C905),LIST!$A$15:$B$21,2,FALSE))</f>
        <v/>
      </c>
      <c r="H905" s="42" t="str">
        <f>IF(B905="","",IF(L905=LIST!$A$80,LIST!$A$78,IF(L905=LIST!$A$81,LIST!$A$78,IF(L905=LIST!$A$82,LIST!$A$78,IF(IFERROR(VLOOKUP(B905,'PHR (Project Hourly Rate)'!B:G,6,FALSE),LIST!$A$78)=0,LIST!$A$79,L905)))))</f>
        <v/>
      </c>
      <c r="I905" s="42" t="str">
        <f>IF(B905="","",IF(L905=LIST!$A$75,"",IF(K905=LIST!$A$76,LIST!$A$76,IF(L905=LIST!$A$77,"",IF(L905=LIST!$A$78,"",IF(L905=LIST!$A$80,"",IF(L905=LIST!$A$72,"",IF(L905=LIST!$A$73,"",IF(L905=LIST!$A$81,"",IF(L905=LIST!$A$82,"",IF(L905=LIST!$A$79,"",IF(K905=LIST!$A$75,LIST!$A$75,ROUND(J905*L905,2)))))))))))))</f>
        <v/>
      </c>
      <c r="J905" s="43">
        <f>IF(D905="",0,IF(K905=LIST!$A$75,0,IF(K905=LIST!$A$76,0,IF(K905=LIST!$A$77,0,IF(K905=LIST!$A$78,0,(MIN(D905,8)-K905))))))</f>
        <v>0</v>
      </c>
      <c r="K905" s="185" t="str">
        <f>IF(D905="","",IF('CLAIM FORM'!$M$7="",0,IF(L905=LIST!$A$78,0,IF('CLAIM FORM'!$M$7="R&amp;D",0,IF(E905="",LIST!$A$75,IF(F905=LIST!$F$30,0,IFERROR(((VLOOKUP(E905,'TRAINING CODE'!B:D,3,FALSE)*MIN(D905,8))),LIST!$A$76)))))))</f>
        <v/>
      </c>
      <c r="L905" s="183" t="str">
        <f>IF(B905="","",IF('CLAIM FORM'!$M$7="",LIST!$A$77,IFERROR(VLOOKUP(B905,'PHR (Project Hourly Rate)'!B:G,6,FALSE),LIST!$A$78)))</f>
        <v/>
      </c>
    </row>
    <row r="906" spans="1:12" ht="36" customHeight="1">
      <c r="A906" s="184">
        <v>904</v>
      </c>
      <c r="B906" s="46"/>
      <c r="C906" s="47"/>
      <c r="D906" s="48"/>
      <c r="E906" s="49"/>
      <c r="F906" s="49"/>
      <c r="G906" s="41" t="str">
        <f>IF(C906="","",VLOOKUP(WEEKDAY(C906),LIST!$A$15:$B$21,2,FALSE))</f>
        <v/>
      </c>
      <c r="H906" s="42" t="str">
        <f>IF(B906="","",IF(L906=LIST!$A$80,LIST!$A$78,IF(L906=LIST!$A$81,LIST!$A$78,IF(L906=LIST!$A$82,LIST!$A$78,IF(IFERROR(VLOOKUP(B906,'PHR (Project Hourly Rate)'!B:G,6,FALSE),LIST!$A$78)=0,LIST!$A$79,L906)))))</f>
        <v/>
      </c>
      <c r="I906" s="42" t="str">
        <f>IF(B906="","",IF(L906=LIST!$A$75,"",IF(K906=LIST!$A$76,LIST!$A$76,IF(L906=LIST!$A$77,"",IF(L906=LIST!$A$78,"",IF(L906=LIST!$A$80,"",IF(L906=LIST!$A$72,"",IF(L906=LIST!$A$73,"",IF(L906=LIST!$A$81,"",IF(L906=LIST!$A$82,"",IF(L906=LIST!$A$79,"",IF(K906=LIST!$A$75,LIST!$A$75,ROUND(J906*L906,2)))))))))))))</f>
        <v/>
      </c>
      <c r="J906" s="43">
        <f>IF(D906="",0,IF(K906=LIST!$A$75,0,IF(K906=LIST!$A$76,0,IF(K906=LIST!$A$77,0,IF(K906=LIST!$A$78,0,(MIN(D906,8)-K906))))))</f>
        <v>0</v>
      </c>
      <c r="K906" s="185" t="str">
        <f>IF(D906="","",IF('CLAIM FORM'!$M$7="",0,IF(L906=LIST!$A$78,0,IF('CLAIM FORM'!$M$7="R&amp;D",0,IF(E906="",LIST!$A$75,IF(F906=LIST!$F$30,0,IFERROR(((VLOOKUP(E906,'TRAINING CODE'!B:D,3,FALSE)*MIN(D906,8))),LIST!$A$76)))))))</f>
        <v/>
      </c>
      <c r="L906" s="183" t="str">
        <f>IF(B906="","",IF('CLAIM FORM'!$M$7="",LIST!$A$77,IFERROR(VLOOKUP(B906,'PHR (Project Hourly Rate)'!B:G,6,FALSE),LIST!$A$78)))</f>
        <v/>
      </c>
    </row>
    <row r="907" spans="1:12" ht="36" customHeight="1">
      <c r="A907" s="184">
        <v>905</v>
      </c>
      <c r="B907" s="46"/>
      <c r="C907" s="47"/>
      <c r="D907" s="48"/>
      <c r="E907" s="49"/>
      <c r="F907" s="49"/>
      <c r="G907" s="41" t="str">
        <f>IF(C907="","",VLOOKUP(WEEKDAY(C907),LIST!$A$15:$B$21,2,FALSE))</f>
        <v/>
      </c>
      <c r="H907" s="42" t="str">
        <f>IF(B907="","",IF(L907=LIST!$A$80,LIST!$A$78,IF(L907=LIST!$A$81,LIST!$A$78,IF(L907=LIST!$A$82,LIST!$A$78,IF(IFERROR(VLOOKUP(B907,'PHR (Project Hourly Rate)'!B:G,6,FALSE),LIST!$A$78)=0,LIST!$A$79,L907)))))</f>
        <v/>
      </c>
      <c r="I907" s="42" t="str">
        <f>IF(B907="","",IF(L907=LIST!$A$75,"",IF(K907=LIST!$A$76,LIST!$A$76,IF(L907=LIST!$A$77,"",IF(L907=LIST!$A$78,"",IF(L907=LIST!$A$80,"",IF(L907=LIST!$A$72,"",IF(L907=LIST!$A$73,"",IF(L907=LIST!$A$81,"",IF(L907=LIST!$A$82,"",IF(L907=LIST!$A$79,"",IF(K907=LIST!$A$75,LIST!$A$75,ROUND(J907*L907,2)))))))))))))</f>
        <v/>
      </c>
      <c r="J907" s="43">
        <f>IF(D907="",0,IF(K907=LIST!$A$75,0,IF(K907=LIST!$A$76,0,IF(K907=LIST!$A$77,0,IF(K907=LIST!$A$78,0,(MIN(D907,8)-K907))))))</f>
        <v>0</v>
      </c>
      <c r="K907" s="185" t="str">
        <f>IF(D907="","",IF('CLAIM FORM'!$M$7="",0,IF(L907=LIST!$A$78,0,IF('CLAIM FORM'!$M$7="R&amp;D",0,IF(E907="",LIST!$A$75,IF(F907=LIST!$F$30,0,IFERROR(((VLOOKUP(E907,'TRAINING CODE'!B:D,3,FALSE)*MIN(D907,8))),LIST!$A$76)))))))</f>
        <v/>
      </c>
      <c r="L907" s="183" t="str">
        <f>IF(B907="","",IF('CLAIM FORM'!$M$7="",LIST!$A$77,IFERROR(VLOOKUP(B907,'PHR (Project Hourly Rate)'!B:G,6,FALSE),LIST!$A$78)))</f>
        <v/>
      </c>
    </row>
    <row r="908" spans="1:12" ht="36" customHeight="1">
      <c r="A908" s="184">
        <v>906</v>
      </c>
      <c r="B908" s="46"/>
      <c r="C908" s="47"/>
      <c r="D908" s="48"/>
      <c r="E908" s="49"/>
      <c r="F908" s="49"/>
      <c r="G908" s="41" t="str">
        <f>IF(C908="","",VLOOKUP(WEEKDAY(C908),LIST!$A$15:$B$21,2,FALSE))</f>
        <v/>
      </c>
      <c r="H908" s="42" t="str">
        <f>IF(B908="","",IF(L908=LIST!$A$80,LIST!$A$78,IF(L908=LIST!$A$81,LIST!$A$78,IF(L908=LIST!$A$82,LIST!$A$78,IF(IFERROR(VLOOKUP(B908,'PHR (Project Hourly Rate)'!B:G,6,FALSE),LIST!$A$78)=0,LIST!$A$79,L908)))))</f>
        <v/>
      </c>
      <c r="I908" s="42" t="str">
        <f>IF(B908="","",IF(L908=LIST!$A$75,"",IF(K908=LIST!$A$76,LIST!$A$76,IF(L908=LIST!$A$77,"",IF(L908=LIST!$A$78,"",IF(L908=LIST!$A$80,"",IF(L908=LIST!$A$72,"",IF(L908=LIST!$A$73,"",IF(L908=LIST!$A$81,"",IF(L908=LIST!$A$82,"",IF(L908=LIST!$A$79,"",IF(K908=LIST!$A$75,LIST!$A$75,ROUND(J908*L908,2)))))))))))))</f>
        <v/>
      </c>
      <c r="J908" s="43">
        <f>IF(D908="",0,IF(K908=LIST!$A$75,0,IF(K908=LIST!$A$76,0,IF(K908=LIST!$A$77,0,IF(K908=LIST!$A$78,0,(MIN(D908,8)-K908))))))</f>
        <v>0</v>
      </c>
      <c r="K908" s="185" t="str">
        <f>IF(D908="","",IF('CLAIM FORM'!$M$7="",0,IF(L908=LIST!$A$78,0,IF('CLAIM FORM'!$M$7="R&amp;D",0,IF(E908="",LIST!$A$75,IF(F908=LIST!$F$30,0,IFERROR(((VLOOKUP(E908,'TRAINING CODE'!B:D,3,FALSE)*MIN(D908,8))),LIST!$A$76)))))))</f>
        <v/>
      </c>
      <c r="L908" s="183" t="str">
        <f>IF(B908="","",IF('CLAIM FORM'!$M$7="",LIST!$A$77,IFERROR(VLOOKUP(B908,'PHR (Project Hourly Rate)'!B:G,6,FALSE),LIST!$A$78)))</f>
        <v/>
      </c>
    </row>
    <row r="909" spans="1:12" ht="36" customHeight="1">
      <c r="A909" s="184">
        <v>907</v>
      </c>
      <c r="B909" s="46"/>
      <c r="C909" s="47"/>
      <c r="D909" s="48"/>
      <c r="E909" s="49"/>
      <c r="F909" s="49"/>
      <c r="G909" s="41" t="str">
        <f>IF(C909="","",VLOOKUP(WEEKDAY(C909),LIST!$A$15:$B$21,2,FALSE))</f>
        <v/>
      </c>
      <c r="H909" s="42" t="str">
        <f>IF(B909="","",IF(L909=LIST!$A$80,LIST!$A$78,IF(L909=LIST!$A$81,LIST!$A$78,IF(L909=LIST!$A$82,LIST!$A$78,IF(IFERROR(VLOOKUP(B909,'PHR (Project Hourly Rate)'!B:G,6,FALSE),LIST!$A$78)=0,LIST!$A$79,L909)))))</f>
        <v/>
      </c>
      <c r="I909" s="42" t="str">
        <f>IF(B909="","",IF(L909=LIST!$A$75,"",IF(K909=LIST!$A$76,LIST!$A$76,IF(L909=LIST!$A$77,"",IF(L909=LIST!$A$78,"",IF(L909=LIST!$A$80,"",IF(L909=LIST!$A$72,"",IF(L909=LIST!$A$73,"",IF(L909=LIST!$A$81,"",IF(L909=LIST!$A$82,"",IF(L909=LIST!$A$79,"",IF(K909=LIST!$A$75,LIST!$A$75,ROUND(J909*L909,2)))))))))))))</f>
        <v/>
      </c>
      <c r="J909" s="43">
        <f>IF(D909="",0,IF(K909=LIST!$A$75,0,IF(K909=LIST!$A$76,0,IF(K909=LIST!$A$77,0,IF(K909=LIST!$A$78,0,(MIN(D909,8)-K909))))))</f>
        <v>0</v>
      </c>
      <c r="K909" s="185" t="str">
        <f>IF(D909="","",IF('CLAIM FORM'!$M$7="",0,IF(L909=LIST!$A$78,0,IF('CLAIM FORM'!$M$7="R&amp;D",0,IF(E909="",LIST!$A$75,IF(F909=LIST!$F$30,0,IFERROR(((VLOOKUP(E909,'TRAINING CODE'!B:D,3,FALSE)*MIN(D909,8))),LIST!$A$76)))))))</f>
        <v/>
      </c>
      <c r="L909" s="183" t="str">
        <f>IF(B909="","",IF('CLAIM FORM'!$M$7="",LIST!$A$77,IFERROR(VLOOKUP(B909,'PHR (Project Hourly Rate)'!B:G,6,FALSE),LIST!$A$78)))</f>
        <v/>
      </c>
    </row>
    <row r="910" spans="1:12" ht="36" customHeight="1">
      <c r="A910" s="184">
        <v>908</v>
      </c>
      <c r="B910" s="46"/>
      <c r="C910" s="47"/>
      <c r="D910" s="48"/>
      <c r="E910" s="49"/>
      <c r="F910" s="49"/>
      <c r="G910" s="41" t="str">
        <f>IF(C910="","",VLOOKUP(WEEKDAY(C910),LIST!$A$15:$B$21,2,FALSE))</f>
        <v/>
      </c>
      <c r="H910" s="42" t="str">
        <f>IF(B910="","",IF(L910=LIST!$A$80,LIST!$A$78,IF(L910=LIST!$A$81,LIST!$A$78,IF(L910=LIST!$A$82,LIST!$A$78,IF(IFERROR(VLOOKUP(B910,'PHR (Project Hourly Rate)'!B:G,6,FALSE),LIST!$A$78)=0,LIST!$A$79,L910)))))</f>
        <v/>
      </c>
      <c r="I910" s="42" t="str">
        <f>IF(B910="","",IF(L910=LIST!$A$75,"",IF(K910=LIST!$A$76,LIST!$A$76,IF(L910=LIST!$A$77,"",IF(L910=LIST!$A$78,"",IF(L910=LIST!$A$80,"",IF(L910=LIST!$A$72,"",IF(L910=LIST!$A$73,"",IF(L910=LIST!$A$81,"",IF(L910=LIST!$A$82,"",IF(L910=LIST!$A$79,"",IF(K910=LIST!$A$75,LIST!$A$75,ROUND(J910*L910,2)))))))))))))</f>
        <v/>
      </c>
      <c r="J910" s="43">
        <f>IF(D910="",0,IF(K910=LIST!$A$75,0,IF(K910=LIST!$A$76,0,IF(K910=LIST!$A$77,0,IF(K910=LIST!$A$78,0,(MIN(D910,8)-K910))))))</f>
        <v>0</v>
      </c>
      <c r="K910" s="185" t="str">
        <f>IF(D910="","",IF('CLAIM FORM'!$M$7="",0,IF(L910=LIST!$A$78,0,IF('CLAIM FORM'!$M$7="R&amp;D",0,IF(E910="",LIST!$A$75,IF(F910=LIST!$F$30,0,IFERROR(((VLOOKUP(E910,'TRAINING CODE'!B:D,3,FALSE)*MIN(D910,8))),LIST!$A$76)))))))</f>
        <v/>
      </c>
      <c r="L910" s="183" t="str">
        <f>IF(B910="","",IF('CLAIM FORM'!$M$7="",LIST!$A$77,IFERROR(VLOOKUP(B910,'PHR (Project Hourly Rate)'!B:G,6,FALSE),LIST!$A$78)))</f>
        <v/>
      </c>
    </row>
    <row r="911" spans="1:12" ht="36" customHeight="1">
      <c r="A911" s="184">
        <v>909</v>
      </c>
      <c r="B911" s="46"/>
      <c r="C911" s="47"/>
      <c r="D911" s="48"/>
      <c r="E911" s="49"/>
      <c r="F911" s="49"/>
      <c r="G911" s="41" t="str">
        <f>IF(C911="","",VLOOKUP(WEEKDAY(C911),LIST!$A$15:$B$21,2,FALSE))</f>
        <v/>
      </c>
      <c r="H911" s="42" t="str">
        <f>IF(B911="","",IF(L911=LIST!$A$80,LIST!$A$78,IF(L911=LIST!$A$81,LIST!$A$78,IF(L911=LIST!$A$82,LIST!$A$78,IF(IFERROR(VLOOKUP(B911,'PHR (Project Hourly Rate)'!B:G,6,FALSE),LIST!$A$78)=0,LIST!$A$79,L911)))))</f>
        <v/>
      </c>
      <c r="I911" s="42" t="str">
        <f>IF(B911="","",IF(L911=LIST!$A$75,"",IF(K911=LIST!$A$76,LIST!$A$76,IF(L911=LIST!$A$77,"",IF(L911=LIST!$A$78,"",IF(L911=LIST!$A$80,"",IF(L911=LIST!$A$72,"",IF(L911=LIST!$A$73,"",IF(L911=LIST!$A$81,"",IF(L911=LIST!$A$82,"",IF(L911=LIST!$A$79,"",IF(K911=LIST!$A$75,LIST!$A$75,ROUND(J911*L911,2)))))))))))))</f>
        <v/>
      </c>
      <c r="J911" s="43">
        <f>IF(D911="",0,IF(K911=LIST!$A$75,0,IF(K911=LIST!$A$76,0,IF(K911=LIST!$A$77,0,IF(K911=LIST!$A$78,0,(MIN(D911,8)-K911))))))</f>
        <v>0</v>
      </c>
      <c r="K911" s="185" t="str">
        <f>IF(D911="","",IF('CLAIM FORM'!$M$7="",0,IF(L911=LIST!$A$78,0,IF('CLAIM FORM'!$M$7="R&amp;D",0,IF(E911="",LIST!$A$75,IF(F911=LIST!$F$30,0,IFERROR(((VLOOKUP(E911,'TRAINING CODE'!B:D,3,FALSE)*MIN(D911,8))),LIST!$A$76)))))))</f>
        <v/>
      </c>
      <c r="L911" s="183" t="str">
        <f>IF(B911="","",IF('CLAIM FORM'!$M$7="",LIST!$A$77,IFERROR(VLOOKUP(B911,'PHR (Project Hourly Rate)'!B:G,6,FALSE),LIST!$A$78)))</f>
        <v/>
      </c>
    </row>
    <row r="912" spans="1:12" ht="36" customHeight="1">
      <c r="A912" s="184">
        <v>910</v>
      </c>
      <c r="B912" s="46"/>
      <c r="C912" s="47"/>
      <c r="D912" s="48"/>
      <c r="E912" s="49"/>
      <c r="F912" s="49"/>
      <c r="G912" s="41" t="str">
        <f>IF(C912="","",VLOOKUP(WEEKDAY(C912),LIST!$A$15:$B$21,2,FALSE))</f>
        <v/>
      </c>
      <c r="H912" s="42" t="str">
        <f>IF(B912="","",IF(L912=LIST!$A$80,LIST!$A$78,IF(L912=LIST!$A$81,LIST!$A$78,IF(L912=LIST!$A$82,LIST!$A$78,IF(IFERROR(VLOOKUP(B912,'PHR (Project Hourly Rate)'!B:G,6,FALSE),LIST!$A$78)=0,LIST!$A$79,L912)))))</f>
        <v/>
      </c>
      <c r="I912" s="42" t="str">
        <f>IF(B912="","",IF(L912=LIST!$A$75,"",IF(K912=LIST!$A$76,LIST!$A$76,IF(L912=LIST!$A$77,"",IF(L912=LIST!$A$78,"",IF(L912=LIST!$A$80,"",IF(L912=LIST!$A$72,"",IF(L912=LIST!$A$73,"",IF(L912=LIST!$A$81,"",IF(L912=LIST!$A$82,"",IF(L912=LIST!$A$79,"",IF(K912=LIST!$A$75,LIST!$A$75,ROUND(J912*L912,2)))))))))))))</f>
        <v/>
      </c>
      <c r="J912" s="43">
        <f>IF(D912="",0,IF(K912=LIST!$A$75,0,IF(K912=LIST!$A$76,0,IF(K912=LIST!$A$77,0,IF(K912=LIST!$A$78,0,(MIN(D912,8)-K912))))))</f>
        <v>0</v>
      </c>
      <c r="K912" s="185" t="str">
        <f>IF(D912="","",IF('CLAIM FORM'!$M$7="",0,IF(L912=LIST!$A$78,0,IF('CLAIM FORM'!$M$7="R&amp;D",0,IF(E912="",LIST!$A$75,IF(F912=LIST!$F$30,0,IFERROR(((VLOOKUP(E912,'TRAINING CODE'!B:D,3,FALSE)*MIN(D912,8))),LIST!$A$76)))))))</f>
        <v/>
      </c>
      <c r="L912" s="183" t="str">
        <f>IF(B912="","",IF('CLAIM FORM'!$M$7="",LIST!$A$77,IFERROR(VLOOKUP(B912,'PHR (Project Hourly Rate)'!B:G,6,FALSE),LIST!$A$78)))</f>
        <v/>
      </c>
    </row>
    <row r="913" spans="1:12" ht="36" customHeight="1">
      <c r="A913" s="184">
        <v>911</v>
      </c>
      <c r="B913" s="46"/>
      <c r="C913" s="47"/>
      <c r="D913" s="48"/>
      <c r="E913" s="49"/>
      <c r="F913" s="49"/>
      <c r="G913" s="41" t="str">
        <f>IF(C913="","",VLOOKUP(WEEKDAY(C913),LIST!$A$15:$B$21,2,FALSE))</f>
        <v/>
      </c>
      <c r="H913" s="42" t="str">
        <f>IF(B913="","",IF(L913=LIST!$A$80,LIST!$A$78,IF(L913=LIST!$A$81,LIST!$A$78,IF(L913=LIST!$A$82,LIST!$A$78,IF(IFERROR(VLOOKUP(B913,'PHR (Project Hourly Rate)'!B:G,6,FALSE),LIST!$A$78)=0,LIST!$A$79,L913)))))</f>
        <v/>
      </c>
      <c r="I913" s="42" t="str">
        <f>IF(B913="","",IF(L913=LIST!$A$75,"",IF(K913=LIST!$A$76,LIST!$A$76,IF(L913=LIST!$A$77,"",IF(L913=LIST!$A$78,"",IF(L913=LIST!$A$80,"",IF(L913=LIST!$A$72,"",IF(L913=LIST!$A$73,"",IF(L913=LIST!$A$81,"",IF(L913=LIST!$A$82,"",IF(L913=LIST!$A$79,"",IF(K913=LIST!$A$75,LIST!$A$75,ROUND(J913*L913,2)))))))))))))</f>
        <v/>
      </c>
      <c r="J913" s="43">
        <f>IF(D913="",0,IF(K913=LIST!$A$75,0,IF(K913=LIST!$A$76,0,IF(K913=LIST!$A$77,0,IF(K913=LIST!$A$78,0,(MIN(D913,8)-K913))))))</f>
        <v>0</v>
      </c>
      <c r="K913" s="185" t="str">
        <f>IF(D913="","",IF('CLAIM FORM'!$M$7="",0,IF(L913=LIST!$A$78,0,IF('CLAIM FORM'!$M$7="R&amp;D",0,IF(E913="",LIST!$A$75,IF(F913=LIST!$F$30,0,IFERROR(((VLOOKUP(E913,'TRAINING CODE'!B:D,3,FALSE)*MIN(D913,8))),LIST!$A$76)))))))</f>
        <v/>
      </c>
      <c r="L913" s="183" t="str">
        <f>IF(B913="","",IF('CLAIM FORM'!$M$7="",LIST!$A$77,IFERROR(VLOOKUP(B913,'PHR (Project Hourly Rate)'!B:G,6,FALSE),LIST!$A$78)))</f>
        <v/>
      </c>
    </row>
    <row r="914" spans="1:12" ht="36" customHeight="1">
      <c r="A914" s="184">
        <v>912</v>
      </c>
      <c r="B914" s="46"/>
      <c r="C914" s="47"/>
      <c r="D914" s="48"/>
      <c r="E914" s="49"/>
      <c r="F914" s="49"/>
      <c r="G914" s="41" t="str">
        <f>IF(C914="","",VLOOKUP(WEEKDAY(C914),LIST!$A$15:$B$21,2,FALSE))</f>
        <v/>
      </c>
      <c r="H914" s="42" t="str">
        <f>IF(B914="","",IF(L914=LIST!$A$80,LIST!$A$78,IF(L914=LIST!$A$81,LIST!$A$78,IF(L914=LIST!$A$82,LIST!$A$78,IF(IFERROR(VLOOKUP(B914,'PHR (Project Hourly Rate)'!B:G,6,FALSE),LIST!$A$78)=0,LIST!$A$79,L914)))))</f>
        <v/>
      </c>
      <c r="I914" s="42" t="str">
        <f>IF(B914="","",IF(L914=LIST!$A$75,"",IF(K914=LIST!$A$76,LIST!$A$76,IF(L914=LIST!$A$77,"",IF(L914=LIST!$A$78,"",IF(L914=LIST!$A$80,"",IF(L914=LIST!$A$72,"",IF(L914=LIST!$A$73,"",IF(L914=LIST!$A$81,"",IF(L914=LIST!$A$82,"",IF(L914=LIST!$A$79,"",IF(K914=LIST!$A$75,LIST!$A$75,ROUND(J914*L914,2)))))))))))))</f>
        <v/>
      </c>
      <c r="J914" s="43">
        <f>IF(D914="",0,IF(K914=LIST!$A$75,0,IF(K914=LIST!$A$76,0,IF(K914=LIST!$A$77,0,IF(K914=LIST!$A$78,0,(MIN(D914,8)-K914))))))</f>
        <v>0</v>
      </c>
      <c r="K914" s="185" t="str">
        <f>IF(D914="","",IF('CLAIM FORM'!$M$7="",0,IF(L914=LIST!$A$78,0,IF('CLAIM FORM'!$M$7="R&amp;D",0,IF(E914="",LIST!$A$75,IF(F914=LIST!$F$30,0,IFERROR(((VLOOKUP(E914,'TRAINING CODE'!B:D,3,FALSE)*MIN(D914,8))),LIST!$A$76)))))))</f>
        <v/>
      </c>
      <c r="L914" s="183" t="str">
        <f>IF(B914="","",IF('CLAIM FORM'!$M$7="",LIST!$A$77,IFERROR(VLOOKUP(B914,'PHR (Project Hourly Rate)'!B:G,6,FALSE),LIST!$A$78)))</f>
        <v/>
      </c>
    </row>
    <row r="915" spans="1:12" ht="36" customHeight="1">
      <c r="A915" s="184">
        <v>913</v>
      </c>
      <c r="B915" s="46"/>
      <c r="C915" s="47"/>
      <c r="D915" s="48"/>
      <c r="E915" s="49"/>
      <c r="F915" s="49"/>
      <c r="G915" s="41" t="str">
        <f>IF(C915="","",VLOOKUP(WEEKDAY(C915),LIST!$A$15:$B$21,2,FALSE))</f>
        <v/>
      </c>
      <c r="H915" s="42" t="str">
        <f>IF(B915="","",IF(L915=LIST!$A$80,LIST!$A$78,IF(L915=LIST!$A$81,LIST!$A$78,IF(L915=LIST!$A$82,LIST!$A$78,IF(IFERROR(VLOOKUP(B915,'PHR (Project Hourly Rate)'!B:G,6,FALSE),LIST!$A$78)=0,LIST!$A$79,L915)))))</f>
        <v/>
      </c>
      <c r="I915" s="42" t="str">
        <f>IF(B915="","",IF(L915=LIST!$A$75,"",IF(K915=LIST!$A$76,LIST!$A$76,IF(L915=LIST!$A$77,"",IF(L915=LIST!$A$78,"",IF(L915=LIST!$A$80,"",IF(L915=LIST!$A$72,"",IF(L915=LIST!$A$73,"",IF(L915=LIST!$A$81,"",IF(L915=LIST!$A$82,"",IF(L915=LIST!$A$79,"",IF(K915=LIST!$A$75,LIST!$A$75,ROUND(J915*L915,2)))))))))))))</f>
        <v/>
      </c>
      <c r="J915" s="43">
        <f>IF(D915="",0,IF(K915=LIST!$A$75,0,IF(K915=LIST!$A$76,0,IF(K915=LIST!$A$77,0,IF(K915=LIST!$A$78,0,(MIN(D915,8)-K915))))))</f>
        <v>0</v>
      </c>
      <c r="K915" s="185" t="str">
        <f>IF(D915="","",IF('CLAIM FORM'!$M$7="",0,IF(L915=LIST!$A$78,0,IF('CLAIM FORM'!$M$7="R&amp;D",0,IF(E915="",LIST!$A$75,IF(F915=LIST!$F$30,0,IFERROR(((VLOOKUP(E915,'TRAINING CODE'!B:D,3,FALSE)*MIN(D915,8))),LIST!$A$76)))))))</f>
        <v/>
      </c>
      <c r="L915" s="183" t="str">
        <f>IF(B915="","",IF('CLAIM FORM'!$M$7="",LIST!$A$77,IFERROR(VLOOKUP(B915,'PHR (Project Hourly Rate)'!B:G,6,FALSE),LIST!$A$78)))</f>
        <v/>
      </c>
    </row>
    <row r="916" spans="1:12" ht="36" customHeight="1">
      <c r="A916" s="184">
        <v>914</v>
      </c>
      <c r="B916" s="46"/>
      <c r="C916" s="47"/>
      <c r="D916" s="48"/>
      <c r="E916" s="49"/>
      <c r="F916" s="49"/>
      <c r="G916" s="41" t="str">
        <f>IF(C916="","",VLOOKUP(WEEKDAY(C916),LIST!$A$15:$B$21,2,FALSE))</f>
        <v/>
      </c>
      <c r="H916" s="42" t="str">
        <f>IF(B916="","",IF(L916=LIST!$A$80,LIST!$A$78,IF(L916=LIST!$A$81,LIST!$A$78,IF(L916=LIST!$A$82,LIST!$A$78,IF(IFERROR(VLOOKUP(B916,'PHR (Project Hourly Rate)'!B:G,6,FALSE),LIST!$A$78)=0,LIST!$A$79,L916)))))</f>
        <v/>
      </c>
      <c r="I916" s="42" t="str">
        <f>IF(B916="","",IF(L916=LIST!$A$75,"",IF(K916=LIST!$A$76,LIST!$A$76,IF(L916=LIST!$A$77,"",IF(L916=LIST!$A$78,"",IF(L916=LIST!$A$80,"",IF(L916=LIST!$A$72,"",IF(L916=LIST!$A$73,"",IF(L916=LIST!$A$81,"",IF(L916=LIST!$A$82,"",IF(L916=LIST!$A$79,"",IF(K916=LIST!$A$75,LIST!$A$75,ROUND(J916*L916,2)))))))))))))</f>
        <v/>
      </c>
      <c r="J916" s="43">
        <f>IF(D916="",0,IF(K916=LIST!$A$75,0,IF(K916=LIST!$A$76,0,IF(K916=LIST!$A$77,0,IF(K916=LIST!$A$78,0,(MIN(D916,8)-K916))))))</f>
        <v>0</v>
      </c>
      <c r="K916" s="185" t="str">
        <f>IF(D916="","",IF('CLAIM FORM'!$M$7="",0,IF(L916=LIST!$A$78,0,IF('CLAIM FORM'!$M$7="R&amp;D",0,IF(E916="",LIST!$A$75,IF(F916=LIST!$F$30,0,IFERROR(((VLOOKUP(E916,'TRAINING CODE'!B:D,3,FALSE)*MIN(D916,8))),LIST!$A$76)))))))</f>
        <v/>
      </c>
      <c r="L916" s="183" t="str">
        <f>IF(B916="","",IF('CLAIM FORM'!$M$7="",LIST!$A$77,IFERROR(VLOOKUP(B916,'PHR (Project Hourly Rate)'!B:G,6,FALSE),LIST!$A$78)))</f>
        <v/>
      </c>
    </row>
    <row r="917" spans="1:12" ht="36" customHeight="1">
      <c r="A917" s="184">
        <v>915</v>
      </c>
      <c r="B917" s="46"/>
      <c r="C917" s="47"/>
      <c r="D917" s="48"/>
      <c r="E917" s="49"/>
      <c r="F917" s="49"/>
      <c r="G917" s="41" t="str">
        <f>IF(C917="","",VLOOKUP(WEEKDAY(C917),LIST!$A$15:$B$21,2,FALSE))</f>
        <v/>
      </c>
      <c r="H917" s="42" t="str">
        <f>IF(B917="","",IF(L917=LIST!$A$80,LIST!$A$78,IF(L917=LIST!$A$81,LIST!$A$78,IF(L917=LIST!$A$82,LIST!$A$78,IF(IFERROR(VLOOKUP(B917,'PHR (Project Hourly Rate)'!B:G,6,FALSE),LIST!$A$78)=0,LIST!$A$79,L917)))))</f>
        <v/>
      </c>
      <c r="I917" s="42" t="str">
        <f>IF(B917="","",IF(L917=LIST!$A$75,"",IF(K917=LIST!$A$76,LIST!$A$76,IF(L917=LIST!$A$77,"",IF(L917=LIST!$A$78,"",IF(L917=LIST!$A$80,"",IF(L917=LIST!$A$72,"",IF(L917=LIST!$A$73,"",IF(L917=LIST!$A$81,"",IF(L917=LIST!$A$82,"",IF(L917=LIST!$A$79,"",IF(K917=LIST!$A$75,LIST!$A$75,ROUND(J917*L917,2)))))))))))))</f>
        <v/>
      </c>
      <c r="J917" s="43">
        <f>IF(D917="",0,IF(K917=LIST!$A$75,0,IF(K917=LIST!$A$76,0,IF(K917=LIST!$A$77,0,IF(K917=LIST!$A$78,0,(MIN(D917,8)-K917))))))</f>
        <v>0</v>
      </c>
      <c r="K917" s="185" t="str">
        <f>IF(D917="","",IF('CLAIM FORM'!$M$7="",0,IF(L917=LIST!$A$78,0,IF('CLAIM FORM'!$M$7="R&amp;D",0,IF(E917="",LIST!$A$75,IF(F917=LIST!$F$30,0,IFERROR(((VLOOKUP(E917,'TRAINING CODE'!B:D,3,FALSE)*MIN(D917,8))),LIST!$A$76)))))))</f>
        <v/>
      </c>
      <c r="L917" s="183" t="str">
        <f>IF(B917="","",IF('CLAIM FORM'!$M$7="",LIST!$A$77,IFERROR(VLOOKUP(B917,'PHR (Project Hourly Rate)'!B:G,6,FALSE),LIST!$A$78)))</f>
        <v/>
      </c>
    </row>
    <row r="918" spans="1:12" ht="36" customHeight="1">
      <c r="A918" s="184">
        <v>916</v>
      </c>
      <c r="B918" s="46"/>
      <c r="C918" s="47"/>
      <c r="D918" s="48"/>
      <c r="E918" s="49"/>
      <c r="F918" s="49"/>
      <c r="G918" s="41" t="str">
        <f>IF(C918="","",VLOOKUP(WEEKDAY(C918),LIST!$A$15:$B$21,2,FALSE))</f>
        <v/>
      </c>
      <c r="H918" s="42" t="str">
        <f>IF(B918="","",IF(L918=LIST!$A$80,LIST!$A$78,IF(L918=LIST!$A$81,LIST!$A$78,IF(L918=LIST!$A$82,LIST!$A$78,IF(IFERROR(VLOOKUP(B918,'PHR (Project Hourly Rate)'!B:G,6,FALSE),LIST!$A$78)=0,LIST!$A$79,L918)))))</f>
        <v/>
      </c>
      <c r="I918" s="42" t="str">
        <f>IF(B918="","",IF(L918=LIST!$A$75,"",IF(K918=LIST!$A$76,LIST!$A$76,IF(L918=LIST!$A$77,"",IF(L918=LIST!$A$78,"",IF(L918=LIST!$A$80,"",IF(L918=LIST!$A$72,"",IF(L918=LIST!$A$73,"",IF(L918=LIST!$A$81,"",IF(L918=LIST!$A$82,"",IF(L918=LIST!$A$79,"",IF(K918=LIST!$A$75,LIST!$A$75,ROUND(J918*L918,2)))))))))))))</f>
        <v/>
      </c>
      <c r="J918" s="43">
        <f>IF(D918="",0,IF(K918=LIST!$A$75,0,IF(K918=LIST!$A$76,0,IF(K918=LIST!$A$77,0,IF(K918=LIST!$A$78,0,(MIN(D918,8)-K918))))))</f>
        <v>0</v>
      </c>
      <c r="K918" s="185" t="str">
        <f>IF(D918="","",IF('CLAIM FORM'!$M$7="",0,IF(L918=LIST!$A$78,0,IF('CLAIM FORM'!$M$7="R&amp;D",0,IF(E918="",LIST!$A$75,IF(F918=LIST!$F$30,0,IFERROR(((VLOOKUP(E918,'TRAINING CODE'!B:D,3,FALSE)*MIN(D918,8))),LIST!$A$76)))))))</f>
        <v/>
      </c>
      <c r="L918" s="183" t="str">
        <f>IF(B918="","",IF('CLAIM FORM'!$M$7="",LIST!$A$77,IFERROR(VLOOKUP(B918,'PHR (Project Hourly Rate)'!B:G,6,FALSE),LIST!$A$78)))</f>
        <v/>
      </c>
    </row>
    <row r="919" spans="1:12" ht="36" customHeight="1">
      <c r="A919" s="184">
        <v>917</v>
      </c>
      <c r="B919" s="46"/>
      <c r="C919" s="47"/>
      <c r="D919" s="48"/>
      <c r="E919" s="49"/>
      <c r="F919" s="49"/>
      <c r="G919" s="41" t="str">
        <f>IF(C919="","",VLOOKUP(WEEKDAY(C919),LIST!$A$15:$B$21,2,FALSE))</f>
        <v/>
      </c>
      <c r="H919" s="42" t="str">
        <f>IF(B919="","",IF(L919=LIST!$A$80,LIST!$A$78,IF(L919=LIST!$A$81,LIST!$A$78,IF(L919=LIST!$A$82,LIST!$A$78,IF(IFERROR(VLOOKUP(B919,'PHR (Project Hourly Rate)'!B:G,6,FALSE),LIST!$A$78)=0,LIST!$A$79,L919)))))</f>
        <v/>
      </c>
      <c r="I919" s="42" t="str">
        <f>IF(B919="","",IF(L919=LIST!$A$75,"",IF(K919=LIST!$A$76,LIST!$A$76,IF(L919=LIST!$A$77,"",IF(L919=LIST!$A$78,"",IF(L919=LIST!$A$80,"",IF(L919=LIST!$A$72,"",IF(L919=LIST!$A$73,"",IF(L919=LIST!$A$81,"",IF(L919=LIST!$A$82,"",IF(L919=LIST!$A$79,"",IF(K919=LIST!$A$75,LIST!$A$75,ROUND(J919*L919,2)))))))))))))</f>
        <v/>
      </c>
      <c r="J919" s="43">
        <f>IF(D919="",0,IF(K919=LIST!$A$75,0,IF(K919=LIST!$A$76,0,IF(K919=LIST!$A$77,0,IF(K919=LIST!$A$78,0,(MIN(D919,8)-K919))))))</f>
        <v>0</v>
      </c>
      <c r="K919" s="185" t="str">
        <f>IF(D919="","",IF('CLAIM FORM'!$M$7="",0,IF(L919=LIST!$A$78,0,IF('CLAIM FORM'!$M$7="R&amp;D",0,IF(E919="",LIST!$A$75,IF(F919=LIST!$F$30,0,IFERROR(((VLOOKUP(E919,'TRAINING CODE'!B:D,3,FALSE)*MIN(D919,8))),LIST!$A$76)))))))</f>
        <v/>
      </c>
      <c r="L919" s="183" t="str">
        <f>IF(B919="","",IF('CLAIM FORM'!$M$7="",LIST!$A$77,IFERROR(VLOOKUP(B919,'PHR (Project Hourly Rate)'!B:G,6,FALSE),LIST!$A$78)))</f>
        <v/>
      </c>
    </row>
    <row r="920" spans="1:12" ht="36" customHeight="1">
      <c r="A920" s="184">
        <v>918</v>
      </c>
      <c r="B920" s="46"/>
      <c r="C920" s="47"/>
      <c r="D920" s="48"/>
      <c r="E920" s="49"/>
      <c r="F920" s="49"/>
      <c r="G920" s="41" t="str">
        <f>IF(C920="","",VLOOKUP(WEEKDAY(C920),LIST!$A$15:$B$21,2,FALSE))</f>
        <v/>
      </c>
      <c r="H920" s="42" t="str">
        <f>IF(B920="","",IF(L920=LIST!$A$80,LIST!$A$78,IF(L920=LIST!$A$81,LIST!$A$78,IF(L920=LIST!$A$82,LIST!$A$78,IF(IFERROR(VLOOKUP(B920,'PHR (Project Hourly Rate)'!B:G,6,FALSE),LIST!$A$78)=0,LIST!$A$79,L920)))))</f>
        <v/>
      </c>
      <c r="I920" s="42" t="str">
        <f>IF(B920="","",IF(L920=LIST!$A$75,"",IF(K920=LIST!$A$76,LIST!$A$76,IF(L920=LIST!$A$77,"",IF(L920=LIST!$A$78,"",IF(L920=LIST!$A$80,"",IF(L920=LIST!$A$72,"",IF(L920=LIST!$A$73,"",IF(L920=LIST!$A$81,"",IF(L920=LIST!$A$82,"",IF(L920=LIST!$A$79,"",IF(K920=LIST!$A$75,LIST!$A$75,ROUND(J920*L920,2)))))))))))))</f>
        <v/>
      </c>
      <c r="J920" s="43">
        <f>IF(D920="",0,IF(K920=LIST!$A$75,0,IF(K920=LIST!$A$76,0,IF(K920=LIST!$A$77,0,IF(K920=LIST!$A$78,0,(MIN(D920,8)-K920))))))</f>
        <v>0</v>
      </c>
      <c r="K920" s="185" t="str">
        <f>IF(D920="","",IF('CLAIM FORM'!$M$7="",0,IF(L920=LIST!$A$78,0,IF('CLAIM FORM'!$M$7="R&amp;D",0,IF(E920="",LIST!$A$75,IF(F920=LIST!$F$30,0,IFERROR(((VLOOKUP(E920,'TRAINING CODE'!B:D,3,FALSE)*MIN(D920,8))),LIST!$A$76)))))))</f>
        <v/>
      </c>
      <c r="L920" s="183" t="str">
        <f>IF(B920="","",IF('CLAIM FORM'!$M$7="",LIST!$A$77,IFERROR(VLOOKUP(B920,'PHR (Project Hourly Rate)'!B:G,6,FALSE),LIST!$A$78)))</f>
        <v/>
      </c>
    </row>
    <row r="921" spans="1:12" ht="36" customHeight="1">
      <c r="A921" s="184">
        <v>919</v>
      </c>
      <c r="B921" s="46"/>
      <c r="C921" s="47"/>
      <c r="D921" s="48"/>
      <c r="E921" s="49"/>
      <c r="F921" s="49"/>
      <c r="G921" s="41" t="str">
        <f>IF(C921="","",VLOOKUP(WEEKDAY(C921),LIST!$A$15:$B$21,2,FALSE))</f>
        <v/>
      </c>
      <c r="H921" s="42" t="str">
        <f>IF(B921="","",IF(L921=LIST!$A$80,LIST!$A$78,IF(L921=LIST!$A$81,LIST!$A$78,IF(L921=LIST!$A$82,LIST!$A$78,IF(IFERROR(VLOOKUP(B921,'PHR (Project Hourly Rate)'!B:G,6,FALSE),LIST!$A$78)=0,LIST!$A$79,L921)))))</f>
        <v/>
      </c>
      <c r="I921" s="42" t="str">
        <f>IF(B921="","",IF(L921=LIST!$A$75,"",IF(K921=LIST!$A$76,LIST!$A$76,IF(L921=LIST!$A$77,"",IF(L921=LIST!$A$78,"",IF(L921=LIST!$A$80,"",IF(L921=LIST!$A$72,"",IF(L921=LIST!$A$73,"",IF(L921=LIST!$A$81,"",IF(L921=LIST!$A$82,"",IF(L921=LIST!$A$79,"",IF(K921=LIST!$A$75,LIST!$A$75,ROUND(J921*L921,2)))))))))))))</f>
        <v/>
      </c>
      <c r="J921" s="43">
        <f>IF(D921="",0,IF(K921=LIST!$A$75,0,IF(K921=LIST!$A$76,0,IF(K921=LIST!$A$77,0,IF(K921=LIST!$A$78,0,(MIN(D921,8)-K921))))))</f>
        <v>0</v>
      </c>
      <c r="K921" s="185" t="str">
        <f>IF(D921="","",IF('CLAIM FORM'!$M$7="",0,IF(L921=LIST!$A$78,0,IF('CLAIM FORM'!$M$7="R&amp;D",0,IF(E921="",LIST!$A$75,IF(F921=LIST!$F$30,0,IFERROR(((VLOOKUP(E921,'TRAINING CODE'!B:D,3,FALSE)*MIN(D921,8))),LIST!$A$76)))))))</f>
        <v/>
      </c>
      <c r="L921" s="183" t="str">
        <f>IF(B921="","",IF('CLAIM FORM'!$M$7="",LIST!$A$77,IFERROR(VLOOKUP(B921,'PHR (Project Hourly Rate)'!B:G,6,FALSE),LIST!$A$78)))</f>
        <v/>
      </c>
    </row>
    <row r="922" spans="1:12" ht="36" customHeight="1">
      <c r="A922" s="184">
        <v>920</v>
      </c>
      <c r="B922" s="46"/>
      <c r="C922" s="47"/>
      <c r="D922" s="48"/>
      <c r="E922" s="49"/>
      <c r="F922" s="49"/>
      <c r="G922" s="41" t="str">
        <f>IF(C922="","",VLOOKUP(WEEKDAY(C922),LIST!$A$15:$B$21,2,FALSE))</f>
        <v/>
      </c>
      <c r="H922" s="42" t="str">
        <f>IF(B922="","",IF(L922=LIST!$A$80,LIST!$A$78,IF(L922=LIST!$A$81,LIST!$A$78,IF(L922=LIST!$A$82,LIST!$A$78,IF(IFERROR(VLOOKUP(B922,'PHR (Project Hourly Rate)'!B:G,6,FALSE),LIST!$A$78)=0,LIST!$A$79,L922)))))</f>
        <v/>
      </c>
      <c r="I922" s="42" t="str">
        <f>IF(B922="","",IF(L922=LIST!$A$75,"",IF(K922=LIST!$A$76,LIST!$A$76,IF(L922=LIST!$A$77,"",IF(L922=LIST!$A$78,"",IF(L922=LIST!$A$80,"",IF(L922=LIST!$A$72,"",IF(L922=LIST!$A$73,"",IF(L922=LIST!$A$81,"",IF(L922=LIST!$A$82,"",IF(L922=LIST!$A$79,"",IF(K922=LIST!$A$75,LIST!$A$75,ROUND(J922*L922,2)))))))))))))</f>
        <v/>
      </c>
      <c r="J922" s="43">
        <f>IF(D922="",0,IF(K922=LIST!$A$75,0,IF(K922=LIST!$A$76,0,IF(K922=LIST!$A$77,0,IF(K922=LIST!$A$78,0,(MIN(D922,8)-K922))))))</f>
        <v>0</v>
      </c>
      <c r="K922" s="185" t="str">
        <f>IF(D922="","",IF('CLAIM FORM'!$M$7="",0,IF(L922=LIST!$A$78,0,IF('CLAIM FORM'!$M$7="R&amp;D",0,IF(E922="",LIST!$A$75,IF(F922=LIST!$F$30,0,IFERROR(((VLOOKUP(E922,'TRAINING CODE'!B:D,3,FALSE)*MIN(D922,8))),LIST!$A$76)))))))</f>
        <v/>
      </c>
      <c r="L922" s="183" t="str">
        <f>IF(B922="","",IF('CLAIM FORM'!$M$7="",LIST!$A$77,IFERROR(VLOOKUP(B922,'PHR (Project Hourly Rate)'!B:G,6,FALSE),LIST!$A$78)))</f>
        <v/>
      </c>
    </row>
    <row r="923" spans="1:12" ht="36" customHeight="1">
      <c r="A923" s="184">
        <v>921</v>
      </c>
      <c r="B923" s="46"/>
      <c r="C923" s="47"/>
      <c r="D923" s="48"/>
      <c r="E923" s="49"/>
      <c r="F923" s="49"/>
      <c r="G923" s="41" t="str">
        <f>IF(C923="","",VLOOKUP(WEEKDAY(C923),LIST!$A$15:$B$21,2,FALSE))</f>
        <v/>
      </c>
      <c r="H923" s="42" t="str">
        <f>IF(B923="","",IF(L923=LIST!$A$80,LIST!$A$78,IF(L923=LIST!$A$81,LIST!$A$78,IF(L923=LIST!$A$82,LIST!$A$78,IF(IFERROR(VLOOKUP(B923,'PHR (Project Hourly Rate)'!B:G,6,FALSE),LIST!$A$78)=0,LIST!$A$79,L923)))))</f>
        <v/>
      </c>
      <c r="I923" s="42" t="str">
        <f>IF(B923="","",IF(L923=LIST!$A$75,"",IF(K923=LIST!$A$76,LIST!$A$76,IF(L923=LIST!$A$77,"",IF(L923=LIST!$A$78,"",IF(L923=LIST!$A$80,"",IF(L923=LIST!$A$72,"",IF(L923=LIST!$A$73,"",IF(L923=LIST!$A$81,"",IF(L923=LIST!$A$82,"",IF(L923=LIST!$A$79,"",IF(K923=LIST!$A$75,LIST!$A$75,ROUND(J923*L923,2)))))))))))))</f>
        <v/>
      </c>
      <c r="J923" s="43">
        <f>IF(D923="",0,IF(K923=LIST!$A$75,0,IF(K923=LIST!$A$76,0,IF(K923=LIST!$A$77,0,IF(K923=LIST!$A$78,0,(MIN(D923,8)-K923))))))</f>
        <v>0</v>
      </c>
      <c r="K923" s="185" t="str">
        <f>IF(D923="","",IF('CLAIM FORM'!$M$7="",0,IF(L923=LIST!$A$78,0,IF('CLAIM FORM'!$M$7="R&amp;D",0,IF(E923="",LIST!$A$75,IF(F923=LIST!$F$30,0,IFERROR(((VLOOKUP(E923,'TRAINING CODE'!B:D,3,FALSE)*MIN(D923,8))),LIST!$A$76)))))))</f>
        <v/>
      </c>
      <c r="L923" s="183" t="str">
        <f>IF(B923="","",IF('CLAIM FORM'!$M$7="",LIST!$A$77,IFERROR(VLOOKUP(B923,'PHR (Project Hourly Rate)'!B:G,6,FALSE),LIST!$A$78)))</f>
        <v/>
      </c>
    </row>
    <row r="924" spans="1:12" ht="36" customHeight="1">
      <c r="A924" s="184">
        <v>922</v>
      </c>
      <c r="B924" s="46"/>
      <c r="C924" s="47"/>
      <c r="D924" s="48"/>
      <c r="E924" s="49"/>
      <c r="F924" s="49"/>
      <c r="G924" s="41" t="str">
        <f>IF(C924="","",VLOOKUP(WEEKDAY(C924),LIST!$A$15:$B$21,2,FALSE))</f>
        <v/>
      </c>
      <c r="H924" s="42" t="str">
        <f>IF(B924="","",IF(L924=LIST!$A$80,LIST!$A$78,IF(L924=LIST!$A$81,LIST!$A$78,IF(L924=LIST!$A$82,LIST!$A$78,IF(IFERROR(VLOOKUP(B924,'PHR (Project Hourly Rate)'!B:G,6,FALSE),LIST!$A$78)=0,LIST!$A$79,L924)))))</f>
        <v/>
      </c>
      <c r="I924" s="42" t="str">
        <f>IF(B924="","",IF(L924=LIST!$A$75,"",IF(K924=LIST!$A$76,LIST!$A$76,IF(L924=LIST!$A$77,"",IF(L924=LIST!$A$78,"",IF(L924=LIST!$A$80,"",IF(L924=LIST!$A$72,"",IF(L924=LIST!$A$73,"",IF(L924=LIST!$A$81,"",IF(L924=LIST!$A$82,"",IF(L924=LIST!$A$79,"",IF(K924=LIST!$A$75,LIST!$A$75,ROUND(J924*L924,2)))))))))))))</f>
        <v/>
      </c>
      <c r="J924" s="43">
        <f>IF(D924="",0,IF(K924=LIST!$A$75,0,IF(K924=LIST!$A$76,0,IF(K924=LIST!$A$77,0,IF(K924=LIST!$A$78,0,(MIN(D924,8)-K924))))))</f>
        <v>0</v>
      </c>
      <c r="K924" s="185" t="str">
        <f>IF(D924="","",IF('CLAIM FORM'!$M$7="",0,IF(L924=LIST!$A$78,0,IF('CLAIM FORM'!$M$7="R&amp;D",0,IF(E924="",LIST!$A$75,IF(F924=LIST!$F$30,0,IFERROR(((VLOOKUP(E924,'TRAINING CODE'!B:D,3,FALSE)*MIN(D924,8))),LIST!$A$76)))))))</f>
        <v/>
      </c>
      <c r="L924" s="183" t="str">
        <f>IF(B924="","",IF('CLAIM FORM'!$M$7="",LIST!$A$77,IFERROR(VLOOKUP(B924,'PHR (Project Hourly Rate)'!B:G,6,FALSE),LIST!$A$78)))</f>
        <v/>
      </c>
    </row>
    <row r="925" spans="1:12" ht="36" customHeight="1">
      <c r="A925" s="184">
        <v>923</v>
      </c>
      <c r="B925" s="46"/>
      <c r="C925" s="47"/>
      <c r="D925" s="48"/>
      <c r="E925" s="49"/>
      <c r="F925" s="49"/>
      <c r="G925" s="41" t="str">
        <f>IF(C925="","",VLOOKUP(WEEKDAY(C925),LIST!$A$15:$B$21,2,FALSE))</f>
        <v/>
      </c>
      <c r="H925" s="42" t="str">
        <f>IF(B925="","",IF(L925=LIST!$A$80,LIST!$A$78,IF(L925=LIST!$A$81,LIST!$A$78,IF(L925=LIST!$A$82,LIST!$A$78,IF(IFERROR(VLOOKUP(B925,'PHR (Project Hourly Rate)'!B:G,6,FALSE),LIST!$A$78)=0,LIST!$A$79,L925)))))</f>
        <v/>
      </c>
      <c r="I925" s="42" t="str">
        <f>IF(B925="","",IF(L925=LIST!$A$75,"",IF(K925=LIST!$A$76,LIST!$A$76,IF(L925=LIST!$A$77,"",IF(L925=LIST!$A$78,"",IF(L925=LIST!$A$80,"",IF(L925=LIST!$A$72,"",IF(L925=LIST!$A$73,"",IF(L925=LIST!$A$81,"",IF(L925=LIST!$A$82,"",IF(L925=LIST!$A$79,"",IF(K925=LIST!$A$75,LIST!$A$75,ROUND(J925*L925,2)))))))))))))</f>
        <v/>
      </c>
      <c r="J925" s="43">
        <f>IF(D925="",0,IF(K925=LIST!$A$75,0,IF(K925=LIST!$A$76,0,IF(K925=LIST!$A$77,0,IF(K925=LIST!$A$78,0,(MIN(D925,8)-K925))))))</f>
        <v>0</v>
      </c>
      <c r="K925" s="185" t="str">
        <f>IF(D925="","",IF('CLAIM FORM'!$M$7="",0,IF(L925=LIST!$A$78,0,IF('CLAIM FORM'!$M$7="R&amp;D",0,IF(E925="",LIST!$A$75,IF(F925=LIST!$F$30,0,IFERROR(((VLOOKUP(E925,'TRAINING CODE'!B:D,3,FALSE)*MIN(D925,8))),LIST!$A$76)))))))</f>
        <v/>
      </c>
      <c r="L925" s="183" t="str">
        <f>IF(B925="","",IF('CLAIM FORM'!$M$7="",LIST!$A$77,IFERROR(VLOOKUP(B925,'PHR (Project Hourly Rate)'!B:G,6,FALSE),LIST!$A$78)))</f>
        <v/>
      </c>
    </row>
    <row r="926" spans="1:12" ht="36" customHeight="1">
      <c r="A926" s="184">
        <v>924</v>
      </c>
      <c r="B926" s="46"/>
      <c r="C926" s="47"/>
      <c r="D926" s="48"/>
      <c r="E926" s="49"/>
      <c r="F926" s="49"/>
      <c r="G926" s="41" t="str">
        <f>IF(C926="","",VLOOKUP(WEEKDAY(C926),LIST!$A$15:$B$21,2,FALSE))</f>
        <v/>
      </c>
      <c r="H926" s="42" t="str">
        <f>IF(B926="","",IF(L926=LIST!$A$80,LIST!$A$78,IF(L926=LIST!$A$81,LIST!$A$78,IF(L926=LIST!$A$82,LIST!$A$78,IF(IFERROR(VLOOKUP(B926,'PHR (Project Hourly Rate)'!B:G,6,FALSE),LIST!$A$78)=0,LIST!$A$79,L926)))))</f>
        <v/>
      </c>
      <c r="I926" s="42" t="str">
        <f>IF(B926="","",IF(L926=LIST!$A$75,"",IF(K926=LIST!$A$76,LIST!$A$76,IF(L926=LIST!$A$77,"",IF(L926=LIST!$A$78,"",IF(L926=LIST!$A$80,"",IF(L926=LIST!$A$72,"",IF(L926=LIST!$A$73,"",IF(L926=LIST!$A$81,"",IF(L926=LIST!$A$82,"",IF(L926=LIST!$A$79,"",IF(K926=LIST!$A$75,LIST!$A$75,ROUND(J926*L926,2)))))))))))))</f>
        <v/>
      </c>
      <c r="J926" s="43">
        <f>IF(D926="",0,IF(K926=LIST!$A$75,0,IF(K926=LIST!$A$76,0,IF(K926=LIST!$A$77,0,IF(K926=LIST!$A$78,0,(MIN(D926,8)-K926))))))</f>
        <v>0</v>
      </c>
      <c r="K926" s="185" t="str">
        <f>IF(D926="","",IF('CLAIM FORM'!$M$7="",0,IF(L926=LIST!$A$78,0,IF('CLAIM FORM'!$M$7="R&amp;D",0,IF(E926="",LIST!$A$75,IF(F926=LIST!$F$30,0,IFERROR(((VLOOKUP(E926,'TRAINING CODE'!B:D,3,FALSE)*MIN(D926,8))),LIST!$A$76)))))))</f>
        <v/>
      </c>
      <c r="L926" s="183" t="str">
        <f>IF(B926="","",IF('CLAIM FORM'!$M$7="",LIST!$A$77,IFERROR(VLOOKUP(B926,'PHR (Project Hourly Rate)'!B:G,6,FALSE),LIST!$A$78)))</f>
        <v/>
      </c>
    </row>
    <row r="927" spans="1:12" ht="36" customHeight="1">
      <c r="A927" s="184">
        <v>925</v>
      </c>
      <c r="B927" s="46"/>
      <c r="C927" s="47"/>
      <c r="D927" s="48"/>
      <c r="E927" s="49"/>
      <c r="F927" s="49"/>
      <c r="G927" s="41" t="str">
        <f>IF(C927="","",VLOOKUP(WEEKDAY(C927),LIST!$A$15:$B$21,2,FALSE))</f>
        <v/>
      </c>
      <c r="H927" s="42" t="str">
        <f>IF(B927="","",IF(L927=LIST!$A$80,LIST!$A$78,IF(L927=LIST!$A$81,LIST!$A$78,IF(L927=LIST!$A$82,LIST!$A$78,IF(IFERROR(VLOOKUP(B927,'PHR (Project Hourly Rate)'!B:G,6,FALSE),LIST!$A$78)=0,LIST!$A$79,L927)))))</f>
        <v/>
      </c>
      <c r="I927" s="42" t="str">
        <f>IF(B927="","",IF(L927=LIST!$A$75,"",IF(K927=LIST!$A$76,LIST!$A$76,IF(L927=LIST!$A$77,"",IF(L927=LIST!$A$78,"",IF(L927=LIST!$A$80,"",IF(L927=LIST!$A$72,"",IF(L927=LIST!$A$73,"",IF(L927=LIST!$A$81,"",IF(L927=LIST!$A$82,"",IF(L927=LIST!$A$79,"",IF(K927=LIST!$A$75,LIST!$A$75,ROUND(J927*L927,2)))))))))))))</f>
        <v/>
      </c>
      <c r="J927" s="43">
        <f>IF(D927="",0,IF(K927=LIST!$A$75,0,IF(K927=LIST!$A$76,0,IF(K927=LIST!$A$77,0,IF(K927=LIST!$A$78,0,(MIN(D927,8)-K927))))))</f>
        <v>0</v>
      </c>
      <c r="K927" s="185" t="str">
        <f>IF(D927="","",IF('CLAIM FORM'!$M$7="",0,IF(L927=LIST!$A$78,0,IF('CLAIM FORM'!$M$7="R&amp;D",0,IF(E927="",LIST!$A$75,IF(F927=LIST!$F$30,0,IFERROR(((VLOOKUP(E927,'TRAINING CODE'!B:D,3,FALSE)*MIN(D927,8))),LIST!$A$76)))))))</f>
        <v/>
      </c>
      <c r="L927" s="183" t="str">
        <f>IF(B927="","",IF('CLAIM FORM'!$M$7="",LIST!$A$77,IFERROR(VLOOKUP(B927,'PHR (Project Hourly Rate)'!B:G,6,FALSE),LIST!$A$78)))</f>
        <v/>
      </c>
    </row>
    <row r="928" spans="1:12" ht="36" customHeight="1">
      <c r="A928" s="184">
        <v>926</v>
      </c>
      <c r="B928" s="46"/>
      <c r="C928" s="47"/>
      <c r="D928" s="48"/>
      <c r="E928" s="49"/>
      <c r="F928" s="49"/>
      <c r="G928" s="41" t="str">
        <f>IF(C928="","",VLOOKUP(WEEKDAY(C928),LIST!$A$15:$B$21,2,FALSE))</f>
        <v/>
      </c>
      <c r="H928" s="42" t="str">
        <f>IF(B928="","",IF(L928=LIST!$A$80,LIST!$A$78,IF(L928=LIST!$A$81,LIST!$A$78,IF(L928=LIST!$A$82,LIST!$A$78,IF(IFERROR(VLOOKUP(B928,'PHR (Project Hourly Rate)'!B:G,6,FALSE),LIST!$A$78)=0,LIST!$A$79,L928)))))</f>
        <v/>
      </c>
      <c r="I928" s="42" t="str">
        <f>IF(B928="","",IF(L928=LIST!$A$75,"",IF(K928=LIST!$A$76,LIST!$A$76,IF(L928=LIST!$A$77,"",IF(L928=LIST!$A$78,"",IF(L928=LIST!$A$80,"",IF(L928=LIST!$A$72,"",IF(L928=LIST!$A$73,"",IF(L928=LIST!$A$81,"",IF(L928=LIST!$A$82,"",IF(L928=LIST!$A$79,"",IF(K928=LIST!$A$75,LIST!$A$75,ROUND(J928*L928,2)))))))))))))</f>
        <v/>
      </c>
      <c r="J928" s="43">
        <f>IF(D928="",0,IF(K928=LIST!$A$75,0,IF(K928=LIST!$A$76,0,IF(K928=LIST!$A$77,0,IF(K928=LIST!$A$78,0,(MIN(D928,8)-K928))))))</f>
        <v>0</v>
      </c>
      <c r="K928" s="185" t="str">
        <f>IF(D928="","",IF('CLAIM FORM'!$M$7="",0,IF(L928=LIST!$A$78,0,IF('CLAIM FORM'!$M$7="R&amp;D",0,IF(E928="",LIST!$A$75,IF(F928=LIST!$F$30,0,IFERROR(((VLOOKUP(E928,'TRAINING CODE'!B:D,3,FALSE)*MIN(D928,8))),LIST!$A$76)))))))</f>
        <v/>
      </c>
      <c r="L928" s="183" t="str">
        <f>IF(B928="","",IF('CLAIM FORM'!$M$7="",LIST!$A$77,IFERROR(VLOOKUP(B928,'PHR (Project Hourly Rate)'!B:G,6,FALSE),LIST!$A$78)))</f>
        <v/>
      </c>
    </row>
    <row r="929" spans="1:12" ht="36" customHeight="1">
      <c r="A929" s="184">
        <v>927</v>
      </c>
      <c r="B929" s="46"/>
      <c r="C929" s="47"/>
      <c r="D929" s="48"/>
      <c r="E929" s="49"/>
      <c r="F929" s="49"/>
      <c r="G929" s="41" t="str">
        <f>IF(C929="","",VLOOKUP(WEEKDAY(C929),LIST!$A$15:$B$21,2,FALSE))</f>
        <v/>
      </c>
      <c r="H929" s="42" t="str">
        <f>IF(B929="","",IF(L929=LIST!$A$80,LIST!$A$78,IF(L929=LIST!$A$81,LIST!$A$78,IF(L929=LIST!$A$82,LIST!$A$78,IF(IFERROR(VLOOKUP(B929,'PHR (Project Hourly Rate)'!B:G,6,FALSE),LIST!$A$78)=0,LIST!$A$79,L929)))))</f>
        <v/>
      </c>
      <c r="I929" s="42" t="str">
        <f>IF(B929="","",IF(L929=LIST!$A$75,"",IF(K929=LIST!$A$76,LIST!$A$76,IF(L929=LIST!$A$77,"",IF(L929=LIST!$A$78,"",IF(L929=LIST!$A$80,"",IF(L929=LIST!$A$72,"",IF(L929=LIST!$A$73,"",IF(L929=LIST!$A$81,"",IF(L929=LIST!$A$82,"",IF(L929=LIST!$A$79,"",IF(K929=LIST!$A$75,LIST!$A$75,ROUND(J929*L929,2)))))))))))))</f>
        <v/>
      </c>
      <c r="J929" s="43">
        <f>IF(D929="",0,IF(K929=LIST!$A$75,0,IF(K929=LIST!$A$76,0,IF(K929=LIST!$A$77,0,IF(K929=LIST!$A$78,0,(MIN(D929,8)-K929))))))</f>
        <v>0</v>
      </c>
      <c r="K929" s="185" t="str">
        <f>IF(D929="","",IF('CLAIM FORM'!$M$7="",0,IF(L929=LIST!$A$78,0,IF('CLAIM FORM'!$M$7="R&amp;D",0,IF(E929="",LIST!$A$75,IF(F929=LIST!$F$30,0,IFERROR(((VLOOKUP(E929,'TRAINING CODE'!B:D,3,FALSE)*MIN(D929,8))),LIST!$A$76)))))))</f>
        <v/>
      </c>
      <c r="L929" s="183" t="str">
        <f>IF(B929="","",IF('CLAIM FORM'!$M$7="",LIST!$A$77,IFERROR(VLOOKUP(B929,'PHR (Project Hourly Rate)'!B:G,6,FALSE),LIST!$A$78)))</f>
        <v/>
      </c>
    </row>
    <row r="930" spans="1:12" ht="36" customHeight="1">
      <c r="A930" s="184">
        <v>928</v>
      </c>
      <c r="B930" s="46"/>
      <c r="C930" s="47"/>
      <c r="D930" s="48"/>
      <c r="E930" s="49"/>
      <c r="F930" s="49"/>
      <c r="G930" s="41" t="str">
        <f>IF(C930="","",VLOOKUP(WEEKDAY(C930),LIST!$A$15:$B$21,2,FALSE))</f>
        <v/>
      </c>
      <c r="H930" s="42" t="str">
        <f>IF(B930="","",IF(L930=LIST!$A$80,LIST!$A$78,IF(L930=LIST!$A$81,LIST!$A$78,IF(L930=LIST!$A$82,LIST!$A$78,IF(IFERROR(VLOOKUP(B930,'PHR (Project Hourly Rate)'!B:G,6,FALSE),LIST!$A$78)=0,LIST!$A$79,L930)))))</f>
        <v/>
      </c>
      <c r="I930" s="42" t="str">
        <f>IF(B930="","",IF(L930=LIST!$A$75,"",IF(K930=LIST!$A$76,LIST!$A$76,IF(L930=LIST!$A$77,"",IF(L930=LIST!$A$78,"",IF(L930=LIST!$A$80,"",IF(L930=LIST!$A$72,"",IF(L930=LIST!$A$73,"",IF(L930=LIST!$A$81,"",IF(L930=LIST!$A$82,"",IF(L930=LIST!$A$79,"",IF(K930=LIST!$A$75,LIST!$A$75,ROUND(J930*L930,2)))))))))))))</f>
        <v/>
      </c>
      <c r="J930" s="43">
        <f>IF(D930="",0,IF(K930=LIST!$A$75,0,IF(K930=LIST!$A$76,0,IF(K930=LIST!$A$77,0,IF(K930=LIST!$A$78,0,(MIN(D930,8)-K930))))))</f>
        <v>0</v>
      </c>
      <c r="K930" s="185" t="str">
        <f>IF(D930="","",IF('CLAIM FORM'!$M$7="",0,IF(L930=LIST!$A$78,0,IF('CLAIM FORM'!$M$7="R&amp;D",0,IF(E930="",LIST!$A$75,IF(F930=LIST!$F$30,0,IFERROR(((VLOOKUP(E930,'TRAINING CODE'!B:D,3,FALSE)*MIN(D930,8))),LIST!$A$76)))))))</f>
        <v/>
      </c>
      <c r="L930" s="183" t="str">
        <f>IF(B930="","",IF('CLAIM FORM'!$M$7="",LIST!$A$77,IFERROR(VLOOKUP(B930,'PHR (Project Hourly Rate)'!B:G,6,FALSE),LIST!$A$78)))</f>
        <v/>
      </c>
    </row>
    <row r="931" spans="1:12" ht="36" customHeight="1">
      <c r="A931" s="184">
        <v>929</v>
      </c>
      <c r="B931" s="46"/>
      <c r="C931" s="47"/>
      <c r="D931" s="48"/>
      <c r="E931" s="49"/>
      <c r="F931" s="49"/>
      <c r="G931" s="41" t="str">
        <f>IF(C931="","",VLOOKUP(WEEKDAY(C931),LIST!$A$15:$B$21,2,FALSE))</f>
        <v/>
      </c>
      <c r="H931" s="42" t="str">
        <f>IF(B931="","",IF(L931=LIST!$A$80,LIST!$A$78,IF(L931=LIST!$A$81,LIST!$A$78,IF(L931=LIST!$A$82,LIST!$A$78,IF(IFERROR(VLOOKUP(B931,'PHR (Project Hourly Rate)'!B:G,6,FALSE),LIST!$A$78)=0,LIST!$A$79,L931)))))</f>
        <v/>
      </c>
      <c r="I931" s="42" t="str">
        <f>IF(B931="","",IF(L931=LIST!$A$75,"",IF(K931=LIST!$A$76,LIST!$A$76,IF(L931=LIST!$A$77,"",IF(L931=LIST!$A$78,"",IF(L931=LIST!$A$80,"",IF(L931=LIST!$A$72,"",IF(L931=LIST!$A$73,"",IF(L931=LIST!$A$81,"",IF(L931=LIST!$A$82,"",IF(L931=LIST!$A$79,"",IF(K931=LIST!$A$75,LIST!$A$75,ROUND(J931*L931,2)))))))))))))</f>
        <v/>
      </c>
      <c r="J931" s="43">
        <f>IF(D931="",0,IF(K931=LIST!$A$75,0,IF(K931=LIST!$A$76,0,IF(K931=LIST!$A$77,0,IF(K931=LIST!$A$78,0,(MIN(D931,8)-K931))))))</f>
        <v>0</v>
      </c>
      <c r="K931" s="185" t="str">
        <f>IF(D931="","",IF('CLAIM FORM'!$M$7="",0,IF(L931=LIST!$A$78,0,IF('CLAIM FORM'!$M$7="R&amp;D",0,IF(E931="",LIST!$A$75,IF(F931=LIST!$F$30,0,IFERROR(((VLOOKUP(E931,'TRAINING CODE'!B:D,3,FALSE)*MIN(D931,8))),LIST!$A$76)))))))</f>
        <v/>
      </c>
      <c r="L931" s="183" t="str">
        <f>IF(B931="","",IF('CLAIM FORM'!$M$7="",LIST!$A$77,IFERROR(VLOOKUP(B931,'PHR (Project Hourly Rate)'!B:G,6,FALSE),LIST!$A$78)))</f>
        <v/>
      </c>
    </row>
    <row r="932" spans="1:12" ht="36" customHeight="1">
      <c r="A932" s="184">
        <v>930</v>
      </c>
      <c r="B932" s="46"/>
      <c r="C932" s="47"/>
      <c r="D932" s="48"/>
      <c r="E932" s="49"/>
      <c r="F932" s="49"/>
      <c r="G932" s="41" t="str">
        <f>IF(C932="","",VLOOKUP(WEEKDAY(C932),LIST!$A$15:$B$21,2,FALSE))</f>
        <v/>
      </c>
      <c r="H932" s="42" t="str">
        <f>IF(B932="","",IF(L932=LIST!$A$80,LIST!$A$78,IF(L932=LIST!$A$81,LIST!$A$78,IF(L932=LIST!$A$82,LIST!$A$78,IF(IFERROR(VLOOKUP(B932,'PHR (Project Hourly Rate)'!B:G,6,FALSE),LIST!$A$78)=0,LIST!$A$79,L932)))))</f>
        <v/>
      </c>
      <c r="I932" s="42" t="str">
        <f>IF(B932="","",IF(L932=LIST!$A$75,"",IF(K932=LIST!$A$76,LIST!$A$76,IF(L932=LIST!$A$77,"",IF(L932=LIST!$A$78,"",IF(L932=LIST!$A$80,"",IF(L932=LIST!$A$72,"",IF(L932=LIST!$A$73,"",IF(L932=LIST!$A$81,"",IF(L932=LIST!$A$82,"",IF(L932=LIST!$A$79,"",IF(K932=LIST!$A$75,LIST!$A$75,ROUND(J932*L932,2)))))))))))))</f>
        <v/>
      </c>
      <c r="J932" s="43">
        <f>IF(D932="",0,IF(K932=LIST!$A$75,0,IF(K932=LIST!$A$76,0,IF(K932=LIST!$A$77,0,IF(K932=LIST!$A$78,0,(MIN(D932,8)-K932))))))</f>
        <v>0</v>
      </c>
      <c r="K932" s="185" t="str">
        <f>IF(D932="","",IF('CLAIM FORM'!$M$7="",0,IF(L932=LIST!$A$78,0,IF('CLAIM FORM'!$M$7="R&amp;D",0,IF(E932="",LIST!$A$75,IF(F932=LIST!$F$30,0,IFERROR(((VLOOKUP(E932,'TRAINING CODE'!B:D,3,FALSE)*MIN(D932,8))),LIST!$A$76)))))))</f>
        <v/>
      </c>
      <c r="L932" s="183" t="str">
        <f>IF(B932="","",IF('CLAIM FORM'!$M$7="",LIST!$A$77,IFERROR(VLOOKUP(B932,'PHR (Project Hourly Rate)'!B:G,6,FALSE),LIST!$A$78)))</f>
        <v/>
      </c>
    </row>
    <row r="933" spans="1:12" ht="36" customHeight="1">
      <c r="A933" s="184">
        <v>931</v>
      </c>
      <c r="B933" s="46"/>
      <c r="C933" s="47"/>
      <c r="D933" s="48"/>
      <c r="E933" s="49"/>
      <c r="F933" s="49"/>
      <c r="G933" s="41" t="str">
        <f>IF(C933="","",VLOOKUP(WEEKDAY(C933),LIST!$A$15:$B$21,2,FALSE))</f>
        <v/>
      </c>
      <c r="H933" s="42" t="str">
        <f>IF(B933="","",IF(L933=LIST!$A$80,LIST!$A$78,IF(L933=LIST!$A$81,LIST!$A$78,IF(L933=LIST!$A$82,LIST!$A$78,IF(IFERROR(VLOOKUP(B933,'PHR (Project Hourly Rate)'!B:G,6,FALSE),LIST!$A$78)=0,LIST!$A$79,L933)))))</f>
        <v/>
      </c>
      <c r="I933" s="42" t="str">
        <f>IF(B933="","",IF(L933=LIST!$A$75,"",IF(K933=LIST!$A$76,LIST!$A$76,IF(L933=LIST!$A$77,"",IF(L933=LIST!$A$78,"",IF(L933=LIST!$A$80,"",IF(L933=LIST!$A$72,"",IF(L933=LIST!$A$73,"",IF(L933=LIST!$A$81,"",IF(L933=LIST!$A$82,"",IF(L933=LIST!$A$79,"",IF(K933=LIST!$A$75,LIST!$A$75,ROUND(J933*L933,2)))))))))))))</f>
        <v/>
      </c>
      <c r="J933" s="43">
        <f>IF(D933="",0,IF(K933=LIST!$A$75,0,IF(K933=LIST!$A$76,0,IF(K933=LIST!$A$77,0,IF(K933=LIST!$A$78,0,(MIN(D933,8)-K933))))))</f>
        <v>0</v>
      </c>
      <c r="K933" s="185" t="str">
        <f>IF(D933="","",IF('CLAIM FORM'!$M$7="",0,IF(L933=LIST!$A$78,0,IF('CLAIM FORM'!$M$7="R&amp;D",0,IF(E933="",LIST!$A$75,IF(F933=LIST!$F$30,0,IFERROR(((VLOOKUP(E933,'TRAINING CODE'!B:D,3,FALSE)*MIN(D933,8))),LIST!$A$76)))))))</f>
        <v/>
      </c>
      <c r="L933" s="183" t="str">
        <f>IF(B933="","",IF('CLAIM FORM'!$M$7="",LIST!$A$77,IFERROR(VLOOKUP(B933,'PHR (Project Hourly Rate)'!B:G,6,FALSE),LIST!$A$78)))</f>
        <v/>
      </c>
    </row>
    <row r="934" spans="1:12" ht="36" customHeight="1">
      <c r="A934" s="184">
        <v>932</v>
      </c>
      <c r="B934" s="46"/>
      <c r="C934" s="47"/>
      <c r="D934" s="48"/>
      <c r="E934" s="49"/>
      <c r="F934" s="49"/>
      <c r="G934" s="41" t="str">
        <f>IF(C934="","",VLOOKUP(WEEKDAY(C934),LIST!$A$15:$B$21,2,FALSE))</f>
        <v/>
      </c>
      <c r="H934" s="42" t="str">
        <f>IF(B934="","",IF(L934=LIST!$A$80,LIST!$A$78,IF(L934=LIST!$A$81,LIST!$A$78,IF(L934=LIST!$A$82,LIST!$A$78,IF(IFERROR(VLOOKUP(B934,'PHR (Project Hourly Rate)'!B:G,6,FALSE),LIST!$A$78)=0,LIST!$A$79,L934)))))</f>
        <v/>
      </c>
      <c r="I934" s="42" t="str">
        <f>IF(B934="","",IF(L934=LIST!$A$75,"",IF(K934=LIST!$A$76,LIST!$A$76,IF(L934=LIST!$A$77,"",IF(L934=LIST!$A$78,"",IF(L934=LIST!$A$80,"",IF(L934=LIST!$A$72,"",IF(L934=LIST!$A$73,"",IF(L934=LIST!$A$81,"",IF(L934=LIST!$A$82,"",IF(L934=LIST!$A$79,"",IF(K934=LIST!$A$75,LIST!$A$75,ROUND(J934*L934,2)))))))))))))</f>
        <v/>
      </c>
      <c r="J934" s="43">
        <f>IF(D934="",0,IF(K934=LIST!$A$75,0,IF(K934=LIST!$A$76,0,IF(K934=LIST!$A$77,0,IF(K934=LIST!$A$78,0,(MIN(D934,8)-K934))))))</f>
        <v>0</v>
      </c>
      <c r="K934" s="185" t="str">
        <f>IF(D934="","",IF('CLAIM FORM'!$M$7="",0,IF(L934=LIST!$A$78,0,IF('CLAIM FORM'!$M$7="R&amp;D",0,IF(E934="",LIST!$A$75,IF(F934=LIST!$F$30,0,IFERROR(((VLOOKUP(E934,'TRAINING CODE'!B:D,3,FALSE)*MIN(D934,8))),LIST!$A$76)))))))</f>
        <v/>
      </c>
      <c r="L934" s="183" t="str">
        <f>IF(B934="","",IF('CLAIM FORM'!$M$7="",LIST!$A$77,IFERROR(VLOOKUP(B934,'PHR (Project Hourly Rate)'!B:G,6,FALSE),LIST!$A$78)))</f>
        <v/>
      </c>
    </row>
    <row r="935" spans="1:12" ht="36" customHeight="1">
      <c r="A935" s="184">
        <v>933</v>
      </c>
      <c r="B935" s="46"/>
      <c r="C935" s="47"/>
      <c r="D935" s="48"/>
      <c r="E935" s="49"/>
      <c r="F935" s="49"/>
      <c r="G935" s="41" t="str">
        <f>IF(C935="","",VLOOKUP(WEEKDAY(C935),LIST!$A$15:$B$21,2,FALSE))</f>
        <v/>
      </c>
      <c r="H935" s="42" t="str">
        <f>IF(B935="","",IF(L935=LIST!$A$80,LIST!$A$78,IF(L935=LIST!$A$81,LIST!$A$78,IF(L935=LIST!$A$82,LIST!$A$78,IF(IFERROR(VLOOKUP(B935,'PHR (Project Hourly Rate)'!B:G,6,FALSE),LIST!$A$78)=0,LIST!$A$79,L935)))))</f>
        <v/>
      </c>
      <c r="I935" s="42" t="str">
        <f>IF(B935="","",IF(L935=LIST!$A$75,"",IF(K935=LIST!$A$76,LIST!$A$76,IF(L935=LIST!$A$77,"",IF(L935=LIST!$A$78,"",IF(L935=LIST!$A$80,"",IF(L935=LIST!$A$72,"",IF(L935=LIST!$A$73,"",IF(L935=LIST!$A$81,"",IF(L935=LIST!$A$82,"",IF(L935=LIST!$A$79,"",IF(K935=LIST!$A$75,LIST!$A$75,ROUND(J935*L935,2)))))))))))))</f>
        <v/>
      </c>
      <c r="J935" s="43">
        <f>IF(D935="",0,IF(K935=LIST!$A$75,0,IF(K935=LIST!$A$76,0,IF(K935=LIST!$A$77,0,IF(K935=LIST!$A$78,0,(MIN(D935,8)-K935))))))</f>
        <v>0</v>
      </c>
      <c r="K935" s="185" t="str">
        <f>IF(D935="","",IF('CLAIM FORM'!$M$7="",0,IF(L935=LIST!$A$78,0,IF('CLAIM FORM'!$M$7="R&amp;D",0,IF(E935="",LIST!$A$75,IF(F935=LIST!$F$30,0,IFERROR(((VLOOKUP(E935,'TRAINING CODE'!B:D,3,FALSE)*MIN(D935,8))),LIST!$A$76)))))))</f>
        <v/>
      </c>
      <c r="L935" s="183" t="str">
        <f>IF(B935="","",IF('CLAIM FORM'!$M$7="",LIST!$A$77,IFERROR(VLOOKUP(B935,'PHR (Project Hourly Rate)'!B:G,6,FALSE),LIST!$A$78)))</f>
        <v/>
      </c>
    </row>
    <row r="936" spans="1:12" ht="36" customHeight="1">
      <c r="A936" s="184">
        <v>934</v>
      </c>
      <c r="B936" s="46"/>
      <c r="C936" s="47"/>
      <c r="D936" s="48"/>
      <c r="E936" s="49"/>
      <c r="F936" s="49"/>
      <c r="G936" s="41" t="str">
        <f>IF(C936="","",VLOOKUP(WEEKDAY(C936),LIST!$A$15:$B$21,2,FALSE))</f>
        <v/>
      </c>
      <c r="H936" s="42" t="str">
        <f>IF(B936="","",IF(L936=LIST!$A$80,LIST!$A$78,IF(L936=LIST!$A$81,LIST!$A$78,IF(L936=LIST!$A$82,LIST!$A$78,IF(IFERROR(VLOOKUP(B936,'PHR (Project Hourly Rate)'!B:G,6,FALSE),LIST!$A$78)=0,LIST!$A$79,L936)))))</f>
        <v/>
      </c>
      <c r="I936" s="42" t="str">
        <f>IF(B936="","",IF(L936=LIST!$A$75,"",IF(K936=LIST!$A$76,LIST!$A$76,IF(L936=LIST!$A$77,"",IF(L936=LIST!$A$78,"",IF(L936=LIST!$A$80,"",IF(L936=LIST!$A$72,"",IF(L936=LIST!$A$73,"",IF(L936=LIST!$A$81,"",IF(L936=LIST!$A$82,"",IF(L936=LIST!$A$79,"",IF(K936=LIST!$A$75,LIST!$A$75,ROUND(J936*L936,2)))))))))))))</f>
        <v/>
      </c>
      <c r="J936" s="43">
        <f>IF(D936="",0,IF(K936=LIST!$A$75,0,IF(K936=LIST!$A$76,0,IF(K936=LIST!$A$77,0,IF(K936=LIST!$A$78,0,(MIN(D936,8)-K936))))))</f>
        <v>0</v>
      </c>
      <c r="K936" s="185" t="str">
        <f>IF(D936="","",IF('CLAIM FORM'!$M$7="",0,IF(L936=LIST!$A$78,0,IF('CLAIM FORM'!$M$7="R&amp;D",0,IF(E936="",LIST!$A$75,IF(F936=LIST!$F$30,0,IFERROR(((VLOOKUP(E936,'TRAINING CODE'!B:D,3,FALSE)*MIN(D936,8))),LIST!$A$76)))))))</f>
        <v/>
      </c>
      <c r="L936" s="183" t="str">
        <f>IF(B936="","",IF('CLAIM FORM'!$M$7="",LIST!$A$77,IFERROR(VLOOKUP(B936,'PHR (Project Hourly Rate)'!B:G,6,FALSE),LIST!$A$78)))</f>
        <v/>
      </c>
    </row>
    <row r="937" spans="1:12" ht="36" customHeight="1">
      <c r="A937" s="184">
        <v>935</v>
      </c>
      <c r="B937" s="46"/>
      <c r="C937" s="47"/>
      <c r="D937" s="48"/>
      <c r="E937" s="49"/>
      <c r="F937" s="49"/>
      <c r="G937" s="41" t="str">
        <f>IF(C937="","",VLOOKUP(WEEKDAY(C937),LIST!$A$15:$B$21,2,FALSE))</f>
        <v/>
      </c>
      <c r="H937" s="42" t="str">
        <f>IF(B937="","",IF(L937=LIST!$A$80,LIST!$A$78,IF(L937=LIST!$A$81,LIST!$A$78,IF(L937=LIST!$A$82,LIST!$A$78,IF(IFERROR(VLOOKUP(B937,'PHR (Project Hourly Rate)'!B:G,6,FALSE),LIST!$A$78)=0,LIST!$A$79,L937)))))</f>
        <v/>
      </c>
      <c r="I937" s="42" t="str">
        <f>IF(B937="","",IF(L937=LIST!$A$75,"",IF(K937=LIST!$A$76,LIST!$A$76,IF(L937=LIST!$A$77,"",IF(L937=LIST!$A$78,"",IF(L937=LIST!$A$80,"",IF(L937=LIST!$A$72,"",IF(L937=LIST!$A$73,"",IF(L937=LIST!$A$81,"",IF(L937=LIST!$A$82,"",IF(L937=LIST!$A$79,"",IF(K937=LIST!$A$75,LIST!$A$75,ROUND(J937*L937,2)))))))))))))</f>
        <v/>
      </c>
      <c r="J937" s="43">
        <f>IF(D937="",0,IF(K937=LIST!$A$75,0,IF(K937=LIST!$A$76,0,IF(K937=LIST!$A$77,0,IF(K937=LIST!$A$78,0,(MIN(D937,8)-K937))))))</f>
        <v>0</v>
      </c>
      <c r="K937" s="185" t="str">
        <f>IF(D937="","",IF('CLAIM FORM'!$M$7="",0,IF(L937=LIST!$A$78,0,IF('CLAIM FORM'!$M$7="R&amp;D",0,IF(E937="",LIST!$A$75,IF(F937=LIST!$F$30,0,IFERROR(((VLOOKUP(E937,'TRAINING CODE'!B:D,3,FALSE)*MIN(D937,8))),LIST!$A$76)))))))</f>
        <v/>
      </c>
      <c r="L937" s="183" t="str">
        <f>IF(B937="","",IF('CLAIM FORM'!$M$7="",LIST!$A$77,IFERROR(VLOOKUP(B937,'PHR (Project Hourly Rate)'!B:G,6,FALSE),LIST!$A$78)))</f>
        <v/>
      </c>
    </row>
    <row r="938" spans="1:12" ht="36" customHeight="1">
      <c r="A938" s="184">
        <v>936</v>
      </c>
      <c r="B938" s="46"/>
      <c r="C938" s="47"/>
      <c r="D938" s="48"/>
      <c r="E938" s="49"/>
      <c r="F938" s="49"/>
      <c r="G938" s="41" t="str">
        <f>IF(C938="","",VLOOKUP(WEEKDAY(C938),LIST!$A$15:$B$21,2,FALSE))</f>
        <v/>
      </c>
      <c r="H938" s="42" t="str">
        <f>IF(B938="","",IF(L938=LIST!$A$80,LIST!$A$78,IF(L938=LIST!$A$81,LIST!$A$78,IF(L938=LIST!$A$82,LIST!$A$78,IF(IFERROR(VLOOKUP(B938,'PHR (Project Hourly Rate)'!B:G,6,FALSE),LIST!$A$78)=0,LIST!$A$79,L938)))))</f>
        <v/>
      </c>
      <c r="I938" s="42" t="str">
        <f>IF(B938="","",IF(L938=LIST!$A$75,"",IF(K938=LIST!$A$76,LIST!$A$76,IF(L938=LIST!$A$77,"",IF(L938=LIST!$A$78,"",IF(L938=LIST!$A$80,"",IF(L938=LIST!$A$72,"",IF(L938=LIST!$A$73,"",IF(L938=LIST!$A$81,"",IF(L938=LIST!$A$82,"",IF(L938=LIST!$A$79,"",IF(K938=LIST!$A$75,LIST!$A$75,ROUND(J938*L938,2)))))))))))))</f>
        <v/>
      </c>
      <c r="J938" s="43">
        <f>IF(D938="",0,IF(K938=LIST!$A$75,0,IF(K938=LIST!$A$76,0,IF(K938=LIST!$A$77,0,IF(K938=LIST!$A$78,0,(MIN(D938,8)-K938))))))</f>
        <v>0</v>
      </c>
      <c r="K938" s="185" t="str">
        <f>IF(D938="","",IF('CLAIM FORM'!$M$7="",0,IF(L938=LIST!$A$78,0,IF('CLAIM FORM'!$M$7="R&amp;D",0,IF(E938="",LIST!$A$75,IF(F938=LIST!$F$30,0,IFERROR(((VLOOKUP(E938,'TRAINING CODE'!B:D,3,FALSE)*MIN(D938,8))),LIST!$A$76)))))))</f>
        <v/>
      </c>
      <c r="L938" s="183" t="str">
        <f>IF(B938="","",IF('CLAIM FORM'!$M$7="",LIST!$A$77,IFERROR(VLOOKUP(B938,'PHR (Project Hourly Rate)'!B:G,6,FALSE),LIST!$A$78)))</f>
        <v/>
      </c>
    </row>
    <row r="939" spans="1:12" ht="36" customHeight="1">
      <c r="A939" s="184">
        <v>937</v>
      </c>
      <c r="B939" s="46"/>
      <c r="C939" s="47"/>
      <c r="D939" s="48"/>
      <c r="E939" s="49"/>
      <c r="F939" s="49"/>
      <c r="G939" s="41" t="str">
        <f>IF(C939="","",VLOOKUP(WEEKDAY(C939),LIST!$A$15:$B$21,2,FALSE))</f>
        <v/>
      </c>
      <c r="H939" s="42" t="str">
        <f>IF(B939="","",IF(L939=LIST!$A$80,LIST!$A$78,IF(L939=LIST!$A$81,LIST!$A$78,IF(L939=LIST!$A$82,LIST!$A$78,IF(IFERROR(VLOOKUP(B939,'PHR (Project Hourly Rate)'!B:G,6,FALSE),LIST!$A$78)=0,LIST!$A$79,L939)))))</f>
        <v/>
      </c>
      <c r="I939" s="42" t="str">
        <f>IF(B939="","",IF(L939=LIST!$A$75,"",IF(K939=LIST!$A$76,LIST!$A$76,IF(L939=LIST!$A$77,"",IF(L939=LIST!$A$78,"",IF(L939=LIST!$A$80,"",IF(L939=LIST!$A$72,"",IF(L939=LIST!$A$73,"",IF(L939=LIST!$A$81,"",IF(L939=LIST!$A$82,"",IF(L939=LIST!$A$79,"",IF(K939=LIST!$A$75,LIST!$A$75,ROUND(J939*L939,2)))))))))))))</f>
        <v/>
      </c>
      <c r="J939" s="43">
        <f>IF(D939="",0,IF(K939=LIST!$A$75,0,IF(K939=LIST!$A$76,0,IF(K939=LIST!$A$77,0,IF(K939=LIST!$A$78,0,(MIN(D939,8)-K939))))))</f>
        <v>0</v>
      </c>
      <c r="K939" s="185" t="str">
        <f>IF(D939="","",IF('CLAIM FORM'!$M$7="",0,IF(L939=LIST!$A$78,0,IF('CLAIM FORM'!$M$7="R&amp;D",0,IF(E939="",LIST!$A$75,IF(F939=LIST!$F$30,0,IFERROR(((VLOOKUP(E939,'TRAINING CODE'!B:D,3,FALSE)*MIN(D939,8))),LIST!$A$76)))))))</f>
        <v/>
      </c>
      <c r="L939" s="183" t="str">
        <f>IF(B939="","",IF('CLAIM FORM'!$M$7="",LIST!$A$77,IFERROR(VLOOKUP(B939,'PHR (Project Hourly Rate)'!B:G,6,FALSE),LIST!$A$78)))</f>
        <v/>
      </c>
    </row>
    <row r="940" spans="1:12" ht="36" customHeight="1">
      <c r="A940" s="184">
        <v>938</v>
      </c>
      <c r="B940" s="46"/>
      <c r="C940" s="47"/>
      <c r="D940" s="48"/>
      <c r="E940" s="49"/>
      <c r="F940" s="49"/>
      <c r="G940" s="41" t="str">
        <f>IF(C940="","",VLOOKUP(WEEKDAY(C940),LIST!$A$15:$B$21,2,FALSE))</f>
        <v/>
      </c>
      <c r="H940" s="42" t="str">
        <f>IF(B940="","",IF(L940=LIST!$A$80,LIST!$A$78,IF(L940=LIST!$A$81,LIST!$A$78,IF(L940=LIST!$A$82,LIST!$A$78,IF(IFERROR(VLOOKUP(B940,'PHR (Project Hourly Rate)'!B:G,6,FALSE),LIST!$A$78)=0,LIST!$A$79,L940)))))</f>
        <v/>
      </c>
      <c r="I940" s="42" t="str">
        <f>IF(B940="","",IF(L940=LIST!$A$75,"",IF(K940=LIST!$A$76,LIST!$A$76,IF(L940=LIST!$A$77,"",IF(L940=LIST!$A$78,"",IF(L940=LIST!$A$80,"",IF(L940=LIST!$A$72,"",IF(L940=LIST!$A$73,"",IF(L940=LIST!$A$81,"",IF(L940=LIST!$A$82,"",IF(L940=LIST!$A$79,"",IF(K940=LIST!$A$75,LIST!$A$75,ROUND(J940*L940,2)))))))))))))</f>
        <v/>
      </c>
      <c r="J940" s="43">
        <f>IF(D940="",0,IF(K940=LIST!$A$75,0,IF(K940=LIST!$A$76,0,IF(K940=LIST!$A$77,0,IF(K940=LIST!$A$78,0,(MIN(D940,8)-K940))))))</f>
        <v>0</v>
      </c>
      <c r="K940" s="185" t="str">
        <f>IF(D940="","",IF('CLAIM FORM'!$M$7="",0,IF(L940=LIST!$A$78,0,IF('CLAIM FORM'!$M$7="R&amp;D",0,IF(E940="",LIST!$A$75,IF(F940=LIST!$F$30,0,IFERROR(((VLOOKUP(E940,'TRAINING CODE'!B:D,3,FALSE)*MIN(D940,8))),LIST!$A$76)))))))</f>
        <v/>
      </c>
      <c r="L940" s="183" t="str">
        <f>IF(B940="","",IF('CLAIM FORM'!$M$7="",LIST!$A$77,IFERROR(VLOOKUP(B940,'PHR (Project Hourly Rate)'!B:G,6,FALSE),LIST!$A$78)))</f>
        <v/>
      </c>
    </row>
    <row r="941" spans="1:12" ht="36" customHeight="1">
      <c r="A941" s="184">
        <v>939</v>
      </c>
      <c r="B941" s="46"/>
      <c r="C941" s="47"/>
      <c r="D941" s="48"/>
      <c r="E941" s="49"/>
      <c r="F941" s="49"/>
      <c r="G941" s="41" t="str">
        <f>IF(C941="","",VLOOKUP(WEEKDAY(C941),LIST!$A$15:$B$21,2,FALSE))</f>
        <v/>
      </c>
      <c r="H941" s="42" t="str">
        <f>IF(B941="","",IF(L941=LIST!$A$80,LIST!$A$78,IF(L941=LIST!$A$81,LIST!$A$78,IF(L941=LIST!$A$82,LIST!$A$78,IF(IFERROR(VLOOKUP(B941,'PHR (Project Hourly Rate)'!B:G,6,FALSE),LIST!$A$78)=0,LIST!$A$79,L941)))))</f>
        <v/>
      </c>
      <c r="I941" s="42" t="str">
        <f>IF(B941="","",IF(L941=LIST!$A$75,"",IF(K941=LIST!$A$76,LIST!$A$76,IF(L941=LIST!$A$77,"",IF(L941=LIST!$A$78,"",IF(L941=LIST!$A$80,"",IF(L941=LIST!$A$72,"",IF(L941=LIST!$A$73,"",IF(L941=LIST!$A$81,"",IF(L941=LIST!$A$82,"",IF(L941=LIST!$A$79,"",IF(K941=LIST!$A$75,LIST!$A$75,ROUND(J941*L941,2)))))))))))))</f>
        <v/>
      </c>
      <c r="J941" s="43">
        <f>IF(D941="",0,IF(K941=LIST!$A$75,0,IF(K941=LIST!$A$76,0,IF(K941=LIST!$A$77,0,IF(K941=LIST!$A$78,0,(MIN(D941,8)-K941))))))</f>
        <v>0</v>
      </c>
      <c r="K941" s="185" t="str">
        <f>IF(D941="","",IF('CLAIM FORM'!$M$7="",0,IF(L941=LIST!$A$78,0,IF('CLAIM FORM'!$M$7="R&amp;D",0,IF(E941="",LIST!$A$75,IF(F941=LIST!$F$30,0,IFERROR(((VLOOKUP(E941,'TRAINING CODE'!B:D,3,FALSE)*MIN(D941,8))),LIST!$A$76)))))))</f>
        <v/>
      </c>
      <c r="L941" s="183" t="str">
        <f>IF(B941="","",IF('CLAIM FORM'!$M$7="",LIST!$A$77,IFERROR(VLOOKUP(B941,'PHR (Project Hourly Rate)'!B:G,6,FALSE),LIST!$A$78)))</f>
        <v/>
      </c>
    </row>
    <row r="942" spans="1:12" ht="36" customHeight="1">
      <c r="A942" s="184">
        <v>940</v>
      </c>
      <c r="B942" s="46"/>
      <c r="C942" s="47"/>
      <c r="D942" s="48"/>
      <c r="E942" s="49"/>
      <c r="F942" s="49"/>
      <c r="G942" s="41" t="str">
        <f>IF(C942="","",VLOOKUP(WEEKDAY(C942),LIST!$A$15:$B$21,2,FALSE))</f>
        <v/>
      </c>
      <c r="H942" s="42" t="str">
        <f>IF(B942="","",IF(L942=LIST!$A$80,LIST!$A$78,IF(L942=LIST!$A$81,LIST!$A$78,IF(L942=LIST!$A$82,LIST!$A$78,IF(IFERROR(VLOOKUP(B942,'PHR (Project Hourly Rate)'!B:G,6,FALSE),LIST!$A$78)=0,LIST!$A$79,L942)))))</f>
        <v/>
      </c>
      <c r="I942" s="42" t="str">
        <f>IF(B942="","",IF(L942=LIST!$A$75,"",IF(K942=LIST!$A$76,LIST!$A$76,IF(L942=LIST!$A$77,"",IF(L942=LIST!$A$78,"",IF(L942=LIST!$A$80,"",IF(L942=LIST!$A$72,"",IF(L942=LIST!$A$73,"",IF(L942=LIST!$A$81,"",IF(L942=LIST!$A$82,"",IF(L942=LIST!$A$79,"",IF(K942=LIST!$A$75,LIST!$A$75,ROUND(J942*L942,2)))))))))))))</f>
        <v/>
      </c>
      <c r="J942" s="43">
        <f>IF(D942="",0,IF(K942=LIST!$A$75,0,IF(K942=LIST!$A$76,0,IF(K942=LIST!$A$77,0,IF(K942=LIST!$A$78,0,(MIN(D942,8)-K942))))))</f>
        <v>0</v>
      </c>
      <c r="K942" s="185" t="str">
        <f>IF(D942="","",IF('CLAIM FORM'!$M$7="",0,IF(L942=LIST!$A$78,0,IF('CLAIM FORM'!$M$7="R&amp;D",0,IF(E942="",LIST!$A$75,IF(F942=LIST!$F$30,0,IFERROR(((VLOOKUP(E942,'TRAINING CODE'!B:D,3,FALSE)*MIN(D942,8))),LIST!$A$76)))))))</f>
        <v/>
      </c>
      <c r="L942" s="183" t="str">
        <f>IF(B942="","",IF('CLAIM FORM'!$M$7="",LIST!$A$77,IFERROR(VLOOKUP(B942,'PHR (Project Hourly Rate)'!B:G,6,FALSE),LIST!$A$78)))</f>
        <v/>
      </c>
    </row>
    <row r="943" spans="1:12" ht="36" customHeight="1">
      <c r="A943" s="184">
        <v>941</v>
      </c>
      <c r="B943" s="46"/>
      <c r="C943" s="47"/>
      <c r="D943" s="48"/>
      <c r="E943" s="49"/>
      <c r="F943" s="49"/>
      <c r="G943" s="41" t="str">
        <f>IF(C943="","",VLOOKUP(WEEKDAY(C943),LIST!$A$15:$B$21,2,FALSE))</f>
        <v/>
      </c>
      <c r="H943" s="42" t="str">
        <f>IF(B943="","",IF(L943=LIST!$A$80,LIST!$A$78,IF(L943=LIST!$A$81,LIST!$A$78,IF(L943=LIST!$A$82,LIST!$A$78,IF(IFERROR(VLOOKUP(B943,'PHR (Project Hourly Rate)'!B:G,6,FALSE),LIST!$A$78)=0,LIST!$A$79,L943)))))</f>
        <v/>
      </c>
      <c r="I943" s="42" t="str">
        <f>IF(B943="","",IF(L943=LIST!$A$75,"",IF(K943=LIST!$A$76,LIST!$A$76,IF(L943=LIST!$A$77,"",IF(L943=LIST!$A$78,"",IF(L943=LIST!$A$80,"",IF(L943=LIST!$A$72,"",IF(L943=LIST!$A$73,"",IF(L943=LIST!$A$81,"",IF(L943=LIST!$A$82,"",IF(L943=LIST!$A$79,"",IF(K943=LIST!$A$75,LIST!$A$75,ROUND(J943*L943,2)))))))))))))</f>
        <v/>
      </c>
      <c r="J943" s="43">
        <f>IF(D943="",0,IF(K943=LIST!$A$75,0,IF(K943=LIST!$A$76,0,IF(K943=LIST!$A$77,0,IF(K943=LIST!$A$78,0,(MIN(D943,8)-K943))))))</f>
        <v>0</v>
      </c>
      <c r="K943" s="185" t="str">
        <f>IF(D943="","",IF('CLAIM FORM'!$M$7="",0,IF(L943=LIST!$A$78,0,IF('CLAIM FORM'!$M$7="R&amp;D",0,IF(E943="",LIST!$A$75,IF(F943=LIST!$F$30,0,IFERROR(((VLOOKUP(E943,'TRAINING CODE'!B:D,3,FALSE)*MIN(D943,8))),LIST!$A$76)))))))</f>
        <v/>
      </c>
      <c r="L943" s="183" t="str">
        <f>IF(B943="","",IF('CLAIM FORM'!$M$7="",LIST!$A$77,IFERROR(VLOOKUP(B943,'PHR (Project Hourly Rate)'!B:G,6,FALSE),LIST!$A$78)))</f>
        <v/>
      </c>
    </row>
    <row r="944" spans="1:12" ht="36" customHeight="1">
      <c r="A944" s="184">
        <v>942</v>
      </c>
      <c r="B944" s="46"/>
      <c r="C944" s="47"/>
      <c r="D944" s="48"/>
      <c r="E944" s="49"/>
      <c r="F944" s="49"/>
      <c r="G944" s="41" t="str">
        <f>IF(C944="","",VLOOKUP(WEEKDAY(C944),LIST!$A$15:$B$21,2,FALSE))</f>
        <v/>
      </c>
      <c r="H944" s="42" t="str">
        <f>IF(B944="","",IF(L944=LIST!$A$80,LIST!$A$78,IF(L944=LIST!$A$81,LIST!$A$78,IF(L944=LIST!$A$82,LIST!$A$78,IF(IFERROR(VLOOKUP(B944,'PHR (Project Hourly Rate)'!B:G,6,FALSE),LIST!$A$78)=0,LIST!$A$79,L944)))))</f>
        <v/>
      </c>
      <c r="I944" s="42" t="str">
        <f>IF(B944="","",IF(L944=LIST!$A$75,"",IF(K944=LIST!$A$76,LIST!$A$76,IF(L944=LIST!$A$77,"",IF(L944=LIST!$A$78,"",IF(L944=LIST!$A$80,"",IF(L944=LIST!$A$72,"",IF(L944=LIST!$A$73,"",IF(L944=LIST!$A$81,"",IF(L944=LIST!$A$82,"",IF(L944=LIST!$A$79,"",IF(K944=LIST!$A$75,LIST!$A$75,ROUND(J944*L944,2)))))))))))))</f>
        <v/>
      </c>
      <c r="J944" s="43">
        <f>IF(D944="",0,IF(K944=LIST!$A$75,0,IF(K944=LIST!$A$76,0,IF(K944=LIST!$A$77,0,IF(K944=LIST!$A$78,0,(MIN(D944,8)-K944))))))</f>
        <v>0</v>
      </c>
      <c r="K944" s="185" t="str">
        <f>IF(D944="","",IF('CLAIM FORM'!$M$7="",0,IF(L944=LIST!$A$78,0,IF('CLAIM FORM'!$M$7="R&amp;D",0,IF(E944="",LIST!$A$75,IF(F944=LIST!$F$30,0,IFERROR(((VLOOKUP(E944,'TRAINING CODE'!B:D,3,FALSE)*MIN(D944,8))),LIST!$A$76)))))))</f>
        <v/>
      </c>
      <c r="L944" s="183" t="str">
        <f>IF(B944="","",IF('CLAIM FORM'!$M$7="",LIST!$A$77,IFERROR(VLOOKUP(B944,'PHR (Project Hourly Rate)'!B:G,6,FALSE),LIST!$A$78)))</f>
        <v/>
      </c>
    </row>
    <row r="945" spans="1:12" ht="36" customHeight="1">
      <c r="A945" s="184">
        <v>943</v>
      </c>
      <c r="B945" s="46"/>
      <c r="C945" s="47"/>
      <c r="D945" s="48"/>
      <c r="E945" s="49"/>
      <c r="F945" s="49"/>
      <c r="G945" s="41" t="str">
        <f>IF(C945="","",VLOOKUP(WEEKDAY(C945),LIST!$A$15:$B$21,2,FALSE))</f>
        <v/>
      </c>
      <c r="H945" s="42" t="str">
        <f>IF(B945="","",IF(L945=LIST!$A$80,LIST!$A$78,IF(L945=LIST!$A$81,LIST!$A$78,IF(L945=LIST!$A$82,LIST!$A$78,IF(IFERROR(VLOOKUP(B945,'PHR (Project Hourly Rate)'!B:G,6,FALSE),LIST!$A$78)=0,LIST!$A$79,L945)))))</f>
        <v/>
      </c>
      <c r="I945" s="42" t="str">
        <f>IF(B945="","",IF(L945=LIST!$A$75,"",IF(K945=LIST!$A$76,LIST!$A$76,IF(L945=LIST!$A$77,"",IF(L945=LIST!$A$78,"",IF(L945=LIST!$A$80,"",IF(L945=LIST!$A$72,"",IF(L945=LIST!$A$73,"",IF(L945=LIST!$A$81,"",IF(L945=LIST!$A$82,"",IF(L945=LIST!$A$79,"",IF(K945=LIST!$A$75,LIST!$A$75,ROUND(J945*L945,2)))))))))))))</f>
        <v/>
      </c>
      <c r="J945" s="43">
        <f>IF(D945="",0,IF(K945=LIST!$A$75,0,IF(K945=LIST!$A$76,0,IF(K945=LIST!$A$77,0,IF(K945=LIST!$A$78,0,(MIN(D945,8)-K945))))))</f>
        <v>0</v>
      </c>
      <c r="K945" s="185" t="str">
        <f>IF(D945="","",IF('CLAIM FORM'!$M$7="",0,IF(L945=LIST!$A$78,0,IF('CLAIM FORM'!$M$7="R&amp;D",0,IF(E945="",LIST!$A$75,IF(F945=LIST!$F$30,0,IFERROR(((VLOOKUP(E945,'TRAINING CODE'!B:D,3,FALSE)*MIN(D945,8))),LIST!$A$76)))))))</f>
        <v/>
      </c>
      <c r="L945" s="183" t="str">
        <f>IF(B945="","",IF('CLAIM FORM'!$M$7="",LIST!$A$77,IFERROR(VLOOKUP(B945,'PHR (Project Hourly Rate)'!B:G,6,FALSE),LIST!$A$78)))</f>
        <v/>
      </c>
    </row>
    <row r="946" spans="1:12" ht="36" customHeight="1">
      <c r="A946" s="184">
        <v>944</v>
      </c>
      <c r="B946" s="46"/>
      <c r="C946" s="47"/>
      <c r="D946" s="48"/>
      <c r="E946" s="49"/>
      <c r="F946" s="49"/>
      <c r="G946" s="41" t="str">
        <f>IF(C946="","",VLOOKUP(WEEKDAY(C946),LIST!$A$15:$B$21,2,FALSE))</f>
        <v/>
      </c>
      <c r="H946" s="42" t="str">
        <f>IF(B946="","",IF(L946=LIST!$A$80,LIST!$A$78,IF(L946=LIST!$A$81,LIST!$A$78,IF(L946=LIST!$A$82,LIST!$A$78,IF(IFERROR(VLOOKUP(B946,'PHR (Project Hourly Rate)'!B:G,6,FALSE),LIST!$A$78)=0,LIST!$A$79,L946)))))</f>
        <v/>
      </c>
      <c r="I946" s="42" t="str">
        <f>IF(B946="","",IF(L946=LIST!$A$75,"",IF(K946=LIST!$A$76,LIST!$A$76,IF(L946=LIST!$A$77,"",IF(L946=LIST!$A$78,"",IF(L946=LIST!$A$80,"",IF(L946=LIST!$A$72,"",IF(L946=LIST!$A$73,"",IF(L946=LIST!$A$81,"",IF(L946=LIST!$A$82,"",IF(L946=LIST!$A$79,"",IF(K946=LIST!$A$75,LIST!$A$75,ROUND(J946*L946,2)))))))))))))</f>
        <v/>
      </c>
      <c r="J946" s="43">
        <f>IF(D946="",0,IF(K946=LIST!$A$75,0,IF(K946=LIST!$A$76,0,IF(K946=LIST!$A$77,0,IF(K946=LIST!$A$78,0,(MIN(D946,8)-K946))))))</f>
        <v>0</v>
      </c>
      <c r="K946" s="185" t="str">
        <f>IF(D946="","",IF('CLAIM FORM'!$M$7="",0,IF(L946=LIST!$A$78,0,IF('CLAIM FORM'!$M$7="R&amp;D",0,IF(E946="",LIST!$A$75,IF(F946=LIST!$F$30,0,IFERROR(((VLOOKUP(E946,'TRAINING CODE'!B:D,3,FALSE)*MIN(D946,8))),LIST!$A$76)))))))</f>
        <v/>
      </c>
      <c r="L946" s="183" t="str">
        <f>IF(B946="","",IF('CLAIM FORM'!$M$7="",LIST!$A$77,IFERROR(VLOOKUP(B946,'PHR (Project Hourly Rate)'!B:G,6,FALSE),LIST!$A$78)))</f>
        <v/>
      </c>
    </row>
    <row r="947" spans="1:12" ht="36" customHeight="1">
      <c r="A947" s="184">
        <v>945</v>
      </c>
      <c r="B947" s="46"/>
      <c r="C947" s="47"/>
      <c r="D947" s="48"/>
      <c r="E947" s="49"/>
      <c r="F947" s="49"/>
      <c r="G947" s="41" t="str">
        <f>IF(C947="","",VLOOKUP(WEEKDAY(C947),LIST!$A$15:$B$21,2,FALSE))</f>
        <v/>
      </c>
      <c r="H947" s="42" t="str">
        <f>IF(B947="","",IF(L947=LIST!$A$80,LIST!$A$78,IF(L947=LIST!$A$81,LIST!$A$78,IF(L947=LIST!$A$82,LIST!$A$78,IF(IFERROR(VLOOKUP(B947,'PHR (Project Hourly Rate)'!B:G,6,FALSE),LIST!$A$78)=0,LIST!$A$79,L947)))))</f>
        <v/>
      </c>
      <c r="I947" s="42" t="str">
        <f>IF(B947="","",IF(L947=LIST!$A$75,"",IF(K947=LIST!$A$76,LIST!$A$76,IF(L947=LIST!$A$77,"",IF(L947=LIST!$A$78,"",IF(L947=LIST!$A$80,"",IF(L947=LIST!$A$72,"",IF(L947=LIST!$A$73,"",IF(L947=LIST!$A$81,"",IF(L947=LIST!$A$82,"",IF(L947=LIST!$A$79,"",IF(K947=LIST!$A$75,LIST!$A$75,ROUND(J947*L947,2)))))))))))))</f>
        <v/>
      </c>
      <c r="J947" s="43">
        <f>IF(D947="",0,IF(K947=LIST!$A$75,0,IF(K947=LIST!$A$76,0,IF(K947=LIST!$A$77,0,IF(K947=LIST!$A$78,0,(MIN(D947,8)-K947))))))</f>
        <v>0</v>
      </c>
      <c r="K947" s="185" t="str">
        <f>IF(D947="","",IF('CLAIM FORM'!$M$7="",0,IF(L947=LIST!$A$78,0,IF('CLAIM FORM'!$M$7="R&amp;D",0,IF(E947="",LIST!$A$75,IF(F947=LIST!$F$30,0,IFERROR(((VLOOKUP(E947,'TRAINING CODE'!B:D,3,FALSE)*MIN(D947,8))),LIST!$A$76)))))))</f>
        <v/>
      </c>
      <c r="L947" s="183" t="str">
        <f>IF(B947="","",IF('CLAIM FORM'!$M$7="",LIST!$A$77,IFERROR(VLOOKUP(B947,'PHR (Project Hourly Rate)'!B:G,6,FALSE),LIST!$A$78)))</f>
        <v/>
      </c>
    </row>
    <row r="948" spans="1:12" ht="36" customHeight="1">
      <c r="A948" s="184">
        <v>946</v>
      </c>
      <c r="B948" s="46"/>
      <c r="C948" s="47"/>
      <c r="D948" s="48"/>
      <c r="E948" s="49"/>
      <c r="F948" s="49"/>
      <c r="G948" s="41" t="str">
        <f>IF(C948="","",VLOOKUP(WEEKDAY(C948),LIST!$A$15:$B$21,2,FALSE))</f>
        <v/>
      </c>
      <c r="H948" s="42" t="str">
        <f>IF(B948="","",IF(L948=LIST!$A$80,LIST!$A$78,IF(L948=LIST!$A$81,LIST!$A$78,IF(L948=LIST!$A$82,LIST!$A$78,IF(IFERROR(VLOOKUP(B948,'PHR (Project Hourly Rate)'!B:G,6,FALSE),LIST!$A$78)=0,LIST!$A$79,L948)))))</f>
        <v/>
      </c>
      <c r="I948" s="42" t="str">
        <f>IF(B948="","",IF(L948=LIST!$A$75,"",IF(K948=LIST!$A$76,LIST!$A$76,IF(L948=LIST!$A$77,"",IF(L948=LIST!$A$78,"",IF(L948=LIST!$A$80,"",IF(L948=LIST!$A$72,"",IF(L948=LIST!$A$73,"",IF(L948=LIST!$A$81,"",IF(L948=LIST!$A$82,"",IF(L948=LIST!$A$79,"",IF(K948=LIST!$A$75,LIST!$A$75,ROUND(J948*L948,2)))))))))))))</f>
        <v/>
      </c>
      <c r="J948" s="43">
        <f>IF(D948="",0,IF(K948=LIST!$A$75,0,IF(K948=LIST!$A$76,0,IF(K948=LIST!$A$77,0,IF(K948=LIST!$A$78,0,(MIN(D948,8)-K948))))))</f>
        <v>0</v>
      </c>
      <c r="K948" s="185" t="str">
        <f>IF(D948="","",IF('CLAIM FORM'!$M$7="",0,IF(L948=LIST!$A$78,0,IF('CLAIM FORM'!$M$7="R&amp;D",0,IF(E948="",LIST!$A$75,IF(F948=LIST!$F$30,0,IFERROR(((VLOOKUP(E948,'TRAINING CODE'!B:D,3,FALSE)*MIN(D948,8))),LIST!$A$76)))))))</f>
        <v/>
      </c>
      <c r="L948" s="183" t="str">
        <f>IF(B948="","",IF('CLAIM FORM'!$M$7="",LIST!$A$77,IFERROR(VLOOKUP(B948,'PHR (Project Hourly Rate)'!B:G,6,FALSE),LIST!$A$78)))</f>
        <v/>
      </c>
    </row>
    <row r="949" spans="1:12" ht="36" customHeight="1">
      <c r="A949" s="184">
        <v>947</v>
      </c>
      <c r="B949" s="46"/>
      <c r="C949" s="47"/>
      <c r="D949" s="48"/>
      <c r="E949" s="49"/>
      <c r="F949" s="49"/>
      <c r="G949" s="41" t="str">
        <f>IF(C949="","",VLOOKUP(WEEKDAY(C949),LIST!$A$15:$B$21,2,FALSE))</f>
        <v/>
      </c>
      <c r="H949" s="42" t="str">
        <f>IF(B949="","",IF(L949=LIST!$A$80,LIST!$A$78,IF(L949=LIST!$A$81,LIST!$A$78,IF(L949=LIST!$A$82,LIST!$A$78,IF(IFERROR(VLOOKUP(B949,'PHR (Project Hourly Rate)'!B:G,6,FALSE),LIST!$A$78)=0,LIST!$A$79,L949)))))</f>
        <v/>
      </c>
      <c r="I949" s="42" t="str">
        <f>IF(B949="","",IF(L949=LIST!$A$75,"",IF(K949=LIST!$A$76,LIST!$A$76,IF(L949=LIST!$A$77,"",IF(L949=LIST!$A$78,"",IF(L949=LIST!$A$80,"",IF(L949=LIST!$A$72,"",IF(L949=LIST!$A$73,"",IF(L949=LIST!$A$81,"",IF(L949=LIST!$A$82,"",IF(L949=LIST!$A$79,"",IF(K949=LIST!$A$75,LIST!$A$75,ROUND(J949*L949,2)))))))))))))</f>
        <v/>
      </c>
      <c r="J949" s="43">
        <f>IF(D949="",0,IF(K949=LIST!$A$75,0,IF(K949=LIST!$A$76,0,IF(K949=LIST!$A$77,0,IF(K949=LIST!$A$78,0,(MIN(D949,8)-K949))))))</f>
        <v>0</v>
      </c>
      <c r="K949" s="185" t="str">
        <f>IF(D949="","",IF('CLAIM FORM'!$M$7="",0,IF(L949=LIST!$A$78,0,IF('CLAIM FORM'!$M$7="R&amp;D",0,IF(E949="",LIST!$A$75,IF(F949=LIST!$F$30,0,IFERROR(((VLOOKUP(E949,'TRAINING CODE'!B:D,3,FALSE)*MIN(D949,8))),LIST!$A$76)))))))</f>
        <v/>
      </c>
      <c r="L949" s="183" t="str">
        <f>IF(B949="","",IF('CLAIM FORM'!$M$7="",LIST!$A$77,IFERROR(VLOOKUP(B949,'PHR (Project Hourly Rate)'!B:G,6,FALSE),LIST!$A$78)))</f>
        <v/>
      </c>
    </row>
    <row r="950" spans="1:12" ht="36" customHeight="1">
      <c r="A950" s="184">
        <v>948</v>
      </c>
      <c r="B950" s="46"/>
      <c r="C950" s="47"/>
      <c r="D950" s="48"/>
      <c r="E950" s="49"/>
      <c r="F950" s="49"/>
      <c r="G950" s="41" t="str">
        <f>IF(C950="","",VLOOKUP(WEEKDAY(C950),LIST!$A$15:$B$21,2,FALSE))</f>
        <v/>
      </c>
      <c r="H950" s="42" t="str">
        <f>IF(B950="","",IF(L950=LIST!$A$80,LIST!$A$78,IF(L950=LIST!$A$81,LIST!$A$78,IF(L950=LIST!$A$82,LIST!$A$78,IF(IFERROR(VLOOKUP(B950,'PHR (Project Hourly Rate)'!B:G,6,FALSE),LIST!$A$78)=0,LIST!$A$79,L950)))))</f>
        <v/>
      </c>
      <c r="I950" s="42" t="str">
        <f>IF(B950="","",IF(L950=LIST!$A$75,"",IF(K950=LIST!$A$76,LIST!$A$76,IF(L950=LIST!$A$77,"",IF(L950=LIST!$A$78,"",IF(L950=LIST!$A$80,"",IF(L950=LIST!$A$72,"",IF(L950=LIST!$A$73,"",IF(L950=LIST!$A$81,"",IF(L950=LIST!$A$82,"",IF(L950=LIST!$A$79,"",IF(K950=LIST!$A$75,LIST!$A$75,ROUND(J950*L950,2)))))))))))))</f>
        <v/>
      </c>
      <c r="J950" s="43">
        <f>IF(D950="",0,IF(K950=LIST!$A$75,0,IF(K950=LIST!$A$76,0,IF(K950=LIST!$A$77,0,IF(K950=LIST!$A$78,0,(MIN(D950,8)-K950))))))</f>
        <v>0</v>
      </c>
      <c r="K950" s="185" t="str">
        <f>IF(D950="","",IF('CLAIM FORM'!$M$7="",0,IF(L950=LIST!$A$78,0,IF('CLAIM FORM'!$M$7="R&amp;D",0,IF(E950="",LIST!$A$75,IF(F950=LIST!$F$30,0,IFERROR(((VLOOKUP(E950,'TRAINING CODE'!B:D,3,FALSE)*MIN(D950,8))),LIST!$A$76)))))))</f>
        <v/>
      </c>
      <c r="L950" s="183" t="str">
        <f>IF(B950="","",IF('CLAIM FORM'!$M$7="",LIST!$A$77,IFERROR(VLOOKUP(B950,'PHR (Project Hourly Rate)'!B:G,6,FALSE),LIST!$A$78)))</f>
        <v/>
      </c>
    </row>
    <row r="951" spans="1:12" ht="36" customHeight="1">
      <c r="A951" s="184">
        <v>949</v>
      </c>
      <c r="B951" s="46"/>
      <c r="C951" s="47"/>
      <c r="D951" s="48"/>
      <c r="E951" s="49"/>
      <c r="F951" s="49"/>
      <c r="G951" s="41" t="str">
        <f>IF(C951="","",VLOOKUP(WEEKDAY(C951),LIST!$A$15:$B$21,2,FALSE))</f>
        <v/>
      </c>
      <c r="H951" s="42" t="str">
        <f>IF(B951="","",IF(L951=LIST!$A$80,LIST!$A$78,IF(L951=LIST!$A$81,LIST!$A$78,IF(L951=LIST!$A$82,LIST!$A$78,IF(IFERROR(VLOOKUP(B951,'PHR (Project Hourly Rate)'!B:G,6,FALSE),LIST!$A$78)=0,LIST!$A$79,L951)))))</f>
        <v/>
      </c>
      <c r="I951" s="42" t="str">
        <f>IF(B951="","",IF(L951=LIST!$A$75,"",IF(K951=LIST!$A$76,LIST!$A$76,IF(L951=LIST!$A$77,"",IF(L951=LIST!$A$78,"",IF(L951=LIST!$A$80,"",IF(L951=LIST!$A$72,"",IF(L951=LIST!$A$73,"",IF(L951=LIST!$A$81,"",IF(L951=LIST!$A$82,"",IF(L951=LIST!$A$79,"",IF(K951=LIST!$A$75,LIST!$A$75,ROUND(J951*L951,2)))))))))))))</f>
        <v/>
      </c>
      <c r="J951" s="43">
        <f>IF(D951="",0,IF(K951=LIST!$A$75,0,IF(K951=LIST!$A$76,0,IF(K951=LIST!$A$77,0,IF(K951=LIST!$A$78,0,(MIN(D951,8)-K951))))))</f>
        <v>0</v>
      </c>
      <c r="K951" s="185" t="str">
        <f>IF(D951="","",IF('CLAIM FORM'!$M$7="",0,IF(L951=LIST!$A$78,0,IF('CLAIM FORM'!$M$7="R&amp;D",0,IF(E951="",LIST!$A$75,IF(F951=LIST!$F$30,0,IFERROR(((VLOOKUP(E951,'TRAINING CODE'!B:D,3,FALSE)*MIN(D951,8))),LIST!$A$76)))))))</f>
        <v/>
      </c>
      <c r="L951" s="183" t="str">
        <f>IF(B951="","",IF('CLAIM FORM'!$M$7="",LIST!$A$77,IFERROR(VLOOKUP(B951,'PHR (Project Hourly Rate)'!B:G,6,FALSE),LIST!$A$78)))</f>
        <v/>
      </c>
    </row>
    <row r="952" spans="1:12" ht="36" customHeight="1">
      <c r="A952" s="184">
        <v>950</v>
      </c>
      <c r="B952" s="46"/>
      <c r="C952" s="47"/>
      <c r="D952" s="48"/>
      <c r="E952" s="49"/>
      <c r="F952" s="49"/>
      <c r="G952" s="41" t="str">
        <f>IF(C952="","",VLOOKUP(WEEKDAY(C952),LIST!$A$15:$B$21,2,FALSE))</f>
        <v/>
      </c>
      <c r="H952" s="42" t="str">
        <f>IF(B952="","",IF(L952=LIST!$A$80,LIST!$A$78,IF(L952=LIST!$A$81,LIST!$A$78,IF(L952=LIST!$A$82,LIST!$A$78,IF(IFERROR(VLOOKUP(B952,'PHR (Project Hourly Rate)'!B:G,6,FALSE),LIST!$A$78)=0,LIST!$A$79,L952)))))</f>
        <v/>
      </c>
      <c r="I952" s="42" t="str">
        <f>IF(B952="","",IF(L952=LIST!$A$75,"",IF(K952=LIST!$A$76,LIST!$A$76,IF(L952=LIST!$A$77,"",IF(L952=LIST!$A$78,"",IF(L952=LIST!$A$80,"",IF(L952=LIST!$A$72,"",IF(L952=LIST!$A$73,"",IF(L952=LIST!$A$81,"",IF(L952=LIST!$A$82,"",IF(L952=LIST!$A$79,"",IF(K952=LIST!$A$75,LIST!$A$75,ROUND(J952*L952,2)))))))))))))</f>
        <v/>
      </c>
      <c r="J952" s="43">
        <f>IF(D952="",0,IF(K952=LIST!$A$75,0,IF(K952=LIST!$A$76,0,IF(K952=LIST!$A$77,0,IF(K952=LIST!$A$78,0,(MIN(D952,8)-K952))))))</f>
        <v>0</v>
      </c>
      <c r="K952" s="185" t="str">
        <f>IF(D952="","",IF('CLAIM FORM'!$M$7="",0,IF(L952=LIST!$A$78,0,IF('CLAIM FORM'!$M$7="R&amp;D",0,IF(E952="",LIST!$A$75,IF(F952=LIST!$F$30,0,IFERROR(((VLOOKUP(E952,'TRAINING CODE'!B:D,3,FALSE)*MIN(D952,8))),LIST!$A$76)))))))</f>
        <v/>
      </c>
      <c r="L952" s="183" t="str">
        <f>IF(B952="","",IF('CLAIM FORM'!$M$7="",LIST!$A$77,IFERROR(VLOOKUP(B952,'PHR (Project Hourly Rate)'!B:G,6,FALSE),LIST!$A$78)))</f>
        <v/>
      </c>
    </row>
    <row r="953" spans="1:12" ht="36" customHeight="1">
      <c r="A953" s="184">
        <v>951</v>
      </c>
      <c r="B953" s="46"/>
      <c r="C953" s="47"/>
      <c r="D953" s="48"/>
      <c r="E953" s="49"/>
      <c r="F953" s="49"/>
      <c r="G953" s="41" t="str">
        <f>IF(C953="","",VLOOKUP(WEEKDAY(C953),LIST!$A$15:$B$21,2,FALSE))</f>
        <v/>
      </c>
      <c r="H953" s="42" t="str">
        <f>IF(B953="","",IF(L953=LIST!$A$80,LIST!$A$78,IF(L953=LIST!$A$81,LIST!$A$78,IF(L953=LIST!$A$82,LIST!$A$78,IF(IFERROR(VLOOKUP(B953,'PHR (Project Hourly Rate)'!B:G,6,FALSE),LIST!$A$78)=0,LIST!$A$79,L953)))))</f>
        <v/>
      </c>
      <c r="I953" s="42" t="str">
        <f>IF(B953="","",IF(L953=LIST!$A$75,"",IF(K953=LIST!$A$76,LIST!$A$76,IF(L953=LIST!$A$77,"",IF(L953=LIST!$A$78,"",IF(L953=LIST!$A$80,"",IF(L953=LIST!$A$72,"",IF(L953=LIST!$A$73,"",IF(L953=LIST!$A$81,"",IF(L953=LIST!$A$82,"",IF(L953=LIST!$A$79,"",IF(K953=LIST!$A$75,LIST!$A$75,ROUND(J953*L953,2)))))))))))))</f>
        <v/>
      </c>
      <c r="J953" s="43">
        <f>IF(D953="",0,IF(K953=LIST!$A$75,0,IF(K953=LIST!$A$76,0,IF(K953=LIST!$A$77,0,IF(K953=LIST!$A$78,0,(MIN(D953,8)-K953))))))</f>
        <v>0</v>
      </c>
      <c r="K953" s="185" t="str">
        <f>IF(D953="","",IF('CLAIM FORM'!$M$7="",0,IF(L953=LIST!$A$78,0,IF('CLAIM FORM'!$M$7="R&amp;D",0,IF(E953="",LIST!$A$75,IF(F953=LIST!$F$30,0,IFERROR(((VLOOKUP(E953,'TRAINING CODE'!B:D,3,FALSE)*MIN(D953,8))),LIST!$A$76)))))))</f>
        <v/>
      </c>
      <c r="L953" s="183" t="str">
        <f>IF(B953="","",IF('CLAIM FORM'!$M$7="",LIST!$A$77,IFERROR(VLOOKUP(B953,'PHR (Project Hourly Rate)'!B:G,6,FALSE),LIST!$A$78)))</f>
        <v/>
      </c>
    </row>
    <row r="954" spans="1:12" ht="36" customHeight="1">
      <c r="A954" s="184">
        <v>952</v>
      </c>
      <c r="B954" s="46"/>
      <c r="C954" s="47"/>
      <c r="D954" s="48"/>
      <c r="E954" s="49"/>
      <c r="F954" s="49"/>
      <c r="G954" s="41" t="str">
        <f>IF(C954="","",VLOOKUP(WEEKDAY(C954),LIST!$A$15:$B$21,2,FALSE))</f>
        <v/>
      </c>
      <c r="H954" s="42" t="str">
        <f>IF(B954="","",IF(L954=LIST!$A$80,LIST!$A$78,IF(L954=LIST!$A$81,LIST!$A$78,IF(L954=LIST!$A$82,LIST!$A$78,IF(IFERROR(VLOOKUP(B954,'PHR (Project Hourly Rate)'!B:G,6,FALSE),LIST!$A$78)=0,LIST!$A$79,L954)))))</f>
        <v/>
      </c>
      <c r="I954" s="42" t="str">
        <f>IF(B954="","",IF(L954=LIST!$A$75,"",IF(K954=LIST!$A$76,LIST!$A$76,IF(L954=LIST!$A$77,"",IF(L954=LIST!$A$78,"",IF(L954=LIST!$A$80,"",IF(L954=LIST!$A$72,"",IF(L954=LIST!$A$73,"",IF(L954=LIST!$A$81,"",IF(L954=LIST!$A$82,"",IF(L954=LIST!$A$79,"",IF(K954=LIST!$A$75,LIST!$A$75,ROUND(J954*L954,2)))))))))))))</f>
        <v/>
      </c>
      <c r="J954" s="43">
        <f>IF(D954="",0,IF(K954=LIST!$A$75,0,IF(K954=LIST!$A$76,0,IF(K954=LIST!$A$77,0,IF(K954=LIST!$A$78,0,(MIN(D954,8)-K954))))))</f>
        <v>0</v>
      </c>
      <c r="K954" s="185" t="str">
        <f>IF(D954="","",IF('CLAIM FORM'!$M$7="",0,IF(L954=LIST!$A$78,0,IF('CLAIM FORM'!$M$7="R&amp;D",0,IF(E954="",LIST!$A$75,IF(F954=LIST!$F$30,0,IFERROR(((VLOOKUP(E954,'TRAINING CODE'!B:D,3,FALSE)*MIN(D954,8))),LIST!$A$76)))))))</f>
        <v/>
      </c>
      <c r="L954" s="183" t="str">
        <f>IF(B954="","",IF('CLAIM FORM'!$M$7="",LIST!$A$77,IFERROR(VLOOKUP(B954,'PHR (Project Hourly Rate)'!B:G,6,FALSE),LIST!$A$78)))</f>
        <v/>
      </c>
    </row>
    <row r="955" spans="1:12" ht="36" customHeight="1">
      <c r="A955" s="184">
        <v>953</v>
      </c>
      <c r="B955" s="46"/>
      <c r="C955" s="47"/>
      <c r="D955" s="48"/>
      <c r="E955" s="49"/>
      <c r="F955" s="49"/>
      <c r="G955" s="41" t="str">
        <f>IF(C955="","",VLOOKUP(WEEKDAY(C955),LIST!$A$15:$B$21,2,FALSE))</f>
        <v/>
      </c>
      <c r="H955" s="42" t="str">
        <f>IF(B955="","",IF(L955=LIST!$A$80,LIST!$A$78,IF(L955=LIST!$A$81,LIST!$A$78,IF(L955=LIST!$A$82,LIST!$A$78,IF(IFERROR(VLOOKUP(B955,'PHR (Project Hourly Rate)'!B:G,6,FALSE),LIST!$A$78)=0,LIST!$A$79,L955)))))</f>
        <v/>
      </c>
      <c r="I955" s="42" t="str">
        <f>IF(B955="","",IF(L955=LIST!$A$75,"",IF(K955=LIST!$A$76,LIST!$A$76,IF(L955=LIST!$A$77,"",IF(L955=LIST!$A$78,"",IF(L955=LIST!$A$80,"",IF(L955=LIST!$A$72,"",IF(L955=LIST!$A$73,"",IF(L955=LIST!$A$81,"",IF(L955=LIST!$A$82,"",IF(L955=LIST!$A$79,"",IF(K955=LIST!$A$75,LIST!$A$75,ROUND(J955*L955,2)))))))))))))</f>
        <v/>
      </c>
      <c r="J955" s="43">
        <f>IF(D955="",0,IF(K955=LIST!$A$75,0,IF(K955=LIST!$A$76,0,IF(K955=LIST!$A$77,0,IF(K955=LIST!$A$78,0,(MIN(D955,8)-K955))))))</f>
        <v>0</v>
      </c>
      <c r="K955" s="185" t="str">
        <f>IF(D955="","",IF('CLAIM FORM'!$M$7="",0,IF(L955=LIST!$A$78,0,IF('CLAIM FORM'!$M$7="R&amp;D",0,IF(E955="",LIST!$A$75,IF(F955=LIST!$F$30,0,IFERROR(((VLOOKUP(E955,'TRAINING CODE'!B:D,3,FALSE)*MIN(D955,8))),LIST!$A$76)))))))</f>
        <v/>
      </c>
      <c r="L955" s="183" t="str">
        <f>IF(B955="","",IF('CLAIM FORM'!$M$7="",LIST!$A$77,IFERROR(VLOOKUP(B955,'PHR (Project Hourly Rate)'!B:G,6,FALSE),LIST!$A$78)))</f>
        <v/>
      </c>
    </row>
    <row r="956" spans="1:12" ht="36" customHeight="1">
      <c r="A956" s="184">
        <v>954</v>
      </c>
      <c r="B956" s="46"/>
      <c r="C956" s="47"/>
      <c r="D956" s="48"/>
      <c r="E956" s="49"/>
      <c r="F956" s="49"/>
      <c r="G956" s="41" t="str">
        <f>IF(C956="","",VLOOKUP(WEEKDAY(C956),LIST!$A$15:$B$21,2,FALSE))</f>
        <v/>
      </c>
      <c r="H956" s="42" t="str">
        <f>IF(B956="","",IF(L956=LIST!$A$80,LIST!$A$78,IF(L956=LIST!$A$81,LIST!$A$78,IF(L956=LIST!$A$82,LIST!$A$78,IF(IFERROR(VLOOKUP(B956,'PHR (Project Hourly Rate)'!B:G,6,FALSE),LIST!$A$78)=0,LIST!$A$79,L956)))))</f>
        <v/>
      </c>
      <c r="I956" s="42" t="str">
        <f>IF(B956="","",IF(L956=LIST!$A$75,"",IF(K956=LIST!$A$76,LIST!$A$76,IF(L956=LIST!$A$77,"",IF(L956=LIST!$A$78,"",IF(L956=LIST!$A$80,"",IF(L956=LIST!$A$72,"",IF(L956=LIST!$A$73,"",IF(L956=LIST!$A$81,"",IF(L956=LIST!$A$82,"",IF(L956=LIST!$A$79,"",IF(K956=LIST!$A$75,LIST!$A$75,ROUND(J956*L956,2)))))))))))))</f>
        <v/>
      </c>
      <c r="J956" s="43">
        <f>IF(D956="",0,IF(K956=LIST!$A$75,0,IF(K956=LIST!$A$76,0,IF(K956=LIST!$A$77,0,IF(K956=LIST!$A$78,0,(MIN(D956,8)-K956))))))</f>
        <v>0</v>
      </c>
      <c r="K956" s="185" t="str">
        <f>IF(D956="","",IF('CLAIM FORM'!$M$7="",0,IF(L956=LIST!$A$78,0,IF('CLAIM FORM'!$M$7="R&amp;D",0,IF(E956="",LIST!$A$75,IF(F956=LIST!$F$30,0,IFERROR(((VLOOKUP(E956,'TRAINING CODE'!B:D,3,FALSE)*MIN(D956,8))),LIST!$A$76)))))))</f>
        <v/>
      </c>
      <c r="L956" s="183" t="str">
        <f>IF(B956="","",IF('CLAIM FORM'!$M$7="",LIST!$A$77,IFERROR(VLOOKUP(B956,'PHR (Project Hourly Rate)'!B:G,6,FALSE),LIST!$A$78)))</f>
        <v/>
      </c>
    </row>
    <row r="957" spans="1:12" ht="36" customHeight="1">
      <c r="A957" s="184">
        <v>955</v>
      </c>
      <c r="B957" s="46"/>
      <c r="C957" s="47"/>
      <c r="D957" s="48"/>
      <c r="E957" s="49"/>
      <c r="F957" s="49"/>
      <c r="G957" s="41" t="str">
        <f>IF(C957="","",VLOOKUP(WEEKDAY(C957),LIST!$A$15:$B$21,2,FALSE))</f>
        <v/>
      </c>
      <c r="H957" s="42" t="str">
        <f>IF(B957="","",IF(L957=LIST!$A$80,LIST!$A$78,IF(L957=LIST!$A$81,LIST!$A$78,IF(L957=LIST!$A$82,LIST!$A$78,IF(IFERROR(VLOOKUP(B957,'PHR (Project Hourly Rate)'!B:G,6,FALSE),LIST!$A$78)=0,LIST!$A$79,L957)))))</f>
        <v/>
      </c>
      <c r="I957" s="42" t="str">
        <f>IF(B957="","",IF(L957=LIST!$A$75,"",IF(K957=LIST!$A$76,LIST!$A$76,IF(L957=LIST!$A$77,"",IF(L957=LIST!$A$78,"",IF(L957=LIST!$A$80,"",IF(L957=LIST!$A$72,"",IF(L957=LIST!$A$73,"",IF(L957=LIST!$A$81,"",IF(L957=LIST!$A$82,"",IF(L957=LIST!$A$79,"",IF(K957=LIST!$A$75,LIST!$A$75,ROUND(J957*L957,2)))))))))))))</f>
        <v/>
      </c>
      <c r="J957" s="43">
        <f>IF(D957="",0,IF(K957=LIST!$A$75,0,IF(K957=LIST!$A$76,0,IF(K957=LIST!$A$77,0,IF(K957=LIST!$A$78,0,(MIN(D957,8)-K957))))))</f>
        <v>0</v>
      </c>
      <c r="K957" s="185" t="str">
        <f>IF(D957="","",IF('CLAIM FORM'!$M$7="",0,IF(L957=LIST!$A$78,0,IF('CLAIM FORM'!$M$7="R&amp;D",0,IF(E957="",LIST!$A$75,IF(F957=LIST!$F$30,0,IFERROR(((VLOOKUP(E957,'TRAINING CODE'!B:D,3,FALSE)*MIN(D957,8))),LIST!$A$76)))))))</f>
        <v/>
      </c>
      <c r="L957" s="183" t="str">
        <f>IF(B957="","",IF('CLAIM FORM'!$M$7="",LIST!$A$77,IFERROR(VLOOKUP(B957,'PHR (Project Hourly Rate)'!B:G,6,FALSE),LIST!$A$78)))</f>
        <v/>
      </c>
    </row>
    <row r="958" spans="1:12" ht="36" customHeight="1">
      <c r="A958" s="184">
        <v>956</v>
      </c>
      <c r="B958" s="46"/>
      <c r="C958" s="47"/>
      <c r="D958" s="48"/>
      <c r="E958" s="49"/>
      <c r="F958" s="49"/>
      <c r="G958" s="41" t="str">
        <f>IF(C958="","",VLOOKUP(WEEKDAY(C958),LIST!$A$15:$B$21,2,FALSE))</f>
        <v/>
      </c>
      <c r="H958" s="42" t="str">
        <f>IF(B958="","",IF(L958=LIST!$A$80,LIST!$A$78,IF(L958=LIST!$A$81,LIST!$A$78,IF(L958=LIST!$A$82,LIST!$A$78,IF(IFERROR(VLOOKUP(B958,'PHR (Project Hourly Rate)'!B:G,6,FALSE),LIST!$A$78)=0,LIST!$A$79,L958)))))</f>
        <v/>
      </c>
      <c r="I958" s="42" t="str">
        <f>IF(B958="","",IF(L958=LIST!$A$75,"",IF(K958=LIST!$A$76,LIST!$A$76,IF(L958=LIST!$A$77,"",IF(L958=LIST!$A$78,"",IF(L958=LIST!$A$80,"",IF(L958=LIST!$A$72,"",IF(L958=LIST!$A$73,"",IF(L958=LIST!$A$81,"",IF(L958=LIST!$A$82,"",IF(L958=LIST!$A$79,"",IF(K958=LIST!$A$75,LIST!$A$75,ROUND(J958*L958,2)))))))))))))</f>
        <v/>
      </c>
      <c r="J958" s="43">
        <f>IF(D958="",0,IF(K958=LIST!$A$75,0,IF(K958=LIST!$A$76,0,IF(K958=LIST!$A$77,0,IF(K958=LIST!$A$78,0,(MIN(D958,8)-K958))))))</f>
        <v>0</v>
      </c>
      <c r="K958" s="185" t="str">
        <f>IF(D958="","",IF('CLAIM FORM'!$M$7="",0,IF(L958=LIST!$A$78,0,IF('CLAIM FORM'!$M$7="R&amp;D",0,IF(E958="",LIST!$A$75,IF(F958=LIST!$F$30,0,IFERROR(((VLOOKUP(E958,'TRAINING CODE'!B:D,3,FALSE)*MIN(D958,8))),LIST!$A$76)))))))</f>
        <v/>
      </c>
      <c r="L958" s="183" t="str">
        <f>IF(B958="","",IF('CLAIM FORM'!$M$7="",LIST!$A$77,IFERROR(VLOOKUP(B958,'PHR (Project Hourly Rate)'!B:G,6,FALSE),LIST!$A$78)))</f>
        <v/>
      </c>
    </row>
    <row r="959" spans="1:12" ht="36" customHeight="1">
      <c r="A959" s="184">
        <v>957</v>
      </c>
      <c r="B959" s="46"/>
      <c r="C959" s="47"/>
      <c r="D959" s="48"/>
      <c r="E959" s="49"/>
      <c r="F959" s="49"/>
      <c r="G959" s="41" t="str">
        <f>IF(C959="","",VLOOKUP(WEEKDAY(C959),LIST!$A$15:$B$21,2,FALSE))</f>
        <v/>
      </c>
      <c r="H959" s="42" t="str">
        <f>IF(B959="","",IF(L959=LIST!$A$80,LIST!$A$78,IF(L959=LIST!$A$81,LIST!$A$78,IF(L959=LIST!$A$82,LIST!$A$78,IF(IFERROR(VLOOKUP(B959,'PHR (Project Hourly Rate)'!B:G,6,FALSE),LIST!$A$78)=0,LIST!$A$79,L959)))))</f>
        <v/>
      </c>
      <c r="I959" s="42" t="str">
        <f>IF(B959="","",IF(L959=LIST!$A$75,"",IF(K959=LIST!$A$76,LIST!$A$76,IF(L959=LIST!$A$77,"",IF(L959=LIST!$A$78,"",IF(L959=LIST!$A$80,"",IF(L959=LIST!$A$72,"",IF(L959=LIST!$A$73,"",IF(L959=LIST!$A$81,"",IF(L959=LIST!$A$82,"",IF(L959=LIST!$A$79,"",IF(K959=LIST!$A$75,LIST!$A$75,ROUND(J959*L959,2)))))))))))))</f>
        <v/>
      </c>
      <c r="J959" s="43">
        <f>IF(D959="",0,IF(K959=LIST!$A$75,0,IF(K959=LIST!$A$76,0,IF(K959=LIST!$A$77,0,IF(K959=LIST!$A$78,0,(MIN(D959,8)-K959))))))</f>
        <v>0</v>
      </c>
      <c r="K959" s="185" t="str">
        <f>IF(D959="","",IF('CLAIM FORM'!$M$7="",0,IF(L959=LIST!$A$78,0,IF('CLAIM FORM'!$M$7="R&amp;D",0,IF(E959="",LIST!$A$75,IF(F959=LIST!$F$30,0,IFERROR(((VLOOKUP(E959,'TRAINING CODE'!B:D,3,FALSE)*MIN(D959,8))),LIST!$A$76)))))))</f>
        <v/>
      </c>
      <c r="L959" s="183" t="str">
        <f>IF(B959="","",IF('CLAIM FORM'!$M$7="",LIST!$A$77,IFERROR(VLOOKUP(B959,'PHR (Project Hourly Rate)'!B:G,6,FALSE),LIST!$A$78)))</f>
        <v/>
      </c>
    </row>
    <row r="960" spans="1:12" ht="36" customHeight="1">
      <c r="A960" s="184">
        <v>958</v>
      </c>
      <c r="B960" s="46"/>
      <c r="C960" s="47"/>
      <c r="D960" s="48"/>
      <c r="E960" s="49"/>
      <c r="F960" s="49"/>
      <c r="G960" s="41" t="str">
        <f>IF(C960="","",VLOOKUP(WEEKDAY(C960),LIST!$A$15:$B$21,2,FALSE))</f>
        <v/>
      </c>
      <c r="H960" s="42" t="str">
        <f>IF(B960="","",IF(L960=LIST!$A$80,LIST!$A$78,IF(L960=LIST!$A$81,LIST!$A$78,IF(L960=LIST!$A$82,LIST!$A$78,IF(IFERROR(VLOOKUP(B960,'PHR (Project Hourly Rate)'!B:G,6,FALSE),LIST!$A$78)=0,LIST!$A$79,L960)))))</f>
        <v/>
      </c>
      <c r="I960" s="42" t="str">
        <f>IF(B960="","",IF(L960=LIST!$A$75,"",IF(K960=LIST!$A$76,LIST!$A$76,IF(L960=LIST!$A$77,"",IF(L960=LIST!$A$78,"",IF(L960=LIST!$A$80,"",IF(L960=LIST!$A$72,"",IF(L960=LIST!$A$73,"",IF(L960=LIST!$A$81,"",IF(L960=LIST!$A$82,"",IF(L960=LIST!$A$79,"",IF(K960=LIST!$A$75,LIST!$A$75,ROUND(J960*L960,2)))))))))))))</f>
        <v/>
      </c>
      <c r="J960" s="43">
        <f>IF(D960="",0,IF(K960=LIST!$A$75,0,IF(K960=LIST!$A$76,0,IF(K960=LIST!$A$77,0,IF(K960=LIST!$A$78,0,(MIN(D960,8)-K960))))))</f>
        <v>0</v>
      </c>
      <c r="K960" s="185" t="str">
        <f>IF(D960="","",IF('CLAIM FORM'!$M$7="",0,IF(L960=LIST!$A$78,0,IF('CLAIM FORM'!$M$7="R&amp;D",0,IF(E960="",LIST!$A$75,IF(F960=LIST!$F$30,0,IFERROR(((VLOOKUP(E960,'TRAINING CODE'!B:D,3,FALSE)*MIN(D960,8))),LIST!$A$76)))))))</f>
        <v/>
      </c>
      <c r="L960" s="183" t="str">
        <f>IF(B960="","",IF('CLAIM FORM'!$M$7="",LIST!$A$77,IFERROR(VLOOKUP(B960,'PHR (Project Hourly Rate)'!B:G,6,FALSE),LIST!$A$78)))</f>
        <v/>
      </c>
    </row>
    <row r="961" spans="1:12" ht="36" customHeight="1">
      <c r="A961" s="184">
        <v>959</v>
      </c>
      <c r="B961" s="46"/>
      <c r="C961" s="47"/>
      <c r="D961" s="48"/>
      <c r="E961" s="49"/>
      <c r="F961" s="49"/>
      <c r="G961" s="41" t="str">
        <f>IF(C961="","",VLOOKUP(WEEKDAY(C961),LIST!$A$15:$B$21,2,FALSE))</f>
        <v/>
      </c>
      <c r="H961" s="42" t="str">
        <f>IF(B961="","",IF(L961=LIST!$A$80,LIST!$A$78,IF(L961=LIST!$A$81,LIST!$A$78,IF(L961=LIST!$A$82,LIST!$A$78,IF(IFERROR(VLOOKUP(B961,'PHR (Project Hourly Rate)'!B:G,6,FALSE),LIST!$A$78)=0,LIST!$A$79,L961)))))</f>
        <v/>
      </c>
      <c r="I961" s="42" t="str">
        <f>IF(B961="","",IF(L961=LIST!$A$75,"",IF(K961=LIST!$A$76,LIST!$A$76,IF(L961=LIST!$A$77,"",IF(L961=LIST!$A$78,"",IF(L961=LIST!$A$80,"",IF(L961=LIST!$A$72,"",IF(L961=LIST!$A$73,"",IF(L961=LIST!$A$81,"",IF(L961=LIST!$A$82,"",IF(L961=LIST!$A$79,"",IF(K961=LIST!$A$75,LIST!$A$75,ROUND(J961*L961,2)))))))))))))</f>
        <v/>
      </c>
      <c r="J961" s="43">
        <f>IF(D961="",0,IF(K961=LIST!$A$75,0,IF(K961=LIST!$A$76,0,IF(K961=LIST!$A$77,0,IF(K961=LIST!$A$78,0,(MIN(D961,8)-K961))))))</f>
        <v>0</v>
      </c>
      <c r="K961" s="185" t="str">
        <f>IF(D961="","",IF('CLAIM FORM'!$M$7="",0,IF(L961=LIST!$A$78,0,IF('CLAIM FORM'!$M$7="R&amp;D",0,IF(E961="",LIST!$A$75,IF(F961=LIST!$F$30,0,IFERROR(((VLOOKUP(E961,'TRAINING CODE'!B:D,3,FALSE)*MIN(D961,8))),LIST!$A$76)))))))</f>
        <v/>
      </c>
      <c r="L961" s="183" t="str">
        <f>IF(B961="","",IF('CLAIM FORM'!$M$7="",LIST!$A$77,IFERROR(VLOOKUP(B961,'PHR (Project Hourly Rate)'!B:G,6,FALSE),LIST!$A$78)))</f>
        <v/>
      </c>
    </row>
    <row r="962" spans="1:12" ht="36" customHeight="1">
      <c r="A962" s="184">
        <v>960</v>
      </c>
      <c r="B962" s="46"/>
      <c r="C962" s="47"/>
      <c r="D962" s="48"/>
      <c r="E962" s="49"/>
      <c r="F962" s="49"/>
      <c r="G962" s="41" t="str">
        <f>IF(C962="","",VLOOKUP(WEEKDAY(C962),LIST!$A$15:$B$21,2,FALSE))</f>
        <v/>
      </c>
      <c r="H962" s="42" t="str">
        <f>IF(B962="","",IF(L962=LIST!$A$80,LIST!$A$78,IF(L962=LIST!$A$81,LIST!$A$78,IF(L962=LIST!$A$82,LIST!$A$78,IF(IFERROR(VLOOKUP(B962,'PHR (Project Hourly Rate)'!B:G,6,FALSE),LIST!$A$78)=0,LIST!$A$79,L962)))))</f>
        <v/>
      </c>
      <c r="I962" s="42" t="str">
        <f>IF(B962="","",IF(L962=LIST!$A$75,"",IF(K962=LIST!$A$76,LIST!$A$76,IF(L962=LIST!$A$77,"",IF(L962=LIST!$A$78,"",IF(L962=LIST!$A$80,"",IF(L962=LIST!$A$72,"",IF(L962=LIST!$A$73,"",IF(L962=LIST!$A$81,"",IF(L962=LIST!$A$82,"",IF(L962=LIST!$A$79,"",IF(K962=LIST!$A$75,LIST!$A$75,ROUND(J962*L962,2)))))))))))))</f>
        <v/>
      </c>
      <c r="J962" s="43">
        <f>IF(D962="",0,IF(K962=LIST!$A$75,0,IF(K962=LIST!$A$76,0,IF(K962=LIST!$A$77,0,IF(K962=LIST!$A$78,0,(MIN(D962,8)-K962))))))</f>
        <v>0</v>
      </c>
      <c r="K962" s="185" t="str">
        <f>IF(D962="","",IF('CLAIM FORM'!$M$7="",0,IF(L962=LIST!$A$78,0,IF('CLAIM FORM'!$M$7="R&amp;D",0,IF(E962="",LIST!$A$75,IF(F962=LIST!$F$30,0,IFERROR(((VLOOKUP(E962,'TRAINING CODE'!B:D,3,FALSE)*MIN(D962,8))),LIST!$A$76)))))))</f>
        <v/>
      </c>
      <c r="L962" s="183" t="str">
        <f>IF(B962="","",IF('CLAIM FORM'!$M$7="",LIST!$A$77,IFERROR(VLOOKUP(B962,'PHR (Project Hourly Rate)'!B:G,6,FALSE),LIST!$A$78)))</f>
        <v/>
      </c>
    </row>
    <row r="963" spans="1:12" ht="36" customHeight="1">
      <c r="A963" s="184">
        <v>961</v>
      </c>
      <c r="B963" s="46"/>
      <c r="C963" s="47"/>
      <c r="D963" s="48"/>
      <c r="E963" s="49"/>
      <c r="F963" s="49"/>
      <c r="G963" s="41" t="str">
        <f>IF(C963="","",VLOOKUP(WEEKDAY(C963),LIST!$A$15:$B$21,2,FALSE))</f>
        <v/>
      </c>
      <c r="H963" s="42" t="str">
        <f>IF(B963="","",IF(L963=LIST!$A$80,LIST!$A$78,IF(L963=LIST!$A$81,LIST!$A$78,IF(L963=LIST!$A$82,LIST!$A$78,IF(IFERROR(VLOOKUP(B963,'PHR (Project Hourly Rate)'!B:G,6,FALSE),LIST!$A$78)=0,LIST!$A$79,L963)))))</f>
        <v/>
      </c>
      <c r="I963" s="42" t="str">
        <f>IF(B963="","",IF(L963=LIST!$A$75,"",IF(K963=LIST!$A$76,LIST!$A$76,IF(L963=LIST!$A$77,"",IF(L963=LIST!$A$78,"",IF(L963=LIST!$A$80,"",IF(L963=LIST!$A$72,"",IF(L963=LIST!$A$73,"",IF(L963=LIST!$A$81,"",IF(L963=LIST!$A$82,"",IF(L963=LIST!$A$79,"",IF(K963=LIST!$A$75,LIST!$A$75,ROUND(J963*L963,2)))))))))))))</f>
        <v/>
      </c>
      <c r="J963" s="43">
        <f>IF(D963="",0,IF(K963=LIST!$A$75,0,IF(K963=LIST!$A$76,0,IF(K963=LIST!$A$77,0,IF(K963=LIST!$A$78,0,(MIN(D963,8)-K963))))))</f>
        <v>0</v>
      </c>
      <c r="K963" s="185" t="str">
        <f>IF(D963="","",IF('CLAIM FORM'!$M$7="",0,IF(L963=LIST!$A$78,0,IF('CLAIM FORM'!$M$7="R&amp;D",0,IF(E963="",LIST!$A$75,IF(F963=LIST!$F$30,0,IFERROR(((VLOOKUP(E963,'TRAINING CODE'!B:D,3,FALSE)*MIN(D963,8))),LIST!$A$76)))))))</f>
        <v/>
      </c>
      <c r="L963" s="183" t="str">
        <f>IF(B963="","",IF('CLAIM FORM'!$M$7="",LIST!$A$77,IFERROR(VLOOKUP(B963,'PHR (Project Hourly Rate)'!B:G,6,FALSE),LIST!$A$78)))</f>
        <v/>
      </c>
    </row>
    <row r="964" spans="1:12" ht="36" customHeight="1">
      <c r="A964" s="184">
        <v>962</v>
      </c>
      <c r="B964" s="46"/>
      <c r="C964" s="47"/>
      <c r="D964" s="48"/>
      <c r="E964" s="49"/>
      <c r="F964" s="49"/>
      <c r="G964" s="41" t="str">
        <f>IF(C964="","",VLOOKUP(WEEKDAY(C964),LIST!$A$15:$B$21,2,FALSE))</f>
        <v/>
      </c>
      <c r="H964" s="42" t="str">
        <f>IF(B964="","",IF(L964=LIST!$A$80,LIST!$A$78,IF(L964=LIST!$A$81,LIST!$A$78,IF(L964=LIST!$A$82,LIST!$A$78,IF(IFERROR(VLOOKUP(B964,'PHR (Project Hourly Rate)'!B:G,6,FALSE),LIST!$A$78)=0,LIST!$A$79,L964)))))</f>
        <v/>
      </c>
      <c r="I964" s="42" t="str">
        <f>IF(B964="","",IF(L964=LIST!$A$75,"",IF(K964=LIST!$A$76,LIST!$A$76,IF(L964=LIST!$A$77,"",IF(L964=LIST!$A$78,"",IF(L964=LIST!$A$80,"",IF(L964=LIST!$A$72,"",IF(L964=LIST!$A$73,"",IF(L964=LIST!$A$81,"",IF(L964=LIST!$A$82,"",IF(L964=LIST!$A$79,"",IF(K964=LIST!$A$75,LIST!$A$75,ROUND(J964*L964,2)))))))))))))</f>
        <v/>
      </c>
      <c r="J964" s="43">
        <f>IF(D964="",0,IF(K964=LIST!$A$75,0,IF(K964=LIST!$A$76,0,IF(K964=LIST!$A$77,0,IF(K964=LIST!$A$78,0,(MIN(D964,8)-K964))))))</f>
        <v>0</v>
      </c>
      <c r="K964" s="185" t="str">
        <f>IF(D964="","",IF('CLAIM FORM'!$M$7="",0,IF(L964=LIST!$A$78,0,IF('CLAIM FORM'!$M$7="R&amp;D",0,IF(E964="",LIST!$A$75,IF(F964=LIST!$F$30,0,IFERROR(((VLOOKUP(E964,'TRAINING CODE'!B:D,3,FALSE)*MIN(D964,8))),LIST!$A$76)))))))</f>
        <v/>
      </c>
      <c r="L964" s="183" t="str">
        <f>IF(B964="","",IF('CLAIM FORM'!$M$7="",LIST!$A$77,IFERROR(VLOOKUP(B964,'PHR (Project Hourly Rate)'!B:G,6,FALSE),LIST!$A$78)))</f>
        <v/>
      </c>
    </row>
    <row r="965" spans="1:12" ht="36" customHeight="1">
      <c r="A965" s="184">
        <v>963</v>
      </c>
      <c r="B965" s="46"/>
      <c r="C965" s="47"/>
      <c r="D965" s="48"/>
      <c r="E965" s="49"/>
      <c r="F965" s="49"/>
      <c r="G965" s="41" t="str">
        <f>IF(C965="","",VLOOKUP(WEEKDAY(C965),LIST!$A$15:$B$21,2,FALSE))</f>
        <v/>
      </c>
      <c r="H965" s="42" t="str">
        <f>IF(B965="","",IF(L965=LIST!$A$80,LIST!$A$78,IF(L965=LIST!$A$81,LIST!$A$78,IF(L965=LIST!$A$82,LIST!$A$78,IF(IFERROR(VLOOKUP(B965,'PHR (Project Hourly Rate)'!B:G,6,FALSE),LIST!$A$78)=0,LIST!$A$79,L965)))))</f>
        <v/>
      </c>
      <c r="I965" s="42" t="str">
        <f>IF(B965="","",IF(L965=LIST!$A$75,"",IF(K965=LIST!$A$76,LIST!$A$76,IF(L965=LIST!$A$77,"",IF(L965=LIST!$A$78,"",IF(L965=LIST!$A$80,"",IF(L965=LIST!$A$72,"",IF(L965=LIST!$A$73,"",IF(L965=LIST!$A$81,"",IF(L965=LIST!$A$82,"",IF(L965=LIST!$A$79,"",IF(K965=LIST!$A$75,LIST!$A$75,ROUND(J965*L965,2)))))))))))))</f>
        <v/>
      </c>
      <c r="J965" s="43">
        <f>IF(D965="",0,IF(K965=LIST!$A$75,0,IF(K965=LIST!$A$76,0,IF(K965=LIST!$A$77,0,IF(K965=LIST!$A$78,0,(MIN(D965,8)-K965))))))</f>
        <v>0</v>
      </c>
      <c r="K965" s="185" t="str">
        <f>IF(D965="","",IF('CLAIM FORM'!$M$7="",0,IF(L965=LIST!$A$78,0,IF('CLAIM FORM'!$M$7="R&amp;D",0,IF(E965="",LIST!$A$75,IF(F965=LIST!$F$30,0,IFERROR(((VLOOKUP(E965,'TRAINING CODE'!B:D,3,FALSE)*MIN(D965,8))),LIST!$A$76)))))))</f>
        <v/>
      </c>
      <c r="L965" s="183" t="str">
        <f>IF(B965="","",IF('CLAIM FORM'!$M$7="",LIST!$A$77,IFERROR(VLOOKUP(B965,'PHR (Project Hourly Rate)'!B:G,6,FALSE),LIST!$A$78)))</f>
        <v/>
      </c>
    </row>
    <row r="966" spans="1:12" ht="36" customHeight="1">
      <c r="A966" s="184">
        <v>964</v>
      </c>
      <c r="B966" s="46"/>
      <c r="C966" s="47"/>
      <c r="D966" s="48"/>
      <c r="E966" s="49"/>
      <c r="F966" s="49"/>
      <c r="G966" s="41" t="str">
        <f>IF(C966="","",VLOOKUP(WEEKDAY(C966),LIST!$A$15:$B$21,2,FALSE))</f>
        <v/>
      </c>
      <c r="H966" s="42" t="str">
        <f>IF(B966="","",IF(L966=LIST!$A$80,LIST!$A$78,IF(L966=LIST!$A$81,LIST!$A$78,IF(L966=LIST!$A$82,LIST!$A$78,IF(IFERROR(VLOOKUP(B966,'PHR (Project Hourly Rate)'!B:G,6,FALSE),LIST!$A$78)=0,LIST!$A$79,L966)))))</f>
        <v/>
      </c>
      <c r="I966" s="42" t="str">
        <f>IF(B966="","",IF(L966=LIST!$A$75,"",IF(K966=LIST!$A$76,LIST!$A$76,IF(L966=LIST!$A$77,"",IF(L966=LIST!$A$78,"",IF(L966=LIST!$A$80,"",IF(L966=LIST!$A$72,"",IF(L966=LIST!$A$73,"",IF(L966=LIST!$A$81,"",IF(L966=LIST!$A$82,"",IF(L966=LIST!$A$79,"",IF(K966=LIST!$A$75,LIST!$A$75,ROUND(J966*L966,2)))))))))))))</f>
        <v/>
      </c>
      <c r="J966" s="43">
        <f>IF(D966="",0,IF(K966=LIST!$A$75,0,IF(K966=LIST!$A$76,0,IF(K966=LIST!$A$77,0,IF(K966=LIST!$A$78,0,(MIN(D966,8)-K966))))))</f>
        <v>0</v>
      </c>
      <c r="K966" s="185" t="str">
        <f>IF(D966="","",IF('CLAIM FORM'!$M$7="",0,IF(L966=LIST!$A$78,0,IF('CLAIM FORM'!$M$7="R&amp;D",0,IF(E966="",LIST!$A$75,IF(F966=LIST!$F$30,0,IFERROR(((VLOOKUP(E966,'TRAINING CODE'!B:D,3,FALSE)*MIN(D966,8))),LIST!$A$76)))))))</f>
        <v/>
      </c>
      <c r="L966" s="183" t="str">
        <f>IF(B966="","",IF('CLAIM FORM'!$M$7="",LIST!$A$77,IFERROR(VLOOKUP(B966,'PHR (Project Hourly Rate)'!B:G,6,FALSE),LIST!$A$78)))</f>
        <v/>
      </c>
    </row>
    <row r="967" spans="1:12" ht="36" customHeight="1">
      <c r="A967" s="184">
        <v>965</v>
      </c>
      <c r="B967" s="46"/>
      <c r="C967" s="47"/>
      <c r="D967" s="48"/>
      <c r="E967" s="49"/>
      <c r="F967" s="49"/>
      <c r="G967" s="41" t="str">
        <f>IF(C967="","",VLOOKUP(WEEKDAY(C967),LIST!$A$15:$B$21,2,FALSE))</f>
        <v/>
      </c>
      <c r="H967" s="42" t="str">
        <f>IF(B967="","",IF(L967=LIST!$A$80,LIST!$A$78,IF(L967=LIST!$A$81,LIST!$A$78,IF(L967=LIST!$A$82,LIST!$A$78,IF(IFERROR(VLOOKUP(B967,'PHR (Project Hourly Rate)'!B:G,6,FALSE),LIST!$A$78)=0,LIST!$A$79,L967)))))</f>
        <v/>
      </c>
      <c r="I967" s="42" t="str">
        <f>IF(B967="","",IF(L967=LIST!$A$75,"",IF(K967=LIST!$A$76,LIST!$A$76,IF(L967=LIST!$A$77,"",IF(L967=LIST!$A$78,"",IF(L967=LIST!$A$80,"",IF(L967=LIST!$A$72,"",IF(L967=LIST!$A$73,"",IF(L967=LIST!$A$81,"",IF(L967=LIST!$A$82,"",IF(L967=LIST!$A$79,"",IF(K967=LIST!$A$75,LIST!$A$75,ROUND(J967*L967,2)))))))))))))</f>
        <v/>
      </c>
      <c r="J967" s="43">
        <f>IF(D967="",0,IF(K967=LIST!$A$75,0,IF(K967=LIST!$A$76,0,IF(K967=LIST!$A$77,0,IF(K967=LIST!$A$78,0,(MIN(D967,8)-K967))))))</f>
        <v>0</v>
      </c>
      <c r="K967" s="185" t="str">
        <f>IF(D967="","",IF('CLAIM FORM'!$M$7="",0,IF(L967=LIST!$A$78,0,IF('CLAIM FORM'!$M$7="R&amp;D",0,IF(E967="",LIST!$A$75,IF(F967=LIST!$F$30,0,IFERROR(((VLOOKUP(E967,'TRAINING CODE'!B:D,3,FALSE)*MIN(D967,8))),LIST!$A$76)))))))</f>
        <v/>
      </c>
      <c r="L967" s="183" t="str">
        <f>IF(B967="","",IF('CLAIM FORM'!$M$7="",LIST!$A$77,IFERROR(VLOOKUP(B967,'PHR (Project Hourly Rate)'!B:G,6,FALSE),LIST!$A$78)))</f>
        <v/>
      </c>
    </row>
    <row r="968" spans="1:12" ht="36" customHeight="1">
      <c r="A968" s="184">
        <v>966</v>
      </c>
      <c r="B968" s="46"/>
      <c r="C968" s="47"/>
      <c r="D968" s="48"/>
      <c r="E968" s="49"/>
      <c r="F968" s="49"/>
      <c r="G968" s="41" t="str">
        <f>IF(C968="","",VLOOKUP(WEEKDAY(C968),LIST!$A$15:$B$21,2,FALSE))</f>
        <v/>
      </c>
      <c r="H968" s="42" t="str">
        <f>IF(B968="","",IF(L968=LIST!$A$80,LIST!$A$78,IF(L968=LIST!$A$81,LIST!$A$78,IF(L968=LIST!$A$82,LIST!$A$78,IF(IFERROR(VLOOKUP(B968,'PHR (Project Hourly Rate)'!B:G,6,FALSE),LIST!$A$78)=0,LIST!$A$79,L968)))))</f>
        <v/>
      </c>
      <c r="I968" s="42" t="str">
        <f>IF(B968="","",IF(L968=LIST!$A$75,"",IF(K968=LIST!$A$76,LIST!$A$76,IF(L968=LIST!$A$77,"",IF(L968=LIST!$A$78,"",IF(L968=LIST!$A$80,"",IF(L968=LIST!$A$72,"",IF(L968=LIST!$A$73,"",IF(L968=LIST!$A$81,"",IF(L968=LIST!$A$82,"",IF(L968=LIST!$A$79,"",IF(K968=LIST!$A$75,LIST!$A$75,ROUND(J968*L968,2)))))))))))))</f>
        <v/>
      </c>
      <c r="J968" s="43">
        <f>IF(D968="",0,IF(K968=LIST!$A$75,0,IF(K968=LIST!$A$76,0,IF(K968=LIST!$A$77,0,IF(K968=LIST!$A$78,0,(MIN(D968,8)-K968))))))</f>
        <v>0</v>
      </c>
      <c r="K968" s="185" t="str">
        <f>IF(D968="","",IF('CLAIM FORM'!$M$7="",0,IF(L968=LIST!$A$78,0,IF('CLAIM FORM'!$M$7="R&amp;D",0,IF(E968="",LIST!$A$75,IF(F968=LIST!$F$30,0,IFERROR(((VLOOKUP(E968,'TRAINING CODE'!B:D,3,FALSE)*MIN(D968,8))),LIST!$A$76)))))))</f>
        <v/>
      </c>
      <c r="L968" s="183" t="str">
        <f>IF(B968="","",IF('CLAIM FORM'!$M$7="",LIST!$A$77,IFERROR(VLOOKUP(B968,'PHR (Project Hourly Rate)'!B:G,6,FALSE),LIST!$A$78)))</f>
        <v/>
      </c>
    </row>
    <row r="969" spans="1:12" ht="36" customHeight="1">
      <c r="A969" s="184">
        <v>967</v>
      </c>
      <c r="B969" s="46"/>
      <c r="C969" s="47"/>
      <c r="D969" s="48"/>
      <c r="E969" s="49"/>
      <c r="F969" s="49"/>
      <c r="G969" s="41" t="str">
        <f>IF(C969="","",VLOOKUP(WEEKDAY(C969),LIST!$A$15:$B$21,2,FALSE))</f>
        <v/>
      </c>
      <c r="H969" s="42" t="str">
        <f>IF(B969="","",IF(L969=LIST!$A$80,LIST!$A$78,IF(L969=LIST!$A$81,LIST!$A$78,IF(L969=LIST!$A$82,LIST!$A$78,IF(IFERROR(VLOOKUP(B969,'PHR (Project Hourly Rate)'!B:G,6,FALSE),LIST!$A$78)=0,LIST!$A$79,L969)))))</f>
        <v/>
      </c>
      <c r="I969" s="42" t="str">
        <f>IF(B969="","",IF(L969=LIST!$A$75,"",IF(K969=LIST!$A$76,LIST!$A$76,IF(L969=LIST!$A$77,"",IF(L969=LIST!$A$78,"",IF(L969=LIST!$A$80,"",IF(L969=LIST!$A$72,"",IF(L969=LIST!$A$73,"",IF(L969=LIST!$A$81,"",IF(L969=LIST!$A$82,"",IF(L969=LIST!$A$79,"",IF(K969=LIST!$A$75,LIST!$A$75,ROUND(J969*L969,2)))))))))))))</f>
        <v/>
      </c>
      <c r="J969" s="43">
        <f>IF(D969="",0,IF(K969=LIST!$A$75,0,IF(K969=LIST!$A$76,0,IF(K969=LIST!$A$77,0,IF(K969=LIST!$A$78,0,(MIN(D969,8)-K969))))))</f>
        <v>0</v>
      </c>
      <c r="K969" s="185" t="str">
        <f>IF(D969="","",IF('CLAIM FORM'!$M$7="",0,IF(L969=LIST!$A$78,0,IF('CLAIM FORM'!$M$7="R&amp;D",0,IF(E969="",LIST!$A$75,IF(F969=LIST!$F$30,0,IFERROR(((VLOOKUP(E969,'TRAINING CODE'!B:D,3,FALSE)*MIN(D969,8))),LIST!$A$76)))))))</f>
        <v/>
      </c>
      <c r="L969" s="183" t="str">
        <f>IF(B969="","",IF('CLAIM FORM'!$M$7="",LIST!$A$77,IFERROR(VLOOKUP(B969,'PHR (Project Hourly Rate)'!B:G,6,FALSE),LIST!$A$78)))</f>
        <v/>
      </c>
    </row>
    <row r="970" spans="1:12" ht="36" customHeight="1">
      <c r="A970" s="184">
        <v>968</v>
      </c>
      <c r="B970" s="46"/>
      <c r="C970" s="47"/>
      <c r="D970" s="48"/>
      <c r="E970" s="49"/>
      <c r="F970" s="49"/>
      <c r="G970" s="41" t="str">
        <f>IF(C970="","",VLOOKUP(WEEKDAY(C970),LIST!$A$15:$B$21,2,FALSE))</f>
        <v/>
      </c>
      <c r="H970" s="42" t="str">
        <f>IF(B970="","",IF(L970=LIST!$A$80,LIST!$A$78,IF(L970=LIST!$A$81,LIST!$A$78,IF(L970=LIST!$A$82,LIST!$A$78,IF(IFERROR(VLOOKUP(B970,'PHR (Project Hourly Rate)'!B:G,6,FALSE),LIST!$A$78)=0,LIST!$A$79,L970)))))</f>
        <v/>
      </c>
      <c r="I970" s="42" t="str">
        <f>IF(B970="","",IF(L970=LIST!$A$75,"",IF(K970=LIST!$A$76,LIST!$A$76,IF(L970=LIST!$A$77,"",IF(L970=LIST!$A$78,"",IF(L970=LIST!$A$80,"",IF(L970=LIST!$A$72,"",IF(L970=LIST!$A$73,"",IF(L970=LIST!$A$81,"",IF(L970=LIST!$A$82,"",IF(L970=LIST!$A$79,"",IF(K970=LIST!$A$75,LIST!$A$75,ROUND(J970*L970,2)))))))))))))</f>
        <v/>
      </c>
      <c r="J970" s="43">
        <f>IF(D970="",0,IF(K970=LIST!$A$75,0,IF(K970=LIST!$A$76,0,IF(K970=LIST!$A$77,0,IF(K970=LIST!$A$78,0,(MIN(D970,8)-K970))))))</f>
        <v>0</v>
      </c>
      <c r="K970" s="185" t="str">
        <f>IF(D970="","",IF('CLAIM FORM'!$M$7="",0,IF(L970=LIST!$A$78,0,IF('CLAIM FORM'!$M$7="R&amp;D",0,IF(E970="",LIST!$A$75,IF(F970=LIST!$F$30,0,IFERROR(((VLOOKUP(E970,'TRAINING CODE'!B:D,3,FALSE)*MIN(D970,8))),LIST!$A$76)))))))</f>
        <v/>
      </c>
      <c r="L970" s="183" t="str">
        <f>IF(B970="","",IF('CLAIM FORM'!$M$7="",LIST!$A$77,IFERROR(VLOOKUP(B970,'PHR (Project Hourly Rate)'!B:G,6,FALSE),LIST!$A$78)))</f>
        <v/>
      </c>
    </row>
    <row r="971" spans="1:12" ht="36" customHeight="1">
      <c r="A971" s="184">
        <v>969</v>
      </c>
      <c r="B971" s="46"/>
      <c r="C971" s="47"/>
      <c r="D971" s="48"/>
      <c r="E971" s="49"/>
      <c r="F971" s="49"/>
      <c r="G971" s="41" t="str">
        <f>IF(C971="","",VLOOKUP(WEEKDAY(C971),LIST!$A$15:$B$21,2,FALSE))</f>
        <v/>
      </c>
      <c r="H971" s="42" t="str">
        <f>IF(B971="","",IF(L971=LIST!$A$80,LIST!$A$78,IF(L971=LIST!$A$81,LIST!$A$78,IF(L971=LIST!$A$82,LIST!$A$78,IF(IFERROR(VLOOKUP(B971,'PHR (Project Hourly Rate)'!B:G,6,FALSE),LIST!$A$78)=0,LIST!$A$79,L971)))))</f>
        <v/>
      </c>
      <c r="I971" s="42" t="str">
        <f>IF(B971="","",IF(L971=LIST!$A$75,"",IF(K971=LIST!$A$76,LIST!$A$76,IF(L971=LIST!$A$77,"",IF(L971=LIST!$A$78,"",IF(L971=LIST!$A$80,"",IF(L971=LIST!$A$72,"",IF(L971=LIST!$A$73,"",IF(L971=LIST!$A$81,"",IF(L971=LIST!$A$82,"",IF(L971=LIST!$A$79,"",IF(K971=LIST!$A$75,LIST!$A$75,ROUND(J971*L971,2)))))))))))))</f>
        <v/>
      </c>
      <c r="J971" s="43">
        <f>IF(D971="",0,IF(K971=LIST!$A$75,0,IF(K971=LIST!$A$76,0,IF(K971=LIST!$A$77,0,IF(K971=LIST!$A$78,0,(MIN(D971,8)-K971))))))</f>
        <v>0</v>
      </c>
      <c r="K971" s="185" t="str">
        <f>IF(D971="","",IF('CLAIM FORM'!$M$7="",0,IF(L971=LIST!$A$78,0,IF('CLAIM FORM'!$M$7="R&amp;D",0,IF(E971="",LIST!$A$75,IF(F971=LIST!$F$30,0,IFERROR(((VLOOKUP(E971,'TRAINING CODE'!B:D,3,FALSE)*MIN(D971,8))),LIST!$A$76)))))))</f>
        <v/>
      </c>
      <c r="L971" s="183" t="str">
        <f>IF(B971="","",IF('CLAIM FORM'!$M$7="",LIST!$A$77,IFERROR(VLOOKUP(B971,'PHR (Project Hourly Rate)'!B:G,6,FALSE),LIST!$A$78)))</f>
        <v/>
      </c>
    </row>
    <row r="972" spans="1:12" ht="36" customHeight="1">
      <c r="A972" s="184">
        <v>970</v>
      </c>
      <c r="B972" s="46"/>
      <c r="C972" s="47"/>
      <c r="D972" s="48"/>
      <c r="E972" s="49"/>
      <c r="F972" s="49"/>
      <c r="G972" s="41" t="str">
        <f>IF(C972="","",VLOOKUP(WEEKDAY(C972),LIST!$A$15:$B$21,2,FALSE))</f>
        <v/>
      </c>
      <c r="H972" s="42" t="str">
        <f>IF(B972="","",IF(L972=LIST!$A$80,LIST!$A$78,IF(L972=LIST!$A$81,LIST!$A$78,IF(L972=LIST!$A$82,LIST!$A$78,IF(IFERROR(VLOOKUP(B972,'PHR (Project Hourly Rate)'!B:G,6,FALSE),LIST!$A$78)=0,LIST!$A$79,L972)))))</f>
        <v/>
      </c>
      <c r="I972" s="42" t="str">
        <f>IF(B972="","",IF(L972=LIST!$A$75,"",IF(K972=LIST!$A$76,LIST!$A$76,IF(L972=LIST!$A$77,"",IF(L972=LIST!$A$78,"",IF(L972=LIST!$A$80,"",IF(L972=LIST!$A$72,"",IF(L972=LIST!$A$73,"",IF(L972=LIST!$A$81,"",IF(L972=LIST!$A$82,"",IF(L972=LIST!$A$79,"",IF(K972=LIST!$A$75,LIST!$A$75,ROUND(J972*L972,2)))))))))))))</f>
        <v/>
      </c>
      <c r="J972" s="43">
        <f>IF(D972="",0,IF(K972=LIST!$A$75,0,IF(K972=LIST!$A$76,0,IF(K972=LIST!$A$77,0,IF(K972=LIST!$A$78,0,(MIN(D972,8)-K972))))))</f>
        <v>0</v>
      </c>
      <c r="K972" s="185" t="str">
        <f>IF(D972="","",IF('CLAIM FORM'!$M$7="",0,IF(L972=LIST!$A$78,0,IF('CLAIM FORM'!$M$7="R&amp;D",0,IF(E972="",LIST!$A$75,IF(F972=LIST!$F$30,0,IFERROR(((VLOOKUP(E972,'TRAINING CODE'!B:D,3,FALSE)*MIN(D972,8))),LIST!$A$76)))))))</f>
        <v/>
      </c>
      <c r="L972" s="183" t="str">
        <f>IF(B972="","",IF('CLAIM FORM'!$M$7="",LIST!$A$77,IFERROR(VLOOKUP(B972,'PHR (Project Hourly Rate)'!B:G,6,FALSE),LIST!$A$78)))</f>
        <v/>
      </c>
    </row>
    <row r="973" spans="1:12" ht="36" customHeight="1">
      <c r="A973" s="184">
        <v>971</v>
      </c>
      <c r="B973" s="46"/>
      <c r="C973" s="47"/>
      <c r="D973" s="48"/>
      <c r="E973" s="49"/>
      <c r="F973" s="49"/>
      <c r="G973" s="41" t="str">
        <f>IF(C973="","",VLOOKUP(WEEKDAY(C973),LIST!$A$15:$B$21,2,FALSE))</f>
        <v/>
      </c>
      <c r="H973" s="42" t="str">
        <f>IF(B973="","",IF(L973=LIST!$A$80,LIST!$A$78,IF(L973=LIST!$A$81,LIST!$A$78,IF(L973=LIST!$A$82,LIST!$A$78,IF(IFERROR(VLOOKUP(B973,'PHR (Project Hourly Rate)'!B:G,6,FALSE),LIST!$A$78)=0,LIST!$A$79,L973)))))</f>
        <v/>
      </c>
      <c r="I973" s="42" t="str">
        <f>IF(B973="","",IF(L973=LIST!$A$75,"",IF(K973=LIST!$A$76,LIST!$A$76,IF(L973=LIST!$A$77,"",IF(L973=LIST!$A$78,"",IF(L973=LIST!$A$80,"",IF(L973=LIST!$A$72,"",IF(L973=LIST!$A$73,"",IF(L973=LIST!$A$81,"",IF(L973=LIST!$A$82,"",IF(L973=LIST!$A$79,"",IF(K973=LIST!$A$75,LIST!$A$75,ROUND(J973*L973,2)))))))))))))</f>
        <v/>
      </c>
      <c r="J973" s="43">
        <f>IF(D973="",0,IF(K973=LIST!$A$75,0,IF(K973=LIST!$A$76,0,IF(K973=LIST!$A$77,0,IF(K973=LIST!$A$78,0,(MIN(D973,8)-K973))))))</f>
        <v>0</v>
      </c>
      <c r="K973" s="185" t="str">
        <f>IF(D973="","",IF('CLAIM FORM'!$M$7="",0,IF(L973=LIST!$A$78,0,IF('CLAIM FORM'!$M$7="R&amp;D",0,IF(E973="",LIST!$A$75,IF(F973=LIST!$F$30,0,IFERROR(((VLOOKUP(E973,'TRAINING CODE'!B:D,3,FALSE)*MIN(D973,8))),LIST!$A$76)))))))</f>
        <v/>
      </c>
      <c r="L973" s="183" t="str">
        <f>IF(B973="","",IF('CLAIM FORM'!$M$7="",LIST!$A$77,IFERROR(VLOOKUP(B973,'PHR (Project Hourly Rate)'!B:G,6,FALSE),LIST!$A$78)))</f>
        <v/>
      </c>
    </row>
    <row r="974" spans="1:12" ht="36" customHeight="1">
      <c r="A974" s="184">
        <v>972</v>
      </c>
      <c r="B974" s="46"/>
      <c r="C974" s="47"/>
      <c r="D974" s="48"/>
      <c r="E974" s="49"/>
      <c r="F974" s="49"/>
      <c r="G974" s="41" t="str">
        <f>IF(C974="","",VLOOKUP(WEEKDAY(C974),LIST!$A$15:$B$21,2,FALSE))</f>
        <v/>
      </c>
      <c r="H974" s="42" t="str">
        <f>IF(B974="","",IF(L974=LIST!$A$80,LIST!$A$78,IF(L974=LIST!$A$81,LIST!$A$78,IF(L974=LIST!$A$82,LIST!$A$78,IF(IFERROR(VLOOKUP(B974,'PHR (Project Hourly Rate)'!B:G,6,FALSE),LIST!$A$78)=0,LIST!$A$79,L974)))))</f>
        <v/>
      </c>
      <c r="I974" s="42" t="str">
        <f>IF(B974="","",IF(L974=LIST!$A$75,"",IF(K974=LIST!$A$76,LIST!$A$76,IF(L974=LIST!$A$77,"",IF(L974=LIST!$A$78,"",IF(L974=LIST!$A$80,"",IF(L974=LIST!$A$72,"",IF(L974=LIST!$A$73,"",IF(L974=LIST!$A$81,"",IF(L974=LIST!$A$82,"",IF(L974=LIST!$A$79,"",IF(K974=LIST!$A$75,LIST!$A$75,ROUND(J974*L974,2)))))))))))))</f>
        <v/>
      </c>
      <c r="J974" s="43">
        <f>IF(D974="",0,IF(K974=LIST!$A$75,0,IF(K974=LIST!$A$76,0,IF(K974=LIST!$A$77,0,IF(K974=LIST!$A$78,0,(MIN(D974,8)-K974))))))</f>
        <v>0</v>
      </c>
      <c r="K974" s="185" t="str">
        <f>IF(D974="","",IF('CLAIM FORM'!$M$7="",0,IF(L974=LIST!$A$78,0,IF('CLAIM FORM'!$M$7="R&amp;D",0,IF(E974="",LIST!$A$75,IF(F974=LIST!$F$30,0,IFERROR(((VLOOKUP(E974,'TRAINING CODE'!B:D,3,FALSE)*MIN(D974,8))),LIST!$A$76)))))))</f>
        <v/>
      </c>
      <c r="L974" s="183" t="str">
        <f>IF(B974="","",IF('CLAIM FORM'!$M$7="",LIST!$A$77,IFERROR(VLOOKUP(B974,'PHR (Project Hourly Rate)'!B:G,6,FALSE),LIST!$A$78)))</f>
        <v/>
      </c>
    </row>
    <row r="975" spans="1:12" ht="36" customHeight="1">
      <c r="A975" s="184">
        <v>973</v>
      </c>
      <c r="B975" s="46"/>
      <c r="C975" s="47"/>
      <c r="D975" s="48"/>
      <c r="E975" s="49"/>
      <c r="F975" s="49"/>
      <c r="G975" s="41" t="str">
        <f>IF(C975="","",VLOOKUP(WEEKDAY(C975),LIST!$A$15:$B$21,2,FALSE))</f>
        <v/>
      </c>
      <c r="H975" s="42" t="str">
        <f>IF(B975="","",IF(L975=LIST!$A$80,LIST!$A$78,IF(L975=LIST!$A$81,LIST!$A$78,IF(L975=LIST!$A$82,LIST!$A$78,IF(IFERROR(VLOOKUP(B975,'PHR (Project Hourly Rate)'!B:G,6,FALSE),LIST!$A$78)=0,LIST!$A$79,L975)))))</f>
        <v/>
      </c>
      <c r="I975" s="42" t="str">
        <f>IF(B975="","",IF(L975=LIST!$A$75,"",IF(K975=LIST!$A$76,LIST!$A$76,IF(L975=LIST!$A$77,"",IF(L975=LIST!$A$78,"",IF(L975=LIST!$A$80,"",IF(L975=LIST!$A$72,"",IF(L975=LIST!$A$73,"",IF(L975=LIST!$A$81,"",IF(L975=LIST!$A$82,"",IF(L975=LIST!$A$79,"",IF(K975=LIST!$A$75,LIST!$A$75,ROUND(J975*L975,2)))))))))))))</f>
        <v/>
      </c>
      <c r="J975" s="43">
        <f>IF(D975="",0,IF(K975=LIST!$A$75,0,IF(K975=LIST!$A$76,0,IF(K975=LIST!$A$77,0,IF(K975=LIST!$A$78,0,(MIN(D975,8)-K975))))))</f>
        <v>0</v>
      </c>
      <c r="K975" s="185" t="str">
        <f>IF(D975="","",IF('CLAIM FORM'!$M$7="",0,IF(L975=LIST!$A$78,0,IF('CLAIM FORM'!$M$7="R&amp;D",0,IF(E975="",LIST!$A$75,IF(F975=LIST!$F$30,0,IFERROR(((VLOOKUP(E975,'TRAINING CODE'!B:D,3,FALSE)*MIN(D975,8))),LIST!$A$76)))))))</f>
        <v/>
      </c>
      <c r="L975" s="183" t="str">
        <f>IF(B975="","",IF('CLAIM FORM'!$M$7="",LIST!$A$77,IFERROR(VLOOKUP(B975,'PHR (Project Hourly Rate)'!B:G,6,FALSE),LIST!$A$78)))</f>
        <v/>
      </c>
    </row>
    <row r="976" spans="1:12" ht="36" customHeight="1">
      <c r="A976" s="184">
        <v>974</v>
      </c>
      <c r="B976" s="46"/>
      <c r="C976" s="47"/>
      <c r="D976" s="48"/>
      <c r="E976" s="49"/>
      <c r="F976" s="49"/>
      <c r="G976" s="41" t="str">
        <f>IF(C976="","",VLOOKUP(WEEKDAY(C976),LIST!$A$15:$B$21,2,FALSE))</f>
        <v/>
      </c>
      <c r="H976" s="42" t="str">
        <f>IF(B976="","",IF(L976=LIST!$A$80,LIST!$A$78,IF(L976=LIST!$A$81,LIST!$A$78,IF(L976=LIST!$A$82,LIST!$A$78,IF(IFERROR(VLOOKUP(B976,'PHR (Project Hourly Rate)'!B:G,6,FALSE),LIST!$A$78)=0,LIST!$A$79,L976)))))</f>
        <v/>
      </c>
      <c r="I976" s="42" t="str">
        <f>IF(B976="","",IF(L976=LIST!$A$75,"",IF(K976=LIST!$A$76,LIST!$A$76,IF(L976=LIST!$A$77,"",IF(L976=LIST!$A$78,"",IF(L976=LIST!$A$80,"",IF(L976=LIST!$A$72,"",IF(L976=LIST!$A$73,"",IF(L976=LIST!$A$81,"",IF(L976=LIST!$A$82,"",IF(L976=LIST!$A$79,"",IF(K976=LIST!$A$75,LIST!$A$75,ROUND(J976*L976,2)))))))))))))</f>
        <v/>
      </c>
      <c r="J976" s="43">
        <f>IF(D976="",0,IF(K976=LIST!$A$75,0,IF(K976=LIST!$A$76,0,IF(K976=LIST!$A$77,0,IF(K976=LIST!$A$78,0,(MIN(D976,8)-K976))))))</f>
        <v>0</v>
      </c>
      <c r="K976" s="185" t="str">
        <f>IF(D976="","",IF('CLAIM FORM'!$M$7="",0,IF(L976=LIST!$A$78,0,IF('CLAIM FORM'!$M$7="R&amp;D",0,IF(E976="",LIST!$A$75,IF(F976=LIST!$F$30,0,IFERROR(((VLOOKUP(E976,'TRAINING CODE'!B:D,3,FALSE)*MIN(D976,8))),LIST!$A$76)))))))</f>
        <v/>
      </c>
      <c r="L976" s="183" t="str">
        <f>IF(B976="","",IF('CLAIM FORM'!$M$7="",LIST!$A$77,IFERROR(VLOOKUP(B976,'PHR (Project Hourly Rate)'!B:G,6,FALSE),LIST!$A$78)))</f>
        <v/>
      </c>
    </row>
    <row r="977" spans="1:12" ht="36" customHeight="1">
      <c r="A977" s="184">
        <v>975</v>
      </c>
      <c r="B977" s="46"/>
      <c r="C977" s="47"/>
      <c r="D977" s="48"/>
      <c r="E977" s="49"/>
      <c r="F977" s="49"/>
      <c r="G977" s="41" t="str">
        <f>IF(C977="","",VLOOKUP(WEEKDAY(C977),LIST!$A$15:$B$21,2,FALSE))</f>
        <v/>
      </c>
      <c r="H977" s="42" t="str">
        <f>IF(B977="","",IF(L977=LIST!$A$80,LIST!$A$78,IF(L977=LIST!$A$81,LIST!$A$78,IF(L977=LIST!$A$82,LIST!$A$78,IF(IFERROR(VLOOKUP(B977,'PHR (Project Hourly Rate)'!B:G,6,FALSE),LIST!$A$78)=0,LIST!$A$79,L977)))))</f>
        <v/>
      </c>
      <c r="I977" s="42" t="str">
        <f>IF(B977="","",IF(L977=LIST!$A$75,"",IF(K977=LIST!$A$76,LIST!$A$76,IF(L977=LIST!$A$77,"",IF(L977=LIST!$A$78,"",IF(L977=LIST!$A$80,"",IF(L977=LIST!$A$72,"",IF(L977=LIST!$A$73,"",IF(L977=LIST!$A$81,"",IF(L977=LIST!$A$82,"",IF(L977=LIST!$A$79,"",IF(K977=LIST!$A$75,LIST!$A$75,ROUND(J977*L977,2)))))))))))))</f>
        <v/>
      </c>
      <c r="J977" s="43">
        <f>IF(D977="",0,IF(K977=LIST!$A$75,0,IF(K977=LIST!$A$76,0,IF(K977=LIST!$A$77,0,IF(K977=LIST!$A$78,0,(MIN(D977,8)-K977))))))</f>
        <v>0</v>
      </c>
      <c r="K977" s="185" t="str">
        <f>IF(D977="","",IF('CLAIM FORM'!$M$7="",0,IF(L977=LIST!$A$78,0,IF('CLAIM FORM'!$M$7="R&amp;D",0,IF(E977="",LIST!$A$75,IF(F977=LIST!$F$30,0,IFERROR(((VLOOKUP(E977,'TRAINING CODE'!B:D,3,FALSE)*MIN(D977,8))),LIST!$A$76)))))))</f>
        <v/>
      </c>
      <c r="L977" s="183" t="str">
        <f>IF(B977="","",IF('CLAIM FORM'!$M$7="",LIST!$A$77,IFERROR(VLOOKUP(B977,'PHR (Project Hourly Rate)'!B:G,6,FALSE),LIST!$A$78)))</f>
        <v/>
      </c>
    </row>
    <row r="978" spans="1:12" ht="36" customHeight="1">
      <c r="A978" s="184">
        <v>976</v>
      </c>
      <c r="B978" s="46"/>
      <c r="C978" s="47"/>
      <c r="D978" s="48"/>
      <c r="E978" s="49"/>
      <c r="F978" s="49"/>
      <c r="G978" s="41" t="str">
        <f>IF(C978="","",VLOOKUP(WEEKDAY(C978),LIST!$A$15:$B$21,2,FALSE))</f>
        <v/>
      </c>
      <c r="H978" s="42" t="str">
        <f>IF(B978="","",IF(L978=LIST!$A$80,LIST!$A$78,IF(L978=LIST!$A$81,LIST!$A$78,IF(L978=LIST!$A$82,LIST!$A$78,IF(IFERROR(VLOOKUP(B978,'PHR (Project Hourly Rate)'!B:G,6,FALSE),LIST!$A$78)=0,LIST!$A$79,L978)))))</f>
        <v/>
      </c>
      <c r="I978" s="42" t="str">
        <f>IF(B978="","",IF(L978=LIST!$A$75,"",IF(K978=LIST!$A$76,LIST!$A$76,IF(L978=LIST!$A$77,"",IF(L978=LIST!$A$78,"",IF(L978=LIST!$A$80,"",IF(L978=LIST!$A$72,"",IF(L978=LIST!$A$73,"",IF(L978=LIST!$A$81,"",IF(L978=LIST!$A$82,"",IF(L978=LIST!$A$79,"",IF(K978=LIST!$A$75,LIST!$A$75,ROUND(J978*L978,2)))))))))))))</f>
        <v/>
      </c>
      <c r="J978" s="43">
        <f>IF(D978="",0,IF(K978=LIST!$A$75,0,IF(K978=LIST!$A$76,0,IF(K978=LIST!$A$77,0,IF(K978=LIST!$A$78,0,(MIN(D978,8)-K978))))))</f>
        <v>0</v>
      </c>
      <c r="K978" s="185" t="str">
        <f>IF(D978="","",IF('CLAIM FORM'!$M$7="",0,IF(L978=LIST!$A$78,0,IF('CLAIM FORM'!$M$7="R&amp;D",0,IF(E978="",LIST!$A$75,IF(F978=LIST!$F$30,0,IFERROR(((VLOOKUP(E978,'TRAINING CODE'!B:D,3,FALSE)*MIN(D978,8))),LIST!$A$76)))))))</f>
        <v/>
      </c>
      <c r="L978" s="183" t="str">
        <f>IF(B978="","",IF('CLAIM FORM'!$M$7="",LIST!$A$77,IFERROR(VLOOKUP(B978,'PHR (Project Hourly Rate)'!B:G,6,FALSE),LIST!$A$78)))</f>
        <v/>
      </c>
    </row>
    <row r="979" spans="1:12" ht="36" customHeight="1">
      <c r="A979" s="184">
        <v>977</v>
      </c>
      <c r="B979" s="46"/>
      <c r="C979" s="47"/>
      <c r="D979" s="48"/>
      <c r="E979" s="49"/>
      <c r="F979" s="49"/>
      <c r="G979" s="41" t="str">
        <f>IF(C979="","",VLOOKUP(WEEKDAY(C979),LIST!$A$15:$B$21,2,FALSE))</f>
        <v/>
      </c>
      <c r="H979" s="42" t="str">
        <f>IF(B979="","",IF(L979=LIST!$A$80,LIST!$A$78,IF(L979=LIST!$A$81,LIST!$A$78,IF(L979=LIST!$A$82,LIST!$A$78,IF(IFERROR(VLOOKUP(B979,'PHR (Project Hourly Rate)'!B:G,6,FALSE),LIST!$A$78)=0,LIST!$A$79,L979)))))</f>
        <v/>
      </c>
      <c r="I979" s="42" t="str">
        <f>IF(B979="","",IF(L979=LIST!$A$75,"",IF(K979=LIST!$A$76,LIST!$A$76,IF(L979=LIST!$A$77,"",IF(L979=LIST!$A$78,"",IF(L979=LIST!$A$80,"",IF(L979=LIST!$A$72,"",IF(L979=LIST!$A$73,"",IF(L979=LIST!$A$81,"",IF(L979=LIST!$A$82,"",IF(L979=LIST!$A$79,"",IF(K979=LIST!$A$75,LIST!$A$75,ROUND(J979*L979,2)))))))))))))</f>
        <v/>
      </c>
      <c r="J979" s="43">
        <f>IF(D979="",0,IF(K979=LIST!$A$75,0,IF(K979=LIST!$A$76,0,IF(K979=LIST!$A$77,0,IF(K979=LIST!$A$78,0,(MIN(D979,8)-K979))))))</f>
        <v>0</v>
      </c>
      <c r="K979" s="185" t="str">
        <f>IF(D979="","",IF('CLAIM FORM'!$M$7="",0,IF(L979=LIST!$A$78,0,IF('CLAIM FORM'!$M$7="R&amp;D",0,IF(E979="",LIST!$A$75,IF(F979=LIST!$F$30,0,IFERROR(((VLOOKUP(E979,'TRAINING CODE'!B:D,3,FALSE)*MIN(D979,8))),LIST!$A$76)))))))</f>
        <v/>
      </c>
      <c r="L979" s="183" t="str">
        <f>IF(B979="","",IF('CLAIM FORM'!$M$7="",LIST!$A$77,IFERROR(VLOOKUP(B979,'PHR (Project Hourly Rate)'!B:G,6,FALSE),LIST!$A$78)))</f>
        <v/>
      </c>
    </row>
    <row r="980" spans="1:12" ht="36" customHeight="1">
      <c r="A980" s="184">
        <v>978</v>
      </c>
      <c r="B980" s="46"/>
      <c r="C980" s="47"/>
      <c r="D980" s="48"/>
      <c r="E980" s="49"/>
      <c r="F980" s="49"/>
      <c r="G980" s="41" t="str">
        <f>IF(C980="","",VLOOKUP(WEEKDAY(C980),LIST!$A$15:$B$21,2,FALSE))</f>
        <v/>
      </c>
      <c r="H980" s="42" t="str">
        <f>IF(B980="","",IF(L980=LIST!$A$80,LIST!$A$78,IF(L980=LIST!$A$81,LIST!$A$78,IF(L980=LIST!$A$82,LIST!$A$78,IF(IFERROR(VLOOKUP(B980,'PHR (Project Hourly Rate)'!B:G,6,FALSE),LIST!$A$78)=0,LIST!$A$79,L980)))))</f>
        <v/>
      </c>
      <c r="I980" s="42" t="str">
        <f>IF(B980="","",IF(L980=LIST!$A$75,"",IF(K980=LIST!$A$76,LIST!$A$76,IF(L980=LIST!$A$77,"",IF(L980=LIST!$A$78,"",IF(L980=LIST!$A$80,"",IF(L980=LIST!$A$72,"",IF(L980=LIST!$A$73,"",IF(L980=LIST!$A$81,"",IF(L980=LIST!$A$82,"",IF(L980=LIST!$A$79,"",IF(K980=LIST!$A$75,LIST!$A$75,ROUND(J980*L980,2)))))))))))))</f>
        <v/>
      </c>
      <c r="J980" s="43">
        <f>IF(D980="",0,IF(K980=LIST!$A$75,0,IF(K980=LIST!$A$76,0,IF(K980=LIST!$A$77,0,IF(K980=LIST!$A$78,0,(MIN(D980,8)-K980))))))</f>
        <v>0</v>
      </c>
      <c r="K980" s="185" t="str">
        <f>IF(D980="","",IF('CLAIM FORM'!$M$7="",0,IF(L980=LIST!$A$78,0,IF('CLAIM FORM'!$M$7="R&amp;D",0,IF(E980="",LIST!$A$75,IF(F980=LIST!$F$30,0,IFERROR(((VLOOKUP(E980,'TRAINING CODE'!B:D,3,FALSE)*MIN(D980,8))),LIST!$A$76)))))))</f>
        <v/>
      </c>
      <c r="L980" s="183" t="str">
        <f>IF(B980="","",IF('CLAIM FORM'!$M$7="",LIST!$A$77,IFERROR(VLOOKUP(B980,'PHR (Project Hourly Rate)'!B:G,6,FALSE),LIST!$A$78)))</f>
        <v/>
      </c>
    </row>
    <row r="981" spans="1:12" ht="36" customHeight="1">
      <c r="A981" s="184">
        <v>979</v>
      </c>
      <c r="B981" s="46"/>
      <c r="C981" s="47"/>
      <c r="D981" s="48"/>
      <c r="E981" s="49"/>
      <c r="F981" s="49"/>
      <c r="G981" s="41" t="str">
        <f>IF(C981="","",VLOOKUP(WEEKDAY(C981),LIST!$A$15:$B$21,2,FALSE))</f>
        <v/>
      </c>
      <c r="H981" s="42" t="str">
        <f>IF(B981="","",IF(L981=LIST!$A$80,LIST!$A$78,IF(L981=LIST!$A$81,LIST!$A$78,IF(L981=LIST!$A$82,LIST!$A$78,IF(IFERROR(VLOOKUP(B981,'PHR (Project Hourly Rate)'!B:G,6,FALSE),LIST!$A$78)=0,LIST!$A$79,L981)))))</f>
        <v/>
      </c>
      <c r="I981" s="42" t="str">
        <f>IF(B981="","",IF(L981=LIST!$A$75,"",IF(K981=LIST!$A$76,LIST!$A$76,IF(L981=LIST!$A$77,"",IF(L981=LIST!$A$78,"",IF(L981=LIST!$A$80,"",IF(L981=LIST!$A$72,"",IF(L981=LIST!$A$73,"",IF(L981=LIST!$A$81,"",IF(L981=LIST!$A$82,"",IF(L981=LIST!$A$79,"",IF(K981=LIST!$A$75,LIST!$A$75,ROUND(J981*L981,2)))))))))))))</f>
        <v/>
      </c>
      <c r="J981" s="43">
        <f>IF(D981="",0,IF(K981=LIST!$A$75,0,IF(K981=LIST!$A$76,0,IF(K981=LIST!$A$77,0,IF(K981=LIST!$A$78,0,(MIN(D981,8)-K981))))))</f>
        <v>0</v>
      </c>
      <c r="K981" s="185" t="str">
        <f>IF(D981="","",IF('CLAIM FORM'!$M$7="",0,IF(L981=LIST!$A$78,0,IF('CLAIM FORM'!$M$7="R&amp;D",0,IF(E981="",LIST!$A$75,IF(F981=LIST!$F$30,0,IFERROR(((VLOOKUP(E981,'TRAINING CODE'!B:D,3,FALSE)*MIN(D981,8))),LIST!$A$76)))))))</f>
        <v/>
      </c>
      <c r="L981" s="183" t="str">
        <f>IF(B981="","",IF('CLAIM FORM'!$M$7="",LIST!$A$77,IFERROR(VLOOKUP(B981,'PHR (Project Hourly Rate)'!B:G,6,FALSE),LIST!$A$78)))</f>
        <v/>
      </c>
    </row>
    <row r="982" spans="1:12" ht="36" customHeight="1">
      <c r="A982" s="184">
        <v>980</v>
      </c>
      <c r="B982" s="46"/>
      <c r="C982" s="47"/>
      <c r="D982" s="48"/>
      <c r="E982" s="49"/>
      <c r="F982" s="49"/>
      <c r="G982" s="41" t="str">
        <f>IF(C982="","",VLOOKUP(WEEKDAY(C982),LIST!$A$15:$B$21,2,FALSE))</f>
        <v/>
      </c>
      <c r="H982" s="42" t="str">
        <f>IF(B982="","",IF(L982=LIST!$A$80,LIST!$A$78,IF(L982=LIST!$A$81,LIST!$A$78,IF(L982=LIST!$A$82,LIST!$A$78,IF(IFERROR(VLOOKUP(B982,'PHR (Project Hourly Rate)'!B:G,6,FALSE),LIST!$A$78)=0,LIST!$A$79,L982)))))</f>
        <v/>
      </c>
      <c r="I982" s="42" t="str">
        <f>IF(B982="","",IF(L982=LIST!$A$75,"",IF(K982=LIST!$A$76,LIST!$A$76,IF(L982=LIST!$A$77,"",IF(L982=LIST!$A$78,"",IF(L982=LIST!$A$80,"",IF(L982=LIST!$A$72,"",IF(L982=LIST!$A$73,"",IF(L982=LIST!$A$81,"",IF(L982=LIST!$A$82,"",IF(L982=LIST!$A$79,"",IF(K982=LIST!$A$75,LIST!$A$75,ROUND(J982*L982,2)))))))))))))</f>
        <v/>
      </c>
      <c r="J982" s="43">
        <f>IF(D982="",0,IF(K982=LIST!$A$75,0,IF(K982=LIST!$A$76,0,IF(K982=LIST!$A$77,0,IF(K982=LIST!$A$78,0,(MIN(D982,8)-K982))))))</f>
        <v>0</v>
      </c>
      <c r="K982" s="185" t="str">
        <f>IF(D982="","",IF('CLAIM FORM'!$M$7="",0,IF(L982=LIST!$A$78,0,IF('CLAIM FORM'!$M$7="R&amp;D",0,IF(E982="",LIST!$A$75,IF(F982=LIST!$F$30,0,IFERROR(((VLOOKUP(E982,'TRAINING CODE'!B:D,3,FALSE)*MIN(D982,8))),LIST!$A$76)))))))</f>
        <v/>
      </c>
      <c r="L982" s="183" t="str">
        <f>IF(B982="","",IF('CLAIM FORM'!$M$7="",LIST!$A$77,IFERROR(VLOOKUP(B982,'PHR (Project Hourly Rate)'!B:G,6,FALSE),LIST!$A$78)))</f>
        <v/>
      </c>
    </row>
    <row r="983" spans="1:12" ht="36" customHeight="1">
      <c r="A983" s="184">
        <v>981</v>
      </c>
      <c r="B983" s="46"/>
      <c r="C983" s="47"/>
      <c r="D983" s="48"/>
      <c r="E983" s="49"/>
      <c r="F983" s="49"/>
      <c r="G983" s="41" t="str">
        <f>IF(C983="","",VLOOKUP(WEEKDAY(C983),LIST!$A$15:$B$21,2,FALSE))</f>
        <v/>
      </c>
      <c r="H983" s="42" t="str">
        <f>IF(B983="","",IF(L983=LIST!$A$80,LIST!$A$78,IF(L983=LIST!$A$81,LIST!$A$78,IF(L983=LIST!$A$82,LIST!$A$78,IF(IFERROR(VLOOKUP(B983,'PHR (Project Hourly Rate)'!B:G,6,FALSE),LIST!$A$78)=0,LIST!$A$79,L983)))))</f>
        <v/>
      </c>
      <c r="I983" s="42" t="str">
        <f>IF(B983="","",IF(L983=LIST!$A$75,"",IF(K983=LIST!$A$76,LIST!$A$76,IF(L983=LIST!$A$77,"",IF(L983=LIST!$A$78,"",IF(L983=LIST!$A$80,"",IF(L983=LIST!$A$72,"",IF(L983=LIST!$A$73,"",IF(L983=LIST!$A$81,"",IF(L983=LIST!$A$82,"",IF(L983=LIST!$A$79,"",IF(K983=LIST!$A$75,LIST!$A$75,ROUND(J983*L983,2)))))))))))))</f>
        <v/>
      </c>
      <c r="J983" s="43">
        <f>IF(D983="",0,IF(K983=LIST!$A$75,0,IF(K983=LIST!$A$76,0,IF(K983=LIST!$A$77,0,IF(K983=LIST!$A$78,0,(MIN(D983,8)-K983))))))</f>
        <v>0</v>
      </c>
      <c r="K983" s="185" t="str">
        <f>IF(D983="","",IF('CLAIM FORM'!$M$7="",0,IF(L983=LIST!$A$78,0,IF('CLAIM FORM'!$M$7="R&amp;D",0,IF(E983="",LIST!$A$75,IF(F983=LIST!$F$30,0,IFERROR(((VLOOKUP(E983,'TRAINING CODE'!B:D,3,FALSE)*MIN(D983,8))),LIST!$A$76)))))))</f>
        <v/>
      </c>
      <c r="L983" s="183" t="str">
        <f>IF(B983="","",IF('CLAIM FORM'!$M$7="",LIST!$A$77,IFERROR(VLOOKUP(B983,'PHR (Project Hourly Rate)'!B:G,6,FALSE),LIST!$A$78)))</f>
        <v/>
      </c>
    </row>
    <row r="984" spans="1:12" ht="36" customHeight="1">
      <c r="A984" s="184">
        <v>982</v>
      </c>
      <c r="B984" s="46"/>
      <c r="C984" s="47"/>
      <c r="D984" s="48"/>
      <c r="E984" s="49"/>
      <c r="F984" s="49"/>
      <c r="G984" s="41" t="str">
        <f>IF(C984="","",VLOOKUP(WEEKDAY(C984),LIST!$A$15:$B$21,2,FALSE))</f>
        <v/>
      </c>
      <c r="H984" s="42" t="str">
        <f>IF(B984="","",IF(L984=LIST!$A$80,LIST!$A$78,IF(L984=LIST!$A$81,LIST!$A$78,IF(L984=LIST!$A$82,LIST!$A$78,IF(IFERROR(VLOOKUP(B984,'PHR (Project Hourly Rate)'!B:G,6,FALSE),LIST!$A$78)=0,LIST!$A$79,L984)))))</f>
        <v/>
      </c>
      <c r="I984" s="42" t="str">
        <f>IF(B984="","",IF(L984=LIST!$A$75,"",IF(K984=LIST!$A$76,LIST!$A$76,IF(L984=LIST!$A$77,"",IF(L984=LIST!$A$78,"",IF(L984=LIST!$A$80,"",IF(L984=LIST!$A$72,"",IF(L984=LIST!$A$73,"",IF(L984=LIST!$A$81,"",IF(L984=LIST!$A$82,"",IF(L984=LIST!$A$79,"",IF(K984=LIST!$A$75,LIST!$A$75,ROUND(J984*L984,2)))))))))))))</f>
        <v/>
      </c>
      <c r="J984" s="43">
        <f>IF(D984="",0,IF(K984=LIST!$A$75,0,IF(K984=LIST!$A$76,0,IF(K984=LIST!$A$77,0,IF(K984=LIST!$A$78,0,(MIN(D984,8)-K984))))))</f>
        <v>0</v>
      </c>
      <c r="K984" s="185" t="str">
        <f>IF(D984="","",IF('CLAIM FORM'!$M$7="",0,IF(L984=LIST!$A$78,0,IF('CLAIM FORM'!$M$7="R&amp;D",0,IF(E984="",LIST!$A$75,IF(F984=LIST!$F$30,0,IFERROR(((VLOOKUP(E984,'TRAINING CODE'!B:D,3,FALSE)*MIN(D984,8))),LIST!$A$76)))))))</f>
        <v/>
      </c>
      <c r="L984" s="183" t="str">
        <f>IF(B984="","",IF('CLAIM FORM'!$M$7="",LIST!$A$77,IFERROR(VLOOKUP(B984,'PHR (Project Hourly Rate)'!B:G,6,FALSE),LIST!$A$78)))</f>
        <v/>
      </c>
    </row>
    <row r="985" spans="1:12" ht="36" customHeight="1">
      <c r="A985" s="184">
        <v>983</v>
      </c>
      <c r="B985" s="46"/>
      <c r="C985" s="47"/>
      <c r="D985" s="48"/>
      <c r="E985" s="49"/>
      <c r="F985" s="49"/>
      <c r="G985" s="41" t="str">
        <f>IF(C985="","",VLOOKUP(WEEKDAY(C985),LIST!$A$15:$B$21,2,FALSE))</f>
        <v/>
      </c>
      <c r="H985" s="42" t="str">
        <f>IF(B985="","",IF(L985=LIST!$A$80,LIST!$A$78,IF(L985=LIST!$A$81,LIST!$A$78,IF(L985=LIST!$A$82,LIST!$A$78,IF(IFERROR(VLOOKUP(B985,'PHR (Project Hourly Rate)'!B:G,6,FALSE),LIST!$A$78)=0,LIST!$A$79,L985)))))</f>
        <v/>
      </c>
      <c r="I985" s="42" t="str">
        <f>IF(B985="","",IF(L985=LIST!$A$75,"",IF(K985=LIST!$A$76,LIST!$A$76,IF(L985=LIST!$A$77,"",IF(L985=LIST!$A$78,"",IF(L985=LIST!$A$80,"",IF(L985=LIST!$A$72,"",IF(L985=LIST!$A$73,"",IF(L985=LIST!$A$81,"",IF(L985=LIST!$A$82,"",IF(L985=LIST!$A$79,"",IF(K985=LIST!$A$75,LIST!$A$75,ROUND(J985*L985,2)))))))))))))</f>
        <v/>
      </c>
      <c r="J985" s="43">
        <f>IF(D985="",0,IF(K985=LIST!$A$75,0,IF(K985=LIST!$A$76,0,IF(K985=LIST!$A$77,0,IF(K985=LIST!$A$78,0,(MIN(D985,8)-K985))))))</f>
        <v>0</v>
      </c>
      <c r="K985" s="185" t="str">
        <f>IF(D985="","",IF('CLAIM FORM'!$M$7="",0,IF(L985=LIST!$A$78,0,IF('CLAIM FORM'!$M$7="R&amp;D",0,IF(E985="",LIST!$A$75,IF(F985=LIST!$F$30,0,IFERROR(((VLOOKUP(E985,'TRAINING CODE'!B:D,3,FALSE)*MIN(D985,8))),LIST!$A$76)))))))</f>
        <v/>
      </c>
      <c r="L985" s="183" t="str">
        <f>IF(B985="","",IF('CLAIM FORM'!$M$7="",LIST!$A$77,IFERROR(VLOOKUP(B985,'PHR (Project Hourly Rate)'!B:G,6,FALSE),LIST!$A$78)))</f>
        <v/>
      </c>
    </row>
    <row r="986" spans="1:12" ht="36" customHeight="1">
      <c r="A986" s="184">
        <v>984</v>
      </c>
      <c r="B986" s="46"/>
      <c r="C986" s="47"/>
      <c r="D986" s="48"/>
      <c r="E986" s="49"/>
      <c r="F986" s="49"/>
      <c r="G986" s="41" t="str">
        <f>IF(C986="","",VLOOKUP(WEEKDAY(C986),LIST!$A$15:$B$21,2,FALSE))</f>
        <v/>
      </c>
      <c r="H986" s="42" t="str">
        <f>IF(B986="","",IF(L986=LIST!$A$80,LIST!$A$78,IF(L986=LIST!$A$81,LIST!$A$78,IF(L986=LIST!$A$82,LIST!$A$78,IF(IFERROR(VLOOKUP(B986,'PHR (Project Hourly Rate)'!B:G,6,FALSE),LIST!$A$78)=0,LIST!$A$79,L986)))))</f>
        <v/>
      </c>
      <c r="I986" s="42" t="str">
        <f>IF(B986="","",IF(L986=LIST!$A$75,"",IF(K986=LIST!$A$76,LIST!$A$76,IF(L986=LIST!$A$77,"",IF(L986=LIST!$A$78,"",IF(L986=LIST!$A$80,"",IF(L986=LIST!$A$72,"",IF(L986=LIST!$A$73,"",IF(L986=LIST!$A$81,"",IF(L986=LIST!$A$82,"",IF(L986=LIST!$A$79,"",IF(K986=LIST!$A$75,LIST!$A$75,ROUND(J986*L986,2)))))))))))))</f>
        <v/>
      </c>
      <c r="J986" s="43">
        <f>IF(D986="",0,IF(K986=LIST!$A$75,0,IF(K986=LIST!$A$76,0,IF(K986=LIST!$A$77,0,IF(K986=LIST!$A$78,0,(MIN(D986,8)-K986))))))</f>
        <v>0</v>
      </c>
      <c r="K986" s="185" t="str">
        <f>IF(D986="","",IF('CLAIM FORM'!$M$7="",0,IF(L986=LIST!$A$78,0,IF('CLAIM FORM'!$M$7="R&amp;D",0,IF(E986="",LIST!$A$75,IF(F986=LIST!$F$30,0,IFERROR(((VLOOKUP(E986,'TRAINING CODE'!B:D,3,FALSE)*MIN(D986,8))),LIST!$A$76)))))))</f>
        <v/>
      </c>
      <c r="L986" s="183" t="str">
        <f>IF(B986="","",IF('CLAIM FORM'!$M$7="",LIST!$A$77,IFERROR(VLOOKUP(B986,'PHR (Project Hourly Rate)'!B:G,6,FALSE),LIST!$A$78)))</f>
        <v/>
      </c>
    </row>
    <row r="987" spans="1:12" ht="36" customHeight="1">
      <c r="A987" s="184">
        <v>985</v>
      </c>
      <c r="B987" s="46"/>
      <c r="C987" s="47"/>
      <c r="D987" s="48"/>
      <c r="E987" s="49"/>
      <c r="F987" s="49"/>
      <c r="G987" s="41" t="str">
        <f>IF(C987="","",VLOOKUP(WEEKDAY(C987),LIST!$A$15:$B$21,2,FALSE))</f>
        <v/>
      </c>
      <c r="H987" s="42" t="str">
        <f>IF(B987="","",IF(L987=LIST!$A$80,LIST!$A$78,IF(L987=LIST!$A$81,LIST!$A$78,IF(L987=LIST!$A$82,LIST!$A$78,IF(IFERROR(VLOOKUP(B987,'PHR (Project Hourly Rate)'!B:G,6,FALSE),LIST!$A$78)=0,LIST!$A$79,L987)))))</f>
        <v/>
      </c>
      <c r="I987" s="42" t="str">
        <f>IF(B987="","",IF(L987=LIST!$A$75,"",IF(K987=LIST!$A$76,LIST!$A$76,IF(L987=LIST!$A$77,"",IF(L987=LIST!$A$78,"",IF(L987=LIST!$A$80,"",IF(L987=LIST!$A$72,"",IF(L987=LIST!$A$73,"",IF(L987=LIST!$A$81,"",IF(L987=LIST!$A$82,"",IF(L987=LIST!$A$79,"",IF(K987=LIST!$A$75,LIST!$A$75,ROUND(J987*L987,2)))))))))))))</f>
        <v/>
      </c>
      <c r="J987" s="43">
        <f>IF(D987="",0,IF(K987=LIST!$A$75,0,IF(K987=LIST!$A$76,0,IF(K987=LIST!$A$77,0,IF(K987=LIST!$A$78,0,(MIN(D987,8)-K987))))))</f>
        <v>0</v>
      </c>
      <c r="K987" s="185" t="str">
        <f>IF(D987="","",IF('CLAIM FORM'!$M$7="",0,IF(L987=LIST!$A$78,0,IF('CLAIM FORM'!$M$7="R&amp;D",0,IF(E987="",LIST!$A$75,IF(F987=LIST!$F$30,0,IFERROR(((VLOOKUP(E987,'TRAINING CODE'!B:D,3,FALSE)*MIN(D987,8))),LIST!$A$76)))))))</f>
        <v/>
      </c>
      <c r="L987" s="183" t="str">
        <f>IF(B987="","",IF('CLAIM FORM'!$M$7="",LIST!$A$77,IFERROR(VLOOKUP(B987,'PHR (Project Hourly Rate)'!B:G,6,FALSE),LIST!$A$78)))</f>
        <v/>
      </c>
    </row>
    <row r="988" spans="1:12" ht="36" customHeight="1">
      <c r="A988" s="184">
        <v>986</v>
      </c>
      <c r="B988" s="46"/>
      <c r="C988" s="47"/>
      <c r="D988" s="48"/>
      <c r="E988" s="49"/>
      <c r="F988" s="49"/>
      <c r="G988" s="41" t="str">
        <f>IF(C988="","",VLOOKUP(WEEKDAY(C988),LIST!$A$15:$B$21,2,FALSE))</f>
        <v/>
      </c>
      <c r="H988" s="42" t="str">
        <f>IF(B988="","",IF(L988=LIST!$A$80,LIST!$A$78,IF(L988=LIST!$A$81,LIST!$A$78,IF(L988=LIST!$A$82,LIST!$A$78,IF(IFERROR(VLOOKUP(B988,'PHR (Project Hourly Rate)'!B:G,6,FALSE),LIST!$A$78)=0,LIST!$A$79,L988)))))</f>
        <v/>
      </c>
      <c r="I988" s="42" t="str">
        <f>IF(B988="","",IF(L988=LIST!$A$75,"",IF(K988=LIST!$A$76,LIST!$A$76,IF(L988=LIST!$A$77,"",IF(L988=LIST!$A$78,"",IF(L988=LIST!$A$80,"",IF(L988=LIST!$A$72,"",IF(L988=LIST!$A$73,"",IF(L988=LIST!$A$81,"",IF(L988=LIST!$A$82,"",IF(L988=LIST!$A$79,"",IF(K988=LIST!$A$75,LIST!$A$75,ROUND(J988*L988,2)))))))))))))</f>
        <v/>
      </c>
      <c r="J988" s="43">
        <f>IF(D988="",0,IF(K988=LIST!$A$75,0,IF(K988=LIST!$A$76,0,IF(K988=LIST!$A$77,0,IF(K988=LIST!$A$78,0,(MIN(D988,8)-K988))))))</f>
        <v>0</v>
      </c>
      <c r="K988" s="185" t="str">
        <f>IF(D988="","",IF('CLAIM FORM'!$M$7="",0,IF(L988=LIST!$A$78,0,IF('CLAIM FORM'!$M$7="R&amp;D",0,IF(E988="",LIST!$A$75,IF(F988=LIST!$F$30,0,IFERROR(((VLOOKUP(E988,'TRAINING CODE'!B:D,3,FALSE)*MIN(D988,8))),LIST!$A$76)))))))</f>
        <v/>
      </c>
      <c r="L988" s="183" t="str">
        <f>IF(B988="","",IF('CLAIM FORM'!$M$7="",LIST!$A$77,IFERROR(VLOOKUP(B988,'PHR (Project Hourly Rate)'!B:G,6,FALSE),LIST!$A$78)))</f>
        <v/>
      </c>
    </row>
    <row r="989" spans="1:12" ht="36" customHeight="1">
      <c r="A989" s="184">
        <v>987</v>
      </c>
      <c r="B989" s="46"/>
      <c r="C989" s="47"/>
      <c r="D989" s="48"/>
      <c r="E989" s="49"/>
      <c r="F989" s="49"/>
      <c r="G989" s="41" t="str">
        <f>IF(C989="","",VLOOKUP(WEEKDAY(C989),LIST!$A$15:$B$21,2,FALSE))</f>
        <v/>
      </c>
      <c r="H989" s="42" t="str">
        <f>IF(B989="","",IF(L989=LIST!$A$80,LIST!$A$78,IF(L989=LIST!$A$81,LIST!$A$78,IF(L989=LIST!$A$82,LIST!$A$78,IF(IFERROR(VLOOKUP(B989,'PHR (Project Hourly Rate)'!B:G,6,FALSE),LIST!$A$78)=0,LIST!$A$79,L989)))))</f>
        <v/>
      </c>
      <c r="I989" s="42" t="str">
        <f>IF(B989="","",IF(L989=LIST!$A$75,"",IF(K989=LIST!$A$76,LIST!$A$76,IF(L989=LIST!$A$77,"",IF(L989=LIST!$A$78,"",IF(L989=LIST!$A$80,"",IF(L989=LIST!$A$72,"",IF(L989=LIST!$A$73,"",IF(L989=LIST!$A$81,"",IF(L989=LIST!$A$82,"",IF(L989=LIST!$A$79,"",IF(K989=LIST!$A$75,LIST!$A$75,ROUND(J989*L989,2)))))))))))))</f>
        <v/>
      </c>
      <c r="J989" s="43">
        <f>IF(D989="",0,IF(K989=LIST!$A$75,0,IF(K989=LIST!$A$76,0,IF(K989=LIST!$A$77,0,IF(K989=LIST!$A$78,0,(MIN(D989,8)-K989))))))</f>
        <v>0</v>
      </c>
      <c r="K989" s="185" t="str">
        <f>IF(D989="","",IF('CLAIM FORM'!$M$7="",0,IF(L989=LIST!$A$78,0,IF('CLAIM FORM'!$M$7="R&amp;D",0,IF(E989="",LIST!$A$75,IF(F989=LIST!$F$30,0,IFERROR(((VLOOKUP(E989,'TRAINING CODE'!B:D,3,FALSE)*MIN(D989,8))),LIST!$A$76)))))))</f>
        <v/>
      </c>
      <c r="L989" s="183" t="str">
        <f>IF(B989="","",IF('CLAIM FORM'!$M$7="",LIST!$A$77,IFERROR(VLOOKUP(B989,'PHR (Project Hourly Rate)'!B:G,6,FALSE),LIST!$A$78)))</f>
        <v/>
      </c>
    </row>
    <row r="990" spans="1:12" ht="36" customHeight="1">
      <c r="A990" s="184">
        <v>988</v>
      </c>
      <c r="B990" s="46"/>
      <c r="C990" s="47"/>
      <c r="D990" s="48"/>
      <c r="E990" s="49"/>
      <c r="F990" s="49"/>
      <c r="G990" s="41" t="str">
        <f>IF(C990="","",VLOOKUP(WEEKDAY(C990),LIST!$A$15:$B$21,2,FALSE))</f>
        <v/>
      </c>
      <c r="H990" s="42" t="str">
        <f>IF(B990="","",IF(L990=LIST!$A$80,LIST!$A$78,IF(L990=LIST!$A$81,LIST!$A$78,IF(L990=LIST!$A$82,LIST!$A$78,IF(IFERROR(VLOOKUP(B990,'PHR (Project Hourly Rate)'!B:G,6,FALSE),LIST!$A$78)=0,LIST!$A$79,L990)))))</f>
        <v/>
      </c>
      <c r="I990" s="42" t="str">
        <f>IF(B990="","",IF(L990=LIST!$A$75,"",IF(K990=LIST!$A$76,LIST!$A$76,IF(L990=LIST!$A$77,"",IF(L990=LIST!$A$78,"",IF(L990=LIST!$A$80,"",IF(L990=LIST!$A$72,"",IF(L990=LIST!$A$73,"",IF(L990=LIST!$A$81,"",IF(L990=LIST!$A$82,"",IF(L990=LIST!$A$79,"",IF(K990=LIST!$A$75,LIST!$A$75,ROUND(J990*L990,2)))))))))))))</f>
        <v/>
      </c>
      <c r="J990" s="43">
        <f>IF(D990="",0,IF(K990=LIST!$A$75,0,IF(K990=LIST!$A$76,0,IF(K990=LIST!$A$77,0,IF(K990=LIST!$A$78,0,(MIN(D990,8)-K990))))))</f>
        <v>0</v>
      </c>
      <c r="K990" s="185" t="str">
        <f>IF(D990="","",IF('CLAIM FORM'!$M$7="",0,IF(L990=LIST!$A$78,0,IF('CLAIM FORM'!$M$7="R&amp;D",0,IF(E990="",LIST!$A$75,IF(F990=LIST!$F$30,0,IFERROR(((VLOOKUP(E990,'TRAINING CODE'!B:D,3,FALSE)*MIN(D990,8))),LIST!$A$76)))))))</f>
        <v/>
      </c>
      <c r="L990" s="183" t="str">
        <f>IF(B990="","",IF('CLAIM FORM'!$M$7="",LIST!$A$77,IFERROR(VLOOKUP(B990,'PHR (Project Hourly Rate)'!B:G,6,FALSE),LIST!$A$78)))</f>
        <v/>
      </c>
    </row>
    <row r="991" spans="1:12" ht="36" customHeight="1">
      <c r="A991" s="184">
        <v>989</v>
      </c>
      <c r="B991" s="46"/>
      <c r="C991" s="47"/>
      <c r="D991" s="48"/>
      <c r="E991" s="49"/>
      <c r="F991" s="49"/>
      <c r="G991" s="41" t="str">
        <f>IF(C991="","",VLOOKUP(WEEKDAY(C991),LIST!$A$15:$B$21,2,FALSE))</f>
        <v/>
      </c>
      <c r="H991" s="42" t="str">
        <f>IF(B991="","",IF(L991=LIST!$A$80,LIST!$A$78,IF(L991=LIST!$A$81,LIST!$A$78,IF(L991=LIST!$A$82,LIST!$A$78,IF(IFERROR(VLOOKUP(B991,'PHR (Project Hourly Rate)'!B:G,6,FALSE),LIST!$A$78)=0,LIST!$A$79,L991)))))</f>
        <v/>
      </c>
      <c r="I991" s="42" t="str">
        <f>IF(B991="","",IF(L991=LIST!$A$75,"",IF(K991=LIST!$A$76,LIST!$A$76,IF(L991=LIST!$A$77,"",IF(L991=LIST!$A$78,"",IF(L991=LIST!$A$80,"",IF(L991=LIST!$A$72,"",IF(L991=LIST!$A$73,"",IF(L991=LIST!$A$81,"",IF(L991=LIST!$A$82,"",IF(L991=LIST!$A$79,"",IF(K991=LIST!$A$75,LIST!$A$75,ROUND(J991*L991,2)))))))))))))</f>
        <v/>
      </c>
      <c r="J991" s="43">
        <f>IF(D991="",0,IF(K991=LIST!$A$75,0,IF(K991=LIST!$A$76,0,IF(K991=LIST!$A$77,0,IF(K991=LIST!$A$78,0,(MIN(D991,8)-K991))))))</f>
        <v>0</v>
      </c>
      <c r="K991" s="185" t="str">
        <f>IF(D991="","",IF('CLAIM FORM'!$M$7="",0,IF(L991=LIST!$A$78,0,IF('CLAIM FORM'!$M$7="R&amp;D",0,IF(E991="",LIST!$A$75,IF(F991=LIST!$F$30,0,IFERROR(((VLOOKUP(E991,'TRAINING CODE'!B:D,3,FALSE)*MIN(D991,8))),LIST!$A$76)))))))</f>
        <v/>
      </c>
      <c r="L991" s="183" t="str">
        <f>IF(B991="","",IF('CLAIM FORM'!$M$7="",LIST!$A$77,IFERROR(VLOOKUP(B991,'PHR (Project Hourly Rate)'!B:G,6,FALSE),LIST!$A$78)))</f>
        <v/>
      </c>
    </row>
    <row r="992" spans="1:12" ht="36" customHeight="1">
      <c r="A992" s="184">
        <v>990</v>
      </c>
      <c r="B992" s="46"/>
      <c r="C992" s="47"/>
      <c r="D992" s="48"/>
      <c r="E992" s="49"/>
      <c r="F992" s="49"/>
      <c r="G992" s="41" t="str">
        <f>IF(C992="","",VLOOKUP(WEEKDAY(C992),LIST!$A$15:$B$21,2,FALSE))</f>
        <v/>
      </c>
      <c r="H992" s="42" t="str">
        <f>IF(B992="","",IF(L992=LIST!$A$80,LIST!$A$78,IF(L992=LIST!$A$81,LIST!$A$78,IF(L992=LIST!$A$82,LIST!$A$78,IF(IFERROR(VLOOKUP(B992,'PHR (Project Hourly Rate)'!B:G,6,FALSE),LIST!$A$78)=0,LIST!$A$79,L992)))))</f>
        <v/>
      </c>
      <c r="I992" s="42" t="str">
        <f>IF(B992="","",IF(L992=LIST!$A$75,"",IF(K992=LIST!$A$76,LIST!$A$76,IF(L992=LIST!$A$77,"",IF(L992=LIST!$A$78,"",IF(L992=LIST!$A$80,"",IF(L992=LIST!$A$72,"",IF(L992=LIST!$A$73,"",IF(L992=LIST!$A$81,"",IF(L992=LIST!$A$82,"",IF(L992=LIST!$A$79,"",IF(K992=LIST!$A$75,LIST!$A$75,ROUND(J992*L992,2)))))))))))))</f>
        <v/>
      </c>
      <c r="J992" s="43">
        <f>IF(D992="",0,IF(K992=LIST!$A$75,0,IF(K992=LIST!$A$76,0,IF(K992=LIST!$A$77,0,IF(K992=LIST!$A$78,0,(MIN(D992,8)-K992))))))</f>
        <v>0</v>
      </c>
      <c r="K992" s="185" t="str">
        <f>IF(D992="","",IF('CLAIM FORM'!$M$7="",0,IF(L992=LIST!$A$78,0,IF('CLAIM FORM'!$M$7="R&amp;D",0,IF(E992="",LIST!$A$75,IF(F992=LIST!$F$30,0,IFERROR(((VLOOKUP(E992,'TRAINING CODE'!B:D,3,FALSE)*MIN(D992,8))),LIST!$A$76)))))))</f>
        <v/>
      </c>
      <c r="L992" s="183" t="str">
        <f>IF(B992="","",IF('CLAIM FORM'!$M$7="",LIST!$A$77,IFERROR(VLOOKUP(B992,'PHR (Project Hourly Rate)'!B:G,6,FALSE),LIST!$A$78)))</f>
        <v/>
      </c>
    </row>
    <row r="993" spans="1:12" ht="36" customHeight="1">
      <c r="A993" s="184">
        <v>991</v>
      </c>
      <c r="B993" s="46"/>
      <c r="C993" s="47"/>
      <c r="D993" s="48"/>
      <c r="E993" s="49"/>
      <c r="F993" s="49"/>
      <c r="G993" s="41" t="str">
        <f>IF(C993="","",VLOOKUP(WEEKDAY(C993),LIST!$A$15:$B$21,2,FALSE))</f>
        <v/>
      </c>
      <c r="H993" s="42" t="str">
        <f>IF(B993="","",IF(L993=LIST!$A$80,LIST!$A$78,IF(L993=LIST!$A$81,LIST!$A$78,IF(L993=LIST!$A$82,LIST!$A$78,IF(IFERROR(VLOOKUP(B993,'PHR (Project Hourly Rate)'!B:G,6,FALSE),LIST!$A$78)=0,LIST!$A$79,L993)))))</f>
        <v/>
      </c>
      <c r="I993" s="42" t="str">
        <f>IF(B993="","",IF(L993=LIST!$A$75,"",IF(K993=LIST!$A$76,LIST!$A$76,IF(L993=LIST!$A$77,"",IF(L993=LIST!$A$78,"",IF(L993=LIST!$A$80,"",IF(L993=LIST!$A$72,"",IF(L993=LIST!$A$73,"",IF(L993=LIST!$A$81,"",IF(L993=LIST!$A$82,"",IF(L993=LIST!$A$79,"",IF(K993=LIST!$A$75,LIST!$A$75,ROUND(J993*L993,2)))))))))))))</f>
        <v/>
      </c>
      <c r="J993" s="43">
        <f>IF(D993="",0,IF(K993=LIST!$A$75,0,IF(K993=LIST!$A$76,0,IF(K993=LIST!$A$77,0,IF(K993=LIST!$A$78,0,(MIN(D993,8)-K993))))))</f>
        <v>0</v>
      </c>
      <c r="K993" s="185" t="str">
        <f>IF(D993="","",IF('CLAIM FORM'!$M$7="",0,IF(L993=LIST!$A$78,0,IF('CLAIM FORM'!$M$7="R&amp;D",0,IF(E993="",LIST!$A$75,IF(F993=LIST!$F$30,0,IFERROR(((VLOOKUP(E993,'TRAINING CODE'!B:D,3,FALSE)*MIN(D993,8))),LIST!$A$76)))))))</f>
        <v/>
      </c>
      <c r="L993" s="183" t="str">
        <f>IF(B993="","",IF('CLAIM FORM'!$M$7="",LIST!$A$77,IFERROR(VLOOKUP(B993,'PHR (Project Hourly Rate)'!B:G,6,FALSE),LIST!$A$78)))</f>
        <v/>
      </c>
    </row>
    <row r="994" spans="1:12" ht="36" customHeight="1">
      <c r="A994" s="184">
        <v>992</v>
      </c>
      <c r="B994" s="46"/>
      <c r="C994" s="47"/>
      <c r="D994" s="48"/>
      <c r="E994" s="49"/>
      <c r="F994" s="49"/>
      <c r="G994" s="41" t="str">
        <f>IF(C994="","",VLOOKUP(WEEKDAY(C994),LIST!$A$15:$B$21,2,FALSE))</f>
        <v/>
      </c>
      <c r="H994" s="42" t="str">
        <f>IF(B994="","",IF(L994=LIST!$A$80,LIST!$A$78,IF(L994=LIST!$A$81,LIST!$A$78,IF(L994=LIST!$A$82,LIST!$A$78,IF(IFERROR(VLOOKUP(B994,'PHR (Project Hourly Rate)'!B:G,6,FALSE),LIST!$A$78)=0,LIST!$A$79,L994)))))</f>
        <v/>
      </c>
      <c r="I994" s="42" t="str">
        <f>IF(B994="","",IF(L994=LIST!$A$75,"",IF(K994=LIST!$A$76,LIST!$A$76,IF(L994=LIST!$A$77,"",IF(L994=LIST!$A$78,"",IF(L994=LIST!$A$80,"",IF(L994=LIST!$A$72,"",IF(L994=LIST!$A$73,"",IF(L994=LIST!$A$81,"",IF(L994=LIST!$A$82,"",IF(L994=LIST!$A$79,"",IF(K994=LIST!$A$75,LIST!$A$75,ROUND(J994*L994,2)))))))))))))</f>
        <v/>
      </c>
      <c r="J994" s="43">
        <f>IF(D994="",0,IF(K994=LIST!$A$75,0,IF(K994=LIST!$A$76,0,IF(K994=LIST!$A$77,0,IF(K994=LIST!$A$78,0,(MIN(D994,8)-K994))))))</f>
        <v>0</v>
      </c>
      <c r="K994" s="185" t="str">
        <f>IF(D994="","",IF('CLAIM FORM'!$M$7="",0,IF(L994=LIST!$A$78,0,IF('CLAIM FORM'!$M$7="R&amp;D",0,IF(E994="",LIST!$A$75,IF(F994=LIST!$F$30,0,IFERROR(((VLOOKUP(E994,'TRAINING CODE'!B:D,3,FALSE)*MIN(D994,8))),LIST!$A$76)))))))</f>
        <v/>
      </c>
      <c r="L994" s="183" t="str">
        <f>IF(B994="","",IF('CLAIM FORM'!$M$7="",LIST!$A$77,IFERROR(VLOOKUP(B994,'PHR (Project Hourly Rate)'!B:G,6,FALSE),LIST!$A$78)))</f>
        <v/>
      </c>
    </row>
    <row r="995" spans="1:12" ht="36" customHeight="1">
      <c r="A995" s="184">
        <v>993</v>
      </c>
      <c r="B995" s="46"/>
      <c r="C995" s="47"/>
      <c r="D995" s="48"/>
      <c r="E995" s="49"/>
      <c r="F995" s="49"/>
      <c r="G995" s="41" t="str">
        <f>IF(C995="","",VLOOKUP(WEEKDAY(C995),LIST!$A$15:$B$21,2,FALSE))</f>
        <v/>
      </c>
      <c r="H995" s="42" t="str">
        <f>IF(B995="","",IF(L995=LIST!$A$80,LIST!$A$78,IF(L995=LIST!$A$81,LIST!$A$78,IF(L995=LIST!$A$82,LIST!$A$78,IF(IFERROR(VLOOKUP(B995,'PHR (Project Hourly Rate)'!B:G,6,FALSE),LIST!$A$78)=0,LIST!$A$79,L995)))))</f>
        <v/>
      </c>
      <c r="I995" s="42" t="str">
        <f>IF(B995="","",IF(L995=LIST!$A$75,"",IF(K995=LIST!$A$76,LIST!$A$76,IF(L995=LIST!$A$77,"",IF(L995=LIST!$A$78,"",IF(L995=LIST!$A$80,"",IF(L995=LIST!$A$72,"",IF(L995=LIST!$A$73,"",IF(L995=LIST!$A$81,"",IF(L995=LIST!$A$82,"",IF(L995=LIST!$A$79,"",IF(K995=LIST!$A$75,LIST!$A$75,ROUND(J995*L995,2)))))))))))))</f>
        <v/>
      </c>
      <c r="J995" s="43">
        <f>IF(D995="",0,IF(K995=LIST!$A$75,0,IF(K995=LIST!$A$76,0,IF(K995=LIST!$A$77,0,IF(K995=LIST!$A$78,0,(MIN(D995,8)-K995))))))</f>
        <v>0</v>
      </c>
      <c r="K995" s="185" t="str">
        <f>IF(D995="","",IF('CLAIM FORM'!$M$7="",0,IF(L995=LIST!$A$78,0,IF('CLAIM FORM'!$M$7="R&amp;D",0,IF(E995="",LIST!$A$75,IF(F995=LIST!$F$30,0,IFERROR(((VLOOKUP(E995,'TRAINING CODE'!B:D,3,FALSE)*MIN(D995,8))),LIST!$A$76)))))))</f>
        <v/>
      </c>
      <c r="L995" s="183" t="str">
        <f>IF(B995="","",IF('CLAIM FORM'!$M$7="",LIST!$A$77,IFERROR(VLOOKUP(B995,'PHR (Project Hourly Rate)'!B:G,6,FALSE),LIST!$A$78)))</f>
        <v/>
      </c>
    </row>
    <row r="996" spans="1:12" ht="36" customHeight="1">
      <c r="A996" s="184">
        <v>994</v>
      </c>
      <c r="B996" s="46"/>
      <c r="C996" s="47"/>
      <c r="D996" s="48"/>
      <c r="E996" s="49"/>
      <c r="F996" s="49"/>
      <c r="G996" s="41" t="str">
        <f>IF(C996="","",VLOOKUP(WEEKDAY(C996),LIST!$A$15:$B$21,2,FALSE))</f>
        <v/>
      </c>
      <c r="H996" s="42" t="str">
        <f>IF(B996="","",IF(L996=LIST!$A$80,LIST!$A$78,IF(L996=LIST!$A$81,LIST!$A$78,IF(L996=LIST!$A$82,LIST!$A$78,IF(IFERROR(VLOOKUP(B996,'PHR (Project Hourly Rate)'!B:G,6,FALSE),LIST!$A$78)=0,LIST!$A$79,L996)))))</f>
        <v/>
      </c>
      <c r="I996" s="42" t="str">
        <f>IF(B996="","",IF(L996=LIST!$A$75,"",IF(K996=LIST!$A$76,LIST!$A$76,IF(L996=LIST!$A$77,"",IF(L996=LIST!$A$78,"",IF(L996=LIST!$A$80,"",IF(L996=LIST!$A$72,"",IF(L996=LIST!$A$73,"",IF(L996=LIST!$A$81,"",IF(L996=LIST!$A$82,"",IF(L996=LIST!$A$79,"",IF(K996=LIST!$A$75,LIST!$A$75,ROUND(J996*L996,2)))))))))))))</f>
        <v/>
      </c>
      <c r="J996" s="43">
        <f>IF(D996="",0,IF(K996=LIST!$A$75,0,IF(K996=LIST!$A$76,0,IF(K996=LIST!$A$77,0,IF(K996=LIST!$A$78,0,(MIN(D996,8)-K996))))))</f>
        <v>0</v>
      </c>
      <c r="K996" s="185" t="str">
        <f>IF(D996="","",IF('CLAIM FORM'!$M$7="",0,IF(L996=LIST!$A$78,0,IF('CLAIM FORM'!$M$7="R&amp;D",0,IF(E996="",LIST!$A$75,IF(F996=LIST!$F$30,0,IFERROR(((VLOOKUP(E996,'TRAINING CODE'!B:D,3,FALSE)*MIN(D996,8))),LIST!$A$76)))))))</f>
        <v/>
      </c>
      <c r="L996" s="183" t="str">
        <f>IF(B996="","",IF('CLAIM FORM'!$M$7="",LIST!$A$77,IFERROR(VLOOKUP(B996,'PHR (Project Hourly Rate)'!B:G,6,FALSE),LIST!$A$78)))</f>
        <v/>
      </c>
    </row>
    <row r="997" spans="1:12" ht="36" customHeight="1">
      <c r="A997" s="184">
        <v>995</v>
      </c>
      <c r="B997" s="46"/>
      <c r="C997" s="47"/>
      <c r="D997" s="48"/>
      <c r="E997" s="49"/>
      <c r="F997" s="49"/>
      <c r="G997" s="41" t="str">
        <f>IF(C997="","",VLOOKUP(WEEKDAY(C997),LIST!$A$15:$B$21,2,FALSE))</f>
        <v/>
      </c>
      <c r="H997" s="42" t="str">
        <f>IF(B997="","",IF(L997=LIST!$A$80,LIST!$A$78,IF(L997=LIST!$A$81,LIST!$A$78,IF(L997=LIST!$A$82,LIST!$A$78,IF(IFERROR(VLOOKUP(B997,'PHR (Project Hourly Rate)'!B:G,6,FALSE),LIST!$A$78)=0,LIST!$A$79,L997)))))</f>
        <v/>
      </c>
      <c r="I997" s="42" t="str">
        <f>IF(B997="","",IF(L997=LIST!$A$75,"",IF(K997=LIST!$A$76,LIST!$A$76,IF(L997=LIST!$A$77,"",IF(L997=LIST!$A$78,"",IF(L997=LIST!$A$80,"",IF(L997=LIST!$A$72,"",IF(L997=LIST!$A$73,"",IF(L997=LIST!$A$81,"",IF(L997=LIST!$A$82,"",IF(L997=LIST!$A$79,"",IF(K997=LIST!$A$75,LIST!$A$75,ROUND(J997*L997,2)))))))))))))</f>
        <v/>
      </c>
      <c r="J997" s="43">
        <f>IF(D997="",0,IF(K997=LIST!$A$75,0,IF(K997=LIST!$A$76,0,IF(K997=LIST!$A$77,0,IF(K997=LIST!$A$78,0,(MIN(D997,8)-K997))))))</f>
        <v>0</v>
      </c>
      <c r="K997" s="185" t="str">
        <f>IF(D997="","",IF('CLAIM FORM'!$M$7="",0,IF(L997=LIST!$A$78,0,IF('CLAIM FORM'!$M$7="R&amp;D",0,IF(E997="",LIST!$A$75,IF(F997=LIST!$F$30,0,IFERROR(((VLOOKUP(E997,'TRAINING CODE'!B:D,3,FALSE)*MIN(D997,8))),LIST!$A$76)))))))</f>
        <v/>
      </c>
      <c r="L997" s="183" t="str">
        <f>IF(B997="","",IF('CLAIM FORM'!$M$7="",LIST!$A$77,IFERROR(VLOOKUP(B997,'PHR (Project Hourly Rate)'!B:G,6,FALSE),LIST!$A$78)))</f>
        <v/>
      </c>
    </row>
    <row r="998" spans="1:12" ht="36" customHeight="1">
      <c r="A998" s="184">
        <v>996</v>
      </c>
      <c r="B998" s="46"/>
      <c r="C998" s="47"/>
      <c r="D998" s="48"/>
      <c r="E998" s="49"/>
      <c r="F998" s="49"/>
      <c r="G998" s="41" t="str">
        <f>IF(C998="","",VLOOKUP(WEEKDAY(C998),LIST!$A$15:$B$21,2,FALSE))</f>
        <v/>
      </c>
      <c r="H998" s="42" t="str">
        <f>IF(B998="","",IF(L998=LIST!$A$80,LIST!$A$78,IF(L998=LIST!$A$81,LIST!$A$78,IF(L998=LIST!$A$82,LIST!$A$78,IF(IFERROR(VLOOKUP(B998,'PHR (Project Hourly Rate)'!B:G,6,FALSE),LIST!$A$78)=0,LIST!$A$79,L998)))))</f>
        <v/>
      </c>
      <c r="I998" s="42" t="str">
        <f>IF(B998="","",IF(L998=LIST!$A$75,"",IF(K998=LIST!$A$76,LIST!$A$76,IF(L998=LIST!$A$77,"",IF(L998=LIST!$A$78,"",IF(L998=LIST!$A$80,"",IF(L998=LIST!$A$72,"",IF(L998=LIST!$A$73,"",IF(L998=LIST!$A$81,"",IF(L998=LIST!$A$82,"",IF(L998=LIST!$A$79,"",IF(K998=LIST!$A$75,LIST!$A$75,ROUND(J998*L998,2)))))))))))))</f>
        <v/>
      </c>
      <c r="J998" s="43">
        <f>IF(D998="",0,IF(K998=LIST!$A$75,0,IF(K998=LIST!$A$76,0,IF(K998=LIST!$A$77,0,IF(K998=LIST!$A$78,0,(MIN(D998,8)-K998))))))</f>
        <v>0</v>
      </c>
      <c r="K998" s="185" t="str">
        <f>IF(D998="","",IF('CLAIM FORM'!$M$7="",0,IF(L998=LIST!$A$78,0,IF('CLAIM FORM'!$M$7="R&amp;D",0,IF(E998="",LIST!$A$75,IF(F998=LIST!$F$30,0,IFERROR(((VLOOKUP(E998,'TRAINING CODE'!B:D,3,FALSE)*MIN(D998,8))),LIST!$A$76)))))))</f>
        <v/>
      </c>
      <c r="L998" s="183" t="str">
        <f>IF(B998="","",IF('CLAIM FORM'!$M$7="",LIST!$A$77,IFERROR(VLOOKUP(B998,'PHR (Project Hourly Rate)'!B:G,6,FALSE),LIST!$A$78)))</f>
        <v/>
      </c>
    </row>
    <row r="999" spans="1:12" ht="36" customHeight="1">
      <c r="A999" s="184">
        <v>997</v>
      </c>
      <c r="B999" s="46"/>
      <c r="C999" s="47"/>
      <c r="D999" s="48"/>
      <c r="E999" s="49"/>
      <c r="F999" s="49"/>
      <c r="G999" s="41" t="str">
        <f>IF(C999="","",VLOOKUP(WEEKDAY(C999),LIST!$A$15:$B$21,2,FALSE))</f>
        <v/>
      </c>
      <c r="H999" s="42" t="str">
        <f>IF(B999="","",IF(L999=LIST!$A$80,LIST!$A$78,IF(L999=LIST!$A$81,LIST!$A$78,IF(L999=LIST!$A$82,LIST!$A$78,IF(IFERROR(VLOOKUP(B999,'PHR (Project Hourly Rate)'!B:G,6,FALSE),LIST!$A$78)=0,LIST!$A$79,L999)))))</f>
        <v/>
      </c>
      <c r="I999" s="42" t="str">
        <f>IF(B999="","",IF(L999=LIST!$A$75,"",IF(K999=LIST!$A$76,LIST!$A$76,IF(L999=LIST!$A$77,"",IF(L999=LIST!$A$78,"",IF(L999=LIST!$A$80,"",IF(L999=LIST!$A$72,"",IF(L999=LIST!$A$73,"",IF(L999=LIST!$A$81,"",IF(L999=LIST!$A$82,"",IF(L999=LIST!$A$79,"",IF(K999=LIST!$A$75,LIST!$A$75,ROUND(J999*L999,2)))))))))))))</f>
        <v/>
      </c>
      <c r="J999" s="43">
        <f>IF(D999="",0,IF(K999=LIST!$A$75,0,IF(K999=LIST!$A$76,0,IF(K999=LIST!$A$77,0,IF(K999=LIST!$A$78,0,(MIN(D999,8)-K999))))))</f>
        <v>0</v>
      </c>
      <c r="K999" s="185" t="str">
        <f>IF(D999="","",IF('CLAIM FORM'!$M$7="",0,IF(L999=LIST!$A$78,0,IF('CLAIM FORM'!$M$7="R&amp;D",0,IF(E999="",LIST!$A$75,IF(F999=LIST!$F$30,0,IFERROR(((VLOOKUP(E999,'TRAINING CODE'!B:D,3,FALSE)*MIN(D999,8))),LIST!$A$76)))))))</f>
        <v/>
      </c>
      <c r="L999" s="183" t="str">
        <f>IF(B999="","",IF('CLAIM FORM'!$M$7="",LIST!$A$77,IFERROR(VLOOKUP(B999,'PHR (Project Hourly Rate)'!B:G,6,FALSE),LIST!$A$78)))</f>
        <v/>
      </c>
    </row>
    <row r="1000" spans="1:12" ht="36" customHeight="1">
      <c r="A1000" s="184">
        <v>998</v>
      </c>
      <c r="B1000" s="46"/>
      <c r="C1000" s="47"/>
      <c r="D1000" s="48"/>
      <c r="E1000" s="49"/>
      <c r="F1000" s="49"/>
      <c r="G1000" s="41" t="str">
        <f>IF(C1000="","",VLOOKUP(WEEKDAY(C1000),LIST!$A$15:$B$21,2,FALSE))</f>
        <v/>
      </c>
      <c r="H1000" s="42" t="str">
        <f>IF(B1000="","",IF(L1000=LIST!$A$80,LIST!$A$78,IF(L1000=LIST!$A$81,LIST!$A$78,IF(L1000=LIST!$A$82,LIST!$A$78,IF(IFERROR(VLOOKUP(B1000,'PHR (Project Hourly Rate)'!B:G,6,FALSE),LIST!$A$78)=0,LIST!$A$79,L1000)))))</f>
        <v/>
      </c>
      <c r="I1000" s="42" t="str">
        <f>IF(B1000="","",IF(L1000=LIST!$A$75,"",IF(K1000=LIST!$A$76,LIST!$A$76,IF(L1000=LIST!$A$77,"",IF(L1000=LIST!$A$78,"",IF(L1000=LIST!$A$80,"",IF(L1000=LIST!$A$72,"",IF(L1000=LIST!$A$73,"",IF(L1000=LIST!$A$81,"",IF(L1000=LIST!$A$82,"",IF(L1000=LIST!$A$79,"",IF(K1000=LIST!$A$75,LIST!$A$75,ROUND(J1000*L1000,2)))))))))))))</f>
        <v/>
      </c>
      <c r="J1000" s="43">
        <f>IF(D1000="",0,IF(K1000=LIST!$A$75,0,IF(K1000=LIST!$A$76,0,IF(K1000=LIST!$A$77,0,IF(K1000=LIST!$A$78,0,(MIN(D1000,8)-K1000))))))</f>
        <v>0</v>
      </c>
      <c r="K1000" s="185" t="str">
        <f>IF(D1000="","",IF('CLAIM FORM'!$M$7="",0,IF(L1000=LIST!$A$78,0,IF('CLAIM FORM'!$M$7="R&amp;D",0,IF(E1000="",LIST!$A$75,IF(F1000=LIST!$F$30,0,IFERROR(((VLOOKUP(E1000,'TRAINING CODE'!B:D,3,FALSE)*MIN(D1000,8))),LIST!$A$76)))))))</f>
        <v/>
      </c>
      <c r="L1000" s="183" t="str">
        <f>IF(B1000="","",IF('CLAIM FORM'!$M$7="",LIST!$A$77,IFERROR(VLOOKUP(B1000,'PHR (Project Hourly Rate)'!B:G,6,FALSE),LIST!$A$78)))</f>
        <v/>
      </c>
    </row>
    <row r="1001" spans="1:12" ht="36" customHeight="1">
      <c r="A1001" s="184">
        <v>999</v>
      </c>
      <c r="B1001" s="46"/>
      <c r="C1001" s="47"/>
      <c r="D1001" s="48"/>
      <c r="E1001" s="49"/>
      <c r="F1001" s="49"/>
      <c r="G1001" s="41" t="str">
        <f>IF(C1001="","",VLOOKUP(WEEKDAY(C1001),LIST!$A$15:$B$21,2,FALSE))</f>
        <v/>
      </c>
      <c r="H1001" s="42" t="str">
        <f>IF(B1001="","",IF(L1001=LIST!$A$80,LIST!$A$78,IF(L1001=LIST!$A$81,LIST!$A$78,IF(L1001=LIST!$A$82,LIST!$A$78,IF(IFERROR(VLOOKUP(B1001,'PHR (Project Hourly Rate)'!B:G,6,FALSE),LIST!$A$78)=0,LIST!$A$79,L1001)))))</f>
        <v/>
      </c>
      <c r="I1001" s="42" t="str">
        <f>IF(B1001="","",IF(L1001=LIST!$A$75,"",IF(K1001=LIST!$A$76,LIST!$A$76,IF(L1001=LIST!$A$77,"",IF(L1001=LIST!$A$78,"",IF(L1001=LIST!$A$80,"",IF(L1001=LIST!$A$72,"",IF(L1001=LIST!$A$73,"",IF(L1001=LIST!$A$81,"",IF(L1001=LIST!$A$82,"",IF(L1001=LIST!$A$79,"",IF(K1001=LIST!$A$75,LIST!$A$75,ROUND(J1001*L1001,2)))))))))))))</f>
        <v/>
      </c>
      <c r="J1001" s="43">
        <f>IF(D1001="",0,IF(K1001=LIST!$A$75,0,IF(K1001=LIST!$A$76,0,IF(K1001=LIST!$A$77,0,IF(K1001=LIST!$A$78,0,(MIN(D1001,8)-K1001))))))</f>
        <v>0</v>
      </c>
      <c r="K1001" s="185" t="str">
        <f>IF(D1001="","",IF('CLAIM FORM'!$M$7="",0,IF(L1001=LIST!$A$78,0,IF('CLAIM FORM'!$M$7="R&amp;D",0,IF(E1001="",LIST!$A$75,IF(F1001=LIST!$F$30,0,IFERROR(((VLOOKUP(E1001,'TRAINING CODE'!B:D,3,FALSE)*MIN(D1001,8))),LIST!$A$76)))))))</f>
        <v/>
      </c>
      <c r="L1001" s="183" t="str">
        <f>IF(B1001="","",IF('CLAIM FORM'!$M$7="",LIST!$A$77,IFERROR(VLOOKUP(B1001,'PHR (Project Hourly Rate)'!B:G,6,FALSE),LIST!$A$78)))</f>
        <v/>
      </c>
    </row>
    <row r="1002" spans="1:12" ht="36" customHeight="1">
      <c r="A1002" s="184">
        <v>1000</v>
      </c>
      <c r="B1002" s="46"/>
      <c r="C1002" s="47"/>
      <c r="D1002" s="48"/>
      <c r="E1002" s="49"/>
      <c r="F1002" s="49"/>
      <c r="G1002" s="41" t="str">
        <f>IF(C1002="","",VLOOKUP(WEEKDAY(C1002),LIST!$A$15:$B$21,2,FALSE))</f>
        <v/>
      </c>
      <c r="H1002" s="42" t="str">
        <f>IF(B1002="","",IF(L1002=LIST!$A$80,LIST!$A$78,IF(L1002=LIST!$A$81,LIST!$A$78,IF(L1002=LIST!$A$82,LIST!$A$78,IF(IFERROR(VLOOKUP(B1002,'PHR (Project Hourly Rate)'!B:G,6,FALSE),LIST!$A$78)=0,LIST!$A$79,L1002)))))</f>
        <v/>
      </c>
      <c r="I1002" s="42" t="str">
        <f>IF(B1002="","",IF(L1002=LIST!$A$75,"",IF(K1002=LIST!$A$76,LIST!$A$76,IF(L1002=LIST!$A$77,"",IF(L1002=LIST!$A$78,"",IF(L1002=LIST!$A$80,"",IF(L1002=LIST!$A$72,"",IF(L1002=LIST!$A$73,"",IF(L1002=LIST!$A$81,"",IF(L1002=LIST!$A$82,"",IF(L1002=LIST!$A$79,"",IF(K1002=LIST!$A$75,LIST!$A$75,ROUND(J1002*L1002,2)))))))))))))</f>
        <v/>
      </c>
      <c r="J1002" s="43">
        <f>IF(D1002="",0,IF(K1002=LIST!$A$75,0,IF(K1002=LIST!$A$76,0,IF(K1002=LIST!$A$77,0,IF(K1002=LIST!$A$78,0,(MIN(D1002,8)-K1002))))))</f>
        <v>0</v>
      </c>
      <c r="K1002" s="185" t="str">
        <f>IF(D1002="","",IF('CLAIM FORM'!$M$7="",0,IF(L1002=LIST!$A$78,0,IF('CLAIM FORM'!$M$7="R&amp;D",0,IF(E1002="",LIST!$A$75,IF(F1002=LIST!$F$30,0,IFERROR(((VLOOKUP(E1002,'TRAINING CODE'!B:D,3,FALSE)*MIN(D1002,8))),LIST!$A$76)))))))</f>
        <v/>
      </c>
      <c r="L1002" s="183" t="str">
        <f>IF(B1002="","",IF('CLAIM FORM'!$M$7="",LIST!$A$77,IFERROR(VLOOKUP(B1002,'PHR (Project Hourly Rate)'!B:G,6,FALSE),LIST!$A$78)))</f>
        <v/>
      </c>
    </row>
    <row r="1003" spans="1:12" ht="36" customHeight="1">
      <c r="A1003" s="184">
        <v>1001</v>
      </c>
      <c r="B1003" s="46"/>
      <c r="C1003" s="47"/>
      <c r="D1003" s="48"/>
      <c r="E1003" s="49"/>
      <c r="F1003" s="49"/>
      <c r="G1003" s="41" t="str">
        <f>IF(C1003="","",VLOOKUP(WEEKDAY(C1003),LIST!$A$15:$B$21,2,FALSE))</f>
        <v/>
      </c>
      <c r="H1003" s="42" t="str">
        <f>IF(B1003="","",IF(L1003=LIST!$A$80,LIST!$A$78,IF(L1003=LIST!$A$81,LIST!$A$78,IF(L1003=LIST!$A$82,LIST!$A$78,IF(IFERROR(VLOOKUP(B1003,'PHR (Project Hourly Rate)'!B:G,6,FALSE),LIST!$A$78)=0,LIST!$A$79,L1003)))))</f>
        <v/>
      </c>
      <c r="I1003" s="42" t="str">
        <f>IF(B1003="","",IF(L1003=LIST!$A$75,"",IF(K1003=LIST!$A$76,LIST!$A$76,IF(L1003=LIST!$A$77,"",IF(L1003=LIST!$A$78,"",IF(L1003=LIST!$A$80,"",IF(L1003=LIST!$A$72,"",IF(L1003=LIST!$A$73,"",IF(L1003=LIST!$A$81,"",IF(L1003=LIST!$A$82,"",IF(L1003=LIST!$A$79,"",IF(K1003=LIST!$A$75,LIST!$A$75,ROUND(J1003*L1003,2)))))))))))))</f>
        <v/>
      </c>
      <c r="J1003" s="43">
        <f>IF(D1003="",0,IF(K1003=LIST!$A$75,0,IF(K1003=LIST!$A$76,0,IF(K1003=LIST!$A$77,0,IF(K1003=LIST!$A$78,0,(MIN(D1003,8)-K1003))))))</f>
        <v>0</v>
      </c>
      <c r="K1003" s="185" t="str">
        <f>IF(D1003="","",IF('CLAIM FORM'!$M$7="",0,IF(L1003=LIST!$A$78,0,IF('CLAIM FORM'!$M$7="R&amp;D",0,IF(E1003="",LIST!$A$75,IF(F1003=LIST!$F$30,0,IFERROR(((VLOOKUP(E1003,'TRAINING CODE'!B:D,3,FALSE)*MIN(D1003,8))),LIST!$A$76)))))))</f>
        <v/>
      </c>
      <c r="L1003" s="183" t="str">
        <f>IF(B1003="","",IF('CLAIM FORM'!$M$7="",LIST!$A$77,IFERROR(VLOOKUP(B1003,'PHR (Project Hourly Rate)'!B:G,6,FALSE),LIST!$A$78)))</f>
        <v/>
      </c>
    </row>
    <row r="1004" spans="1:12" ht="36" customHeight="1">
      <c r="A1004" s="184">
        <v>1002</v>
      </c>
      <c r="B1004" s="46"/>
      <c r="C1004" s="47"/>
      <c r="D1004" s="48"/>
      <c r="E1004" s="49"/>
      <c r="F1004" s="49"/>
      <c r="G1004" s="41" t="str">
        <f>IF(C1004="","",VLOOKUP(WEEKDAY(C1004),LIST!$A$15:$B$21,2,FALSE))</f>
        <v/>
      </c>
      <c r="H1004" s="42" t="str">
        <f>IF(B1004="","",IF(L1004=LIST!$A$80,LIST!$A$78,IF(L1004=LIST!$A$81,LIST!$A$78,IF(L1004=LIST!$A$82,LIST!$A$78,IF(IFERROR(VLOOKUP(B1004,'PHR (Project Hourly Rate)'!B:G,6,FALSE),LIST!$A$78)=0,LIST!$A$79,L1004)))))</f>
        <v/>
      </c>
      <c r="I1004" s="42" t="str">
        <f>IF(B1004="","",IF(L1004=LIST!$A$75,"",IF(K1004=LIST!$A$76,LIST!$A$76,IF(L1004=LIST!$A$77,"",IF(L1004=LIST!$A$78,"",IF(L1004=LIST!$A$80,"",IF(L1004=LIST!$A$72,"",IF(L1004=LIST!$A$73,"",IF(L1004=LIST!$A$81,"",IF(L1004=LIST!$A$82,"",IF(L1004=LIST!$A$79,"",IF(K1004=LIST!$A$75,LIST!$A$75,ROUND(J1004*L1004,2)))))))))))))</f>
        <v/>
      </c>
      <c r="J1004" s="43">
        <f>IF(D1004="",0,IF(K1004=LIST!$A$75,0,IF(K1004=LIST!$A$76,0,IF(K1004=LIST!$A$77,0,IF(K1004=LIST!$A$78,0,(MIN(D1004,8)-K1004))))))</f>
        <v>0</v>
      </c>
      <c r="K1004" s="185" t="str">
        <f>IF(D1004="","",IF('CLAIM FORM'!$M$7="",0,IF(L1004=LIST!$A$78,0,IF('CLAIM FORM'!$M$7="R&amp;D",0,IF(E1004="",LIST!$A$75,IF(F1004=LIST!$F$30,0,IFERROR(((VLOOKUP(E1004,'TRAINING CODE'!B:D,3,FALSE)*MIN(D1004,8))),LIST!$A$76)))))))</f>
        <v/>
      </c>
      <c r="L1004" s="183" t="str">
        <f>IF(B1004="","",IF('CLAIM FORM'!$M$7="",LIST!$A$77,IFERROR(VLOOKUP(B1004,'PHR (Project Hourly Rate)'!B:G,6,FALSE),LIST!$A$78)))</f>
        <v/>
      </c>
    </row>
    <row r="1005" spans="1:12" ht="36" customHeight="1">
      <c r="A1005" s="184">
        <v>1003</v>
      </c>
      <c r="B1005" s="46"/>
      <c r="C1005" s="47"/>
      <c r="D1005" s="48"/>
      <c r="E1005" s="49"/>
      <c r="F1005" s="49"/>
      <c r="G1005" s="41" t="str">
        <f>IF(C1005="","",VLOOKUP(WEEKDAY(C1005),LIST!$A$15:$B$21,2,FALSE))</f>
        <v/>
      </c>
      <c r="H1005" s="42" t="str">
        <f>IF(B1005="","",IF(L1005=LIST!$A$80,LIST!$A$78,IF(L1005=LIST!$A$81,LIST!$A$78,IF(L1005=LIST!$A$82,LIST!$A$78,IF(IFERROR(VLOOKUP(B1005,'PHR (Project Hourly Rate)'!B:G,6,FALSE),LIST!$A$78)=0,LIST!$A$79,L1005)))))</f>
        <v/>
      </c>
      <c r="I1005" s="42" t="str">
        <f>IF(B1005="","",IF(L1005=LIST!$A$75,"",IF(K1005=LIST!$A$76,LIST!$A$76,IF(L1005=LIST!$A$77,"",IF(L1005=LIST!$A$78,"",IF(L1005=LIST!$A$80,"",IF(L1005=LIST!$A$72,"",IF(L1005=LIST!$A$73,"",IF(L1005=LIST!$A$81,"",IF(L1005=LIST!$A$82,"",IF(L1005=LIST!$A$79,"",IF(K1005=LIST!$A$75,LIST!$A$75,ROUND(J1005*L1005,2)))))))))))))</f>
        <v/>
      </c>
      <c r="J1005" s="43">
        <f>IF(D1005="",0,IF(K1005=LIST!$A$75,0,IF(K1005=LIST!$A$76,0,IF(K1005=LIST!$A$77,0,IF(K1005=LIST!$A$78,0,(MIN(D1005,8)-K1005))))))</f>
        <v>0</v>
      </c>
      <c r="K1005" s="185" t="str">
        <f>IF(D1005="","",IF('CLAIM FORM'!$M$7="",0,IF(L1005=LIST!$A$78,0,IF('CLAIM FORM'!$M$7="R&amp;D",0,IF(E1005="",LIST!$A$75,IF(F1005=LIST!$F$30,0,IFERROR(((VLOOKUP(E1005,'TRAINING CODE'!B:D,3,FALSE)*MIN(D1005,8))),LIST!$A$76)))))))</f>
        <v/>
      </c>
      <c r="L1005" s="183" t="str">
        <f>IF(B1005="","",IF('CLAIM FORM'!$M$7="",LIST!$A$77,IFERROR(VLOOKUP(B1005,'PHR (Project Hourly Rate)'!B:G,6,FALSE),LIST!$A$78)))</f>
        <v/>
      </c>
    </row>
    <row r="1006" spans="1:12" ht="36" customHeight="1">
      <c r="A1006" s="184">
        <v>1004</v>
      </c>
      <c r="B1006" s="46"/>
      <c r="C1006" s="47"/>
      <c r="D1006" s="48"/>
      <c r="E1006" s="49"/>
      <c r="F1006" s="49"/>
      <c r="G1006" s="41" t="str">
        <f>IF(C1006="","",VLOOKUP(WEEKDAY(C1006),LIST!$A$15:$B$21,2,FALSE))</f>
        <v/>
      </c>
      <c r="H1006" s="42" t="str">
        <f>IF(B1006="","",IF(L1006=LIST!$A$80,LIST!$A$78,IF(L1006=LIST!$A$81,LIST!$A$78,IF(L1006=LIST!$A$82,LIST!$A$78,IF(IFERROR(VLOOKUP(B1006,'PHR (Project Hourly Rate)'!B:G,6,FALSE),LIST!$A$78)=0,LIST!$A$79,L1006)))))</f>
        <v/>
      </c>
      <c r="I1006" s="42" t="str">
        <f>IF(B1006="","",IF(L1006=LIST!$A$75,"",IF(K1006=LIST!$A$76,LIST!$A$76,IF(L1006=LIST!$A$77,"",IF(L1006=LIST!$A$78,"",IF(L1006=LIST!$A$80,"",IF(L1006=LIST!$A$72,"",IF(L1006=LIST!$A$73,"",IF(L1006=LIST!$A$81,"",IF(L1006=LIST!$A$82,"",IF(L1006=LIST!$A$79,"",IF(K1006=LIST!$A$75,LIST!$A$75,ROUND(J1006*L1006,2)))))))))))))</f>
        <v/>
      </c>
      <c r="J1006" s="43">
        <f>IF(D1006="",0,IF(K1006=LIST!$A$75,0,IF(K1006=LIST!$A$76,0,IF(K1006=LIST!$A$77,0,IF(K1006=LIST!$A$78,0,(MIN(D1006,8)-K1006))))))</f>
        <v>0</v>
      </c>
      <c r="K1006" s="185" t="str">
        <f>IF(D1006="","",IF('CLAIM FORM'!$M$7="",0,IF(L1006=LIST!$A$78,0,IF('CLAIM FORM'!$M$7="R&amp;D",0,IF(E1006="",LIST!$A$75,IF(F1006=LIST!$F$30,0,IFERROR(((VLOOKUP(E1006,'TRAINING CODE'!B:D,3,FALSE)*MIN(D1006,8))),LIST!$A$76)))))))</f>
        <v/>
      </c>
      <c r="L1006" s="183" t="str">
        <f>IF(B1006="","",IF('CLAIM FORM'!$M$7="",LIST!$A$77,IFERROR(VLOOKUP(B1006,'PHR (Project Hourly Rate)'!B:G,6,FALSE),LIST!$A$78)))</f>
        <v/>
      </c>
    </row>
    <row r="1007" spans="1:12" ht="36" customHeight="1">
      <c r="A1007" s="184">
        <v>1005</v>
      </c>
      <c r="B1007" s="46"/>
      <c r="C1007" s="47"/>
      <c r="D1007" s="48"/>
      <c r="E1007" s="49"/>
      <c r="F1007" s="49"/>
      <c r="G1007" s="41" t="str">
        <f>IF(C1007="","",VLOOKUP(WEEKDAY(C1007),LIST!$A$15:$B$21,2,FALSE))</f>
        <v/>
      </c>
      <c r="H1007" s="42" t="str">
        <f>IF(B1007="","",IF(L1007=LIST!$A$80,LIST!$A$78,IF(L1007=LIST!$A$81,LIST!$A$78,IF(L1007=LIST!$A$82,LIST!$A$78,IF(IFERROR(VLOOKUP(B1007,'PHR (Project Hourly Rate)'!B:G,6,FALSE),LIST!$A$78)=0,LIST!$A$79,L1007)))))</f>
        <v/>
      </c>
      <c r="I1007" s="42" t="str">
        <f>IF(B1007="","",IF(L1007=LIST!$A$75,"",IF(K1007=LIST!$A$76,LIST!$A$76,IF(L1007=LIST!$A$77,"",IF(L1007=LIST!$A$78,"",IF(L1007=LIST!$A$80,"",IF(L1007=LIST!$A$72,"",IF(L1007=LIST!$A$73,"",IF(L1007=LIST!$A$81,"",IF(L1007=LIST!$A$82,"",IF(L1007=LIST!$A$79,"",IF(K1007=LIST!$A$75,LIST!$A$75,ROUND(J1007*L1007,2)))))))))))))</f>
        <v/>
      </c>
      <c r="J1007" s="43">
        <f>IF(D1007="",0,IF(K1007=LIST!$A$75,0,IF(K1007=LIST!$A$76,0,IF(K1007=LIST!$A$77,0,IF(K1007=LIST!$A$78,0,(MIN(D1007,8)-K1007))))))</f>
        <v>0</v>
      </c>
      <c r="K1007" s="185" t="str">
        <f>IF(D1007="","",IF('CLAIM FORM'!$M$7="",0,IF(L1007=LIST!$A$78,0,IF('CLAIM FORM'!$M$7="R&amp;D",0,IF(E1007="",LIST!$A$75,IF(F1007=LIST!$F$30,0,IFERROR(((VLOOKUP(E1007,'TRAINING CODE'!B:D,3,FALSE)*MIN(D1007,8))),LIST!$A$76)))))))</f>
        <v/>
      </c>
      <c r="L1007" s="183" t="str">
        <f>IF(B1007="","",IF('CLAIM FORM'!$M$7="",LIST!$A$77,IFERROR(VLOOKUP(B1007,'PHR (Project Hourly Rate)'!B:G,6,FALSE),LIST!$A$78)))</f>
        <v/>
      </c>
    </row>
    <row r="1008" spans="1:12" ht="36" customHeight="1">
      <c r="A1008" s="184">
        <v>1006</v>
      </c>
      <c r="B1008" s="46"/>
      <c r="C1008" s="47"/>
      <c r="D1008" s="48"/>
      <c r="E1008" s="49"/>
      <c r="F1008" s="49"/>
      <c r="G1008" s="41" t="str">
        <f>IF(C1008="","",VLOOKUP(WEEKDAY(C1008),LIST!$A$15:$B$21,2,FALSE))</f>
        <v/>
      </c>
      <c r="H1008" s="42" t="str">
        <f>IF(B1008="","",IF(L1008=LIST!$A$80,LIST!$A$78,IF(L1008=LIST!$A$81,LIST!$A$78,IF(L1008=LIST!$A$82,LIST!$A$78,IF(IFERROR(VLOOKUP(B1008,'PHR (Project Hourly Rate)'!B:G,6,FALSE),LIST!$A$78)=0,LIST!$A$79,L1008)))))</f>
        <v/>
      </c>
      <c r="I1008" s="42" t="str">
        <f>IF(B1008="","",IF(L1008=LIST!$A$75,"",IF(K1008=LIST!$A$76,LIST!$A$76,IF(L1008=LIST!$A$77,"",IF(L1008=LIST!$A$78,"",IF(L1008=LIST!$A$80,"",IF(L1008=LIST!$A$72,"",IF(L1008=LIST!$A$73,"",IF(L1008=LIST!$A$81,"",IF(L1008=LIST!$A$82,"",IF(L1008=LIST!$A$79,"",IF(K1008=LIST!$A$75,LIST!$A$75,ROUND(J1008*L1008,2)))))))))))))</f>
        <v/>
      </c>
      <c r="J1008" s="43">
        <f>IF(D1008="",0,IF(K1008=LIST!$A$75,0,IF(K1008=LIST!$A$76,0,IF(K1008=LIST!$A$77,0,IF(K1008=LIST!$A$78,0,(MIN(D1008,8)-K1008))))))</f>
        <v>0</v>
      </c>
      <c r="K1008" s="185" t="str">
        <f>IF(D1008="","",IF('CLAIM FORM'!$M$7="",0,IF(L1008=LIST!$A$78,0,IF('CLAIM FORM'!$M$7="R&amp;D",0,IF(E1008="",LIST!$A$75,IF(F1008=LIST!$F$30,0,IFERROR(((VLOOKUP(E1008,'TRAINING CODE'!B:D,3,FALSE)*MIN(D1008,8))),LIST!$A$76)))))))</f>
        <v/>
      </c>
      <c r="L1008" s="183" t="str">
        <f>IF(B1008="","",IF('CLAIM FORM'!$M$7="",LIST!$A$77,IFERROR(VLOOKUP(B1008,'PHR (Project Hourly Rate)'!B:G,6,FALSE),LIST!$A$78)))</f>
        <v/>
      </c>
    </row>
    <row r="1009" spans="1:12" ht="36" customHeight="1">
      <c r="A1009" s="184">
        <v>1007</v>
      </c>
      <c r="B1009" s="46"/>
      <c r="C1009" s="47"/>
      <c r="D1009" s="48"/>
      <c r="E1009" s="49"/>
      <c r="F1009" s="49"/>
      <c r="G1009" s="41" t="str">
        <f>IF(C1009="","",VLOOKUP(WEEKDAY(C1009),LIST!$A$15:$B$21,2,FALSE))</f>
        <v/>
      </c>
      <c r="H1009" s="42" t="str">
        <f>IF(B1009="","",IF(L1009=LIST!$A$80,LIST!$A$78,IF(L1009=LIST!$A$81,LIST!$A$78,IF(L1009=LIST!$A$82,LIST!$A$78,IF(IFERROR(VLOOKUP(B1009,'PHR (Project Hourly Rate)'!B:G,6,FALSE),LIST!$A$78)=0,LIST!$A$79,L1009)))))</f>
        <v/>
      </c>
      <c r="I1009" s="42" t="str">
        <f>IF(B1009="","",IF(L1009=LIST!$A$75,"",IF(K1009=LIST!$A$76,LIST!$A$76,IF(L1009=LIST!$A$77,"",IF(L1009=LIST!$A$78,"",IF(L1009=LIST!$A$80,"",IF(L1009=LIST!$A$72,"",IF(L1009=LIST!$A$73,"",IF(L1009=LIST!$A$81,"",IF(L1009=LIST!$A$82,"",IF(L1009=LIST!$A$79,"",IF(K1009=LIST!$A$75,LIST!$A$75,ROUND(J1009*L1009,2)))))))))))))</f>
        <v/>
      </c>
      <c r="J1009" s="43">
        <f>IF(D1009="",0,IF(K1009=LIST!$A$75,0,IF(K1009=LIST!$A$76,0,IF(K1009=LIST!$A$77,0,IF(K1009=LIST!$A$78,0,(MIN(D1009,8)-K1009))))))</f>
        <v>0</v>
      </c>
      <c r="K1009" s="185" t="str">
        <f>IF(D1009="","",IF('CLAIM FORM'!$M$7="",0,IF(L1009=LIST!$A$78,0,IF('CLAIM FORM'!$M$7="R&amp;D",0,IF(E1009="",LIST!$A$75,IF(F1009=LIST!$F$30,0,IFERROR(((VLOOKUP(E1009,'TRAINING CODE'!B:D,3,FALSE)*MIN(D1009,8))),LIST!$A$76)))))))</f>
        <v/>
      </c>
      <c r="L1009" s="183" t="str">
        <f>IF(B1009="","",IF('CLAIM FORM'!$M$7="",LIST!$A$77,IFERROR(VLOOKUP(B1009,'PHR (Project Hourly Rate)'!B:G,6,FALSE),LIST!$A$78)))</f>
        <v/>
      </c>
    </row>
    <row r="1010" spans="1:12" ht="36" customHeight="1">
      <c r="A1010" s="184">
        <v>1008</v>
      </c>
      <c r="B1010" s="46"/>
      <c r="C1010" s="47"/>
      <c r="D1010" s="48"/>
      <c r="E1010" s="49"/>
      <c r="F1010" s="49"/>
      <c r="G1010" s="41" t="str">
        <f>IF(C1010="","",VLOOKUP(WEEKDAY(C1010),LIST!$A$15:$B$21,2,FALSE))</f>
        <v/>
      </c>
      <c r="H1010" s="42" t="str">
        <f>IF(B1010="","",IF(L1010=LIST!$A$80,LIST!$A$78,IF(L1010=LIST!$A$81,LIST!$A$78,IF(L1010=LIST!$A$82,LIST!$A$78,IF(IFERROR(VLOOKUP(B1010,'PHR (Project Hourly Rate)'!B:G,6,FALSE),LIST!$A$78)=0,LIST!$A$79,L1010)))))</f>
        <v/>
      </c>
      <c r="I1010" s="42" t="str">
        <f>IF(B1010="","",IF(L1010=LIST!$A$75,"",IF(K1010=LIST!$A$76,LIST!$A$76,IF(L1010=LIST!$A$77,"",IF(L1010=LIST!$A$78,"",IF(L1010=LIST!$A$80,"",IF(L1010=LIST!$A$72,"",IF(L1010=LIST!$A$73,"",IF(L1010=LIST!$A$81,"",IF(L1010=LIST!$A$82,"",IF(L1010=LIST!$A$79,"",IF(K1010=LIST!$A$75,LIST!$A$75,ROUND(J1010*L1010,2)))))))))))))</f>
        <v/>
      </c>
      <c r="J1010" s="43">
        <f>IF(D1010="",0,IF(K1010=LIST!$A$75,0,IF(K1010=LIST!$A$76,0,IF(K1010=LIST!$A$77,0,IF(K1010=LIST!$A$78,0,(MIN(D1010,8)-K1010))))))</f>
        <v>0</v>
      </c>
      <c r="K1010" s="185" t="str">
        <f>IF(D1010="","",IF('CLAIM FORM'!$M$7="",0,IF(L1010=LIST!$A$78,0,IF('CLAIM FORM'!$M$7="R&amp;D",0,IF(E1010="",LIST!$A$75,IF(F1010=LIST!$F$30,0,IFERROR(((VLOOKUP(E1010,'TRAINING CODE'!B:D,3,FALSE)*MIN(D1010,8))),LIST!$A$76)))))))</f>
        <v/>
      </c>
      <c r="L1010" s="183" t="str">
        <f>IF(B1010="","",IF('CLAIM FORM'!$M$7="",LIST!$A$77,IFERROR(VLOOKUP(B1010,'PHR (Project Hourly Rate)'!B:G,6,FALSE),LIST!$A$78)))</f>
        <v/>
      </c>
    </row>
    <row r="1011" spans="1:12" ht="36" customHeight="1">
      <c r="A1011" s="184">
        <v>1009</v>
      </c>
      <c r="B1011" s="46"/>
      <c r="C1011" s="47"/>
      <c r="D1011" s="48"/>
      <c r="E1011" s="49"/>
      <c r="F1011" s="49"/>
      <c r="G1011" s="41" t="str">
        <f>IF(C1011="","",VLOOKUP(WEEKDAY(C1011),LIST!$A$15:$B$21,2,FALSE))</f>
        <v/>
      </c>
      <c r="H1011" s="42" t="str">
        <f>IF(B1011="","",IF(L1011=LIST!$A$80,LIST!$A$78,IF(L1011=LIST!$A$81,LIST!$A$78,IF(L1011=LIST!$A$82,LIST!$A$78,IF(IFERROR(VLOOKUP(B1011,'PHR (Project Hourly Rate)'!B:G,6,FALSE),LIST!$A$78)=0,LIST!$A$79,L1011)))))</f>
        <v/>
      </c>
      <c r="I1011" s="42" t="str">
        <f>IF(B1011="","",IF(L1011=LIST!$A$75,"",IF(K1011=LIST!$A$76,LIST!$A$76,IF(L1011=LIST!$A$77,"",IF(L1011=LIST!$A$78,"",IF(L1011=LIST!$A$80,"",IF(L1011=LIST!$A$72,"",IF(L1011=LIST!$A$73,"",IF(L1011=LIST!$A$81,"",IF(L1011=LIST!$A$82,"",IF(L1011=LIST!$A$79,"",IF(K1011=LIST!$A$75,LIST!$A$75,ROUND(J1011*L1011,2)))))))))))))</f>
        <v/>
      </c>
      <c r="J1011" s="43">
        <f>IF(D1011="",0,IF(K1011=LIST!$A$75,0,IF(K1011=LIST!$A$76,0,IF(K1011=LIST!$A$77,0,IF(K1011=LIST!$A$78,0,(MIN(D1011,8)-K1011))))))</f>
        <v>0</v>
      </c>
      <c r="K1011" s="185" t="str">
        <f>IF(D1011="","",IF('CLAIM FORM'!$M$7="",0,IF(L1011=LIST!$A$78,0,IF('CLAIM FORM'!$M$7="R&amp;D",0,IF(E1011="",LIST!$A$75,IF(F1011=LIST!$F$30,0,IFERROR(((VLOOKUP(E1011,'TRAINING CODE'!B:D,3,FALSE)*MIN(D1011,8))),LIST!$A$76)))))))</f>
        <v/>
      </c>
      <c r="L1011" s="183" t="str">
        <f>IF(B1011="","",IF('CLAIM FORM'!$M$7="",LIST!$A$77,IFERROR(VLOOKUP(B1011,'PHR (Project Hourly Rate)'!B:G,6,FALSE),LIST!$A$78)))</f>
        <v/>
      </c>
    </row>
    <row r="1012" spans="1:12" ht="36" customHeight="1">
      <c r="A1012" s="184">
        <v>1010</v>
      </c>
      <c r="B1012" s="46"/>
      <c r="C1012" s="47"/>
      <c r="D1012" s="48"/>
      <c r="E1012" s="49"/>
      <c r="F1012" s="49"/>
      <c r="G1012" s="41" t="str">
        <f>IF(C1012="","",VLOOKUP(WEEKDAY(C1012),LIST!$A$15:$B$21,2,FALSE))</f>
        <v/>
      </c>
      <c r="H1012" s="42" t="str">
        <f>IF(B1012="","",IF(L1012=LIST!$A$80,LIST!$A$78,IF(L1012=LIST!$A$81,LIST!$A$78,IF(L1012=LIST!$A$82,LIST!$A$78,IF(IFERROR(VLOOKUP(B1012,'PHR (Project Hourly Rate)'!B:G,6,FALSE),LIST!$A$78)=0,LIST!$A$79,L1012)))))</f>
        <v/>
      </c>
      <c r="I1012" s="42" t="str">
        <f>IF(B1012="","",IF(L1012=LIST!$A$75,"",IF(K1012=LIST!$A$76,LIST!$A$76,IF(L1012=LIST!$A$77,"",IF(L1012=LIST!$A$78,"",IF(L1012=LIST!$A$80,"",IF(L1012=LIST!$A$72,"",IF(L1012=LIST!$A$73,"",IF(L1012=LIST!$A$81,"",IF(L1012=LIST!$A$82,"",IF(L1012=LIST!$A$79,"",IF(K1012=LIST!$A$75,LIST!$A$75,ROUND(J1012*L1012,2)))))))))))))</f>
        <v/>
      </c>
      <c r="J1012" s="43">
        <f>IF(D1012="",0,IF(K1012=LIST!$A$75,0,IF(K1012=LIST!$A$76,0,IF(K1012=LIST!$A$77,0,IF(K1012=LIST!$A$78,0,(MIN(D1012,8)-K1012))))))</f>
        <v>0</v>
      </c>
      <c r="K1012" s="185" t="str">
        <f>IF(D1012="","",IF('CLAIM FORM'!$M$7="",0,IF(L1012=LIST!$A$78,0,IF('CLAIM FORM'!$M$7="R&amp;D",0,IF(E1012="",LIST!$A$75,IF(F1012=LIST!$F$30,0,IFERROR(((VLOOKUP(E1012,'TRAINING CODE'!B:D,3,FALSE)*MIN(D1012,8))),LIST!$A$76)))))))</f>
        <v/>
      </c>
      <c r="L1012" s="183" t="str">
        <f>IF(B1012="","",IF('CLAIM FORM'!$M$7="",LIST!$A$77,IFERROR(VLOOKUP(B1012,'PHR (Project Hourly Rate)'!B:G,6,FALSE),LIST!$A$78)))</f>
        <v/>
      </c>
    </row>
    <row r="1013" spans="1:12" ht="36" customHeight="1">
      <c r="A1013" s="184">
        <v>1011</v>
      </c>
      <c r="B1013" s="46"/>
      <c r="C1013" s="47"/>
      <c r="D1013" s="48"/>
      <c r="E1013" s="49"/>
      <c r="F1013" s="49"/>
      <c r="G1013" s="41" t="str">
        <f>IF(C1013="","",VLOOKUP(WEEKDAY(C1013),LIST!$A$15:$B$21,2,FALSE))</f>
        <v/>
      </c>
      <c r="H1013" s="42" t="str">
        <f>IF(B1013="","",IF(L1013=LIST!$A$80,LIST!$A$78,IF(L1013=LIST!$A$81,LIST!$A$78,IF(L1013=LIST!$A$82,LIST!$A$78,IF(IFERROR(VLOOKUP(B1013,'PHR (Project Hourly Rate)'!B:G,6,FALSE),LIST!$A$78)=0,LIST!$A$79,L1013)))))</f>
        <v/>
      </c>
      <c r="I1013" s="42" t="str">
        <f>IF(B1013="","",IF(L1013=LIST!$A$75,"",IF(K1013=LIST!$A$76,LIST!$A$76,IF(L1013=LIST!$A$77,"",IF(L1013=LIST!$A$78,"",IF(L1013=LIST!$A$80,"",IF(L1013=LIST!$A$72,"",IF(L1013=LIST!$A$73,"",IF(L1013=LIST!$A$81,"",IF(L1013=LIST!$A$82,"",IF(L1013=LIST!$A$79,"",IF(K1013=LIST!$A$75,LIST!$A$75,ROUND(J1013*L1013,2)))))))))))))</f>
        <v/>
      </c>
      <c r="J1013" s="43">
        <f>IF(D1013="",0,IF(K1013=LIST!$A$75,0,IF(K1013=LIST!$A$76,0,IF(K1013=LIST!$A$77,0,IF(K1013=LIST!$A$78,0,(MIN(D1013,8)-K1013))))))</f>
        <v>0</v>
      </c>
      <c r="K1013" s="185" t="str">
        <f>IF(D1013="","",IF('CLAIM FORM'!$M$7="",0,IF(L1013=LIST!$A$78,0,IF('CLAIM FORM'!$M$7="R&amp;D",0,IF(E1013="",LIST!$A$75,IF(F1013=LIST!$F$30,0,IFERROR(((VLOOKUP(E1013,'TRAINING CODE'!B:D,3,FALSE)*MIN(D1013,8))),LIST!$A$76)))))))</f>
        <v/>
      </c>
      <c r="L1013" s="183" t="str">
        <f>IF(B1013="","",IF('CLAIM FORM'!$M$7="",LIST!$A$77,IFERROR(VLOOKUP(B1013,'PHR (Project Hourly Rate)'!B:G,6,FALSE),LIST!$A$78)))</f>
        <v/>
      </c>
    </row>
    <row r="1014" spans="1:12" ht="36" customHeight="1">
      <c r="A1014" s="184">
        <v>1012</v>
      </c>
      <c r="B1014" s="46"/>
      <c r="C1014" s="47"/>
      <c r="D1014" s="48"/>
      <c r="E1014" s="49"/>
      <c r="F1014" s="49"/>
      <c r="G1014" s="41" t="str">
        <f>IF(C1014="","",VLOOKUP(WEEKDAY(C1014),LIST!$A$15:$B$21,2,FALSE))</f>
        <v/>
      </c>
      <c r="H1014" s="42" t="str">
        <f>IF(B1014="","",IF(L1014=LIST!$A$80,LIST!$A$78,IF(L1014=LIST!$A$81,LIST!$A$78,IF(L1014=LIST!$A$82,LIST!$A$78,IF(IFERROR(VLOOKUP(B1014,'PHR (Project Hourly Rate)'!B:G,6,FALSE),LIST!$A$78)=0,LIST!$A$79,L1014)))))</f>
        <v/>
      </c>
      <c r="I1014" s="42" t="str">
        <f>IF(B1014="","",IF(L1014=LIST!$A$75,"",IF(K1014=LIST!$A$76,LIST!$A$76,IF(L1014=LIST!$A$77,"",IF(L1014=LIST!$A$78,"",IF(L1014=LIST!$A$80,"",IF(L1014=LIST!$A$72,"",IF(L1014=LIST!$A$73,"",IF(L1014=LIST!$A$81,"",IF(L1014=LIST!$A$82,"",IF(L1014=LIST!$A$79,"",IF(K1014=LIST!$A$75,LIST!$A$75,ROUND(J1014*L1014,2)))))))))))))</f>
        <v/>
      </c>
      <c r="J1014" s="43">
        <f>IF(D1014="",0,IF(K1014=LIST!$A$75,0,IF(K1014=LIST!$A$76,0,IF(K1014=LIST!$A$77,0,IF(K1014=LIST!$A$78,0,(MIN(D1014,8)-K1014))))))</f>
        <v>0</v>
      </c>
      <c r="K1014" s="185" t="str">
        <f>IF(D1014="","",IF('CLAIM FORM'!$M$7="",0,IF(L1014=LIST!$A$78,0,IF('CLAIM FORM'!$M$7="R&amp;D",0,IF(E1014="",LIST!$A$75,IF(F1014=LIST!$F$30,0,IFERROR(((VLOOKUP(E1014,'TRAINING CODE'!B:D,3,FALSE)*MIN(D1014,8))),LIST!$A$76)))))))</f>
        <v/>
      </c>
      <c r="L1014" s="183" t="str">
        <f>IF(B1014="","",IF('CLAIM FORM'!$M$7="",LIST!$A$77,IFERROR(VLOOKUP(B1014,'PHR (Project Hourly Rate)'!B:G,6,FALSE),LIST!$A$78)))</f>
        <v/>
      </c>
    </row>
    <row r="1015" spans="1:12" ht="36" customHeight="1">
      <c r="A1015" s="184">
        <v>1013</v>
      </c>
      <c r="B1015" s="46"/>
      <c r="C1015" s="47"/>
      <c r="D1015" s="48"/>
      <c r="E1015" s="49"/>
      <c r="F1015" s="49"/>
      <c r="G1015" s="41" t="str">
        <f>IF(C1015="","",VLOOKUP(WEEKDAY(C1015),LIST!$A$15:$B$21,2,FALSE))</f>
        <v/>
      </c>
      <c r="H1015" s="42" t="str">
        <f>IF(B1015="","",IF(L1015=LIST!$A$80,LIST!$A$78,IF(L1015=LIST!$A$81,LIST!$A$78,IF(L1015=LIST!$A$82,LIST!$A$78,IF(IFERROR(VLOOKUP(B1015,'PHR (Project Hourly Rate)'!B:G,6,FALSE),LIST!$A$78)=0,LIST!$A$79,L1015)))))</f>
        <v/>
      </c>
      <c r="I1015" s="42" t="str">
        <f>IF(B1015="","",IF(L1015=LIST!$A$75,"",IF(K1015=LIST!$A$76,LIST!$A$76,IF(L1015=LIST!$A$77,"",IF(L1015=LIST!$A$78,"",IF(L1015=LIST!$A$80,"",IF(L1015=LIST!$A$72,"",IF(L1015=LIST!$A$73,"",IF(L1015=LIST!$A$81,"",IF(L1015=LIST!$A$82,"",IF(L1015=LIST!$A$79,"",IF(K1015=LIST!$A$75,LIST!$A$75,ROUND(J1015*L1015,2)))))))))))))</f>
        <v/>
      </c>
      <c r="J1015" s="43">
        <f>IF(D1015="",0,IF(K1015=LIST!$A$75,0,IF(K1015=LIST!$A$76,0,IF(K1015=LIST!$A$77,0,IF(K1015=LIST!$A$78,0,(MIN(D1015,8)-K1015))))))</f>
        <v>0</v>
      </c>
      <c r="K1015" s="185" t="str">
        <f>IF(D1015="","",IF('CLAIM FORM'!$M$7="",0,IF(L1015=LIST!$A$78,0,IF('CLAIM FORM'!$M$7="R&amp;D",0,IF(E1015="",LIST!$A$75,IF(F1015=LIST!$F$30,0,IFERROR(((VLOOKUP(E1015,'TRAINING CODE'!B:D,3,FALSE)*MIN(D1015,8))),LIST!$A$76)))))))</f>
        <v/>
      </c>
      <c r="L1015" s="183" t="str">
        <f>IF(B1015="","",IF('CLAIM FORM'!$M$7="",LIST!$A$77,IFERROR(VLOOKUP(B1015,'PHR (Project Hourly Rate)'!B:G,6,FALSE),LIST!$A$78)))</f>
        <v/>
      </c>
    </row>
    <row r="1016" spans="1:12" ht="36" customHeight="1">
      <c r="A1016" s="184">
        <v>1014</v>
      </c>
      <c r="B1016" s="46"/>
      <c r="C1016" s="47"/>
      <c r="D1016" s="48"/>
      <c r="E1016" s="49"/>
      <c r="F1016" s="49"/>
      <c r="G1016" s="41" t="str">
        <f>IF(C1016="","",VLOOKUP(WEEKDAY(C1016),LIST!$A$15:$B$21,2,FALSE))</f>
        <v/>
      </c>
      <c r="H1016" s="42" t="str">
        <f>IF(B1016="","",IF(L1016=LIST!$A$80,LIST!$A$78,IF(L1016=LIST!$A$81,LIST!$A$78,IF(L1016=LIST!$A$82,LIST!$A$78,IF(IFERROR(VLOOKUP(B1016,'PHR (Project Hourly Rate)'!B:G,6,FALSE),LIST!$A$78)=0,LIST!$A$79,L1016)))))</f>
        <v/>
      </c>
      <c r="I1016" s="42" t="str">
        <f>IF(B1016="","",IF(L1016=LIST!$A$75,"",IF(K1016=LIST!$A$76,LIST!$A$76,IF(L1016=LIST!$A$77,"",IF(L1016=LIST!$A$78,"",IF(L1016=LIST!$A$80,"",IF(L1016=LIST!$A$72,"",IF(L1016=LIST!$A$73,"",IF(L1016=LIST!$A$81,"",IF(L1016=LIST!$A$82,"",IF(L1016=LIST!$A$79,"",IF(K1016=LIST!$A$75,LIST!$A$75,ROUND(J1016*L1016,2)))))))))))))</f>
        <v/>
      </c>
      <c r="J1016" s="43">
        <f>IF(D1016="",0,IF(K1016=LIST!$A$75,0,IF(K1016=LIST!$A$76,0,IF(K1016=LIST!$A$77,0,IF(K1016=LIST!$A$78,0,(MIN(D1016,8)-K1016))))))</f>
        <v>0</v>
      </c>
      <c r="K1016" s="185" t="str">
        <f>IF(D1016="","",IF('CLAIM FORM'!$M$7="",0,IF(L1016=LIST!$A$78,0,IF('CLAIM FORM'!$M$7="R&amp;D",0,IF(E1016="",LIST!$A$75,IF(F1016=LIST!$F$30,0,IFERROR(((VLOOKUP(E1016,'TRAINING CODE'!B:D,3,FALSE)*MIN(D1016,8))),LIST!$A$76)))))))</f>
        <v/>
      </c>
      <c r="L1016" s="183" t="str">
        <f>IF(B1016="","",IF('CLAIM FORM'!$M$7="",LIST!$A$77,IFERROR(VLOOKUP(B1016,'PHR (Project Hourly Rate)'!B:G,6,FALSE),LIST!$A$78)))</f>
        <v/>
      </c>
    </row>
    <row r="1017" spans="1:12" ht="36" customHeight="1">
      <c r="A1017" s="184">
        <v>1015</v>
      </c>
      <c r="B1017" s="46"/>
      <c r="C1017" s="47"/>
      <c r="D1017" s="48"/>
      <c r="E1017" s="49"/>
      <c r="F1017" s="49"/>
      <c r="G1017" s="41" t="str">
        <f>IF(C1017="","",VLOOKUP(WEEKDAY(C1017),LIST!$A$15:$B$21,2,FALSE))</f>
        <v/>
      </c>
      <c r="H1017" s="42" t="str">
        <f>IF(B1017="","",IF(L1017=LIST!$A$80,LIST!$A$78,IF(L1017=LIST!$A$81,LIST!$A$78,IF(L1017=LIST!$A$82,LIST!$A$78,IF(IFERROR(VLOOKUP(B1017,'PHR (Project Hourly Rate)'!B:G,6,FALSE),LIST!$A$78)=0,LIST!$A$79,L1017)))))</f>
        <v/>
      </c>
      <c r="I1017" s="42" t="str">
        <f>IF(B1017="","",IF(L1017=LIST!$A$75,"",IF(K1017=LIST!$A$76,LIST!$A$76,IF(L1017=LIST!$A$77,"",IF(L1017=LIST!$A$78,"",IF(L1017=LIST!$A$80,"",IF(L1017=LIST!$A$72,"",IF(L1017=LIST!$A$73,"",IF(L1017=LIST!$A$81,"",IF(L1017=LIST!$A$82,"",IF(L1017=LIST!$A$79,"",IF(K1017=LIST!$A$75,LIST!$A$75,ROUND(J1017*L1017,2)))))))))))))</f>
        <v/>
      </c>
      <c r="J1017" s="43">
        <f>IF(D1017="",0,IF(K1017=LIST!$A$75,0,IF(K1017=LIST!$A$76,0,IF(K1017=LIST!$A$77,0,IF(K1017=LIST!$A$78,0,(MIN(D1017,8)-K1017))))))</f>
        <v>0</v>
      </c>
      <c r="K1017" s="185" t="str">
        <f>IF(D1017="","",IF('CLAIM FORM'!$M$7="",0,IF(L1017=LIST!$A$78,0,IF('CLAIM FORM'!$M$7="R&amp;D",0,IF(E1017="",LIST!$A$75,IF(F1017=LIST!$F$30,0,IFERROR(((VLOOKUP(E1017,'TRAINING CODE'!B:D,3,FALSE)*MIN(D1017,8))),LIST!$A$76)))))))</f>
        <v/>
      </c>
      <c r="L1017" s="183" t="str">
        <f>IF(B1017="","",IF('CLAIM FORM'!$M$7="",LIST!$A$77,IFERROR(VLOOKUP(B1017,'PHR (Project Hourly Rate)'!B:G,6,FALSE),LIST!$A$78)))</f>
        <v/>
      </c>
    </row>
    <row r="1018" spans="1:12" ht="36" customHeight="1">
      <c r="A1018" s="184">
        <v>1016</v>
      </c>
      <c r="B1018" s="46"/>
      <c r="C1018" s="47"/>
      <c r="D1018" s="48"/>
      <c r="E1018" s="49"/>
      <c r="F1018" s="49"/>
      <c r="G1018" s="41" t="str">
        <f>IF(C1018="","",VLOOKUP(WEEKDAY(C1018),LIST!$A$15:$B$21,2,FALSE))</f>
        <v/>
      </c>
      <c r="H1018" s="42" t="str">
        <f>IF(B1018="","",IF(L1018=LIST!$A$80,LIST!$A$78,IF(L1018=LIST!$A$81,LIST!$A$78,IF(L1018=LIST!$A$82,LIST!$A$78,IF(IFERROR(VLOOKUP(B1018,'PHR (Project Hourly Rate)'!B:G,6,FALSE),LIST!$A$78)=0,LIST!$A$79,L1018)))))</f>
        <v/>
      </c>
      <c r="I1018" s="42" t="str">
        <f>IF(B1018="","",IF(L1018=LIST!$A$75,"",IF(K1018=LIST!$A$76,LIST!$A$76,IF(L1018=LIST!$A$77,"",IF(L1018=LIST!$A$78,"",IF(L1018=LIST!$A$80,"",IF(L1018=LIST!$A$72,"",IF(L1018=LIST!$A$73,"",IF(L1018=LIST!$A$81,"",IF(L1018=LIST!$A$82,"",IF(L1018=LIST!$A$79,"",IF(K1018=LIST!$A$75,LIST!$A$75,ROUND(J1018*L1018,2)))))))))))))</f>
        <v/>
      </c>
      <c r="J1018" s="43">
        <f>IF(D1018="",0,IF(K1018=LIST!$A$75,0,IF(K1018=LIST!$A$76,0,IF(K1018=LIST!$A$77,0,IF(K1018=LIST!$A$78,0,(MIN(D1018,8)-K1018))))))</f>
        <v>0</v>
      </c>
      <c r="K1018" s="185" t="str">
        <f>IF(D1018="","",IF('CLAIM FORM'!$M$7="",0,IF(L1018=LIST!$A$78,0,IF('CLAIM FORM'!$M$7="R&amp;D",0,IF(E1018="",LIST!$A$75,IF(F1018=LIST!$F$30,0,IFERROR(((VLOOKUP(E1018,'TRAINING CODE'!B:D,3,FALSE)*MIN(D1018,8))),LIST!$A$76)))))))</f>
        <v/>
      </c>
      <c r="L1018" s="183" t="str">
        <f>IF(B1018="","",IF('CLAIM FORM'!$M$7="",LIST!$A$77,IFERROR(VLOOKUP(B1018,'PHR (Project Hourly Rate)'!B:G,6,FALSE),LIST!$A$78)))</f>
        <v/>
      </c>
    </row>
    <row r="1019" spans="1:12" ht="36" customHeight="1">
      <c r="A1019" s="184">
        <v>1017</v>
      </c>
      <c r="B1019" s="46"/>
      <c r="C1019" s="47"/>
      <c r="D1019" s="48"/>
      <c r="E1019" s="49"/>
      <c r="F1019" s="49"/>
      <c r="G1019" s="41" t="str">
        <f>IF(C1019="","",VLOOKUP(WEEKDAY(C1019),LIST!$A$15:$B$21,2,FALSE))</f>
        <v/>
      </c>
      <c r="H1019" s="42" t="str">
        <f>IF(B1019="","",IF(L1019=LIST!$A$80,LIST!$A$78,IF(L1019=LIST!$A$81,LIST!$A$78,IF(L1019=LIST!$A$82,LIST!$A$78,IF(IFERROR(VLOOKUP(B1019,'PHR (Project Hourly Rate)'!B:G,6,FALSE),LIST!$A$78)=0,LIST!$A$79,L1019)))))</f>
        <v/>
      </c>
      <c r="I1019" s="42" t="str">
        <f>IF(B1019="","",IF(L1019=LIST!$A$75,"",IF(K1019=LIST!$A$76,LIST!$A$76,IF(L1019=LIST!$A$77,"",IF(L1019=LIST!$A$78,"",IF(L1019=LIST!$A$80,"",IF(L1019=LIST!$A$72,"",IF(L1019=LIST!$A$73,"",IF(L1019=LIST!$A$81,"",IF(L1019=LIST!$A$82,"",IF(L1019=LIST!$A$79,"",IF(K1019=LIST!$A$75,LIST!$A$75,ROUND(J1019*L1019,2)))))))))))))</f>
        <v/>
      </c>
      <c r="J1019" s="43">
        <f>IF(D1019="",0,IF(K1019=LIST!$A$75,0,IF(K1019=LIST!$A$76,0,IF(K1019=LIST!$A$77,0,IF(K1019=LIST!$A$78,0,(MIN(D1019,8)-K1019))))))</f>
        <v>0</v>
      </c>
      <c r="K1019" s="185" t="str">
        <f>IF(D1019="","",IF('CLAIM FORM'!$M$7="",0,IF(L1019=LIST!$A$78,0,IF('CLAIM FORM'!$M$7="R&amp;D",0,IF(E1019="",LIST!$A$75,IF(F1019=LIST!$F$30,0,IFERROR(((VLOOKUP(E1019,'TRAINING CODE'!B:D,3,FALSE)*MIN(D1019,8))),LIST!$A$76)))))))</f>
        <v/>
      </c>
      <c r="L1019" s="183" t="str">
        <f>IF(B1019="","",IF('CLAIM FORM'!$M$7="",LIST!$A$77,IFERROR(VLOOKUP(B1019,'PHR (Project Hourly Rate)'!B:G,6,FALSE),LIST!$A$78)))</f>
        <v/>
      </c>
    </row>
    <row r="1020" spans="1:12" ht="36" customHeight="1">
      <c r="A1020" s="184">
        <v>1018</v>
      </c>
      <c r="B1020" s="46"/>
      <c r="C1020" s="47"/>
      <c r="D1020" s="48"/>
      <c r="E1020" s="49"/>
      <c r="F1020" s="49"/>
      <c r="G1020" s="41" t="str">
        <f>IF(C1020="","",VLOOKUP(WEEKDAY(C1020),LIST!$A$15:$B$21,2,FALSE))</f>
        <v/>
      </c>
      <c r="H1020" s="42" t="str">
        <f>IF(B1020="","",IF(L1020=LIST!$A$80,LIST!$A$78,IF(L1020=LIST!$A$81,LIST!$A$78,IF(L1020=LIST!$A$82,LIST!$A$78,IF(IFERROR(VLOOKUP(B1020,'PHR (Project Hourly Rate)'!B:G,6,FALSE),LIST!$A$78)=0,LIST!$A$79,L1020)))))</f>
        <v/>
      </c>
      <c r="I1020" s="42" t="str">
        <f>IF(B1020="","",IF(L1020=LIST!$A$75,"",IF(K1020=LIST!$A$76,LIST!$A$76,IF(L1020=LIST!$A$77,"",IF(L1020=LIST!$A$78,"",IF(L1020=LIST!$A$80,"",IF(L1020=LIST!$A$72,"",IF(L1020=LIST!$A$73,"",IF(L1020=LIST!$A$81,"",IF(L1020=LIST!$A$82,"",IF(L1020=LIST!$A$79,"",IF(K1020=LIST!$A$75,LIST!$A$75,ROUND(J1020*L1020,2)))))))))))))</f>
        <v/>
      </c>
      <c r="J1020" s="43">
        <f>IF(D1020="",0,IF(K1020=LIST!$A$75,0,IF(K1020=LIST!$A$76,0,IF(K1020=LIST!$A$77,0,IF(K1020=LIST!$A$78,0,(MIN(D1020,8)-K1020))))))</f>
        <v>0</v>
      </c>
      <c r="K1020" s="185" t="str">
        <f>IF(D1020="","",IF('CLAIM FORM'!$M$7="",0,IF(L1020=LIST!$A$78,0,IF('CLAIM FORM'!$M$7="R&amp;D",0,IF(E1020="",LIST!$A$75,IF(F1020=LIST!$F$30,0,IFERROR(((VLOOKUP(E1020,'TRAINING CODE'!B:D,3,FALSE)*MIN(D1020,8))),LIST!$A$76)))))))</f>
        <v/>
      </c>
      <c r="L1020" s="183" t="str">
        <f>IF(B1020="","",IF('CLAIM FORM'!$M$7="",LIST!$A$77,IFERROR(VLOOKUP(B1020,'PHR (Project Hourly Rate)'!B:G,6,FALSE),LIST!$A$78)))</f>
        <v/>
      </c>
    </row>
    <row r="1021" spans="1:12" ht="36" customHeight="1">
      <c r="A1021" s="184">
        <v>1019</v>
      </c>
      <c r="B1021" s="46"/>
      <c r="C1021" s="47"/>
      <c r="D1021" s="48"/>
      <c r="E1021" s="49"/>
      <c r="F1021" s="49"/>
      <c r="G1021" s="41" t="str">
        <f>IF(C1021="","",VLOOKUP(WEEKDAY(C1021),LIST!$A$15:$B$21,2,FALSE))</f>
        <v/>
      </c>
      <c r="H1021" s="42" t="str">
        <f>IF(B1021="","",IF(L1021=LIST!$A$80,LIST!$A$78,IF(L1021=LIST!$A$81,LIST!$A$78,IF(L1021=LIST!$A$82,LIST!$A$78,IF(IFERROR(VLOOKUP(B1021,'PHR (Project Hourly Rate)'!B:G,6,FALSE),LIST!$A$78)=0,LIST!$A$79,L1021)))))</f>
        <v/>
      </c>
      <c r="I1021" s="42" t="str">
        <f>IF(B1021="","",IF(L1021=LIST!$A$75,"",IF(K1021=LIST!$A$76,LIST!$A$76,IF(L1021=LIST!$A$77,"",IF(L1021=LIST!$A$78,"",IF(L1021=LIST!$A$80,"",IF(L1021=LIST!$A$72,"",IF(L1021=LIST!$A$73,"",IF(L1021=LIST!$A$81,"",IF(L1021=LIST!$A$82,"",IF(L1021=LIST!$A$79,"",IF(K1021=LIST!$A$75,LIST!$A$75,ROUND(J1021*L1021,2)))))))))))))</f>
        <v/>
      </c>
      <c r="J1021" s="43">
        <f>IF(D1021="",0,IF(K1021=LIST!$A$75,0,IF(K1021=LIST!$A$76,0,IF(K1021=LIST!$A$77,0,IF(K1021=LIST!$A$78,0,(MIN(D1021,8)-K1021))))))</f>
        <v>0</v>
      </c>
      <c r="K1021" s="185" t="str">
        <f>IF(D1021="","",IF('CLAIM FORM'!$M$7="",0,IF(L1021=LIST!$A$78,0,IF('CLAIM FORM'!$M$7="R&amp;D",0,IF(E1021="",LIST!$A$75,IF(F1021=LIST!$F$30,0,IFERROR(((VLOOKUP(E1021,'TRAINING CODE'!B:D,3,FALSE)*MIN(D1021,8))),LIST!$A$76)))))))</f>
        <v/>
      </c>
      <c r="L1021" s="183" t="str">
        <f>IF(B1021="","",IF('CLAIM FORM'!$M$7="",LIST!$A$77,IFERROR(VLOOKUP(B1021,'PHR (Project Hourly Rate)'!B:G,6,FALSE),LIST!$A$78)))</f>
        <v/>
      </c>
    </row>
    <row r="1022" spans="1:12" ht="36" customHeight="1">
      <c r="A1022" s="184">
        <v>1020</v>
      </c>
      <c r="B1022" s="46"/>
      <c r="C1022" s="47"/>
      <c r="D1022" s="48"/>
      <c r="E1022" s="49"/>
      <c r="F1022" s="49"/>
      <c r="G1022" s="41" t="str">
        <f>IF(C1022="","",VLOOKUP(WEEKDAY(C1022),LIST!$A$15:$B$21,2,FALSE))</f>
        <v/>
      </c>
      <c r="H1022" s="42" t="str">
        <f>IF(B1022="","",IF(L1022=LIST!$A$80,LIST!$A$78,IF(L1022=LIST!$A$81,LIST!$A$78,IF(L1022=LIST!$A$82,LIST!$A$78,IF(IFERROR(VLOOKUP(B1022,'PHR (Project Hourly Rate)'!B:G,6,FALSE),LIST!$A$78)=0,LIST!$A$79,L1022)))))</f>
        <v/>
      </c>
      <c r="I1022" s="42" t="str">
        <f>IF(B1022="","",IF(L1022=LIST!$A$75,"",IF(K1022=LIST!$A$76,LIST!$A$76,IF(L1022=LIST!$A$77,"",IF(L1022=LIST!$A$78,"",IF(L1022=LIST!$A$80,"",IF(L1022=LIST!$A$72,"",IF(L1022=LIST!$A$73,"",IF(L1022=LIST!$A$81,"",IF(L1022=LIST!$A$82,"",IF(L1022=LIST!$A$79,"",IF(K1022=LIST!$A$75,LIST!$A$75,ROUND(J1022*L1022,2)))))))))))))</f>
        <v/>
      </c>
      <c r="J1022" s="43">
        <f>IF(D1022="",0,IF(K1022=LIST!$A$75,0,IF(K1022=LIST!$A$76,0,IF(K1022=LIST!$A$77,0,IF(K1022=LIST!$A$78,0,(MIN(D1022,8)-K1022))))))</f>
        <v>0</v>
      </c>
      <c r="K1022" s="185" t="str">
        <f>IF(D1022="","",IF('CLAIM FORM'!$M$7="",0,IF(L1022=LIST!$A$78,0,IF('CLAIM FORM'!$M$7="R&amp;D",0,IF(E1022="",LIST!$A$75,IF(F1022=LIST!$F$30,0,IFERROR(((VLOOKUP(E1022,'TRAINING CODE'!B:D,3,FALSE)*MIN(D1022,8))),LIST!$A$76)))))))</f>
        <v/>
      </c>
      <c r="L1022" s="183" t="str">
        <f>IF(B1022="","",IF('CLAIM FORM'!$M$7="",LIST!$A$77,IFERROR(VLOOKUP(B1022,'PHR (Project Hourly Rate)'!B:G,6,FALSE),LIST!$A$78)))</f>
        <v/>
      </c>
    </row>
    <row r="1023" spans="1:12" ht="36" customHeight="1">
      <c r="A1023" s="184">
        <v>1021</v>
      </c>
      <c r="B1023" s="46"/>
      <c r="C1023" s="47"/>
      <c r="D1023" s="48"/>
      <c r="E1023" s="49"/>
      <c r="F1023" s="49"/>
      <c r="G1023" s="41" t="str">
        <f>IF(C1023="","",VLOOKUP(WEEKDAY(C1023),LIST!$A$15:$B$21,2,FALSE))</f>
        <v/>
      </c>
      <c r="H1023" s="42" t="str">
        <f>IF(B1023="","",IF(L1023=LIST!$A$80,LIST!$A$78,IF(L1023=LIST!$A$81,LIST!$A$78,IF(L1023=LIST!$A$82,LIST!$A$78,IF(IFERROR(VLOOKUP(B1023,'PHR (Project Hourly Rate)'!B:G,6,FALSE),LIST!$A$78)=0,LIST!$A$79,L1023)))))</f>
        <v/>
      </c>
      <c r="I1023" s="42" t="str">
        <f>IF(B1023="","",IF(L1023=LIST!$A$75,"",IF(K1023=LIST!$A$76,LIST!$A$76,IF(L1023=LIST!$A$77,"",IF(L1023=LIST!$A$78,"",IF(L1023=LIST!$A$80,"",IF(L1023=LIST!$A$72,"",IF(L1023=LIST!$A$73,"",IF(L1023=LIST!$A$81,"",IF(L1023=LIST!$A$82,"",IF(L1023=LIST!$A$79,"",IF(K1023=LIST!$A$75,LIST!$A$75,ROUND(J1023*L1023,2)))))))))))))</f>
        <v/>
      </c>
      <c r="J1023" s="43">
        <f>IF(D1023="",0,IF(K1023=LIST!$A$75,0,IF(K1023=LIST!$A$76,0,IF(K1023=LIST!$A$77,0,IF(K1023=LIST!$A$78,0,(MIN(D1023,8)-K1023))))))</f>
        <v>0</v>
      </c>
      <c r="K1023" s="185" t="str">
        <f>IF(D1023="","",IF('CLAIM FORM'!$M$7="",0,IF(L1023=LIST!$A$78,0,IF('CLAIM FORM'!$M$7="R&amp;D",0,IF(E1023="",LIST!$A$75,IF(F1023=LIST!$F$30,0,IFERROR(((VLOOKUP(E1023,'TRAINING CODE'!B:D,3,FALSE)*MIN(D1023,8))),LIST!$A$76)))))))</f>
        <v/>
      </c>
      <c r="L1023" s="183" t="str">
        <f>IF(B1023="","",IF('CLAIM FORM'!$M$7="",LIST!$A$77,IFERROR(VLOOKUP(B1023,'PHR (Project Hourly Rate)'!B:G,6,FALSE),LIST!$A$78)))</f>
        <v/>
      </c>
    </row>
    <row r="1024" spans="1:12" ht="36" customHeight="1">
      <c r="A1024" s="184">
        <v>1022</v>
      </c>
      <c r="B1024" s="46"/>
      <c r="C1024" s="47"/>
      <c r="D1024" s="48"/>
      <c r="E1024" s="49"/>
      <c r="F1024" s="49"/>
      <c r="G1024" s="41" t="str">
        <f>IF(C1024="","",VLOOKUP(WEEKDAY(C1024),LIST!$A$15:$B$21,2,FALSE))</f>
        <v/>
      </c>
      <c r="H1024" s="42" t="str">
        <f>IF(B1024="","",IF(L1024=LIST!$A$80,LIST!$A$78,IF(L1024=LIST!$A$81,LIST!$A$78,IF(L1024=LIST!$A$82,LIST!$A$78,IF(IFERROR(VLOOKUP(B1024,'PHR (Project Hourly Rate)'!B:G,6,FALSE),LIST!$A$78)=0,LIST!$A$79,L1024)))))</f>
        <v/>
      </c>
      <c r="I1024" s="42" t="str">
        <f>IF(B1024="","",IF(L1024=LIST!$A$75,"",IF(K1024=LIST!$A$76,LIST!$A$76,IF(L1024=LIST!$A$77,"",IF(L1024=LIST!$A$78,"",IF(L1024=LIST!$A$80,"",IF(L1024=LIST!$A$72,"",IF(L1024=LIST!$A$73,"",IF(L1024=LIST!$A$81,"",IF(L1024=LIST!$A$82,"",IF(L1024=LIST!$A$79,"",IF(K1024=LIST!$A$75,LIST!$A$75,ROUND(J1024*L1024,2)))))))))))))</f>
        <v/>
      </c>
      <c r="J1024" s="43">
        <f>IF(D1024="",0,IF(K1024=LIST!$A$75,0,IF(K1024=LIST!$A$76,0,IF(K1024=LIST!$A$77,0,IF(K1024=LIST!$A$78,0,(MIN(D1024,8)-K1024))))))</f>
        <v>0</v>
      </c>
      <c r="K1024" s="185" t="str">
        <f>IF(D1024="","",IF('CLAIM FORM'!$M$7="",0,IF(L1024=LIST!$A$78,0,IF('CLAIM FORM'!$M$7="R&amp;D",0,IF(E1024="",LIST!$A$75,IF(F1024=LIST!$F$30,0,IFERROR(((VLOOKUP(E1024,'TRAINING CODE'!B:D,3,FALSE)*MIN(D1024,8))),LIST!$A$76)))))))</f>
        <v/>
      </c>
      <c r="L1024" s="183" t="str">
        <f>IF(B1024="","",IF('CLAIM FORM'!$M$7="",LIST!$A$77,IFERROR(VLOOKUP(B1024,'PHR (Project Hourly Rate)'!B:G,6,FALSE),LIST!$A$78)))</f>
        <v/>
      </c>
    </row>
    <row r="1025" spans="1:12" ht="36" customHeight="1">
      <c r="A1025" s="184">
        <v>1023</v>
      </c>
      <c r="B1025" s="46"/>
      <c r="C1025" s="47"/>
      <c r="D1025" s="48"/>
      <c r="E1025" s="49"/>
      <c r="F1025" s="49"/>
      <c r="G1025" s="41" t="str">
        <f>IF(C1025="","",VLOOKUP(WEEKDAY(C1025),LIST!$A$15:$B$21,2,FALSE))</f>
        <v/>
      </c>
      <c r="H1025" s="42" t="str">
        <f>IF(B1025="","",IF(L1025=LIST!$A$80,LIST!$A$78,IF(L1025=LIST!$A$81,LIST!$A$78,IF(L1025=LIST!$A$82,LIST!$A$78,IF(IFERROR(VLOOKUP(B1025,'PHR (Project Hourly Rate)'!B:G,6,FALSE),LIST!$A$78)=0,LIST!$A$79,L1025)))))</f>
        <v/>
      </c>
      <c r="I1025" s="42" t="str">
        <f>IF(B1025="","",IF(L1025=LIST!$A$75,"",IF(K1025=LIST!$A$76,LIST!$A$76,IF(L1025=LIST!$A$77,"",IF(L1025=LIST!$A$78,"",IF(L1025=LIST!$A$80,"",IF(L1025=LIST!$A$72,"",IF(L1025=LIST!$A$73,"",IF(L1025=LIST!$A$81,"",IF(L1025=LIST!$A$82,"",IF(L1025=LIST!$A$79,"",IF(K1025=LIST!$A$75,LIST!$A$75,ROUND(J1025*L1025,2)))))))))))))</f>
        <v/>
      </c>
      <c r="J1025" s="43">
        <f>IF(D1025="",0,IF(K1025=LIST!$A$75,0,IF(K1025=LIST!$A$76,0,IF(K1025=LIST!$A$77,0,IF(K1025=LIST!$A$78,0,(MIN(D1025,8)-K1025))))))</f>
        <v>0</v>
      </c>
      <c r="K1025" s="185" t="str">
        <f>IF(D1025="","",IF('CLAIM FORM'!$M$7="",0,IF(L1025=LIST!$A$78,0,IF('CLAIM FORM'!$M$7="R&amp;D",0,IF(E1025="",LIST!$A$75,IF(F1025=LIST!$F$30,0,IFERROR(((VLOOKUP(E1025,'TRAINING CODE'!B:D,3,FALSE)*MIN(D1025,8))),LIST!$A$76)))))))</f>
        <v/>
      </c>
      <c r="L1025" s="183" t="str">
        <f>IF(B1025="","",IF('CLAIM FORM'!$M$7="",LIST!$A$77,IFERROR(VLOOKUP(B1025,'PHR (Project Hourly Rate)'!B:G,6,FALSE),LIST!$A$78)))</f>
        <v/>
      </c>
    </row>
    <row r="1026" spans="1:12" ht="36" customHeight="1">
      <c r="A1026" s="184">
        <v>1024</v>
      </c>
      <c r="B1026" s="46"/>
      <c r="C1026" s="47"/>
      <c r="D1026" s="48"/>
      <c r="E1026" s="49"/>
      <c r="F1026" s="49"/>
      <c r="G1026" s="41" t="str">
        <f>IF(C1026="","",VLOOKUP(WEEKDAY(C1026),LIST!$A$15:$B$21,2,FALSE))</f>
        <v/>
      </c>
      <c r="H1026" s="42" t="str">
        <f>IF(B1026="","",IF(L1026=LIST!$A$80,LIST!$A$78,IF(L1026=LIST!$A$81,LIST!$A$78,IF(L1026=LIST!$A$82,LIST!$A$78,IF(IFERROR(VLOOKUP(B1026,'PHR (Project Hourly Rate)'!B:G,6,FALSE),LIST!$A$78)=0,LIST!$A$79,L1026)))))</f>
        <v/>
      </c>
      <c r="I1026" s="42" t="str">
        <f>IF(B1026="","",IF(L1026=LIST!$A$75,"",IF(K1026=LIST!$A$76,LIST!$A$76,IF(L1026=LIST!$A$77,"",IF(L1026=LIST!$A$78,"",IF(L1026=LIST!$A$80,"",IF(L1026=LIST!$A$72,"",IF(L1026=LIST!$A$73,"",IF(L1026=LIST!$A$81,"",IF(L1026=LIST!$A$82,"",IF(L1026=LIST!$A$79,"",IF(K1026=LIST!$A$75,LIST!$A$75,ROUND(J1026*L1026,2)))))))))))))</f>
        <v/>
      </c>
      <c r="J1026" s="43">
        <f>IF(D1026="",0,IF(K1026=LIST!$A$75,0,IF(K1026=LIST!$A$76,0,IF(K1026=LIST!$A$77,0,IF(K1026=LIST!$A$78,0,(MIN(D1026,8)-K1026))))))</f>
        <v>0</v>
      </c>
      <c r="K1026" s="185" t="str">
        <f>IF(D1026="","",IF('CLAIM FORM'!$M$7="",0,IF(L1026=LIST!$A$78,0,IF('CLAIM FORM'!$M$7="R&amp;D",0,IF(E1026="",LIST!$A$75,IF(F1026=LIST!$F$30,0,IFERROR(((VLOOKUP(E1026,'TRAINING CODE'!B:D,3,FALSE)*MIN(D1026,8))),LIST!$A$76)))))))</f>
        <v/>
      </c>
      <c r="L1026" s="183" t="str">
        <f>IF(B1026="","",IF('CLAIM FORM'!$M$7="",LIST!$A$77,IFERROR(VLOOKUP(B1026,'PHR (Project Hourly Rate)'!B:G,6,FALSE),LIST!$A$78)))</f>
        <v/>
      </c>
    </row>
    <row r="1027" spans="1:12" ht="36" customHeight="1">
      <c r="A1027" s="184">
        <v>1025</v>
      </c>
      <c r="B1027" s="46"/>
      <c r="C1027" s="47"/>
      <c r="D1027" s="48"/>
      <c r="E1027" s="49"/>
      <c r="F1027" s="49"/>
      <c r="G1027" s="41" t="str">
        <f>IF(C1027="","",VLOOKUP(WEEKDAY(C1027),LIST!$A$15:$B$21,2,FALSE))</f>
        <v/>
      </c>
      <c r="H1027" s="42" t="str">
        <f>IF(B1027="","",IF(L1027=LIST!$A$80,LIST!$A$78,IF(L1027=LIST!$A$81,LIST!$A$78,IF(L1027=LIST!$A$82,LIST!$A$78,IF(IFERROR(VLOOKUP(B1027,'PHR (Project Hourly Rate)'!B:G,6,FALSE),LIST!$A$78)=0,LIST!$A$79,L1027)))))</f>
        <v/>
      </c>
      <c r="I1027" s="42" t="str">
        <f>IF(B1027="","",IF(L1027=LIST!$A$75,"",IF(K1027=LIST!$A$76,LIST!$A$76,IF(L1027=LIST!$A$77,"",IF(L1027=LIST!$A$78,"",IF(L1027=LIST!$A$80,"",IF(L1027=LIST!$A$72,"",IF(L1027=LIST!$A$73,"",IF(L1027=LIST!$A$81,"",IF(L1027=LIST!$A$82,"",IF(L1027=LIST!$A$79,"",IF(K1027=LIST!$A$75,LIST!$A$75,ROUND(J1027*L1027,2)))))))))))))</f>
        <v/>
      </c>
      <c r="J1027" s="43">
        <f>IF(D1027="",0,IF(K1027=LIST!$A$75,0,IF(K1027=LIST!$A$76,0,IF(K1027=LIST!$A$77,0,IF(K1027=LIST!$A$78,0,(MIN(D1027,8)-K1027))))))</f>
        <v>0</v>
      </c>
      <c r="K1027" s="185" t="str">
        <f>IF(D1027="","",IF('CLAIM FORM'!$M$7="",0,IF(L1027=LIST!$A$78,0,IF('CLAIM FORM'!$M$7="R&amp;D",0,IF(E1027="",LIST!$A$75,IF(F1027=LIST!$F$30,0,IFERROR(((VLOOKUP(E1027,'TRAINING CODE'!B:D,3,FALSE)*MIN(D1027,8))),LIST!$A$76)))))))</f>
        <v/>
      </c>
      <c r="L1027" s="183" t="str">
        <f>IF(B1027="","",IF('CLAIM FORM'!$M$7="",LIST!$A$77,IFERROR(VLOOKUP(B1027,'PHR (Project Hourly Rate)'!B:G,6,FALSE),LIST!$A$78)))</f>
        <v/>
      </c>
    </row>
    <row r="1028" spans="1:12" ht="36" customHeight="1">
      <c r="A1028" s="184">
        <v>1026</v>
      </c>
      <c r="B1028" s="46"/>
      <c r="C1028" s="47"/>
      <c r="D1028" s="48"/>
      <c r="E1028" s="49"/>
      <c r="F1028" s="49"/>
      <c r="G1028" s="41" t="str">
        <f>IF(C1028="","",VLOOKUP(WEEKDAY(C1028),LIST!$A$15:$B$21,2,FALSE))</f>
        <v/>
      </c>
      <c r="H1028" s="42" t="str">
        <f>IF(B1028="","",IF(L1028=LIST!$A$80,LIST!$A$78,IF(L1028=LIST!$A$81,LIST!$A$78,IF(L1028=LIST!$A$82,LIST!$A$78,IF(IFERROR(VLOOKUP(B1028,'PHR (Project Hourly Rate)'!B:G,6,FALSE),LIST!$A$78)=0,LIST!$A$79,L1028)))))</f>
        <v/>
      </c>
      <c r="I1028" s="42" t="str">
        <f>IF(B1028="","",IF(L1028=LIST!$A$75,"",IF(K1028=LIST!$A$76,LIST!$A$76,IF(L1028=LIST!$A$77,"",IF(L1028=LIST!$A$78,"",IF(L1028=LIST!$A$80,"",IF(L1028=LIST!$A$72,"",IF(L1028=LIST!$A$73,"",IF(L1028=LIST!$A$81,"",IF(L1028=LIST!$A$82,"",IF(L1028=LIST!$A$79,"",IF(K1028=LIST!$A$75,LIST!$A$75,ROUND(J1028*L1028,2)))))))))))))</f>
        <v/>
      </c>
      <c r="J1028" s="43">
        <f>IF(D1028="",0,IF(K1028=LIST!$A$75,0,IF(K1028=LIST!$A$76,0,IF(K1028=LIST!$A$77,0,IF(K1028=LIST!$A$78,0,(MIN(D1028,8)-K1028))))))</f>
        <v>0</v>
      </c>
      <c r="K1028" s="185" t="str">
        <f>IF(D1028="","",IF('CLAIM FORM'!$M$7="",0,IF(L1028=LIST!$A$78,0,IF('CLAIM FORM'!$M$7="R&amp;D",0,IF(E1028="",LIST!$A$75,IF(F1028=LIST!$F$30,0,IFERROR(((VLOOKUP(E1028,'TRAINING CODE'!B:D,3,FALSE)*MIN(D1028,8))),LIST!$A$76)))))))</f>
        <v/>
      </c>
      <c r="L1028" s="183" t="str">
        <f>IF(B1028="","",IF('CLAIM FORM'!$M$7="",LIST!$A$77,IFERROR(VLOOKUP(B1028,'PHR (Project Hourly Rate)'!B:G,6,FALSE),LIST!$A$78)))</f>
        <v/>
      </c>
    </row>
    <row r="1029" spans="1:12" ht="36" customHeight="1">
      <c r="A1029" s="184">
        <v>1027</v>
      </c>
      <c r="B1029" s="46"/>
      <c r="C1029" s="47"/>
      <c r="D1029" s="48"/>
      <c r="E1029" s="49"/>
      <c r="F1029" s="49"/>
      <c r="G1029" s="41" t="str">
        <f>IF(C1029="","",VLOOKUP(WEEKDAY(C1029),LIST!$A$15:$B$21,2,FALSE))</f>
        <v/>
      </c>
      <c r="H1029" s="42" t="str">
        <f>IF(B1029="","",IF(L1029=LIST!$A$80,LIST!$A$78,IF(L1029=LIST!$A$81,LIST!$A$78,IF(L1029=LIST!$A$82,LIST!$A$78,IF(IFERROR(VLOOKUP(B1029,'PHR (Project Hourly Rate)'!B:G,6,FALSE),LIST!$A$78)=0,LIST!$A$79,L1029)))))</f>
        <v/>
      </c>
      <c r="I1029" s="42" t="str">
        <f>IF(B1029="","",IF(L1029=LIST!$A$75,"",IF(K1029=LIST!$A$76,LIST!$A$76,IF(L1029=LIST!$A$77,"",IF(L1029=LIST!$A$78,"",IF(L1029=LIST!$A$80,"",IF(L1029=LIST!$A$72,"",IF(L1029=LIST!$A$73,"",IF(L1029=LIST!$A$81,"",IF(L1029=LIST!$A$82,"",IF(L1029=LIST!$A$79,"",IF(K1029=LIST!$A$75,LIST!$A$75,ROUND(J1029*L1029,2)))))))))))))</f>
        <v/>
      </c>
      <c r="J1029" s="43">
        <f>IF(D1029="",0,IF(K1029=LIST!$A$75,0,IF(K1029=LIST!$A$76,0,IF(K1029=LIST!$A$77,0,IF(K1029=LIST!$A$78,0,(MIN(D1029,8)-K1029))))))</f>
        <v>0</v>
      </c>
      <c r="K1029" s="185" t="str">
        <f>IF(D1029="","",IF('CLAIM FORM'!$M$7="",0,IF(L1029=LIST!$A$78,0,IF('CLAIM FORM'!$M$7="R&amp;D",0,IF(E1029="",LIST!$A$75,IF(F1029=LIST!$F$30,0,IFERROR(((VLOOKUP(E1029,'TRAINING CODE'!B:D,3,FALSE)*MIN(D1029,8))),LIST!$A$76)))))))</f>
        <v/>
      </c>
      <c r="L1029" s="183" t="str">
        <f>IF(B1029="","",IF('CLAIM FORM'!$M$7="",LIST!$A$77,IFERROR(VLOOKUP(B1029,'PHR (Project Hourly Rate)'!B:G,6,FALSE),LIST!$A$78)))</f>
        <v/>
      </c>
    </row>
    <row r="1030" spans="1:12" ht="36" customHeight="1">
      <c r="A1030" s="184">
        <v>1028</v>
      </c>
      <c r="B1030" s="46"/>
      <c r="C1030" s="47"/>
      <c r="D1030" s="48"/>
      <c r="E1030" s="49"/>
      <c r="F1030" s="49"/>
      <c r="G1030" s="41" t="str">
        <f>IF(C1030="","",VLOOKUP(WEEKDAY(C1030),LIST!$A$15:$B$21,2,FALSE))</f>
        <v/>
      </c>
      <c r="H1030" s="42" t="str">
        <f>IF(B1030="","",IF(L1030=LIST!$A$80,LIST!$A$78,IF(L1030=LIST!$A$81,LIST!$A$78,IF(L1030=LIST!$A$82,LIST!$A$78,IF(IFERROR(VLOOKUP(B1030,'PHR (Project Hourly Rate)'!B:G,6,FALSE),LIST!$A$78)=0,LIST!$A$79,L1030)))))</f>
        <v/>
      </c>
      <c r="I1030" s="42" t="str">
        <f>IF(B1030="","",IF(L1030=LIST!$A$75,"",IF(K1030=LIST!$A$76,LIST!$A$76,IF(L1030=LIST!$A$77,"",IF(L1030=LIST!$A$78,"",IF(L1030=LIST!$A$80,"",IF(L1030=LIST!$A$72,"",IF(L1030=LIST!$A$73,"",IF(L1030=LIST!$A$81,"",IF(L1030=LIST!$A$82,"",IF(L1030=LIST!$A$79,"",IF(K1030=LIST!$A$75,LIST!$A$75,ROUND(J1030*L1030,2)))))))))))))</f>
        <v/>
      </c>
      <c r="J1030" s="43">
        <f>IF(D1030="",0,IF(K1030=LIST!$A$75,0,IF(K1030=LIST!$A$76,0,IF(K1030=LIST!$A$77,0,IF(K1030=LIST!$A$78,0,(MIN(D1030,8)-K1030))))))</f>
        <v>0</v>
      </c>
      <c r="K1030" s="185" t="str">
        <f>IF(D1030="","",IF('CLAIM FORM'!$M$7="",0,IF(L1030=LIST!$A$78,0,IF('CLAIM FORM'!$M$7="R&amp;D",0,IF(E1030="",LIST!$A$75,IF(F1030=LIST!$F$30,0,IFERROR(((VLOOKUP(E1030,'TRAINING CODE'!B:D,3,FALSE)*MIN(D1030,8))),LIST!$A$76)))))))</f>
        <v/>
      </c>
      <c r="L1030" s="183" t="str">
        <f>IF(B1030="","",IF('CLAIM FORM'!$M$7="",LIST!$A$77,IFERROR(VLOOKUP(B1030,'PHR (Project Hourly Rate)'!B:G,6,FALSE),LIST!$A$78)))</f>
        <v/>
      </c>
    </row>
    <row r="1031" spans="1:12" ht="36" customHeight="1">
      <c r="A1031" s="184">
        <v>1029</v>
      </c>
      <c r="B1031" s="46"/>
      <c r="C1031" s="47"/>
      <c r="D1031" s="48"/>
      <c r="E1031" s="49"/>
      <c r="F1031" s="49"/>
      <c r="G1031" s="41" t="str">
        <f>IF(C1031="","",VLOOKUP(WEEKDAY(C1031),LIST!$A$15:$B$21,2,FALSE))</f>
        <v/>
      </c>
      <c r="H1031" s="42" t="str">
        <f>IF(B1031="","",IF(L1031=LIST!$A$80,LIST!$A$78,IF(L1031=LIST!$A$81,LIST!$A$78,IF(L1031=LIST!$A$82,LIST!$A$78,IF(IFERROR(VLOOKUP(B1031,'PHR (Project Hourly Rate)'!B:G,6,FALSE),LIST!$A$78)=0,LIST!$A$79,L1031)))))</f>
        <v/>
      </c>
      <c r="I1031" s="42" t="str">
        <f>IF(B1031="","",IF(L1031=LIST!$A$75,"",IF(K1031=LIST!$A$76,LIST!$A$76,IF(L1031=LIST!$A$77,"",IF(L1031=LIST!$A$78,"",IF(L1031=LIST!$A$80,"",IF(L1031=LIST!$A$72,"",IF(L1031=LIST!$A$73,"",IF(L1031=LIST!$A$81,"",IF(L1031=LIST!$A$82,"",IF(L1031=LIST!$A$79,"",IF(K1031=LIST!$A$75,LIST!$A$75,ROUND(J1031*L1031,2)))))))))))))</f>
        <v/>
      </c>
      <c r="J1031" s="43">
        <f>IF(D1031="",0,IF(K1031=LIST!$A$75,0,IF(K1031=LIST!$A$76,0,IF(K1031=LIST!$A$77,0,IF(K1031=LIST!$A$78,0,(MIN(D1031,8)-K1031))))))</f>
        <v>0</v>
      </c>
      <c r="K1031" s="185" t="str">
        <f>IF(D1031="","",IF('CLAIM FORM'!$M$7="",0,IF(L1031=LIST!$A$78,0,IF('CLAIM FORM'!$M$7="R&amp;D",0,IF(E1031="",LIST!$A$75,IF(F1031=LIST!$F$30,0,IFERROR(((VLOOKUP(E1031,'TRAINING CODE'!B:D,3,FALSE)*MIN(D1031,8))),LIST!$A$76)))))))</f>
        <v/>
      </c>
      <c r="L1031" s="183" t="str">
        <f>IF(B1031="","",IF('CLAIM FORM'!$M$7="",LIST!$A$77,IFERROR(VLOOKUP(B1031,'PHR (Project Hourly Rate)'!B:G,6,FALSE),LIST!$A$78)))</f>
        <v/>
      </c>
    </row>
    <row r="1032" spans="1:12" ht="36" customHeight="1">
      <c r="A1032" s="184">
        <v>1030</v>
      </c>
      <c r="B1032" s="46"/>
      <c r="C1032" s="47"/>
      <c r="D1032" s="48"/>
      <c r="E1032" s="49"/>
      <c r="F1032" s="49"/>
      <c r="G1032" s="41" t="str">
        <f>IF(C1032="","",VLOOKUP(WEEKDAY(C1032),LIST!$A$15:$B$21,2,FALSE))</f>
        <v/>
      </c>
      <c r="H1032" s="42" t="str">
        <f>IF(B1032="","",IF(L1032=LIST!$A$80,LIST!$A$78,IF(L1032=LIST!$A$81,LIST!$A$78,IF(L1032=LIST!$A$82,LIST!$A$78,IF(IFERROR(VLOOKUP(B1032,'PHR (Project Hourly Rate)'!B:G,6,FALSE),LIST!$A$78)=0,LIST!$A$79,L1032)))))</f>
        <v/>
      </c>
      <c r="I1032" s="42" t="str">
        <f>IF(B1032="","",IF(L1032=LIST!$A$75,"",IF(K1032=LIST!$A$76,LIST!$A$76,IF(L1032=LIST!$A$77,"",IF(L1032=LIST!$A$78,"",IF(L1032=LIST!$A$80,"",IF(L1032=LIST!$A$72,"",IF(L1032=LIST!$A$73,"",IF(L1032=LIST!$A$81,"",IF(L1032=LIST!$A$82,"",IF(L1032=LIST!$A$79,"",IF(K1032=LIST!$A$75,LIST!$A$75,ROUND(J1032*L1032,2)))))))))))))</f>
        <v/>
      </c>
      <c r="J1032" s="43">
        <f>IF(D1032="",0,IF(K1032=LIST!$A$75,0,IF(K1032=LIST!$A$76,0,IF(K1032=LIST!$A$77,0,IF(K1032=LIST!$A$78,0,(MIN(D1032,8)-K1032))))))</f>
        <v>0</v>
      </c>
      <c r="K1032" s="185" t="str">
        <f>IF(D1032="","",IF('CLAIM FORM'!$M$7="",0,IF(L1032=LIST!$A$78,0,IF('CLAIM FORM'!$M$7="R&amp;D",0,IF(E1032="",LIST!$A$75,IF(F1032=LIST!$F$30,0,IFERROR(((VLOOKUP(E1032,'TRAINING CODE'!B:D,3,FALSE)*MIN(D1032,8))),LIST!$A$76)))))))</f>
        <v/>
      </c>
      <c r="L1032" s="183" t="str">
        <f>IF(B1032="","",IF('CLAIM FORM'!$M$7="",LIST!$A$77,IFERROR(VLOOKUP(B1032,'PHR (Project Hourly Rate)'!B:G,6,FALSE),LIST!$A$78)))</f>
        <v/>
      </c>
    </row>
    <row r="1033" spans="1:12" ht="36" customHeight="1">
      <c r="A1033" s="184">
        <v>1031</v>
      </c>
      <c r="B1033" s="46"/>
      <c r="C1033" s="47"/>
      <c r="D1033" s="48"/>
      <c r="E1033" s="49"/>
      <c r="F1033" s="49"/>
      <c r="G1033" s="41" t="str">
        <f>IF(C1033="","",VLOOKUP(WEEKDAY(C1033),LIST!$A$15:$B$21,2,FALSE))</f>
        <v/>
      </c>
      <c r="H1033" s="42" t="str">
        <f>IF(B1033="","",IF(L1033=LIST!$A$80,LIST!$A$78,IF(L1033=LIST!$A$81,LIST!$A$78,IF(L1033=LIST!$A$82,LIST!$A$78,IF(IFERROR(VLOOKUP(B1033,'PHR (Project Hourly Rate)'!B:G,6,FALSE),LIST!$A$78)=0,LIST!$A$79,L1033)))))</f>
        <v/>
      </c>
      <c r="I1033" s="42" t="str">
        <f>IF(B1033="","",IF(L1033=LIST!$A$75,"",IF(K1033=LIST!$A$76,LIST!$A$76,IF(L1033=LIST!$A$77,"",IF(L1033=LIST!$A$78,"",IF(L1033=LIST!$A$80,"",IF(L1033=LIST!$A$72,"",IF(L1033=LIST!$A$73,"",IF(L1033=LIST!$A$81,"",IF(L1033=LIST!$A$82,"",IF(L1033=LIST!$A$79,"",IF(K1033=LIST!$A$75,LIST!$A$75,ROUND(J1033*L1033,2)))))))))))))</f>
        <v/>
      </c>
      <c r="J1033" s="43">
        <f>IF(D1033="",0,IF(K1033=LIST!$A$75,0,IF(K1033=LIST!$A$76,0,IF(K1033=LIST!$A$77,0,IF(K1033=LIST!$A$78,0,(MIN(D1033,8)-K1033))))))</f>
        <v>0</v>
      </c>
      <c r="K1033" s="185" t="str">
        <f>IF(D1033="","",IF('CLAIM FORM'!$M$7="",0,IF(L1033=LIST!$A$78,0,IF('CLAIM FORM'!$M$7="R&amp;D",0,IF(E1033="",LIST!$A$75,IF(F1033=LIST!$F$30,0,IFERROR(((VLOOKUP(E1033,'TRAINING CODE'!B:D,3,FALSE)*MIN(D1033,8))),LIST!$A$76)))))))</f>
        <v/>
      </c>
      <c r="L1033" s="183" t="str">
        <f>IF(B1033="","",IF('CLAIM FORM'!$M$7="",LIST!$A$77,IFERROR(VLOOKUP(B1033,'PHR (Project Hourly Rate)'!B:G,6,FALSE),LIST!$A$78)))</f>
        <v/>
      </c>
    </row>
    <row r="1034" spans="1:12" ht="36" customHeight="1">
      <c r="A1034" s="184">
        <v>1032</v>
      </c>
      <c r="B1034" s="46"/>
      <c r="C1034" s="47"/>
      <c r="D1034" s="48"/>
      <c r="E1034" s="49"/>
      <c r="F1034" s="49"/>
      <c r="G1034" s="41" t="str">
        <f>IF(C1034="","",VLOOKUP(WEEKDAY(C1034),LIST!$A$15:$B$21,2,FALSE))</f>
        <v/>
      </c>
      <c r="H1034" s="42" t="str">
        <f>IF(B1034="","",IF(L1034=LIST!$A$80,LIST!$A$78,IF(L1034=LIST!$A$81,LIST!$A$78,IF(L1034=LIST!$A$82,LIST!$A$78,IF(IFERROR(VLOOKUP(B1034,'PHR (Project Hourly Rate)'!B:G,6,FALSE),LIST!$A$78)=0,LIST!$A$79,L1034)))))</f>
        <v/>
      </c>
      <c r="I1034" s="42" t="str">
        <f>IF(B1034="","",IF(L1034=LIST!$A$75,"",IF(K1034=LIST!$A$76,LIST!$A$76,IF(L1034=LIST!$A$77,"",IF(L1034=LIST!$A$78,"",IF(L1034=LIST!$A$80,"",IF(L1034=LIST!$A$72,"",IF(L1034=LIST!$A$73,"",IF(L1034=LIST!$A$81,"",IF(L1034=LIST!$A$82,"",IF(L1034=LIST!$A$79,"",IF(K1034=LIST!$A$75,LIST!$A$75,ROUND(J1034*L1034,2)))))))))))))</f>
        <v/>
      </c>
      <c r="J1034" s="43">
        <f>IF(D1034="",0,IF(K1034=LIST!$A$75,0,IF(K1034=LIST!$A$76,0,IF(K1034=LIST!$A$77,0,IF(K1034=LIST!$A$78,0,(MIN(D1034,8)-K1034))))))</f>
        <v>0</v>
      </c>
      <c r="K1034" s="185" t="str">
        <f>IF(D1034="","",IF('CLAIM FORM'!$M$7="",0,IF(L1034=LIST!$A$78,0,IF('CLAIM FORM'!$M$7="R&amp;D",0,IF(E1034="",LIST!$A$75,IF(F1034=LIST!$F$30,0,IFERROR(((VLOOKUP(E1034,'TRAINING CODE'!B:D,3,FALSE)*MIN(D1034,8))),LIST!$A$76)))))))</f>
        <v/>
      </c>
      <c r="L1034" s="183" t="str">
        <f>IF(B1034="","",IF('CLAIM FORM'!$M$7="",LIST!$A$77,IFERROR(VLOOKUP(B1034,'PHR (Project Hourly Rate)'!B:G,6,FALSE),LIST!$A$78)))</f>
        <v/>
      </c>
    </row>
    <row r="1035" spans="1:12" ht="36" customHeight="1">
      <c r="A1035" s="184">
        <v>1033</v>
      </c>
      <c r="B1035" s="46"/>
      <c r="C1035" s="47"/>
      <c r="D1035" s="48"/>
      <c r="E1035" s="49"/>
      <c r="F1035" s="49"/>
      <c r="G1035" s="41" t="str">
        <f>IF(C1035="","",VLOOKUP(WEEKDAY(C1035),LIST!$A$15:$B$21,2,FALSE))</f>
        <v/>
      </c>
      <c r="H1035" s="42" t="str">
        <f>IF(B1035="","",IF(L1035=LIST!$A$80,LIST!$A$78,IF(L1035=LIST!$A$81,LIST!$A$78,IF(L1035=LIST!$A$82,LIST!$A$78,IF(IFERROR(VLOOKUP(B1035,'PHR (Project Hourly Rate)'!B:G,6,FALSE),LIST!$A$78)=0,LIST!$A$79,L1035)))))</f>
        <v/>
      </c>
      <c r="I1035" s="42" t="str">
        <f>IF(B1035="","",IF(L1035=LIST!$A$75,"",IF(K1035=LIST!$A$76,LIST!$A$76,IF(L1035=LIST!$A$77,"",IF(L1035=LIST!$A$78,"",IF(L1035=LIST!$A$80,"",IF(L1035=LIST!$A$72,"",IF(L1035=LIST!$A$73,"",IF(L1035=LIST!$A$81,"",IF(L1035=LIST!$A$82,"",IF(L1035=LIST!$A$79,"",IF(K1035=LIST!$A$75,LIST!$A$75,ROUND(J1035*L1035,2)))))))))))))</f>
        <v/>
      </c>
      <c r="J1035" s="43">
        <f>IF(D1035="",0,IF(K1035=LIST!$A$75,0,IF(K1035=LIST!$A$76,0,IF(K1035=LIST!$A$77,0,IF(K1035=LIST!$A$78,0,(MIN(D1035,8)-K1035))))))</f>
        <v>0</v>
      </c>
      <c r="K1035" s="185" t="str">
        <f>IF(D1035="","",IF('CLAIM FORM'!$M$7="",0,IF(L1035=LIST!$A$78,0,IF('CLAIM FORM'!$M$7="R&amp;D",0,IF(E1035="",LIST!$A$75,IF(F1035=LIST!$F$30,0,IFERROR(((VLOOKUP(E1035,'TRAINING CODE'!B:D,3,FALSE)*MIN(D1035,8))),LIST!$A$76)))))))</f>
        <v/>
      </c>
      <c r="L1035" s="183" t="str">
        <f>IF(B1035="","",IF('CLAIM FORM'!$M$7="",LIST!$A$77,IFERROR(VLOOKUP(B1035,'PHR (Project Hourly Rate)'!B:G,6,FALSE),LIST!$A$78)))</f>
        <v/>
      </c>
    </row>
    <row r="1036" spans="1:12" ht="36" customHeight="1">
      <c r="A1036" s="184">
        <v>1034</v>
      </c>
      <c r="B1036" s="46"/>
      <c r="C1036" s="47"/>
      <c r="D1036" s="48"/>
      <c r="E1036" s="49"/>
      <c r="F1036" s="49"/>
      <c r="G1036" s="41" t="str">
        <f>IF(C1036="","",VLOOKUP(WEEKDAY(C1036),LIST!$A$15:$B$21,2,FALSE))</f>
        <v/>
      </c>
      <c r="H1036" s="42" t="str">
        <f>IF(B1036="","",IF(L1036=LIST!$A$80,LIST!$A$78,IF(L1036=LIST!$A$81,LIST!$A$78,IF(L1036=LIST!$A$82,LIST!$A$78,IF(IFERROR(VLOOKUP(B1036,'PHR (Project Hourly Rate)'!B:G,6,FALSE),LIST!$A$78)=0,LIST!$A$79,L1036)))))</f>
        <v/>
      </c>
      <c r="I1036" s="42" t="str">
        <f>IF(B1036="","",IF(L1036=LIST!$A$75,"",IF(K1036=LIST!$A$76,LIST!$A$76,IF(L1036=LIST!$A$77,"",IF(L1036=LIST!$A$78,"",IF(L1036=LIST!$A$80,"",IF(L1036=LIST!$A$72,"",IF(L1036=LIST!$A$73,"",IF(L1036=LIST!$A$81,"",IF(L1036=LIST!$A$82,"",IF(L1036=LIST!$A$79,"",IF(K1036=LIST!$A$75,LIST!$A$75,ROUND(J1036*L1036,2)))))))))))))</f>
        <v/>
      </c>
      <c r="J1036" s="43">
        <f>IF(D1036="",0,IF(K1036=LIST!$A$75,0,IF(K1036=LIST!$A$76,0,IF(K1036=LIST!$A$77,0,IF(K1036=LIST!$A$78,0,(MIN(D1036,8)-K1036))))))</f>
        <v>0</v>
      </c>
      <c r="K1036" s="185" t="str">
        <f>IF(D1036="","",IF('CLAIM FORM'!$M$7="",0,IF(L1036=LIST!$A$78,0,IF('CLAIM FORM'!$M$7="R&amp;D",0,IF(E1036="",LIST!$A$75,IF(F1036=LIST!$F$30,0,IFERROR(((VLOOKUP(E1036,'TRAINING CODE'!B:D,3,FALSE)*MIN(D1036,8))),LIST!$A$76)))))))</f>
        <v/>
      </c>
      <c r="L1036" s="183" t="str">
        <f>IF(B1036="","",IF('CLAIM FORM'!$M$7="",LIST!$A$77,IFERROR(VLOOKUP(B1036,'PHR (Project Hourly Rate)'!B:G,6,FALSE),LIST!$A$78)))</f>
        <v/>
      </c>
    </row>
    <row r="1037" spans="1:12" ht="36" customHeight="1">
      <c r="A1037" s="184">
        <v>1035</v>
      </c>
      <c r="B1037" s="46"/>
      <c r="C1037" s="47"/>
      <c r="D1037" s="48"/>
      <c r="E1037" s="49"/>
      <c r="F1037" s="49"/>
      <c r="G1037" s="41" t="str">
        <f>IF(C1037="","",VLOOKUP(WEEKDAY(C1037),LIST!$A$15:$B$21,2,FALSE))</f>
        <v/>
      </c>
      <c r="H1037" s="42" t="str">
        <f>IF(B1037="","",IF(L1037=LIST!$A$80,LIST!$A$78,IF(L1037=LIST!$A$81,LIST!$A$78,IF(L1037=LIST!$A$82,LIST!$A$78,IF(IFERROR(VLOOKUP(B1037,'PHR (Project Hourly Rate)'!B:G,6,FALSE),LIST!$A$78)=0,LIST!$A$79,L1037)))))</f>
        <v/>
      </c>
      <c r="I1037" s="42" t="str">
        <f>IF(B1037="","",IF(L1037=LIST!$A$75,"",IF(K1037=LIST!$A$76,LIST!$A$76,IF(L1037=LIST!$A$77,"",IF(L1037=LIST!$A$78,"",IF(L1037=LIST!$A$80,"",IF(L1037=LIST!$A$72,"",IF(L1037=LIST!$A$73,"",IF(L1037=LIST!$A$81,"",IF(L1037=LIST!$A$82,"",IF(L1037=LIST!$A$79,"",IF(K1037=LIST!$A$75,LIST!$A$75,ROUND(J1037*L1037,2)))))))))))))</f>
        <v/>
      </c>
      <c r="J1037" s="43">
        <f>IF(D1037="",0,IF(K1037=LIST!$A$75,0,IF(K1037=LIST!$A$76,0,IF(K1037=LIST!$A$77,0,IF(K1037=LIST!$A$78,0,(MIN(D1037,8)-K1037))))))</f>
        <v>0</v>
      </c>
      <c r="K1037" s="185" t="str">
        <f>IF(D1037="","",IF('CLAIM FORM'!$M$7="",0,IF(L1037=LIST!$A$78,0,IF('CLAIM FORM'!$M$7="R&amp;D",0,IF(E1037="",LIST!$A$75,IF(F1037=LIST!$F$30,0,IFERROR(((VLOOKUP(E1037,'TRAINING CODE'!B:D,3,FALSE)*MIN(D1037,8))),LIST!$A$76)))))))</f>
        <v/>
      </c>
      <c r="L1037" s="183" t="str">
        <f>IF(B1037="","",IF('CLAIM FORM'!$M$7="",LIST!$A$77,IFERROR(VLOOKUP(B1037,'PHR (Project Hourly Rate)'!B:G,6,FALSE),LIST!$A$78)))</f>
        <v/>
      </c>
    </row>
    <row r="1038" spans="1:12" ht="36" customHeight="1">
      <c r="A1038" s="184">
        <v>1036</v>
      </c>
      <c r="B1038" s="46"/>
      <c r="C1038" s="47"/>
      <c r="D1038" s="48"/>
      <c r="E1038" s="49"/>
      <c r="F1038" s="49"/>
      <c r="G1038" s="41" t="str">
        <f>IF(C1038="","",VLOOKUP(WEEKDAY(C1038),LIST!$A$15:$B$21,2,FALSE))</f>
        <v/>
      </c>
      <c r="H1038" s="42" t="str">
        <f>IF(B1038="","",IF(L1038=LIST!$A$80,LIST!$A$78,IF(L1038=LIST!$A$81,LIST!$A$78,IF(L1038=LIST!$A$82,LIST!$A$78,IF(IFERROR(VLOOKUP(B1038,'PHR (Project Hourly Rate)'!B:G,6,FALSE),LIST!$A$78)=0,LIST!$A$79,L1038)))))</f>
        <v/>
      </c>
      <c r="I1038" s="42" t="str">
        <f>IF(B1038="","",IF(L1038=LIST!$A$75,"",IF(K1038=LIST!$A$76,LIST!$A$76,IF(L1038=LIST!$A$77,"",IF(L1038=LIST!$A$78,"",IF(L1038=LIST!$A$80,"",IF(L1038=LIST!$A$72,"",IF(L1038=LIST!$A$73,"",IF(L1038=LIST!$A$81,"",IF(L1038=LIST!$A$82,"",IF(L1038=LIST!$A$79,"",IF(K1038=LIST!$A$75,LIST!$A$75,ROUND(J1038*L1038,2)))))))))))))</f>
        <v/>
      </c>
      <c r="J1038" s="43">
        <f>IF(D1038="",0,IF(K1038=LIST!$A$75,0,IF(K1038=LIST!$A$76,0,IF(K1038=LIST!$A$77,0,IF(K1038=LIST!$A$78,0,(MIN(D1038,8)-K1038))))))</f>
        <v>0</v>
      </c>
      <c r="K1038" s="185" t="str">
        <f>IF(D1038="","",IF('CLAIM FORM'!$M$7="",0,IF(L1038=LIST!$A$78,0,IF('CLAIM FORM'!$M$7="R&amp;D",0,IF(E1038="",LIST!$A$75,IF(F1038=LIST!$F$30,0,IFERROR(((VLOOKUP(E1038,'TRAINING CODE'!B:D,3,FALSE)*MIN(D1038,8))),LIST!$A$76)))))))</f>
        <v/>
      </c>
      <c r="L1038" s="183" t="str">
        <f>IF(B1038="","",IF('CLAIM FORM'!$M$7="",LIST!$A$77,IFERROR(VLOOKUP(B1038,'PHR (Project Hourly Rate)'!B:G,6,FALSE),LIST!$A$78)))</f>
        <v/>
      </c>
    </row>
    <row r="1039" spans="1:12" ht="36" customHeight="1">
      <c r="A1039" s="184">
        <v>1037</v>
      </c>
      <c r="B1039" s="46"/>
      <c r="C1039" s="47"/>
      <c r="D1039" s="48"/>
      <c r="E1039" s="49"/>
      <c r="F1039" s="49"/>
      <c r="G1039" s="41" t="str">
        <f>IF(C1039="","",VLOOKUP(WEEKDAY(C1039),LIST!$A$15:$B$21,2,FALSE))</f>
        <v/>
      </c>
      <c r="H1039" s="42" t="str">
        <f>IF(B1039="","",IF(L1039=LIST!$A$80,LIST!$A$78,IF(L1039=LIST!$A$81,LIST!$A$78,IF(L1039=LIST!$A$82,LIST!$A$78,IF(IFERROR(VLOOKUP(B1039,'PHR (Project Hourly Rate)'!B:G,6,FALSE),LIST!$A$78)=0,LIST!$A$79,L1039)))))</f>
        <v/>
      </c>
      <c r="I1039" s="42" t="str">
        <f>IF(B1039="","",IF(L1039=LIST!$A$75,"",IF(K1039=LIST!$A$76,LIST!$A$76,IF(L1039=LIST!$A$77,"",IF(L1039=LIST!$A$78,"",IF(L1039=LIST!$A$80,"",IF(L1039=LIST!$A$72,"",IF(L1039=LIST!$A$73,"",IF(L1039=LIST!$A$81,"",IF(L1039=LIST!$A$82,"",IF(L1039=LIST!$A$79,"",IF(K1039=LIST!$A$75,LIST!$A$75,ROUND(J1039*L1039,2)))))))))))))</f>
        <v/>
      </c>
      <c r="J1039" s="43">
        <f>IF(D1039="",0,IF(K1039=LIST!$A$75,0,IF(K1039=LIST!$A$76,0,IF(K1039=LIST!$A$77,0,IF(K1039=LIST!$A$78,0,(MIN(D1039,8)-K1039))))))</f>
        <v>0</v>
      </c>
      <c r="K1039" s="185" t="str">
        <f>IF(D1039="","",IF('CLAIM FORM'!$M$7="",0,IF(L1039=LIST!$A$78,0,IF('CLAIM FORM'!$M$7="R&amp;D",0,IF(E1039="",LIST!$A$75,IF(F1039=LIST!$F$30,0,IFERROR(((VLOOKUP(E1039,'TRAINING CODE'!B:D,3,FALSE)*MIN(D1039,8))),LIST!$A$76)))))))</f>
        <v/>
      </c>
      <c r="L1039" s="183" t="str">
        <f>IF(B1039="","",IF('CLAIM FORM'!$M$7="",LIST!$A$77,IFERROR(VLOOKUP(B1039,'PHR (Project Hourly Rate)'!B:G,6,FALSE),LIST!$A$78)))</f>
        <v/>
      </c>
    </row>
    <row r="1040" spans="1:12" ht="36" customHeight="1">
      <c r="A1040" s="184">
        <v>1038</v>
      </c>
      <c r="B1040" s="46"/>
      <c r="C1040" s="47"/>
      <c r="D1040" s="48"/>
      <c r="E1040" s="49"/>
      <c r="F1040" s="49"/>
      <c r="G1040" s="41" t="str">
        <f>IF(C1040="","",VLOOKUP(WEEKDAY(C1040),LIST!$A$15:$B$21,2,FALSE))</f>
        <v/>
      </c>
      <c r="H1040" s="42" t="str">
        <f>IF(B1040="","",IF(L1040=LIST!$A$80,LIST!$A$78,IF(L1040=LIST!$A$81,LIST!$A$78,IF(L1040=LIST!$A$82,LIST!$A$78,IF(IFERROR(VLOOKUP(B1040,'PHR (Project Hourly Rate)'!B:G,6,FALSE),LIST!$A$78)=0,LIST!$A$79,L1040)))))</f>
        <v/>
      </c>
      <c r="I1040" s="42" t="str">
        <f>IF(B1040="","",IF(L1040=LIST!$A$75,"",IF(K1040=LIST!$A$76,LIST!$A$76,IF(L1040=LIST!$A$77,"",IF(L1040=LIST!$A$78,"",IF(L1040=LIST!$A$80,"",IF(L1040=LIST!$A$72,"",IF(L1040=LIST!$A$73,"",IF(L1040=LIST!$A$81,"",IF(L1040=LIST!$A$82,"",IF(L1040=LIST!$A$79,"",IF(K1040=LIST!$A$75,LIST!$A$75,ROUND(J1040*L1040,2)))))))))))))</f>
        <v/>
      </c>
      <c r="J1040" s="43">
        <f>IF(D1040="",0,IF(K1040=LIST!$A$75,0,IF(K1040=LIST!$A$76,0,IF(K1040=LIST!$A$77,0,IF(K1040=LIST!$A$78,0,(MIN(D1040,8)-K1040))))))</f>
        <v>0</v>
      </c>
      <c r="K1040" s="185" t="str">
        <f>IF(D1040="","",IF('CLAIM FORM'!$M$7="",0,IF(L1040=LIST!$A$78,0,IF('CLAIM FORM'!$M$7="R&amp;D",0,IF(E1040="",LIST!$A$75,IF(F1040=LIST!$F$30,0,IFERROR(((VLOOKUP(E1040,'TRAINING CODE'!B:D,3,FALSE)*MIN(D1040,8))),LIST!$A$76)))))))</f>
        <v/>
      </c>
      <c r="L1040" s="183" t="str">
        <f>IF(B1040="","",IF('CLAIM FORM'!$M$7="",LIST!$A$77,IFERROR(VLOOKUP(B1040,'PHR (Project Hourly Rate)'!B:G,6,FALSE),LIST!$A$78)))</f>
        <v/>
      </c>
    </row>
    <row r="1041" spans="1:12" ht="36" customHeight="1">
      <c r="A1041" s="184">
        <v>1039</v>
      </c>
      <c r="B1041" s="46"/>
      <c r="C1041" s="47"/>
      <c r="D1041" s="48"/>
      <c r="E1041" s="49"/>
      <c r="F1041" s="49"/>
      <c r="G1041" s="41" t="str">
        <f>IF(C1041="","",VLOOKUP(WEEKDAY(C1041),LIST!$A$15:$B$21,2,FALSE))</f>
        <v/>
      </c>
      <c r="H1041" s="42" t="str">
        <f>IF(B1041="","",IF(L1041=LIST!$A$80,LIST!$A$78,IF(L1041=LIST!$A$81,LIST!$A$78,IF(L1041=LIST!$A$82,LIST!$A$78,IF(IFERROR(VLOOKUP(B1041,'PHR (Project Hourly Rate)'!B:G,6,FALSE),LIST!$A$78)=0,LIST!$A$79,L1041)))))</f>
        <v/>
      </c>
      <c r="I1041" s="42" t="str">
        <f>IF(B1041="","",IF(L1041=LIST!$A$75,"",IF(K1041=LIST!$A$76,LIST!$A$76,IF(L1041=LIST!$A$77,"",IF(L1041=LIST!$A$78,"",IF(L1041=LIST!$A$80,"",IF(L1041=LIST!$A$72,"",IF(L1041=LIST!$A$73,"",IF(L1041=LIST!$A$81,"",IF(L1041=LIST!$A$82,"",IF(L1041=LIST!$A$79,"",IF(K1041=LIST!$A$75,LIST!$A$75,ROUND(J1041*L1041,2)))))))))))))</f>
        <v/>
      </c>
      <c r="J1041" s="43">
        <f>IF(D1041="",0,IF(K1041=LIST!$A$75,0,IF(K1041=LIST!$A$76,0,IF(K1041=LIST!$A$77,0,IF(K1041=LIST!$A$78,0,(MIN(D1041,8)-K1041))))))</f>
        <v>0</v>
      </c>
      <c r="K1041" s="185" t="str">
        <f>IF(D1041="","",IF('CLAIM FORM'!$M$7="",0,IF(L1041=LIST!$A$78,0,IF('CLAIM FORM'!$M$7="R&amp;D",0,IF(E1041="",LIST!$A$75,IF(F1041=LIST!$F$30,0,IFERROR(((VLOOKUP(E1041,'TRAINING CODE'!B:D,3,FALSE)*MIN(D1041,8))),LIST!$A$76)))))))</f>
        <v/>
      </c>
      <c r="L1041" s="183" t="str">
        <f>IF(B1041="","",IF('CLAIM FORM'!$M$7="",LIST!$A$77,IFERROR(VLOOKUP(B1041,'PHR (Project Hourly Rate)'!B:G,6,FALSE),LIST!$A$78)))</f>
        <v/>
      </c>
    </row>
    <row r="1042" spans="1:12" ht="36" customHeight="1">
      <c r="A1042" s="184">
        <v>1040</v>
      </c>
      <c r="B1042" s="46"/>
      <c r="C1042" s="47"/>
      <c r="D1042" s="48"/>
      <c r="E1042" s="49"/>
      <c r="F1042" s="49"/>
      <c r="G1042" s="41" t="str">
        <f>IF(C1042="","",VLOOKUP(WEEKDAY(C1042),LIST!$A$15:$B$21,2,FALSE))</f>
        <v/>
      </c>
      <c r="H1042" s="42" t="str">
        <f>IF(B1042="","",IF(L1042=LIST!$A$80,LIST!$A$78,IF(L1042=LIST!$A$81,LIST!$A$78,IF(L1042=LIST!$A$82,LIST!$A$78,IF(IFERROR(VLOOKUP(B1042,'PHR (Project Hourly Rate)'!B:G,6,FALSE),LIST!$A$78)=0,LIST!$A$79,L1042)))))</f>
        <v/>
      </c>
      <c r="I1042" s="42" t="str">
        <f>IF(B1042="","",IF(L1042=LIST!$A$75,"",IF(K1042=LIST!$A$76,LIST!$A$76,IF(L1042=LIST!$A$77,"",IF(L1042=LIST!$A$78,"",IF(L1042=LIST!$A$80,"",IF(L1042=LIST!$A$72,"",IF(L1042=LIST!$A$73,"",IF(L1042=LIST!$A$81,"",IF(L1042=LIST!$A$82,"",IF(L1042=LIST!$A$79,"",IF(K1042=LIST!$A$75,LIST!$A$75,ROUND(J1042*L1042,2)))))))))))))</f>
        <v/>
      </c>
      <c r="J1042" s="43">
        <f>IF(D1042="",0,IF(K1042=LIST!$A$75,0,IF(K1042=LIST!$A$76,0,IF(K1042=LIST!$A$77,0,IF(K1042=LIST!$A$78,0,(MIN(D1042,8)-K1042))))))</f>
        <v>0</v>
      </c>
      <c r="K1042" s="185" t="str">
        <f>IF(D1042="","",IF('CLAIM FORM'!$M$7="",0,IF(L1042=LIST!$A$78,0,IF('CLAIM FORM'!$M$7="R&amp;D",0,IF(E1042="",LIST!$A$75,IF(F1042=LIST!$F$30,0,IFERROR(((VLOOKUP(E1042,'TRAINING CODE'!B:D,3,FALSE)*MIN(D1042,8))),LIST!$A$76)))))))</f>
        <v/>
      </c>
      <c r="L1042" s="183" t="str">
        <f>IF(B1042="","",IF('CLAIM FORM'!$M$7="",LIST!$A$77,IFERROR(VLOOKUP(B1042,'PHR (Project Hourly Rate)'!B:G,6,FALSE),LIST!$A$78)))</f>
        <v/>
      </c>
    </row>
    <row r="1043" spans="1:12" ht="36" customHeight="1">
      <c r="A1043" s="184">
        <v>1041</v>
      </c>
      <c r="B1043" s="46"/>
      <c r="C1043" s="47"/>
      <c r="D1043" s="48"/>
      <c r="E1043" s="49"/>
      <c r="F1043" s="49"/>
      <c r="G1043" s="41" t="str">
        <f>IF(C1043="","",VLOOKUP(WEEKDAY(C1043),LIST!$A$15:$B$21,2,FALSE))</f>
        <v/>
      </c>
      <c r="H1043" s="42" t="str">
        <f>IF(B1043="","",IF(L1043=LIST!$A$80,LIST!$A$78,IF(L1043=LIST!$A$81,LIST!$A$78,IF(L1043=LIST!$A$82,LIST!$A$78,IF(IFERROR(VLOOKUP(B1043,'PHR (Project Hourly Rate)'!B:G,6,FALSE),LIST!$A$78)=0,LIST!$A$79,L1043)))))</f>
        <v/>
      </c>
      <c r="I1043" s="42" t="str">
        <f>IF(B1043="","",IF(L1043=LIST!$A$75,"",IF(K1043=LIST!$A$76,LIST!$A$76,IF(L1043=LIST!$A$77,"",IF(L1043=LIST!$A$78,"",IF(L1043=LIST!$A$80,"",IF(L1043=LIST!$A$72,"",IF(L1043=LIST!$A$73,"",IF(L1043=LIST!$A$81,"",IF(L1043=LIST!$A$82,"",IF(L1043=LIST!$A$79,"",IF(K1043=LIST!$A$75,LIST!$A$75,ROUND(J1043*L1043,2)))))))))))))</f>
        <v/>
      </c>
      <c r="J1043" s="43">
        <f>IF(D1043="",0,IF(K1043=LIST!$A$75,0,IF(K1043=LIST!$A$76,0,IF(K1043=LIST!$A$77,0,IF(K1043=LIST!$A$78,0,(MIN(D1043,8)-K1043))))))</f>
        <v>0</v>
      </c>
      <c r="K1043" s="185" t="str">
        <f>IF(D1043="","",IF('CLAIM FORM'!$M$7="",0,IF(L1043=LIST!$A$78,0,IF('CLAIM FORM'!$M$7="R&amp;D",0,IF(E1043="",LIST!$A$75,IF(F1043=LIST!$F$30,0,IFERROR(((VLOOKUP(E1043,'TRAINING CODE'!B:D,3,FALSE)*MIN(D1043,8))),LIST!$A$76)))))))</f>
        <v/>
      </c>
      <c r="L1043" s="183" t="str">
        <f>IF(B1043="","",IF('CLAIM FORM'!$M$7="",LIST!$A$77,IFERROR(VLOOKUP(B1043,'PHR (Project Hourly Rate)'!B:G,6,FALSE),LIST!$A$78)))</f>
        <v/>
      </c>
    </row>
    <row r="1044" spans="1:12" ht="36" customHeight="1">
      <c r="A1044" s="184">
        <v>1042</v>
      </c>
      <c r="B1044" s="46"/>
      <c r="C1044" s="47"/>
      <c r="D1044" s="48"/>
      <c r="E1044" s="49"/>
      <c r="F1044" s="49"/>
      <c r="G1044" s="41" t="str">
        <f>IF(C1044="","",VLOOKUP(WEEKDAY(C1044),LIST!$A$15:$B$21,2,FALSE))</f>
        <v/>
      </c>
      <c r="H1044" s="42" t="str">
        <f>IF(B1044="","",IF(L1044=LIST!$A$80,LIST!$A$78,IF(L1044=LIST!$A$81,LIST!$A$78,IF(L1044=LIST!$A$82,LIST!$A$78,IF(IFERROR(VLOOKUP(B1044,'PHR (Project Hourly Rate)'!B:G,6,FALSE),LIST!$A$78)=0,LIST!$A$79,L1044)))))</f>
        <v/>
      </c>
      <c r="I1044" s="42" t="str">
        <f>IF(B1044="","",IF(L1044=LIST!$A$75,"",IF(K1044=LIST!$A$76,LIST!$A$76,IF(L1044=LIST!$A$77,"",IF(L1044=LIST!$A$78,"",IF(L1044=LIST!$A$80,"",IF(L1044=LIST!$A$72,"",IF(L1044=LIST!$A$73,"",IF(L1044=LIST!$A$81,"",IF(L1044=LIST!$A$82,"",IF(L1044=LIST!$A$79,"",IF(K1044=LIST!$A$75,LIST!$A$75,ROUND(J1044*L1044,2)))))))))))))</f>
        <v/>
      </c>
      <c r="J1044" s="43">
        <f>IF(D1044="",0,IF(K1044=LIST!$A$75,0,IF(K1044=LIST!$A$76,0,IF(K1044=LIST!$A$77,0,IF(K1044=LIST!$A$78,0,(MIN(D1044,8)-K1044))))))</f>
        <v>0</v>
      </c>
      <c r="K1044" s="185" t="str">
        <f>IF(D1044="","",IF('CLAIM FORM'!$M$7="",0,IF(L1044=LIST!$A$78,0,IF('CLAIM FORM'!$M$7="R&amp;D",0,IF(E1044="",LIST!$A$75,IF(F1044=LIST!$F$30,0,IFERROR(((VLOOKUP(E1044,'TRAINING CODE'!B:D,3,FALSE)*MIN(D1044,8))),LIST!$A$76)))))))</f>
        <v/>
      </c>
      <c r="L1044" s="183" t="str">
        <f>IF(B1044="","",IF('CLAIM FORM'!$M$7="",LIST!$A$77,IFERROR(VLOOKUP(B1044,'PHR (Project Hourly Rate)'!B:G,6,FALSE),LIST!$A$78)))</f>
        <v/>
      </c>
    </row>
    <row r="1045" spans="1:12" ht="36" customHeight="1">
      <c r="A1045" s="184">
        <v>1043</v>
      </c>
      <c r="B1045" s="46"/>
      <c r="C1045" s="47"/>
      <c r="D1045" s="48"/>
      <c r="E1045" s="49"/>
      <c r="F1045" s="49"/>
      <c r="G1045" s="41" t="str">
        <f>IF(C1045="","",VLOOKUP(WEEKDAY(C1045),LIST!$A$15:$B$21,2,FALSE))</f>
        <v/>
      </c>
      <c r="H1045" s="42" t="str">
        <f>IF(B1045="","",IF(L1045=LIST!$A$80,LIST!$A$78,IF(L1045=LIST!$A$81,LIST!$A$78,IF(L1045=LIST!$A$82,LIST!$A$78,IF(IFERROR(VLOOKUP(B1045,'PHR (Project Hourly Rate)'!B:G,6,FALSE),LIST!$A$78)=0,LIST!$A$79,L1045)))))</f>
        <v/>
      </c>
      <c r="I1045" s="42" t="str">
        <f>IF(B1045="","",IF(L1045=LIST!$A$75,"",IF(K1045=LIST!$A$76,LIST!$A$76,IF(L1045=LIST!$A$77,"",IF(L1045=LIST!$A$78,"",IF(L1045=LIST!$A$80,"",IF(L1045=LIST!$A$72,"",IF(L1045=LIST!$A$73,"",IF(L1045=LIST!$A$81,"",IF(L1045=LIST!$A$82,"",IF(L1045=LIST!$A$79,"",IF(K1045=LIST!$A$75,LIST!$A$75,ROUND(J1045*L1045,2)))))))))))))</f>
        <v/>
      </c>
      <c r="J1045" s="43">
        <f>IF(D1045="",0,IF(K1045=LIST!$A$75,0,IF(K1045=LIST!$A$76,0,IF(K1045=LIST!$A$77,0,IF(K1045=LIST!$A$78,0,(MIN(D1045,8)-K1045))))))</f>
        <v>0</v>
      </c>
      <c r="K1045" s="185" t="str">
        <f>IF(D1045="","",IF('CLAIM FORM'!$M$7="",0,IF(L1045=LIST!$A$78,0,IF('CLAIM FORM'!$M$7="R&amp;D",0,IF(E1045="",LIST!$A$75,IF(F1045=LIST!$F$30,0,IFERROR(((VLOOKUP(E1045,'TRAINING CODE'!B:D,3,FALSE)*MIN(D1045,8))),LIST!$A$76)))))))</f>
        <v/>
      </c>
      <c r="L1045" s="183" t="str">
        <f>IF(B1045="","",IF('CLAIM FORM'!$M$7="",LIST!$A$77,IFERROR(VLOOKUP(B1045,'PHR (Project Hourly Rate)'!B:G,6,FALSE),LIST!$A$78)))</f>
        <v/>
      </c>
    </row>
    <row r="1046" spans="1:12" ht="36" customHeight="1">
      <c r="A1046" s="184">
        <v>1044</v>
      </c>
      <c r="B1046" s="46"/>
      <c r="C1046" s="47"/>
      <c r="D1046" s="48"/>
      <c r="E1046" s="49"/>
      <c r="F1046" s="49"/>
      <c r="G1046" s="41" t="str">
        <f>IF(C1046="","",VLOOKUP(WEEKDAY(C1046),LIST!$A$15:$B$21,2,FALSE))</f>
        <v/>
      </c>
      <c r="H1046" s="42" t="str">
        <f>IF(B1046="","",IF(L1046=LIST!$A$80,LIST!$A$78,IF(L1046=LIST!$A$81,LIST!$A$78,IF(L1046=LIST!$A$82,LIST!$A$78,IF(IFERROR(VLOOKUP(B1046,'PHR (Project Hourly Rate)'!B:G,6,FALSE),LIST!$A$78)=0,LIST!$A$79,L1046)))))</f>
        <v/>
      </c>
      <c r="I1046" s="42" t="str">
        <f>IF(B1046="","",IF(L1046=LIST!$A$75,"",IF(K1046=LIST!$A$76,LIST!$A$76,IF(L1046=LIST!$A$77,"",IF(L1046=LIST!$A$78,"",IF(L1046=LIST!$A$80,"",IF(L1046=LIST!$A$72,"",IF(L1046=LIST!$A$73,"",IF(L1046=LIST!$A$81,"",IF(L1046=LIST!$A$82,"",IF(L1046=LIST!$A$79,"",IF(K1046=LIST!$A$75,LIST!$A$75,ROUND(J1046*L1046,2)))))))))))))</f>
        <v/>
      </c>
      <c r="J1046" s="43">
        <f>IF(D1046="",0,IF(K1046=LIST!$A$75,0,IF(K1046=LIST!$A$76,0,IF(K1046=LIST!$A$77,0,IF(K1046=LIST!$A$78,0,(MIN(D1046,8)-K1046))))))</f>
        <v>0</v>
      </c>
      <c r="K1046" s="185" t="str">
        <f>IF(D1046="","",IF('CLAIM FORM'!$M$7="",0,IF(L1046=LIST!$A$78,0,IF('CLAIM FORM'!$M$7="R&amp;D",0,IF(E1046="",LIST!$A$75,IF(F1046=LIST!$F$30,0,IFERROR(((VLOOKUP(E1046,'TRAINING CODE'!B:D,3,FALSE)*MIN(D1046,8))),LIST!$A$76)))))))</f>
        <v/>
      </c>
      <c r="L1046" s="183" t="str">
        <f>IF(B1046="","",IF('CLAIM FORM'!$M$7="",LIST!$A$77,IFERROR(VLOOKUP(B1046,'PHR (Project Hourly Rate)'!B:G,6,FALSE),LIST!$A$78)))</f>
        <v/>
      </c>
    </row>
    <row r="1047" spans="1:12" ht="36" customHeight="1">
      <c r="A1047" s="184">
        <v>1045</v>
      </c>
      <c r="B1047" s="46"/>
      <c r="C1047" s="47"/>
      <c r="D1047" s="48"/>
      <c r="E1047" s="49"/>
      <c r="F1047" s="49"/>
      <c r="G1047" s="41" t="str">
        <f>IF(C1047="","",VLOOKUP(WEEKDAY(C1047),LIST!$A$15:$B$21,2,FALSE))</f>
        <v/>
      </c>
      <c r="H1047" s="42" t="str">
        <f>IF(B1047="","",IF(L1047=LIST!$A$80,LIST!$A$78,IF(L1047=LIST!$A$81,LIST!$A$78,IF(L1047=LIST!$A$82,LIST!$A$78,IF(IFERROR(VLOOKUP(B1047,'PHR (Project Hourly Rate)'!B:G,6,FALSE),LIST!$A$78)=0,LIST!$A$79,L1047)))))</f>
        <v/>
      </c>
      <c r="I1047" s="42" t="str">
        <f>IF(B1047="","",IF(L1047=LIST!$A$75,"",IF(K1047=LIST!$A$76,LIST!$A$76,IF(L1047=LIST!$A$77,"",IF(L1047=LIST!$A$78,"",IF(L1047=LIST!$A$80,"",IF(L1047=LIST!$A$72,"",IF(L1047=LIST!$A$73,"",IF(L1047=LIST!$A$81,"",IF(L1047=LIST!$A$82,"",IF(L1047=LIST!$A$79,"",IF(K1047=LIST!$A$75,LIST!$A$75,ROUND(J1047*L1047,2)))))))))))))</f>
        <v/>
      </c>
      <c r="J1047" s="43">
        <f>IF(D1047="",0,IF(K1047=LIST!$A$75,0,IF(K1047=LIST!$A$76,0,IF(K1047=LIST!$A$77,0,IF(K1047=LIST!$A$78,0,(MIN(D1047,8)-K1047))))))</f>
        <v>0</v>
      </c>
      <c r="K1047" s="185" t="str">
        <f>IF(D1047="","",IF('CLAIM FORM'!$M$7="",0,IF(L1047=LIST!$A$78,0,IF('CLAIM FORM'!$M$7="R&amp;D",0,IF(E1047="",LIST!$A$75,IF(F1047=LIST!$F$30,0,IFERROR(((VLOOKUP(E1047,'TRAINING CODE'!B:D,3,FALSE)*MIN(D1047,8))),LIST!$A$76)))))))</f>
        <v/>
      </c>
      <c r="L1047" s="183" t="str">
        <f>IF(B1047="","",IF('CLAIM FORM'!$M$7="",LIST!$A$77,IFERROR(VLOOKUP(B1047,'PHR (Project Hourly Rate)'!B:G,6,FALSE),LIST!$A$78)))</f>
        <v/>
      </c>
    </row>
    <row r="1048" spans="1:12" ht="36" customHeight="1">
      <c r="A1048" s="184">
        <v>1046</v>
      </c>
      <c r="B1048" s="46"/>
      <c r="C1048" s="47"/>
      <c r="D1048" s="48"/>
      <c r="E1048" s="49"/>
      <c r="F1048" s="49"/>
      <c r="G1048" s="41" t="str">
        <f>IF(C1048="","",VLOOKUP(WEEKDAY(C1048),LIST!$A$15:$B$21,2,FALSE))</f>
        <v/>
      </c>
      <c r="H1048" s="42" t="str">
        <f>IF(B1048="","",IF(L1048=LIST!$A$80,LIST!$A$78,IF(L1048=LIST!$A$81,LIST!$A$78,IF(L1048=LIST!$A$82,LIST!$A$78,IF(IFERROR(VLOOKUP(B1048,'PHR (Project Hourly Rate)'!B:G,6,FALSE),LIST!$A$78)=0,LIST!$A$79,L1048)))))</f>
        <v/>
      </c>
      <c r="I1048" s="42" t="str">
        <f>IF(B1048="","",IF(L1048=LIST!$A$75,"",IF(K1048=LIST!$A$76,LIST!$A$76,IF(L1048=LIST!$A$77,"",IF(L1048=LIST!$A$78,"",IF(L1048=LIST!$A$80,"",IF(L1048=LIST!$A$72,"",IF(L1048=LIST!$A$73,"",IF(L1048=LIST!$A$81,"",IF(L1048=LIST!$A$82,"",IF(L1048=LIST!$A$79,"",IF(K1048=LIST!$A$75,LIST!$A$75,ROUND(J1048*L1048,2)))))))))))))</f>
        <v/>
      </c>
      <c r="J1048" s="43">
        <f>IF(D1048="",0,IF(K1048=LIST!$A$75,0,IF(K1048=LIST!$A$76,0,IF(K1048=LIST!$A$77,0,IF(K1048=LIST!$A$78,0,(MIN(D1048,8)-K1048))))))</f>
        <v>0</v>
      </c>
      <c r="K1048" s="185" t="str">
        <f>IF(D1048="","",IF('CLAIM FORM'!$M$7="",0,IF(L1048=LIST!$A$78,0,IF('CLAIM FORM'!$M$7="R&amp;D",0,IF(E1048="",LIST!$A$75,IF(F1048=LIST!$F$30,0,IFERROR(((VLOOKUP(E1048,'TRAINING CODE'!B:D,3,FALSE)*MIN(D1048,8))),LIST!$A$76)))))))</f>
        <v/>
      </c>
      <c r="L1048" s="183" t="str">
        <f>IF(B1048="","",IF('CLAIM FORM'!$M$7="",LIST!$A$77,IFERROR(VLOOKUP(B1048,'PHR (Project Hourly Rate)'!B:G,6,FALSE),LIST!$A$78)))</f>
        <v/>
      </c>
    </row>
    <row r="1049" spans="1:12" ht="36" customHeight="1">
      <c r="A1049" s="184">
        <v>1047</v>
      </c>
      <c r="B1049" s="46"/>
      <c r="C1049" s="47"/>
      <c r="D1049" s="48"/>
      <c r="E1049" s="49"/>
      <c r="F1049" s="49"/>
      <c r="G1049" s="41" t="str">
        <f>IF(C1049="","",VLOOKUP(WEEKDAY(C1049),LIST!$A$15:$B$21,2,FALSE))</f>
        <v/>
      </c>
      <c r="H1049" s="42" t="str">
        <f>IF(B1049="","",IF(L1049=LIST!$A$80,LIST!$A$78,IF(L1049=LIST!$A$81,LIST!$A$78,IF(L1049=LIST!$A$82,LIST!$A$78,IF(IFERROR(VLOOKUP(B1049,'PHR (Project Hourly Rate)'!B:G,6,FALSE),LIST!$A$78)=0,LIST!$A$79,L1049)))))</f>
        <v/>
      </c>
      <c r="I1049" s="42" t="str">
        <f>IF(B1049="","",IF(L1049=LIST!$A$75,"",IF(K1049=LIST!$A$76,LIST!$A$76,IF(L1049=LIST!$A$77,"",IF(L1049=LIST!$A$78,"",IF(L1049=LIST!$A$80,"",IF(L1049=LIST!$A$72,"",IF(L1049=LIST!$A$73,"",IF(L1049=LIST!$A$81,"",IF(L1049=LIST!$A$82,"",IF(L1049=LIST!$A$79,"",IF(K1049=LIST!$A$75,LIST!$A$75,ROUND(J1049*L1049,2)))))))))))))</f>
        <v/>
      </c>
      <c r="J1049" s="43">
        <f>IF(D1049="",0,IF(K1049=LIST!$A$75,0,IF(K1049=LIST!$A$76,0,IF(K1049=LIST!$A$77,0,IF(K1049=LIST!$A$78,0,(MIN(D1049,8)-K1049))))))</f>
        <v>0</v>
      </c>
      <c r="K1049" s="185" t="str">
        <f>IF(D1049="","",IF('CLAIM FORM'!$M$7="",0,IF(L1049=LIST!$A$78,0,IF('CLAIM FORM'!$M$7="R&amp;D",0,IF(E1049="",LIST!$A$75,IF(F1049=LIST!$F$30,0,IFERROR(((VLOOKUP(E1049,'TRAINING CODE'!B:D,3,FALSE)*MIN(D1049,8))),LIST!$A$76)))))))</f>
        <v/>
      </c>
      <c r="L1049" s="183" t="str">
        <f>IF(B1049="","",IF('CLAIM FORM'!$M$7="",LIST!$A$77,IFERROR(VLOOKUP(B1049,'PHR (Project Hourly Rate)'!B:G,6,FALSE),LIST!$A$78)))</f>
        <v/>
      </c>
    </row>
    <row r="1050" spans="1:12" ht="36" customHeight="1">
      <c r="A1050" s="184">
        <v>1048</v>
      </c>
      <c r="B1050" s="46"/>
      <c r="C1050" s="47"/>
      <c r="D1050" s="48"/>
      <c r="E1050" s="49"/>
      <c r="F1050" s="49"/>
      <c r="G1050" s="41" t="str">
        <f>IF(C1050="","",VLOOKUP(WEEKDAY(C1050),LIST!$A$15:$B$21,2,FALSE))</f>
        <v/>
      </c>
      <c r="H1050" s="42" t="str">
        <f>IF(B1050="","",IF(L1050=LIST!$A$80,LIST!$A$78,IF(L1050=LIST!$A$81,LIST!$A$78,IF(L1050=LIST!$A$82,LIST!$A$78,IF(IFERROR(VLOOKUP(B1050,'PHR (Project Hourly Rate)'!B:G,6,FALSE),LIST!$A$78)=0,LIST!$A$79,L1050)))))</f>
        <v/>
      </c>
      <c r="I1050" s="42" t="str">
        <f>IF(B1050="","",IF(L1050=LIST!$A$75,"",IF(K1050=LIST!$A$76,LIST!$A$76,IF(L1050=LIST!$A$77,"",IF(L1050=LIST!$A$78,"",IF(L1050=LIST!$A$80,"",IF(L1050=LIST!$A$72,"",IF(L1050=LIST!$A$73,"",IF(L1050=LIST!$A$81,"",IF(L1050=LIST!$A$82,"",IF(L1050=LIST!$A$79,"",IF(K1050=LIST!$A$75,LIST!$A$75,ROUND(J1050*L1050,2)))))))))))))</f>
        <v/>
      </c>
      <c r="J1050" s="43">
        <f>IF(D1050="",0,IF(K1050=LIST!$A$75,0,IF(K1050=LIST!$A$76,0,IF(K1050=LIST!$A$77,0,IF(K1050=LIST!$A$78,0,(MIN(D1050,8)-K1050))))))</f>
        <v>0</v>
      </c>
      <c r="K1050" s="185" t="str">
        <f>IF(D1050="","",IF('CLAIM FORM'!$M$7="",0,IF(L1050=LIST!$A$78,0,IF('CLAIM FORM'!$M$7="R&amp;D",0,IF(E1050="",LIST!$A$75,IF(F1050=LIST!$F$30,0,IFERROR(((VLOOKUP(E1050,'TRAINING CODE'!B:D,3,FALSE)*MIN(D1050,8))),LIST!$A$76)))))))</f>
        <v/>
      </c>
      <c r="L1050" s="183" t="str">
        <f>IF(B1050="","",IF('CLAIM FORM'!$M$7="",LIST!$A$77,IFERROR(VLOOKUP(B1050,'PHR (Project Hourly Rate)'!B:G,6,FALSE),LIST!$A$78)))</f>
        <v/>
      </c>
    </row>
    <row r="1051" spans="1:12" ht="36" customHeight="1">
      <c r="A1051" s="184">
        <v>1049</v>
      </c>
      <c r="B1051" s="46"/>
      <c r="C1051" s="47"/>
      <c r="D1051" s="48"/>
      <c r="E1051" s="49"/>
      <c r="F1051" s="49"/>
      <c r="G1051" s="41" t="str">
        <f>IF(C1051="","",VLOOKUP(WEEKDAY(C1051),LIST!$A$15:$B$21,2,FALSE))</f>
        <v/>
      </c>
      <c r="H1051" s="42" t="str">
        <f>IF(B1051="","",IF(L1051=LIST!$A$80,LIST!$A$78,IF(L1051=LIST!$A$81,LIST!$A$78,IF(L1051=LIST!$A$82,LIST!$A$78,IF(IFERROR(VLOOKUP(B1051,'PHR (Project Hourly Rate)'!B:G,6,FALSE),LIST!$A$78)=0,LIST!$A$79,L1051)))))</f>
        <v/>
      </c>
      <c r="I1051" s="42" t="str">
        <f>IF(B1051="","",IF(L1051=LIST!$A$75,"",IF(K1051=LIST!$A$76,LIST!$A$76,IF(L1051=LIST!$A$77,"",IF(L1051=LIST!$A$78,"",IF(L1051=LIST!$A$80,"",IF(L1051=LIST!$A$72,"",IF(L1051=LIST!$A$73,"",IF(L1051=LIST!$A$81,"",IF(L1051=LIST!$A$82,"",IF(L1051=LIST!$A$79,"",IF(K1051=LIST!$A$75,LIST!$A$75,ROUND(J1051*L1051,2)))))))))))))</f>
        <v/>
      </c>
      <c r="J1051" s="43">
        <f>IF(D1051="",0,IF(K1051=LIST!$A$75,0,IF(K1051=LIST!$A$76,0,IF(K1051=LIST!$A$77,0,IF(K1051=LIST!$A$78,0,(MIN(D1051,8)-K1051))))))</f>
        <v>0</v>
      </c>
      <c r="K1051" s="185" t="str">
        <f>IF(D1051="","",IF('CLAIM FORM'!$M$7="",0,IF(L1051=LIST!$A$78,0,IF('CLAIM FORM'!$M$7="R&amp;D",0,IF(E1051="",LIST!$A$75,IF(F1051=LIST!$F$30,0,IFERROR(((VLOOKUP(E1051,'TRAINING CODE'!B:D,3,FALSE)*MIN(D1051,8))),LIST!$A$76)))))))</f>
        <v/>
      </c>
      <c r="L1051" s="183" t="str">
        <f>IF(B1051="","",IF('CLAIM FORM'!$M$7="",LIST!$A$77,IFERROR(VLOOKUP(B1051,'PHR (Project Hourly Rate)'!B:G,6,FALSE),LIST!$A$78)))</f>
        <v/>
      </c>
    </row>
    <row r="1052" spans="1:12" ht="36" customHeight="1">
      <c r="A1052" s="184">
        <v>1050</v>
      </c>
      <c r="B1052" s="46"/>
      <c r="C1052" s="47"/>
      <c r="D1052" s="48"/>
      <c r="E1052" s="49"/>
      <c r="F1052" s="49"/>
      <c r="G1052" s="41" t="str">
        <f>IF(C1052="","",VLOOKUP(WEEKDAY(C1052),LIST!$A$15:$B$21,2,FALSE))</f>
        <v/>
      </c>
      <c r="H1052" s="42" t="str">
        <f>IF(B1052="","",IF(L1052=LIST!$A$80,LIST!$A$78,IF(L1052=LIST!$A$81,LIST!$A$78,IF(L1052=LIST!$A$82,LIST!$A$78,IF(IFERROR(VLOOKUP(B1052,'PHR (Project Hourly Rate)'!B:G,6,FALSE),LIST!$A$78)=0,LIST!$A$79,L1052)))))</f>
        <v/>
      </c>
      <c r="I1052" s="42" t="str">
        <f>IF(B1052="","",IF(L1052=LIST!$A$75,"",IF(K1052=LIST!$A$76,LIST!$A$76,IF(L1052=LIST!$A$77,"",IF(L1052=LIST!$A$78,"",IF(L1052=LIST!$A$80,"",IF(L1052=LIST!$A$72,"",IF(L1052=LIST!$A$73,"",IF(L1052=LIST!$A$81,"",IF(L1052=LIST!$A$82,"",IF(L1052=LIST!$A$79,"",IF(K1052=LIST!$A$75,LIST!$A$75,ROUND(J1052*L1052,2)))))))))))))</f>
        <v/>
      </c>
      <c r="J1052" s="43">
        <f>IF(D1052="",0,IF(K1052=LIST!$A$75,0,IF(K1052=LIST!$A$76,0,IF(K1052=LIST!$A$77,0,IF(K1052=LIST!$A$78,0,(MIN(D1052,8)-K1052))))))</f>
        <v>0</v>
      </c>
      <c r="K1052" s="185" t="str">
        <f>IF(D1052="","",IF('CLAIM FORM'!$M$7="",0,IF(L1052=LIST!$A$78,0,IF('CLAIM FORM'!$M$7="R&amp;D",0,IF(E1052="",LIST!$A$75,IF(F1052=LIST!$F$30,0,IFERROR(((VLOOKUP(E1052,'TRAINING CODE'!B:D,3,FALSE)*MIN(D1052,8))),LIST!$A$76)))))))</f>
        <v/>
      </c>
      <c r="L1052" s="183" t="str">
        <f>IF(B1052="","",IF('CLAIM FORM'!$M$7="",LIST!$A$77,IFERROR(VLOOKUP(B1052,'PHR (Project Hourly Rate)'!B:G,6,FALSE),LIST!$A$78)))</f>
        <v/>
      </c>
    </row>
    <row r="1053" spans="1:12" ht="36" customHeight="1">
      <c r="A1053" s="184">
        <v>1051</v>
      </c>
      <c r="B1053" s="46"/>
      <c r="C1053" s="47"/>
      <c r="D1053" s="48"/>
      <c r="E1053" s="49"/>
      <c r="F1053" s="49"/>
      <c r="G1053" s="41" t="str">
        <f>IF(C1053="","",VLOOKUP(WEEKDAY(C1053),LIST!$A$15:$B$21,2,FALSE))</f>
        <v/>
      </c>
      <c r="H1053" s="42" t="str">
        <f>IF(B1053="","",IF(L1053=LIST!$A$80,LIST!$A$78,IF(L1053=LIST!$A$81,LIST!$A$78,IF(L1053=LIST!$A$82,LIST!$A$78,IF(IFERROR(VLOOKUP(B1053,'PHR (Project Hourly Rate)'!B:G,6,FALSE),LIST!$A$78)=0,LIST!$A$79,L1053)))))</f>
        <v/>
      </c>
      <c r="I1053" s="42" t="str">
        <f>IF(B1053="","",IF(L1053=LIST!$A$75,"",IF(K1053=LIST!$A$76,LIST!$A$76,IF(L1053=LIST!$A$77,"",IF(L1053=LIST!$A$78,"",IF(L1053=LIST!$A$80,"",IF(L1053=LIST!$A$72,"",IF(L1053=LIST!$A$73,"",IF(L1053=LIST!$A$81,"",IF(L1053=LIST!$A$82,"",IF(L1053=LIST!$A$79,"",IF(K1053=LIST!$A$75,LIST!$A$75,ROUND(J1053*L1053,2)))))))))))))</f>
        <v/>
      </c>
      <c r="J1053" s="43">
        <f>IF(D1053="",0,IF(K1053=LIST!$A$75,0,IF(K1053=LIST!$A$76,0,IF(K1053=LIST!$A$77,0,IF(K1053=LIST!$A$78,0,(MIN(D1053,8)-K1053))))))</f>
        <v>0</v>
      </c>
      <c r="K1053" s="185" t="str">
        <f>IF(D1053="","",IF('CLAIM FORM'!$M$7="",0,IF(L1053=LIST!$A$78,0,IF('CLAIM FORM'!$M$7="R&amp;D",0,IF(E1053="",LIST!$A$75,IF(F1053=LIST!$F$30,0,IFERROR(((VLOOKUP(E1053,'TRAINING CODE'!B:D,3,FALSE)*MIN(D1053,8))),LIST!$A$76)))))))</f>
        <v/>
      </c>
      <c r="L1053" s="183" t="str">
        <f>IF(B1053="","",IF('CLAIM FORM'!$M$7="",LIST!$A$77,IFERROR(VLOOKUP(B1053,'PHR (Project Hourly Rate)'!B:G,6,FALSE),LIST!$A$78)))</f>
        <v/>
      </c>
    </row>
    <row r="1054" spans="1:12" ht="36" customHeight="1">
      <c r="A1054" s="184">
        <v>1052</v>
      </c>
      <c r="B1054" s="46"/>
      <c r="C1054" s="47"/>
      <c r="D1054" s="48"/>
      <c r="E1054" s="49"/>
      <c r="F1054" s="49"/>
      <c r="G1054" s="41" t="str">
        <f>IF(C1054="","",VLOOKUP(WEEKDAY(C1054),LIST!$A$15:$B$21,2,FALSE))</f>
        <v/>
      </c>
      <c r="H1054" s="42" t="str">
        <f>IF(B1054="","",IF(L1054=LIST!$A$80,LIST!$A$78,IF(L1054=LIST!$A$81,LIST!$A$78,IF(L1054=LIST!$A$82,LIST!$A$78,IF(IFERROR(VLOOKUP(B1054,'PHR (Project Hourly Rate)'!B:G,6,FALSE),LIST!$A$78)=0,LIST!$A$79,L1054)))))</f>
        <v/>
      </c>
      <c r="I1054" s="42" t="str">
        <f>IF(B1054="","",IF(L1054=LIST!$A$75,"",IF(K1054=LIST!$A$76,LIST!$A$76,IF(L1054=LIST!$A$77,"",IF(L1054=LIST!$A$78,"",IF(L1054=LIST!$A$80,"",IF(L1054=LIST!$A$72,"",IF(L1054=LIST!$A$73,"",IF(L1054=LIST!$A$81,"",IF(L1054=LIST!$A$82,"",IF(L1054=LIST!$A$79,"",IF(K1054=LIST!$A$75,LIST!$A$75,ROUND(J1054*L1054,2)))))))))))))</f>
        <v/>
      </c>
      <c r="J1054" s="43">
        <f>IF(D1054="",0,IF(K1054=LIST!$A$75,0,IF(K1054=LIST!$A$76,0,IF(K1054=LIST!$A$77,0,IF(K1054=LIST!$A$78,0,(MIN(D1054,8)-K1054))))))</f>
        <v>0</v>
      </c>
      <c r="K1054" s="185" t="str">
        <f>IF(D1054="","",IF('CLAIM FORM'!$M$7="",0,IF(L1054=LIST!$A$78,0,IF('CLAIM FORM'!$M$7="R&amp;D",0,IF(E1054="",LIST!$A$75,IF(F1054=LIST!$F$30,0,IFERROR(((VLOOKUP(E1054,'TRAINING CODE'!B:D,3,FALSE)*MIN(D1054,8))),LIST!$A$76)))))))</f>
        <v/>
      </c>
      <c r="L1054" s="183" t="str">
        <f>IF(B1054="","",IF('CLAIM FORM'!$M$7="",LIST!$A$77,IFERROR(VLOOKUP(B1054,'PHR (Project Hourly Rate)'!B:G,6,FALSE),LIST!$A$78)))</f>
        <v/>
      </c>
    </row>
    <row r="1055" spans="1:12" ht="36" customHeight="1">
      <c r="A1055" s="184">
        <v>1053</v>
      </c>
      <c r="B1055" s="46"/>
      <c r="C1055" s="47"/>
      <c r="D1055" s="48"/>
      <c r="E1055" s="49"/>
      <c r="F1055" s="49"/>
      <c r="G1055" s="41" t="str">
        <f>IF(C1055="","",VLOOKUP(WEEKDAY(C1055),LIST!$A$15:$B$21,2,FALSE))</f>
        <v/>
      </c>
      <c r="H1055" s="42" t="str">
        <f>IF(B1055="","",IF(L1055=LIST!$A$80,LIST!$A$78,IF(L1055=LIST!$A$81,LIST!$A$78,IF(L1055=LIST!$A$82,LIST!$A$78,IF(IFERROR(VLOOKUP(B1055,'PHR (Project Hourly Rate)'!B:G,6,FALSE),LIST!$A$78)=0,LIST!$A$79,L1055)))))</f>
        <v/>
      </c>
      <c r="I1055" s="42" t="str">
        <f>IF(B1055="","",IF(L1055=LIST!$A$75,"",IF(K1055=LIST!$A$76,LIST!$A$76,IF(L1055=LIST!$A$77,"",IF(L1055=LIST!$A$78,"",IF(L1055=LIST!$A$80,"",IF(L1055=LIST!$A$72,"",IF(L1055=LIST!$A$73,"",IF(L1055=LIST!$A$81,"",IF(L1055=LIST!$A$82,"",IF(L1055=LIST!$A$79,"",IF(K1055=LIST!$A$75,LIST!$A$75,ROUND(J1055*L1055,2)))))))))))))</f>
        <v/>
      </c>
      <c r="J1055" s="43">
        <f>IF(D1055="",0,IF(K1055=LIST!$A$75,0,IF(K1055=LIST!$A$76,0,IF(K1055=LIST!$A$77,0,IF(K1055=LIST!$A$78,0,(MIN(D1055,8)-K1055))))))</f>
        <v>0</v>
      </c>
      <c r="K1055" s="185" t="str">
        <f>IF(D1055="","",IF('CLAIM FORM'!$M$7="",0,IF(L1055=LIST!$A$78,0,IF('CLAIM FORM'!$M$7="R&amp;D",0,IF(E1055="",LIST!$A$75,IF(F1055=LIST!$F$30,0,IFERROR(((VLOOKUP(E1055,'TRAINING CODE'!B:D,3,FALSE)*MIN(D1055,8))),LIST!$A$76)))))))</f>
        <v/>
      </c>
      <c r="L1055" s="183" t="str">
        <f>IF(B1055="","",IF('CLAIM FORM'!$M$7="",LIST!$A$77,IFERROR(VLOOKUP(B1055,'PHR (Project Hourly Rate)'!B:G,6,FALSE),LIST!$A$78)))</f>
        <v/>
      </c>
    </row>
    <row r="1056" spans="1:12" ht="36" customHeight="1">
      <c r="A1056" s="184">
        <v>1054</v>
      </c>
      <c r="B1056" s="46"/>
      <c r="C1056" s="47"/>
      <c r="D1056" s="48"/>
      <c r="E1056" s="49"/>
      <c r="F1056" s="49"/>
      <c r="G1056" s="41" t="str">
        <f>IF(C1056="","",VLOOKUP(WEEKDAY(C1056),LIST!$A$15:$B$21,2,FALSE))</f>
        <v/>
      </c>
      <c r="H1056" s="42" t="str">
        <f>IF(B1056="","",IF(L1056=LIST!$A$80,LIST!$A$78,IF(L1056=LIST!$A$81,LIST!$A$78,IF(L1056=LIST!$A$82,LIST!$A$78,IF(IFERROR(VLOOKUP(B1056,'PHR (Project Hourly Rate)'!B:G,6,FALSE),LIST!$A$78)=0,LIST!$A$79,L1056)))))</f>
        <v/>
      </c>
      <c r="I1056" s="42" t="str">
        <f>IF(B1056="","",IF(L1056=LIST!$A$75,"",IF(K1056=LIST!$A$76,LIST!$A$76,IF(L1056=LIST!$A$77,"",IF(L1056=LIST!$A$78,"",IF(L1056=LIST!$A$80,"",IF(L1056=LIST!$A$72,"",IF(L1056=LIST!$A$73,"",IF(L1056=LIST!$A$81,"",IF(L1056=LIST!$A$82,"",IF(L1056=LIST!$A$79,"",IF(K1056=LIST!$A$75,LIST!$A$75,ROUND(J1056*L1056,2)))))))))))))</f>
        <v/>
      </c>
      <c r="J1056" s="43">
        <f>IF(D1056="",0,IF(K1056=LIST!$A$75,0,IF(K1056=LIST!$A$76,0,IF(K1056=LIST!$A$77,0,IF(K1056=LIST!$A$78,0,(MIN(D1056,8)-K1056))))))</f>
        <v>0</v>
      </c>
      <c r="K1056" s="185" t="str">
        <f>IF(D1056="","",IF('CLAIM FORM'!$M$7="",0,IF(L1056=LIST!$A$78,0,IF('CLAIM FORM'!$M$7="R&amp;D",0,IF(E1056="",LIST!$A$75,IF(F1056=LIST!$F$30,0,IFERROR(((VLOOKUP(E1056,'TRAINING CODE'!B:D,3,FALSE)*MIN(D1056,8))),LIST!$A$76)))))))</f>
        <v/>
      </c>
      <c r="L1056" s="183" t="str">
        <f>IF(B1056="","",IF('CLAIM FORM'!$M$7="",LIST!$A$77,IFERROR(VLOOKUP(B1056,'PHR (Project Hourly Rate)'!B:G,6,FALSE),LIST!$A$78)))</f>
        <v/>
      </c>
    </row>
    <row r="1057" spans="1:12" ht="36" customHeight="1">
      <c r="A1057" s="184">
        <v>1055</v>
      </c>
      <c r="B1057" s="46"/>
      <c r="C1057" s="47"/>
      <c r="D1057" s="48"/>
      <c r="E1057" s="49"/>
      <c r="F1057" s="49"/>
      <c r="G1057" s="41" t="str">
        <f>IF(C1057="","",VLOOKUP(WEEKDAY(C1057),LIST!$A$15:$B$21,2,FALSE))</f>
        <v/>
      </c>
      <c r="H1057" s="42" t="str">
        <f>IF(B1057="","",IF(L1057=LIST!$A$80,LIST!$A$78,IF(L1057=LIST!$A$81,LIST!$A$78,IF(L1057=LIST!$A$82,LIST!$A$78,IF(IFERROR(VLOOKUP(B1057,'PHR (Project Hourly Rate)'!B:G,6,FALSE),LIST!$A$78)=0,LIST!$A$79,L1057)))))</f>
        <v/>
      </c>
      <c r="I1057" s="42" t="str">
        <f>IF(B1057="","",IF(L1057=LIST!$A$75,"",IF(K1057=LIST!$A$76,LIST!$A$76,IF(L1057=LIST!$A$77,"",IF(L1057=LIST!$A$78,"",IF(L1057=LIST!$A$80,"",IF(L1057=LIST!$A$72,"",IF(L1057=LIST!$A$73,"",IF(L1057=LIST!$A$81,"",IF(L1057=LIST!$A$82,"",IF(L1057=LIST!$A$79,"",IF(K1057=LIST!$A$75,LIST!$A$75,ROUND(J1057*L1057,2)))))))))))))</f>
        <v/>
      </c>
      <c r="J1057" s="43">
        <f>IF(D1057="",0,IF(K1057=LIST!$A$75,0,IF(K1057=LIST!$A$76,0,IF(K1057=LIST!$A$77,0,IF(K1057=LIST!$A$78,0,(MIN(D1057,8)-K1057))))))</f>
        <v>0</v>
      </c>
      <c r="K1057" s="185" t="str">
        <f>IF(D1057="","",IF('CLAIM FORM'!$M$7="",0,IF(L1057=LIST!$A$78,0,IF('CLAIM FORM'!$M$7="R&amp;D",0,IF(E1057="",LIST!$A$75,IF(F1057=LIST!$F$30,0,IFERROR(((VLOOKUP(E1057,'TRAINING CODE'!B:D,3,FALSE)*MIN(D1057,8))),LIST!$A$76)))))))</f>
        <v/>
      </c>
      <c r="L1057" s="183" t="str">
        <f>IF(B1057="","",IF('CLAIM FORM'!$M$7="",LIST!$A$77,IFERROR(VLOOKUP(B1057,'PHR (Project Hourly Rate)'!B:G,6,FALSE),LIST!$A$78)))</f>
        <v/>
      </c>
    </row>
    <row r="1058" spans="1:12" ht="36" customHeight="1">
      <c r="A1058" s="184">
        <v>1056</v>
      </c>
      <c r="B1058" s="46"/>
      <c r="C1058" s="47"/>
      <c r="D1058" s="48"/>
      <c r="E1058" s="49"/>
      <c r="F1058" s="49"/>
      <c r="G1058" s="41" t="str">
        <f>IF(C1058="","",VLOOKUP(WEEKDAY(C1058),LIST!$A$15:$B$21,2,FALSE))</f>
        <v/>
      </c>
      <c r="H1058" s="42" t="str">
        <f>IF(B1058="","",IF(L1058=LIST!$A$80,LIST!$A$78,IF(L1058=LIST!$A$81,LIST!$A$78,IF(L1058=LIST!$A$82,LIST!$A$78,IF(IFERROR(VLOOKUP(B1058,'PHR (Project Hourly Rate)'!B:G,6,FALSE),LIST!$A$78)=0,LIST!$A$79,L1058)))))</f>
        <v/>
      </c>
      <c r="I1058" s="42" t="str">
        <f>IF(B1058="","",IF(L1058=LIST!$A$75,"",IF(K1058=LIST!$A$76,LIST!$A$76,IF(L1058=LIST!$A$77,"",IF(L1058=LIST!$A$78,"",IF(L1058=LIST!$A$80,"",IF(L1058=LIST!$A$72,"",IF(L1058=LIST!$A$73,"",IF(L1058=LIST!$A$81,"",IF(L1058=LIST!$A$82,"",IF(L1058=LIST!$A$79,"",IF(K1058=LIST!$A$75,LIST!$A$75,ROUND(J1058*L1058,2)))))))))))))</f>
        <v/>
      </c>
      <c r="J1058" s="43">
        <f>IF(D1058="",0,IF(K1058=LIST!$A$75,0,IF(K1058=LIST!$A$76,0,IF(K1058=LIST!$A$77,0,IF(K1058=LIST!$A$78,0,(MIN(D1058,8)-K1058))))))</f>
        <v>0</v>
      </c>
      <c r="K1058" s="185" t="str">
        <f>IF(D1058="","",IF('CLAIM FORM'!$M$7="",0,IF(L1058=LIST!$A$78,0,IF('CLAIM FORM'!$M$7="R&amp;D",0,IF(E1058="",LIST!$A$75,IF(F1058=LIST!$F$30,0,IFERROR(((VLOOKUP(E1058,'TRAINING CODE'!B:D,3,FALSE)*MIN(D1058,8))),LIST!$A$76)))))))</f>
        <v/>
      </c>
      <c r="L1058" s="183" t="str">
        <f>IF(B1058="","",IF('CLAIM FORM'!$M$7="",LIST!$A$77,IFERROR(VLOOKUP(B1058,'PHR (Project Hourly Rate)'!B:G,6,FALSE),LIST!$A$78)))</f>
        <v/>
      </c>
    </row>
    <row r="1059" spans="1:12" ht="36" customHeight="1">
      <c r="A1059" s="184">
        <v>1057</v>
      </c>
      <c r="B1059" s="46"/>
      <c r="C1059" s="47"/>
      <c r="D1059" s="48"/>
      <c r="E1059" s="49"/>
      <c r="F1059" s="49"/>
      <c r="G1059" s="41" t="str">
        <f>IF(C1059="","",VLOOKUP(WEEKDAY(C1059),LIST!$A$15:$B$21,2,FALSE))</f>
        <v/>
      </c>
      <c r="H1059" s="42" t="str">
        <f>IF(B1059="","",IF(L1059=LIST!$A$80,LIST!$A$78,IF(L1059=LIST!$A$81,LIST!$A$78,IF(L1059=LIST!$A$82,LIST!$A$78,IF(IFERROR(VLOOKUP(B1059,'PHR (Project Hourly Rate)'!B:G,6,FALSE),LIST!$A$78)=0,LIST!$A$79,L1059)))))</f>
        <v/>
      </c>
      <c r="I1059" s="42" t="str">
        <f>IF(B1059="","",IF(L1059=LIST!$A$75,"",IF(K1059=LIST!$A$76,LIST!$A$76,IF(L1059=LIST!$A$77,"",IF(L1059=LIST!$A$78,"",IF(L1059=LIST!$A$80,"",IF(L1059=LIST!$A$72,"",IF(L1059=LIST!$A$73,"",IF(L1059=LIST!$A$81,"",IF(L1059=LIST!$A$82,"",IF(L1059=LIST!$A$79,"",IF(K1059=LIST!$A$75,LIST!$A$75,ROUND(J1059*L1059,2)))))))))))))</f>
        <v/>
      </c>
      <c r="J1059" s="43">
        <f>IF(D1059="",0,IF(K1059=LIST!$A$75,0,IF(K1059=LIST!$A$76,0,IF(K1059=LIST!$A$77,0,IF(K1059=LIST!$A$78,0,(MIN(D1059,8)-K1059))))))</f>
        <v>0</v>
      </c>
      <c r="K1059" s="185" t="str">
        <f>IF(D1059="","",IF('CLAIM FORM'!$M$7="",0,IF(L1059=LIST!$A$78,0,IF('CLAIM FORM'!$M$7="R&amp;D",0,IF(E1059="",LIST!$A$75,IF(F1059=LIST!$F$30,0,IFERROR(((VLOOKUP(E1059,'TRAINING CODE'!B:D,3,FALSE)*MIN(D1059,8))),LIST!$A$76)))))))</f>
        <v/>
      </c>
      <c r="L1059" s="183" t="str">
        <f>IF(B1059="","",IF('CLAIM FORM'!$M$7="",LIST!$A$77,IFERROR(VLOOKUP(B1059,'PHR (Project Hourly Rate)'!B:G,6,FALSE),LIST!$A$78)))</f>
        <v/>
      </c>
    </row>
    <row r="1060" spans="1:12" ht="36" customHeight="1">
      <c r="A1060" s="184">
        <v>1058</v>
      </c>
      <c r="B1060" s="46"/>
      <c r="C1060" s="47"/>
      <c r="D1060" s="48"/>
      <c r="E1060" s="49"/>
      <c r="F1060" s="49"/>
      <c r="G1060" s="41" t="str">
        <f>IF(C1060="","",VLOOKUP(WEEKDAY(C1060),LIST!$A$15:$B$21,2,FALSE))</f>
        <v/>
      </c>
      <c r="H1060" s="42" t="str">
        <f>IF(B1060="","",IF(L1060=LIST!$A$80,LIST!$A$78,IF(L1060=LIST!$A$81,LIST!$A$78,IF(L1060=LIST!$A$82,LIST!$A$78,IF(IFERROR(VLOOKUP(B1060,'PHR (Project Hourly Rate)'!B:G,6,FALSE),LIST!$A$78)=0,LIST!$A$79,L1060)))))</f>
        <v/>
      </c>
      <c r="I1060" s="42" t="str">
        <f>IF(B1060="","",IF(L1060=LIST!$A$75,"",IF(K1060=LIST!$A$76,LIST!$A$76,IF(L1060=LIST!$A$77,"",IF(L1060=LIST!$A$78,"",IF(L1060=LIST!$A$80,"",IF(L1060=LIST!$A$72,"",IF(L1060=LIST!$A$73,"",IF(L1060=LIST!$A$81,"",IF(L1060=LIST!$A$82,"",IF(L1060=LIST!$A$79,"",IF(K1060=LIST!$A$75,LIST!$A$75,ROUND(J1060*L1060,2)))))))))))))</f>
        <v/>
      </c>
      <c r="J1060" s="43">
        <f>IF(D1060="",0,IF(K1060=LIST!$A$75,0,IF(K1060=LIST!$A$76,0,IF(K1060=LIST!$A$77,0,IF(K1060=LIST!$A$78,0,(MIN(D1060,8)-K1060))))))</f>
        <v>0</v>
      </c>
      <c r="K1060" s="185" t="str">
        <f>IF(D1060="","",IF('CLAIM FORM'!$M$7="",0,IF(L1060=LIST!$A$78,0,IF('CLAIM FORM'!$M$7="R&amp;D",0,IF(E1060="",LIST!$A$75,IF(F1060=LIST!$F$30,0,IFERROR(((VLOOKUP(E1060,'TRAINING CODE'!B:D,3,FALSE)*MIN(D1060,8))),LIST!$A$76)))))))</f>
        <v/>
      </c>
      <c r="L1060" s="183" t="str">
        <f>IF(B1060="","",IF('CLAIM FORM'!$M$7="",LIST!$A$77,IFERROR(VLOOKUP(B1060,'PHR (Project Hourly Rate)'!B:G,6,FALSE),LIST!$A$78)))</f>
        <v/>
      </c>
    </row>
    <row r="1061" spans="1:12" ht="36" customHeight="1">
      <c r="A1061" s="184">
        <v>1059</v>
      </c>
      <c r="B1061" s="46"/>
      <c r="C1061" s="47"/>
      <c r="D1061" s="48"/>
      <c r="E1061" s="49"/>
      <c r="F1061" s="49"/>
      <c r="G1061" s="41" t="str">
        <f>IF(C1061="","",VLOOKUP(WEEKDAY(C1061),LIST!$A$15:$B$21,2,FALSE))</f>
        <v/>
      </c>
      <c r="H1061" s="42" t="str">
        <f>IF(B1061="","",IF(L1061=LIST!$A$80,LIST!$A$78,IF(L1061=LIST!$A$81,LIST!$A$78,IF(L1061=LIST!$A$82,LIST!$A$78,IF(IFERROR(VLOOKUP(B1061,'PHR (Project Hourly Rate)'!B:G,6,FALSE),LIST!$A$78)=0,LIST!$A$79,L1061)))))</f>
        <v/>
      </c>
      <c r="I1061" s="42" t="str">
        <f>IF(B1061="","",IF(L1061=LIST!$A$75,"",IF(K1061=LIST!$A$76,LIST!$A$76,IF(L1061=LIST!$A$77,"",IF(L1061=LIST!$A$78,"",IF(L1061=LIST!$A$80,"",IF(L1061=LIST!$A$72,"",IF(L1061=LIST!$A$73,"",IF(L1061=LIST!$A$81,"",IF(L1061=LIST!$A$82,"",IF(L1061=LIST!$A$79,"",IF(K1061=LIST!$A$75,LIST!$A$75,ROUND(J1061*L1061,2)))))))))))))</f>
        <v/>
      </c>
      <c r="J1061" s="43">
        <f>IF(D1061="",0,IF(K1061=LIST!$A$75,0,IF(K1061=LIST!$A$76,0,IF(K1061=LIST!$A$77,0,IF(K1061=LIST!$A$78,0,(MIN(D1061,8)-K1061))))))</f>
        <v>0</v>
      </c>
      <c r="K1061" s="185" t="str">
        <f>IF(D1061="","",IF('CLAIM FORM'!$M$7="",0,IF(L1061=LIST!$A$78,0,IF('CLAIM FORM'!$M$7="R&amp;D",0,IF(E1061="",LIST!$A$75,IF(F1061=LIST!$F$30,0,IFERROR(((VLOOKUP(E1061,'TRAINING CODE'!B:D,3,FALSE)*MIN(D1061,8))),LIST!$A$76)))))))</f>
        <v/>
      </c>
      <c r="L1061" s="183" t="str">
        <f>IF(B1061="","",IF('CLAIM FORM'!$M$7="",LIST!$A$77,IFERROR(VLOOKUP(B1061,'PHR (Project Hourly Rate)'!B:G,6,FALSE),LIST!$A$78)))</f>
        <v/>
      </c>
    </row>
    <row r="1062" spans="1:12" ht="36" customHeight="1">
      <c r="A1062" s="184">
        <v>1060</v>
      </c>
      <c r="B1062" s="46"/>
      <c r="C1062" s="47"/>
      <c r="D1062" s="48"/>
      <c r="E1062" s="49"/>
      <c r="F1062" s="49"/>
      <c r="G1062" s="41" t="str">
        <f>IF(C1062="","",VLOOKUP(WEEKDAY(C1062),LIST!$A$15:$B$21,2,FALSE))</f>
        <v/>
      </c>
      <c r="H1062" s="42" t="str">
        <f>IF(B1062="","",IF(L1062=LIST!$A$80,LIST!$A$78,IF(L1062=LIST!$A$81,LIST!$A$78,IF(L1062=LIST!$A$82,LIST!$A$78,IF(IFERROR(VLOOKUP(B1062,'PHR (Project Hourly Rate)'!B:G,6,FALSE),LIST!$A$78)=0,LIST!$A$79,L1062)))))</f>
        <v/>
      </c>
      <c r="I1062" s="42" t="str">
        <f>IF(B1062="","",IF(L1062=LIST!$A$75,"",IF(K1062=LIST!$A$76,LIST!$A$76,IF(L1062=LIST!$A$77,"",IF(L1062=LIST!$A$78,"",IF(L1062=LIST!$A$80,"",IF(L1062=LIST!$A$72,"",IF(L1062=LIST!$A$73,"",IF(L1062=LIST!$A$81,"",IF(L1062=LIST!$A$82,"",IF(L1062=LIST!$A$79,"",IF(K1062=LIST!$A$75,LIST!$A$75,ROUND(J1062*L1062,2)))))))))))))</f>
        <v/>
      </c>
      <c r="J1062" s="43">
        <f>IF(D1062="",0,IF(K1062=LIST!$A$75,0,IF(K1062=LIST!$A$76,0,IF(K1062=LIST!$A$77,0,IF(K1062=LIST!$A$78,0,(MIN(D1062,8)-K1062))))))</f>
        <v>0</v>
      </c>
      <c r="K1062" s="185" t="str">
        <f>IF(D1062="","",IF('CLAIM FORM'!$M$7="",0,IF(L1062=LIST!$A$78,0,IF('CLAIM FORM'!$M$7="R&amp;D",0,IF(E1062="",LIST!$A$75,IF(F1062=LIST!$F$30,0,IFERROR(((VLOOKUP(E1062,'TRAINING CODE'!B:D,3,FALSE)*MIN(D1062,8))),LIST!$A$76)))))))</f>
        <v/>
      </c>
      <c r="L1062" s="183" t="str">
        <f>IF(B1062="","",IF('CLAIM FORM'!$M$7="",LIST!$A$77,IFERROR(VLOOKUP(B1062,'PHR (Project Hourly Rate)'!B:G,6,FALSE),LIST!$A$78)))</f>
        <v/>
      </c>
    </row>
    <row r="1063" spans="1:12" ht="36" customHeight="1">
      <c r="A1063" s="184">
        <v>1061</v>
      </c>
      <c r="B1063" s="46"/>
      <c r="C1063" s="47"/>
      <c r="D1063" s="48"/>
      <c r="E1063" s="49"/>
      <c r="F1063" s="49"/>
      <c r="G1063" s="41" t="str">
        <f>IF(C1063="","",VLOOKUP(WEEKDAY(C1063),LIST!$A$15:$B$21,2,FALSE))</f>
        <v/>
      </c>
      <c r="H1063" s="42" t="str">
        <f>IF(B1063="","",IF(L1063=LIST!$A$80,LIST!$A$78,IF(L1063=LIST!$A$81,LIST!$A$78,IF(L1063=LIST!$A$82,LIST!$A$78,IF(IFERROR(VLOOKUP(B1063,'PHR (Project Hourly Rate)'!B:G,6,FALSE),LIST!$A$78)=0,LIST!$A$79,L1063)))))</f>
        <v/>
      </c>
      <c r="I1063" s="42" t="str">
        <f>IF(B1063="","",IF(L1063=LIST!$A$75,"",IF(K1063=LIST!$A$76,LIST!$A$76,IF(L1063=LIST!$A$77,"",IF(L1063=LIST!$A$78,"",IF(L1063=LIST!$A$80,"",IF(L1063=LIST!$A$72,"",IF(L1063=LIST!$A$73,"",IF(L1063=LIST!$A$81,"",IF(L1063=LIST!$A$82,"",IF(L1063=LIST!$A$79,"",IF(K1063=LIST!$A$75,LIST!$A$75,ROUND(J1063*L1063,2)))))))))))))</f>
        <v/>
      </c>
      <c r="J1063" s="43">
        <f>IF(D1063="",0,IF(K1063=LIST!$A$75,0,IF(K1063=LIST!$A$76,0,IF(K1063=LIST!$A$77,0,IF(K1063=LIST!$A$78,0,(MIN(D1063,8)-K1063))))))</f>
        <v>0</v>
      </c>
      <c r="K1063" s="185" t="str">
        <f>IF(D1063="","",IF('CLAIM FORM'!$M$7="",0,IF(L1063=LIST!$A$78,0,IF('CLAIM FORM'!$M$7="R&amp;D",0,IF(E1063="",LIST!$A$75,IF(F1063=LIST!$F$30,0,IFERROR(((VLOOKUP(E1063,'TRAINING CODE'!B:D,3,FALSE)*MIN(D1063,8))),LIST!$A$76)))))))</f>
        <v/>
      </c>
      <c r="L1063" s="183" t="str">
        <f>IF(B1063="","",IF('CLAIM FORM'!$M$7="",LIST!$A$77,IFERROR(VLOOKUP(B1063,'PHR (Project Hourly Rate)'!B:G,6,FALSE),LIST!$A$78)))</f>
        <v/>
      </c>
    </row>
    <row r="1064" spans="1:12" ht="36" customHeight="1">
      <c r="A1064" s="184">
        <v>1062</v>
      </c>
      <c r="B1064" s="46"/>
      <c r="C1064" s="47"/>
      <c r="D1064" s="48"/>
      <c r="E1064" s="49"/>
      <c r="F1064" s="49"/>
      <c r="G1064" s="41" t="str">
        <f>IF(C1064="","",VLOOKUP(WEEKDAY(C1064),LIST!$A$15:$B$21,2,FALSE))</f>
        <v/>
      </c>
      <c r="H1064" s="42" t="str">
        <f>IF(B1064="","",IF(L1064=LIST!$A$80,LIST!$A$78,IF(L1064=LIST!$A$81,LIST!$A$78,IF(L1064=LIST!$A$82,LIST!$A$78,IF(IFERROR(VLOOKUP(B1064,'PHR (Project Hourly Rate)'!B:G,6,FALSE),LIST!$A$78)=0,LIST!$A$79,L1064)))))</f>
        <v/>
      </c>
      <c r="I1064" s="42" t="str">
        <f>IF(B1064="","",IF(L1064=LIST!$A$75,"",IF(K1064=LIST!$A$76,LIST!$A$76,IF(L1064=LIST!$A$77,"",IF(L1064=LIST!$A$78,"",IF(L1064=LIST!$A$80,"",IF(L1064=LIST!$A$72,"",IF(L1064=LIST!$A$73,"",IF(L1064=LIST!$A$81,"",IF(L1064=LIST!$A$82,"",IF(L1064=LIST!$A$79,"",IF(K1064=LIST!$A$75,LIST!$A$75,ROUND(J1064*L1064,2)))))))))))))</f>
        <v/>
      </c>
      <c r="J1064" s="43">
        <f>IF(D1064="",0,IF(K1064=LIST!$A$75,0,IF(K1064=LIST!$A$76,0,IF(K1064=LIST!$A$77,0,IF(K1064=LIST!$A$78,0,(MIN(D1064,8)-K1064))))))</f>
        <v>0</v>
      </c>
      <c r="K1064" s="185" t="str">
        <f>IF(D1064="","",IF('CLAIM FORM'!$M$7="",0,IF(L1064=LIST!$A$78,0,IF('CLAIM FORM'!$M$7="R&amp;D",0,IF(E1064="",LIST!$A$75,IF(F1064=LIST!$F$30,0,IFERROR(((VLOOKUP(E1064,'TRAINING CODE'!B:D,3,FALSE)*MIN(D1064,8))),LIST!$A$76)))))))</f>
        <v/>
      </c>
      <c r="L1064" s="183" t="str">
        <f>IF(B1064="","",IF('CLAIM FORM'!$M$7="",LIST!$A$77,IFERROR(VLOOKUP(B1064,'PHR (Project Hourly Rate)'!B:G,6,FALSE),LIST!$A$78)))</f>
        <v/>
      </c>
    </row>
    <row r="1065" spans="1:12" ht="36" customHeight="1">
      <c r="A1065" s="184">
        <v>1063</v>
      </c>
      <c r="B1065" s="46"/>
      <c r="C1065" s="47"/>
      <c r="D1065" s="48"/>
      <c r="E1065" s="49"/>
      <c r="F1065" s="49"/>
      <c r="G1065" s="41" t="str">
        <f>IF(C1065="","",VLOOKUP(WEEKDAY(C1065),LIST!$A$15:$B$21,2,FALSE))</f>
        <v/>
      </c>
      <c r="H1065" s="42" t="str">
        <f>IF(B1065="","",IF(L1065=LIST!$A$80,LIST!$A$78,IF(L1065=LIST!$A$81,LIST!$A$78,IF(L1065=LIST!$A$82,LIST!$A$78,IF(IFERROR(VLOOKUP(B1065,'PHR (Project Hourly Rate)'!B:G,6,FALSE),LIST!$A$78)=0,LIST!$A$79,L1065)))))</f>
        <v/>
      </c>
      <c r="I1065" s="42" t="str">
        <f>IF(B1065="","",IF(L1065=LIST!$A$75,"",IF(K1065=LIST!$A$76,LIST!$A$76,IF(L1065=LIST!$A$77,"",IF(L1065=LIST!$A$78,"",IF(L1065=LIST!$A$80,"",IF(L1065=LIST!$A$72,"",IF(L1065=LIST!$A$73,"",IF(L1065=LIST!$A$81,"",IF(L1065=LIST!$A$82,"",IF(L1065=LIST!$A$79,"",IF(K1065=LIST!$A$75,LIST!$A$75,ROUND(J1065*L1065,2)))))))))))))</f>
        <v/>
      </c>
      <c r="J1065" s="43">
        <f>IF(D1065="",0,IF(K1065=LIST!$A$75,0,IF(K1065=LIST!$A$76,0,IF(K1065=LIST!$A$77,0,IF(K1065=LIST!$A$78,0,(MIN(D1065,8)-K1065))))))</f>
        <v>0</v>
      </c>
      <c r="K1065" s="185" t="str">
        <f>IF(D1065="","",IF('CLAIM FORM'!$M$7="",0,IF(L1065=LIST!$A$78,0,IF('CLAIM FORM'!$M$7="R&amp;D",0,IF(E1065="",LIST!$A$75,IF(F1065=LIST!$F$30,0,IFERROR(((VLOOKUP(E1065,'TRAINING CODE'!B:D,3,FALSE)*MIN(D1065,8))),LIST!$A$76)))))))</f>
        <v/>
      </c>
      <c r="L1065" s="183" t="str">
        <f>IF(B1065="","",IF('CLAIM FORM'!$M$7="",LIST!$A$77,IFERROR(VLOOKUP(B1065,'PHR (Project Hourly Rate)'!B:G,6,FALSE),LIST!$A$78)))</f>
        <v/>
      </c>
    </row>
    <row r="1066" spans="1:12" ht="36" customHeight="1">
      <c r="A1066" s="184">
        <v>1064</v>
      </c>
      <c r="B1066" s="46"/>
      <c r="C1066" s="47"/>
      <c r="D1066" s="48"/>
      <c r="E1066" s="49"/>
      <c r="F1066" s="49"/>
      <c r="G1066" s="41" t="str">
        <f>IF(C1066="","",VLOOKUP(WEEKDAY(C1066),LIST!$A$15:$B$21,2,FALSE))</f>
        <v/>
      </c>
      <c r="H1066" s="42" t="str">
        <f>IF(B1066="","",IF(L1066=LIST!$A$80,LIST!$A$78,IF(L1066=LIST!$A$81,LIST!$A$78,IF(L1066=LIST!$A$82,LIST!$A$78,IF(IFERROR(VLOOKUP(B1066,'PHR (Project Hourly Rate)'!B:G,6,FALSE),LIST!$A$78)=0,LIST!$A$79,L1066)))))</f>
        <v/>
      </c>
      <c r="I1066" s="42" t="str">
        <f>IF(B1066="","",IF(L1066=LIST!$A$75,"",IF(K1066=LIST!$A$76,LIST!$A$76,IF(L1066=LIST!$A$77,"",IF(L1066=LIST!$A$78,"",IF(L1066=LIST!$A$80,"",IF(L1066=LIST!$A$72,"",IF(L1066=LIST!$A$73,"",IF(L1066=LIST!$A$81,"",IF(L1066=LIST!$A$82,"",IF(L1066=LIST!$A$79,"",IF(K1066=LIST!$A$75,LIST!$A$75,ROUND(J1066*L1066,2)))))))))))))</f>
        <v/>
      </c>
      <c r="J1066" s="43">
        <f>IF(D1066="",0,IF(K1066=LIST!$A$75,0,IF(K1066=LIST!$A$76,0,IF(K1066=LIST!$A$77,0,IF(K1066=LIST!$A$78,0,(MIN(D1066,8)-K1066))))))</f>
        <v>0</v>
      </c>
      <c r="K1066" s="185" t="str">
        <f>IF(D1066="","",IF('CLAIM FORM'!$M$7="",0,IF(L1066=LIST!$A$78,0,IF('CLAIM FORM'!$M$7="R&amp;D",0,IF(E1066="",LIST!$A$75,IF(F1066=LIST!$F$30,0,IFERROR(((VLOOKUP(E1066,'TRAINING CODE'!B:D,3,FALSE)*MIN(D1066,8))),LIST!$A$76)))))))</f>
        <v/>
      </c>
      <c r="L1066" s="183" t="str">
        <f>IF(B1066="","",IF('CLAIM FORM'!$M$7="",LIST!$A$77,IFERROR(VLOOKUP(B1066,'PHR (Project Hourly Rate)'!B:G,6,FALSE),LIST!$A$78)))</f>
        <v/>
      </c>
    </row>
    <row r="1067" spans="1:12" ht="36" customHeight="1">
      <c r="A1067" s="184">
        <v>1065</v>
      </c>
      <c r="B1067" s="46"/>
      <c r="C1067" s="47"/>
      <c r="D1067" s="48"/>
      <c r="E1067" s="49"/>
      <c r="F1067" s="49"/>
      <c r="G1067" s="41" t="str">
        <f>IF(C1067="","",VLOOKUP(WEEKDAY(C1067),LIST!$A$15:$B$21,2,FALSE))</f>
        <v/>
      </c>
      <c r="H1067" s="42" t="str">
        <f>IF(B1067="","",IF(L1067=LIST!$A$80,LIST!$A$78,IF(L1067=LIST!$A$81,LIST!$A$78,IF(L1067=LIST!$A$82,LIST!$A$78,IF(IFERROR(VLOOKUP(B1067,'PHR (Project Hourly Rate)'!B:G,6,FALSE),LIST!$A$78)=0,LIST!$A$79,L1067)))))</f>
        <v/>
      </c>
      <c r="I1067" s="42" t="str">
        <f>IF(B1067="","",IF(L1067=LIST!$A$75,"",IF(K1067=LIST!$A$76,LIST!$A$76,IF(L1067=LIST!$A$77,"",IF(L1067=LIST!$A$78,"",IF(L1067=LIST!$A$80,"",IF(L1067=LIST!$A$72,"",IF(L1067=LIST!$A$73,"",IF(L1067=LIST!$A$81,"",IF(L1067=LIST!$A$82,"",IF(L1067=LIST!$A$79,"",IF(K1067=LIST!$A$75,LIST!$A$75,ROUND(J1067*L1067,2)))))))))))))</f>
        <v/>
      </c>
      <c r="J1067" s="43">
        <f>IF(D1067="",0,IF(K1067=LIST!$A$75,0,IF(K1067=LIST!$A$76,0,IF(K1067=LIST!$A$77,0,IF(K1067=LIST!$A$78,0,(MIN(D1067,8)-K1067))))))</f>
        <v>0</v>
      </c>
      <c r="K1067" s="185" t="str">
        <f>IF(D1067="","",IF('CLAIM FORM'!$M$7="",0,IF(L1067=LIST!$A$78,0,IF('CLAIM FORM'!$M$7="R&amp;D",0,IF(E1067="",LIST!$A$75,IF(F1067=LIST!$F$30,0,IFERROR(((VLOOKUP(E1067,'TRAINING CODE'!B:D,3,FALSE)*MIN(D1067,8))),LIST!$A$76)))))))</f>
        <v/>
      </c>
      <c r="L1067" s="183" t="str">
        <f>IF(B1067="","",IF('CLAIM FORM'!$M$7="",LIST!$A$77,IFERROR(VLOOKUP(B1067,'PHR (Project Hourly Rate)'!B:G,6,FALSE),LIST!$A$78)))</f>
        <v/>
      </c>
    </row>
    <row r="1068" spans="1:12" ht="36" customHeight="1">
      <c r="A1068" s="184">
        <v>1066</v>
      </c>
      <c r="B1068" s="46"/>
      <c r="C1068" s="47"/>
      <c r="D1068" s="48"/>
      <c r="E1068" s="49"/>
      <c r="F1068" s="49"/>
      <c r="G1068" s="41" t="str">
        <f>IF(C1068="","",VLOOKUP(WEEKDAY(C1068),LIST!$A$15:$B$21,2,FALSE))</f>
        <v/>
      </c>
      <c r="H1068" s="42" t="str">
        <f>IF(B1068="","",IF(L1068=LIST!$A$80,LIST!$A$78,IF(L1068=LIST!$A$81,LIST!$A$78,IF(L1068=LIST!$A$82,LIST!$A$78,IF(IFERROR(VLOOKUP(B1068,'PHR (Project Hourly Rate)'!B:G,6,FALSE),LIST!$A$78)=0,LIST!$A$79,L1068)))))</f>
        <v/>
      </c>
      <c r="I1068" s="42" t="str">
        <f>IF(B1068="","",IF(L1068=LIST!$A$75,"",IF(K1068=LIST!$A$76,LIST!$A$76,IF(L1068=LIST!$A$77,"",IF(L1068=LIST!$A$78,"",IF(L1068=LIST!$A$80,"",IF(L1068=LIST!$A$72,"",IF(L1068=LIST!$A$73,"",IF(L1068=LIST!$A$81,"",IF(L1068=LIST!$A$82,"",IF(L1068=LIST!$A$79,"",IF(K1068=LIST!$A$75,LIST!$A$75,ROUND(J1068*L1068,2)))))))))))))</f>
        <v/>
      </c>
      <c r="J1068" s="43">
        <f>IF(D1068="",0,IF(K1068=LIST!$A$75,0,IF(K1068=LIST!$A$76,0,IF(K1068=LIST!$A$77,0,IF(K1068=LIST!$A$78,0,(MIN(D1068,8)-K1068))))))</f>
        <v>0</v>
      </c>
      <c r="K1068" s="185" t="str">
        <f>IF(D1068="","",IF('CLAIM FORM'!$M$7="",0,IF(L1068=LIST!$A$78,0,IF('CLAIM FORM'!$M$7="R&amp;D",0,IF(E1068="",LIST!$A$75,IF(F1068=LIST!$F$30,0,IFERROR(((VLOOKUP(E1068,'TRAINING CODE'!B:D,3,FALSE)*MIN(D1068,8))),LIST!$A$76)))))))</f>
        <v/>
      </c>
      <c r="L1068" s="183" t="str">
        <f>IF(B1068="","",IF('CLAIM FORM'!$M$7="",LIST!$A$77,IFERROR(VLOOKUP(B1068,'PHR (Project Hourly Rate)'!B:G,6,FALSE),LIST!$A$78)))</f>
        <v/>
      </c>
    </row>
    <row r="1069" spans="1:12" ht="36" customHeight="1">
      <c r="A1069" s="184">
        <v>1067</v>
      </c>
      <c r="B1069" s="46"/>
      <c r="C1069" s="47"/>
      <c r="D1069" s="48"/>
      <c r="E1069" s="49"/>
      <c r="F1069" s="49"/>
      <c r="G1069" s="41" t="str">
        <f>IF(C1069="","",VLOOKUP(WEEKDAY(C1069),LIST!$A$15:$B$21,2,FALSE))</f>
        <v/>
      </c>
      <c r="H1069" s="42" t="str">
        <f>IF(B1069="","",IF(L1069=LIST!$A$80,LIST!$A$78,IF(L1069=LIST!$A$81,LIST!$A$78,IF(L1069=LIST!$A$82,LIST!$A$78,IF(IFERROR(VLOOKUP(B1069,'PHR (Project Hourly Rate)'!B:G,6,FALSE),LIST!$A$78)=0,LIST!$A$79,L1069)))))</f>
        <v/>
      </c>
      <c r="I1069" s="42" t="str">
        <f>IF(B1069="","",IF(L1069=LIST!$A$75,"",IF(K1069=LIST!$A$76,LIST!$A$76,IF(L1069=LIST!$A$77,"",IF(L1069=LIST!$A$78,"",IF(L1069=LIST!$A$80,"",IF(L1069=LIST!$A$72,"",IF(L1069=LIST!$A$73,"",IF(L1069=LIST!$A$81,"",IF(L1069=LIST!$A$82,"",IF(L1069=LIST!$A$79,"",IF(K1069=LIST!$A$75,LIST!$A$75,ROUND(J1069*L1069,2)))))))))))))</f>
        <v/>
      </c>
      <c r="J1069" s="43">
        <f>IF(D1069="",0,IF(K1069=LIST!$A$75,0,IF(K1069=LIST!$A$76,0,IF(K1069=LIST!$A$77,0,IF(K1069=LIST!$A$78,0,(MIN(D1069,8)-K1069))))))</f>
        <v>0</v>
      </c>
      <c r="K1069" s="185" t="str">
        <f>IF(D1069="","",IF('CLAIM FORM'!$M$7="",0,IF(L1069=LIST!$A$78,0,IF('CLAIM FORM'!$M$7="R&amp;D",0,IF(E1069="",LIST!$A$75,IF(F1069=LIST!$F$30,0,IFERROR(((VLOOKUP(E1069,'TRAINING CODE'!B:D,3,FALSE)*MIN(D1069,8))),LIST!$A$76)))))))</f>
        <v/>
      </c>
      <c r="L1069" s="183" t="str">
        <f>IF(B1069="","",IF('CLAIM FORM'!$M$7="",LIST!$A$77,IFERROR(VLOOKUP(B1069,'PHR (Project Hourly Rate)'!B:G,6,FALSE),LIST!$A$78)))</f>
        <v/>
      </c>
    </row>
    <row r="1070" spans="1:12" ht="36" customHeight="1">
      <c r="A1070" s="184">
        <v>1068</v>
      </c>
      <c r="B1070" s="46"/>
      <c r="C1070" s="47"/>
      <c r="D1070" s="48"/>
      <c r="E1070" s="49"/>
      <c r="F1070" s="49"/>
      <c r="G1070" s="41" t="str">
        <f>IF(C1070="","",VLOOKUP(WEEKDAY(C1070),LIST!$A$15:$B$21,2,FALSE))</f>
        <v/>
      </c>
      <c r="H1070" s="42" t="str">
        <f>IF(B1070="","",IF(L1070=LIST!$A$80,LIST!$A$78,IF(L1070=LIST!$A$81,LIST!$A$78,IF(L1070=LIST!$A$82,LIST!$A$78,IF(IFERROR(VLOOKUP(B1070,'PHR (Project Hourly Rate)'!B:G,6,FALSE),LIST!$A$78)=0,LIST!$A$79,L1070)))))</f>
        <v/>
      </c>
      <c r="I1070" s="42" t="str">
        <f>IF(B1070="","",IF(L1070=LIST!$A$75,"",IF(K1070=LIST!$A$76,LIST!$A$76,IF(L1070=LIST!$A$77,"",IF(L1070=LIST!$A$78,"",IF(L1070=LIST!$A$80,"",IF(L1070=LIST!$A$72,"",IF(L1070=LIST!$A$73,"",IF(L1070=LIST!$A$81,"",IF(L1070=LIST!$A$82,"",IF(L1070=LIST!$A$79,"",IF(K1070=LIST!$A$75,LIST!$A$75,ROUND(J1070*L1070,2)))))))))))))</f>
        <v/>
      </c>
      <c r="J1070" s="43">
        <f>IF(D1070="",0,IF(K1070=LIST!$A$75,0,IF(K1070=LIST!$A$76,0,IF(K1070=LIST!$A$77,0,IF(K1070=LIST!$A$78,0,(MIN(D1070,8)-K1070))))))</f>
        <v>0</v>
      </c>
      <c r="K1070" s="185" t="str">
        <f>IF(D1070="","",IF('CLAIM FORM'!$M$7="",0,IF(L1070=LIST!$A$78,0,IF('CLAIM FORM'!$M$7="R&amp;D",0,IF(E1070="",LIST!$A$75,IF(F1070=LIST!$F$30,0,IFERROR(((VLOOKUP(E1070,'TRAINING CODE'!B:D,3,FALSE)*MIN(D1070,8))),LIST!$A$76)))))))</f>
        <v/>
      </c>
      <c r="L1070" s="183" t="str">
        <f>IF(B1070="","",IF('CLAIM FORM'!$M$7="",LIST!$A$77,IFERROR(VLOOKUP(B1070,'PHR (Project Hourly Rate)'!B:G,6,FALSE),LIST!$A$78)))</f>
        <v/>
      </c>
    </row>
    <row r="1071" spans="1:12" ht="36" customHeight="1">
      <c r="A1071" s="184">
        <v>1069</v>
      </c>
      <c r="B1071" s="46"/>
      <c r="C1071" s="47"/>
      <c r="D1071" s="48"/>
      <c r="E1071" s="49"/>
      <c r="F1071" s="49"/>
      <c r="G1071" s="41" t="str">
        <f>IF(C1071="","",VLOOKUP(WEEKDAY(C1071),LIST!$A$15:$B$21,2,FALSE))</f>
        <v/>
      </c>
      <c r="H1071" s="42" t="str">
        <f>IF(B1071="","",IF(L1071=LIST!$A$80,LIST!$A$78,IF(L1071=LIST!$A$81,LIST!$A$78,IF(L1071=LIST!$A$82,LIST!$A$78,IF(IFERROR(VLOOKUP(B1071,'PHR (Project Hourly Rate)'!B:G,6,FALSE),LIST!$A$78)=0,LIST!$A$79,L1071)))))</f>
        <v/>
      </c>
      <c r="I1071" s="42" t="str">
        <f>IF(B1071="","",IF(L1071=LIST!$A$75,"",IF(K1071=LIST!$A$76,LIST!$A$76,IF(L1071=LIST!$A$77,"",IF(L1071=LIST!$A$78,"",IF(L1071=LIST!$A$80,"",IF(L1071=LIST!$A$72,"",IF(L1071=LIST!$A$73,"",IF(L1071=LIST!$A$81,"",IF(L1071=LIST!$A$82,"",IF(L1071=LIST!$A$79,"",IF(K1071=LIST!$A$75,LIST!$A$75,ROUND(J1071*L1071,2)))))))))))))</f>
        <v/>
      </c>
      <c r="J1071" s="43">
        <f>IF(D1071="",0,IF(K1071=LIST!$A$75,0,IF(K1071=LIST!$A$76,0,IF(K1071=LIST!$A$77,0,IF(K1071=LIST!$A$78,0,(MIN(D1071,8)-K1071))))))</f>
        <v>0</v>
      </c>
      <c r="K1071" s="185" t="str">
        <f>IF(D1071="","",IF('CLAIM FORM'!$M$7="",0,IF(L1071=LIST!$A$78,0,IF('CLAIM FORM'!$M$7="R&amp;D",0,IF(E1071="",LIST!$A$75,IF(F1071=LIST!$F$30,0,IFERROR(((VLOOKUP(E1071,'TRAINING CODE'!B:D,3,FALSE)*MIN(D1071,8))),LIST!$A$76)))))))</f>
        <v/>
      </c>
      <c r="L1071" s="183" t="str">
        <f>IF(B1071="","",IF('CLAIM FORM'!$M$7="",LIST!$A$77,IFERROR(VLOOKUP(B1071,'PHR (Project Hourly Rate)'!B:G,6,FALSE),LIST!$A$78)))</f>
        <v/>
      </c>
    </row>
    <row r="1072" spans="1:12" ht="36" customHeight="1">
      <c r="A1072" s="184">
        <v>1070</v>
      </c>
      <c r="B1072" s="46"/>
      <c r="C1072" s="47"/>
      <c r="D1072" s="48"/>
      <c r="E1072" s="49"/>
      <c r="F1072" s="49"/>
      <c r="G1072" s="41" t="str">
        <f>IF(C1072="","",VLOOKUP(WEEKDAY(C1072),LIST!$A$15:$B$21,2,FALSE))</f>
        <v/>
      </c>
      <c r="H1072" s="42" t="str">
        <f>IF(B1072="","",IF(L1072=LIST!$A$80,LIST!$A$78,IF(L1072=LIST!$A$81,LIST!$A$78,IF(L1072=LIST!$A$82,LIST!$A$78,IF(IFERROR(VLOOKUP(B1072,'PHR (Project Hourly Rate)'!B:G,6,FALSE),LIST!$A$78)=0,LIST!$A$79,L1072)))))</f>
        <v/>
      </c>
      <c r="I1072" s="42" t="str">
        <f>IF(B1072="","",IF(L1072=LIST!$A$75,"",IF(K1072=LIST!$A$76,LIST!$A$76,IF(L1072=LIST!$A$77,"",IF(L1072=LIST!$A$78,"",IF(L1072=LIST!$A$80,"",IF(L1072=LIST!$A$72,"",IF(L1072=LIST!$A$73,"",IF(L1072=LIST!$A$81,"",IF(L1072=LIST!$A$82,"",IF(L1072=LIST!$A$79,"",IF(K1072=LIST!$A$75,LIST!$A$75,ROUND(J1072*L1072,2)))))))))))))</f>
        <v/>
      </c>
      <c r="J1072" s="43">
        <f>IF(D1072="",0,IF(K1072=LIST!$A$75,0,IF(K1072=LIST!$A$76,0,IF(K1072=LIST!$A$77,0,IF(K1072=LIST!$A$78,0,(MIN(D1072,8)-K1072))))))</f>
        <v>0</v>
      </c>
      <c r="K1072" s="185" t="str">
        <f>IF(D1072="","",IF('CLAIM FORM'!$M$7="",0,IF(L1072=LIST!$A$78,0,IF('CLAIM FORM'!$M$7="R&amp;D",0,IF(E1072="",LIST!$A$75,IF(F1072=LIST!$F$30,0,IFERROR(((VLOOKUP(E1072,'TRAINING CODE'!B:D,3,FALSE)*MIN(D1072,8))),LIST!$A$76)))))))</f>
        <v/>
      </c>
      <c r="L1072" s="183" t="str">
        <f>IF(B1072="","",IF('CLAIM FORM'!$M$7="",LIST!$A$77,IFERROR(VLOOKUP(B1072,'PHR (Project Hourly Rate)'!B:G,6,FALSE),LIST!$A$78)))</f>
        <v/>
      </c>
    </row>
    <row r="1073" spans="1:12" ht="36" customHeight="1">
      <c r="A1073" s="184">
        <v>1071</v>
      </c>
      <c r="B1073" s="46"/>
      <c r="C1073" s="47"/>
      <c r="D1073" s="48"/>
      <c r="E1073" s="49"/>
      <c r="F1073" s="49"/>
      <c r="G1073" s="41" t="str">
        <f>IF(C1073="","",VLOOKUP(WEEKDAY(C1073),LIST!$A$15:$B$21,2,FALSE))</f>
        <v/>
      </c>
      <c r="H1073" s="42" t="str">
        <f>IF(B1073="","",IF(L1073=LIST!$A$80,LIST!$A$78,IF(L1073=LIST!$A$81,LIST!$A$78,IF(L1073=LIST!$A$82,LIST!$A$78,IF(IFERROR(VLOOKUP(B1073,'PHR (Project Hourly Rate)'!B:G,6,FALSE),LIST!$A$78)=0,LIST!$A$79,L1073)))))</f>
        <v/>
      </c>
      <c r="I1073" s="42" t="str">
        <f>IF(B1073="","",IF(L1073=LIST!$A$75,"",IF(K1073=LIST!$A$76,LIST!$A$76,IF(L1073=LIST!$A$77,"",IF(L1073=LIST!$A$78,"",IF(L1073=LIST!$A$80,"",IF(L1073=LIST!$A$72,"",IF(L1073=LIST!$A$73,"",IF(L1073=LIST!$A$81,"",IF(L1073=LIST!$A$82,"",IF(L1073=LIST!$A$79,"",IF(K1073=LIST!$A$75,LIST!$A$75,ROUND(J1073*L1073,2)))))))))))))</f>
        <v/>
      </c>
      <c r="J1073" s="43">
        <f>IF(D1073="",0,IF(K1073=LIST!$A$75,0,IF(K1073=LIST!$A$76,0,IF(K1073=LIST!$A$77,0,IF(K1073=LIST!$A$78,0,(MIN(D1073,8)-K1073))))))</f>
        <v>0</v>
      </c>
      <c r="K1073" s="185" t="str">
        <f>IF(D1073="","",IF('CLAIM FORM'!$M$7="",0,IF(L1073=LIST!$A$78,0,IF('CLAIM FORM'!$M$7="R&amp;D",0,IF(E1073="",LIST!$A$75,IF(F1073=LIST!$F$30,0,IFERROR(((VLOOKUP(E1073,'TRAINING CODE'!B:D,3,FALSE)*MIN(D1073,8))),LIST!$A$76)))))))</f>
        <v/>
      </c>
      <c r="L1073" s="183" t="str">
        <f>IF(B1073="","",IF('CLAIM FORM'!$M$7="",LIST!$A$77,IFERROR(VLOOKUP(B1073,'PHR (Project Hourly Rate)'!B:G,6,FALSE),LIST!$A$78)))</f>
        <v/>
      </c>
    </row>
    <row r="1074" spans="1:12" ht="36" customHeight="1">
      <c r="A1074" s="184">
        <v>1072</v>
      </c>
      <c r="B1074" s="46"/>
      <c r="C1074" s="47"/>
      <c r="D1074" s="48"/>
      <c r="E1074" s="49"/>
      <c r="F1074" s="49"/>
      <c r="G1074" s="41" t="str">
        <f>IF(C1074="","",VLOOKUP(WEEKDAY(C1074),LIST!$A$15:$B$21,2,FALSE))</f>
        <v/>
      </c>
      <c r="H1074" s="42" t="str">
        <f>IF(B1074="","",IF(L1074=LIST!$A$80,LIST!$A$78,IF(L1074=LIST!$A$81,LIST!$A$78,IF(L1074=LIST!$A$82,LIST!$A$78,IF(IFERROR(VLOOKUP(B1074,'PHR (Project Hourly Rate)'!B:G,6,FALSE),LIST!$A$78)=0,LIST!$A$79,L1074)))))</f>
        <v/>
      </c>
      <c r="I1074" s="42" t="str">
        <f>IF(B1074="","",IF(L1074=LIST!$A$75,"",IF(K1074=LIST!$A$76,LIST!$A$76,IF(L1074=LIST!$A$77,"",IF(L1074=LIST!$A$78,"",IF(L1074=LIST!$A$80,"",IF(L1074=LIST!$A$72,"",IF(L1074=LIST!$A$73,"",IF(L1074=LIST!$A$81,"",IF(L1074=LIST!$A$82,"",IF(L1074=LIST!$A$79,"",IF(K1074=LIST!$A$75,LIST!$A$75,ROUND(J1074*L1074,2)))))))))))))</f>
        <v/>
      </c>
      <c r="J1074" s="43">
        <f>IF(D1074="",0,IF(K1074=LIST!$A$75,0,IF(K1074=LIST!$A$76,0,IF(K1074=LIST!$A$77,0,IF(K1074=LIST!$A$78,0,(MIN(D1074,8)-K1074))))))</f>
        <v>0</v>
      </c>
      <c r="K1074" s="185" t="str">
        <f>IF(D1074="","",IF('CLAIM FORM'!$M$7="",0,IF(L1074=LIST!$A$78,0,IF('CLAIM FORM'!$M$7="R&amp;D",0,IF(E1074="",LIST!$A$75,IF(F1074=LIST!$F$30,0,IFERROR(((VLOOKUP(E1074,'TRAINING CODE'!B:D,3,FALSE)*MIN(D1074,8))),LIST!$A$76)))))))</f>
        <v/>
      </c>
      <c r="L1074" s="183" t="str">
        <f>IF(B1074="","",IF('CLAIM FORM'!$M$7="",LIST!$A$77,IFERROR(VLOOKUP(B1074,'PHR (Project Hourly Rate)'!B:G,6,FALSE),LIST!$A$78)))</f>
        <v/>
      </c>
    </row>
    <row r="1075" spans="1:12" ht="36" customHeight="1">
      <c r="A1075" s="184">
        <v>1073</v>
      </c>
      <c r="B1075" s="46"/>
      <c r="C1075" s="47"/>
      <c r="D1075" s="48"/>
      <c r="E1075" s="49"/>
      <c r="F1075" s="49"/>
      <c r="G1075" s="41" t="str">
        <f>IF(C1075="","",VLOOKUP(WEEKDAY(C1075),LIST!$A$15:$B$21,2,FALSE))</f>
        <v/>
      </c>
      <c r="H1075" s="42" t="str">
        <f>IF(B1075="","",IF(L1075=LIST!$A$80,LIST!$A$78,IF(L1075=LIST!$A$81,LIST!$A$78,IF(L1075=LIST!$A$82,LIST!$A$78,IF(IFERROR(VLOOKUP(B1075,'PHR (Project Hourly Rate)'!B:G,6,FALSE),LIST!$A$78)=0,LIST!$A$79,L1075)))))</f>
        <v/>
      </c>
      <c r="I1075" s="42" t="str">
        <f>IF(B1075="","",IF(L1075=LIST!$A$75,"",IF(K1075=LIST!$A$76,LIST!$A$76,IF(L1075=LIST!$A$77,"",IF(L1075=LIST!$A$78,"",IF(L1075=LIST!$A$80,"",IF(L1075=LIST!$A$72,"",IF(L1075=LIST!$A$73,"",IF(L1075=LIST!$A$81,"",IF(L1075=LIST!$A$82,"",IF(L1075=LIST!$A$79,"",IF(K1075=LIST!$A$75,LIST!$A$75,ROUND(J1075*L1075,2)))))))))))))</f>
        <v/>
      </c>
      <c r="J1075" s="43">
        <f>IF(D1075="",0,IF(K1075=LIST!$A$75,0,IF(K1075=LIST!$A$76,0,IF(K1075=LIST!$A$77,0,IF(K1075=LIST!$A$78,0,(MIN(D1075,8)-K1075))))))</f>
        <v>0</v>
      </c>
      <c r="K1075" s="185" t="str">
        <f>IF(D1075="","",IF('CLAIM FORM'!$M$7="",0,IF(L1075=LIST!$A$78,0,IF('CLAIM FORM'!$M$7="R&amp;D",0,IF(E1075="",LIST!$A$75,IF(F1075=LIST!$F$30,0,IFERROR(((VLOOKUP(E1075,'TRAINING CODE'!B:D,3,FALSE)*MIN(D1075,8))),LIST!$A$76)))))))</f>
        <v/>
      </c>
      <c r="L1075" s="183" t="str">
        <f>IF(B1075="","",IF('CLAIM FORM'!$M$7="",LIST!$A$77,IFERROR(VLOOKUP(B1075,'PHR (Project Hourly Rate)'!B:G,6,FALSE),LIST!$A$78)))</f>
        <v/>
      </c>
    </row>
    <row r="1076" spans="1:12" ht="36" customHeight="1">
      <c r="A1076" s="184">
        <v>1074</v>
      </c>
      <c r="B1076" s="46"/>
      <c r="C1076" s="47"/>
      <c r="D1076" s="48"/>
      <c r="E1076" s="49"/>
      <c r="F1076" s="49"/>
      <c r="G1076" s="41" t="str">
        <f>IF(C1076="","",VLOOKUP(WEEKDAY(C1076),LIST!$A$15:$B$21,2,FALSE))</f>
        <v/>
      </c>
      <c r="H1076" s="42" t="str">
        <f>IF(B1076="","",IF(L1076=LIST!$A$80,LIST!$A$78,IF(L1076=LIST!$A$81,LIST!$A$78,IF(L1076=LIST!$A$82,LIST!$A$78,IF(IFERROR(VLOOKUP(B1076,'PHR (Project Hourly Rate)'!B:G,6,FALSE),LIST!$A$78)=0,LIST!$A$79,L1076)))))</f>
        <v/>
      </c>
      <c r="I1076" s="42" t="str">
        <f>IF(B1076="","",IF(L1076=LIST!$A$75,"",IF(K1076=LIST!$A$76,LIST!$A$76,IF(L1076=LIST!$A$77,"",IF(L1076=LIST!$A$78,"",IF(L1076=LIST!$A$80,"",IF(L1076=LIST!$A$72,"",IF(L1076=LIST!$A$73,"",IF(L1076=LIST!$A$81,"",IF(L1076=LIST!$A$82,"",IF(L1076=LIST!$A$79,"",IF(K1076=LIST!$A$75,LIST!$A$75,ROUND(J1076*L1076,2)))))))))))))</f>
        <v/>
      </c>
      <c r="J1076" s="43">
        <f>IF(D1076="",0,IF(K1076=LIST!$A$75,0,IF(K1076=LIST!$A$76,0,IF(K1076=LIST!$A$77,0,IF(K1076=LIST!$A$78,0,(MIN(D1076,8)-K1076))))))</f>
        <v>0</v>
      </c>
      <c r="K1076" s="185" t="str">
        <f>IF(D1076="","",IF('CLAIM FORM'!$M$7="",0,IF(L1076=LIST!$A$78,0,IF('CLAIM FORM'!$M$7="R&amp;D",0,IF(E1076="",LIST!$A$75,IF(F1076=LIST!$F$30,0,IFERROR(((VLOOKUP(E1076,'TRAINING CODE'!B:D,3,FALSE)*MIN(D1076,8))),LIST!$A$76)))))))</f>
        <v/>
      </c>
      <c r="L1076" s="183" t="str">
        <f>IF(B1076="","",IF('CLAIM FORM'!$M$7="",LIST!$A$77,IFERROR(VLOOKUP(B1076,'PHR (Project Hourly Rate)'!B:G,6,FALSE),LIST!$A$78)))</f>
        <v/>
      </c>
    </row>
    <row r="1077" spans="1:12" ht="36" customHeight="1">
      <c r="A1077" s="184">
        <v>1075</v>
      </c>
      <c r="B1077" s="46"/>
      <c r="C1077" s="47"/>
      <c r="D1077" s="48"/>
      <c r="E1077" s="49"/>
      <c r="F1077" s="49"/>
      <c r="G1077" s="41" t="str">
        <f>IF(C1077="","",VLOOKUP(WEEKDAY(C1077),LIST!$A$15:$B$21,2,FALSE))</f>
        <v/>
      </c>
      <c r="H1077" s="42" t="str">
        <f>IF(B1077="","",IF(L1077=LIST!$A$80,LIST!$A$78,IF(L1077=LIST!$A$81,LIST!$A$78,IF(L1077=LIST!$A$82,LIST!$A$78,IF(IFERROR(VLOOKUP(B1077,'PHR (Project Hourly Rate)'!B:G,6,FALSE),LIST!$A$78)=0,LIST!$A$79,L1077)))))</f>
        <v/>
      </c>
      <c r="I1077" s="42" t="str">
        <f>IF(B1077="","",IF(L1077=LIST!$A$75,"",IF(K1077=LIST!$A$76,LIST!$A$76,IF(L1077=LIST!$A$77,"",IF(L1077=LIST!$A$78,"",IF(L1077=LIST!$A$80,"",IF(L1077=LIST!$A$72,"",IF(L1077=LIST!$A$73,"",IF(L1077=LIST!$A$81,"",IF(L1077=LIST!$A$82,"",IF(L1077=LIST!$A$79,"",IF(K1077=LIST!$A$75,LIST!$A$75,ROUND(J1077*L1077,2)))))))))))))</f>
        <v/>
      </c>
      <c r="J1077" s="43">
        <f>IF(D1077="",0,IF(K1077=LIST!$A$75,0,IF(K1077=LIST!$A$76,0,IF(K1077=LIST!$A$77,0,IF(K1077=LIST!$A$78,0,(MIN(D1077,8)-K1077))))))</f>
        <v>0</v>
      </c>
      <c r="K1077" s="185" t="str">
        <f>IF(D1077="","",IF('CLAIM FORM'!$M$7="",0,IF(L1077=LIST!$A$78,0,IF('CLAIM FORM'!$M$7="R&amp;D",0,IF(E1077="",LIST!$A$75,IF(F1077=LIST!$F$30,0,IFERROR(((VLOOKUP(E1077,'TRAINING CODE'!B:D,3,FALSE)*MIN(D1077,8))),LIST!$A$76)))))))</f>
        <v/>
      </c>
      <c r="L1077" s="183" t="str">
        <f>IF(B1077="","",IF('CLAIM FORM'!$M$7="",LIST!$A$77,IFERROR(VLOOKUP(B1077,'PHR (Project Hourly Rate)'!B:G,6,FALSE),LIST!$A$78)))</f>
        <v/>
      </c>
    </row>
    <row r="1078" spans="1:12" ht="36" customHeight="1">
      <c r="A1078" s="184">
        <v>1076</v>
      </c>
      <c r="B1078" s="46"/>
      <c r="C1078" s="47"/>
      <c r="D1078" s="48"/>
      <c r="E1078" s="49"/>
      <c r="F1078" s="49"/>
      <c r="G1078" s="41" t="str">
        <f>IF(C1078="","",VLOOKUP(WEEKDAY(C1078),LIST!$A$15:$B$21,2,FALSE))</f>
        <v/>
      </c>
      <c r="H1078" s="42" t="str">
        <f>IF(B1078="","",IF(L1078=LIST!$A$80,LIST!$A$78,IF(L1078=LIST!$A$81,LIST!$A$78,IF(L1078=LIST!$A$82,LIST!$A$78,IF(IFERROR(VLOOKUP(B1078,'PHR (Project Hourly Rate)'!B:G,6,FALSE),LIST!$A$78)=0,LIST!$A$79,L1078)))))</f>
        <v/>
      </c>
      <c r="I1078" s="42" t="str">
        <f>IF(B1078="","",IF(L1078=LIST!$A$75,"",IF(K1078=LIST!$A$76,LIST!$A$76,IF(L1078=LIST!$A$77,"",IF(L1078=LIST!$A$78,"",IF(L1078=LIST!$A$80,"",IF(L1078=LIST!$A$72,"",IF(L1078=LIST!$A$73,"",IF(L1078=LIST!$A$81,"",IF(L1078=LIST!$A$82,"",IF(L1078=LIST!$A$79,"",IF(K1078=LIST!$A$75,LIST!$A$75,ROUND(J1078*L1078,2)))))))))))))</f>
        <v/>
      </c>
      <c r="J1078" s="43">
        <f>IF(D1078="",0,IF(K1078=LIST!$A$75,0,IF(K1078=LIST!$A$76,0,IF(K1078=LIST!$A$77,0,IF(K1078=LIST!$A$78,0,(MIN(D1078,8)-K1078))))))</f>
        <v>0</v>
      </c>
      <c r="K1078" s="185" t="str">
        <f>IF(D1078="","",IF('CLAIM FORM'!$M$7="",0,IF(L1078=LIST!$A$78,0,IF('CLAIM FORM'!$M$7="R&amp;D",0,IF(E1078="",LIST!$A$75,IF(F1078=LIST!$F$30,0,IFERROR(((VLOOKUP(E1078,'TRAINING CODE'!B:D,3,FALSE)*MIN(D1078,8))),LIST!$A$76)))))))</f>
        <v/>
      </c>
      <c r="L1078" s="183" t="str">
        <f>IF(B1078="","",IF('CLAIM FORM'!$M$7="",LIST!$A$77,IFERROR(VLOOKUP(B1078,'PHR (Project Hourly Rate)'!B:G,6,FALSE),LIST!$A$78)))</f>
        <v/>
      </c>
    </row>
    <row r="1079" spans="1:12" ht="36" customHeight="1">
      <c r="A1079" s="184">
        <v>1077</v>
      </c>
      <c r="B1079" s="46"/>
      <c r="C1079" s="47"/>
      <c r="D1079" s="48"/>
      <c r="E1079" s="49"/>
      <c r="F1079" s="49"/>
      <c r="G1079" s="41" t="str">
        <f>IF(C1079="","",VLOOKUP(WEEKDAY(C1079),LIST!$A$15:$B$21,2,FALSE))</f>
        <v/>
      </c>
      <c r="H1079" s="42" t="str">
        <f>IF(B1079="","",IF(L1079=LIST!$A$80,LIST!$A$78,IF(L1079=LIST!$A$81,LIST!$A$78,IF(L1079=LIST!$A$82,LIST!$A$78,IF(IFERROR(VLOOKUP(B1079,'PHR (Project Hourly Rate)'!B:G,6,FALSE),LIST!$A$78)=0,LIST!$A$79,L1079)))))</f>
        <v/>
      </c>
      <c r="I1079" s="42" t="str">
        <f>IF(B1079="","",IF(L1079=LIST!$A$75,"",IF(K1079=LIST!$A$76,LIST!$A$76,IF(L1079=LIST!$A$77,"",IF(L1079=LIST!$A$78,"",IF(L1079=LIST!$A$80,"",IF(L1079=LIST!$A$72,"",IF(L1079=LIST!$A$73,"",IF(L1079=LIST!$A$81,"",IF(L1079=LIST!$A$82,"",IF(L1079=LIST!$A$79,"",IF(K1079=LIST!$A$75,LIST!$A$75,ROUND(J1079*L1079,2)))))))))))))</f>
        <v/>
      </c>
      <c r="J1079" s="43">
        <f>IF(D1079="",0,IF(K1079=LIST!$A$75,0,IF(K1079=LIST!$A$76,0,IF(K1079=LIST!$A$77,0,IF(K1079=LIST!$A$78,0,(MIN(D1079,8)-K1079))))))</f>
        <v>0</v>
      </c>
      <c r="K1079" s="185" t="str">
        <f>IF(D1079="","",IF('CLAIM FORM'!$M$7="",0,IF(L1079=LIST!$A$78,0,IF('CLAIM FORM'!$M$7="R&amp;D",0,IF(E1079="",LIST!$A$75,IF(F1079=LIST!$F$30,0,IFERROR(((VLOOKUP(E1079,'TRAINING CODE'!B:D,3,FALSE)*MIN(D1079,8))),LIST!$A$76)))))))</f>
        <v/>
      </c>
      <c r="L1079" s="183" t="str">
        <f>IF(B1079="","",IF('CLAIM FORM'!$M$7="",LIST!$A$77,IFERROR(VLOOKUP(B1079,'PHR (Project Hourly Rate)'!B:G,6,FALSE),LIST!$A$78)))</f>
        <v/>
      </c>
    </row>
    <row r="1080" spans="1:12" ht="36" customHeight="1">
      <c r="A1080" s="184">
        <v>1078</v>
      </c>
      <c r="B1080" s="46"/>
      <c r="C1080" s="47"/>
      <c r="D1080" s="48"/>
      <c r="E1080" s="49"/>
      <c r="F1080" s="49"/>
      <c r="G1080" s="41" t="str">
        <f>IF(C1080="","",VLOOKUP(WEEKDAY(C1080),LIST!$A$15:$B$21,2,FALSE))</f>
        <v/>
      </c>
      <c r="H1080" s="42" t="str">
        <f>IF(B1080="","",IF(L1080=LIST!$A$80,LIST!$A$78,IF(L1080=LIST!$A$81,LIST!$A$78,IF(L1080=LIST!$A$82,LIST!$A$78,IF(IFERROR(VLOOKUP(B1080,'PHR (Project Hourly Rate)'!B:G,6,FALSE),LIST!$A$78)=0,LIST!$A$79,L1080)))))</f>
        <v/>
      </c>
      <c r="I1080" s="42" t="str">
        <f>IF(B1080="","",IF(L1080=LIST!$A$75,"",IF(K1080=LIST!$A$76,LIST!$A$76,IF(L1080=LIST!$A$77,"",IF(L1080=LIST!$A$78,"",IF(L1080=LIST!$A$80,"",IF(L1080=LIST!$A$72,"",IF(L1080=LIST!$A$73,"",IF(L1080=LIST!$A$81,"",IF(L1080=LIST!$A$82,"",IF(L1080=LIST!$A$79,"",IF(K1080=LIST!$A$75,LIST!$A$75,ROUND(J1080*L1080,2)))))))))))))</f>
        <v/>
      </c>
      <c r="J1080" s="43">
        <f>IF(D1080="",0,IF(K1080=LIST!$A$75,0,IF(K1080=LIST!$A$76,0,IF(K1080=LIST!$A$77,0,IF(K1080=LIST!$A$78,0,(MIN(D1080,8)-K1080))))))</f>
        <v>0</v>
      </c>
      <c r="K1080" s="185" t="str">
        <f>IF(D1080="","",IF('CLAIM FORM'!$M$7="",0,IF(L1080=LIST!$A$78,0,IF('CLAIM FORM'!$M$7="R&amp;D",0,IF(E1080="",LIST!$A$75,IF(F1080=LIST!$F$30,0,IFERROR(((VLOOKUP(E1080,'TRAINING CODE'!B:D,3,FALSE)*MIN(D1080,8))),LIST!$A$76)))))))</f>
        <v/>
      </c>
      <c r="L1080" s="183" t="str">
        <f>IF(B1080="","",IF('CLAIM FORM'!$M$7="",LIST!$A$77,IFERROR(VLOOKUP(B1080,'PHR (Project Hourly Rate)'!B:G,6,FALSE),LIST!$A$78)))</f>
        <v/>
      </c>
    </row>
    <row r="1081" spans="1:12" ht="36" customHeight="1">
      <c r="A1081" s="184">
        <v>1079</v>
      </c>
      <c r="B1081" s="46"/>
      <c r="C1081" s="47"/>
      <c r="D1081" s="48"/>
      <c r="E1081" s="49"/>
      <c r="F1081" s="49"/>
      <c r="G1081" s="41" t="str">
        <f>IF(C1081="","",VLOOKUP(WEEKDAY(C1081),LIST!$A$15:$B$21,2,FALSE))</f>
        <v/>
      </c>
      <c r="H1081" s="42" t="str">
        <f>IF(B1081="","",IF(L1081=LIST!$A$80,LIST!$A$78,IF(L1081=LIST!$A$81,LIST!$A$78,IF(L1081=LIST!$A$82,LIST!$A$78,IF(IFERROR(VLOOKUP(B1081,'PHR (Project Hourly Rate)'!B:G,6,FALSE),LIST!$A$78)=0,LIST!$A$79,L1081)))))</f>
        <v/>
      </c>
      <c r="I1081" s="42" t="str">
        <f>IF(B1081="","",IF(L1081=LIST!$A$75,"",IF(K1081=LIST!$A$76,LIST!$A$76,IF(L1081=LIST!$A$77,"",IF(L1081=LIST!$A$78,"",IF(L1081=LIST!$A$80,"",IF(L1081=LIST!$A$72,"",IF(L1081=LIST!$A$73,"",IF(L1081=LIST!$A$81,"",IF(L1081=LIST!$A$82,"",IF(L1081=LIST!$A$79,"",IF(K1081=LIST!$A$75,LIST!$A$75,ROUND(J1081*L1081,2)))))))))))))</f>
        <v/>
      </c>
      <c r="J1081" s="43">
        <f>IF(D1081="",0,IF(K1081=LIST!$A$75,0,IF(K1081=LIST!$A$76,0,IF(K1081=LIST!$A$77,0,IF(K1081=LIST!$A$78,0,(MIN(D1081,8)-K1081))))))</f>
        <v>0</v>
      </c>
      <c r="K1081" s="185" t="str">
        <f>IF(D1081="","",IF('CLAIM FORM'!$M$7="",0,IF(L1081=LIST!$A$78,0,IF('CLAIM FORM'!$M$7="R&amp;D",0,IF(E1081="",LIST!$A$75,IF(F1081=LIST!$F$30,0,IFERROR(((VLOOKUP(E1081,'TRAINING CODE'!B:D,3,FALSE)*MIN(D1081,8))),LIST!$A$76)))))))</f>
        <v/>
      </c>
      <c r="L1081" s="183" t="str">
        <f>IF(B1081="","",IF('CLAIM FORM'!$M$7="",LIST!$A$77,IFERROR(VLOOKUP(B1081,'PHR (Project Hourly Rate)'!B:G,6,FALSE),LIST!$A$78)))</f>
        <v/>
      </c>
    </row>
    <row r="1082" spans="1:12" ht="36" customHeight="1">
      <c r="A1082" s="184">
        <v>1080</v>
      </c>
      <c r="B1082" s="46"/>
      <c r="C1082" s="47"/>
      <c r="D1082" s="48"/>
      <c r="E1082" s="49"/>
      <c r="F1082" s="49"/>
      <c r="G1082" s="41" t="str">
        <f>IF(C1082="","",VLOOKUP(WEEKDAY(C1082),LIST!$A$15:$B$21,2,FALSE))</f>
        <v/>
      </c>
      <c r="H1082" s="42" t="str">
        <f>IF(B1082="","",IF(L1082=LIST!$A$80,LIST!$A$78,IF(L1082=LIST!$A$81,LIST!$A$78,IF(L1082=LIST!$A$82,LIST!$A$78,IF(IFERROR(VLOOKUP(B1082,'PHR (Project Hourly Rate)'!B:G,6,FALSE),LIST!$A$78)=0,LIST!$A$79,L1082)))))</f>
        <v/>
      </c>
      <c r="I1082" s="42" t="str">
        <f>IF(B1082="","",IF(L1082=LIST!$A$75,"",IF(K1082=LIST!$A$76,LIST!$A$76,IF(L1082=LIST!$A$77,"",IF(L1082=LIST!$A$78,"",IF(L1082=LIST!$A$80,"",IF(L1082=LIST!$A$72,"",IF(L1082=LIST!$A$73,"",IF(L1082=LIST!$A$81,"",IF(L1082=LIST!$A$82,"",IF(L1082=LIST!$A$79,"",IF(K1082=LIST!$A$75,LIST!$A$75,ROUND(J1082*L1082,2)))))))))))))</f>
        <v/>
      </c>
      <c r="J1082" s="43">
        <f>IF(D1082="",0,IF(K1082=LIST!$A$75,0,IF(K1082=LIST!$A$76,0,IF(K1082=LIST!$A$77,0,IF(K1082=LIST!$A$78,0,(MIN(D1082,8)-K1082))))))</f>
        <v>0</v>
      </c>
      <c r="K1082" s="185" t="str">
        <f>IF(D1082="","",IF('CLAIM FORM'!$M$7="",0,IF(L1082=LIST!$A$78,0,IF('CLAIM FORM'!$M$7="R&amp;D",0,IF(E1082="",LIST!$A$75,IF(F1082=LIST!$F$30,0,IFERROR(((VLOOKUP(E1082,'TRAINING CODE'!B:D,3,FALSE)*MIN(D1082,8))),LIST!$A$76)))))))</f>
        <v/>
      </c>
      <c r="L1082" s="183" t="str">
        <f>IF(B1082="","",IF('CLAIM FORM'!$M$7="",LIST!$A$77,IFERROR(VLOOKUP(B1082,'PHR (Project Hourly Rate)'!B:G,6,FALSE),LIST!$A$78)))</f>
        <v/>
      </c>
    </row>
    <row r="1083" spans="1:12" ht="36" customHeight="1">
      <c r="A1083" s="184">
        <v>1081</v>
      </c>
      <c r="B1083" s="46"/>
      <c r="C1083" s="47"/>
      <c r="D1083" s="48"/>
      <c r="E1083" s="49"/>
      <c r="F1083" s="49"/>
      <c r="G1083" s="41" t="str">
        <f>IF(C1083="","",VLOOKUP(WEEKDAY(C1083),LIST!$A$15:$B$21,2,FALSE))</f>
        <v/>
      </c>
      <c r="H1083" s="42" t="str">
        <f>IF(B1083="","",IF(L1083=LIST!$A$80,LIST!$A$78,IF(L1083=LIST!$A$81,LIST!$A$78,IF(L1083=LIST!$A$82,LIST!$A$78,IF(IFERROR(VLOOKUP(B1083,'PHR (Project Hourly Rate)'!B:G,6,FALSE),LIST!$A$78)=0,LIST!$A$79,L1083)))))</f>
        <v/>
      </c>
      <c r="I1083" s="42" t="str">
        <f>IF(B1083="","",IF(L1083=LIST!$A$75,"",IF(K1083=LIST!$A$76,LIST!$A$76,IF(L1083=LIST!$A$77,"",IF(L1083=LIST!$A$78,"",IF(L1083=LIST!$A$80,"",IF(L1083=LIST!$A$72,"",IF(L1083=LIST!$A$73,"",IF(L1083=LIST!$A$81,"",IF(L1083=LIST!$A$82,"",IF(L1083=LIST!$A$79,"",IF(K1083=LIST!$A$75,LIST!$A$75,ROUND(J1083*L1083,2)))))))))))))</f>
        <v/>
      </c>
      <c r="J1083" s="43">
        <f>IF(D1083="",0,IF(K1083=LIST!$A$75,0,IF(K1083=LIST!$A$76,0,IF(K1083=LIST!$A$77,0,IF(K1083=LIST!$A$78,0,(MIN(D1083,8)-K1083))))))</f>
        <v>0</v>
      </c>
      <c r="K1083" s="185" t="str">
        <f>IF(D1083="","",IF('CLAIM FORM'!$M$7="",0,IF(L1083=LIST!$A$78,0,IF('CLAIM FORM'!$M$7="R&amp;D",0,IF(E1083="",LIST!$A$75,IF(F1083=LIST!$F$30,0,IFERROR(((VLOOKUP(E1083,'TRAINING CODE'!B:D,3,FALSE)*MIN(D1083,8))),LIST!$A$76)))))))</f>
        <v/>
      </c>
      <c r="L1083" s="183" t="str">
        <f>IF(B1083="","",IF('CLAIM FORM'!$M$7="",LIST!$A$77,IFERROR(VLOOKUP(B1083,'PHR (Project Hourly Rate)'!B:G,6,FALSE),LIST!$A$78)))</f>
        <v/>
      </c>
    </row>
    <row r="1084" spans="1:12" ht="36" customHeight="1">
      <c r="A1084" s="184">
        <v>1082</v>
      </c>
      <c r="B1084" s="46"/>
      <c r="C1084" s="47"/>
      <c r="D1084" s="48"/>
      <c r="E1084" s="49"/>
      <c r="F1084" s="49"/>
      <c r="G1084" s="41" t="str">
        <f>IF(C1084="","",VLOOKUP(WEEKDAY(C1084),LIST!$A$15:$B$21,2,FALSE))</f>
        <v/>
      </c>
      <c r="H1084" s="42" t="str">
        <f>IF(B1084="","",IF(L1084=LIST!$A$80,LIST!$A$78,IF(L1084=LIST!$A$81,LIST!$A$78,IF(L1084=LIST!$A$82,LIST!$A$78,IF(IFERROR(VLOOKUP(B1084,'PHR (Project Hourly Rate)'!B:G,6,FALSE),LIST!$A$78)=0,LIST!$A$79,L1084)))))</f>
        <v/>
      </c>
      <c r="I1084" s="42" t="str">
        <f>IF(B1084="","",IF(L1084=LIST!$A$75,"",IF(K1084=LIST!$A$76,LIST!$A$76,IF(L1084=LIST!$A$77,"",IF(L1084=LIST!$A$78,"",IF(L1084=LIST!$A$80,"",IF(L1084=LIST!$A$72,"",IF(L1084=LIST!$A$73,"",IF(L1084=LIST!$A$81,"",IF(L1084=LIST!$A$82,"",IF(L1084=LIST!$A$79,"",IF(K1084=LIST!$A$75,LIST!$A$75,ROUND(J1084*L1084,2)))))))))))))</f>
        <v/>
      </c>
      <c r="J1084" s="43">
        <f>IF(D1084="",0,IF(K1084=LIST!$A$75,0,IF(K1084=LIST!$A$76,0,IF(K1084=LIST!$A$77,0,IF(K1084=LIST!$A$78,0,(MIN(D1084,8)-K1084))))))</f>
        <v>0</v>
      </c>
      <c r="K1084" s="185" t="str">
        <f>IF(D1084="","",IF('CLAIM FORM'!$M$7="",0,IF(L1084=LIST!$A$78,0,IF('CLAIM FORM'!$M$7="R&amp;D",0,IF(E1084="",LIST!$A$75,IF(F1084=LIST!$F$30,0,IFERROR(((VLOOKUP(E1084,'TRAINING CODE'!B:D,3,FALSE)*MIN(D1084,8))),LIST!$A$76)))))))</f>
        <v/>
      </c>
      <c r="L1084" s="183" t="str">
        <f>IF(B1084="","",IF('CLAIM FORM'!$M$7="",LIST!$A$77,IFERROR(VLOOKUP(B1084,'PHR (Project Hourly Rate)'!B:G,6,FALSE),LIST!$A$78)))</f>
        <v/>
      </c>
    </row>
    <row r="1085" spans="1:12" ht="36" customHeight="1">
      <c r="A1085" s="184">
        <v>1083</v>
      </c>
      <c r="B1085" s="46"/>
      <c r="C1085" s="47"/>
      <c r="D1085" s="48"/>
      <c r="E1085" s="49"/>
      <c r="F1085" s="49"/>
      <c r="G1085" s="41" t="str">
        <f>IF(C1085="","",VLOOKUP(WEEKDAY(C1085),LIST!$A$15:$B$21,2,FALSE))</f>
        <v/>
      </c>
      <c r="H1085" s="42" t="str">
        <f>IF(B1085="","",IF(L1085=LIST!$A$80,LIST!$A$78,IF(L1085=LIST!$A$81,LIST!$A$78,IF(L1085=LIST!$A$82,LIST!$A$78,IF(IFERROR(VLOOKUP(B1085,'PHR (Project Hourly Rate)'!B:G,6,FALSE),LIST!$A$78)=0,LIST!$A$79,L1085)))))</f>
        <v/>
      </c>
      <c r="I1085" s="42" t="str">
        <f>IF(B1085="","",IF(L1085=LIST!$A$75,"",IF(K1085=LIST!$A$76,LIST!$A$76,IF(L1085=LIST!$A$77,"",IF(L1085=LIST!$A$78,"",IF(L1085=LIST!$A$80,"",IF(L1085=LIST!$A$72,"",IF(L1085=LIST!$A$73,"",IF(L1085=LIST!$A$81,"",IF(L1085=LIST!$A$82,"",IF(L1085=LIST!$A$79,"",IF(K1085=LIST!$A$75,LIST!$A$75,ROUND(J1085*L1085,2)))))))))))))</f>
        <v/>
      </c>
      <c r="J1085" s="43">
        <f>IF(D1085="",0,IF(K1085=LIST!$A$75,0,IF(K1085=LIST!$A$76,0,IF(K1085=LIST!$A$77,0,IF(K1085=LIST!$A$78,0,(MIN(D1085,8)-K1085))))))</f>
        <v>0</v>
      </c>
      <c r="K1085" s="185" t="str">
        <f>IF(D1085="","",IF('CLAIM FORM'!$M$7="",0,IF(L1085=LIST!$A$78,0,IF('CLAIM FORM'!$M$7="R&amp;D",0,IF(E1085="",LIST!$A$75,IF(F1085=LIST!$F$30,0,IFERROR(((VLOOKUP(E1085,'TRAINING CODE'!B:D,3,FALSE)*MIN(D1085,8))),LIST!$A$76)))))))</f>
        <v/>
      </c>
      <c r="L1085" s="183" t="str">
        <f>IF(B1085="","",IF('CLAIM FORM'!$M$7="",LIST!$A$77,IFERROR(VLOOKUP(B1085,'PHR (Project Hourly Rate)'!B:G,6,FALSE),LIST!$A$78)))</f>
        <v/>
      </c>
    </row>
    <row r="1086" spans="1:12" ht="36" customHeight="1">
      <c r="A1086" s="184">
        <v>1084</v>
      </c>
      <c r="B1086" s="46"/>
      <c r="C1086" s="47"/>
      <c r="D1086" s="48"/>
      <c r="E1086" s="49"/>
      <c r="F1086" s="49"/>
      <c r="G1086" s="41" t="str">
        <f>IF(C1086="","",VLOOKUP(WEEKDAY(C1086),LIST!$A$15:$B$21,2,FALSE))</f>
        <v/>
      </c>
      <c r="H1086" s="42" t="str">
        <f>IF(B1086="","",IF(L1086=LIST!$A$80,LIST!$A$78,IF(L1086=LIST!$A$81,LIST!$A$78,IF(L1086=LIST!$A$82,LIST!$A$78,IF(IFERROR(VLOOKUP(B1086,'PHR (Project Hourly Rate)'!B:G,6,FALSE),LIST!$A$78)=0,LIST!$A$79,L1086)))))</f>
        <v/>
      </c>
      <c r="I1086" s="42" t="str">
        <f>IF(B1086="","",IF(L1086=LIST!$A$75,"",IF(K1086=LIST!$A$76,LIST!$A$76,IF(L1086=LIST!$A$77,"",IF(L1086=LIST!$A$78,"",IF(L1086=LIST!$A$80,"",IF(L1086=LIST!$A$72,"",IF(L1086=LIST!$A$73,"",IF(L1086=LIST!$A$81,"",IF(L1086=LIST!$A$82,"",IF(L1086=LIST!$A$79,"",IF(K1086=LIST!$A$75,LIST!$A$75,ROUND(J1086*L1086,2)))))))))))))</f>
        <v/>
      </c>
      <c r="J1086" s="43">
        <f>IF(D1086="",0,IF(K1086=LIST!$A$75,0,IF(K1086=LIST!$A$76,0,IF(K1086=LIST!$A$77,0,IF(K1086=LIST!$A$78,0,(MIN(D1086,8)-K1086))))))</f>
        <v>0</v>
      </c>
      <c r="K1086" s="185" t="str">
        <f>IF(D1086="","",IF('CLAIM FORM'!$M$7="",0,IF(L1086=LIST!$A$78,0,IF('CLAIM FORM'!$M$7="R&amp;D",0,IF(E1086="",LIST!$A$75,IF(F1086=LIST!$F$30,0,IFERROR(((VLOOKUP(E1086,'TRAINING CODE'!B:D,3,FALSE)*MIN(D1086,8))),LIST!$A$76)))))))</f>
        <v/>
      </c>
      <c r="L1086" s="183" t="str">
        <f>IF(B1086="","",IF('CLAIM FORM'!$M$7="",LIST!$A$77,IFERROR(VLOOKUP(B1086,'PHR (Project Hourly Rate)'!B:G,6,FALSE),LIST!$A$78)))</f>
        <v/>
      </c>
    </row>
    <row r="1087" spans="1:12" ht="36" customHeight="1">
      <c r="A1087" s="184">
        <v>1085</v>
      </c>
      <c r="B1087" s="46"/>
      <c r="C1087" s="47"/>
      <c r="D1087" s="48"/>
      <c r="E1087" s="49"/>
      <c r="F1087" s="49"/>
      <c r="G1087" s="41" t="str">
        <f>IF(C1087="","",VLOOKUP(WEEKDAY(C1087),LIST!$A$15:$B$21,2,FALSE))</f>
        <v/>
      </c>
      <c r="H1087" s="42" t="str">
        <f>IF(B1087="","",IF(L1087=LIST!$A$80,LIST!$A$78,IF(L1087=LIST!$A$81,LIST!$A$78,IF(L1087=LIST!$A$82,LIST!$A$78,IF(IFERROR(VLOOKUP(B1087,'PHR (Project Hourly Rate)'!B:G,6,FALSE),LIST!$A$78)=0,LIST!$A$79,L1087)))))</f>
        <v/>
      </c>
      <c r="I1087" s="42" t="str">
        <f>IF(B1087="","",IF(L1087=LIST!$A$75,"",IF(K1087=LIST!$A$76,LIST!$A$76,IF(L1087=LIST!$A$77,"",IF(L1087=LIST!$A$78,"",IF(L1087=LIST!$A$80,"",IF(L1087=LIST!$A$72,"",IF(L1087=LIST!$A$73,"",IF(L1087=LIST!$A$81,"",IF(L1087=LIST!$A$82,"",IF(L1087=LIST!$A$79,"",IF(K1087=LIST!$A$75,LIST!$A$75,ROUND(J1087*L1087,2)))))))))))))</f>
        <v/>
      </c>
      <c r="J1087" s="43">
        <f>IF(D1087="",0,IF(K1087=LIST!$A$75,0,IF(K1087=LIST!$A$76,0,IF(K1087=LIST!$A$77,0,IF(K1087=LIST!$A$78,0,(MIN(D1087,8)-K1087))))))</f>
        <v>0</v>
      </c>
      <c r="K1087" s="185" t="str">
        <f>IF(D1087="","",IF('CLAIM FORM'!$M$7="",0,IF(L1087=LIST!$A$78,0,IF('CLAIM FORM'!$M$7="R&amp;D",0,IF(E1087="",LIST!$A$75,IF(F1087=LIST!$F$30,0,IFERROR(((VLOOKUP(E1087,'TRAINING CODE'!B:D,3,FALSE)*MIN(D1087,8))),LIST!$A$76)))))))</f>
        <v/>
      </c>
      <c r="L1087" s="183" t="str">
        <f>IF(B1087="","",IF('CLAIM FORM'!$M$7="",LIST!$A$77,IFERROR(VLOOKUP(B1087,'PHR (Project Hourly Rate)'!B:G,6,FALSE),LIST!$A$78)))</f>
        <v/>
      </c>
    </row>
    <row r="1088" spans="1:12" ht="36" customHeight="1">
      <c r="A1088" s="184">
        <v>1086</v>
      </c>
      <c r="B1088" s="46"/>
      <c r="C1088" s="47"/>
      <c r="D1088" s="48"/>
      <c r="E1088" s="49"/>
      <c r="F1088" s="49"/>
      <c r="G1088" s="41" t="str">
        <f>IF(C1088="","",VLOOKUP(WEEKDAY(C1088),LIST!$A$15:$B$21,2,FALSE))</f>
        <v/>
      </c>
      <c r="H1088" s="42" t="str">
        <f>IF(B1088="","",IF(L1088=LIST!$A$80,LIST!$A$78,IF(L1088=LIST!$A$81,LIST!$A$78,IF(L1088=LIST!$A$82,LIST!$A$78,IF(IFERROR(VLOOKUP(B1088,'PHR (Project Hourly Rate)'!B:G,6,FALSE),LIST!$A$78)=0,LIST!$A$79,L1088)))))</f>
        <v/>
      </c>
      <c r="I1088" s="42" t="str">
        <f>IF(B1088="","",IF(L1088=LIST!$A$75,"",IF(K1088=LIST!$A$76,LIST!$A$76,IF(L1088=LIST!$A$77,"",IF(L1088=LIST!$A$78,"",IF(L1088=LIST!$A$80,"",IF(L1088=LIST!$A$72,"",IF(L1088=LIST!$A$73,"",IF(L1088=LIST!$A$81,"",IF(L1088=LIST!$A$82,"",IF(L1088=LIST!$A$79,"",IF(K1088=LIST!$A$75,LIST!$A$75,ROUND(J1088*L1088,2)))))))))))))</f>
        <v/>
      </c>
      <c r="J1088" s="43">
        <f>IF(D1088="",0,IF(K1088=LIST!$A$75,0,IF(K1088=LIST!$A$76,0,IF(K1088=LIST!$A$77,0,IF(K1088=LIST!$A$78,0,(MIN(D1088,8)-K1088))))))</f>
        <v>0</v>
      </c>
      <c r="K1088" s="185" t="str">
        <f>IF(D1088="","",IF('CLAIM FORM'!$M$7="",0,IF(L1088=LIST!$A$78,0,IF('CLAIM FORM'!$M$7="R&amp;D",0,IF(E1088="",LIST!$A$75,IF(F1088=LIST!$F$30,0,IFERROR(((VLOOKUP(E1088,'TRAINING CODE'!B:D,3,FALSE)*MIN(D1088,8))),LIST!$A$76)))))))</f>
        <v/>
      </c>
      <c r="L1088" s="183" t="str">
        <f>IF(B1088="","",IF('CLAIM FORM'!$M$7="",LIST!$A$77,IFERROR(VLOOKUP(B1088,'PHR (Project Hourly Rate)'!B:G,6,FALSE),LIST!$A$78)))</f>
        <v/>
      </c>
    </row>
    <row r="1089" spans="1:12" ht="36" customHeight="1">
      <c r="A1089" s="184">
        <v>1087</v>
      </c>
      <c r="B1089" s="46"/>
      <c r="C1089" s="47"/>
      <c r="D1089" s="48"/>
      <c r="E1089" s="49"/>
      <c r="F1089" s="49"/>
      <c r="G1089" s="41" t="str">
        <f>IF(C1089="","",VLOOKUP(WEEKDAY(C1089),LIST!$A$15:$B$21,2,FALSE))</f>
        <v/>
      </c>
      <c r="H1089" s="42" t="str">
        <f>IF(B1089="","",IF(L1089=LIST!$A$80,LIST!$A$78,IF(L1089=LIST!$A$81,LIST!$A$78,IF(L1089=LIST!$A$82,LIST!$A$78,IF(IFERROR(VLOOKUP(B1089,'PHR (Project Hourly Rate)'!B:G,6,FALSE),LIST!$A$78)=0,LIST!$A$79,L1089)))))</f>
        <v/>
      </c>
      <c r="I1089" s="42" t="str">
        <f>IF(B1089="","",IF(L1089=LIST!$A$75,"",IF(K1089=LIST!$A$76,LIST!$A$76,IF(L1089=LIST!$A$77,"",IF(L1089=LIST!$A$78,"",IF(L1089=LIST!$A$80,"",IF(L1089=LIST!$A$72,"",IF(L1089=LIST!$A$73,"",IF(L1089=LIST!$A$81,"",IF(L1089=LIST!$A$82,"",IF(L1089=LIST!$A$79,"",IF(K1089=LIST!$A$75,LIST!$A$75,ROUND(J1089*L1089,2)))))))))))))</f>
        <v/>
      </c>
      <c r="J1089" s="43">
        <f>IF(D1089="",0,IF(K1089=LIST!$A$75,0,IF(K1089=LIST!$A$76,0,IF(K1089=LIST!$A$77,0,IF(K1089=LIST!$A$78,0,(MIN(D1089,8)-K1089))))))</f>
        <v>0</v>
      </c>
      <c r="K1089" s="185" t="str">
        <f>IF(D1089="","",IF('CLAIM FORM'!$M$7="",0,IF(L1089=LIST!$A$78,0,IF('CLAIM FORM'!$M$7="R&amp;D",0,IF(E1089="",LIST!$A$75,IF(F1089=LIST!$F$30,0,IFERROR(((VLOOKUP(E1089,'TRAINING CODE'!B:D,3,FALSE)*MIN(D1089,8))),LIST!$A$76)))))))</f>
        <v/>
      </c>
      <c r="L1089" s="183" t="str">
        <f>IF(B1089="","",IF('CLAIM FORM'!$M$7="",LIST!$A$77,IFERROR(VLOOKUP(B1089,'PHR (Project Hourly Rate)'!B:G,6,FALSE),LIST!$A$78)))</f>
        <v/>
      </c>
    </row>
    <row r="1090" spans="1:12" ht="36" customHeight="1">
      <c r="A1090" s="184">
        <v>1088</v>
      </c>
      <c r="B1090" s="46"/>
      <c r="C1090" s="47"/>
      <c r="D1090" s="48"/>
      <c r="E1090" s="49"/>
      <c r="F1090" s="49"/>
      <c r="G1090" s="41" t="str">
        <f>IF(C1090="","",VLOOKUP(WEEKDAY(C1090),LIST!$A$15:$B$21,2,FALSE))</f>
        <v/>
      </c>
      <c r="H1090" s="42" t="str">
        <f>IF(B1090="","",IF(L1090=LIST!$A$80,LIST!$A$78,IF(L1090=LIST!$A$81,LIST!$A$78,IF(L1090=LIST!$A$82,LIST!$A$78,IF(IFERROR(VLOOKUP(B1090,'PHR (Project Hourly Rate)'!B:G,6,FALSE),LIST!$A$78)=0,LIST!$A$79,L1090)))))</f>
        <v/>
      </c>
      <c r="I1090" s="42" t="str">
        <f>IF(B1090="","",IF(L1090=LIST!$A$75,"",IF(K1090=LIST!$A$76,LIST!$A$76,IF(L1090=LIST!$A$77,"",IF(L1090=LIST!$A$78,"",IF(L1090=LIST!$A$80,"",IF(L1090=LIST!$A$72,"",IF(L1090=LIST!$A$73,"",IF(L1090=LIST!$A$81,"",IF(L1090=LIST!$A$82,"",IF(L1090=LIST!$A$79,"",IF(K1090=LIST!$A$75,LIST!$A$75,ROUND(J1090*L1090,2)))))))))))))</f>
        <v/>
      </c>
      <c r="J1090" s="43">
        <f>IF(D1090="",0,IF(K1090=LIST!$A$75,0,IF(K1090=LIST!$A$76,0,IF(K1090=LIST!$A$77,0,IF(K1090=LIST!$A$78,0,(MIN(D1090,8)-K1090))))))</f>
        <v>0</v>
      </c>
      <c r="K1090" s="185" t="str">
        <f>IF(D1090="","",IF('CLAIM FORM'!$M$7="",0,IF(L1090=LIST!$A$78,0,IF('CLAIM FORM'!$M$7="R&amp;D",0,IF(E1090="",LIST!$A$75,IF(F1090=LIST!$F$30,0,IFERROR(((VLOOKUP(E1090,'TRAINING CODE'!B:D,3,FALSE)*MIN(D1090,8))),LIST!$A$76)))))))</f>
        <v/>
      </c>
      <c r="L1090" s="183" t="str">
        <f>IF(B1090="","",IF('CLAIM FORM'!$M$7="",LIST!$A$77,IFERROR(VLOOKUP(B1090,'PHR (Project Hourly Rate)'!B:G,6,FALSE),LIST!$A$78)))</f>
        <v/>
      </c>
    </row>
    <row r="1091" spans="1:12" ht="36" customHeight="1">
      <c r="A1091" s="184">
        <v>1089</v>
      </c>
      <c r="B1091" s="46"/>
      <c r="C1091" s="47"/>
      <c r="D1091" s="48"/>
      <c r="E1091" s="49"/>
      <c r="F1091" s="49"/>
      <c r="G1091" s="41" t="str">
        <f>IF(C1091="","",VLOOKUP(WEEKDAY(C1091),LIST!$A$15:$B$21,2,FALSE))</f>
        <v/>
      </c>
      <c r="H1091" s="42" t="str">
        <f>IF(B1091="","",IF(L1091=LIST!$A$80,LIST!$A$78,IF(L1091=LIST!$A$81,LIST!$A$78,IF(L1091=LIST!$A$82,LIST!$A$78,IF(IFERROR(VLOOKUP(B1091,'PHR (Project Hourly Rate)'!B:G,6,FALSE),LIST!$A$78)=0,LIST!$A$79,L1091)))))</f>
        <v/>
      </c>
      <c r="I1091" s="42" t="str">
        <f>IF(B1091="","",IF(L1091=LIST!$A$75,"",IF(K1091=LIST!$A$76,LIST!$A$76,IF(L1091=LIST!$A$77,"",IF(L1091=LIST!$A$78,"",IF(L1091=LIST!$A$80,"",IF(L1091=LIST!$A$72,"",IF(L1091=LIST!$A$73,"",IF(L1091=LIST!$A$81,"",IF(L1091=LIST!$A$82,"",IF(L1091=LIST!$A$79,"",IF(K1091=LIST!$A$75,LIST!$A$75,ROUND(J1091*L1091,2)))))))))))))</f>
        <v/>
      </c>
      <c r="J1091" s="43">
        <f>IF(D1091="",0,IF(K1091=LIST!$A$75,0,IF(K1091=LIST!$A$76,0,IF(K1091=LIST!$A$77,0,IF(K1091=LIST!$A$78,0,(MIN(D1091,8)-K1091))))))</f>
        <v>0</v>
      </c>
      <c r="K1091" s="185" t="str">
        <f>IF(D1091="","",IF('CLAIM FORM'!$M$7="",0,IF(L1091=LIST!$A$78,0,IF('CLAIM FORM'!$M$7="R&amp;D",0,IF(E1091="",LIST!$A$75,IF(F1091=LIST!$F$30,0,IFERROR(((VLOOKUP(E1091,'TRAINING CODE'!B:D,3,FALSE)*MIN(D1091,8))),LIST!$A$76)))))))</f>
        <v/>
      </c>
      <c r="L1091" s="183" t="str">
        <f>IF(B1091="","",IF('CLAIM FORM'!$M$7="",LIST!$A$77,IFERROR(VLOOKUP(B1091,'PHR (Project Hourly Rate)'!B:G,6,FALSE),LIST!$A$78)))</f>
        <v/>
      </c>
    </row>
    <row r="1092" spans="1:12" ht="36" customHeight="1">
      <c r="A1092" s="184">
        <v>1090</v>
      </c>
      <c r="B1092" s="46"/>
      <c r="C1092" s="47"/>
      <c r="D1092" s="48"/>
      <c r="E1092" s="49"/>
      <c r="F1092" s="49"/>
      <c r="G1092" s="41" t="str">
        <f>IF(C1092="","",VLOOKUP(WEEKDAY(C1092),LIST!$A$15:$B$21,2,FALSE))</f>
        <v/>
      </c>
      <c r="H1092" s="42" t="str">
        <f>IF(B1092="","",IF(L1092=LIST!$A$80,LIST!$A$78,IF(L1092=LIST!$A$81,LIST!$A$78,IF(L1092=LIST!$A$82,LIST!$A$78,IF(IFERROR(VLOOKUP(B1092,'PHR (Project Hourly Rate)'!B:G,6,FALSE),LIST!$A$78)=0,LIST!$A$79,L1092)))))</f>
        <v/>
      </c>
      <c r="I1092" s="42" t="str">
        <f>IF(B1092="","",IF(L1092=LIST!$A$75,"",IF(K1092=LIST!$A$76,LIST!$A$76,IF(L1092=LIST!$A$77,"",IF(L1092=LIST!$A$78,"",IF(L1092=LIST!$A$80,"",IF(L1092=LIST!$A$72,"",IF(L1092=LIST!$A$73,"",IF(L1092=LIST!$A$81,"",IF(L1092=LIST!$A$82,"",IF(L1092=LIST!$A$79,"",IF(K1092=LIST!$A$75,LIST!$A$75,ROUND(J1092*L1092,2)))))))))))))</f>
        <v/>
      </c>
      <c r="J1092" s="43">
        <f>IF(D1092="",0,IF(K1092=LIST!$A$75,0,IF(K1092=LIST!$A$76,0,IF(K1092=LIST!$A$77,0,IF(K1092=LIST!$A$78,0,(MIN(D1092,8)-K1092))))))</f>
        <v>0</v>
      </c>
      <c r="K1092" s="185" t="str">
        <f>IF(D1092="","",IF('CLAIM FORM'!$M$7="",0,IF(L1092=LIST!$A$78,0,IF('CLAIM FORM'!$M$7="R&amp;D",0,IF(E1092="",LIST!$A$75,IF(F1092=LIST!$F$30,0,IFERROR(((VLOOKUP(E1092,'TRAINING CODE'!B:D,3,FALSE)*MIN(D1092,8))),LIST!$A$76)))))))</f>
        <v/>
      </c>
      <c r="L1092" s="183" t="str">
        <f>IF(B1092="","",IF('CLAIM FORM'!$M$7="",LIST!$A$77,IFERROR(VLOOKUP(B1092,'PHR (Project Hourly Rate)'!B:G,6,FALSE),LIST!$A$78)))</f>
        <v/>
      </c>
    </row>
    <row r="1093" spans="1:12" ht="36" customHeight="1">
      <c r="A1093" s="184">
        <v>1091</v>
      </c>
      <c r="B1093" s="46"/>
      <c r="C1093" s="47"/>
      <c r="D1093" s="48"/>
      <c r="E1093" s="49"/>
      <c r="F1093" s="49"/>
      <c r="G1093" s="41" t="str">
        <f>IF(C1093="","",VLOOKUP(WEEKDAY(C1093),LIST!$A$15:$B$21,2,FALSE))</f>
        <v/>
      </c>
      <c r="H1093" s="42" t="str">
        <f>IF(B1093="","",IF(L1093=LIST!$A$80,LIST!$A$78,IF(L1093=LIST!$A$81,LIST!$A$78,IF(L1093=LIST!$A$82,LIST!$A$78,IF(IFERROR(VLOOKUP(B1093,'PHR (Project Hourly Rate)'!B:G,6,FALSE),LIST!$A$78)=0,LIST!$A$79,L1093)))))</f>
        <v/>
      </c>
      <c r="I1093" s="42" t="str">
        <f>IF(B1093="","",IF(L1093=LIST!$A$75,"",IF(K1093=LIST!$A$76,LIST!$A$76,IF(L1093=LIST!$A$77,"",IF(L1093=LIST!$A$78,"",IF(L1093=LIST!$A$80,"",IF(L1093=LIST!$A$72,"",IF(L1093=LIST!$A$73,"",IF(L1093=LIST!$A$81,"",IF(L1093=LIST!$A$82,"",IF(L1093=LIST!$A$79,"",IF(K1093=LIST!$A$75,LIST!$A$75,ROUND(J1093*L1093,2)))))))))))))</f>
        <v/>
      </c>
      <c r="J1093" s="43">
        <f>IF(D1093="",0,IF(K1093=LIST!$A$75,0,IF(K1093=LIST!$A$76,0,IF(K1093=LIST!$A$77,0,IF(K1093=LIST!$A$78,0,(MIN(D1093,8)-K1093))))))</f>
        <v>0</v>
      </c>
      <c r="K1093" s="185" t="str">
        <f>IF(D1093="","",IF('CLAIM FORM'!$M$7="",0,IF(L1093=LIST!$A$78,0,IF('CLAIM FORM'!$M$7="R&amp;D",0,IF(E1093="",LIST!$A$75,IF(F1093=LIST!$F$30,0,IFERROR(((VLOOKUP(E1093,'TRAINING CODE'!B:D,3,FALSE)*MIN(D1093,8))),LIST!$A$76)))))))</f>
        <v/>
      </c>
      <c r="L1093" s="183" t="str">
        <f>IF(B1093="","",IF('CLAIM FORM'!$M$7="",LIST!$A$77,IFERROR(VLOOKUP(B1093,'PHR (Project Hourly Rate)'!B:G,6,FALSE),LIST!$A$78)))</f>
        <v/>
      </c>
    </row>
    <row r="1094" spans="1:12" ht="36" customHeight="1">
      <c r="A1094" s="184">
        <v>1092</v>
      </c>
      <c r="B1094" s="46"/>
      <c r="C1094" s="47"/>
      <c r="D1094" s="48"/>
      <c r="E1094" s="49"/>
      <c r="F1094" s="49"/>
      <c r="G1094" s="41" t="str">
        <f>IF(C1094="","",VLOOKUP(WEEKDAY(C1094),LIST!$A$15:$B$21,2,FALSE))</f>
        <v/>
      </c>
      <c r="H1094" s="42" t="str">
        <f>IF(B1094="","",IF(L1094=LIST!$A$80,LIST!$A$78,IF(L1094=LIST!$A$81,LIST!$A$78,IF(L1094=LIST!$A$82,LIST!$A$78,IF(IFERROR(VLOOKUP(B1094,'PHR (Project Hourly Rate)'!B:G,6,FALSE),LIST!$A$78)=0,LIST!$A$79,L1094)))))</f>
        <v/>
      </c>
      <c r="I1094" s="42" t="str">
        <f>IF(B1094="","",IF(L1094=LIST!$A$75,"",IF(K1094=LIST!$A$76,LIST!$A$76,IF(L1094=LIST!$A$77,"",IF(L1094=LIST!$A$78,"",IF(L1094=LIST!$A$80,"",IF(L1094=LIST!$A$72,"",IF(L1094=LIST!$A$73,"",IF(L1094=LIST!$A$81,"",IF(L1094=LIST!$A$82,"",IF(L1094=LIST!$A$79,"",IF(K1094=LIST!$A$75,LIST!$A$75,ROUND(J1094*L1094,2)))))))))))))</f>
        <v/>
      </c>
      <c r="J1094" s="43">
        <f>IF(D1094="",0,IF(K1094=LIST!$A$75,0,IF(K1094=LIST!$A$76,0,IF(K1094=LIST!$A$77,0,IF(K1094=LIST!$A$78,0,(MIN(D1094,8)-K1094))))))</f>
        <v>0</v>
      </c>
      <c r="K1094" s="185" t="str">
        <f>IF(D1094="","",IF('CLAIM FORM'!$M$7="",0,IF(L1094=LIST!$A$78,0,IF('CLAIM FORM'!$M$7="R&amp;D",0,IF(E1094="",LIST!$A$75,IF(F1094=LIST!$F$30,0,IFERROR(((VLOOKUP(E1094,'TRAINING CODE'!B:D,3,FALSE)*MIN(D1094,8))),LIST!$A$76)))))))</f>
        <v/>
      </c>
      <c r="L1094" s="183" t="str">
        <f>IF(B1094="","",IF('CLAIM FORM'!$M$7="",LIST!$A$77,IFERROR(VLOOKUP(B1094,'PHR (Project Hourly Rate)'!B:G,6,FALSE),LIST!$A$78)))</f>
        <v/>
      </c>
    </row>
    <row r="1095" spans="1:12" ht="36" customHeight="1">
      <c r="A1095" s="184">
        <v>1093</v>
      </c>
      <c r="B1095" s="46"/>
      <c r="C1095" s="47"/>
      <c r="D1095" s="48"/>
      <c r="E1095" s="49"/>
      <c r="F1095" s="49"/>
      <c r="G1095" s="41" t="str">
        <f>IF(C1095="","",VLOOKUP(WEEKDAY(C1095),LIST!$A$15:$B$21,2,FALSE))</f>
        <v/>
      </c>
      <c r="H1095" s="42" t="str">
        <f>IF(B1095="","",IF(L1095=LIST!$A$80,LIST!$A$78,IF(L1095=LIST!$A$81,LIST!$A$78,IF(L1095=LIST!$A$82,LIST!$A$78,IF(IFERROR(VLOOKUP(B1095,'PHR (Project Hourly Rate)'!B:G,6,FALSE),LIST!$A$78)=0,LIST!$A$79,L1095)))))</f>
        <v/>
      </c>
      <c r="I1095" s="42" t="str">
        <f>IF(B1095="","",IF(L1095=LIST!$A$75,"",IF(K1095=LIST!$A$76,LIST!$A$76,IF(L1095=LIST!$A$77,"",IF(L1095=LIST!$A$78,"",IF(L1095=LIST!$A$80,"",IF(L1095=LIST!$A$72,"",IF(L1095=LIST!$A$73,"",IF(L1095=LIST!$A$81,"",IF(L1095=LIST!$A$82,"",IF(L1095=LIST!$A$79,"",IF(K1095=LIST!$A$75,LIST!$A$75,ROUND(J1095*L1095,2)))))))))))))</f>
        <v/>
      </c>
      <c r="J1095" s="43">
        <f>IF(D1095="",0,IF(K1095=LIST!$A$75,0,IF(K1095=LIST!$A$76,0,IF(K1095=LIST!$A$77,0,IF(K1095=LIST!$A$78,0,(MIN(D1095,8)-K1095))))))</f>
        <v>0</v>
      </c>
      <c r="K1095" s="185" t="str">
        <f>IF(D1095="","",IF('CLAIM FORM'!$M$7="",0,IF(L1095=LIST!$A$78,0,IF('CLAIM FORM'!$M$7="R&amp;D",0,IF(E1095="",LIST!$A$75,IF(F1095=LIST!$F$30,0,IFERROR(((VLOOKUP(E1095,'TRAINING CODE'!B:D,3,FALSE)*MIN(D1095,8))),LIST!$A$76)))))))</f>
        <v/>
      </c>
      <c r="L1095" s="183" t="str">
        <f>IF(B1095="","",IF('CLAIM FORM'!$M$7="",LIST!$A$77,IFERROR(VLOOKUP(B1095,'PHR (Project Hourly Rate)'!B:G,6,FALSE),LIST!$A$78)))</f>
        <v/>
      </c>
    </row>
    <row r="1096" spans="1:12" ht="36" customHeight="1">
      <c r="A1096" s="184">
        <v>1094</v>
      </c>
      <c r="B1096" s="46"/>
      <c r="C1096" s="47"/>
      <c r="D1096" s="48"/>
      <c r="E1096" s="49"/>
      <c r="F1096" s="49"/>
      <c r="G1096" s="41" t="str">
        <f>IF(C1096="","",VLOOKUP(WEEKDAY(C1096),LIST!$A$15:$B$21,2,FALSE))</f>
        <v/>
      </c>
      <c r="H1096" s="42" t="str">
        <f>IF(B1096="","",IF(L1096=LIST!$A$80,LIST!$A$78,IF(L1096=LIST!$A$81,LIST!$A$78,IF(L1096=LIST!$A$82,LIST!$A$78,IF(IFERROR(VLOOKUP(B1096,'PHR (Project Hourly Rate)'!B:G,6,FALSE),LIST!$A$78)=0,LIST!$A$79,L1096)))))</f>
        <v/>
      </c>
      <c r="I1096" s="42" t="str">
        <f>IF(B1096="","",IF(L1096=LIST!$A$75,"",IF(K1096=LIST!$A$76,LIST!$A$76,IF(L1096=LIST!$A$77,"",IF(L1096=LIST!$A$78,"",IF(L1096=LIST!$A$80,"",IF(L1096=LIST!$A$72,"",IF(L1096=LIST!$A$73,"",IF(L1096=LIST!$A$81,"",IF(L1096=LIST!$A$82,"",IF(L1096=LIST!$A$79,"",IF(K1096=LIST!$A$75,LIST!$A$75,ROUND(J1096*L1096,2)))))))))))))</f>
        <v/>
      </c>
      <c r="J1096" s="43">
        <f>IF(D1096="",0,IF(K1096=LIST!$A$75,0,IF(K1096=LIST!$A$76,0,IF(K1096=LIST!$A$77,0,IF(K1096=LIST!$A$78,0,(MIN(D1096,8)-K1096))))))</f>
        <v>0</v>
      </c>
      <c r="K1096" s="185" t="str">
        <f>IF(D1096="","",IF('CLAIM FORM'!$M$7="",0,IF(L1096=LIST!$A$78,0,IF('CLAIM FORM'!$M$7="R&amp;D",0,IF(E1096="",LIST!$A$75,IF(F1096=LIST!$F$30,0,IFERROR(((VLOOKUP(E1096,'TRAINING CODE'!B:D,3,FALSE)*MIN(D1096,8))),LIST!$A$76)))))))</f>
        <v/>
      </c>
      <c r="L1096" s="183" t="str">
        <f>IF(B1096="","",IF('CLAIM FORM'!$M$7="",LIST!$A$77,IFERROR(VLOOKUP(B1096,'PHR (Project Hourly Rate)'!B:G,6,FALSE),LIST!$A$78)))</f>
        <v/>
      </c>
    </row>
    <row r="1097" spans="1:12" ht="36" customHeight="1">
      <c r="A1097" s="184">
        <v>1095</v>
      </c>
      <c r="B1097" s="46"/>
      <c r="C1097" s="47"/>
      <c r="D1097" s="48"/>
      <c r="E1097" s="49"/>
      <c r="F1097" s="49"/>
      <c r="G1097" s="41" t="str">
        <f>IF(C1097="","",VLOOKUP(WEEKDAY(C1097),LIST!$A$15:$B$21,2,FALSE))</f>
        <v/>
      </c>
      <c r="H1097" s="42" t="str">
        <f>IF(B1097="","",IF(L1097=LIST!$A$80,LIST!$A$78,IF(L1097=LIST!$A$81,LIST!$A$78,IF(L1097=LIST!$A$82,LIST!$A$78,IF(IFERROR(VLOOKUP(B1097,'PHR (Project Hourly Rate)'!B:G,6,FALSE),LIST!$A$78)=0,LIST!$A$79,L1097)))))</f>
        <v/>
      </c>
      <c r="I1097" s="42" t="str">
        <f>IF(B1097="","",IF(L1097=LIST!$A$75,"",IF(K1097=LIST!$A$76,LIST!$A$76,IF(L1097=LIST!$A$77,"",IF(L1097=LIST!$A$78,"",IF(L1097=LIST!$A$80,"",IF(L1097=LIST!$A$72,"",IF(L1097=LIST!$A$73,"",IF(L1097=LIST!$A$81,"",IF(L1097=LIST!$A$82,"",IF(L1097=LIST!$A$79,"",IF(K1097=LIST!$A$75,LIST!$A$75,ROUND(J1097*L1097,2)))))))))))))</f>
        <v/>
      </c>
      <c r="J1097" s="43">
        <f>IF(D1097="",0,IF(K1097=LIST!$A$75,0,IF(K1097=LIST!$A$76,0,IF(K1097=LIST!$A$77,0,IF(K1097=LIST!$A$78,0,(MIN(D1097,8)-K1097))))))</f>
        <v>0</v>
      </c>
      <c r="K1097" s="185" t="str">
        <f>IF(D1097="","",IF('CLAIM FORM'!$M$7="",0,IF(L1097=LIST!$A$78,0,IF('CLAIM FORM'!$M$7="R&amp;D",0,IF(E1097="",LIST!$A$75,IF(F1097=LIST!$F$30,0,IFERROR(((VLOOKUP(E1097,'TRAINING CODE'!B:D,3,FALSE)*MIN(D1097,8))),LIST!$A$76)))))))</f>
        <v/>
      </c>
      <c r="L1097" s="183" t="str">
        <f>IF(B1097="","",IF('CLAIM FORM'!$M$7="",LIST!$A$77,IFERROR(VLOOKUP(B1097,'PHR (Project Hourly Rate)'!B:G,6,FALSE),LIST!$A$78)))</f>
        <v/>
      </c>
    </row>
    <row r="1098" spans="1:12" ht="36" customHeight="1">
      <c r="A1098" s="184">
        <v>1096</v>
      </c>
      <c r="B1098" s="46"/>
      <c r="C1098" s="47"/>
      <c r="D1098" s="48"/>
      <c r="E1098" s="49"/>
      <c r="F1098" s="49"/>
      <c r="G1098" s="41" t="str">
        <f>IF(C1098="","",VLOOKUP(WEEKDAY(C1098),LIST!$A$15:$B$21,2,FALSE))</f>
        <v/>
      </c>
      <c r="H1098" s="42" t="str">
        <f>IF(B1098="","",IF(L1098=LIST!$A$80,LIST!$A$78,IF(L1098=LIST!$A$81,LIST!$A$78,IF(L1098=LIST!$A$82,LIST!$A$78,IF(IFERROR(VLOOKUP(B1098,'PHR (Project Hourly Rate)'!B:G,6,FALSE),LIST!$A$78)=0,LIST!$A$79,L1098)))))</f>
        <v/>
      </c>
      <c r="I1098" s="42" t="str">
        <f>IF(B1098="","",IF(L1098=LIST!$A$75,"",IF(K1098=LIST!$A$76,LIST!$A$76,IF(L1098=LIST!$A$77,"",IF(L1098=LIST!$A$78,"",IF(L1098=LIST!$A$80,"",IF(L1098=LIST!$A$72,"",IF(L1098=LIST!$A$73,"",IF(L1098=LIST!$A$81,"",IF(L1098=LIST!$A$82,"",IF(L1098=LIST!$A$79,"",IF(K1098=LIST!$A$75,LIST!$A$75,ROUND(J1098*L1098,2)))))))))))))</f>
        <v/>
      </c>
      <c r="J1098" s="43">
        <f>IF(D1098="",0,IF(K1098=LIST!$A$75,0,IF(K1098=LIST!$A$76,0,IF(K1098=LIST!$A$77,0,IF(K1098=LIST!$A$78,0,(MIN(D1098,8)-K1098))))))</f>
        <v>0</v>
      </c>
      <c r="K1098" s="185" t="str">
        <f>IF(D1098="","",IF('CLAIM FORM'!$M$7="",0,IF(L1098=LIST!$A$78,0,IF('CLAIM FORM'!$M$7="R&amp;D",0,IF(E1098="",LIST!$A$75,IF(F1098=LIST!$F$30,0,IFERROR(((VLOOKUP(E1098,'TRAINING CODE'!B:D,3,FALSE)*MIN(D1098,8))),LIST!$A$76)))))))</f>
        <v/>
      </c>
      <c r="L1098" s="183" t="str">
        <f>IF(B1098="","",IF('CLAIM FORM'!$M$7="",LIST!$A$77,IFERROR(VLOOKUP(B1098,'PHR (Project Hourly Rate)'!B:G,6,FALSE),LIST!$A$78)))</f>
        <v/>
      </c>
    </row>
    <row r="1099" spans="1:12" ht="36" customHeight="1">
      <c r="A1099" s="184">
        <v>1097</v>
      </c>
      <c r="B1099" s="46"/>
      <c r="C1099" s="47"/>
      <c r="D1099" s="48"/>
      <c r="E1099" s="49"/>
      <c r="F1099" s="49"/>
      <c r="G1099" s="41" t="str">
        <f>IF(C1099="","",VLOOKUP(WEEKDAY(C1099),LIST!$A$15:$B$21,2,FALSE))</f>
        <v/>
      </c>
      <c r="H1099" s="42" t="str">
        <f>IF(B1099="","",IF(L1099=LIST!$A$80,LIST!$A$78,IF(L1099=LIST!$A$81,LIST!$A$78,IF(L1099=LIST!$A$82,LIST!$A$78,IF(IFERROR(VLOOKUP(B1099,'PHR (Project Hourly Rate)'!B:G,6,FALSE),LIST!$A$78)=0,LIST!$A$79,L1099)))))</f>
        <v/>
      </c>
      <c r="I1099" s="42" t="str">
        <f>IF(B1099="","",IF(L1099=LIST!$A$75,"",IF(K1099=LIST!$A$76,LIST!$A$76,IF(L1099=LIST!$A$77,"",IF(L1099=LIST!$A$78,"",IF(L1099=LIST!$A$80,"",IF(L1099=LIST!$A$72,"",IF(L1099=LIST!$A$73,"",IF(L1099=LIST!$A$81,"",IF(L1099=LIST!$A$82,"",IF(L1099=LIST!$A$79,"",IF(K1099=LIST!$A$75,LIST!$A$75,ROUND(J1099*L1099,2)))))))))))))</f>
        <v/>
      </c>
      <c r="J1099" s="43">
        <f>IF(D1099="",0,IF(K1099=LIST!$A$75,0,IF(K1099=LIST!$A$76,0,IF(K1099=LIST!$A$77,0,IF(K1099=LIST!$A$78,0,(MIN(D1099,8)-K1099))))))</f>
        <v>0</v>
      </c>
      <c r="K1099" s="185" t="str">
        <f>IF(D1099="","",IF('CLAIM FORM'!$M$7="",0,IF(L1099=LIST!$A$78,0,IF('CLAIM FORM'!$M$7="R&amp;D",0,IF(E1099="",LIST!$A$75,IF(F1099=LIST!$F$30,0,IFERROR(((VLOOKUP(E1099,'TRAINING CODE'!B:D,3,FALSE)*MIN(D1099,8))),LIST!$A$76)))))))</f>
        <v/>
      </c>
      <c r="L1099" s="183" t="str">
        <f>IF(B1099="","",IF('CLAIM FORM'!$M$7="",LIST!$A$77,IFERROR(VLOOKUP(B1099,'PHR (Project Hourly Rate)'!B:G,6,FALSE),LIST!$A$78)))</f>
        <v/>
      </c>
    </row>
    <row r="1100" spans="1:12" ht="36" customHeight="1">
      <c r="A1100" s="184">
        <v>1098</v>
      </c>
      <c r="B1100" s="46"/>
      <c r="C1100" s="47"/>
      <c r="D1100" s="48"/>
      <c r="E1100" s="49"/>
      <c r="F1100" s="49"/>
      <c r="G1100" s="41" t="str">
        <f>IF(C1100="","",VLOOKUP(WEEKDAY(C1100),LIST!$A$15:$B$21,2,FALSE))</f>
        <v/>
      </c>
      <c r="H1100" s="42" t="str">
        <f>IF(B1100="","",IF(L1100=LIST!$A$80,LIST!$A$78,IF(L1100=LIST!$A$81,LIST!$A$78,IF(L1100=LIST!$A$82,LIST!$A$78,IF(IFERROR(VLOOKUP(B1100,'PHR (Project Hourly Rate)'!B:G,6,FALSE),LIST!$A$78)=0,LIST!$A$79,L1100)))))</f>
        <v/>
      </c>
      <c r="I1100" s="42" t="str">
        <f>IF(B1100="","",IF(L1100=LIST!$A$75,"",IF(K1100=LIST!$A$76,LIST!$A$76,IF(L1100=LIST!$A$77,"",IF(L1100=LIST!$A$78,"",IF(L1100=LIST!$A$80,"",IF(L1100=LIST!$A$72,"",IF(L1100=LIST!$A$73,"",IF(L1100=LIST!$A$81,"",IF(L1100=LIST!$A$82,"",IF(L1100=LIST!$A$79,"",IF(K1100=LIST!$A$75,LIST!$A$75,ROUND(J1100*L1100,2)))))))))))))</f>
        <v/>
      </c>
      <c r="J1100" s="43">
        <f>IF(D1100="",0,IF(K1100=LIST!$A$75,0,IF(K1100=LIST!$A$76,0,IF(K1100=LIST!$A$77,0,IF(K1100=LIST!$A$78,0,(MIN(D1100,8)-K1100))))))</f>
        <v>0</v>
      </c>
      <c r="K1100" s="185" t="str">
        <f>IF(D1100="","",IF('CLAIM FORM'!$M$7="",0,IF(L1100=LIST!$A$78,0,IF('CLAIM FORM'!$M$7="R&amp;D",0,IF(E1100="",LIST!$A$75,IF(F1100=LIST!$F$30,0,IFERROR(((VLOOKUP(E1100,'TRAINING CODE'!B:D,3,FALSE)*MIN(D1100,8))),LIST!$A$76)))))))</f>
        <v/>
      </c>
      <c r="L1100" s="183" t="str">
        <f>IF(B1100="","",IF('CLAIM FORM'!$M$7="",LIST!$A$77,IFERROR(VLOOKUP(B1100,'PHR (Project Hourly Rate)'!B:G,6,FALSE),LIST!$A$78)))</f>
        <v/>
      </c>
    </row>
    <row r="1101" spans="1:12" ht="36" customHeight="1">
      <c r="A1101" s="184">
        <v>1099</v>
      </c>
      <c r="B1101" s="46"/>
      <c r="C1101" s="47"/>
      <c r="D1101" s="48"/>
      <c r="E1101" s="49"/>
      <c r="F1101" s="49"/>
      <c r="G1101" s="41" t="str">
        <f>IF(C1101="","",VLOOKUP(WEEKDAY(C1101),LIST!$A$15:$B$21,2,FALSE))</f>
        <v/>
      </c>
      <c r="H1101" s="42" t="str">
        <f>IF(B1101="","",IF(L1101=LIST!$A$80,LIST!$A$78,IF(L1101=LIST!$A$81,LIST!$A$78,IF(L1101=LIST!$A$82,LIST!$A$78,IF(IFERROR(VLOOKUP(B1101,'PHR (Project Hourly Rate)'!B:G,6,FALSE),LIST!$A$78)=0,LIST!$A$79,L1101)))))</f>
        <v/>
      </c>
      <c r="I1101" s="42" t="str">
        <f>IF(B1101="","",IF(L1101=LIST!$A$75,"",IF(K1101=LIST!$A$76,LIST!$A$76,IF(L1101=LIST!$A$77,"",IF(L1101=LIST!$A$78,"",IF(L1101=LIST!$A$80,"",IF(L1101=LIST!$A$72,"",IF(L1101=LIST!$A$73,"",IF(L1101=LIST!$A$81,"",IF(L1101=LIST!$A$82,"",IF(L1101=LIST!$A$79,"",IF(K1101=LIST!$A$75,LIST!$A$75,ROUND(J1101*L1101,2)))))))))))))</f>
        <v/>
      </c>
      <c r="J1101" s="43">
        <f>IF(D1101="",0,IF(K1101=LIST!$A$75,0,IF(K1101=LIST!$A$76,0,IF(K1101=LIST!$A$77,0,IF(K1101=LIST!$A$78,0,(MIN(D1101,8)-K1101))))))</f>
        <v>0</v>
      </c>
      <c r="K1101" s="185" t="str">
        <f>IF(D1101="","",IF('CLAIM FORM'!$M$7="",0,IF(L1101=LIST!$A$78,0,IF('CLAIM FORM'!$M$7="R&amp;D",0,IF(E1101="",LIST!$A$75,IF(F1101=LIST!$F$30,0,IFERROR(((VLOOKUP(E1101,'TRAINING CODE'!B:D,3,FALSE)*MIN(D1101,8))),LIST!$A$76)))))))</f>
        <v/>
      </c>
      <c r="L1101" s="183" t="str">
        <f>IF(B1101="","",IF('CLAIM FORM'!$M$7="",LIST!$A$77,IFERROR(VLOOKUP(B1101,'PHR (Project Hourly Rate)'!B:G,6,FALSE),LIST!$A$78)))</f>
        <v/>
      </c>
    </row>
    <row r="1102" spans="1:12" ht="36" customHeight="1">
      <c r="A1102" s="184">
        <v>1100</v>
      </c>
      <c r="B1102" s="46"/>
      <c r="C1102" s="47"/>
      <c r="D1102" s="48"/>
      <c r="E1102" s="49"/>
      <c r="F1102" s="49"/>
      <c r="G1102" s="41" t="str">
        <f>IF(C1102="","",VLOOKUP(WEEKDAY(C1102),LIST!$A$15:$B$21,2,FALSE))</f>
        <v/>
      </c>
      <c r="H1102" s="42" t="str">
        <f>IF(B1102="","",IF(L1102=LIST!$A$80,LIST!$A$78,IF(L1102=LIST!$A$81,LIST!$A$78,IF(L1102=LIST!$A$82,LIST!$A$78,IF(IFERROR(VLOOKUP(B1102,'PHR (Project Hourly Rate)'!B:G,6,FALSE),LIST!$A$78)=0,LIST!$A$79,L1102)))))</f>
        <v/>
      </c>
      <c r="I1102" s="42" t="str">
        <f>IF(B1102="","",IF(L1102=LIST!$A$75,"",IF(K1102=LIST!$A$76,LIST!$A$76,IF(L1102=LIST!$A$77,"",IF(L1102=LIST!$A$78,"",IF(L1102=LIST!$A$80,"",IF(L1102=LIST!$A$72,"",IF(L1102=LIST!$A$73,"",IF(L1102=LIST!$A$81,"",IF(L1102=LIST!$A$82,"",IF(L1102=LIST!$A$79,"",IF(K1102=LIST!$A$75,LIST!$A$75,ROUND(J1102*L1102,2)))))))))))))</f>
        <v/>
      </c>
      <c r="J1102" s="43">
        <f>IF(D1102="",0,IF(K1102=LIST!$A$75,0,IF(K1102=LIST!$A$76,0,IF(K1102=LIST!$A$77,0,IF(K1102=LIST!$A$78,0,(MIN(D1102,8)-K1102))))))</f>
        <v>0</v>
      </c>
      <c r="K1102" s="185" t="str">
        <f>IF(D1102="","",IF('CLAIM FORM'!$M$7="",0,IF(L1102=LIST!$A$78,0,IF('CLAIM FORM'!$M$7="R&amp;D",0,IF(E1102="",LIST!$A$75,IF(F1102=LIST!$F$30,0,IFERROR(((VLOOKUP(E1102,'TRAINING CODE'!B:D,3,FALSE)*MIN(D1102,8))),LIST!$A$76)))))))</f>
        <v/>
      </c>
      <c r="L1102" s="183" t="str">
        <f>IF(B1102="","",IF('CLAIM FORM'!$M$7="",LIST!$A$77,IFERROR(VLOOKUP(B1102,'PHR (Project Hourly Rate)'!B:G,6,FALSE),LIST!$A$78)))</f>
        <v/>
      </c>
    </row>
    <row r="1103" spans="1:12" ht="36" customHeight="1">
      <c r="A1103" s="184">
        <v>1101</v>
      </c>
      <c r="B1103" s="46"/>
      <c r="C1103" s="47"/>
      <c r="D1103" s="48"/>
      <c r="E1103" s="49"/>
      <c r="F1103" s="49"/>
      <c r="G1103" s="41" t="str">
        <f>IF(C1103="","",VLOOKUP(WEEKDAY(C1103),LIST!$A$15:$B$21,2,FALSE))</f>
        <v/>
      </c>
      <c r="H1103" s="42" t="str">
        <f>IF(B1103="","",IF(L1103=LIST!$A$80,LIST!$A$78,IF(L1103=LIST!$A$81,LIST!$A$78,IF(L1103=LIST!$A$82,LIST!$A$78,IF(IFERROR(VLOOKUP(B1103,'PHR (Project Hourly Rate)'!B:G,6,FALSE),LIST!$A$78)=0,LIST!$A$79,L1103)))))</f>
        <v/>
      </c>
      <c r="I1103" s="42" t="str">
        <f>IF(B1103="","",IF(L1103=LIST!$A$75,"",IF(K1103=LIST!$A$76,LIST!$A$76,IF(L1103=LIST!$A$77,"",IF(L1103=LIST!$A$78,"",IF(L1103=LIST!$A$80,"",IF(L1103=LIST!$A$72,"",IF(L1103=LIST!$A$73,"",IF(L1103=LIST!$A$81,"",IF(L1103=LIST!$A$82,"",IF(L1103=LIST!$A$79,"",IF(K1103=LIST!$A$75,LIST!$A$75,ROUND(J1103*L1103,2)))))))))))))</f>
        <v/>
      </c>
      <c r="J1103" s="43">
        <f>IF(D1103="",0,IF(K1103=LIST!$A$75,0,IF(K1103=LIST!$A$76,0,IF(K1103=LIST!$A$77,0,IF(K1103=LIST!$A$78,0,(MIN(D1103,8)-K1103))))))</f>
        <v>0</v>
      </c>
      <c r="K1103" s="185" t="str">
        <f>IF(D1103="","",IF('CLAIM FORM'!$M$7="",0,IF(L1103=LIST!$A$78,0,IF('CLAIM FORM'!$M$7="R&amp;D",0,IF(E1103="",LIST!$A$75,IF(F1103=LIST!$F$30,0,IFERROR(((VLOOKUP(E1103,'TRAINING CODE'!B:D,3,FALSE)*MIN(D1103,8))),LIST!$A$76)))))))</f>
        <v/>
      </c>
      <c r="L1103" s="183" t="str">
        <f>IF(B1103="","",IF('CLAIM FORM'!$M$7="",LIST!$A$77,IFERROR(VLOOKUP(B1103,'PHR (Project Hourly Rate)'!B:G,6,FALSE),LIST!$A$78)))</f>
        <v/>
      </c>
    </row>
    <row r="1104" spans="1:12" ht="36" customHeight="1">
      <c r="A1104" s="184">
        <v>1102</v>
      </c>
      <c r="B1104" s="46"/>
      <c r="C1104" s="47"/>
      <c r="D1104" s="48"/>
      <c r="E1104" s="49"/>
      <c r="F1104" s="49"/>
      <c r="G1104" s="41" t="str">
        <f>IF(C1104="","",VLOOKUP(WEEKDAY(C1104),LIST!$A$15:$B$21,2,FALSE))</f>
        <v/>
      </c>
      <c r="H1104" s="42" t="str">
        <f>IF(B1104="","",IF(L1104=LIST!$A$80,LIST!$A$78,IF(L1104=LIST!$A$81,LIST!$A$78,IF(L1104=LIST!$A$82,LIST!$A$78,IF(IFERROR(VLOOKUP(B1104,'PHR (Project Hourly Rate)'!B:G,6,FALSE),LIST!$A$78)=0,LIST!$A$79,L1104)))))</f>
        <v/>
      </c>
      <c r="I1104" s="42" t="str">
        <f>IF(B1104="","",IF(L1104=LIST!$A$75,"",IF(K1104=LIST!$A$76,LIST!$A$76,IF(L1104=LIST!$A$77,"",IF(L1104=LIST!$A$78,"",IF(L1104=LIST!$A$80,"",IF(L1104=LIST!$A$72,"",IF(L1104=LIST!$A$73,"",IF(L1104=LIST!$A$81,"",IF(L1104=LIST!$A$82,"",IF(L1104=LIST!$A$79,"",IF(K1104=LIST!$A$75,LIST!$A$75,ROUND(J1104*L1104,2)))))))))))))</f>
        <v/>
      </c>
      <c r="J1104" s="43">
        <f>IF(D1104="",0,IF(K1104=LIST!$A$75,0,IF(K1104=LIST!$A$76,0,IF(K1104=LIST!$A$77,0,IF(K1104=LIST!$A$78,0,(MIN(D1104,8)-K1104))))))</f>
        <v>0</v>
      </c>
      <c r="K1104" s="185" t="str">
        <f>IF(D1104="","",IF('CLAIM FORM'!$M$7="",0,IF(L1104=LIST!$A$78,0,IF('CLAIM FORM'!$M$7="R&amp;D",0,IF(E1104="",LIST!$A$75,IF(F1104=LIST!$F$30,0,IFERROR(((VLOOKUP(E1104,'TRAINING CODE'!B:D,3,FALSE)*MIN(D1104,8))),LIST!$A$76)))))))</f>
        <v/>
      </c>
      <c r="L1104" s="183" t="str">
        <f>IF(B1104="","",IF('CLAIM FORM'!$M$7="",LIST!$A$77,IFERROR(VLOOKUP(B1104,'PHR (Project Hourly Rate)'!B:G,6,FALSE),LIST!$A$78)))</f>
        <v/>
      </c>
    </row>
    <row r="1105" spans="1:12" ht="36" customHeight="1">
      <c r="A1105" s="184">
        <v>1103</v>
      </c>
      <c r="B1105" s="46"/>
      <c r="C1105" s="47"/>
      <c r="D1105" s="48"/>
      <c r="E1105" s="49"/>
      <c r="F1105" s="49"/>
      <c r="G1105" s="41" t="str">
        <f>IF(C1105="","",VLOOKUP(WEEKDAY(C1105),LIST!$A$15:$B$21,2,FALSE))</f>
        <v/>
      </c>
      <c r="H1105" s="42" t="str">
        <f>IF(B1105="","",IF(L1105=LIST!$A$80,LIST!$A$78,IF(L1105=LIST!$A$81,LIST!$A$78,IF(L1105=LIST!$A$82,LIST!$A$78,IF(IFERROR(VLOOKUP(B1105,'PHR (Project Hourly Rate)'!B:G,6,FALSE),LIST!$A$78)=0,LIST!$A$79,L1105)))))</f>
        <v/>
      </c>
      <c r="I1105" s="42" t="str">
        <f>IF(B1105="","",IF(L1105=LIST!$A$75,"",IF(K1105=LIST!$A$76,LIST!$A$76,IF(L1105=LIST!$A$77,"",IF(L1105=LIST!$A$78,"",IF(L1105=LIST!$A$80,"",IF(L1105=LIST!$A$72,"",IF(L1105=LIST!$A$73,"",IF(L1105=LIST!$A$81,"",IF(L1105=LIST!$A$82,"",IF(L1105=LIST!$A$79,"",IF(K1105=LIST!$A$75,LIST!$A$75,ROUND(J1105*L1105,2)))))))))))))</f>
        <v/>
      </c>
      <c r="J1105" s="43">
        <f>IF(D1105="",0,IF(K1105=LIST!$A$75,0,IF(K1105=LIST!$A$76,0,IF(K1105=LIST!$A$77,0,IF(K1105=LIST!$A$78,0,(MIN(D1105,8)-K1105))))))</f>
        <v>0</v>
      </c>
      <c r="K1105" s="185" t="str">
        <f>IF(D1105="","",IF('CLAIM FORM'!$M$7="",0,IF(L1105=LIST!$A$78,0,IF('CLAIM FORM'!$M$7="R&amp;D",0,IF(E1105="",LIST!$A$75,IF(F1105=LIST!$F$30,0,IFERROR(((VLOOKUP(E1105,'TRAINING CODE'!B:D,3,FALSE)*MIN(D1105,8))),LIST!$A$76)))))))</f>
        <v/>
      </c>
      <c r="L1105" s="183" t="str">
        <f>IF(B1105="","",IF('CLAIM FORM'!$M$7="",LIST!$A$77,IFERROR(VLOOKUP(B1105,'PHR (Project Hourly Rate)'!B:G,6,FALSE),LIST!$A$78)))</f>
        <v/>
      </c>
    </row>
    <row r="1106" spans="1:12" ht="36" customHeight="1">
      <c r="A1106" s="184">
        <v>1104</v>
      </c>
      <c r="B1106" s="46"/>
      <c r="C1106" s="47"/>
      <c r="D1106" s="48"/>
      <c r="E1106" s="49"/>
      <c r="F1106" s="49"/>
      <c r="G1106" s="41" t="str">
        <f>IF(C1106="","",VLOOKUP(WEEKDAY(C1106),LIST!$A$15:$B$21,2,FALSE))</f>
        <v/>
      </c>
      <c r="H1106" s="42" t="str">
        <f>IF(B1106="","",IF(L1106=LIST!$A$80,LIST!$A$78,IF(L1106=LIST!$A$81,LIST!$A$78,IF(L1106=LIST!$A$82,LIST!$A$78,IF(IFERROR(VLOOKUP(B1106,'PHR (Project Hourly Rate)'!B:G,6,FALSE),LIST!$A$78)=0,LIST!$A$79,L1106)))))</f>
        <v/>
      </c>
      <c r="I1106" s="42" t="str">
        <f>IF(B1106="","",IF(L1106=LIST!$A$75,"",IF(K1106=LIST!$A$76,LIST!$A$76,IF(L1106=LIST!$A$77,"",IF(L1106=LIST!$A$78,"",IF(L1106=LIST!$A$80,"",IF(L1106=LIST!$A$72,"",IF(L1106=LIST!$A$73,"",IF(L1106=LIST!$A$81,"",IF(L1106=LIST!$A$82,"",IF(L1106=LIST!$A$79,"",IF(K1106=LIST!$A$75,LIST!$A$75,ROUND(J1106*L1106,2)))))))))))))</f>
        <v/>
      </c>
      <c r="J1106" s="43">
        <f>IF(D1106="",0,IF(K1106=LIST!$A$75,0,IF(K1106=LIST!$A$76,0,IF(K1106=LIST!$A$77,0,IF(K1106=LIST!$A$78,0,(MIN(D1106,8)-K1106))))))</f>
        <v>0</v>
      </c>
      <c r="K1106" s="185" t="str">
        <f>IF(D1106="","",IF('CLAIM FORM'!$M$7="",0,IF(L1106=LIST!$A$78,0,IF('CLAIM FORM'!$M$7="R&amp;D",0,IF(E1106="",LIST!$A$75,IF(F1106=LIST!$F$30,0,IFERROR(((VLOOKUP(E1106,'TRAINING CODE'!B:D,3,FALSE)*MIN(D1106,8))),LIST!$A$76)))))))</f>
        <v/>
      </c>
      <c r="L1106" s="183" t="str">
        <f>IF(B1106="","",IF('CLAIM FORM'!$M$7="",LIST!$A$77,IFERROR(VLOOKUP(B1106,'PHR (Project Hourly Rate)'!B:G,6,FALSE),LIST!$A$78)))</f>
        <v/>
      </c>
    </row>
    <row r="1107" spans="1:12" ht="36" customHeight="1">
      <c r="A1107" s="184">
        <v>1105</v>
      </c>
      <c r="B1107" s="46"/>
      <c r="C1107" s="47"/>
      <c r="D1107" s="48"/>
      <c r="E1107" s="49"/>
      <c r="F1107" s="49"/>
      <c r="G1107" s="41" t="str">
        <f>IF(C1107="","",VLOOKUP(WEEKDAY(C1107),LIST!$A$15:$B$21,2,FALSE))</f>
        <v/>
      </c>
      <c r="H1107" s="42" t="str">
        <f>IF(B1107="","",IF(L1107=LIST!$A$80,LIST!$A$78,IF(L1107=LIST!$A$81,LIST!$A$78,IF(L1107=LIST!$A$82,LIST!$A$78,IF(IFERROR(VLOOKUP(B1107,'PHR (Project Hourly Rate)'!B:G,6,FALSE),LIST!$A$78)=0,LIST!$A$79,L1107)))))</f>
        <v/>
      </c>
      <c r="I1107" s="42" t="str">
        <f>IF(B1107="","",IF(L1107=LIST!$A$75,"",IF(K1107=LIST!$A$76,LIST!$A$76,IF(L1107=LIST!$A$77,"",IF(L1107=LIST!$A$78,"",IF(L1107=LIST!$A$80,"",IF(L1107=LIST!$A$72,"",IF(L1107=LIST!$A$73,"",IF(L1107=LIST!$A$81,"",IF(L1107=LIST!$A$82,"",IF(L1107=LIST!$A$79,"",IF(K1107=LIST!$A$75,LIST!$A$75,ROUND(J1107*L1107,2)))))))))))))</f>
        <v/>
      </c>
      <c r="J1107" s="43">
        <f>IF(D1107="",0,IF(K1107=LIST!$A$75,0,IF(K1107=LIST!$A$76,0,IF(K1107=LIST!$A$77,0,IF(K1107=LIST!$A$78,0,(MIN(D1107,8)-K1107))))))</f>
        <v>0</v>
      </c>
      <c r="K1107" s="185" t="str">
        <f>IF(D1107="","",IF('CLAIM FORM'!$M$7="",0,IF(L1107=LIST!$A$78,0,IF('CLAIM FORM'!$M$7="R&amp;D",0,IF(E1107="",LIST!$A$75,IF(F1107=LIST!$F$30,0,IFERROR(((VLOOKUP(E1107,'TRAINING CODE'!B:D,3,FALSE)*MIN(D1107,8))),LIST!$A$76)))))))</f>
        <v/>
      </c>
      <c r="L1107" s="183" t="str">
        <f>IF(B1107="","",IF('CLAIM FORM'!$M$7="",LIST!$A$77,IFERROR(VLOOKUP(B1107,'PHR (Project Hourly Rate)'!B:G,6,FALSE),LIST!$A$78)))</f>
        <v/>
      </c>
    </row>
    <row r="1108" spans="1:12" ht="36" customHeight="1">
      <c r="A1108" s="184">
        <v>1106</v>
      </c>
      <c r="B1108" s="46"/>
      <c r="C1108" s="47"/>
      <c r="D1108" s="48"/>
      <c r="E1108" s="49"/>
      <c r="F1108" s="49"/>
      <c r="G1108" s="41" t="str">
        <f>IF(C1108="","",VLOOKUP(WEEKDAY(C1108),LIST!$A$15:$B$21,2,FALSE))</f>
        <v/>
      </c>
      <c r="H1108" s="42" t="str">
        <f>IF(B1108="","",IF(L1108=LIST!$A$80,LIST!$A$78,IF(L1108=LIST!$A$81,LIST!$A$78,IF(L1108=LIST!$A$82,LIST!$A$78,IF(IFERROR(VLOOKUP(B1108,'PHR (Project Hourly Rate)'!B:G,6,FALSE),LIST!$A$78)=0,LIST!$A$79,L1108)))))</f>
        <v/>
      </c>
      <c r="I1108" s="42" t="str">
        <f>IF(B1108="","",IF(L1108=LIST!$A$75,"",IF(K1108=LIST!$A$76,LIST!$A$76,IF(L1108=LIST!$A$77,"",IF(L1108=LIST!$A$78,"",IF(L1108=LIST!$A$80,"",IF(L1108=LIST!$A$72,"",IF(L1108=LIST!$A$73,"",IF(L1108=LIST!$A$81,"",IF(L1108=LIST!$A$82,"",IF(L1108=LIST!$A$79,"",IF(K1108=LIST!$A$75,LIST!$A$75,ROUND(J1108*L1108,2)))))))))))))</f>
        <v/>
      </c>
      <c r="J1108" s="43">
        <f>IF(D1108="",0,IF(K1108=LIST!$A$75,0,IF(K1108=LIST!$A$76,0,IF(K1108=LIST!$A$77,0,IF(K1108=LIST!$A$78,0,(MIN(D1108,8)-K1108))))))</f>
        <v>0</v>
      </c>
      <c r="K1108" s="185" t="str">
        <f>IF(D1108="","",IF('CLAIM FORM'!$M$7="",0,IF(L1108=LIST!$A$78,0,IF('CLAIM FORM'!$M$7="R&amp;D",0,IF(E1108="",LIST!$A$75,IF(F1108=LIST!$F$30,0,IFERROR(((VLOOKUP(E1108,'TRAINING CODE'!B:D,3,FALSE)*MIN(D1108,8))),LIST!$A$76)))))))</f>
        <v/>
      </c>
      <c r="L1108" s="183" t="str">
        <f>IF(B1108="","",IF('CLAIM FORM'!$M$7="",LIST!$A$77,IFERROR(VLOOKUP(B1108,'PHR (Project Hourly Rate)'!B:G,6,FALSE),LIST!$A$78)))</f>
        <v/>
      </c>
    </row>
    <row r="1109" spans="1:12" ht="36" customHeight="1">
      <c r="A1109" s="184">
        <v>1107</v>
      </c>
      <c r="B1109" s="46"/>
      <c r="C1109" s="47"/>
      <c r="D1109" s="48"/>
      <c r="E1109" s="49"/>
      <c r="F1109" s="49"/>
      <c r="G1109" s="41" t="str">
        <f>IF(C1109="","",VLOOKUP(WEEKDAY(C1109),LIST!$A$15:$B$21,2,FALSE))</f>
        <v/>
      </c>
      <c r="H1109" s="42" t="str">
        <f>IF(B1109="","",IF(L1109=LIST!$A$80,LIST!$A$78,IF(L1109=LIST!$A$81,LIST!$A$78,IF(L1109=LIST!$A$82,LIST!$A$78,IF(IFERROR(VLOOKUP(B1109,'PHR (Project Hourly Rate)'!B:G,6,FALSE),LIST!$A$78)=0,LIST!$A$79,L1109)))))</f>
        <v/>
      </c>
      <c r="I1109" s="42" t="str">
        <f>IF(B1109="","",IF(L1109=LIST!$A$75,"",IF(K1109=LIST!$A$76,LIST!$A$76,IF(L1109=LIST!$A$77,"",IF(L1109=LIST!$A$78,"",IF(L1109=LIST!$A$80,"",IF(L1109=LIST!$A$72,"",IF(L1109=LIST!$A$73,"",IF(L1109=LIST!$A$81,"",IF(L1109=LIST!$A$82,"",IF(L1109=LIST!$A$79,"",IF(K1109=LIST!$A$75,LIST!$A$75,ROUND(J1109*L1109,2)))))))))))))</f>
        <v/>
      </c>
      <c r="J1109" s="43">
        <f>IF(D1109="",0,IF(K1109=LIST!$A$75,0,IF(K1109=LIST!$A$76,0,IF(K1109=LIST!$A$77,0,IF(K1109=LIST!$A$78,0,(MIN(D1109,8)-K1109))))))</f>
        <v>0</v>
      </c>
      <c r="K1109" s="185" t="str">
        <f>IF(D1109="","",IF('CLAIM FORM'!$M$7="",0,IF(L1109=LIST!$A$78,0,IF('CLAIM FORM'!$M$7="R&amp;D",0,IF(E1109="",LIST!$A$75,IF(F1109=LIST!$F$30,0,IFERROR(((VLOOKUP(E1109,'TRAINING CODE'!B:D,3,FALSE)*MIN(D1109,8))),LIST!$A$76)))))))</f>
        <v/>
      </c>
      <c r="L1109" s="183" t="str">
        <f>IF(B1109="","",IF('CLAIM FORM'!$M$7="",LIST!$A$77,IFERROR(VLOOKUP(B1109,'PHR (Project Hourly Rate)'!B:G,6,FALSE),LIST!$A$78)))</f>
        <v/>
      </c>
    </row>
    <row r="1110" spans="1:12" ht="36" customHeight="1">
      <c r="A1110" s="184">
        <v>1108</v>
      </c>
      <c r="B1110" s="46"/>
      <c r="C1110" s="47"/>
      <c r="D1110" s="48"/>
      <c r="E1110" s="49"/>
      <c r="F1110" s="49"/>
      <c r="G1110" s="41" t="str">
        <f>IF(C1110="","",VLOOKUP(WEEKDAY(C1110),LIST!$A$15:$B$21,2,FALSE))</f>
        <v/>
      </c>
      <c r="H1110" s="42" t="str">
        <f>IF(B1110="","",IF(L1110=LIST!$A$80,LIST!$A$78,IF(L1110=LIST!$A$81,LIST!$A$78,IF(L1110=LIST!$A$82,LIST!$A$78,IF(IFERROR(VLOOKUP(B1110,'PHR (Project Hourly Rate)'!B:G,6,FALSE),LIST!$A$78)=0,LIST!$A$79,L1110)))))</f>
        <v/>
      </c>
      <c r="I1110" s="42" t="str">
        <f>IF(B1110="","",IF(L1110=LIST!$A$75,"",IF(K1110=LIST!$A$76,LIST!$A$76,IF(L1110=LIST!$A$77,"",IF(L1110=LIST!$A$78,"",IF(L1110=LIST!$A$80,"",IF(L1110=LIST!$A$72,"",IF(L1110=LIST!$A$73,"",IF(L1110=LIST!$A$81,"",IF(L1110=LIST!$A$82,"",IF(L1110=LIST!$A$79,"",IF(K1110=LIST!$A$75,LIST!$A$75,ROUND(J1110*L1110,2)))))))))))))</f>
        <v/>
      </c>
      <c r="J1110" s="43">
        <f>IF(D1110="",0,IF(K1110=LIST!$A$75,0,IF(K1110=LIST!$A$76,0,IF(K1110=LIST!$A$77,0,IF(K1110=LIST!$A$78,0,(MIN(D1110,8)-K1110))))))</f>
        <v>0</v>
      </c>
      <c r="K1110" s="185" t="str">
        <f>IF(D1110="","",IF('CLAIM FORM'!$M$7="",0,IF(L1110=LIST!$A$78,0,IF('CLAIM FORM'!$M$7="R&amp;D",0,IF(E1110="",LIST!$A$75,IF(F1110=LIST!$F$30,0,IFERROR(((VLOOKUP(E1110,'TRAINING CODE'!B:D,3,FALSE)*MIN(D1110,8))),LIST!$A$76)))))))</f>
        <v/>
      </c>
      <c r="L1110" s="183" t="str">
        <f>IF(B1110="","",IF('CLAIM FORM'!$M$7="",LIST!$A$77,IFERROR(VLOOKUP(B1110,'PHR (Project Hourly Rate)'!B:G,6,FALSE),LIST!$A$78)))</f>
        <v/>
      </c>
    </row>
    <row r="1111" spans="1:12" ht="36" customHeight="1">
      <c r="A1111" s="184">
        <v>1109</v>
      </c>
      <c r="B1111" s="46"/>
      <c r="C1111" s="47"/>
      <c r="D1111" s="48"/>
      <c r="E1111" s="49"/>
      <c r="F1111" s="49"/>
      <c r="G1111" s="41" t="str">
        <f>IF(C1111="","",VLOOKUP(WEEKDAY(C1111),LIST!$A$15:$B$21,2,FALSE))</f>
        <v/>
      </c>
      <c r="H1111" s="42" t="str">
        <f>IF(B1111="","",IF(L1111=LIST!$A$80,LIST!$A$78,IF(L1111=LIST!$A$81,LIST!$A$78,IF(L1111=LIST!$A$82,LIST!$A$78,IF(IFERROR(VLOOKUP(B1111,'PHR (Project Hourly Rate)'!B:G,6,FALSE),LIST!$A$78)=0,LIST!$A$79,L1111)))))</f>
        <v/>
      </c>
      <c r="I1111" s="42" t="str">
        <f>IF(B1111="","",IF(L1111=LIST!$A$75,"",IF(K1111=LIST!$A$76,LIST!$A$76,IF(L1111=LIST!$A$77,"",IF(L1111=LIST!$A$78,"",IF(L1111=LIST!$A$80,"",IF(L1111=LIST!$A$72,"",IF(L1111=LIST!$A$73,"",IF(L1111=LIST!$A$81,"",IF(L1111=LIST!$A$82,"",IF(L1111=LIST!$A$79,"",IF(K1111=LIST!$A$75,LIST!$A$75,ROUND(J1111*L1111,2)))))))))))))</f>
        <v/>
      </c>
      <c r="J1111" s="43">
        <f>IF(D1111="",0,IF(K1111=LIST!$A$75,0,IF(K1111=LIST!$A$76,0,IF(K1111=LIST!$A$77,0,IF(K1111=LIST!$A$78,0,(MIN(D1111,8)-K1111))))))</f>
        <v>0</v>
      </c>
      <c r="K1111" s="185" t="str">
        <f>IF(D1111="","",IF('CLAIM FORM'!$M$7="",0,IF(L1111=LIST!$A$78,0,IF('CLAIM FORM'!$M$7="R&amp;D",0,IF(E1111="",LIST!$A$75,IF(F1111=LIST!$F$30,0,IFERROR(((VLOOKUP(E1111,'TRAINING CODE'!B:D,3,FALSE)*MIN(D1111,8))),LIST!$A$76)))))))</f>
        <v/>
      </c>
      <c r="L1111" s="183" t="str">
        <f>IF(B1111="","",IF('CLAIM FORM'!$M$7="",LIST!$A$77,IFERROR(VLOOKUP(B1111,'PHR (Project Hourly Rate)'!B:G,6,FALSE),LIST!$A$78)))</f>
        <v/>
      </c>
    </row>
    <row r="1112" spans="1:12" ht="36" customHeight="1">
      <c r="A1112" s="184">
        <v>1110</v>
      </c>
      <c r="B1112" s="46"/>
      <c r="C1112" s="47"/>
      <c r="D1112" s="48"/>
      <c r="E1112" s="49"/>
      <c r="F1112" s="49"/>
      <c r="G1112" s="41" t="str">
        <f>IF(C1112="","",VLOOKUP(WEEKDAY(C1112),LIST!$A$15:$B$21,2,FALSE))</f>
        <v/>
      </c>
      <c r="H1112" s="42" t="str">
        <f>IF(B1112="","",IF(L1112=LIST!$A$80,LIST!$A$78,IF(L1112=LIST!$A$81,LIST!$A$78,IF(L1112=LIST!$A$82,LIST!$A$78,IF(IFERROR(VLOOKUP(B1112,'PHR (Project Hourly Rate)'!B:G,6,FALSE),LIST!$A$78)=0,LIST!$A$79,L1112)))))</f>
        <v/>
      </c>
      <c r="I1112" s="42" t="str">
        <f>IF(B1112="","",IF(L1112=LIST!$A$75,"",IF(K1112=LIST!$A$76,LIST!$A$76,IF(L1112=LIST!$A$77,"",IF(L1112=LIST!$A$78,"",IF(L1112=LIST!$A$80,"",IF(L1112=LIST!$A$72,"",IF(L1112=LIST!$A$73,"",IF(L1112=LIST!$A$81,"",IF(L1112=LIST!$A$82,"",IF(L1112=LIST!$A$79,"",IF(K1112=LIST!$A$75,LIST!$A$75,ROUND(J1112*L1112,2)))))))))))))</f>
        <v/>
      </c>
      <c r="J1112" s="43">
        <f>IF(D1112="",0,IF(K1112=LIST!$A$75,0,IF(K1112=LIST!$A$76,0,IF(K1112=LIST!$A$77,0,IF(K1112=LIST!$A$78,0,(MIN(D1112,8)-K1112))))))</f>
        <v>0</v>
      </c>
      <c r="K1112" s="185" t="str">
        <f>IF(D1112="","",IF('CLAIM FORM'!$M$7="",0,IF(L1112=LIST!$A$78,0,IF('CLAIM FORM'!$M$7="R&amp;D",0,IF(E1112="",LIST!$A$75,IF(F1112=LIST!$F$30,0,IFERROR(((VLOOKUP(E1112,'TRAINING CODE'!B:D,3,FALSE)*MIN(D1112,8))),LIST!$A$76)))))))</f>
        <v/>
      </c>
      <c r="L1112" s="183" t="str">
        <f>IF(B1112="","",IF('CLAIM FORM'!$M$7="",LIST!$A$77,IFERROR(VLOOKUP(B1112,'PHR (Project Hourly Rate)'!B:G,6,FALSE),LIST!$A$78)))</f>
        <v/>
      </c>
    </row>
    <row r="1113" spans="1:12" ht="36" customHeight="1">
      <c r="A1113" s="184">
        <v>1111</v>
      </c>
      <c r="B1113" s="46"/>
      <c r="C1113" s="47"/>
      <c r="D1113" s="48"/>
      <c r="E1113" s="49"/>
      <c r="F1113" s="49"/>
      <c r="G1113" s="41" t="str">
        <f>IF(C1113="","",VLOOKUP(WEEKDAY(C1113),LIST!$A$15:$B$21,2,FALSE))</f>
        <v/>
      </c>
      <c r="H1113" s="42" t="str">
        <f>IF(B1113="","",IF(L1113=LIST!$A$80,LIST!$A$78,IF(L1113=LIST!$A$81,LIST!$A$78,IF(L1113=LIST!$A$82,LIST!$A$78,IF(IFERROR(VLOOKUP(B1113,'PHR (Project Hourly Rate)'!B:G,6,FALSE),LIST!$A$78)=0,LIST!$A$79,L1113)))))</f>
        <v/>
      </c>
      <c r="I1113" s="42" t="str">
        <f>IF(B1113="","",IF(L1113=LIST!$A$75,"",IF(K1113=LIST!$A$76,LIST!$A$76,IF(L1113=LIST!$A$77,"",IF(L1113=LIST!$A$78,"",IF(L1113=LIST!$A$80,"",IF(L1113=LIST!$A$72,"",IF(L1113=LIST!$A$73,"",IF(L1113=LIST!$A$81,"",IF(L1113=LIST!$A$82,"",IF(L1113=LIST!$A$79,"",IF(K1113=LIST!$A$75,LIST!$A$75,ROUND(J1113*L1113,2)))))))))))))</f>
        <v/>
      </c>
      <c r="J1113" s="43">
        <f>IF(D1113="",0,IF(K1113=LIST!$A$75,0,IF(K1113=LIST!$A$76,0,IF(K1113=LIST!$A$77,0,IF(K1113=LIST!$A$78,0,(MIN(D1113,8)-K1113))))))</f>
        <v>0</v>
      </c>
      <c r="K1113" s="185" t="str">
        <f>IF(D1113="","",IF('CLAIM FORM'!$M$7="",0,IF(L1113=LIST!$A$78,0,IF('CLAIM FORM'!$M$7="R&amp;D",0,IF(E1113="",LIST!$A$75,IF(F1113=LIST!$F$30,0,IFERROR(((VLOOKUP(E1113,'TRAINING CODE'!B:D,3,FALSE)*MIN(D1113,8))),LIST!$A$76)))))))</f>
        <v/>
      </c>
      <c r="L1113" s="183" t="str">
        <f>IF(B1113="","",IF('CLAIM FORM'!$M$7="",LIST!$A$77,IFERROR(VLOOKUP(B1113,'PHR (Project Hourly Rate)'!B:G,6,FALSE),LIST!$A$78)))</f>
        <v/>
      </c>
    </row>
    <row r="1114" spans="1:12" ht="36" customHeight="1">
      <c r="A1114" s="184">
        <v>1112</v>
      </c>
      <c r="B1114" s="46"/>
      <c r="C1114" s="47"/>
      <c r="D1114" s="48"/>
      <c r="E1114" s="49"/>
      <c r="F1114" s="49"/>
      <c r="G1114" s="41" t="str">
        <f>IF(C1114="","",VLOOKUP(WEEKDAY(C1114),LIST!$A$15:$B$21,2,FALSE))</f>
        <v/>
      </c>
      <c r="H1114" s="42" t="str">
        <f>IF(B1114="","",IF(L1114=LIST!$A$80,LIST!$A$78,IF(L1114=LIST!$A$81,LIST!$A$78,IF(L1114=LIST!$A$82,LIST!$A$78,IF(IFERROR(VLOOKUP(B1114,'PHR (Project Hourly Rate)'!B:G,6,FALSE),LIST!$A$78)=0,LIST!$A$79,L1114)))))</f>
        <v/>
      </c>
      <c r="I1114" s="42" t="str">
        <f>IF(B1114="","",IF(L1114=LIST!$A$75,"",IF(K1114=LIST!$A$76,LIST!$A$76,IF(L1114=LIST!$A$77,"",IF(L1114=LIST!$A$78,"",IF(L1114=LIST!$A$80,"",IF(L1114=LIST!$A$72,"",IF(L1114=LIST!$A$73,"",IF(L1114=LIST!$A$81,"",IF(L1114=LIST!$A$82,"",IF(L1114=LIST!$A$79,"",IF(K1114=LIST!$A$75,LIST!$A$75,ROUND(J1114*L1114,2)))))))))))))</f>
        <v/>
      </c>
      <c r="J1114" s="43">
        <f>IF(D1114="",0,IF(K1114=LIST!$A$75,0,IF(K1114=LIST!$A$76,0,IF(K1114=LIST!$A$77,0,IF(K1114=LIST!$A$78,0,(MIN(D1114,8)-K1114))))))</f>
        <v>0</v>
      </c>
      <c r="K1114" s="185" t="str">
        <f>IF(D1114="","",IF('CLAIM FORM'!$M$7="",0,IF(L1114=LIST!$A$78,0,IF('CLAIM FORM'!$M$7="R&amp;D",0,IF(E1114="",LIST!$A$75,IF(F1114=LIST!$F$30,0,IFERROR(((VLOOKUP(E1114,'TRAINING CODE'!B:D,3,FALSE)*MIN(D1114,8))),LIST!$A$76)))))))</f>
        <v/>
      </c>
      <c r="L1114" s="183" t="str">
        <f>IF(B1114="","",IF('CLAIM FORM'!$M$7="",LIST!$A$77,IFERROR(VLOOKUP(B1114,'PHR (Project Hourly Rate)'!B:G,6,FALSE),LIST!$A$78)))</f>
        <v/>
      </c>
    </row>
    <row r="1115" spans="1:12" ht="36" customHeight="1">
      <c r="A1115" s="184">
        <v>1113</v>
      </c>
      <c r="B1115" s="46"/>
      <c r="C1115" s="47"/>
      <c r="D1115" s="48"/>
      <c r="E1115" s="49"/>
      <c r="F1115" s="49"/>
      <c r="G1115" s="41" t="str">
        <f>IF(C1115="","",VLOOKUP(WEEKDAY(C1115),LIST!$A$15:$B$21,2,FALSE))</f>
        <v/>
      </c>
      <c r="H1115" s="42" t="str">
        <f>IF(B1115="","",IF(L1115=LIST!$A$80,LIST!$A$78,IF(L1115=LIST!$A$81,LIST!$A$78,IF(L1115=LIST!$A$82,LIST!$A$78,IF(IFERROR(VLOOKUP(B1115,'PHR (Project Hourly Rate)'!B:G,6,FALSE),LIST!$A$78)=0,LIST!$A$79,L1115)))))</f>
        <v/>
      </c>
      <c r="I1115" s="42" t="str">
        <f>IF(B1115="","",IF(L1115=LIST!$A$75,"",IF(K1115=LIST!$A$76,LIST!$A$76,IF(L1115=LIST!$A$77,"",IF(L1115=LIST!$A$78,"",IF(L1115=LIST!$A$80,"",IF(L1115=LIST!$A$72,"",IF(L1115=LIST!$A$73,"",IF(L1115=LIST!$A$81,"",IF(L1115=LIST!$A$82,"",IF(L1115=LIST!$A$79,"",IF(K1115=LIST!$A$75,LIST!$A$75,ROUND(J1115*L1115,2)))))))))))))</f>
        <v/>
      </c>
      <c r="J1115" s="43">
        <f>IF(D1115="",0,IF(K1115=LIST!$A$75,0,IF(K1115=LIST!$A$76,0,IF(K1115=LIST!$A$77,0,IF(K1115=LIST!$A$78,0,(MIN(D1115,8)-K1115))))))</f>
        <v>0</v>
      </c>
      <c r="K1115" s="185" t="str">
        <f>IF(D1115="","",IF('CLAIM FORM'!$M$7="",0,IF(L1115=LIST!$A$78,0,IF('CLAIM FORM'!$M$7="R&amp;D",0,IF(E1115="",LIST!$A$75,IF(F1115=LIST!$F$30,0,IFERROR(((VLOOKUP(E1115,'TRAINING CODE'!B:D,3,FALSE)*MIN(D1115,8))),LIST!$A$76)))))))</f>
        <v/>
      </c>
      <c r="L1115" s="183" t="str">
        <f>IF(B1115="","",IF('CLAIM FORM'!$M$7="",LIST!$A$77,IFERROR(VLOOKUP(B1115,'PHR (Project Hourly Rate)'!B:G,6,FALSE),LIST!$A$78)))</f>
        <v/>
      </c>
    </row>
    <row r="1116" spans="1:12" ht="36" customHeight="1">
      <c r="A1116" s="184">
        <v>1114</v>
      </c>
      <c r="B1116" s="46"/>
      <c r="C1116" s="47"/>
      <c r="D1116" s="48"/>
      <c r="E1116" s="49"/>
      <c r="F1116" s="49"/>
      <c r="G1116" s="41" t="str">
        <f>IF(C1116="","",VLOOKUP(WEEKDAY(C1116),LIST!$A$15:$B$21,2,FALSE))</f>
        <v/>
      </c>
      <c r="H1116" s="42" t="str">
        <f>IF(B1116="","",IF(L1116=LIST!$A$80,LIST!$A$78,IF(L1116=LIST!$A$81,LIST!$A$78,IF(L1116=LIST!$A$82,LIST!$A$78,IF(IFERROR(VLOOKUP(B1116,'PHR (Project Hourly Rate)'!B:G,6,FALSE),LIST!$A$78)=0,LIST!$A$79,L1116)))))</f>
        <v/>
      </c>
      <c r="I1116" s="42" t="str">
        <f>IF(B1116="","",IF(L1116=LIST!$A$75,"",IF(K1116=LIST!$A$76,LIST!$A$76,IF(L1116=LIST!$A$77,"",IF(L1116=LIST!$A$78,"",IF(L1116=LIST!$A$80,"",IF(L1116=LIST!$A$72,"",IF(L1116=LIST!$A$73,"",IF(L1116=LIST!$A$81,"",IF(L1116=LIST!$A$82,"",IF(L1116=LIST!$A$79,"",IF(K1116=LIST!$A$75,LIST!$A$75,ROUND(J1116*L1116,2)))))))))))))</f>
        <v/>
      </c>
      <c r="J1116" s="43">
        <f>IF(D1116="",0,IF(K1116=LIST!$A$75,0,IF(K1116=LIST!$A$76,0,IF(K1116=LIST!$A$77,0,IF(K1116=LIST!$A$78,0,(MIN(D1116,8)-K1116))))))</f>
        <v>0</v>
      </c>
      <c r="K1116" s="185" t="str">
        <f>IF(D1116="","",IF('CLAIM FORM'!$M$7="",0,IF(L1116=LIST!$A$78,0,IF('CLAIM FORM'!$M$7="R&amp;D",0,IF(E1116="",LIST!$A$75,IF(F1116=LIST!$F$30,0,IFERROR(((VLOOKUP(E1116,'TRAINING CODE'!B:D,3,FALSE)*MIN(D1116,8))),LIST!$A$76)))))))</f>
        <v/>
      </c>
      <c r="L1116" s="183" t="str">
        <f>IF(B1116="","",IF('CLAIM FORM'!$M$7="",LIST!$A$77,IFERROR(VLOOKUP(B1116,'PHR (Project Hourly Rate)'!B:G,6,FALSE),LIST!$A$78)))</f>
        <v/>
      </c>
    </row>
    <row r="1117" spans="1:12" ht="36" customHeight="1">
      <c r="A1117" s="184">
        <v>1115</v>
      </c>
      <c r="B1117" s="46"/>
      <c r="C1117" s="47"/>
      <c r="D1117" s="48"/>
      <c r="E1117" s="49"/>
      <c r="F1117" s="49"/>
      <c r="G1117" s="41" t="str">
        <f>IF(C1117="","",VLOOKUP(WEEKDAY(C1117),LIST!$A$15:$B$21,2,FALSE))</f>
        <v/>
      </c>
      <c r="H1117" s="42" t="str">
        <f>IF(B1117="","",IF(L1117=LIST!$A$80,LIST!$A$78,IF(L1117=LIST!$A$81,LIST!$A$78,IF(L1117=LIST!$A$82,LIST!$A$78,IF(IFERROR(VLOOKUP(B1117,'PHR (Project Hourly Rate)'!B:G,6,FALSE),LIST!$A$78)=0,LIST!$A$79,L1117)))))</f>
        <v/>
      </c>
      <c r="I1117" s="42" t="str">
        <f>IF(B1117="","",IF(L1117=LIST!$A$75,"",IF(K1117=LIST!$A$76,LIST!$A$76,IF(L1117=LIST!$A$77,"",IF(L1117=LIST!$A$78,"",IF(L1117=LIST!$A$80,"",IF(L1117=LIST!$A$72,"",IF(L1117=LIST!$A$73,"",IF(L1117=LIST!$A$81,"",IF(L1117=LIST!$A$82,"",IF(L1117=LIST!$A$79,"",IF(K1117=LIST!$A$75,LIST!$A$75,ROUND(J1117*L1117,2)))))))))))))</f>
        <v/>
      </c>
      <c r="J1117" s="43">
        <f>IF(D1117="",0,IF(K1117=LIST!$A$75,0,IF(K1117=LIST!$A$76,0,IF(K1117=LIST!$A$77,0,IF(K1117=LIST!$A$78,0,(MIN(D1117,8)-K1117))))))</f>
        <v>0</v>
      </c>
      <c r="K1117" s="185" t="str">
        <f>IF(D1117="","",IF('CLAIM FORM'!$M$7="",0,IF(L1117=LIST!$A$78,0,IF('CLAIM FORM'!$M$7="R&amp;D",0,IF(E1117="",LIST!$A$75,IF(F1117=LIST!$F$30,0,IFERROR(((VLOOKUP(E1117,'TRAINING CODE'!B:D,3,FALSE)*MIN(D1117,8))),LIST!$A$76)))))))</f>
        <v/>
      </c>
      <c r="L1117" s="183" t="str">
        <f>IF(B1117="","",IF('CLAIM FORM'!$M$7="",LIST!$A$77,IFERROR(VLOOKUP(B1117,'PHR (Project Hourly Rate)'!B:G,6,FALSE),LIST!$A$78)))</f>
        <v/>
      </c>
    </row>
    <row r="1118" spans="1:12" ht="36" customHeight="1">
      <c r="A1118" s="184">
        <v>1116</v>
      </c>
      <c r="B1118" s="46"/>
      <c r="C1118" s="47"/>
      <c r="D1118" s="48"/>
      <c r="E1118" s="49"/>
      <c r="F1118" s="49"/>
      <c r="G1118" s="41" t="str">
        <f>IF(C1118="","",VLOOKUP(WEEKDAY(C1118),LIST!$A$15:$B$21,2,FALSE))</f>
        <v/>
      </c>
      <c r="H1118" s="42" t="str">
        <f>IF(B1118="","",IF(L1118=LIST!$A$80,LIST!$A$78,IF(L1118=LIST!$A$81,LIST!$A$78,IF(L1118=LIST!$A$82,LIST!$A$78,IF(IFERROR(VLOOKUP(B1118,'PHR (Project Hourly Rate)'!B:G,6,FALSE),LIST!$A$78)=0,LIST!$A$79,L1118)))))</f>
        <v/>
      </c>
      <c r="I1118" s="42" t="str">
        <f>IF(B1118="","",IF(L1118=LIST!$A$75,"",IF(K1118=LIST!$A$76,LIST!$A$76,IF(L1118=LIST!$A$77,"",IF(L1118=LIST!$A$78,"",IF(L1118=LIST!$A$80,"",IF(L1118=LIST!$A$72,"",IF(L1118=LIST!$A$73,"",IF(L1118=LIST!$A$81,"",IF(L1118=LIST!$A$82,"",IF(L1118=LIST!$A$79,"",IF(K1118=LIST!$A$75,LIST!$A$75,ROUND(J1118*L1118,2)))))))))))))</f>
        <v/>
      </c>
      <c r="J1118" s="43">
        <f>IF(D1118="",0,IF(K1118=LIST!$A$75,0,IF(K1118=LIST!$A$76,0,IF(K1118=LIST!$A$77,0,IF(K1118=LIST!$A$78,0,(MIN(D1118,8)-K1118))))))</f>
        <v>0</v>
      </c>
      <c r="K1118" s="185" t="str">
        <f>IF(D1118="","",IF('CLAIM FORM'!$M$7="",0,IF(L1118=LIST!$A$78,0,IF('CLAIM FORM'!$M$7="R&amp;D",0,IF(E1118="",LIST!$A$75,IF(F1118=LIST!$F$30,0,IFERROR(((VLOOKUP(E1118,'TRAINING CODE'!B:D,3,FALSE)*MIN(D1118,8))),LIST!$A$76)))))))</f>
        <v/>
      </c>
      <c r="L1118" s="183" t="str">
        <f>IF(B1118="","",IF('CLAIM FORM'!$M$7="",LIST!$A$77,IFERROR(VLOOKUP(B1118,'PHR (Project Hourly Rate)'!B:G,6,FALSE),LIST!$A$78)))</f>
        <v/>
      </c>
    </row>
    <row r="1119" spans="1:12" ht="36" customHeight="1">
      <c r="A1119" s="184">
        <v>1117</v>
      </c>
      <c r="B1119" s="46"/>
      <c r="C1119" s="47"/>
      <c r="D1119" s="48"/>
      <c r="E1119" s="49"/>
      <c r="F1119" s="49"/>
      <c r="G1119" s="41" t="str">
        <f>IF(C1119="","",VLOOKUP(WEEKDAY(C1119),LIST!$A$15:$B$21,2,FALSE))</f>
        <v/>
      </c>
      <c r="H1119" s="42" t="str">
        <f>IF(B1119="","",IF(L1119=LIST!$A$80,LIST!$A$78,IF(L1119=LIST!$A$81,LIST!$A$78,IF(L1119=LIST!$A$82,LIST!$A$78,IF(IFERROR(VLOOKUP(B1119,'PHR (Project Hourly Rate)'!B:G,6,FALSE),LIST!$A$78)=0,LIST!$A$79,L1119)))))</f>
        <v/>
      </c>
      <c r="I1119" s="42" t="str">
        <f>IF(B1119="","",IF(L1119=LIST!$A$75,"",IF(K1119=LIST!$A$76,LIST!$A$76,IF(L1119=LIST!$A$77,"",IF(L1119=LIST!$A$78,"",IF(L1119=LIST!$A$80,"",IF(L1119=LIST!$A$72,"",IF(L1119=LIST!$A$73,"",IF(L1119=LIST!$A$81,"",IF(L1119=LIST!$A$82,"",IF(L1119=LIST!$A$79,"",IF(K1119=LIST!$A$75,LIST!$A$75,ROUND(J1119*L1119,2)))))))))))))</f>
        <v/>
      </c>
      <c r="J1119" s="43">
        <f>IF(D1119="",0,IF(K1119=LIST!$A$75,0,IF(K1119=LIST!$A$76,0,IF(K1119=LIST!$A$77,0,IF(K1119=LIST!$A$78,0,(MIN(D1119,8)-K1119))))))</f>
        <v>0</v>
      </c>
      <c r="K1119" s="185" t="str">
        <f>IF(D1119="","",IF('CLAIM FORM'!$M$7="",0,IF(L1119=LIST!$A$78,0,IF('CLAIM FORM'!$M$7="R&amp;D",0,IF(E1119="",LIST!$A$75,IF(F1119=LIST!$F$30,0,IFERROR(((VLOOKUP(E1119,'TRAINING CODE'!B:D,3,FALSE)*MIN(D1119,8))),LIST!$A$76)))))))</f>
        <v/>
      </c>
      <c r="L1119" s="183" t="str">
        <f>IF(B1119="","",IF('CLAIM FORM'!$M$7="",LIST!$A$77,IFERROR(VLOOKUP(B1119,'PHR (Project Hourly Rate)'!B:G,6,FALSE),LIST!$A$78)))</f>
        <v/>
      </c>
    </row>
    <row r="1120" spans="1:12" ht="36" customHeight="1">
      <c r="A1120" s="184">
        <v>1118</v>
      </c>
      <c r="B1120" s="46"/>
      <c r="C1120" s="47"/>
      <c r="D1120" s="48"/>
      <c r="E1120" s="49"/>
      <c r="F1120" s="49"/>
      <c r="G1120" s="41" t="str">
        <f>IF(C1120="","",VLOOKUP(WEEKDAY(C1120),LIST!$A$15:$B$21,2,FALSE))</f>
        <v/>
      </c>
      <c r="H1120" s="42" t="str">
        <f>IF(B1120="","",IF(L1120=LIST!$A$80,LIST!$A$78,IF(L1120=LIST!$A$81,LIST!$A$78,IF(L1120=LIST!$A$82,LIST!$A$78,IF(IFERROR(VLOOKUP(B1120,'PHR (Project Hourly Rate)'!B:G,6,FALSE),LIST!$A$78)=0,LIST!$A$79,L1120)))))</f>
        <v/>
      </c>
      <c r="I1120" s="42" t="str">
        <f>IF(B1120="","",IF(L1120=LIST!$A$75,"",IF(K1120=LIST!$A$76,LIST!$A$76,IF(L1120=LIST!$A$77,"",IF(L1120=LIST!$A$78,"",IF(L1120=LIST!$A$80,"",IF(L1120=LIST!$A$72,"",IF(L1120=LIST!$A$73,"",IF(L1120=LIST!$A$81,"",IF(L1120=LIST!$A$82,"",IF(L1120=LIST!$A$79,"",IF(K1120=LIST!$A$75,LIST!$A$75,ROUND(J1120*L1120,2)))))))))))))</f>
        <v/>
      </c>
      <c r="J1120" s="43">
        <f>IF(D1120="",0,IF(K1120=LIST!$A$75,0,IF(K1120=LIST!$A$76,0,IF(K1120=LIST!$A$77,0,IF(K1120=LIST!$A$78,0,(MIN(D1120,8)-K1120))))))</f>
        <v>0</v>
      </c>
      <c r="K1120" s="185" t="str">
        <f>IF(D1120="","",IF('CLAIM FORM'!$M$7="",0,IF(L1120=LIST!$A$78,0,IF('CLAIM FORM'!$M$7="R&amp;D",0,IF(E1120="",LIST!$A$75,IF(F1120=LIST!$F$30,0,IFERROR(((VLOOKUP(E1120,'TRAINING CODE'!B:D,3,FALSE)*MIN(D1120,8))),LIST!$A$76)))))))</f>
        <v/>
      </c>
      <c r="L1120" s="183" t="str">
        <f>IF(B1120="","",IF('CLAIM FORM'!$M$7="",LIST!$A$77,IFERROR(VLOOKUP(B1120,'PHR (Project Hourly Rate)'!B:G,6,FALSE),LIST!$A$78)))</f>
        <v/>
      </c>
    </row>
    <row r="1121" spans="1:12" ht="36" customHeight="1">
      <c r="A1121" s="184">
        <v>1119</v>
      </c>
      <c r="B1121" s="46"/>
      <c r="C1121" s="47"/>
      <c r="D1121" s="48"/>
      <c r="E1121" s="49"/>
      <c r="F1121" s="49"/>
      <c r="G1121" s="41" t="str">
        <f>IF(C1121="","",VLOOKUP(WEEKDAY(C1121),LIST!$A$15:$B$21,2,FALSE))</f>
        <v/>
      </c>
      <c r="H1121" s="42" t="str">
        <f>IF(B1121="","",IF(L1121=LIST!$A$80,LIST!$A$78,IF(L1121=LIST!$A$81,LIST!$A$78,IF(L1121=LIST!$A$82,LIST!$A$78,IF(IFERROR(VLOOKUP(B1121,'PHR (Project Hourly Rate)'!B:G,6,FALSE),LIST!$A$78)=0,LIST!$A$79,L1121)))))</f>
        <v/>
      </c>
      <c r="I1121" s="42" t="str">
        <f>IF(B1121="","",IF(L1121=LIST!$A$75,"",IF(K1121=LIST!$A$76,LIST!$A$76,IF(L1121=LIST!$A$77,"",IF(L1121=LIST!$A$78,"",IF(L1121=LIST!$A$80,"",IF(L1121=LIST!$A$72,"",IF(L1121=LIST!$A$73,"",IF(L1121=LIST!$A$81,"",IF(L1121=LIST!$A$82,"",IF(L1121=LIST!$A$79,"",IF(K1121=LIST!$A$75,LIST!$A$75,ROUND(J1121*L1121,2)))))))))))))</f>
        <v/>
      </c>
      <c r="J1121" s="43">
        <f>IF(D1121="",0,IF(K1121=LIST!$A$75,0,IF(K1121=LIST!$A$76,0,IF(K1121=LIST!$A$77,0,IF(K1121=LIST!$A$78,0,(MIN(D1121,8)-K1121))))))</f>
        <v>0</v>
      </c>
      <c r="K1121" s="185" t="str">
        <f>IF(D1121="","",IF('CLAIM FORM'!$M$7="",0,IF(L1121=LIST!$A$78,0,IF('CLAIM FORM'!$M$7="R&amp;D",0,IF(E1121="",LIST!$A$75,IF(F1121=LIST!$F$30,0,IFERROR(((VLOOKUP(E1121,'TRAINING CODE'!B:D,3,FALSE)*MIN(D1121,8))),LIST!$A$76)))))))</f>
        <v/>
      </c>
      <c r="L1121" s="183" t="str">
        <f>IF(B1121="","",IF('CLAIM FORM'!$M$7="",LIST!$A$77,IFERROR(VLOOKUP(B1121,'PHR (Project Hourly Rate)'!B:G,6,FALSE),LIST!$A$78)))</f>
        <v/>
      </c>
    </row>
    <row r="1122" spans="1:12" ht="36" customHeight="1">
      <c r="A1122" s="184">
        <v>1120</v>
      </c>
      <c r="B1122" s="46"/>
      <c r="C1122" s="47"/>
      <c r="D1122" s="48"/>
      <c r="E1122" s="49"/>
      <c r="F1122" s="49"/>
      <c r="G1122" s="41" t="str">
        <f>IF(C1122="","",VLOOKUP(WEEKDAY(C1122),LIST!$A$15:$B$21,2,FALSE))</f>
        <v/>
      </c>
      <c r="H1122" s="42" t="str">
        <f>IF(B1122="","",IF(L1122=LIST!$A$80,LIST!$A$78,IF(L1122=LIST!$A$81,LIST!$A$78,IF(L1122=LIST!$A$82,LIST!$A$78,IF(IFERROR(VLOOKUP(B1122,'PHR (Project Hourly Rate)'!B:G,6,FALSE),LIST!$A$78)=0,LIST!$A$79,L1122)))))</f>
        <v/>
      </c>
      <c r="I1122" s="42" t="str">
        <f>IF(B1122="","",IF(L1122=LIST!$A$75,"",IF(K1122=LIST!$A$76,LIST!$A$76,IF(L1122=LIST!$A$77,"",IF(L1122=LIST!$A$78,"",IF(L1122=LIST!$A$80,"",IF(L1122=LIST!$A$72,"",IF(L1122=LIST!$A$73,"",IF(L1122=LIST!$A$81,"",IF(L1122=LIST!$A$82,"",IF(L1122=LIST!$A$79,"",IF(K1122=LIST!$A$75,LIST!$A$75,ROUND(J1122*L1122,2)))))))))))))</f>
        <v/>
      </c>
      <c r="J1122" s="43">
        <f>IF(D1122="",0,IF(K1122=LIST!$A$75,0,IF(K1122=LIST!$A$76,0,IF(K1122=LIST!$A$77,0,IF(K1122=LIST!$A$78,0,(MIN(D1122,8)-K1122))))))</f>
        <v>0</v>
      </c>
      <c r="K1122" s="185" t="str">
        <f>IF(D1122="","",IF('CLAIM FORM'!$M$7="",0,IF(L1122=LIST!$A$78,0,IF('CLAIM FORM'!$M$7="R&amp;D",0,IF(E1122="",LIST!$A$75,IF(F1122=LIST!$F$30,0,IFERROR(((VLOOKUP(E1122,'TRAINING CODE'!B:D,3,FALSE)*MIN(D1122,8))),LIST!$A$76)))))))</f>
        <v/>
      </c>
      <c r="L1122" s="183" t="str">
        <f>IF(B1122="","",IF('CLAIM FORM'!$M$7="",LIST!$A$77,IFERROR(VLOOKUP(B1122,'PHR (Project Hourly Rate)'!B:G,6,FALSE),LIST!$A$78)))</f>
        <v/>
      </c>
    </row>
    <row r="1123" spans="1:12" ht="36" customHeight="1">
      <c r="A1123" s="184">
        <v>1121</v>
      </c>
      <c r="B1123" s="46"/>
      <c r="C1123" s="47"/>
      <c r="D1123" s="48"/>
      <c r="E1123" s="49"/>
      <c r="F1123" s="49"/>
      <c r="G1123" s="41" t="str">
        <f>IF(C1123="","",VLOOKUP(WEEKDAY(C1123),LIST!$A$15:$B$21,2,FALSE))</f>
        <v/>
      </c>
      <c r="H1123" s="42" t="str">
        <f>IF(B1123="","",IF(L1123=LIST!$A$80,LIST!$A$78,IF(L1123=LIST!$A$81,LIST!$A$78,IF(L1123=LIST!$A$82,LIST!$A$78,IF(IFERROR(VLOOKUP(B1123,'PHR (Project Hourly Rate)'!B:G,6,FALSE),LIST!$A$78)=0,LIST!$A$79,L1123)))))</f>
        <v/>
      </c>
      <c r="I1123" s="42" t="str">
        <f>IF(B1123="","",IF(L1123=LIST!$A$75,"",IF(K1123=LIST!$A$76,LIST!$A$76,IF(L1123=LIST!$A$77,"",IF(L1123=LIST!$A$78,"",IF(L1123=LIST!$A$80,"",IF(L1123=LIST!$A$72,"",IF(L1123=LIST!$A$73,"",IF(L1123=LIST!$A$81,"",IF(L1123=LIST!$A$82,"",IF(L1123=LIST!$A$79,"",IF(K1123=LIST!$A$75,LIST!$A$75,ROUND(J1123*L1123,2)))))))))))))</f>
        <v/>
      </c>
      <c r="J1123" s="43">
        <f>IF(D1123="",0,IF(K1123=LIST!$A$75,0,IF(K1123=LIST!$A$76,0,IF(K1123=LIST!$A$77,0,IF(K1123=LIST!$A$78,0,(MIN(D1123,8)-K1123))))))</f>
        <v>0</v>
      </c>
      <c r="K1123" s="185" t="str">
        <f>IF(D1123="","",IF('CLAIM FORM'!$M$7="",0,IF(L1123=LIST!$A$78,0,IF('CLAIM FORM'!$M$7="R&amp;D",0,IF(E1123="",LIST!$A$75,IF(F1123=LIST!$F$30,0,IFERROR(((VLOOKUP(E1123,'TRAINING CODE'!B:D,3,FALSE)*MIN(D1123,8))),LIST!$A$76)))))))</f>
        <v/>
      </c>
      <c r="L1123" s="183" t="str">
        <f>IF(B1123="","",IF('CLAIM FORM'!$M$7="",LIST!$A$77,IFERROR(VLOOKUP(B1123,'PHR (Project Hourly Rate)'!B:G,6,FALSE),LIST!$A$78)))</f>
        <v/>
      </c>
    </row>
    <row r="1124" spans="1:12" ht="36" customHeight="1">
      <c r="A1124" s="184">
        <v>1122</v>
      </c>
      <c r="B1124" s="46"/>
      <c r="C1124" s="47"/>
      <c r="D1124" s="48"/>
      <c r="E1124" s="49"/>
      <c r="F1124" s="49"/>
      <c r="G1124" s="41" t="str">
        <f>IF(C1124="","",VLOOKUP(WEEKDAY(C1124),LIST!$A$15:$B$21,2,FALSE))</f>
        <v/>
      </c>
      <c r="H1124" s="42" t="str">
        <f>IF(B1124="","",IF(L1124=LIST!$A$80,LIST!$A$78,IF(L1124=LIST!$A$81,LIST!$A$78,IF(L1124=LIST!$A$82,LIST!$A$78,IF(IFERROR(VLOOKUP(B1124,'PHR (Project Hourly Rate)'!B:G,6,FALSE),LIST!$A$78)=0,LIST!$A$79,L1124)))))</f>
        <v/>
      </c>
      <c r="I1124" s="42" t="str">
        <f>IF(B1124="","",IF(L1124=LIST!$A$75,"",IF(K1124=LIST!$A$76,LIST!$A$76,IF(L1124=LIST!$A$77,"",IF(L1124=LIST!$A$78,"",IF(L1124=LIST!$A$80,"",IF(L1124=LIST!$A$72,"",IF(L1124=LIST!$A$73,"",IF(L1124=LIST!$A$81,"",IF(L1124=LIST!$A$82,"",IF(L1124=LIST!$A$79,"",IF(K1124=LIST!$A$75,LIST!$A$75,ROUND(J1124*L1124,2)))))))))))))</f>
        <v/>
      </c>
      <c r="J1124" s="43">
        <f>IF(D1124="",0,IF(K1124=LIST!$A$75,0,IF(K1124=LIST!$A$76,0,IF(K1124=LIST!$A$77,0,IF(K1124=LIST!$A$78,0,(MIN(D1124,8)-K1124))))))</f>
        <v>0</v>
      </c>
      <c r="K1124" s="185" t="str">
        <f>IF(D1124="","",IF('CLAIM FORM'!$M$7="",0,IF(L1124=LIST!$A$78,0,IF('CLAIM FORM'!$M$7="R&amp;D",0,IF(E1124="",LIST!$A$75,IF(F1124=LIST!$F$30,0,IFERROR(((VLOOKUP(E1124,'TRAINING CODE'!B:D,3,FALSE)*MIN(D1124,8))),LIST!$A$76)))))))</f>
        <v/>
      </c>
      <c r="L1124" s="183" t="str">
        <f>IF(B1124="","",IF('CLAIM FORM'!$M$7="",LIST!$A$77,IFERROR(VLOOKUP(B1124,'PHR (Project Hourly Rate)'!B:G,6,FALSE),LIST!$A$78)))</f>
        <v/>
      </c>
    </row>
    <row r="1125" spans="1:12" ht="36" customHeight="1">
      <c r="A1125" s="184">
        <v>1123</v>
      </c>
      <c r="B1125" s="46"/>
      <c r="C1125" s="47"/>
      <c r="D1125" s="48"/>
      <c r="E1125" s="49"/>
      <c r="F1125" s="49"/>
      <c r="G1125" s="41" t="str">
        <f>IF(C1125="","",VLOOKUP(WEEKDAY(C1125),LIST!$A$15:$B$21,2,FALSE))</f>
        <v/>
      </c>
      <c r="H1125" s="42" t="str">
        <f>IF(B1125="","",IF(L1125=LIST!$A$80,LIST!$A$78,IF(L1125=LIST!$A$81,LIST!$A$78,IF(L1125=LIST!$A$82,LIST!$A$78,IF(IFERROR(VLOOKUP(B1125,'PHR (Project Hourly Rate)'!B:G,6,FALSE),LIST!$A$78)=0,LIST!$A$79,L1125)))))</f>
        <v/>
      </c>
      <c r="I1125" s="42" t="str">
        <f>IF(B1125="","",IF(L1125=LIST!$A$75,"",IF(K1125=LIST!$A$76,LIST!$A$76,IF(L1125=LIST!$A$77,"",IF(L1125=LIST!$A$78,"",IF(L1125=LIST!$A$80,"",IF(L1125=LIST!$A$72,"",IF(L1125=LIST!$A$73,"",IF(L1125=LIST!$A$81,"",IF(L1125=LIST!$A$82,"",IF(L1125=LIST!$A$79,"",IF(K1125=LIST!$A$75,LIST!$A$75,ROUND(J1125*L1125,2)))))))))))))</f>
        <v/>
      </c>
      <c r="J1125" s="43">
        <f>IF(D1125="",0,IF(K1125=LIST!$A$75,0,IF(K1125=LIST!$A$76,0,IF(K1125=LIST!$A$77,0,IF(K1125=LIST!$A$78,0,(MIN(D1125,8)-K1125))))))</f>
        <v>0</v>
      </c>
      <c r="K1125" s="185" t="str">
        <f>IF(D1125="","",IF('CLAIM FORM'!$M$7="",0,IF(L1125=LIST!$A$78,0,IF('CLAIM FORM'!$M$7="R&amp;D",0,IF(E1125="",LIST!$A$75,IF(F1125=LIST!$F$30,0,IFERROR(((VLOOKUP(E1125,'TRAINING CODE'!B:D,3,FALSE)*MIN(D1125,8))),LIST!$A$76)))))))</f>
        <v/>
      </c>
      <c r="L1125" s="183" t="str">
        <f>IF(B1125="","",IF('CLAIM FORM'!$M$7="",LIST!$A$77,IFERROR(VLOOKUP(B1125,'PHR (Project Hourly Rate)'!B:G,6,FALSE),LIST!$A$78)))</f>
        <v/>
      </c>
    </row>
    <row r="1126" spans="1:12" ht="36" customHeight="1">
      <c r="A1126" s="184">
        <v>1124</v>
      </c>
      <c r="B1126" s="46"/>
      <c r="C1126" s="47"/>
      <c r="D1126" s="48"/>
      <c r="E1126" s="49"/>
      <c r="F1126" s="49"/>
      <c r="G1126" s="41" t="str">
        <f>IF(C1126="","",VLOOKUP(WEEKDAY(C1126),LIST!$A$15:$B$21,2,FALSE))</f>
        <v/>
      </c>
      <c r="H1126" s="42" t="str">
        <f>IF(B1126="","",IF(L1126=LIST!$A$80,LIST!$A$78,IF(L1126=LIST!$A$81,LIST!$A$78,IF(L1126=LIST!$A$82,LIST!$A$78,IF(IFERROR(VLOOKUP(B1126,'PHR (Project Hourly Rate)'!B:G,6,FALSE),LIST!$A$78)=0,LIST!$A$79,L1126)))))</f>
        <v/>
      </c>
      <c r="I1126" s="42" t="str">
        <f>IF(B1126="","",IF(L1126=LIST!$A$75,"",IF(K1126=LIST!$A$76,LIST!$A$76,IF(L1126=LIST!$A$77,"",IF(L1126=LIST!$A$78,"",IF(L1126=LIST!$A$80,"",IF(L1126=LIST!$A$72,"",IF(L1126=LIST!$A$73,"",IF(L1126=LIST!$A$81,"",IF(L1126=LIST!$A$82,"",IF(L1126=LIST!$A$79,"",IF(K1126=LIST!$A$75,LIST!$A$75,ROUND(J1126*L1126,2)))))))))))))</f>
        <v/>
      </c>
      <c r="J1126" s="43">
        <f>IF(D1126="",0,IF(K1126=LIST!$A$75,0,IF(K1126=LIST!$A$76,0,IF(K1126=LIST!$A$77,0,IF(K1126=LIST!$A$78,0,(MIN(D1126,8)-K1126))))))</f>
        <v>0</v>
      </c>
      <c r="K1126" s="185" t="str">
        <f>IF(D1126="","",IF('CLAIM FORM'!$M$7="",0,IF(L1126=LIST!$A$78,0,IF('CLAIM FORM'!$M$7="R&amp;D",0,IF(E1126="",LIST!$A$75,IF(F1126=LIST!$F$30,0,IFERROR(((VLOOKUP(E1126,'TRAINING CODE'!B:D,3,FALSE)*MIN(D1126,8))),LIST!$A$76)))))))</f>
        <v/>
      </c>
      <c r="L1126" s="183" t="str">
        <f>IF(B1126="","",IF('CLAIM FORM'!$M$7="",LIST!$A$77,IFERROR(VLOOKUP(B1126,'PHR (Project Hourly Rate)'!B:G,6,FALSE),LIST!$A$78)))</f>
        <v/>
      </c>
    </row>
    <row r="1127" spans="1:12" ht="36" customHeight="1">
      <c r="A1127" s="184">
        <v>1125</v>
      </c>
      <c r="B1127" s="46"/>
      <c r="C1127" s="47"/>
      <c r="D1127" s="48"/>
      <c r="E1127" s="49"/>
      <c r="F1127" s="49"/>
      <c r="G1127" s="41" t="str">
        <f>IF(C1127="","",VLOOKUP(WEEKDAY(C1127),LIST!$A$15:$B$21,2,FALSE))</f>
        <v/>
      </c>
      <c r="H1127" s="42" t="str">
        <f>IF(B1127="","",IF(L1127=LIST!$A$80,LIST!$A$78,IF(L1127=LIST!$A$81,LIST!$A$78,IF(L1127=LIST!$A$82,LIST!$A$78,IF(IFERROR(VLOOKUP(B1127,'PHR (Project Hourly Rate)'!B:G,6,FALSE),LIST!$A$78)=0,LIST!$A$79,L1127)))))</f>
        <v/>
      </c>
      <c r="I1127" s="42" t="str">
        <f>IF(B1127="","",IF(L1127=LIST!$A$75,"",IF(K1127=LIST!$A$76,LIST!$A$76,IF(L1127=LIST!$A$77,"",IF(L1127=LIST!$A$78,"",IF(L1127=LIST!$A$80,"",IF(L1127=LIST!$A$72,"",IF(L1127=LIST!$A$73,"",IF(L1127=LIST!$A$81,"",IF(L1127=LIST!$A$82,"",IF(L1127=LIST!$A$79,"",IF(K1127=LIST!$A$75,LIST!$A$75,ROUND(J1127*L1127,2)))))))))))))</f>
        <v/>
      </c>
      <c r="J1127" s="43">
        <f>IF(D1127="",0,IF(K1127=LIST!$A$75,0,IF(K1127=LIST!$A$76,0,IF(K1127=LIST!$A$77,0,IF(K1127=LIST!$A$78,0,(MIN(D1127,8)-K1127))))))</f>
        <v>0</v>
      </c>
      <c r="K1127" s="185" t="str">
        <f>IF(D1127="","",IF('CLAIM FORM'!$M$7="",0,IF(L1127=LIST!$A$78,0,IF('CLAIM FORM'!$M$7="R&amp;D",0,IF(E1127="",LIST!$A$75,IF(F1127=LIST!$F$30,0,IFERROR(((VLOOKUP(E1127,'TRAINING CODE'!B:D,3,FALSE)*MIN(D1127,8))),LIST!$A$76)))))))</f>
        <v/>
      </c>
      <c r="L1127" s="183" t="str">
        <f>IF(B1127="","",IF('CLAIM FORM'!$M$7="",LIST!$A$77,IFERROR(VLOOKUP(B1127,'PHR (Project Hourly Rate)'!B:G,6,FALSE),LIST!$A$78)))</f>
        <v/>
      </c>
    </row>
    <row r="1128" spans="1:12" ht="36" customHeight="1">
      <c r="A1128" s="184">
        <v>1126</v>
      </c>
      <c r="B1128" s="46"/>
      <c r="C1128" s="47"/>
      <c r="D1128" s="48"/>
      <c r="E1128" s="49"/>
      <c r="F1128" s="49"/>
      <c r="G1128" s="41" t="str">
        <f>IF(C1128="","",VLOOKUP(WEEKDAY(C1128),LIST!$A$15:$B$21,2,FALSE))</f>
        <v/>
      </c>
      <c r="H1128" s="42" t="str">
        <f>IF(B1128="","",IF(L1128=LIST!$A$80,LIST!$A$78,IF(L1128=LIST!$A$81,LIST!$A$78,IF(L1128=LIST!$A$82,LIST!$A$78,IF(IFERROR(VLOOKUP(B1128,'PHR (Project Hourly Rate)'!B:G,6,FALSE),LIST!$A$78)=0,LIST!$A$79,L1128)))))</f>
        <v/>
      </c>
      <c r="I1128" s="42" t="str">
        <f>IF(B1128="","",IF(L1128=LIST!$A$75,"",IF(K1128=LIST!$A$76,LIST!$A$76,IF(L1128=LIST!$A$77,"",IF(L1128=LIST!$A$78,"",IF(L1128=LIST!$A$80,"",IF(L1128=LIST!$A$72,"",IF(L1128=LIST!$A$73,"",IF(L1128=LIST!$A$81,"",IF(L1128=LIST!$A$82,"",IF(L1128=LIST!$A$79,"",IF(K1128=LIST!$A$75,LIST!$A$75,ROUND(J1128*L1128,2)))))))))))))</f>
        <v/>
      </c>
      <c r="J1128" s="43">
        <f>IF(D1128="",0,IF(K1128=LIST!$A$75,0,IF(K1128=LIST!$A$76,0,IF(K1128=LIST!$A$77,0,IF(K1128=LIST!$A$78,0,(MIN(D1128,8)-K1128))))))</f>
        <v>0</v>
      </c>
      <c r="K1128" s="185" t="str">
        <f>IF(D1128="","",IF('CLAIM FORM'!$M$7="",0,IF(L1128=LIST!$A$78,0,IF('CLAIM FORM'!$M$7="R&amp;D",0,IF(E1128="",LIST!$A$75,IF(F1128=LIST!$F$30,0,IFERROR(((VLOOKUP(E1128,'TRAINING CODE'!B:D,3,FALSE)*MIN(D1128,8))),LIST!$A$76)))))))</f>
        <v/>
      </c>
      <c r="L1128" s="183" t="str">
        <f>IF(B1128="","",IF('CLAIM FORM'!$M$7="",LIST!$A$77,IFERROR(VLOOKUP(B1128,'PHR (Project Hourly Rate)'!B:G,6,FALSE),LIST!$A$78)))</f>
        <v/>
      </c>
    </row>
    <row r="1129" spans="1:12" ht="36" customHeight="1">
      <c r="A1129" s="184">
        <v>1127</v>
      </c>
      <c r="B1129" s="46"/>
      <c r="C1129" s="47"/>
      <c r="D1129" s="48"/>
      <c r="E1129" s="49"/>
      <c r="F1129" s="49"/>
      <c r="G1129" s="41" t="str">
        <f>IF(C1129="","",VLOOKUP(WEEKDAY(C1129),LIST!$A$15:$B$21,2,FALSE))</f>
        <v/>
      </c>
      <c r="H1129" s="42" t="str">
        <f>IF(B1129="","",IF(L1129=LIST!$A$80,LIST!$A$78,IF(L1129=LIST!$A$81,LIST!$A$78,IF(L1129=LIST!$A$82,LIST!$A$78,IF(IFERROR(VLOOKUP(B1129,'PHR (Project Hourly Rate)'!B:G,6,FALSE),LIST!$A$78)=0,LIST!$A$79,L1129)))))</f>
        <v/>
      </c>
      <c r="I1129" s="42" t="str">
        <f>IF(B1129="","",IF(L1129=LIST!$A$75,"",IF(K1129=LIST!$A$76,LIST!$A$76,IF(L1129=LIST!$A$77,"",IF(L1129=LIST!$A$78,"",IF(L1129=LIST!$A$80,"",IF(L1129=LIST!$A$72,"",IF(L1129=LIST!$A$73,"",IF(L1129=LIST!$A$81,"",IF(L1129=LIST!$A$82,"",IF(L1129=LIST!$A$79,"",IF(K1129=LIST!$A$75,LIST!$A$75,ROUND(J1129*L1129,2)))))))))))))</f>
        <v/>
      </c>
      <c r="J1129" s="43">
        <f>IF(D1129="",0,IF(K1129=LIST!$A$75,0,IF(K1129=LIST!$A$76,0,IF(K1129=LIST!$A$77,0,IF(K1129=LIST!$A$78,0,(MIN(D1129,8)-K1129))))))</f>
        <v>0</v>
      </c>
      <c r="K1129" s="185" t="str">
        <f>IF(D1129="","",IF('CLAIM FORM'!$M$7="",0,IF(L1129=LIST!$A$78,0,IF('CLAIM FORM'!$M$7="R&amp;D",0,IF(E1129="",LIST!$A$75,IF(F1129=LIST!$F$30,0,IFERROR(((VLOOKUP(E1129,'TRAINING CODE'!B:D,3,FALSE)*MIN(D1129,8))),LIST!$A$76)))))))</f>
        <v/>
      </c>
      <c r="L1129" s="183" t="str">
        <f>IF(B1129="","",IF('CLAIM FORM'!$M$7="",LIST!$A$77,IFERROR(VLOOKUP(B1129,'PHR (Project Hourly Rate)'!B:G,6,FALSE),LIST!$A$78)))</f>
        <v/>
      </c>
    </row>
    <row r="1130" spans="1:12" ht="36" customHeight="1">
      <c r="A1130" s="184">
        <v>1128</v>
      </c>
      <c r="B1130" s="46"/>
      <c r="C1130" s="47"/>
      <c r="D1130" s="48"/>
      <c r="E1130" s="49"/>
      <c r="F1130" s="49"/>
      <c r="G1130" s="41" t="str">
        <f>IF(C1130="","",VLOOKUP(WEEKDAY(C1130),LIST!$A$15:$B$21,2,FALSE))</f>
        <v/>
      </c>
      <c r="H1130" s="42" t="str">
        <f>IF(B1130="","",IF(L1130=LIST!$A$80,LIST!$A$78,IF(L1130=LIST!$A$81,LIST!$A$78,IF(L1130=LIST!$A$82,LIST!$A$78,IF(IFERROR(VLOOKUP(B1130,'PHR (Project Hourly Rate)'!B:G,6,FALSE),LIST!$A$78)=0,LIST!$A$79,L1130)))))</f>
        <v/>
      </c>
      <c r="I1130" s="42" t="str">
        <f>IF(B1130="","",IF(L1130=LIST!$A$75,"",IF(K1130=LIST!$A$76,LIST!$A$76,IF(L1130=LIST!$A$77,"",IF(L1130=LIST!$A$78,"",IF(L1130=LIST!$A$80,"",IF(L1130=LIST!$A$72,"",IF(L1130=LIST!$A$73,"",IF(L1130=LIST!$A$81,"",IF(L1130=LIST!$A$82,"",IF(L1130=LIST!$A$79,"",IF(K1130=LIST!$A$75,LIST!$A$75,ROUND(J1130*L1130,2)))))))))))))</f>
        <v/>
      </c>
      <c r="J1130" s="43">
        <f>IF(D1130="",0,IF(K1130=LIST!$A$75,0,IF(K1130=LIST!$A$76,0,IF(K1130=LIST!$A$77,0,IF(K1130=LIST!$A$78,0,(MIN(D1130,8)-K1130))))))</f>
        <v>0</v>
      </c>
      <c r="K1130" s="185" t="str">
        <f>IF(D1130="","",IF('CLAIM FORM'!$M$7="",0,IF(L1130=LIST!$A$78,0,IF('CLAIM FORM'!$M$7="R&amp;D",0,IF(E1130="",LIST!$A$75,IF(F1130=LIST!$F$30,0,IFERROR(((VLOOKUP(E1130,'TRAINING CODE'!B:D,3,FALSE)*MIN(D1130,8))),LIST!$A$76)))))))</f>
        <v/>
      </c>
      <c r="L1130" s="183" t="str">
        <f>IF(B1130="","",IF('CLAIM FORM'!$M$7="",LIST!$A$77,IFERROR(VLOOKUP(B1130,'PHR (Project Hourly Rate)'!B:G,6,FALSE),LIST!$A$78)))</f>
        <v/>
      </c>
    </row>
    <row r="1131" spans="1:12" ht="36" customHeight="1">
      <c r="A1131" s="184">
        <v>1129</v>
      </c>
      <c r="B1131" s="46"/>
      <c r="C1131" s="47"/>
      <c r="D1131" s="48"/>
      <c r="E1131" s="49"/>
      <c r="F1131" s="49"/>
      <c r="G1131" s="41" t="str">
        <f>IF(C1131="","",VLOOKUP(WEEKDAY(C1131),LIST!$A$15:$B$21,2,FALSE))</f>
        <v/>
      </c>
      <c r="H1131" s="42" t="str">
        <f>IF(B1131="","",IF(L1131=LIST!$A$80,LIST!$A$78,IF(L1131=LIST!$A$81,LIST!$A$78,IF(L1131=LIST!$A$82,LIST!$A$78,IF(IFERROR(VLOOKUP(B1131,'PHR (Project Hourly Rate)'!B:G,6,FALSE),LIST!$A$78)=0,LIST!$A$79,L1131)))))</f>
        <v/>
      </c>
      <c r="I1131" s="42" t="str">
        <f>IF(B1131="","",IF(L1131=LIST!$A$75,"",IF(K1131=LIST!$A$76,LIST!$A$76,IF(L1131=LIST!$A$77,"",IF(L1131=LIST!$A$78,"",IF(L1131=LIST!$A$80,"",IF(L1131=LIST!$A$72,"",IF(L1131=LIST!$A$73,"",IF(L1131=LIST!$A$81,"",IF(L1131=LIST!$A$82,"",IF(L1131=LIST!$A$79,"",IF(K1131=LIST!$A$75,LIST!$A$75,ROUND(J1131*L1131,2)))))))))))))</f>
        <v/>
      </c>
      <c r="J1131" s="43">
        <f>IF(D1131="",0,IF(K1131=LIST!$A$75,0,IF(K1131=LIST!$A$76,0,IF(K1131=LIST!$A$77,0,IF(K1131=LIST!$A$78,0,(MIN(D1131,8)-K1131))))))</f>
        <v>0</v>
      </c>
      <c r="K1131" s="185" t="str">
        <f>IF(D1131="","",IF('CLAIM FORM'!$M$7="",0,IF(L1131=LIST!$A$78,0,IF('CLAIM FORM'!$M$7="R&amp;D",0,IF(E1131="",LIST!$A$75,IF(F1131=LIST!$F$30,0,IFERROR(((VLOOKUP(E1131,'TRAINING CODE'!B:D,3,FALSE)*MIN(D1131,8))),LIST!$A$76)))))))</f>
        <v/>
      </c>
      <c r="L1131" s="183" t="str">
        <f>IF(B1131="","",IF('CLAIM FORM'!$M$7="",LIST!$A$77,IFERROR(VLOOKUP(B1131,'PHR (Project Hourly Rate)'!B:G,6,FALSE),LIST!$A$78)))</f>
        <v/>
      </c>
    </row>
    <row r="1132" spans="1:12" ht="36" customHeight="1">
      <c r="A1132" s="184">
        <v>1130</v>
      </c>
      <c r="B1132" s="46"/>
      <c r="C1132" s="47"/>
      <c r="D1132" s="48"/>
      <c r="E1132" s="49"/>
      <c r="F1132" s="49"/>
      <c r="G1132" s="41" t="str">
        <f>IF(C1132="","",VLOOKUP(WEEKDAY(C1132),LIST!$A$15:$B$21,2,FALSE))</f>
        <v/>
      </c>
      <c r="H1132" s="42" t="str">
        <f>IF(B1132="","",IF(L1132=LIST!$A$80,LIST!$A$78,IF(L1132=LIST!$A$81,LIST!$A$78,IF(L1132=LIST!$A$82,LIST!$A$78,IF(IFERROR(VLOOKUP(B1132,'PHR (Project Hourly Rate)'!B:G,6,FALSE),LIST!$A$78)=0,LIST!$A$79,L1132)))))</f>
        <v/>
      </c>
      <c r="I1132" s="42" t="str">
        <f>IF(B1132="","",IF(L1132=LIST!$A$75,"",IF(K1132=LIST!$A$76,LIST!$A$76,IF(L1132=LIST!$A$77,"",IF(L1132=LIST!$A$78,"",IF(L1132=LIST!$A$80,"",IF(L1132=LIST!$A$72,"",IF(L1132=LIST!$A$73,"",IF(L1132=LIST!$A$81,"",IF(L1132=LIST!$A$82,"",IF(L1132=LIST!$A$79,"",IF(K1132=LIST!$A$75,LIST!$A$75,ROUND(J1132*L1132,2)))))))))))))</f>
        <v/>
      </c>
      <c r="J1132" s="43">
        <f>IF(D1132="",0,IF(K1132=LIST!$A$75,0,IF(K1132=LIST!$A$76,0,IF(K1132=LIST!$A$77,0,IF(K1132=LIST!$A$78,0,(MIN(D1132,8)-K1132))))))</f>
        <v>0</v>
      </c>
      <c r="K1132" s="185" t="str">
        <f>IF(D1132="","",IF('CLAIM FORM'!$M$7="",0,IF(L1132=LIST!$A$78,0,IF('CLAIM FORM'!$M$7="R&amp;D",0,IF(E1132="",LIST!$A$75,IF(F1132=LIST!$F$30,0,IFERROR(((VLOOKUP(E1132,'TRAINING CODE'!B:D,3,FALSE)*MIN(D1132,8))),LIST!$A$76)))))))</f>
        <v/>
      </c>
      <c r="L1132" s="183" t="str">
        <f>IF(B1132="","",IF('CLAIM FORM'!$M$7="",LIST!$A$77,IFERROR(VLOOKUP(B1132,'PHR (Project Hourly Rate)'!B:G,6,FALSE),LIST!$A$78)))</f>
        <v/>
      </c>
    </row>
    <row r="1133" spans="1:12" ht="36" customHeight="1">
      <c r="A1133" s="184">
        <v>1131</v>
      </c>
      <c r="B1133" s="46"/>
      <c r="C1133" s="47"/>
      <c r="D1133" s="48"/>
      <c r="E1133" s="49"/>
      <c r="F1133" s="49"/>
      <c r="G1133" s="41" t="str">
        <f>IF(C1133="","",VLOOKUP(WEEKDAY(C1133),LIST!$A$15:$B$21,2,FALSE))</f>
        <v/>
      </c>
      <c r="H1133" s="42" t="str">
        <f>IF(B1133="","",IF(L1133=LIST!$A$80,LIST!$A$78,IF(L1133=LIST!$A$81,LIST!$A$78,IF(L1133=LIST!$A$82,LIST!$A$78,IF(IFERROR(VLOOKUP(B1133,'PHR (Project Hourly Rate)'!B:G,6,FALSE),LIST!$A$78)=0,LIST!$A$79,L1133)))))</f>
        <v/>
      </c>
      <c r="I1133" s="42" t="str">
        <f>IF(B1133="","",IF(L1133=LIST!$A$75,"",IF(K1133=LIST!$A$76,LIST!$A$76,IF(L1133=LIST!$A$77,"",IF(L1133=LIST!$A$78,"",IF(L1133=LIST!$A$80,"",IF(L1133=LIST!$A$72,"",IF(L1133=LIST!$A$73,"",IF(L1133=LIST!$A$81,"",IF(L1133=LIST!$A$82,"",IF(L1133=LIST!$A$79,"",IF(K1133=LIST!$A$75,LIST!$A$75,ROUND(J1133*L1133,2)))))))))))))</f>
        <v/>
      </c>
      <c r="J1133" s="43">
        <f>IF(D1133="",0,IF(K1133=LIST!$A$75,0,IF(K1133=LIST!$A$76,0,IF(K1133=LIST!$A$77,0,IF(K1133=LIST!$A$78,0,(MIN(D1133,8)-K1133))))))</f>
        <v>0</v>
      </c>
      <c r="K1133" s="185" t="str">
        <f>IF(D1133="","",IF('CLAIM FORM'!$M$7="",0,IF(L1133=LIST!$A$78,0,IF('CLAIM FORM'!$M$7="R&amp;D",0,IF(E1133="",LIST!$A$75,IF(F1133=LIST!$F$30,0,IFERROR(((VLOOKUP(E1133,'TRAINING CODE'!B:D,3,FALSE)*MIN(D1133,8))),LIST!$A$76)))))))</f>
        <v/>
      </c>
      <c r="L1133" s="183" t="str">
        <f>IF(B1133="","",IF('CLAIM FORM'!$M$7="",LIST!$A$77,IFERROR(VLOOKUP(B1133,'PHR (Project Hourly Rate)'!B:G,6,FALSE),LIST!$A$78)))</f>
        <v/>
      </c>
    </row>
    <row r="1134" spans="1:12" ht="36" customHeight="1">
      <c r="A1134" s="184">
        <v>1132</v>
      </c>
      <c r="B1134" s="46"/>
      <c r="C1134" s="47"/>
      <c r="D1134" s="48"/>
      <c r="E1134" s="49"/>
      <c r="F1134" s="49"/>
      <c r="G1134" s="41" t="str">
        <f>IF(C1134="","",VLOOKUP(WEEKDAY(C1134),LIST!$A$15:$B$21,2,FALSE))</f>
        <v/>
      </c>
      <c r="H1134" s="42" t="str">
        <f>IF(B1134="","",IF(L1134=LIST!$A$80,LIST!$A$78,IF(L1134=LIST!$A$81,LIST!$A$78,IF(L1134=LIST!$A$82,LIST!$A$78,IF(IFERROR(VLOOKUP(B1134,'PHR (Project Hourly Rate)'!B:G,6,FALSE),LIST!$A$78)=0,LIST!$A$79,L1134)))))</f>
        <v/>
      </c>
      <c r="I1134" s="42" t="str">
        <f>IF(B1134="","",IF(L1134=LIST!$A$75,"",IF(K1134=LIST!$A$76,LIST!$A$76,IF(L1134=LIST!$A$77,"",IF(L1134=LIST!$A$78,"",IF(L1134=LIST!$A$80,"",IF(L1134=LIST!$A$72,"",IF(L1134=LIST!$A$73,"",IF(L1134=LIST!$A$81,"",IF(L1134=LIST!$A$82,"",IF(L1134=LIST!$A$79,"",IF(K1134=LIST!$A$75,LIST!$A$75,ROUND(J1134*L1134,2)))))))))))))</f>
        <v/>
      </c>
      <c r="J1134" s="43">
        <f>IF(D1134="",0,IF(K1134=LIST!$A$75,0,IF(K1134=LIST!$A$76,0,IF(K1134=LIST!$A$77,0,IF(K1134=LIST!$A$78,0,(MIN(D1134,8)-K1134))))))</f>
        <v>0</v>
      </c>
      <c r="K1134" s="185" t="str">
        <f>IF(D1134="","",IF('CLAIM FORM'!$M$7="",0,IF(L1134=LIST!$A$78,0,IF('CLAIM FORM'!$M$7="R&amp;D",0,IF(E1134="",LIST!$A$75,IF(F1134=LIST!$F$30,0,IFERROR(((VLOOKUP(E1134,'TRAINING CODE'!B:D,3,FALSE)*MIN(D1134,8))),LIST!$A$76)))))))</f>
        <v/>
      </c>
      <c r="L1134" s="183" t="str">
        <f>IF(B1134="","",IF('CLAIM FORM'!$M$7="",LIST!$A$77,IFERROR(VLOOKUP(B1134,'PHR (Project Hourly Rate)'!B:G,6,FALSE),LIST!$A$78)))</f>
        <v/>
      </c>
    </row>
    <row r="1135" spans="1:12" ht="36" customHeight="1">
      <c r="A1135" s="184">
        <v>1133</v>
      </c>
      <c r="B1135" s="46"/>
      <c r="C1135" s="47"/>
      <c r="D1135" s="48"/>
      <c r="E1135" s="49"/>
      <c r="F1135" s="49"/>
      <c r="G1135" s="41" t="str">
        <f>IF(C1135="","",VLOOKUP(WEEKDAY(C1135),LIST!$A$15:$B$21,2,FALSE))</f>
        <v/>
      </c>
      <c r="H1135" s="42" t="str">
        <f>IF(B1135="","",IF(L1135=LIST!$A$80,LIST!$A$78,IF(L1135=LIST!$A$81,LIST!$A$78,IF(L1135=LIST!$A$82,LIST!$A$78,IF(IFERROR(VLOOKUP(B1135,'PHR (Project Hourly Rate)'!B:G,6,FALSE),LIST!$A$78)=0,LIST!$A$79,L1135)))))</f>
        <v/>
      </c>
      <c r="I1135" s="42" t="str">
        <f>IF(B1135="","",IF(L1135=LIST!$A$75,"",IF(K1135=LIST!$A$76,LIST!$A$76,IF(L1135=LIST!$A$77,"",IF(L1135=LIST!$A$78,"",IF(L1135=LIST!$A$80,"",IF(L1135=LIST!$A$72,"",IF(L1135=LIST!$A$73,"",IF(L1135=LIST!$A$81,"",IF(L1135=LIST!$A$82,"",IF(L1135=LIST!$A$79,"",IF(K1135=LIST!$A$75,LIST!$A$75,ROUND(J1135*L1135,2)))))))))))))</f>
        <v/>
      </c>
      <c r="J1135" s="43">
        <f>IF(D1135="",0,IF(K1135=LIST!$A$75,0,IF(K1135=LIST!$A$76,0,IF(K1135=LIST!$A$77,0,IF(K1135=LIST!$A$78,0,(MIN(D1135,8)-K1135))))))</f>
        <v>0</v>
      </c>
      <c r="K1135" s="185" t="str">
        <f>IF(D1135="","",IF('CLAIM FORM'!$M$7="",0,IF(L1135=LIST!$A$78,0,IF('CLAIM FORM'!$M$7="R&amp;D",0,IF(E1135="",LIST!$A$75,IF(F1135=LIST!$F$30,0,IFERROR(((VLOOKUP(E1135,'TRAINING CODE'!B:D,3,FALSE)*MIN(D1135,8))),LIST!$A$76)))))))</f>
        <v/>
      </c>
      <c r="L1135" s="183" t="str">
        <f>IF(B1135="","",IF('CLAIM FORM'!$M$7="",LIST!$A$77,IFERROR(VLOOKUP(B1135,'PHR (Project Hourly Rate)'!B:G,6,FALSE),LIST!$A$78)))</f>
        <v/>
      </c>
    </row>
    <row r="1136" spans="1:12" ht="36" customHeight="1">
      <c r="A1136" s="184">
        <v>1134</v>
      </c>
      <c r="B1136" s="46"/>
      <c r="C1136" s="47"/>
      <c r="D1136" s="48"/>
      <c r="E1136" s="49"/>
      <c r="F1136" s="49"/>
      <c r="G1136" s="41" t="str">
        <f>IF(C1136="","",VLOOKUP(WEEKDAY(C1136),LIST!$A$15:$B$21,2,FALSE))</f>
        <v/>
      </c>
      <c r="H1136" s="42" t="str">
        <f>IF(B1136="","",IF(L1136=LIST!$A$80,LIST!$A$78,IF(L1136=LIST!$A$81,LIST!$A$78,IF(L1136=LIST!$A$82,LIST!$A$78,IF(IFERROR(VLOOKUP(B1136,'PHR (Project Hourly Rate)'!B:G,6,FALSE),LIST!$A$78)=0,LIST!$A$79,L1136)))))</f>
        <v/>
      </c>
      <c r="I1136" s="42" t="str">
        <f>IF(B1136="","",IF(L1136=LIST!$A$75,"",IF(K1136=LIST!$A$76,LIST!$A$76,IF(L1136=LIST!$A$77,"",IF(L1136=LIST!$A$78,"",IF(L1136=LIST!$A$80,"",IF(L1136=LIST!$A$72,"",IF(L1136=LIST!$A$73,"",IF(L1136=LIST!$A$81,"",IF(L1136=LIST!$A$82,"",IF(L1136=LIST!$A$79,"",IF(K1136=LIST!$A$75,LIST!$A$75,ROUND(J1136*L1136,2)))))))))))))</f>
        <v/>
      </c>
      <c r="J1136" s="43">
        <f>IF(D1136="",0,IF(K1136=LIST!$A$75,0,IF(K1136=LIST!$A$76,0,IF(K1136=LIST!$A$77,0,IF(K1136=LIST!$A$78,0,(MIN(D1136,8)-K1136))))))</f>
        <v>0</v>
      </c>
      <c r="K1136" s="185" t="str">
        <f>IF(D1136="","",IF('CLAIM FORM'!$M$7="",0,IF(L1136=LIST!$A$78,0,IF('CLAIM FORM'!$M$7="R&amp;D",0,IF(E1136="",LIST!$A$75,IF(F1136=LIST!$F$30,0,IFERROR(((VLOOKUP(E1136,'TRAINING CODE'!B:D,3,FALSE)*MIN(D1136,8))),LIST!$A$76)))))))</f>
        <v/>
      </c>
      <c r="L1136" s="183" t="str">
        <f>IF(B1136="","",IF('CLAIM FORM'!$M$7="",LIST!$A$77,IFERROR(VLOOKUP(B1136,'PHR (Project Hourly Rate)'!B:G,6,FALSE),LIST!$A$78)))</f>
        <v/>
      </c>
    </row>
    <row r="1137" spans="1:12" ht="36" customHeight="1">
      <c r="A1137" s="184">
        <v>1135</v>
      </c>
      <c r="B1137" s="46"/>
      <c r="C1137" s="47"/>
      <c r="D1137" s="48"/>
      <c r="E1137" s="49"/>
      <c r="F1137" s="49"/>
      <c r="G1137" s="41" t="str">
        <f>IF(C1137="","",VLOOKUP(WEEKDAY(C1137),LIST!$A$15:$B$21,2,FALSE))</f>
        <v/>
      </c>
      <c r="H1137" s="42" t="str">
        <f>IF(B1137="","",IF(L1137=LIST!$A$80,LIST!$A$78,IF(L1137=LIST!$A$81,LIST!$A$78,IF(L1137=LIST!$A$82,LIST!$A$78,IF(IFERROR(VLOOKUP(B1137,'PHR (Project Hourly Rate)'!B:G,6,FALSE),LIST!$A$78)=0,LIST!$A$79,L1137)))))</f>
        <v/>
      </c>
      <c r="I1137" s="42" t="str">
        <f>IF(B1137="","",IF(L1137=LIST!$A$75,"",IF(K1137=LIST!$A$76,LIST!$A$76,IF(L1137=LIST!$A$77,"",IF(L1137=LIST!$A$78,"",IF(L1137=LIST!$A$80,"",IF(L1137=LIST!$A$72,"",IF(L1137=LIST!$A$73,"",IF(L1137=LIST!$A$81,"",IF(L1137=LIST!$A$82,"",IF(L1137=LIST!$A$79,"",IF(K1137=LIST!$A$75,LIST!$A$75,ROUND(J1137*L1137,2)))))))))))))</f>
        <v/>
      </c>
      <c r="J1137" s="43">
        <f>IF(D1137="",0,IF(K1137=LIST!$A$75,0,IF(K1137=LIST!$A$76,0,IF(K1137=LIST!$A$77,0,IF(K1137=LIST!$A$78,0,(MIN(D1137,8)-K1137))))))</f>
        <v>0</v>
      </c>
      <c r="K1137" s="185" t="str">
        <f>IF(D1137="","",IF('CLAIM FORM'!$M$7="",0,IF(L1137=LIST!$A$78,0,IF('CLAIM FORM'!$M$7="R&amp;D",0,IF(E1137="",LIST!$A$75,IF(F1137=LIST!$F$30,0,IFERROR(((VLOOKUP(E1137,'TRAINING CODE'!B:D,3,FALSE)*MIN(D1137,8))),LIST!$A$76)))))))</f>
        <v/>
      </c>
      <c r="L1137" s="183" t="str">
        <f>IF(B1137="","",IF('CLAIM FORM'!$M$7="",LIST!$A$77,IFERROR(VLOOKUP(B1137,'PHR (Project Hourly Rate)'!B:G,6,FALSE),LIST!$A$78)))</f>
        <v/>
      </c>
    </row>
    <row r="1138" spans="1:12" ht="36" customHeight="1">
      <c r="A1138" s="184">
        <v>1136</v>
      </c>
      <c r="B1138" s="46"/>
      <c r="C1138" s="47"/>
      <c r="D1138" s="48"/>
      <c r="E1138" s="49"/>
      <c r="F1138" s="49"/>
      <c r="G1138" s="41" t="str">
        <f>IF(C1138="","",VLOOKUP(WEEKDAY(C1138),LIST!$A$15:$B$21,2,FALSE))</f>
        <v/>
      </c>
      <c r="H1138" s="42" t="str">
        <f>IF(B1138="","",IF(L1138=LIST!$A$80,LIST!$A$78,IF(L1138=LIST!$A$81,LIST!$A$78,IF(L1138=LIST!$A$82,LIST!$A$78,IF(IFERROR(VLOOKUP(B1138,'PHR (Project Hourly Rate)'!B:G,6,FALSE),LIST!$A$78)=0,LIST!$A$79,L1138)))))</f>
        <v/>
      </c>
      <c r="I1138" s="42" t="str">
        <f>IF(B1138="","",IF(L1138=LIST!$A$75,"",IF(K1138=LIST!$A$76,LIST!$A$76,IF(L1138=LIST!$A$77,"",IF(L1138=LIST!$A$78,"",IF(L1138=LIST!$A$80,"",IF(L1138=LIST!$A$72,"",IF(L1138=LIST!$A$73,"",IF(L1138=LIST!$A$81,"",IF(L1138=LIST!$A$82,"",IF(L1138=LIST!$A$79,"",IF(K1138=LIST!$A$75,LIST!$A$75,ROUND(J1138*L1138,2)))))))))))))</f>
        <v/>
      </c>
      <c r="J1138" s="43">
        <f>IF(D1138="",0,IF(K1138=LIST!$A$75,0,IF(K1138=LIST!$A$76,0,IF(K1138=LIST!$A$77,0,IF(K1138=LIST!$A$78,0,(MIN(D1138,8)-K1138))))))</f>
        <v>0</v>
      </c>
      <c r="K1138" s="185" t="str">
        <f>IF(D1138="","",IF('CLAIM FORM'!$M$7="",0,IF(L1138=LIST!$A$78,0,IF('CLAIM FORM'!$M$7="R&amp;D",0,IF(E1138="",LIST!$A$75,IF(F1138=LIST!$F$30,0,IFERROR(((VLOOKUP(E1138,'TRAINING CODE'!B:D,3,FALSE)*MIN(D1138,8))),LIST!$A$76)))))))</f>
        <v/>
      </c>
      <c r="L1138" s="183" t="str">
        <f>IF(B1138="","",IF('CLAIM FORM'!$M$7="",LIST!$A$77,IFERROR(VLOOKUP(B1138,'PHR (Project Hourly Rate)'!B:G,6,FALSE),LIST!$A$78)))</f>
        <v/>
      </c>
    </row>
    <row r="1139" spans="1:12" ht="36" customHeight="1">
      <c r="A1139" s="184">
        <v>1137</v>
      </c>
      <c r="B1139" s="46"/>
      <c r="C1139" s="47"/>
      <c r="D1139" s="48"/>
      <c r="E1139" s="49"/>
      <c r="F1139" s="49"/>
      <c r="G1139" s="41" t="str">
        <f>IF(C1139="","",VLOOKUP(WEEKDAY(C1139),LIST!$A$15:$B$21,2,FALSE))</f>
        <v/>
      </c>
      <c r="H1139" s="42" t="str">
        <f>IF(B1139="","",IF(L1139=LIST!$A$80,LIST!$A$78,IF(L1139=LIST!$A$81,LIST!$A$78,IF(L1139=LIST!$A$82,LIST!$A$78,IF(IFERROR(VLOOKUP(B1139,'PHR (Project Hourly Rate)'!B:G,6,FALSE),LIST!$A$78)=0,LIST!$A$79,L1139)))))</f>
        <v/>
      </c>
      <c r="I1139" s="42" t="str">
        <f>IF(B1139="","",IF(L1139=LIST!$A$75,"",IF(K1139=LIST!$A$76,LIST!$A$76,IF(L1139=LIST!$A$77,"",IF(L1139=LIST!$A$78,"",IF(L1139=LIST!$A$80,"",IF(L1139=LIST!$A$72,"",IF(L1139=LIST!$A$73,"",IF(L1139=LIST!$A$81,"",IF(L1139=LIST!$A$82,"",IF(L1139=LIST!$A$79,"",IF(K1139=LIST!$A$75,LIST!$A$75,ROUND(J1139*L1139,2)))))))))))))</f>
        <v/>
      </c>
      <c r="J1139" s="43">
        <f>IF(D1139="",0,IF(K1139=LIST!$A$75,0,IF(K1139=LIST!$A$76,0,IF(K1139=LIST!$A$77,0,IF(K1139=LIST!$A$78,0,(MIN(D1139,8)-K1139))))))</f>
        <v>0</v>
      </c>
      <c r="K1139" s="185" t="str">
        <f>IF(D1139="","",IF('CLAIM FORM'!$M$7="",0,IF(L1139=LIST!$A$78,0,IF('CLAIM FORM'!$M$7="R&amp;D",0,IF(E1139="",LIST!$A$75,IF(F1139=LIST!$F$30,0,IFERROR(((VLOOKUP(E1139,'TRAINING CODE'!B:D,3,FALSE)*MIN(D1139,8))),LIST!$A$76)))))))</f>
        <v/>
      </c>
      <c r="L1139" s="183" t="str">
        <f>IF(B1139="","",IF('CLAIM FORM'!$M$7="",LIST!$A$77,IFERROR(VLOOKUP(B1139,'PHR (Project Hourly Rate)'!B:G,6,FALSE),LIST!$A$78)))</f>
        <v/>
      </c>
    </row>
    <row r="1140" spans="1:12" ht="36" customHeight="1">
      <c r="A1140" s="184">
        <v>1138</v>
      </c>
      <c r="B1140" s="46"/>
      <c r="C1140" s="47"/>
      <c r="D1140" s="48"/>
      <c r="E1140" s="49"/>
      <c r="F1140" s="49"/>
      <c r="G1140" s="41" t="str">
        <f>IF(C1140="","",VLOOKUP(WEEKDAY(C1140),LIST!$A$15:$B$21,2,FALSE))</f>
        <v/>
      </c>
      <c r="H1140" s="42" t="str">
        <f>IF(B1140="","",IF(L1140=LIST!$A$80,LIST!$A$78,IF(L1140=LIST!$A$81,LIST!$A$78,IF(L1140=LIST!$A$82,LIST!$A$78,IF(IFERROR(VLOOKUP(B1140,'PHR (Project Hourly Rate)'!B:G,6,FALSE),LIST!$A$78)=0,LIST!$A$79,L1140)))))</f>
        <v/>
      </c>
      <c r="I1140" s="42" t="str">
        <f>IF(B1140="","",IF(L1140=LIST!$A$75,"",IF(K1140=LIST!$A$76,LIST!$A$76,IF(L1140=LIST!$A$77,"",IF(L1140=LIST!$A$78,"",IF(L1140=LIST!$A$80,"",IF(L1140=LIST!$A$72,"",IF(L1140=LIST!$A$73,"",IF(L1140=LIST!$A$81,"",IF(L1140=LIST!$A$82,"",IF(L1140=LIST!$A$79,"",IF(K1140=LIST!$A$75,LIST!$A$75,ROUND(J1140*L1140,2)))))))))))))</f>
        <v/>
      </c>
      <c r="J1140" s="43">
        <f>IF(D1140="",0,IF(K1140=LIST!$A$75,0,IF(K1140=LIST!$A$76,0,IF(K1140=LIST!$A$77,0,IF(K1140=LIST!$A$78,0,(MIN(D1140,8)-K1140))))))</f>
        <v>0</v>
      </c>
      <c r="K1140" s="185" t="str">
        <f>IF(D1140="","",IF('CLAIM FORM'!$M$7="",0,IF(L1140=LIST!$A$78,0,IF('CLAIM FORM'!$M$7="R&amp;D",0,IF(E1140="",LIST!$A$75,IF(F1140=LIST!$F$30,0,IFERROR(((VLOOKUP(E1140,'TRAINING CODE'!B:D,3,FALSE)*MIN(D1140,8))),LIST!$A$76)))))))</f>
        <v/>
      </c>
      <c r="L1140" s="183" t="str">
        <f>IF(B1140="","",IF('CLAIM FORM'!$M$7="",LIST!$A$77,IFERROR(VLOOKUP(B1140,'PHR (Project Hourly Rate)'!B:G,6,FALSE),LIST!$A$78)))</f>
        <v/>
      </c>
    </row>
    <row r="1141" spans="1:12" ht="36" customHeight="1">
      <c r="A1141" s="184">
        <v>1139</v>
      </c>
      <c r="B1141" s="46"/>
      <c r="C1141" s="47"/>
      <c r="D1141" s="48"/>
      <c r="E1141" s="49"/>
      <c r="F1141" s="49"/>
      <c r="G1141" s="41" t="str">
        <f>IF(C1141="","",VLOOKUP(WEEKDAY(C1141),LIST!$A$15:$B$21,2,FALSE))</f>
        <v/>
      </c>
      <c r="H1141" s="42" t="str">
        <f>IF(B1141="","",IF(L1141=LIST!$A$80,LIST!$A$78,IF(L1141=LIST!$A$81,LIST!$A$78,IF(L1141=LIST!$A$82,LIST!$A$78,IF(IFERROR(VLOOKUP(B1141,'PHR (Project Hourly Rate)'!B:G,6,FALSE),LIST!$A$78)=0,LIST!$A$79,L1141)))))</f>
        <v/>
      </c>
      <c r="I1141" s="42" t="str">
        <f>IF(B1141="","",IF(L1141=LIST!$A$75,"",IF(K1141=LIST!$A$76,LIST!$A$76,IF(L1141=LIST!$A$77,"",IF(L1141=LIST!$A$78,"",IF(L1141=LIST!$A$80,"",IF(L1141=LIST!$A$72,"",IF(L1141=LIST!$A$73,"",IF(L1141=LIST!$A$81,"",IF(L1141=LIST!$A$82,"",IF(L1141=LIST!$A$79,"",IF(K1141=LIST!$A$75,LIST!$A$75,ROUND(J1141*L1141,2)))))))))))))</f>
        <v/>
      </c>
      <c r="J1141" s="43">
        <f>IF(D1141="",0,IF(K1141=LIST!$A$75,0,IF(K1141=LIST!$A$76,0,IF(K1141=LIST!$A$77,0,IF(K1141=LIST!$A$78,0,(MIN(D1141,8)-K1141))))))</f>
        <v>0</v>
      </c>
      <c r="K1141" s="185" t="str">
        <f>IF(D1141="","",IF('CLAIM FORM'!$M$7="",0,IF(L1141=LIST!$A$78,0,IF('CLAIM FORM'!$M$7="R&amp;D",0,IF(E1141="",LIST!$A$75,IF(F1141=LIST!$F$30,0,IFERROR(((VLOOKUP(E1141,'TRAINING CODE'!B:D,3,FALSE)*MIN(D1141,8))),LIST!$A$76)))))))</f>
        <v/>
      </c>
      <c r="L1141" s="183" t="str">
        <f>IF(B1141="","",IF('CLAIM FORM'!$M$7="",LIST!$A$77,IFERROR(VLOOKUP(B1141,'PHR (Project Hourly Rate)'!B:G,6,FALSE),LIST!$A$78)))</f>
        <v/>
      </c>
    </row>
    <row r="1142" spans="1:12" ht="36" customHeight="1">
      <c r="A1142" s="184">
        <v>1140</v>
      </c>
      <c r="B1142" s="46"/>
      <c r="C1142" s="47"/>
      <c r="D1142" s="48"/>
      <c r="E1142" s="49"/>
      <c r="F1142" s="49"/>
      <c r="G1142" s="41" t="str">
        <f>IF(C1142="","",VLOOKUP(WEEKDAY(C1142),LIST!$A$15:$B$21,2,FALSE))</f>
        <v/>
      </c>
      <c r="H1142" s="42" t="str">
        <f>IF(B1142="","",IF(L1142=LIST!$A$80,LIST!$A$78,IF(L1142=LIST!$A$81,LIST!$A$78,IF(L1142=LIST!$A$82,LIST!$A$78,IF(IFERROR(VLOOKUP(B1142,'PHR (Project Hourly Rate)'!B:G,6,FALSE),LIST!$A$78)=0,LIST!$A$79,L1142)))))</f>
        <v/>
      </c>
      <c r="I1142" s="42" t="str">
        <f>IF(B1142="","",IF(L1142=LIST!$A$75,"",IF(K1142=LIST!$A$76,LIST!$A$76,IF(L1142=LIST!$A$77,"",IF(L1142=LIST!$A$78,"",IF(L1142=LIST!$A$80,"",IF(L1142=LIST!$A$72,"",IF(L1142=LIST!$A$73,"",IF(L1142=LIST!$A$81,"",IF(L1142=LIST!$A$82,"",IF(L1142=LIST!$A$79,"",IF(K1142=LIST!$A$75,LIST!$A$75,ROUND(J1142*L1142,2)))))))))))))</f>
        <v/>
      </c>
      <c r="J1142" s="43">
        <f>IF(D1142="",0,IF(K1142=LIST!$A$75,0,IF(K1142=LIST!$A$76,0,IF(K1142=LIST!$A$77,0,IF(K1142=LIST!$A$78,0,(MIN(D1142,8)-K1142))))))</f>
        <v>0</v>
      </c>
      <c r="K1142" s="185" t="str">
        <f>IF(D1142="","",IF('CLAIM FORM'!$M$7="",0,IF(L1142=LIST!$A$78,0,IF('CLAIM FORM'!$M$7="R&amp;D",0,IF(E1142="",LIST!$A$75,IF(F1142=LIST!$F$30,0,IFERROR(((VLOOKUP(E1142,'TRAINING CODE'!B:D,3,FALSE)*MIN(D1142,8))),LIST!$A$76)))))))</f>
        <v/>
      </c>
      <c r="L1142" s="183" t="str">
        <f>IF(B1142="","",IF('CLAIM FORM'!$M$7="",LIST!$A$77,IFERROR(VLOOKUP(B1142,'PHR (Project Hourly Rate)'!B:G,6,FALSE),LIST!$A$78)))</f>
        <v/>
      </c>
    </row>
    <row r="1143" spans="1:12" ht="36" customHeight="1">
      <c r="A1143" s="184">
        <v>1141</v>
      </c>
      <c r="B1143" s="46"/>
      <c r="C1143" s="47"/>
      <c r="D1143" s="48"/>
      <c r="E1143" s="49"/>
      <c r="F1143" s="49"/>
      <c r="G1143" s="41" t="str">
        <f>IF(C1143="","",VLOOKUP(WEEKDAY(C1143),LIST!$A$15:$B$21,2,FALSE))</f>
        <v/>
      </c>
      <c r="H1143" s="42" t="str">
        <f>IF(B1143="","",IF(L1143=LIST!$A$80,LIST!$A$78,IF(L1143=LIST!$A$81,LIST!$A$78,IF(L1143=LIST!$A$82,LIST!$A$78,IF(IFERROR(VLOOKUP(B1143,'PHR (Project Hourly Rate)'!B:G,6,FALSE),LIST!$A$78)=0,LIST!$A$79,L1143)))))</f>
        <v/>
      </c>
      <c r="I1143" s="42" t="str">
        <f>IF(B1143="","",IF(L1143=LIST!$A$75,"",IF(K1143=LIST!$A$76,LIST!$A$76,IF(L1143=LIST!$A$77,"",IF(L1143=LIST!$A$78,"",IF(L1143=LIST!$A$80,"",IF(L1143=LIST!$A$72,"",IF(L1143=LIST!$A$73,"",IF(L1143=LIST!$A$81,"",IF(L1143=LIST!$A$82,"",IF(L1143=LIST!$A$79,"",IF(K1143=LIST!$A$75,LIST!$A$75,ROUND(J1143*L1143,2)))))))))))))</f>
        <v/>
      </c>
      <c r="J1143" s="43">
        <f>IF(D1143="",0,IF(K1143=LIST!$A$75,0,IF(K1143=LIST!$A$76,0,IF(K1143=LIST!$A$77,0,IF(K1143=LIST!$A$78,0,(MIN(D1143,8)-K1143))))))</f>
        <v>0</v>
      </c>
      <c r="K1143" s="185" t="str">
        <f>IF(D1143="","",IF('CLAIM FORM'!$M$7="",0,IF(L1143=LIST!$A$78,0,IF('CLAIM FORM'!$M$7="R&amp;D",0,IF(E1143="",LIST!$A$75,IF(F1143=LIST!$F$30,0,IFERROR(((VLOOKUP(E1143,'TRAINING CODE'!B:D,3,FALSE)*MIN(D1143,8))),LIST!$A$76)))))))</f>
        <v/>
      </c>
      <c r="L1143" s="183" t="str">
        <f>IF(B1143="","",IF('CLAIM FORM'!$M$7="",LIST!$A$77,IFERROR(VLOOKUP(B1143,'PHR (Project Hourly Rate)'!B:G,6,FALSE),LIST!$A$78)))</f>
        <v/>
      </c>
    </row>
    <row r="1144" spans="1:12" ht="36" customHeight="1">
      <c r="A1144" s="184">
        <v>1142</v>
      </c>
      <c r="B1144" s="46"/>
      <c r="C1144" s="47"/>
      <c r="D1144" s="48"/>
      <c r="E1144" s="49"/>
      <c r="F1144" s="49"/>
      <c r="G1144" s="41" t="str">
        <f>IF(C1144="","",VLOOKUP(WEEKDAY(C1144),LIST!$A$15:$B$21,2,FALSE))</f>
        <v/>
      </c>
      <c r="H1144" s="42" t="str">
        <f>IF(B1144="","",IF(L1144=LIST!$A$80,LIST!$A$78,IF(L1144=LIST!$A$81,LIST!$A$78,IF(L1144=LIST!$A$82,LIST!$A$78,IF(IFERROR(VLOOKUP(B1144,'PHR (Project Hourly Rate)'!B:G,6,FALSE),LIST!$A$78)=0,LIST!$A$79,L1144)))))</f>
        <v/>
      </c>
      <c r="I1144" s="42" t="str">
        <f>IF(B1144="","",IF(L1144=LIST!$A$75,"",IF(K1144=LIST!$A$76,LIST!$A$76,IF(L1144=LIST!$A$77,"",IF(L1144=LIST!$A$78,"",IF(L1144=LIST!$A$80,"",IF(L1144=LIST!$A$72,"",IF(L1144=LIST!$A$73,"",IF(L1144=LIST!$A$81,"",IF(L1144=LIST!$A$82,"",IF(L1144=LIST!$A$79,"",IF(K1144=LIST!$A$75,LIST!$A$75,ROUND(J1144*L1144,2)))))))))))))</f>
        <v/>
      </c>
      <c r="J1144" s="43">
        <f>IF(D1144="",0,IF(K1144=LIST!$A$75,0,IF(K1144=LIST!$A$76,0,IF(K1144=LIST!$A$77,0,IF(K1144=LIST!$A$78,0,(MIN(D1144,8)-K1144))))))</f>
        <v>0</v>
      </c>
      <c r="K1144" s="185" t="str">
        <f>IF(D1144="","",IF('CLAIM FORM'!$M$7="",0,IF(L1144=LIST!$A$78,0,IF('CLAIM FORM'!$M$7="R&amp;D",0,IF(E1144="",LIST!$A$75,IF(F1144=LIST!$F$30,0,IFERROR(((VLOOKUP(E1144,'TRAINING CODE'!B:D,3,FALSE)*MIN(D1144,8))),LIST!$A$76)))))))</f>
        <v/>
      </c>
      <c r="L1144" s="183" t="str">
        <f>IF(B1144="","",IF('CLAIM FORM'!$M$7="",LIST!$A$77,IFERROR(VLOOKUP(B1144,'PHR (Project Hourly Rate)'!B:G,6,FALSE),LIST!$A$78)))</f>
        <v/>
      </c>
    </row>
    <row r="1145" spans="1:12" ht="36" customHeight="1">
      <c r="A1145" s="184">
        <v>1143</v>
      </c>
      <c r="B1145" s="46"/>
      <c r="C1145" s="47"/>
      <c r="D1145" s="48"/>
      <c r="E1145" s="49"/>
      <c r="F1145" s="49"/>
      <c r="G1145" s="41" t="str">
        <f>IF(C1145="","",VLOOKUP(WEEKDAY(C1145),LIST!$A$15:$B$21,2,FALSE))</f>
        <v/>
      </c>
      <c r="H1145" s="42" t="str">
        <f>IF(B1145="","",IF(L1145=LIST!$A$80,LIST!$A$78,IF(L1145=LIST!$A$81,LIST!$A$78,IF(L1145=LIST!$A$82,LIST!$A$78,IF(IFERROR(VLOOKUP(B1145,'PHR (Project Hourly Rate)'!B:G,6,FALSE),LIST!$A$78)=0,LIST!$A$79,L1145)))))</f>
        <v/>
      </c>
      <c r="I1145" s="42" t="str">
        <f>IF(B1145="","",IF(L1145=LIST!$A$75,"",IF(K1145=LIST!$A$76,LIST!$A$76,IF(L1145=LIST!$A$77,"",IF(L1145=LIST!$A$78,"",IF(L1145=LIST!$A$80,"",IF(L1145=LIST!$A$72,"",IF(L1145=LIST!$A$73,"",IF(L1145=LIST!$A$81,"",IF(L1145=LIST!$A$82,"",IF(L1145=LIST!$A$79,"",IF(K1145=LIST!$A$75,LIST!$A$75,ROUND(J1145*L1145,2)))))))))))))</f>
        <v/>
      </c>
      <c r="J1145" s="43">
        <f>IF(D1145="",0,IF(K1145=LIST!$A$75,0,IF(K1145=LIST!$A$76,0,IF(K1145=LIST!$A$77,0,IF(K1145=LIST!$A$78,0,(MIN(D1145,8)-K1145))))))</f>
        <v>0</v>
      </c>
      <c r="K1145" s="185" t="str">
        <f>IF(D1145="","",IF('CLAIM FORM'!$M$7="",0,IF(L1145=LIST!$A$78,0,IF('CLAIM FORM'!$M$7="R&amp;D",0,IF(E1145="",LIST!$A$75,IF(F1145=LIST!$F$30,0,IFERROR(((VLOOKUP(E1145,'TRAINING CODE'!B:D,3,FALSE)*MIN(D1145,8))),LIST!$A$76)))))))</f>
        <v/>
      </c>
      <c r="L1145" s="183" t="str">
        <f>IF(B1145="","",IF('CLAIM FORM'!$M$7="",LIST!$A$77,IFERROR(VLOOKUP(B1145,'PHR (Project Hourly Rate)'!B:G,6,FALSE),LIST!$A$78)))</f>
        <v/>
      </c>
    </row>
    <row r="1146" spans="1:12" ht="36" customHeight="1">
      <c r="A1146" s="184">
        <v>1144</v>
      </c>
      <c r="B1146" s="46"/>
      <c r="C1146" s="47"/>
      <c r="D1146" s="48"/>
      <c r="E1146" s="49"/>
      <c r="F1146" s="49"/>
      <c r="G1146" s="41" t="str">
        <f>IF(C1146="","",VLOOKUP(WEEKDAY(C1146),LIST!$A$15:$B$21,2,FALSE))</f>
        <v/>
      </c>
      <c r="H1146" s="42" t="str">
        <f>IF(B1146="","",IF(L1146=LIST!$A$80,LIST!$A$78,IF(L1146=LIST!$A$81,LIST!$A$78,IF(L1146=LIST!$A$82,LIST!$A$78,IF(IFERROR(VLOOKUP(B1146,'PHR (Project Hourly Rate)'!B:G,6,FALSE),LIST!$A$78)=0,LIST!$A$79,L1146)))))</f>
        <v/>
      </c>
      <c r="I1146" s="42" t="str">
        <f>IF(B1146="","",IF(L1146=LIST!$A$75,"",IF(K1146=LIST!$A$76,LIST!$A$76,IF(L1146=LIST!$A$77,"",IF(L1146=LIST!$A$78,"",IF(L1146=LIST!$A$80,"",IF(L1146=LIST!$A$72,"",IF(L1146=LIST!$A$73,"",IF(L1146=LIST!$A$81,"",IF(L1146=LIST!$A$82,"",IF(L1146=LIST!$A$79,"",IF(K1146=LIST!$A$75,LIST!$A$75,ROUND(J1146*L1146,2)))))))))))))</f>
        <v/>
      </c>
      <c r="J1146" s="43">
        <f>IF(D1146="",0,IF(K1146=LIST!$A$75,0,IF(K1146=LIST!$A$76,0,IF(K1146=LIST!$A$77,0,IF(K1146=LIST!$A$78,0,(MIN(D1146,8)-K1146))))))</f>
        <v>0</v>
      </c>
      <c r="K1146" s="185" t="str">
        <f>IF(D1146="","",IF('CLAIM FORM'!$M$7="",0,IF(L1146=LIST!$A$78,0,IF('CLAIM FORM'!$M$7="R&amp;D",0,IF(E1146="",LIST!$A$75,IF(F1146=LIST!$F$30,0,IFERROR(((VLOOKUP(E1146,'TRAINING CODE'!B:D,3,FALSE)*MIN(D1146,8))),LIST!$A$76)))))))</f>
        <v/>
      </c>
      <c r="L1146" s="183" t="str">
        <f>IF(B1146="","",IF('CLAIM FORM'!$M$7="",LIST!$A$77,IFERROR(VLOOKUP(B1146,'PHR (Project Hourly Rate)'!B:G,6,FALSE),LIST!$A$78)))</f>
        <v/>
      </c>
    </row>
    <row r="1147" spans="1:12" ht="36" customHeight="1">
      <c r="A1147" s="184">
        <v>1145</v>
      </c>
      <c r="B1147" s="46"/>
      <c r="C1147" s="47"/>
      <c r="D1147" s="48"/>
      <c r="E1147" s="49"/>
      <c r="F1147" s="49"/>
      <c r="G1147" s="41" t="str">
        <f>IF(C1147="","",VLOOKUP(WEEKDAY(C1147),LIST!$A$15:$B$21,2,FALSE))</f>
        <v/>
      </c>
      <c r="H1147" s="42" t="str">
        <f>IF(B1147="","",IF(L1147=LIST!$A$80,LIST!$A$78,IF(L1147=LIST!$A$81,LIST!$A$78,IF(L1147=LIST!$A$82,LIST!$A$78,IF(IFERROR(VLOOKUP(B1147,'PHR (Project Hourly Rate)'!B:G,6,FALSE),LIST!$A$78)=0,LIST!$A$79,L1147)))))</f>
        <v/>
      </c>
      <c r="I1147" s="42" t="str">
        <f>IF(B1147="","",IF(L1147=LIST!$A$75,"",IF(K1147=LIST!$A$76,LIST!$A$76,IF(L1147=LIST!$A$77,"",IF(L1147=LIST!$A$78,"",IF(L1147=LIST!$A$80,"",IF(L1147=LIST!$A$72,"",IF(L1147=LIST!$A$73,"",IF(L1147=LIST!$A$81,"",IF(L1147=LIST!$A$82,"",IF(L1147=LIST!$A$79,"",IF(K1147=LIST!$A$75,LIST!$A$75,ROUND(J1147*L1147,2)))))))))))))</f>
        <v/>
      </c>
      <c r="J1147" s="43">
        <f>IF(D1147="",0,IF(K1147=LIST!$A$75,0,IF(K1147=LIST!$A$76,0,IF(K1147=LIST!$A$77,0,IF(K1147=LIST!$A$78,0,(MIN(D1147,8)-K1147))))))</f>
        <v>0</v>
      </c>
      <c r="K1147" s="185" t="str">
        <f>IF(D1147="","",IF('CLAIM FORM'!$M$7="",0,IF(L1147=LIST!$A$78,0,IF('CLAIM FORM'!$M$7="R&amp;D",0,IF(E1147="",LIST!$A$75,IF(F1147=LIST!$F$30,0,IFERROR(((VLOOKUP(E1147,'TRAINING CODE'!B:D,3,FALSE)*MIN(D1147,8))),LIST!$A$76)))))))</f>
        <v/>
      </c>
      <c r="L1147" s="183" t="str">
        <f>IF(B1147="","",IF('CLAIM FORM'!$M$7="",LIST!$A$77,IFERROR(VLOOKUP(B1147,'PHR (Project Hourly Rate)'!B:G,6,FALSE),LIST!$A$78)))</f>
        <v/>
      </c>
    </row>
    <row r="1148" spans="1:12" ht="36" customHeight="1">
      <c r="A1148" s="184">
        <v>1146</v>
      </c>
      <c r="B1148" s="46"/>
      <c r="C1148" s="47"/>
      <c r="D1148" s="48"/>
      <c r="E1148" s="49"/>
      <c r="F1148" s="49"/>
      <c r="G1148" s="41" t="str">
        <f>IF(C1148="","",VLOOKUP(WEEKDAY(C1148),LIST!$A$15:$B$21,2,FALSE))</f>
        <v/>
      </c>
      <c r="H1148" s="42" t="str">
        <f>IF(B1148="","",IF(L1148=LIST!$A$80,LIST!$A$78,IF(L1148=LIST!$A$81,LIST!$A$78,IF(L1148=LIST!$A$82,LIST!$A$78,IF(IFERROR(VLOOKUP(B1148,'PHR (Project Hourly Rate)'!B:G,6,FALSE),LIST!$A$78)=0,LIST!$A$79,L1148)))))</f>
        <v/>
      </c>
      <c r="I1148" s="42" t="str">
        <f>IF(B1148="","",IF(L1148=LIST!$A$75,"",IF(K1148=LIST!$A$76,LIST!$A$76,IF(L1148=LIST!$A$77,"",IF(L1148=LIST!$A$78,"",IF(L1148=LIST!$A$80,"",IF(L1148=LIST!$A$72,"",IF(L1148=LIST!$A$73,"",IF(L1148=LIST!$A$81,"",IF(L1148=LIST!$A$82,"",IF(L1148=LIST!$A$79,"",IF(K1148=LIST!$A$75,LIST!$A$75,ROUND(J1148*L1148,2)))))))))))))</f>
        <v/>
      </c>
      <c r="J1148" s="43">
        <f>IF(D1148="",0,IF(K1148=LIST!$A$75,0,IF(K1148=LIST!$A$76,0,IF(K1148=LIST!$A$77,0,IF(K1148=LIST!$A$78,0,(MIN(D1148,8)-K1148))))))</f>
        <v>0</v>
      </c>
      <c r="K1148" s="185" t="str">
        <f>IF(D1148="","",IF('CLAIM FORM'!$M$7="",0,IF(L1148=LIST!$A$78,0,IF('CLAIM FORM'!$M$7="R&amp;D",0,IF(E1148="",LIST!$A$75,IF(F1148=LIST!$F$30,0,IFERROR(((VLOOKUP(E1148,'TRAINING CODE'!B:D,3,FALSE)*MIN(D1148,8))),LIST!$A$76)))))))</f>
        <v/>
      </c>
      <c r="L1148" s="183" t="str">
        <f>IF(B1148="","",IF('CLAIM FORM'!$M$7="",LIST!$A$77,IFERROR(VLOOKUP(B1148,'PHR (Project Hourly Rate)'!B:G,6,FALSE),LIST!$A$78)))</f>
        <v/>
      </c>
    </row>
    <row r="1149" spans="1:12" ht="36" customHeight="1">
      <c r="A1149" s="184">
        <v>1147</v>
      </c>
      <c r="B1149" s="46"/>
      <c r="C1149" s="47"/>
      <c r="D1149" s="48"/>
      <c r="E1149" s="49"/>
      <c r="F1149" s="49"/>
      <c r="G1149" s="41" t="str">
        <f>IF(C1149="","",VLOOKUP(WEEKDAY(C1149),LIST!$A$15:$B$21,2,FALSE))</f>
        <v/>
      </c>
      <c r="H1149" s="42" t="str">
        <f>IF(B1149="","",IF(L1149=LIST!$A$80,LIST!$A$78,IF(L1149=LIST!$A$81,LIST!$A$78,IF(L1149=LIST!$A$82,LIST!$A$78,IF(IFERROR(VLOOKUP(B1149,'PHR (Project Hourly Rate)'!B:G,6,FALSE),LIST!$A$78)=0,LIST!$A$79,L1149)))))</f>
        <v/>
      </c>
      <c r="I1149" s="42" t="str">
        <f>IF(B1149="","",IF(L1149=LIST!$A$75,"",IF(K1149=LIST!$A$76,LIST!$A$76,IF(L1149=LIST!$A$77,"",IF(L1149=LIST!$A$78,"",IF(L1149=LIST!$A$80,"",IF(L1149=LIST!$A$72,"",IF(L1149=LIST!$A$73,"",IF(L1149=LIST!$A$81,"",IF(L1149=LIST!$A$82,"",IF(L1149=LIST!$A$79,"",IF(K1149=LIST!$A$75,LIST!$A$75,ROUND(J1149*L1149,2)))))))))))))</f>
        <v/>
      </c>
      <c r="J1149" s="43">
        <f>IF(D1149="",0,IF(K1149=LIST!$A$75,0,IF(K1149=LIST!$A$76,0,IF(K1149=LIST!$A$77,0,IF(K1149=LIST!$A$78,0,(MIN(D1149,8)-K1149))))))</f>
        <v>0</v>
      </c>
      <c r="K1149" s="185" t="str">
        <f>IF(D1149="","",IF('CLAIM FORM'!$M$7="",0,IF(L1149=LIST!$A$78,0,IF('CLAIM FORM'!$M$7="R&amp;D",0,IF(E1149="",LIST!$A$75,IF(F1149=LIST!$F$30,0,IFERROR(((VLOOKUP(E1149,'TRAINING CODE'!B:D,3,FALSE)*MIN(D1149,8))),LIST!$A$76)))))))</f>
        <v/>
      </c>
      <c r="L1149" s="183" t="str">
        <f>IF(B1149="","",IF('CLAIM FORM'!$M$7="",LIST!$A$77,IFERROR(VLOOKUP(B1149,'PHR (Project Hourly Rate)'!B:G,6,FALSE),LIST!$A$78)))</f>
        <v/>
      </c>
    </row>
    <row r="1150" spans="1:12" ht="36" customHeight="1">
      <c r="A1150" s="184">
        <v>1148</v>
      </c>
      <c r="B1150" s="46"/>
      <c r="C1150" s="47"/>
      <c r="D1150" s="48"/>
      <c r="E1150" s="49"/>
      <c r="F1150" s="49"/>
      <c r="G1150" s="41" t="str">
        <f>IF(C1150="","",VLOOKUP(WEEKDAY(C1150),LIST!$A$15:$B$21,2,FALSE))</f>
        <v/>
      </c>
      <c r="H1150" s="42" t="str">
        <f>IF(B1150="","",IF(L1150=LIST!$A$80,LIST!$A$78,IF(L1150=LIST!$A$81,LIST!$A$78,IF(L1150=LIST!$A$82,LIST!$A$78,IF(IFERROR(VLOOKUP(B1150,'PHR (Project Hourly Rate)'!B:G,6,FALSE),LIST!$A$78)=0,LIST!$A$79,L1150)))))</f>
        <v/>
      </c>
      <c r="I1150" s="42" t="str">
        <f>IF(B1150="","",IF(L1150=LIST!$A$75,"",IF(K1150=LIST!$A$76,LIST!$A$76,IF(L1150=LIST!$A$77,"",IF(L1150=LIST!$A$78,"",IF(L1150=LIST!$A$80,"",IF(L1150=LIST!$A$72,"",IF(L1150=LIST!$A$73,"",IF(L1150=LIST!$A$81,"",IF(L1150=LIST!$A$82,"",IF(L1150=LIST!$A$79,"",IF(K1150=LIST!$A$75,LIST!$A$75,ROUND(J1150*L1150,2)))))))))))))</f>
        <v/>
      </c>
      <c r="J1150" s="43">
        <f>IF(D1150="",0,IF(K1150=LIST!$A$75,0,IF(K1150=LIST!$A$76,0,IF(K1150=LIST!$A$77,0,IF(K1150=LIST!$A$78,0,(MIN(D1150,8)-K1150))))))</f>
        <v>0</v>
      </c>
      <c r="K1150" s="185" t="str">
        <f>IF(D1150="","",IF('CLAIM FORM'!$M$7="",0,IF(L1150=LIST!$A$78,0,IF('CLAIM FORM'!$M$7="R&amp;D",0,IF(E1150="",LIST!$A$75,IF(F1150=LIST!$F$30,0,IFERROR(((VLOOKUP(E1150,'TRAINING CODE'!B:D,3,FALSE)*MIN(D1150,8))),LIST!$A$76)))))))</f>
        <v/>
      </c>
      <c r="L1150" s="183" t="str">
        <f>IF(B1150="","",IF('CLAIM FORM'!$M$7="",LIST!$A$77,IFERROR(VLOOKUP(B1150,'PHR (Project Hourly Rate)'!B:G,6,FALSE),LIST!$A$78)))</f>
        <v/>
      </c>
    </row>
    <row r="1151" spans="1:12" ht="36" customHeight="1">
      <c r="A1151" s="184">
        <v>1149</v>
      </c>
      <c r="B1151" s="46"/>
      <c r="C1151" s="47"/>
      <c r="D1151" s="48"/>
      <c r="E1151" s="49"/>
      <c r="F1151" s="49"/>
      <c r="G1151" s="41" t="str">
        <f>IF(C1151="","",VLOOKUP(WEEKDAY(C1151),LIST!$A$15:$B$21,2,FALSE))</f>
        <v/>
      </c>
      <c r="H1151" s="42" t="str">
        <f>IF(B1151="","",IF(L1151=LIST!$A$80,LIST!$A$78,IF(L1151=LIST!$A$81,LIST!$A$78,IF(L1151=LIST!$A$82,LIST!$A$78,IF(IFERROR(VLOOKUP(B1151,'PHR (Project Hourly Rate)'!B:G,6,FALSE),LIST!$A$78)=0,LIST!$A$79,L1151)))))</f>
        <v/>
      </c>
      <c r="I1151" s="42" t="str">
        <f>IF(B1151="","",IF(L1151=LIST!$A$75,"",IF(K1151=LIST!$A$76,LIST!$A$76,IF(L1151=LIST!$A$77,"",IF(L1151=LIST!$A$78,"",IF(L1151=LIST!$A$80,"",IF(L1151=LIST!$A$72,"",IF(L1151=LIST!$A$73,"",IF(L1151=LIST!$A$81,"",IF(L1151=LIST!$A$82,"",IF(L1151=LIST!$A$79,"",IF(K1151=LIST!$A$75,LIST!$A$75,ROUND(J1151*L1151,2)))))))))))))</f>
        <v/>
      </c>
      <c r="J1151" s="43">
        <f>IF(D1151="",0,IF(K1151=LIST!$A$75,0,IF(K1151=LIST!$A$76,0,IF(K1151=LIST!$A$77,0,IF(K1151=LIST!$A$78,0,(MIN(D1151,8)-K1151))))))</f>
        <v>0</v>
      </c>
      <c r="K1151" s="185" t="str">
        <f>IF(D1151="","",IF('CLAIM FORM'!$M$7="",0,IF(L1151=LIST!$A$78,0,IF('CLAIM FORM'!$M$7="R&amp;D",0,IF(E1151="",LIST!$A$75,IF(F1151=LIST!$F$30,0,IFERROR(((VLOOKUP(E1151,'TRAINING CODE'!B:D,3,FALSE)*MIN(D1151,8))),LIST!$A$76)))))))</f>
        <v/>
      </c>
      <c r="L1151" s="183" t="str">
        <f>IF(B1151="","",IF('CLAIM FORM'!$M$7="",LIST!$A$77,IFERROR(VLOOKUP(B1151,'PHR (Project Hourly Rate)'!B:G,6,FALSE),LIST!$A$78)))</f>
        <v/>
      </c>
    </row>
    <row r="1152" spans="1:12" ht="36" customHeight="1">
      <c r="A1152" s="184">
        <v>1150</v>
      </c>
      <c r="B1152" s="46"/>
      <c r="C1152" s="47"/>
      <c r="D1152" s="48"/>
      <c r="E1152" s="49"/>
      <c r="F1152" s="49"/>
      <c r="G1152" s="41" t="str">
        <f>IF(C1152="","",VLOOKUP(WEEKDAY(C1152),LIST!$A$15:$B$21,2,FALSE))</f>
        <v/>
      </c>
      <c r="H1152" s="42" t="str">
        <f>IF(B1152="","",IF(L1152=LIST!$A$80,LIST!$A$78,IF(L1152=LIST!$A$81,LIST!$A$78,IF(L1152=LIST!$A$82,LIST!$A$78,IF(IFERROR(VLOOKUP(B1152,'PHR (Project Hourly Rate)'!B:G,6,FALSE),LIST!$A$78)=0,LIST!$A$79,L1152)))))</f>
        <v/>
      </c>
      <c r="I1152" s="42" t="str">
        <f>IF(B1152="","",IF(L1152=LIST!$A$75,"",IF(K1152=LIST!$A$76,LIST!$A$76,IF(L1152=LIST!$A$77,"",IF(L1152=LIST!$A$78,"",IF(L1152=LIST!$A$80,"",IF(L1152=LIST!$A$72,"",IF(L1152=LIST!$A$73,"",IF(L1152=LIST!$A$81,"",IF(L1152=LIST!$A$82,"",IF(L1152=LIST!$A$79,"",IF(K1152=LIST!$A$75,LIST!$A$75,ROUND(J1152*L1152,2)))))))))))))</f>
        <v/>
      </c>
      <c r="J1152" s="43">
        <f>IF(D1152="",0,IF(K1152=LIST!$A$75,0,IF(K1152=LIST!$A$76,0,IF(K1152=LIST!$A$77,0,IF(K1152=LIST!$A$78,0,(MIN(D1152,8)-K1152))))))</f>
        <v>0</v>
      </c>
      <c r="K1152" s="185" t="str">
        <f>IF(D1152="","",IF('CLAIM FORM'!$M$7="",0,IF(L1152=LIST!$A$78,0,IF('CLAIM FORM'!$M$7="R&amp;D",0,IF(E1152="",LIST!$A$75,IF(F1152=LIST!$F$30,0,IFERROR(((VLOOKUP(E1152,'TRAINING CODE'!B:D,3,FALSE)*MIN(D1152,8))),LIST!$A$76)))))))</f>
        <v/>
      </c>
      <c r="L1152" s="183" t="str">
        <f>IF(B1152="","",IF('CLAIM FORM'!$M$7="",LIST!$A$77,IFERROR(VLOOKUP(B1152,'PHR (Project Hourly Rate)'!B:G,6,FALSE),LIST!$A$78)))</f>
        <v/>
      </c>
    </row>
    <row r="1153" spans="1:12" ht="36" customHeight="1">
      <c r="A1153" s="184">
        <v>1151</v>
      </c>
      <c r="B1153" s="46"/>
      <c r="C1153" s="47"/>
      <c r="D1153" s="48"/>
      <c r="E1153" s="49"/>
      <c r="F1153" s="49"/>
      <c r="G1153" s="41" t="str">
        <f>IF(C1153="","",VLOOKUP(WEEKDAY(C1153),LIST!$A$15:$B$21,2,FALSE))</f>
        <v/>
      </c>
      <c r="H1153" s="42" t="str">
        <f>IF(B1153="","",IF(L1153=LIST!$A$80,LIST!$A$78,IF(L1153=LIST!$A$81,LIST!$A$78,IF(L1153=LIST!$A$82,LIST!$A$78,IF(IFERROR(VLOOKUP(B1153,'PHR (Project Hourly Rate)'!B:G,6,FALSE),LIST!$A$78)=0,LIST!$A$79,L1153)))))</f>
        <v/>
      </c>
      <c r="I1153" s="42" t="str">
        <f>IF(B1153="","",IF(L1153=LIST!$A$75,"",IF(K1153=LIST!$A$76,LIST!$A$76,IF(L1153=LIST!$A$77,"",IF(L1153=LIST!$A$78,"",IF(L1153=LIST!$A$80,"",IF(L1153=LIST!$A$72,"",IF(L1153=LIST!$A$73,"",IF(L1153=LIST!$A$81,"",IF(L1153=LIST!$A$82,"",IF(L1153=LIST!$A$79,"",IF(K1153=LIST!$A$75,LIST!$A$75,ROUND(J1153*L1153,2)))))))))))))</f>
        <v/>
      </c>
      <c r="J1153" s="43">
        <f>IF(D1153="",0,IF(K1153=LIST!$A$75,0,IF(K1153=LIST!$A$76,0,IF(K1153=LIST!$A$77,0,IF(K1153=LIST!$A$78,0,(MIN(D1153,8)-K1153))))))</f>
        <v>0</v>
      </c>
      <c r="K1153" s="185" t="str">
        <f>IF(D1153="","",IF('CLAIM FORM'!$M$7="",0,IF(L1153=LIST!$A$78,0,IF('CLAIM FORM'!$M$7="R&amp;D",0,IF(E1153="",LIST!$A$75,IF(F1153=LIST!$F$30,0,IFERROR(((VLOOKUP(E1153,'TRAINING CODE'!B:D,3,FALSE)*MIN(D1153,8))),LIST!$A$76)))))))</f>
        <v/>
      </c>
      <c r="L1153" s="183" t="str">
        <f>IF(B1153="","",IF('CLAIM FORM'!$M$7="",LIST!$A$77,IFERROR(VLOOKUP(B1153,'PHR (Project Hourly Rate)'!B:G,6,FALSE),LIST!$A$78)))</f>
        <v/>
      </c>
    </row>
    <row r="1154" spans="1:12" ht="36" customHeight="1">
      <c r="A1154" s="184">
        <v>1152</v>
      </c>
      <c r="B1154" s="46"/>
      <c r="C1154" s="47"/>
      <c r="D1154" s="48"/>
      <c r="E1154" s="49"/>
      <c r="F1154" s="49"/>
      <c r="G1154" s="41" t="str">
        <f>IF(C1154="","",VLOOKUP(WEEKDAY(C1154),LIST!$A$15:$B$21,2,FALSE))</f>
        <v/>
      </c>
      <c r="H1154" s="42" t="str">
        <f>IF(B1154="","",IF(L1154=LIST!$A$80,LIST!$A$78,IF(L1154=LIST!$A$81,LIST!$A$78,IF(L1154=LIST!$A$82,LIST!$A$78,IF(IFERROR(VLOOKUP(B1154,'PHR (Project Hourly Rate)'!B:G,6,FALSE),LIST!$A$78)=0,LIST!$A$79,L1154)))))</f>
        <v/>
      </c>
      <c r="I1154" s="42" t="str">
        <f>IF(B1154="","",IF(L1154=LIST!$A$75,"",IF(K1154=LIST!$A$76,LIST!$A$76,IF(L1154=LIST!$A$77,"",IF(L1154=LIST!$A$78,"",IF(L1154=LIST!$A$80,"",IF(L1154=LIST!$A$72,"",IF(L1154=LIST!$A$73,"",IF(L1154=LIST!$A$81,"",IF(L1154=LIST!$A$82,"",IF(L1154=LIST!$A$79,"",IF(K1154=LIST!$A$75,LIST!$A$75,ROUND(J1154*L1154,2)))))))))))))</f>
        <v/>
      </c>
      <c r="J1154" s="43">
        <f>IF(D1154="",0,IF(K1154=LIST!$A$75,0,IF(K1154=LIST!$A$76,0,IF(K1154=LIST!$A$77,0,IF(K1154=LIST!$A$78,0,(MIN(D1154,8)-K1154))))))</f>
        <v>0</v>
      </c>
      <c r="K1154" s="185" t="str">
        <f>IF(D1154="","",IF('CLAIM FORM'!$M$7="",0,IF(L1154=LIST!$A$78,0,IF('CLAIM FORM'!$M$7="R&amp;D",0,IF(E1154="",LIST!$A$75,IF(F1154=LIST!$F$30,0,IFERROR(((VLOOKUP(E1154,'TRAINING CODE'!B:D,3,FALSE)*MIN(D1154,8))),LIST!$A$76)))))))</f>
        <v/>
      </c>
      <c r="L1154" s="183" t="str">
        <f>IF(B1154="","",IF('CLAIM FORM'!$M$7="",LIST!$A$77,IFERROR(VLOOKUP(B1154,'PHR (Project Hourly Rate)'!B:G,6,FALSE),LIST!$A$78)))</f>
        <v/>
      </c>
    </row>
    <row r="1155" spans="1:12" ht="36" customHeight="1">
      <c r="A1155" s="184">
        <v>1153</v>
      </c>
      <c r="B1155" s="46"/>
      <c r="C1155" s="47"/>
      <c r="D1155" s="48"/>
      <c r="E1155" s="49"/>
      <c r="F1155" s="49"/>
      <c r="G1155" s="41" t="str">
        <f>IF(C1155="","",VLOOKUP(WEEKDAY(C1155),LIST!$A$15:$B$21,2,FALSE))</f>
        <v/>
      </c>
      <c r="H1155" s="42" t="str">
        <f>IF(B1155="","",IF(L1155=LIST!$A$80,LIST!$A$78,IF(L1155=LIST!$A$81,LIST!$A$78,IF(L1155=LIST!$A$82,LIST!$A$78,IF(IFERROR(VLOOKUP(B1155,'PHR (Project Hourly Rate)'!B:G,6,FALSE),LIST!$A$78)=0,LIST!$A$79,L1155)))))</f>
        <v/>
      </c>
      <c r="I1155" s="42" t="str">
        <f>IF(B1155="","",IF(L1155=LIST!$A$75,"",IF(K1155=LIST!$A$76,LIST!$A$76,IF(L1155=LIST!$A$77,"",IF(L1155=LIST!$A$78,"",IF(L1155=LIST!$A$80,"",IF(L1155=LIST!$A$72,"",IF(L1155=LIST!$A$73,"",IF(L1155=LIST!$A$81,"",IF(L1155=LIST!$A$82,"",IF(L1155=LIST!$A$79,"",IF(K1155=LIST!$A$75,LIST!$A$75,ROUND(J1155*L1155,2)))))))))))))</f>
        <v/>
      </c>
      <c r="J1155" s="43">
        <f>IF(D1155="",0,IF(K1155=LIST!$A$75,0,IF(K1155=LIST!$A$76,0,IF(K1155=LIST!$A$77,0,IF(K1155=LIST!$A$78,0,(MIN(D1155,8)-K1155))))))</f>
        <v>0</v>
      </c>
      <c r="K1155" s="185" t="str">
        <f>IF(D1155="","",IF('CLAIM FORM'!$M$7="",0,IF(L1155=LIST!$A$78,0,IF('CLAIM FORM'!$M$7="R&amp;D",0,IF(E1155="",LIST!$A$75,IF(F1155=LIST!$F$30,0,IFERROR(((VLOOKUP(E1155,'TRAINING CODE'!B:D,3,FALSE)*MIN(D1155,8))),LIST!$A$76)))))))</f>
        <v/>
      </c>
      <c r="L1155" s="183" t="str">
        <f>IF(B1155="","",IF('CLAIM FORM'!$M$7="",LIST!$A$77,IFERROR(VLOOKUP(B1155,'PHR (Project Hourly Rate)'!B:G,6,FALSE),LIST!$A$78)))</f>
        <v/>
      </c>
    </row>
    <row r="1156" spans="1:12" ht="36" customHeight="1">
      <c r="A1156" s="184">
        <v>1154</v>
      </c>
      <c r="B1156" s="46"/>
      <c r="C1156" s="47"/>
      <c r="D1156" s="48"/>
      <c r="E1156" s="49"/>
      <c r="F1156" s="49"/>
      <c r="G1156" s="41" t="str">
        <f>IF(C1156="","",VLOOKUP(WEEKDAY(C1156),LIST!$A$15:$B$21,2,FALSE))</f>
        <v/>
      </c>
      <c r="H1156" s="42" t="str">
        <f>IF(B1156="","",IF(L1156=LIST!$A$80,LIST!$A$78,IF(L1156=LIST!$A$81,LIST!$A$78,IF(L1156=LIST!$A$82,LIST!$A$78,IF(IFERROR(VLOOKUP(B1156,'PHR (Project Hourly Rate)'!B:G,6,FALSE),LIST!$A$78)=0,LIST!$A$79,L1156)))))</f>
        <v/>
      </c>
      <c r="I1156" s="42" t="str">
        <f>IF(B1156="","",IF(L1156=LIST!$A$75,"",IF(K1156=LIST!$A$76,LIST!$A$76,IF(L1156=LIST!$A$77,"",IF(L1156=LIST!$A$78,"",IF(L1156=LIST!$A$80,"",IF(L1156=LIST!$A$72,"",IF(L1156=LIST!$A$73,"",IF(L1156=LIST!$A$81,"",IF(L1156=LIST!$A$82,"",IF(L1156=LIST!$A$79,"",IF(K1156=LIST!$A$75,LIST!$A$75,ROUND(J1156*L1156,2)))))))))))))</f>
        <v/>
      </c>
      <c r="J1156" s="43">
        <f>IF(D1156="",0,IF(K1156=LIST!$A$75,0,IF(K1156=LIST!$A$76,0,IF(K1156=LIST!$A$77,0,IF(K1156=LIST!$A$78,0,(MIN(D1156,8)-K1156))))))</f>
        <v>0</v>
      </c>
      <c r="K1156" s="185" t="str">
        <f>IF(D1156="","",IF('CLAIM FORM'!$M$7="",0,IF(L1156=LIST!$A$78,0,IF('CLAIM FORM'!$M$7="R&amp;D",0,IF(E1156="",LIST!$A$75,IF(F1156=LIST!$F$30,0,IFERROR(((VLOOKUP(E1156,'TRAINING CODE'!B:D,3,FALSE)*MIN(D1156,8))),LIST!$A$76)))))))</f>
        <v/>
      </c>
      <c r="L1156" s="183" t="str">
        <f>IF(B1156="","",IF('CLAIM FORM'!$M$7="",LIST!$A$77,IFERROR(VLOOKUP(B1156,'PHR (Project Hourly Rate)'!B:G,6,FALSE),LIST!$A$78)))</f>
        <v/>
      </c>
    </row>
    <row r="1157" spans="1:12" ht="36" customHeight="1">
      <c r="A1157" s="184">
        <v>1155</v>
      </c>
      <c r="B1157" s="46"/>
      <c r="C1157" s="47"/>
      <c r="D1157" s="48"/>
      <c r="E1157" s="49"/>
      <c r="F1157" s="49"/>
      <c r="G1157" s="41" t="str">
        <f>IF(C1157="","",VLOOKUP(WEEKDAY(C1157),LIST!$A$15:$B$21,2,FALSE))</f>
        <v/>
      </c>
      <c r="H1157" s="42" t="str">
        <f>IF(B1157="","",IF(L1157=LIST!$A$80,LIST!$A$78,IF(L1157=LIST!$A$81,LIST!$A$78,IF(L1157=LIST!$A$82,LIST!$A$78,IF(IFERROR(VLOOKUP(B1157,'PHR (Project Hourly Rate)'!B:G,6,FALSE),LIST!$A$78)=0,LIST!$A$79,L1157)))))</f>
        <v/>
      </c>
      <c r="I1157" s="42" t="str">
        <f>IF(B1157="","",IF(L1157=LIST!$A$75,"",IF(K1157=LIST!$A$76,LIST!$A$76,IF(L1157=LIST!$A$77,"",IF(L1157=LIST!$A$78,"",IF(L1157=LIST!$A$80,"",IF(L1157=LIST!$A$72,"",IF(L1157=LIST!$A$73,"",IF(L1157=LIST!$A$81,"",IF(L1157=LIST!$A$82,"",IF(L1157=LIST!$A$79,"",IF(K1157=LIST!$A$75,LIST!$A$75,ROUND(J1157*L1157,2)))))))))))))</f>
        <v/>
      </c>
      <c r="J1157" s="43">
        <f>IF(D1157="",0,IF(K1157=LIST!$A$75,0,IF(K1157=LIST!$A$76,0,IF(K1157=LIST!$A$77,0,IF(K1157=LIST!$A$78,0,(MIN(D1157,8)-K1157))))))</f>
        <v>0</v>
      </c>
      <c r="K1157" s="185" t="str">
        <f>IF(D1157="","",IF('CLAIM FORM'!$M$7="",0,IF(L1157=LIST!$A$78,0,IF('CLAIM FORM'!$M$7="R&amp;D",0,IF(E1157="",LIST!$A$75,IF(F1157=LIST!$F$30,0,IFERROR(((VLOOKUP(E1157,'TRAINING CODE'!B:D,3,FALSE)*MIN(D1157,8))),LIST!$A$76)))))))</f>
        <v/>
      </c>
      <c r="L1157" s="183" t="str">
        <f>IF(B1157="","",IF('CLAIM FORM'!$M$7="",LIST!$A$77,IFERROR(VLOOKUP(B1157,'PHR (Project Hourly Rate)'!B:G,6,FALSE),LIST!$A$78)))</f>
        <v/>
      </c>
    </row>
    <row r="1158" spans="1:12" ht="36" customHeight="1">
      <c r="A1158" s="184">
        <v>1156</v>
      </c>
      <c r="B1158" s="46"/>
      <c r="C1158" s="47"/>
      <c r="D1158" s="48"/>
      <c r="E1158" s="49"/>
      <c r="F1158" s="49"/>
      <c r="G1158" s="41" t="str">
        <f>IF(C1158="","",VLOOKUP(WEEKDAY(C1158),LIST!$A$15:$B$21,2,FALSE))</f>
        <v/>
      </c>
      <c r="H1158" s="42" t="str">
        <f>IF(B1158="","",IF(L1158=LIST!$A$80,LIST!$A$78,IF(L1158=LIST!$A$81,LIST!$A$78,IF(L1158=LIST!$A$82,LIST!$A$78,IF(IFERROR(VLOOKUP(B1158,'PHR (Project Hourly Rate)'!B:G,6,FALSE),LIST!$A$78)=0,LIST!$A$79,L1158)))))</f>
        <v/>
      </c>
      <c r="I1158" s="42" t="str">
        <f>IF(B1158="","",IF(L1158=LIST!$A$75,"",IF(K1158=LIST!$A$76,LIST!$A$76,IF(L1158=LIST!$A$77,"",IF(L1158=LIST!$A$78,"",IF(L1158=LIST!$A$80,"",IF(L1158=LIST!$A$72,"",IF(L1158=LIST!$A$73,"",IF(L1158=LIST!$A$81,"",IF(L1158=LIST!$A$82,"",IF(L1158=LIST!$A$79,"",IF(K1158=LIST!$A$75,LIST!$A$75,ROUND(J1158*L1158,2)))))))))))))</f>
        <v/>
      </c>
      <c r="J1158" s="43">
        <f>IF(D1158="",0,IF(K1158=LIST!$A$75,0,IF(K1158=LIST!$A$76,0,IF(K1158=LIST!$A$77,0,IF(K1158=LIST!$A$78,0,(MIN(D1158,8)-K1158))))))</f>
        <v>0</v>
      </c>
      <c r="K1158" s="185" t="str">
        <f>IF(D1158="","",IF('CLAIM FORM'!$M$7="",0,IF(L1158=LIST!$A$78,0,IF('CLAIM FORM'!$M$7="R&amp;D",0,IF(E1158="",LIST!$A$75,IF(F1158=LIST!$F$30,0,IFERROR(((VLOOKUP(E1158,'TRAINING CODE'!B:D,3,FALSE)*MIN(D1158,8))),LIST!$A$76)))))))</f>
        <v/>
      </c>
      <c r="L1158" s="183" t="str">
        <f>IF(B1158="","",IF('CLAIM FORM'!$M$7="",LIST!$A$77,IFERROR(VLOOKUP(B1158,'PHR (Project Hourly Rate)'!B:G,6,FALSE),LIST!$A$78)))</f>
        <v/>
      </c>
    </row>
    <row r="1159" spans="1:12" ht="36" customHeight="1">
      <c r="A1159" s="184">
        <v>1157</v>
      </c>
      <c r="B1159" s="46"/>
      <c r="C1159" s="47"/>
      <c r="D1159" s="48"/>
      <c r="E1159" s="49"/>
      <c r="F1159" s="49"/>
      <c r="G1159" s="41" t="str">
        <f>IF(C1159="","",VLOOKUP(WEEKDAY(C1159),LIST!$A$15:$B$21,2,FALSE))</f>
        <v/>
      </c>
      <c r="H1159" s="42" t="str">
        <f>IF(B1159="","",IF(L1159=LIST!$A$80,LIST!$A$78,IF(L1159=LIST!$A$81,LIST!$A$78,IF(L1159=LIST!$A$82,LIST!$A$78,IF(IFERROR(VLOOKUP(B1159,'PHR (Project Hourly Rate)'!B:G,6,FALSE),LIST!$A$78)=0,LIST!$A$79,L1159)))))</f>
        <v/>
      </c>
      <c r="I1159" s="42" t="str">
        <f>IF(B1159="","",IF(L1159=LIST!$A$75,"",IF(K1159=LIST!$A$76,LIST!$A$76,IF(L1159=LIST!$A$77,"",IF(L1159=LIST!$A$78,"",IF(L1159=LIST!$A$80,"",IF(L1159=LIST!$A$72,"",IF(L1159=LIST!$A$73,"",IF(L1159=LIST!$A$81,"",IF(L1159=LIST!$A$82,"",IF(L1159=LIST!$A$79,"",IF(K1159=LIST!$A$75,LIST!$A$75,ROUND(J1159*L1159,2)))))))))))))</f>
        <v/>
      </c>
      <c r="J1159" s="43">
        <f>IF(D1159="",0,IF(K1159=LIST!$A$75,0,IF(K1159=LIST!$A$76,0,IF(K1159=LIST!$A$77,0,IF(K1159=LIST!$A$78,0,(MIN(D1159,8)-K1159))))))</f>
        <v>0</v>
      </c>
      <c r="K1159" s="185" t="str">
        <f>IF(D1159="","",IF('CLAIM FORM'!$M$7="",0,IF(L1159=LIST!$A$78,0,IF('CLAIM FORM'!$M$7="R&amp;D",0,IF(E1159="",LIST!$A$75,IF(F1159=LIST!$F$30,0,IFERROR(((VLOOKUP(E1159,'TRAINING CODE'!B:D,3,FALSE)*MIN(D1159,8))),LIST!$A$76)))))))</f>
        <v/>
      </c>
      <c r="L1159" s="183" t="str">
        <f>IF(B1159="","",IF('CLAIM FORM'!$M$7="",LIST!$A$77,IFERROR(VLOOKUP(B1159,'PHR (Project Hourly Rate)'!B:G,6,FALSE),LIST!$A$78)))</f>
        <v/>
      </c>
    </row>
    <row r="1160" spans="1:12" ht="36" customHeight="1">
      <c r="A1160" s="184">
        <v>1158</v>
      </c>
      <c r="B1160" s="46"/>
      <c r="C1160" s="47"/>
      <c r="D1160" s="48"/>
      <c r="E1160" s="49"/>
      <c r="F1160" s="49"/>
      <c r="G1160" s="41" t="str">
        <f>IF(C1160="","",VLOOKUP(WEEKDAY(C1160),LIST!$A$15:$B$21,2,FALSE))</f>
        <v/>
      </c>
      <c r="H1160" s="42" t="str">
        <f>IF(B1160="","",IF(L1160=LIST!$A$80,LIST!$A$78,IF(L1160=LIST!$A$81,LIST!$A$78,IF(L1160=LIST!$A$82,LIST!$A$78,IF(IFERROR(VLOOKUP(B1160,'PHR (Project Hourly Rate)'!B:G,6,FALSE),LIST!$A$78)=0,LIST!$A$79,L1160)))))</f>
        <v/>
      </c>
      <c r="I1160" s="42" t="str">
        <f>IF(B1160="","",IF(L1160=LIST!$A$75,"",IF(K1160=LIST!$A$76,LIST!$A$76,IF(L1160=LIST!$A$77,"",IF(L1160=LIST!$A$78,"",IF(L1160=LIST!$A$80,"",IF(L1160=LIST!$A$72,"",IF(L1160=LIST!$A$73,"",IF(L1160=LIST!$A$81,"",IF(L1160=LIST!$A$82,"",IF(L1160=LIST!$A$79,"",IF(K1160=LIST!$A$75,LIST!$A$75,ROUND(J1160*L1160,2)))))))))))))</f>
        <v/>
      </c>
      <c r="J1160" s="43">
        <f>IF(D1160="",0,IF(K1160=LIST!$A$75,0,IF(K1160=LIST!$A$76,0,IF(K1160=LIST!$A$77,0,IF(K1160=LIST!$A$78,0,(MIN(D1160,8)-K1160))))))</f>
        <v>0</v>
      </c>
      <c r="K1160" s="185" t="str">
        <f>IF(D1160="","",IF('CLAIM FORM'!$M$7="",0,IF(L1160=LIST!$A$78,0,IF('CLAIM FORM'!$M$7="R&amp;D",0,IF(E1160="",LIST!$A$75,IF(F1160=LIST!$F$30,0,IFERROR(((VLOOKUP(E1160,'TRAINING CODE'!B:D,3,FALSE)*MIN(D1160,8))),LIST!$A$76)))))))</f>
        <v/>
      </c>
      <c r="L1160" s="183" t="str">
        <f>IF(B1160="","",IF('CLAIM FORM'!$M$7="",LIST!$A$77,IFERROR(VLOOKUP(B1160,'PHR (Project Hourly Rate)'!B:G,6,FALSE),LIST!$A$78)))</f>
        <v/>
      </c>
    </row>
    <row r="1161" spans="1:12" ht="36" customHeight="1">
      <c r="A1161" s="184">
        <v>1159</v>
      </c>
      <c r="B1161" s="46"/>
      <c r="C1161" s="47"/>
      <c r="D1161" s="48"/>
      <c r="E1161" s="49"/>
      <c r="F1161" s="49"/>
      <c r="G1161" s="41" t="str">
        <f>IF(C1161="","",VLOOKUP(WEEKDAY(C1161),LIST!$A$15:$B$21,2,FALSE))</f>
        <v/>
      </c>
      <c r="H1161" s="42" t="str">
        <f>IF(B1161="","",IF(L1161=LIST!$A$80,LIST!$A$78,IF(L1161=LIST!$A$81,LIST!$A$78,IF(L1161=LIST!$A$82,LIST!$A$78,IF(IFERROR(VLOOKUP(B1161,'PHR (Project Hourly Rate)'!B:G,6,FALSE),LIST!$A$78)=0,LIST!$A$79,L1161)))))</f>
        <v/>
      </c>
      <c r="I1161" s="42" t="str">
        <f>IF(B1161="","",IF(L1161=LIST!$A$75,"",IF(K1161=LIST!$A$76,LIST!$A$76,IF(L1161=LIST!$A$77,"",IF(L1161=LIST!$A$78,"",IF(L1161=LIST!$A$80,"",IF(L1161=LIST!$A$72,"",IF(L1161=LIST!$A$73,"",IF(L1161=LIST!$A$81,"",IF(L1161=LIST!$A$82,"",IF(L1161=LIST!$A$79,"",IF(K1161=LIST!$A$75,LIST!$A$75,ROUND(J1161*L1161,2)))))))))))))</f>
        <v/>
      </c>
      <c r="J1161" s="43">
        <f>IF(D1161="",0,IF(K1161=LIST!$A$75,0,IF(K1161=LIST!$A$76,0,IF(K1161=LIST!$A$77,0,IF(K1161=LIST!$A$78,0,(MIN(D1161,8)-K1161))))))</f>
        <v>0</v>
      </c>
      <c r="K1161" s="185" t="str">
        <f>IF(D1161="","",IF('CLAIM FORM'!$M$7="",0,IF(L1161=LIST!$A$78,0,IF('CLAIM FORM'!$M$7="R&amp;D",0,IF(E1161="",LIST!$A$75,IF(F1161=LIST!$F$30,0,IFERROR(((VLOOKUP(E1161,'TRAINING CODE'!B:D,3,FALSE)*MIN(D1161,8))),LIST!$A$76)))))))</f>
        <v/>
      </c>
      <c r="L1161" s="183" t="str">
        <f>IF(B1161="","",IF('CLAIM FORM'!$M$7="",LIST!$A$77,IFERROR(VLOOKUP(B1161,'PHR (Project Hourly Rate)'!B:G,6,FALSE),LIST!$A$78)))</f>
        <v/>
      </c>
    </row>
    <row r="1162" spans="1:12" ht="36" customHeight="1">
      <c r="A1162" s="184">
        <v>1160</v>
      </c>
      <c r="B1162" s="46"/>
      <c r="C1162" s="47"/>
      <c r="D1162" s="48"/>
      <c r="E1162" s="49"/>
      <c r="F1162" s="49"/>
      <c r="G1162" s="41" t="str">
        <f>IF(C1162="","",VLOOKUP(WEEKDAY(C1162),LIST!$A$15:$B$21,2,FALSE))</f>
        <v/>
      </c>
      <c r="H1162" s="42" t="str">
        <f>IF(B1162="","",IF(L1162=LIST!$A$80,LIST!$A$78,IF(L1162=LIST!$A$81,LIST!$A$78,IF(L1162=LIST!$A$82,LIST!$A$78,IF(IFERROR(VLOOKUP(B1162,'PHR (Project Hourly Rate)'!B:G,6,FALSE),LIST!$A$78)=0,LIST!$A$79,L1162)))))</f>
        <v/>
      </c>
      <c r="I1162" s="42" t="str">
        <f>IF(B1162="","",IF(L1162=LIST!$A$75,"",IF(K1162=LIST!$A$76,LIST!$A$76,IF(L1162=LIST!$A$77,"",IF(L1162=LIST!$A$78,"",IF(L1162=LIST!$A$80,"",IF(L1162=LIST!$A$72,"",IF(L1162=LIST!$A$73,"",IF(L1162=LIST!$A$81,"",IF(L1162=LIST!$A$82,"",IF(L1162=LIST!$A$79,"",IF(K1162=LIST!$A$75,LIST!$A$75,ROUND(J1162*L1162,2)))))))))))))</f>
        <v/>
      </c>
      <c r="J1162" s="43">
        <f>IF(D1162="",0,IF(K1162=LIST!$A$75,0,IF(K1162=LIST!$A$76,0,IF(K1162=LIST!$A$77,0,IF(K1162=LIST!$A$78,0,(MIN(D1162,8)-K1162))))))</f>
        <v>0</v>
      </c>
      <c r="K1162" s="185" t="str">
        <f>IF(D1162="","",IF('CLAIM FORM'!$M$7="",0,IF(L1162=LIST!$A$78,0,IF('CLAIM FORM'!$M$7="R&amp;D",0,IF(E1162="",LIST!$A$75,IF(F1162=LIST!$F$30,0,IFERROR(((VLOOKUP(E1162,'TRAINING CODE'!B:D,3,FALSE)*MIN(D1162,8))),LIST!$A$76)))))))</f>
        <v/>
      </c>
      <c r="L1162" s="183" t="str">
        <f>IF(B1162="","",IF('CLAIM FORM'!$M$7="",LIST!$A$77,IFERROR(VLOOKUP(B1162,'PHR (Project Hourly Rate)'!B:G,6,FALSE),LIST!$A$78)))</f>
        <v/>
      </c>
    </row>
    <row r="1163" spans="1:12" ht="36" customHeight="1">
      <c r="A1163" s="184">
        <v>1161</v>
      </c>
      <c r="B1163" s="46"/>
      <c r="C1163" s="47"/>
      <c r="D1163" s="48"/>
      <c r="E1163" s="49"/>
      <c r="F1163" s="49"/>
      <c r="G1163" s="41" t="str">
        <f>IF(C1163="","",VLOOKUP(WEEKDAY(C1163),LIST!$A$15:$B$21,2,FALSE))</f>
        <v/>
      </c>
      <c r="H1163" s="42" t="str">
        <f>IF(B1163="","",IF(L1163=LIST!$A$80,LIST!$A$78,IF(L1163=LIST!$A$81,LIST!$A$78,IF(L1163=LIST!$A$82,LIST!$A$78,IF(IFERROR(VLOOKUP(B1163,'PHR (Project Hourly Rate)'!B:G,6,FALSE),LIST!$A$78)=0,LIST!$A$79,L1163)))))</f>
        <v/>
      </c>
      <c r="I1163" s="42" t="str">
        <f>IF(B1163="","",IF(L1163=LIST!$A$75,"",IF(K1163=LIST!$A$76,LIST!$A$76,IF(L1163=LIST!$A$77,"",IF(L1163=LIST!$A$78,"",IF(L1163=LIST!$A$80,"",IF(L1163=LIST!$A$72,"",IF(L1163=LIST!$A$73,"",IF(L1163=LIST!$A$81,"",IF(L1163=LIST!$A$82,"",IF(L1163=LIST!$A$79,"",IF(K1163=LIST!$A$75,LIST!$A$75,ROUND(J1163*L1163,2)))))))))))))</f>
        <v/>
      </c>
      <c r="J1163" s="43">
        <f>IF(D1163="",0,IF(K1163=LIST!$A$75,0,IF(K1163=LIST!$A$76,0,IF(K1163=LIST!$A$77,0,IF(K1163=LIST!$A$78,0,(MIN(D1163,8)-K1163))))))</f>
        <v>0</v>
      </c>
      <c r="K1163" s="185" t="str">
        <f>IF(D1163="","",IF('CLAIM FORM'!$M$7="",0,IF(L1163=LIST!$A$78,0,IF('CLAIM FORM'!$M$7="R&amp;D",0,IF(E1163="",LIST!$A$75,IF(F1163=LIST!$F$30,0,IFERROR(((VLOOKUP(E1163,'TRAINING CODE'!B:D,3,FALSE)*MIN(D1163,8))),LIST!$A$76)))))))</f>
        <v/>
      </c>
      <c r="L1163" s="183" t="str">
        <f>IF(B1163="","",IF('CLAIM FORM'!$M$7="",LIST!$A$77,IFERROR(VLOOKUP(B1163,'PHR (Project Hourly Rate)'!B:G,6,FALSE),LIST!$A$78)))</f>
        <v/>
      </c>
    </row>
    <row r="1164" spans="1:12" ht="36" customHeight="1">
      <c r="A1164" s="184">
        <v>1162</v>
      </c>
      <c r="B1164" s="46"/>
      <c r="C1164" s="47"/>
      <c r="D1164" s="48"/>
      <c r="E1164" s="49"/>
      <c r="F1164" s="49"/>
      <c r="G1164" s="41" t="str">
        <f>IF(C1164="","",VLOOKUP(WEEKDAY(C1164),LIST!$A$15:$B$21,2,FALSE))</f>
        <v/>
      </c>
      <c r="H1164" s="42" t="str">
        <f>IF(B1164="","",IF(L1164=LIST!$A$80,LIST!$A$78,IF(L1164=LIST!$A$81,LIST!$A$78,IF(L1164=LIST!$A$82,LIST!$A$78,IF(IFERROR(VLOOKUP(B1164,'PHR (Project Hourly Rate)'!B:G,6,FALSE),LIST!$A$78)=0,LIST!$A$79,L1164)))))</f>
        <v/>
      </c>
      <c r="I1164" s="42" t="str">
        <f>IF(B1164="","",IF(L1164=LIST!$A$75,"",IF(K1164=LIST!$A$76,LIST!$A$76,IF(L1164=LIST!$A$77,"",IF(L1164=LIST!$A$78,"",IF(L1164=LIST!$A$80,"",IF(L1164=LIST!$A$72,"",IF(L1164=LIST!$A$73,"",IF(L1164=LIST!$A$81,"",IF(L1164=LIST!$A$82,"",IF(L1164=LIST!$A$79,"",IF(K1164=LIST!$A$75,LIST!$A$75,ROUND(J1164*L1164,2)))))))))))))</f>
        <v/>
      </c>
      <c r="J1164" s="43">
        <f>IF(D1164="",0,IF(K1164=LIST!$A$75,0,IF(K1164=LIST!$A$76,0,IF(K1164=LIST!$A$77,0,IF(K1164=LIST!$A$78,0,(MIN(D1164,8)-K1164))))))</f>
        <v>0</v>
      </c>
      <c r="K1164" s="185" t="str">
        <f>IF(D1164="","",IF('CLAIM FORM'!$M$7="",0,IF(L1164=LIST!$A$78,0,IF('CLAIM FORM'!$M$7="R&amp;D",0,IF(E1164="",LIST!$A$75,IF(F1164=LIST!$F$30,0,IFERROR(((VLOOKUP(E1164,'TRAINING CODE'!B:D,3,FALSE)*MIN(D1164,8))),LIST!$A$76)))))))</f>
        <v/>
      </c>
      <c r="L1164" s="183" t="str">
        <f>IF(B1164="","",IF('CLAIM FORM'!$M$7="",LIST!$A$77,IFERROR(VLOOKUP(B1164,'PHR (Project Hourly Rate)'!B:G,6,FALSE),LIST!$A$78)))</f>
        <v/>
      </c>
    </row>
    <row r="1165" spans="1:12" ht="36" customHeight="1">
      <c r="A1165" s="184">
        <v>1163</v>
      </c>
      <c r="B1165" s="46"/>
      <c r="C1165" s="47"/>
      <c r="D1165" s="48"/>
      <c r="E1165" s="49"/>
      <c r="F1165" s="49"/>
      <c r="G1165" s="41" t="str">
        <f>IF(C1165="","",VLOOKUP(WEEKDAY(C1165),LIST!$A$15:$B$21,2,FALSE))</f>
        <v/>
      </c>
      <c r="H1165" s="42" t="str">
        <f>IF(B1165="","",IF(L1165=LIST!$A$80,LIST!$A$78,IF(L1165=LIST!$A$81,LIST!$A$78,IF(L1165=LIST!$A$82,LIST!$A$78,IF(IFERROR(VLOOKUP(B1165,'PHR (Project Hourly Rate)'!B:G,6,FALSE),LIST!$A$78)=0,LIST!$A$79,L1165)))))</f>
        <v/>
      </c>
      <c r="I1165" s="42" t="str">
        <f>IF(B1165="","",IF(L1165=LIST!$A$75,"",IF(K1165=LIST!$A$76,LIST!$A$76,IF(L1165=LIST!$A$77,"",IF(L1165=LIST!$A$78,"",IF(L1165=LIST!$A$80,"",IF(L1165=LIST!$A$72,"",IF(L1165=LIST!$A$73,"",IF(L1165=LIST!$A$81,"",IF(L1165=LIST!$A$82,"",IF(L1165=LIST!$A$79,"",IF(K1165=LIST!$A$75,LIST!$A$75,ROUND(J1165*L1165,2)))))))))))))</f>
        <v/>
      </c>
      <c r="J1165" s="43">
        <f>IF(D1165="",0,IF(K1165=LIST!$A$75,0,IF(K1165=LIST!$A$76,0,IF(K1165=LIST!$A$77,0,IF(K1165=LIST!$A$78,0,(MIN(D1165,8)-K1165))))))</f>
        <v>0</v>
      </c>
      <c r="K1165" s="185" t="str">
        <f>IF(D1165="","",IF('CLAIM FORM'!$M$7="",0,IF(L1165=LIST!$A$78,0,IF('CLAIM FORM'!$M$7="R&amp;D",0,IF(E1165="",LIST!$A$75,IF(F1165=LIST!$F$30,0,IFERROR(((VLOOKUP(E1165,'TRAINING CODE'!B:D,3,FALSE)*MIN(D1165,8))),LIST!$A$76)))))))</f>
        <v/>
      </c>
      <c r="L1165" s="183" t="str">
        <f>IF(B1165="","",IF('CLAIM FORM'!$M$7="",LIST!$A$77,IFERROR(VLOOKUP(B1165,'PHR (Project Hourly Rate)'!B:G,6,FALSE),LIST!$A$78)))</f>
        <v/>
      </c>
    </row>
    <row r="1166" spans="1:12" ht="36" customHeight="1">
      <c r="A1166" s="184">
        <v>1164</v>
      </c>
      <c r="B1166" s="46"/>
      <c r="C1166" s="47"/>
      <c r="D1166" s="48"/>
      <c r="E1166" s="49"/>
      <c r="F1166" s="49"/>
      <c r="G1166" s="41" t="str">
        <f>IF(C1166="","",VLOOKUP(WEEKDAY(C1166),LIST!$A$15:$B$21,2,FALSE))</f>
        <v/>
      </c>
      <c r="H1166" s="42" t="str">
        <f>IF(B1166="","",IF(L1166=LIST!$A$80,LIST!$A$78,IF(L1166=LIST!$A$81,LIST!$A$78,IF(L1166=LIST!$A$82,LIST!$A$78,IF(IFERROR(VLOOKUP(B1166,'PHR (Project Hourly Rate)'!B:G,6,FALSE),LIST!$A$78)=0,LIST!$A$79,L1166)))))</f>
        <v/>
      </c>
      <c r="I1166" s="42" t="str">
        <f>IF(B1166="","",IF(L1166=LIST!$A$75,"",IF(K1166=LIST!$A$76,LIST!$A$76,IF(L1166=LIST!$A$77,"",IF(L1166=LIST!$A$78,"",IF(L1166=LIST!$A$80,"",IF(L1166=LIST!$A$72,"",IF(L1166=LIST!$A$73,"",IF(L1166=LIST!$A$81,"",IF(L1166=LIST!$A$82,"",IF(L1166=LIST!$A$79,"",IF(K1166=LIST!$A$75,LIST!$A$75,ROUND(J1166*L1166,2)))))))))))))</f>
        <v/>
      </c>
      <c r="J1166" s="43">
        <f>IF(D1166="",0,IF(K1166=LIST!$A$75,0,IF(K1166=LIST!$A$76,0,IF(K1166=LIST!$A$77,0,IF(K1166=LIST!$A$78,0,(MIN(D1166,8)-K1166))))))</f>
        <v>0</v>
      </c>
      <c r="K1166" s="185" t="str">
        <f>IF(D1166="","",IF('CLAIM FORM'!$M$7="",0,IF(L1166=LIST!$A$78,0,IF('CLAIM FORM'!$M$7="R&amp;D",0,IF(E1166="",LIST!$A$75,IF(F1166=LIST!$F$30,0,IFERROR(((VLOOKUP(E1166,'TRAINING CODE'!B:D,3,FALSE)*MIN(D1166,8))),LIST!$A$76)))))))</f>
        <v/>
      </c>
      <c r="L1166" s="183" t="str">
        <f>IF(B1166="","",IF('CLAIM FORM'!$M$7="",LIST!$A$77,IFERROR(VLOOKUP(B1166,'PHR (Project Hourly Rate)'!B:G,6,FALSE),LIST!$A$78)))</f>
        <v/>
      </c>
    </row>
    <row r="1167" spans="1:12" ht="36" customHeight="1">
      <c r="A1167" s="184">
        <v>1165</v>
      </c>
      <c r="B1167" s="46"/>
      <c r="C1167" s="47"/>
      <c r="D1167" s="48"/>
      <c r="E1167" s="49"/>
      <c r="F1167" s="49"/>
      <c r="G1167" s="41" t="str">
        <f>IF(C1167="","",VLOOKUP(WEEKDAY(C1167),LIST!$A$15:$B$21,2,FALSE))</f>
        <v/>
      </c>
      <c r="H1167" s="42" t="str">
        <f>IF(B1167="","",IF(L1167=LIST!$A$80,LIST!$A$78,IF(L1167=LIST!$A$81,LIST!$A$78,IF(L1167=LIST!$A$82,LIST!$A$78,IF(IFERROR(VLOOKUP(B1167,'PHR (Project Hourly Rate)'!B:G,6,FALSE),LIST!$A$78)=0,LIST!$A$79,L1167)))))</f>
        <v/>
      </c>
      <c r="I1167" s="42" t="str">
        <f>IF(B1167="","",IF(L1167=LIST!$A$75,"",IF(K1167=LIST!$A$76,LIST!$A$76,IF(L1167=LIST!$A$77,"",IF(L1167=LIST!$A$78,"",IF(L1167=LIST!$A$80,"",IF(L1167=LIST!$A$72,"",IF(L1167=LIST!$A$73,"",IF(L1167=LIST!$A$81,"",IF(L1167=LIST!$A$82,"",IF(L1167=LIST!$A$79,"",IF(K1167=LIST!$A$75,LIST!$A$75,ROUND(J1167*L1167,2)))))))))))))</f>
        <v/>
      </c>
      <c r="J1167" s="43">
        <f>IF(D1167="",0,IF(K1167=LIST!$A$75,0,IF(K1167=LIST!$A$76,0,IF(K1167=LIST!$A$77,0,IF(K1167=LIST!$A$78,0,(MIN(D1167,8)-K1167))))))</f>
        <v>0</v>
      </c>
      <c r="K1167" s="185" t="str">
        <f>IF(D1167="","",IF('CLAIM FORM'!$M$7="",0,IF(L1167=LIST!$A$78,0,IF('CLAIM FORM'!$M$7="R&amp;D",0,IF(E1167="",LIST!$A$75,IF(F1167=LIST!$F$30,0,IFERROR(((VLOOKUP(E1167,'TRAINING CODE'!B:D,3,FALSE)*MIN(D1167,8))),LIST!$A$76)))))))</f>
        <v/>
      </c>
      <c r="L1167" s="183" t="str">
        <f>IF(B1167="","",IF('CLAIM FORM'!$M$7="",LIST!$A$77,IFERROR(VLOOKUP(B1167,'PHR (Project Hourly Rate)'!B:G,6,FALSE),LIST!$A$78)))</f>
        <v/>
      </c>
    </row>
    <row r="1168" spans="1:12" ht="36" customHeight="1">
      <c r="A1168" s="184">
        <v>1166</v>
      </c>
      <c r="B1168" s="46"/>
      <c r="C1168" s="47"/>
      <c r="D1168" s="48"/>
      <c r="E1168" s="49"/>
      <c r="F1168" s="49"/>
      <c r="G1168" s="41" t="str">
        <f>IF(C1168="","",VLOOKUP(WEEKDAY(C1168),LIST!$A$15:$B$21,2,FALSE))</f>
        <v/>
      </c>
      <c r="H1168" s="42" t="str">
        <f>IF(B1168="","",IF(L1168=LIST!$A$80,LIST!$A$78,IF(L1168=LIST!$A$81,LIST!$A$78,IF(L1168=LIST!$A$82,LIST!$A$78,IF(IFERROR(VLOOKUP(B1168,'PHR (Project Hourly Rate)'!B:G,6,FALSE),LIST!$A$78)=0,LIST!$A$79,L1168)))))</f>
        <v/>
      </c>
      <c r="I1168" s="42" t="str">
        <f>IF(B1168="","",IF(L1168=LIST!$A$75,"",IF(K1168=LIST!$A$76,LIST!$A$76,IF(L1168=LIST!$A$77,"",IF(L1168=LIST!$A$78,"",IF(L1168=LIST!$A$80,"",IF(L1168=LIST!$A$72,"",IF(L1168=LIST!$A$73,"",IF(L1168=LIST!$A$81,"",IF(L1168=LIST!$A$82,"",IF(L1168=LIST!$A$79,"",IF(K1168=LIST!$A$75,LIST!$A$75,ROUND(J1168*L1168,2)))))))))))))</f>
        <v/>
      </c>
      <c r="J1168" s="43">
        <f>IF(D1168="",0,IF(K1168=LIST!$A$75,0,IF(K1168=LIST!$A$76,0,IF(K1168=LIST!$A$77,0,IF(K1168=LIST!$A$78,0,(MIN(D1168,8)-K1168))))))</f>
        <v>0</v>
      </c>
      <c r="K1168" s="185" t="str">
        <f>IF(D1168="","",IF('CLAIM FORM'!$M$7="",0,IF(L1168=LIST!$A$78,0,IF('CLAIM FORM'!$M$7="R&amp;D",0,IF(E1168="",LIST!$A$75,IF(F1168=LIST!$F$30,0,IFERROR(((VLOOKUP(E1168,'TRAINING CODE'!B:D,3,FALSE)*MIN(D1168,8))),LIST!$A$76)))))))</f>
        <v/>
      </c>
      <c r="L1168" s="183" t="str">
        <f>IF(B1168="","",IF('CLAIM FORM'!$M$7="",LIST!$A$77,IFERROR(VLOOKUP(B1168,'PHR (Project Hourly Rate)'!B:G,6,FALSE),LIST!$A$78)))</f>
        <v/>
      </c>
    </row>
    <row r="1169" spans="1:12" ht="36" customHeight="1">
      <c r="A1169" s="184">
        <v>1167</v>
      </c>
      <c r="B1169" s="46"/>
      <c r="C1169" s="47"/>
      <c r="D1169" s="48"/>
      <c r="E1169" s="49"/>
      <c r="F1169" s="49"/>
      <c r="G1169" s="41" t="str">
        <f>IF(C1169="","",VLOOKUP(WEEKDAY(C1169),LIST!$A$15:$B$21,2,FALSE))</f>
        <v/>
      </c>
      <c r="H1169" s="42" t="str">
        <f>IF(B1169="","",IF(L1169=LIST!$A$80,LIST!$A$78,IF(L1169=LIST!$A$81,LIST!$A$78,IF(L1169=LIST!$A$82,LIST!$A$78,IF(IFERROR(VLOOKUP(B1169,'PHR (Project Hourly Rate)'!B:G,6,FALSE),LIST!$A$78)=0,LIST!$A$79,L1169)))))</f>
        <v/>
      </c>
      <c r="I1169" s="42" t="str">
        <f>IF(B1169="","",IF(L1169=LIST!$A$75,"",IF(K1169=LIST!$A$76,LIST!$A$76,IF(L1169=LIST!$A$77,"",IF(L1169=LIST!$A$78,"",IF(L1169=LIST!$A$80,"",IF(L1169=LIST!$A$72,"",IF(L1169=LIST!$A$73,"",IF(L1169=LIST!$A$81,"",IF(L1169=LIST!$A$82,"",IF(L1169=LIST!$A$79,"",IF(K1169=LIST!$A$75,LIST!$A$75,ROUND(J1169*L1169,2)))))))))))))</f>
        <v/>
      </c>
      <c r="J1169" s="43">
        <f>IF(D1169="",0,IF(K1169=LIST!$A$75,0,IF(K1169=LIST!$A$76,0,IF(K1169=LIST!$A$77,0,IF(K1169=LIST!$A$78,0,(MIN(D1169,8)-K1169))))))</f>
        <v>0</v>
      </c>
      <c r="K1169" s="185" t="str">
        <f>IF(D1169="","",IF('CLAIM FORM'!$M$7="",0,IF(L1169=LIST!$A$78,0,IF('CLAIM FORM'!$M$7="R&amp;D",0,IF(E1169="",LIST!$A$75,IF(F1169=LIST!$F$30,0,IFERROR(((VLOOKUP(E1169,'TRAINING CODE'!B:D,3,FALSE)*MIN(D1169,8))),LIST!$A$76)))))))</f>
        <v/>
      </c>
      <c r="L1169" s="183" t="str">
        <f>IF(B1169="","",IF('CLAIM FORM'!$M$7="",LIST!$A$77,IFERROR(VLOOKUP(B1169,'PHR (Project Hourly Rate)'!B:G,6,FALSE),LIST!$A$78)))</f>
        <v/>
      </c>
    </row>
    <row r="1170" spans="1:12" ht="36" customHeight="1">
      <c r="A1170" s="184">
        <v>1168</v>
      </c>
      <c r="B1170" s="46"/>
      <c r="C1170" s="47"/>
      <c r="D1170" s="48"/>
      <c r="E1170" s="49"/>
      <c r="F1170" s="49"/>
      <c r="G1170" s="41" t="str">
        <f>IF(C1170="","",VLOOKUP(WEEKDAY(C1170),LIST!$A$15:$B$21,2,FALSE))</f>
        <v/>
      </c>
      <c r="H1170" s="42" t="str">
        <f>IF(B1170="","",IF(L1170=LIST!$A$80,LIST!$A$78,IF(L1170=LIST!$A$81,LIST!$A$78,IF(L1170=LIST!$A$82,LIST!$A$78,IF(IFERROR(VLOOKUP(B1170,'PHR (Project Hourly Rate)'!B:G,6,FALSE),LIST!$A$78)=0,LIST!$A$79,L1170)))))</f>
        <v/>
      </c>
      <c r="I1170" s="42" t="str">
        <f>IF(B1170="","",IF(L1170=LIST!$A$75,"",IF(K1170=LIST!$A$76,LIST!$A$76,IF(L1170=LIST!$A$77,"",IF(L1170=LIST!$A$78,"",IF(L1170=LIST!$A$80,"",IF(L1170=LIST!$A$72,"",IF(L1170=LIST!$A$73,"",IF(L1170=LIST!$A$81,"",IF(L1170=LIST!$A$82,"",IF(L1170=LIST!$A$79,"",IF(K1170=LIST!$A$75,LIST!$A$75,ROUND(J1170*L1170,2)))))))))))))</f>
        <v/>
      </c>
      <c r="J1170" s="43">
        <f>IF(D1170="",0,IF(K1170=LIST!$A$75,0,IF(K1170=LIST!$A$76,0,IF(K1170=LIST!$A$77,0,IF(K1170=LIST!$A$78,0,(MIN(D1170,8)-K1170))))))</f>
        <v>0</v>
      </c>
      <c r="K1170" s="185" t="str">
        <f>IF(D1170="","",IF('CLAIM FORM'!$M$7="",0,IF(L1170=LIST!$A$78,0,IF('CLAIM FORM'!$M$7="R&amp;D",0,IF(E1170="",LIST!$A$75,IF(F1170=LIST!$F$30,0,IFERROR(((VLOOKUP(E1170,'TRAINING CODE'!B:D,3,FALSE)*MIN(D1170,8))),LIST!$A$76)))))))</f>
        <v/>
      </c>
      <c r="L1170" s="183" t="str">
        <f>IF(B1170="","",IF('CLAIM FORM'!$M$7="",LIST!$A$77,IFERROR(VLOOKUP(B1170,'PHR (Project Hourly Rate)'!B:G,6,FALSE),LIST!$A$78)))</f>
        <v/>
      </c>
    </row>
    <row r="1171" spans="1:12" ht="36" customHeight="1">
      <c r="A1171" s="184">
        <v>1169</v>
      </c>
      <c r="B1171" s="46"/>
      <c r="C1171" s="47"/>
      <c r="D1171" s="48"/>
      <c r="E1171" s="49"/>
      <c r="F1171" s="49"/>
      <c r="G1171" s="41" t="str">
        <f>IF(C1171="","",VLOOKUP(WEEKDAY(C1171),LIST!$A$15:$B$21,2,FALSE))</f>
        <v/>
      </c>
      <c r="H1171" s="42" t="str">
        <f>IF(B1171="","",IF(L1171=LIST!$A$80,LIST!$A$78,IF(L1171=LIST!$A$81,LIST!$A$78,IF(L1171=LIST!$A$82,LIST!$A$78,IF(IFERROR(VLOOKUP(B1171,'PHR (Project Hourly Rate)'!B:G,6,FALSE),LIST!$A$78)=0,LIST!$A$79,L1171)))))</f>
        <v/>
      </c>
      <c r="I1171" s="42" t="str">
        <f>IF(B1171="","",IF(L1171=LIST!$A$75,"",IF(K1171=LIST!$A$76,LIST!$A$76,IF(L1171=LIST!$A$77,"",IF(L1171=LIST!$A$78,"",IF(L1171=LIST!$A$80,"",IF(L1171=LIST!$A$72,"",IF(L1171=LIST!$A$73,"",IF(L1171=LIST!$A$81,"",IF(L1171=LIST!$A$82,"",IF(L1171=LIST!$A$79,"",IF(K1171=LIST!$A$75,LIST!$A$75,ROUND(J1171*L1171,2)))))))))))))</f>
        <v/>
      </c>
      <c r="J1171" s="43">
        <f>IF(D1171="",0,IF(K1171=LIST!$A$75,0,IF(K1171=LIST!$A$76,0,IF(K1171=LIST!$A$77,0,IF(K1171=LIST!$A$78,0,(MIN(D1171,8)-K1171))))))</f>
        <v>0</v>
      </c>
      <c r="K1171" s="185" t="str">
        <f>IF(D1171="","",IF('CLAIM FORM'!$M$7="",0,IF(L1171=LIST!$A$78,0,IF('CLAIM FORM'!$M$7="R&amp;D",0,IF(E1171="",LIST!$A$75,IF(F1171=LIST!$F$30,0,IFERROR(((VLOOKUP(E1171,'TRAINING CODE'!B:D,3,FALSE)*MIN(D1171,8))),LIST!$A$76)))))))</f>
        <v/>
      </c>
      <c r="L1171" s="183" t="str">
        <f>IF(B1171="","",IF('CLAIM FORM'!$M$7="",LIST!$A$77,IFERROR(VLOOKUP(B1171,'PHR (Project Hourly Rate)'!B:G,6,FALSE),LIST!$A$78)))</f>
        <v/>
      </c>
    </row>
    <row r="1172" spans="1:12" ht="36" customHeight="1">
      <c r="A1172" s="184">
        <v>1170</v>
      </c>
      <c r="B1172" s="46"/>
      <c r="C1172" s="47"/>
      <c r="D1172" s="48"/>
      <c r="E1172" s="49"/>
      <c r="F1172" s="49"/>
      <c r="G1172" s="41" t="str">
        <f>IF(C1172="","",VLOOKUP(WEEKDAY(C1172),LIST!$A$15:$B$21,2,FALSE))</f>
        <v/>
      </c>
      <c r="H1172" s="42" t="str">
        <f>IF(B1172="","",IF(L1172=LIST!$A$80,LIST!$A$78,IF(L1172=LIST!$A$81,LIST!$A$78,IF(L1172=LIST!$A$82,LIST!$A$78,IF(IFERROR(VLOOKUP(B1172,'PHR (Project Hourly Rate)'!B:G,6,FALSE),LIST!$A$78)=0,LIST!$A$79,L1172)))))</f>
        <v/>
      </c>
      <c r="I1172" s="42" t="str">
        <f>IF(B1172="","",IF(L1172=LIST!$A$75,"",IF(K1172=LIST!$A$76,LIST!$A$76,IF(L1172=LIST!$A$77,"",IF(L1172=LIST!$A$78,"",IF(L1172=LIST!$A$80,"",IF(L1172=LIST!$A$72,"",IF(L1172=LIST!$A$73,"",IF(L1172=LIST!$A$81,"",IF(L1172=LIST!$A$82,"",IF(L1172=LIST!$A$79,"",IF(K1172=LIST!$A$75,LIST!$A$75,ROUND(J1172*L1172,2)))))))))))))</f>
        <v/>
      </c>
      <c r="J1172" s="43">
        <f>IF(D1172="",0,IF(K1172=LIST!$A$75,0,IF(K1172=LIST!$A$76,0,IF(K1172=LIST!$A$77,0,IF(K1172=LIST!$A$78,0,(MIN(D1172,8)-K1172))))))</f>
        <v>0</v>
      </c>
      <c r="K1172" s="185" t="str">
        <f>IF(D1172="","",IF('CLAIM FORM'!$M$7="",0,IF(L1172=LIST!$A$78,0,IF('CLAIM FORM'!$M$7="R&amp;D",0,IF(E1172="",LIST!$A$75,IF(F1172=LIST!$F$30,0,IFERROR(((VLOOKUP(E1172,'TRAINING CODE'!B:D,3,FALSE)*MIN(D1172,8))),LIST!$A$76)))))))</f>
        <v/>
      </c>
      <c r="L1172" s="183" t="str">
        <f>IF(B1172="","",IF('CLAIM FORM'!$M$7="",LIST!$A$77,IFERROR(VLOOKUP(B1172,'PHR (Project Hourly Rate)'!B:G,6,FALSE),LIST!$A$78)))</f>
        <v/>
      </c>
    </row>
    <row r="1173" spans="1:12" ht="36" customHeight="1">
      <c r="A1173" s="184">
        <v>1171</v>
      </c>
      <c r="B1173" s="46"/>
      <c r="C1173" s="47"/>
      <c r="D1173" s="48"/>
      <c r="E1173" s="49"/>
      <c r="F1173" s="49"/>
      <c r="G1173" s="41" t="str">
        <f>IF(C1173="","",VLOOKUP(WEEKDAY(C1173),LIST!$A$15:$B$21,2,FALSE))</f>
        <v/>
      </c>
      <c r="H1173" s="42" t="str">
        <f>IF(B1173="","",IF(L1173=LIST!$A$80,LIST!$A$78,IF(L1173=LIST!$A$81,LIST!$A$78,IF(L1173=LIST!$A$82,LIST!$A$78,IF(IFERROR(VLOOKUP(B1173,'PHR (Project Hourly Rate)'!B:G,6,FALSE),LIST!$A$78)=0,LIST!$A$79,L1173)))))</f>
        <v/>
      </c>
      <c r="I1173" s="42" t="str">
        <f>IF(B1173="","",IF(L1173=LIST!$A$75,"",IF(K1173=LIST!$A$76,LIST!$A$76,IF(L1173=LIST!$A$77,"",IF(L1173=LIST!$A$78,"",IF(L1173=LIST!$A$80,"",IF(L1173=LIST!$A$72,"",IF(L1173=LIST!$A$73,"",IF(L1173=LIST!$A$81,"",IF(L1173=LIST!$A$82,"",IF(L1173=LIST!$A$79,"",IF(K1173=LIST!$A$75,LIST!$A$75,ROUND(J1173*L1173,2)))))))))))))</f>
        <v/>
      </c>
      <c r="J1173" s="43">
        <f>IF(D1173="",0,IF(K1173=LIST!$A$75,0,IF(K1173=LIST!$A$76,0,IF(K1173=LIST!$A$77,0,IF(K1173=LIST!$A$78,0,(MIN(D1173,8)-K1173))))))</f>
        <v>0</v>
      </c>
      <c r="K1173" s="185" t="str">
        <f>IF(D1173="","",IF('CLAIM FORM'!$M$7="",0,IF(L1173=LIST!$A$78,0,IF('CLAIM FORM'!$M$7="R&amp;D",0,IF(E1173="",LIST!$A$75,IF(F1173=LIST!$F$30,0,IFERROR(((VLOOKUP(E1173,'TRAINING CODE'!B:D,3,FALSE)*MIN(D1173,8))),LIST!$A$76)))))))</f>
        <v/>
      </c>
      <c r="L1173" s="183" t="str">
        <f>IF(B1173="","",IF('CLAIM FORM'!$M$7="",LIST!$A$77,IFERROR(VLOOKUP(B1173,'PHR (Project Hourly Rate)'!B:G,6,FALSE),LIST!$A$78)))</f>
        <v/>
      </c>
    </row>
    <row r="1174" spans="1:12" ht="36" customHeight="1">
      <c r="A1174" s="184">
        <v>1172</v>
      </c>
      <c r="B1174" s="46"/>
      <c r="C1174" s="47"/>
      <c r="D1174" s="48"/>
      <c r="E1174" s="49"/>
      <c r="F1174" s="49"/>
      <c r="G1174" s="41" t="str">
        <f>IF(C1174="","",VLOOKUP(WEEKDAY(C1174),LIST!$A$15:$B$21,2,FALSE))</f>
        <v/>
      </c>
      <c r="H1174" s="42" t="str">
        <f>IF(B1174="","",IF(L1174=LIST!$A$80,LIST!$A$78,IF(L1174=LIST!$A$81,LIST!$A$78,IF(L1174=LIST!$A$82,LIST!$A$78,IF(IFERROR(VLOOKUP(B1174,'PHR (Project Hourly Rate)'!B:G,6,FALSE),LIST!$A$78)=0,LIST!$A$79,L1174)))))</f>
        <v/>
      </c>
      <c r="I1174" s="42" t="str">
        <f>IF(B1174="","",IF(L1174=LIST!$A$75,"",IF(K1174=LIST!$A$76,LIST!$A$76,IF(L1174=LIST!$A$77,"",IF(L1174=LIST!$A$78,"",IF(L1174=LIST!$A$80,"",IF(L1174=LIST!$A$72,"",IF(L1174=LIST!$A$73,"",IF(L1174=LIST!$A$81,"",IF(L1174=LIST!$A$82,"",IF(L1174=LIST!$A$79,"",IF(K1174=LIST!$A$75,LIST!$A$75,ROUND(J1174*L1174,2)))))))))))))</f>
        <v/>
      </c>
      <c r="J1174" s="43">
        <f>IF(D1174="",0,IF(K1174=LIST!$A$75,0,IF(K1174=LIST!$A$76,0,IF(K1174=LIST!$A$77,0,IF(K1174=LIST!$A$78,0,(MIN(D1174,8)-K1174))))))</f>
        <v>0</v>
      </c>
      <c r="K1174" s="185" t="str">
        <f>IF(D1174="","",IF('CLAIM FORM'!$M$7="",0,IF(L1174=LIST!$A$78,0,IF('CLAIM FORM'!$M$7="R&amp;D",0,IF(E1174="",LIST!$A$75,IF(F1174=LIST!$F$30,0,IFERROR(((VLOOKUP(E1174,'TRAINING CODE'!B:D,3,FALSE)*MIN(D1174,8))),LIST!$A$76)))))))</f>
        <v/>
      </c>
      <c r="L1174" s="183" t="str">
        <f>IF(B1174="","",IF('CLAIM FORM'!$M$7="",LIST!$A$77,IFERROR(VLOOKUP(B1174,'PHR (Project Hourly Rate)'!B:G,6,FALSE),LIST!$A$78)))</f>
        <v/>
      </c>
    </row>
    <row r="1175" spans="1:12" ht="36" customHeight="1">
      <c r="A1175" s="184">
        <v>1173</v>
      </c>
      <c r="B1175" s="46"/>
      <c r="C1175" s="47"/>
      <c r="D1175" s="48"/>
      <c r="E1175" s="49"/>
      <c r="F1175" s="49"/>
      <c r="G1175" s="41" t="str">
        <f>IF(C1175="","",VLOOKUP(WEEKDAY(C1175),LIST!$A$15:$B$21,2,FALSE))</f>
        <v/>
      </c>
      <c r="H1175" s="42" t="str">
        <f>IF(B1175="","",IF(L1175=LIST!$A$80,LIST!$A$78,IF(L1175=LIST!$A$81,LIST!$A$78,IF(L1175=LIST!$A$82,LIST!$A$78,IF(IFERROR(VLOOKUP(B1175,'PHR (Project Hourly Rate)'!B:G,6,FALSE),LIST!$A$78)=0,LIST!$A$79,L1175)))))</f>
        <v/>
      </c>
      <c r="I1175" s="42" t="str">
        <f>IF(B1175="","",IF(L1175=LIST!$A$75,"",IF(K1175=LIST!$A$76,LIST!$A$76,IF(L1175=LIST!$A$77,"",IF(L1175=LIST!$A$78,"",IF(L1175=LIST!$A$80,"",IF(L1175=LIST!$A$72,"",IF(L1175=LIST!$A$73,"",IF(L1175=LIST!$A$81,"",IF(L1175=LIST!$A$82,"",IF(L1175=LIST!$A$79,"",IF(K1175=LIST!$A$75,LIST!$A$75,ROUND(J1175*L1175,2)))))))))))))</f>
        <v/>
      </c>
      <c r="J1175" s="43">
        <f>IF(D1175="",0,IF(K1175=LIST!$A$75,0,IF(K1175=LIST!$A$76,0,IF(K1175=LIST!$A$77,0,IF(K1175=LIST!$A$78,0,(MIN(D1175,8)-K1175))))))</f>
        <v>0</v>
      </c>
      <c r="K1175" s="185" t="str">
        <f>IF(D1175="","",IF('CLAIM FORM'!$M$7="",0,IF(L1175=LIST!$A$78,0,IF('CLAIM FORM'!$M$7="R&amp;D",0,IF(E1175="",LIST!$A$75,IF(F1175=LIST!$F$30,0,IFERROR(((VLOOKUP(E1175,'TRAINING CODE'!B:D,3,FALSE)*MIN(D1175,8))),LIST!$A$76)))))))</f>
        <v/>
      </c>
      <c r="L1175" s="183" t="str">
        <f>IF(B1175="","",IF('CLAIM FORM'!$M$7="",LIST!$A$77,IFERROR(VLOOKUP(B1175,'PHR (Project Hourly Rate)'!B:G,6,FALSE),LIST!$A$78)))</f>
        <v/>
      </c>
    </row>
    <row r="1176" spans="1:12" ht="36" customHeight="1">
      <c r="A1176" s="184">
        <v>1174</v>
      </c>
      <c r="B1176" s="46"/>
      <c r="C1176" s="47"/>
      <c r="D1176" s="48"/>
      <c r="E1176" s="49"/>
      <c r="F1176" s="49"/>
      <c r="G1176" s="41" t="str">
        <f>IF(C1176="","",VLOOKUP(WEEKDAY(C1176),LIST!$A$15:$B$21,2,FALSE))</f>
        <v/>
      </c>
      <c r="H1176" s="42" t="str">
        <f>IF(B1176="","",IF(L1176=LIST!$A$80,LIST!$A$78,IF(L1176=LIST!$A$81,LIST!$A$78,IF(L1176=LIST!$A$82,LIST!$A$78,IF(IFERROR(VLOOKUP(B1176,'PHR (Project Hourly Rate)'!B:G,6,FALSE),LIST!$A$78)=0,LIST!$A$79,L1176)))))</f>
        <v/>
      </c>
      <c r="I1176" s="42" t="str">
        <f>IF(B1176="","",IF(L1176=LIST!$A$75,"",IF(K1176=LIST!$A$76,LIST!$A$76,IF(L1176=LIST!$A$77,"",IF(L1176=LIST!$A$78,"",IF(L1176=LIST!$A$80,"",IF(L1176=LIST!$A$72,"",IF(L1176=LIST!$A$73,"",IF(L1176=LIST!$A$81,"",IF(L1176=LIST!$A$82,"",IF(L1176=LIST!$A$79,"",IF(K1176=LIST!$A$75,LIST!$A$75,ROUND(J1176*L1176,2)))))))))))))</f>
        <v/>
      </c>
      <c r="J1176" s="43">
        <f>IF(D1176="",0,IF(K1176=LIST!$A$75,0,IF(K1176=LIST!$A$76,0,IF(K1176=LIST!$A$77,0,IF(K1176=LIST!$A$78,0,(MIN(D1176,8)-K1176))))))</f>
        <v>0</v>
      </c>
      <c r="K1176" s="185" t="str">
        <f>IF(D1176="","",IF('CLAIM FORM'!$M$7="",0,IF(L1176=LIST!$A$78,0,IF('CLAIM FORM'!$M$7="R&amp;D",0,IF(E1176="",LIST!$A$75,IF(F1176=LIST!$F$30,0,IFERROR(((VLOOKUP(E1176,'TRAINING CODE'!B:D,3,FALSE)*MIN(D1176,8))),LIST!$A$76)))))))</f>
        <v/>
      </c>
      <c r="L1176" s="183" t="str">
        <f>IF(B1176="","",IF('CLAIM FORM'!$M$7="",LIST!$A$77,IFERROR(VLOOKUP(B1176,'PHR (Project Hourly Rate)'!B:G,6,FALSE),LIST!$A$78)))</f>
        <v/>
      </c>
    </row>
    <row r="1177" spans="1:12" ht="36" customHeight="1">
      <c r="A1177" s="184">
        <v>1175</v>
      </c>
      <c r="B1177" s="46"/>
      <c r="C1177" s="47"/>
      <c r="D1177" s="48"/>
      <c r="E1177" s="49"/>
      <c r="F1177" s="49"/>
      <c r="G1177" s="41" t="str">
        <f>IF(C1177="","",VLOOKUP(WEEKDAY(C1177),LIST!$A$15:$B$21,2,FALSE))</f>
        <v/>
      </c>
      <c r="H1177" s="42" t="str">
        <f>IF(B1177="","",IF(L1177=LIST!$A$80,LIST!$A$78,IF(L1177=LIST!$A$81,LIST!$A$78,IF(L1177=LIST!$A$82,LIST!$A$78,IF(IFERROR(VLOOKUP(B1177,'PHR (Project Hourly Rate)'!B:G,6,FALSE),LIST!$A$78)=0,LIST!$A$79,L1177)))))</f>
        <v/>
      </c>
      <c r="I1177" s="42" t="str">
        <f>IF(B1177="","",IF(L1177=LIST!$A$75,"",IF(K1177=LIST!$A$76,LIST!$A$76,IF(L1177=LIST!$A$77,"",IF(L1177=LIST!$A$78,"",IF(L1177=LIST!$A$80,"",IF(L1177=LIST!$A$72,"",IF(L1177=LIST!$A$73,"",IF(L1177=LIST!$A$81,"",IF(L1177=LIST!$A$82,"",IF(L1177=LIST!$A$79,"",IF(K1177=LIST!$A$75,LIST!$A$75,ROUND(J1177*L1177,2)))))))))))))</f>
        <v/>
      </c>
      <c r="J1177" s="43">
        <f>IF(D1177="",0,IF(K1177=LIST!$A$75,0,IF(K1177=LIST!$A$76,0,IF(K1177=LIST!$A$77,0,IF(K1177=LIST!$A$78,0,(MIN(D1177,8)-K1177))))))</f>
        <v>0</v>
      </c>
      <c r="K1177" s="185" t="str">
        <f>IF(D1177="","",IF('CLAIM FORM'!$M$7="",0,IF(L1177=LIST!$A$78,0,IF('CLAIM FORM'!$M$7="R&amp;D",0,IF(E1177="",LIST!$A$75,IF(F1177=LIST!$F$30,0,IFERROR(((VLOOKUP(E1177,'TRAINING CODE'!B:D,3,FALSE)*MIN(D1177,8))),LIST!$A$76)))))))</f>
        <v/>
      </c>
      <c r="L1177" s="183" t="str">
        <f>IF(B1177="","",IF('CLAIM FORM'!$M$7="",LIST!$A$77,IFERROR(VLOOKUP(B1177,'PHR (Project Hourly Rate)'!B:G,6,FALSE),LIST!$A$78)))</f>
        <v/>
      </c>
    </row>
    <row r="1178" spans="1:12" ht="36" customHeight="1">
      <c r="A1178" s="184">
        <v>1176</v>
      </c>
      <c r="B1178" s="46"/>
      <c r="C1178" s="47"/>
      <c r="D1178" s="48"/>
      <c r="E1178" s="49"/>
      <c r="F1178" s="49"/>
      <c r="G1178" s="41" t="str">
        <f>IF(C1178="","",VLOOKUP(WEEKDAY(C1178),LIST!$A$15:$B$21,2,FALSE))</f>
        <v/>
      </c>
      <c r="H1178" s="42" t="str">
        <f>IF(B1178="","",IF(L1178=LIST!$A$80,LIST!$A$78,IF(L1178=LIST!$A$81,LIST!$A$78,IF(L1178=LIST!$A$82,LIST!$A$78,IF(IFERROR(VLOOKUP(B1178,'PHR (Project Hourly Rate)'!B:G,6,FALSE),LIST!$A$78)=0,LIST!$A$79,L1178)))))</f>
        <v/>
      </c>
      <c r="I1178" s="42" t="str">
        <f>IF(B1178="","",IF(L1178=LIST!$A$75,"",IF(K1178=LIST!$A$76,LIST!$A$76,IF(L1178=LIST!$A$77,"",IF(L1178=LIST!$A$78,"",IF(L1178=LIST!$A$80,"",IF(L1178=LIST!$A$72,"",IF(L1178=LIST!$A$73,"",IF(L1178=LIST!$A$81,"",IF(L1178=LIST!$A$82,"",IF(L1178=LIST!$A$79,"",IF(K1178=LIST!$A$75,LIST!$A$75,ROUND(J1178*L1178,2)))))))))))))</f>
        <v/>
      </c>
      <c r="J1178" s="43">
        <f>IF(D1178="",0,IF(K1178=LIST!$A$75,0,IF(K1178=LIST!$A$76,0,IF(K1178=LIST!$A$77,0,IF(K1178=LIST!$A$78,0,(MIN(D1178,8)-K1178))))))</f>
        <v>0</v>
      </c>
      <c r="K1178" s="185" t="str">
        <f>IF(D1178="","",IF('CLAIM FORM'!$M$7="",0,IF(L1178=LIST!$A$78,0,IF('CLAIM FORM'!$M$7="R&amp;D",0,IF(E1178="",LIST!$A$75,IF(F1178=LIST!$F$30,0,IFERROR(((VLOOKUP(E1178,'TRAINING CODE'!B:D,3,FALSE)*MIN(D1178,8))),LIST!$A$76)))))))</f>
        <v/>
      </c>
      <c r="L1178" s="183" t="str">
        <f>IF(B1178="","",IF('CLAIM FORM'!$M$7="",LIST!$A$77,IFERROR(VLOOKUP(B1178,'PHR (Project Hourly Rate)'!B:G,6,FALSE),LIST!$A$78)))</f>
        <v/>
      </c>
    </row>
    <row r="1179" spans="1:12" ht="36" customHeight="1">
      <c r="A1179" s="184">
        <v>1177</v>
      </c>
      <c r="B1179" s="46"/>
      <c r="C1179" s="47"/>
      <c r="D1179" s="48"/>
      <c r="E1179" s="49"/>
      <c r="F1179" s="49"/>
      <c r="G1179" s="41" t="str">
        <f>IF(C1179="","",VLOOKUP(WEEKDAY(C1179),LIST!$A$15:$B$21,2,FALSE))</f>
        <v/>
      </c>
      <c r="H1179" s="42" t="str">
        <f>IF(B1179="","",IF(L1179=LIST!$A$80,LIST!$A$78,IF(L1179=LIST!$A$81,LIST!$A$78,IF(L1179=LIST!$A$82,LIST!$A$78,IF(IFERROR(VLOOKUP(B1179,'PHR (Project Hourly Rate)'!B:G,6,FALSE),LIST!$A$78)=0,LIST!$A$79,L1179)))))</f>
        <v/>
      </c>
      <c r="I1179" s="42" t="str">
        <f>IF(B1179="","",IF(L1179=LIST!$A$75,"",IF(K1179=LIST!$A$76,LIST!$A$76,IF(L1179=LIST!$A$77,"",IF(L1179=LIST!$A$78,"",IF(L1179=LIST!$A$80,"",IF(L1179=LIST!$A$72,"",IF(L1179=LIST!$A$73,"",IF(L1179=LIST!$A$81,"",IF(L1179=LIST!$A$82,"",IF(L1179=LIST!$A$79,"",IF(K1179=LIST!$A$75,LIST!$A$75,ROUND(J1179*L1179,2)))))))))))))</f>
        <v/>
      </c>
      <c r="J1179" s="43">
        <f>IF(D1179="",0,IF(K1179=LIST!$A$75,0,IF(K1179=LIST!$A$76,0,IF(K1179=LIST!$A$77,0,IF(K1179=LIST!$A$78,0,(MIN(D1179,8)-K1179))))))</f>
        <v>0</v>
      </c>
      <c r="K1179" s="185" t="str">
        <f>IF(D1179="","",IF('CLAIM FORM'!$M$7="",0,IF(L1179=LIST!$A$78,0,IF('CLAIM FORM'!$M$7="R&amp;D",0,IF(E1179="",LIST!$A$75,IF(F1179=LIST!$F$30,0,IFERROR(((VLOOKUP(E1179,'TRAINING CODE'!B:D,3,FALSE)*MIN(D1179,8))),LIST!$A$76)))))))</f>
        <v/>
      </c>
      <c r="L1179" s="183" t="str">
        <f>IF(B1179="","",IF('CLAIM FORM'!$M$7="",LIST!$A$77,IFERROR(VLOOKUP(B1179,'PHR (Project Hourly Rate)'!B:G,6,FALSE),LIST!$A$78)))</f>
        <v/>
      </c>
    </row>
    <row r="1180" spans="1:12" ht="36" customHeight="1">
      <c r="A1180" s="184">
        <v>1178</v>
      </c>
      <c r="B1180" s="46"/>
      <c r="C1180" s="47"/>
      <c r="D1180" s="48"/>
      <c r="E1180" s="49"/>
      <c r="F1180" s="49"/>
      <c r="G1180" s="41" t="str">
        <f>IF(C1180="","",VLOOKUP(WEEKDAY(C1180),LIST!$A$15:$B$21,2,FALSE))</f>
        <v/>
      </c>
      <c r="H1180" s="42" t="str">
        <f>IF(B1180="","",IF(L1180=LIST!$A$80,LIST!$A$78,IF(L1180=LIST!$A$81,LIST!$A$78,IF(L1180=LIST!$A$82,LIST!$A$78,IF(IFERROR(VLOOKUP(B1180,'PHR (Project Hourly Rate)'!B:G,6,FALSE),LIST!$A$78)=0,LIST!$A$79,L1180)))))</f>
        <v/>
      </c>
      <c r="I1180" s="42" t="str">
        <f>IF(B1180="","",IF(L1180=LIST!$A$75,"",IF(K1180=LIST!$A$76,LIST!$A$76,IF(L1180=LIST!$A$77,"",IF(L1180=LIST!$A$78,"",IF(L1180=LIST!$A$80,"",IF(L1180=LIST!$A$72,"",IF(L1180=LIST!$A$73,"",IF(L1180=LIST!$A$81,"",IF(L1180=LIST!$A$82,"",IF(L1180=LIST!$A$79,"",IF(K1180=LIST!$A$75,LIST!$A$75,ROUND(J1180*L1180,2)))))))))))))</f>
        <v/>
      </c>
      <c r="J1180" s="43">
        <f>IF(D1180="",0,IF(K1180=LIST!$A$75,0,IF(K1180=LIST!$A$76,0,IF(K1180=LIST!$A$77,0,IF(K1180=LIST!$A$78,0,(MIN(D1180,8)-K1180))))))</f>
        <v>0</v>
      </c>
      <c r="K1180" s="185" t="str">
        <f>IF(D1180="","",IF('CLAIM FORM'!$M$7="",0,IF(L1180=LIST!$A$78,0,IF('CLAIM FORM'!$M$7="R&amp;D",0,IF(E1180="",LIST!$A$75,IF(F1180=LIST!$F$30,0,IFERROR(((VLOOKUP(E1180,'TRAINING CODE'!B:D,3,FALSE)*MIN(D1180,8))),LIST!$A$76)))))))</f>
        <v/>
      </c>
      <c r="L1180" s="183" t="str">
        <f>IF(B1180="","",IF('CLAIM FORM'!$M$7="",LIST!$A$77,IFERROR(VLOOKUP(B1180,'PHR (Project Hourly Rate)'!B:G,6,FALSE),LIST!$A$78)))</f>
        <v/>
      </c>
    </row>
    <row r="1181" spans="1:12" ht="36" customHeight="1">
      <c r="A1181" s="184">
        <v>1179</v>
      </c>
      <c r="B1181" s="46"/>
      <c r="C1181" s="47"/>
      <c r="D1181" s="48"/>
      <c r="E1181" s="49"/>
      <c r="F1181" s="49"/>
      <c r="G1181" s="41" t="str">
        <f>IF(C1181="","",VLOOKUP(WEEKDAY(C1181),LIST!$A$15:$B$21,2,FALSE))</f>
        <v/>
      </c>
      <c r="H1181" s="42" t="str">
        <f>IF(B1181="","",IF(L1181=LIST!$A$80,LIST!$A$78,IF(L1181=LIST!$A$81,LIST!$A$78,IF(L1181=LIST!$A$82,LIST!$A$78,IF(IFERROR(VLOOKUP(B1181,'PHR (Project Hourly Rate)'!B:G,6,FALSE),LIST!$A$78)=0,LIST!$A$79,L1181)))))</f>
        <v/>
      </c>
      <c r="I1181" s="42" t="str">
        <f>IF(B1181="","",IF(L1181=LIST!$A$75,"",IF(K1181=LIST!$A$76,LIST!$A$76,IF(L1181=LIST!$A$77,"",IF(L1181=LIST!$A$78,"",IF(L1181=LIST!$A$80,"",IF(L1181=LIST!$A$72,"",IF(L1181=LIST!$A$73,"",IF(L1181=LIST!$A$81,"",IF(L1181=LIST!$A$82,"",IF(L1181=LIST!$A$79,"",IF(K1181=LIST!$A$75,LIST!$A$75,ROUND(J1181*L1181,2)))))))))))))</f>
        <v/>
      </c>
      <c r="J1181" s="43">
        <f>IF(D1181="",0,IF(K1181=LIST!$A$75,0,IF(K1181=LIST!$A$76,0,IF(K1181=LIST!$A$77,0,IF(K1181=LIST!$A$78,0,(MIN(D1181,8)-K1181))))))</f>
        <v>0</v>
      </c>
      <c r="K1181" s="185" t="str">
        <f>IF(D1181="","",IF('CLAIM FORM'!$M$7="",0,IF(L1181=LIST!$A$78,0,IF('CLAIM FORM'!$M$7="R&amp;D",0,IF(E1181="",LIST!$A$75,IF(F1181=LIST!$F$30,0,IFERROR(((VLOOKUP(E1181,'TRAINING CODE'!B:D,3,FALSE)*MIN(D1181,8))),LIST!$A$76)))))))</f>
        <v/>
      </c>
      <c r="L1181" s="183" t="str">
        <f>IF(B1181="","",IF('CLAIM FORM'!$M$7="",LIST!$A$77,IFERROR(VLOOKUP(B1181,'PHR (Project Hourly Rate)'!B:G,6,FALSE),LIST!$A$78)))</f>
        <v/>
      </c>
    </row>
    <row r="1182" spans="1:12" ht="36" customHeight="1">
      <c r="A1182" s="184">
        <v>1180</v>
      </c>
      <c r="B1182" s="46"/>
      <c r="C1182" s="47"/>
      <c r="D1182" s="48"/>
      <c r="E1182" s="49"/>
      <c r="F1182" s="49"/>
      <c r="G1182" s="41" t="str">
        <f>IF(C1182="","",VLOOKUP(WEEKDAY(C1182),LIST!$A$15:$B$21,2,FALSE))</f>
        <v/>
      </c>
      <c r="H1182" s="42" t="str">
        <f>IF(B1182="","",IF(L1182=LIST!$A$80,LIST!$A$78,IF(L1182=LIST!$A$81,LIST!$A$78,IF(L1182=LIST!$A$82,LIST!$A$78,IF(IFERROR(VLOOKUP(B1182,'PHR (Project Hourly Rate)'!B:G,6,FALSE),LIST!$A$78)=0,LIST!$A$79,L1182)))))</f>
        <v/>
      </c>
      <c r="I1182" s="42" t="str">
        <f>IF(B1182="","",IF(L1182=LIST!$A$75,"",IF(K1182=LIST!$A$76,LIST!$A$76,IF(L1182=LIST!$A$77,"",IF(L1182=LIST!$A$78,"",IF(L1182=LIST!$A$80,"",IF(L1182=LIST!$A$72,"",IF(L1182=LIST!$A$73,"",IF(L1182=LIST!$A$81,"",IF(L1182=LIST!$A$82,"",IF(L1182=LIST!$A$79,"",IF(K1182=LIST!$A$75,LIST!$A$75,ROUND(J1182*L1182,2)))))))))))))</f>
        <v/>
      </c>
      <c r="J1182" s="43">
        <f>IF(D1182="",0,IF(K1182=LIST!$A$75,0,IF(K1182=LIST!$A$76,0,IF(K1182=LIST!$A$77,0,IF(K1182=LIST!$A$78,0,(MIN(D1182,8)-K1182))))))</f>
        <v>0</v>
      </c>
      <c r="K1182" s="185" t="str">
        <f>IF(D1182="","",IF('CLAIM FORM'!$M$7="",0,IF(L1182=LIST!$A$78,0,IF('CLAIM FORM'!$M$7="R&amp;D",0,IF(E1182="",LIST!$A$75,IF(F1182=LIST!$F$30,0,IFERROR(((VLOOKUP(E1182,'TRAINING CODE'!B:D,3,FALSE)*MIN(D1182,8))),LIST!$A$76)))))))</f>
        <v/>
      </c>
      <c r="L1182" s="183" t="str">
        <f>IF(B1182="","",IF('CLAIM FORM'!$M$7="",LIST!$A$77,IFERROR(VLOOKUP(B1182,'PHR (Project Hourly Rate)'!B:G,6,FALSE),LIST!$A$78)))</f>
        <v/>
      </c>
    </row>
    <row r="1183" spans="1:12" ht="36" customHeight="1">
      <c r="A1183" s="184">
        <v>1181</v>
      </c>
      <c r="B1183" s="46"/>
      <c r="C1183" s="47"/>
      <c r="D1183" s="48"/>
      <c r="E1183" s="49"/>
      <c r="F1183" s="49"/>
      <c r="G1183" s="41" t="str">
        <f>IF(C1183="","",VLOOKUP(WEEKDAY(C1183),LIST!$A$15:$B$21,2,FALSE))</f>
        <v/>
      </c>
      <c r="H1183" s="42" t="str">
        <f>IF(B1183="","",IF(L1183=LIST!$A$80,LIST!$A$78,IF(L1183=LIST!$A$81,LIST!$A$78,IF(L1183=LIST!$A$82,LIST!$A$78,IF(IFERROR(VLOOKUP(B1183,'PHR (Project Hourly Rate)'!B:G,6,FALSE),LIST!$A$78)=0,LIST!$A$79,L1183)))))</f>
        <v/>
      </c>
      <c r="I1183" s="42" t="str">
        <f>IF(B1183="","",IF(L1183=LIST!$A$75,"",IF(K1183=LIST!$A$76,LIST!$A$76,IF(L1183=LIST!$A$77,"",IF(L1183=LIST!$A$78,"",IF(L1183=LIST!$A$80,"",IF(L1183=LIST!$A$72,"",IF(L1183=LIST!$A$73,"",IF(L1183=LIST!$A$81,"",IF(L1183=LIST!$A$82,"",IF(L1183=LIST!$A$79,"",IF(K1183=LIST!$A$75,LIST!$A$75,ROUND(J1183*L1183,2)))))))))))))</f>
        <v/>
      </c>
      <c r="J1183" s="43">
        <f>IF(D1183="",0,IF(K1183=LIST!$A$75,0,IF(K1183=LIST!$A$76,0,IF(K1183=LIST!$A$77,0,IF(K1183=LIST!$A$78,0,(MIN(D1183,8)-K1183))))))</f>
        <v>0</v>
      </c>
      <c r="K1183" s="185" t="str">
        <f>IF(D1183="","",IF('CLAIM FORM'!$M$7="",0,IF(L1183=LIST!$A$78,0,IF('CLAIM FORM'!$M$7="R&amp;D",0,IF(E1183="",LIST!$A$75,IF(F1183=LIST!$F$30,0,IFERROR(((VLOOKUP(E1183,'TRAINING CODE'!B:D,3,FALSE)*MIN(D1183,8))),LIST!$A$76)))))))</f>
        <v/>
      </c>
      <c r="L1183" s="183" t="str">
        <f>IF(B1183="","",IF('CLAIM FORM'!$M$7="",LIST!$A$77,IFERROR(VLOOKUP(B1183,'PHR (Project Hourly Rate)'!B:G,6,FALSE),LIST!$A$78)))</f>
        <v/>
      </c>
    </row>
    <row r="1184" spans="1:12" ht="36" customHeight="1">
      <c r="A1184" s="184">
        <v>1182</v>
      </c>
      <c r="B1184" s="46"/>
      <c r="C1184" s="47"/>
      <c r="D1184" s="48"/>
      <c r="E1184" s="49"/>
      <c r="F1184" s="49"/>
      <c r="G1184" s="41" t="str">
        <f>IF(C1184="","",VLOOKUP(WEEKDAY(C1184),LIST!$A$15:$B$21,2,FALSE))</f>
        <v/>
      </c>
      <c r="H1184" s="42" t="str">
        <f>IF(B1184="","",IF(L1184=LIST!$A$80,LIST!$A$78,IF(L1184=LIST!$A$81,LIST!$A$78,IF(L1184=LIST!$A$82,LIST!$A$78,IF(IFERROR(VLOOKUP(B1184,'PHR (Project Hourly Rate)'!B:G,6,FALSE),LIST!$A$78)=0,LIST!$A$79,L1184)))))</f>
        <v/>
      </c>
      <c r="I1184" s="42" t="str">
        <f>IF(B1184="","",IF(L1184=LIST!$A$75,"",IF(K1184=LIST!$A$76,LIST!$A$76,IF(L1184=LIST!$A$77,"",IF(L1184=LIST!$A$78,"",IF(L1184=LIST!$A$80,"",IF(L1184=LIST!$A$72,"",IF(L1184=LIST!$A$73,"",IF(L1184=LIST!$A$81,"",IF(L1184=LIST!$A$82,"",IF(L1184=LIST!$A$79,"",IF(K1184=LIST!$A$75,LIST!$A$75,ROUND(J1184*L1184,2)))))))))))))</f>
        <v/>
      </c>
      <c r="J1184" s="43">
        <f>IF(D1184="",0,IF(K1184=LIST!$A$75,0,IF(K1184=LIST!$A$76,0,IF(K1184=LIST!$A$77,0,IF(K1184=LIST!$A$78,0,(MIN(D1184,8)-K1184))))))</f>
        <v>0</v>
      </c>
      <c r="K1184" s="185" t="str">
        <f>IF(D1184="","",IF('CLAIM FORM'!$M$7="",0,IF(L1184=LIST!$A$78,0,IF('CLAIM FORM'!$M$7="R&amp;D",0,IF(E1184="",LIST!$A$75,IF(F1184=LIST!$F$30,0,IFERROR(((VLOOKUP(E1184,'TRAINING CODE'!B:D,3,FALSE)*MIN(D1184,8))),LIST!$A$76)))))))</f>
        <v/>
      </c>
      <c r="L1184" s="183" t="str">
        <f>IF(B1184="","",IF('CLAIM FORM'!$M$7="",LIST!$A$77,IFERROR(VLOOKUP(B1184,'PHR (Project Hourly Rate)'!B:G,6,FALSE),LIST!$A$78)))</f>
        <v/>
      </c>
    </row>
    <row r="1185" spans="1:12" ht="36" customHeight="1">
      <c r="A1185" s="184">
        <v>1183</v>
      </c>
      <c r="B1185" s="46"/>
      <c r="C1185" s="47"/>
      <c r="D1185" s="48"/>
      <c r="E1185" s="49"/>
      <c r="F1185" s="49"/>
      <c r="G1185" s="41" t="str">
        <f>IF(C1185="","",VLOOKUP(WEEKDAY(C1185),LIST!$A$15:$B$21,2,FALSE))</f>
        <v/>
      </c>
      <c r="H1185" s="42" t="str">
        <f>IF(B1185="","",IF(L1185=LIST!$A$80,LIST!$A$78,IF(L1185=LIST!$A$81,LIST!$A$78,IF(L1185=LIST!$A$82,LIST!$A$78,IF(IFERROR(VLOOKUP(B1185,'PHR (Project Hourly Rate)'!B:G,6,FALSE),LIST!$A$78)=0,LIST!$A$79,L1185)))))</f>
        <v/>
      </c>
      <c r="I1185" s="42" t="str">
        <f>IF(B1185="","",IF(L1185=LIST!$A$75,"",IF(K1185=LIST!$A$76,LIST!$A$76,IF(L1185=LIST!$A$77,"",IF(L1185=LIST!$A$78,"",IF(L1185=LIST!$A$80,"",IF(L1185=LIST!$A$72,"",IF(L1185=LIST!$A$73,"",IF(L1185=LIST!$A$81,"",IF(L1185=LIST!$A$82,"",IF(L1185=LIST!$A$79,"",IF(K1185=LIST!$A$75,LIST!$A$75,ROUND(J1185*L1185,2)))))))))))))</f>
        <v/>
      </c>
      <c r="J1185" s="43">
        <f>IF(D1185="",0,IF(K1185=LIST!$A$75,0,IF(K1185=LIST!$A$76,0,IF(K1185=LIST!$A$77,0,IF(K1185=LIST!$A$78,0,(MIN(D1185,8)-K1185))))))</f>
        <v>0</v>
      </c>
      <c r="K1185" s="185" t="str">
        <f>IF(D1185="","",IF('CLAIM FORM'!$M$7="",0,IF(L1185=LIST!$A$78,0,IF('CLAIM FORM'!$M$7="R&amp;D",0,IF(E1185="",LIST!$A$75,IF(F1185=LIST!$F$30,0,IFERROR(((VLOOKUP(E1185,'TRAINING CODE'!B:D,3,FALSE)*MIN(D1185,8))),LIST!$A$76)))))))</f>
        <v/>
      </c>
      <c r="L1185" s="183" t="str">
        <f>IF(B1185="","",IF('CLAIM FORM'!$M$7="",LIST!$A$77,IFERROR(VLOOKUP(B1185,'PHR (Project Hourly Rate)'!B:G,6,FALSE),LIST!$A$78)))</f>
        <v/>
      </c>
    </row>
    <row r="1186" spans="1:12" ht="36" customHeight="1">
      <c r="A1186" s="184">
        <v>1184</v>
      </c>
      <c r="B1186" s="46"/>
      <c r="C1186" s="47"/>
      <c r="D1186" s="48"/>
      <c r="E1186" s="49"/>
      <c r="F1186" s="49"/>
      <c r="G1186" s="41" t="str">
        <f>IF(C1186="","",VLOOKUP(WEEKDAY(C1186),LIST!$A$15:$B$21,2,FALSE))</f>
        <v/>
      </c>
      <c r="H1186" s="42" t="str">
        <f>IF(B1186="","",IF(L1186=LIST!$A$80,LIST!$A$78,IF(L1186=LIST!$A$81,LIST!$A$78,IF(L1186=LIST!$A$82,LIST!$A$78,IF(IFERROR(VLOOKUP(B1186,'PHR (Project Hourly Rate)'!B:G,6,FALSE),LIST!$A$78)=0,LIST!$A$79,L1186)))))</f>
        <v/>
      </c>
      <c r="I1186" s="42" t="str">
        <f>IF(B1186="","",IF(L1186=LIST!$A$75,"",IF(K1186=LIST!$A$76,LIST!$A$76,IF(L1186=LIST!$A$77,"",IF(L1186=LIST!$A$78,"",IF(L1186=LIST!$A$80,"",IF(L1186=LIST!$A$72,"",IF(L1186=LIST!$A$73,"",IF(L1186=LIST!$A$81,"",IF(L1186=LIST!$A$82,"",IF(L1186=LIST!$A$79,"",IF(K1186=LIST!$A$75,LIST!$A$75,ROUND(J1186*L1186,2)))))))))))))</f>
        <v/>
      </c>
      <c r="J1186" s="43">
        <f>IF(D1186="",0,IF(K1186=LIST!$A$75,0,IF(K1186=LIST!$A$76,0,IF(K1186=LIST!$A$77,0,IF(K1186=LIST!$A$78,0,(MIN(D1186,8)-K1186))))))</f>
        <v>0</v>
      </c>
      <c r="K1186" s="185" t="str">
        <f>IF(D1186="","",IF('CLAIM FORM'!$M$7="",0,IF(L1186=LIST!$A$78,0,IF('CLAIM FORM'!$M$7="R&amp;D",0,IF(E1186="",LIST!$A$75,IF(F1186=LIST!$F$30,0,IFERROR(((VLOOKUP(E1186,'TRAINING CODE'!B:D,3,FALSE)*MIN(D1186,8))),LIST!$A$76)))))))</f>
        <v/>
      </c>
      <c r="L1186" s="183" t="str">
        <f>IF(B1186="","",IF('CLAIM FORM'!$M$7="",LIST!$A$77,IFERROR(VLOOKUP(B1186,'PHR (Project Hourly Rate)'!B:G,6,FALSE),LIST!$A$78)))</f>
        <v/>
      </c>
    </row>
    <row r="1187" spans="1:12" ht="36" customHeight="1">
      <c r="A1187" s="184">
        <v>1185</v>
      </c>
      <c r="B1187" s="46"/>
      <c r="C1187" s="47"/>
      <c r="D1187" s="48"/>
      <c r="E1187" s="49"/>
      <c r="F1187" s="49"/>
      <c r="G1187" s="41" t="str">
        <f>IF(C1187="","",VLOOKUP(WEEKDAY(C1187),LIST!$A$15:$B$21,2,FALSE))</f>
        <v/>
      </c>
      <c r="H1187" s="42" t="str">
        <f>IF(B1187="","",IF(L1187=LIST!$A$80,LIST!$A$78,IF(L1187=LIST!$A$81,LIST!$A$78,IF(L1187=LIST!$A$82,LIST!$A$78,IF(IFERROR(VLOOKUP(B1187,'PHR (Project Hourly Rate)'!B:G,6,FALSE),LIST!$A$78)=0,LIST!$A$79,L1187)))))</f>
        <v/>
      </c>
      <c r="I1187" s="42" t="str">
        <f>IF(B1187="","",IF(L1187=LIST!$A$75,"",IF(K1187=LIST!$A$76,LIST!$A$76,IF(L1187=LIST!$A$77,"",IF(L1187=LIST!$A$78,"",IF(L1187=LIST!$A$80,"",IF(L1187=LIST!$A$72,"",IF(L1187=LIST!$A$73,"",IF(L1187=LIST!$A$81,"",IF(L1187=LIST!$A$82,"",IF(L1187=LIST!$A$79,"",IF(K1187=LIST!$A$75,LIST!$A$75,ROUND(J1187*L1187,2)))))))))))))</f>
        <v/>
      </c>
      <c r="J1187" s="43">
        <f>IF(D1187="",0,IF(K1187=LIST!$A$75,0,IF(K1187=LIST!$A$76,0,IF(K1187=LIST!$A$77,0,IF(K1187=LIST!$A$78,0,(MIN(D1187,8)-K1187))))))</f>
        <v>0</v>
      </c>
      <c r="K1187" s="185" t="str">
        <f>IF(D1187="","",IF('CLAIM FORM'!$M$7="",0,IF(L1187=LIST!$A$78,0,IF('CLAIM FORM'!$M$7="R&amp;D",0,IF(E1187="",LIST!$A$75,IF(F1187=LIST!$F$30,0,IFERROR(((VLOOKUP(E1187,'TRAINING CODE'!B:D,3,FALSE)*MIN(D1187,8))),LIST!$A$76)))))))</f>
        <v/>
      </c>
      <c r="L1187" s="183" t="str">
        <f>IF(B1187="","",IF('CLAIM FORM'!$M$7="",LIST!$A$77,IFERROR(VLOOKUP(B1187,'PHR (Project Hourly Rate)'!B:G,6,FALSE),LIST!$A$78)))</f>
        <v/>
      </c>
    </row>
    <row r="1188" spans="1:12" ht="36" customHeight="1">
      <c r="A1188" s="184">
        <v>1186</v>
      </c>
      <c r="B1188" s="46"/>
      <c r="C1188" s="47"/>
      <c r="D1188" s="48"/>
      <c r="E1188" s="49"/>
      <c r="F1188" s="49"/>
      <c r="G1188" s="41" t="str">
        <f>IF(C1188="","",VLOOKUP(WEEKDAY(C1188),LIST!$A$15:$B$21,2,FALSE))</f>
        <v/>
      </c>
      <c r="H1188" s="42" t="str">
        <f>IF(B1188="","",IF(L1188=LIST!$A$80,LIST!$A$78,IF(L1188=LIST!$A$81,LIST!$A$78,IF(L1188=LIST!$A$82,LIST!$A$78,IF(IFERROR(VLOOKUP(B1188,'PHR (Project Hourly Rate)'!B:G,6,FALSE),LIST!$A$78)=0,LIST!$A$79,L1188)))))</f>
        <v/>
      </c>
      <c r="I1188" s="42" t="str">
        <f>IF(B1188="","",IF(L1188=LIST!$A$75,"",IF(K1188=LIST!$A$76,LIST!$A$76,IF(L1188=LIST!$A$77,"",IF(L1188=LIST!$A$78,"",IF(L1188=LIST!$A$80,"",IF(L1188=LIST!$A$72,"",IF(L1188=LIST!$A$73,"",IF(L1188=LIST!$A$81,"",IF(L1188=LIST!$A$82,"",IF(L1188=LIST!$A$79,"",IF(K1188=LIST!$A$75,LIST!$A$75,ROUND(J1188*L1188,2)))))))))))))</f>
        <v/>
      </c>
      <c r="J1188" s="43">
        <f>IF(D1188="",0,IF(K1188=LIST!$A$75,0,IF(K1188=LIST!$A$76,0,IF(K1188=LIST!$A$77,0,IF(K1188=LIST!$A$78,0,(MIN(D1188,8)-K1188))))))</f>
        <v>0</v>
      </c>
      <c r="K1188" s="185" t="str">
        <f>IF(D1188="","",IF('CLAIM FORM'!$M$7="",0,IF(L1188=LIST!$A$78,0,IF('CLAIM FORM'!$M$7="R&amp;D",0,IF(E1188="",LIST!$A$75,IF(F1188=LIST!$F$30,0,IFERROR(((VLOOKUP(E1188,'TRAINING CODE'!B:D,3,FALSE)*MIN(D1188,8))),LIST!$A$76)))))))</f>
        <v/>
      </c>
      <c r="L1188" s="183" t="str">
        <f>IF(B1188="","",IF('CLAIM FORM'!$M$7="",LIST!$A$77,IFERROR(VLOOKUP(B1188,'PHR (Project Hourly Rate)'!B:G,6,FALSE),LIST!$A$78)))</f>
        <v/>
      </c>
    </row>
    <row r="1189" spans="1:12" ht="36" customHeight="1">
      <c r="A1189" s="184">
        <v>1187</v>
      </c>
      <c r="B1189" s="46"/>
      <c r="C1189" s="47"/>
      <c r="D1189" s="48"/>
      <c r="E1189" s="49"/>
      <c r="F1189" s="49"/>
      <c r="G1189" s="41" t="str">
        <f>IF(C1189="","",VLOOKUP(WEEKDAY(C1189),LIST!$A$15:$B$21,2,FALSE))</f>
        <v/>
      </c>
      <c r="H1189" s="42" t="str">
        <f>IF(B1189="","",IF(L1189=LIST!$A$80,LIST!$A$78,IF(L1189=LIST!$A$81,LIST!$A$78,IF(L1189=LIST!$A$82,LIST!$A$78,IF(IFERROR(VLOOKUP(B1189,'PHR (Project Hourly Rate)'!B:G,6,FALSE),LIST!$A$78)=0,LIST!$A$79,L1189)))))</f>
        <v/>
      </c>
      <c r="I1189" s="42" t="str">
        <f>IF(B1189="","",IF(L1189=LIST!$A$75,"",IF(K1189=LIST!$A$76,LIST!$A$76,IF(L1189=LIST!$A$77,"",IF(L1189=LIST!$A$78,"",IF(L1189=LIST!$A$80,"",IF(L1189=LIST!$A$72,"",IF(L1189=LIST!$A$73,"",IF(L1189=LIST!$A$81,"",IF(L1189=LIST!$A$82,"",IF(L1189=LIST!$A$79,"",IF(K1189=LIST!$A$75,LIST!$A$75,ROUND(J1189*L1189,2)))))))))))))</f>
        <v/>
      </c>
      <c r="J1189" s="43">
        <f>IF(D1189="",0,IF(K1189=LIST!$A$75,0,IF(K1189=LIST!$A$76,0,IF(K1189=LIST!$A$77,0,IF(K1189=LIST!$A$78,0,(MIN(D1189,8)-K1189))))))</f>
        <v>0</v>
      </c>
      <c r="K1189" s="185" t="str">
        <f>IF(D1189="","",IF('CLAIM FORM'!$M$7="",0,IF(L1189=LIST!$A$78,0,IF('CLAIM FORM'!$M$7="R&amp;D",0,IF(E1189="",LIST!$A$75,IF(F1189=LIST!$F$30,0,IFERROR(((VLOOKUP(E1189,'TRAINING CODE'!B:D,3,FALSE)*MIN(D1189,8))),LIST!$A$76)))))))</f>
        <v/>
      </c>
      <c r="L1189" s="183" t="str">
        <f>IF(B1189="","",IF('CLAIM FORM'!$M$7="",LIST!$A$77,IFERROR(VLOOKUP(B1189,'PHR (Project Hourly Rate)'!B:G,6,FALSE),LIST!$A$78)))</f>
        <v/>
      </c>
    </row>
    <row r="1190" spans="1:12" ht="36" customHeight="1">
      <c r="A1190" s="184">
        <v>1188</v>
      </c>
      <c r="B1190" s="46"/>
      <c r="C1190" s="47"/>
      <c r="D1190" s="48"/>
      <c r="E1190" s="49"/>
      <c r="F1190" s="49"/>
      <c r="G1190" s="41" t="str">
        <f>IF(C1190="","",VLOOKUP(WEEKDAY(C1190),LIST!$A$15:$B$21,2,FALSE))</f>
        <v/>
      </c>
      <c r="H1190" s="42" t="str">
        <f>IF(B1190="","",IF(L1190=LIST!$A$80,LIST!$A$78,IF(L1190=LIST!$A$81,LIST!$A$78,IF(L1190=LIST!$A$82,LIST!$A$78,IF(IFERROR(VLOOKUP(B1190,'PHR (Project Hourly Rate)'!B:G,6,FALSE),LIST!$A$78)=0,LIST!$A$79,L1190)))))</f>
        <v/>
      </c>
      <c r="I1190" s="42" t="str">
        <f>IF(B1190="","",IF(L1190=LIST!$A$75,"",IF(K1190=LIST!$A$76,LIST!$A$76,IF(L1190=LIST!$A$77,"",IF(L1190=LIST!$A$78,"",IF(L1190=LIST!$A$80,"",IF(L1190=LIST!$A$72,"",IF(L1190=LIST!$A$73,"",IF(L1190=LIST!$A$81,"",IF(L1190=LIST!$A$82,"",IF(L1190=LIST!$A$79,"",IF(K1190=LIST!$A$75,LIST!$A$75,ROUND(J1190*L1190,2)))))))))))))</f>
        <v/>
      </c>
      <c r="J1190" s="43">
        <f>IF(D1190="",0,IF(K1190=LIST!$A$75,0,IF(K1190=LIST!$A$76,0,IF(K1190=LIST!$A$77,0,IF(K1190=LIST!$A$78,0,(MIN(D1190,8)-K1190))))))</f>
        <v>0</v>
      </c>
      <c r="K1190" s="185" t="str">
        <f>IF(D1190="","",IF('CLAIM FORM'!$M$7="",0,IF(L1190=LIST!$A$78,0,IF('CLAIM FORM'!$M$7="R&amp;D",0,IF(E1190="",LIST!$A$75,IF(F1190=LIST!$F$30,0,IFERROR(((VLOOKUP(E1190,'TRAINING CODE'!B:D,3,FALSE)*MIN(D1190,8))),LIST!$A$76)))))))</f>
        <v/>
      </c>
      <c r="L1190" s="183" t="str">
        <f>IF(B1190="","",IF('CLAIM FORM'!$M$7="",LIST!$A$77,IFERROR(VLOOKUP(B1190,'PHR (Project Hourly Rate)'!B:G,6,FALSE),LIST!$A$78)))</f>
        <v/>
      </c>
    </row>
    <row r="1191" spans="1:12" ht="36" customHeight="1">
      <c r="A1191" s="184">
        <v>1189</v>
      </c>
      <c r="B1191" s="46"/>
      <c r="C1191" s="47"/>
      <c r="D1191" s="48"/>
      <c r="E1191" s="49"/>
      <c r="F1191" s="49"/>
      <c r="G1191" s="41" t="str">
        <f>IF(C1191="","",VLOOKUP(WEEKDAY(C1191),LIST!$A$15:$B$21,2,FALSE))</f>
        <v/>
      </c>
      <c r="H1191" s="42" t="str">
        <f>IF(B1191="","",IF(L1191=LIST!$A$80,LIST!$A$78,IF(L1191=LIST!$A$81,LIST!$A$78,IF(L1191=LIST!$A$82,LIST!$A$78,IF(IFERROR(VLOOKUP(B1191,'PHR (Project Hourly Rate)'!B:G,6,FALSE),LIST!$A$78)=0,LIST!$A$79,L1191)))))</f>
        <v/>
      </c>
      <c r="I1191" s="42" t="str">
        <f>IF(B1191="","",IF(L1191=LIST!$A$75,"",IF(K1191=LIST!$A$76,LIST!$A$76,IF(L1191=LIST!$A$77,"",IF(L1191=LIST!$A$78,"",IF(L1191=LIST!$A$80,"",IF(L1191=LIST!$A$72,"",IF(L1191=LIST!$A$73,"",IF(L1191=LIST!$A$81,"",IF(L1191=LIST!$A$82,"",IF(L1191=LIST!$A$79,"",IF(K1191=LIST!$A$75,LIST!$A$75,ROUND(J1191*L1191,2)))))))))))))</f>
        <v/>
      </c>
      <c r="J1191" s="43">
        <f>IF(D1191="",0,IF(K1191=LIST!$A$75,0,IF(K1191=LIST!$A$76,0,IF(K1191=LIST!$A$77,0,IF(K1191=LIST!$A$78,0,(MIN(D1191,8)-K1191))))))</f>
        <v>0</v>
      </c>
      <c r="K1191" s="185" t="str">
        <f>IF(D1191="","",IF('CLAIM FORM'!$M$7="",0,IF(L1191=LIST!$A$78,0,IF('CLAIM FORM'!$M$7="R&amp;D",0,IF(E1191="",LIST!$A$75,IF(F1191=LIST!$F$30,0,IFERROR(((VLOOKUP(E1191,'TRAINING CODE'!B:D,3,FALSE)*MIN(D1191,8))),LIST!$A$76)))))))</f>
        <v/>
      </c>
      <c r="L1191" s="183" t="str">
        <f>IF(B1191="","",IF('CLAIM FORM'!$M$7="",LIST!$A$77,IFERROR(VLOOKUP(B1191,'PHR (Project Hourly Rate)'!B:G,6,FALSE),LIST!$A$78)))</f>
        <v/>
      </c>
    </row>
    <row r="1192" spans="1:12" ht="36" customHeight="1">
      <c r="A1192" s="184">
        <v>1190</v>
      </c>
      <c r="B1192" s="46"/>
      <c r="C1192" s="47"/>
      <c r="D1192" s="48"/>
      <c r="E1192" s="49"/>
      <c r="F1192" s="49"/>
      <c r="G1192" s="41" t="str">
        <f>IF(C1192="","",VLOOKUP(WEEKDAY(C1192),LIST!$A$15:$B$21,2,FALSE))</f>
        <v/>
      </c>
      <c r="H1192" s="42" t="str">
        <f>IF(B1192="","",IF(L1192=LIST!$A$80,LIST!$A$78,IF(L1192=LIST!$A$81,LIST!$A$78,IF(L1192=LIST!$A$82,LIST!$A$78,IF(IFERROR(VLOOKUP(B1192,'PHR (Project Hourly Rate)'!B:G,6,FALSE),LIST!$A$78)=0,LIST!$A$79,L1192)))))</f>
        <v/>
      </c>
      <c r="I1192" s="42" t="str">
        <f>IF(B1192="","",IF(L1192=LIST!$A$75,"",IF(K1192=LIST!$A$76,LIST!$A$76,IF(L1192=LIST!$A$77,"",IF(L1192=LIST!$A$78,"",IF(L1192=LIST!$A$80,"",IF(L1192=LIST!$A$72,"",IF(L1192=LIST!$A$73,"",IF(L1192=LIST!$A$81,"",IF(L1192=LIST!$A$82,"",IF(L1192=LIST!$A$79,"",IF(K1192=LIST!$A$75,LIST!$A$75,ROUND(J1192*L1192,2)))))))))))))</f>
        <v/>
      </c>
      <c r="J1192" s="43">
        <f>IF(D1192="",0,IF(K1192=LIST!$A$75,0,IF(K1192=LIST!$A$76,0,IF(K1192=LIST!$A$77,0,IF(K1192=LIST!$A$78,0,(MIN(D1192,8)-K1192))))))</f>
        <v>0</v>
      </c>
      <c r="K1192" s="185" t="str">
        <f>IF(D1192="","",IF('CLAIM FORM'!$M$7="",0,IF(L1192=LIST!$A$78,0,IF('CLAIM FORM'!$M$7="R&amp;D",0,IF(E1192="",LIST!$A$75,IF(F1192=LIST!$F$30,0,IFERROR(((VLOOKUP(E1192,'TRAINING CODE'!B:D,3,FALSE)*MIN(D1192,8))),LIST!$A$76)))))))</f>
        <v/>
      </c>
      <c r="L1192" s="183" t="str">
        <f>IF(B1192="","",IF('CLAIM FORM'!$M$7="",LIST!$A$77,IFERROR(VLOOKUP(B1192,'PHR (Project Hourly Rate)'!B:G,6,FALSE),LIST!$A$78)))</f>
        <v/>
      </c>
    </row>
    <row r="1193" spans="1:12" ht="36" customHeight="1">
      <c r="A1193" s="184">
        <v>1191</v>
      </c>
      <c r="B1193" s="46"/>
      <c r="C1193" s="47"/>
      <c r="D1193" s="48"/>
      <c r="E1193" s="49"/>
      <c r="F1193" s="49"/>
      <c r="G1193" s="41" t="str">
        <f>IF(C1193="","",VLOOKUP(WEEKDAY(C1193),LIST!$A$15:$B$21,2,FALSE))</f>
        <v/>
      </c>
      <c r="H1193" s="42" t="str">
        <f>IF(B1193="","",IF(L1193=LIST!$A$80,LIST!$A$78,IF(L1193=LIST!$A$81,LIST!$A$78,IF(L1193=LIST!$A$82,LIST!$A$78,IF(IFERROR(VLOOKUP(B1193,'PHR (Project Hourly Rate)'!B:G,6,FALSE),LIST!$A$78)=0,LIST!$A$79,L1193)))))</f>
        <v/>
      </c>
      <c r="I1193" s="42" t="str">
        <f>IF(B1193="","",IF(L1193=LIST!$A$75,"",IF(K1193=LIST!$A$76,LIST!$A$76,IF(L1193=LIST!$A$77,"",IF(L1193=LIST!$A$78,"",IF(L1193=LIST!$A$80,"",IF(L1193=LIST!$A$72,"",IF(L1193=LIST!$A$73,"",IF(L1193=LIST!$A$81,"",IF(L1193=LIST!$A$82,"",IF(L1193=LIST!$A$79,"",IF(K1193=LIST!$A$75,LIST!$A$75,ROUND(J1193*L1193,2)))))))))))))</f>
        <v/>
      </c>
      <c r="J1193" s="43">
        <f>IF(D1193="",0,IF(K1193=LIST!$A$75,0,IF(K1193=LIST!$A$76,0,IF(K1193=LIST!$A$77,0,IF(K1193=LIST!$A$78,0,(MIN(D1193,8)-K1193))))))</f>
        <v>0</v>
      </c>
      <c r="K1193" s="185" t="str">
        <f>IF(D1193="","",IF('CLAIM FORM'!$M$7="",0,IF(L1193=LIST!$A$78,0,IF('CLAIM FORM'!$M$7="R&amp;D",0,IF(E1193="",LIST!$A$75,IF(F1193=LIST!$F$30,0,IFERROR(((VLOOKUP(E1193,'TRAINING CODE'!B:D,3,FALSE)*MIN(D1193,8))),LIST!$A$76)))))))</f>
        <v/>
      </c>
      <c r="L1193" s="183" t="str">
        <f>IF(B1193="","",IF('CLAIM FORM'!$M$7="",LIST!$A$77,IFERROR(VLOOKUP(B1193,'PHR (Project Hourly Rate)'!B:G,6,FALSE),LIST!$A$78)))</f>
        <v/>
      </c>
    </row>
    <row r="1194" spans="1:12" ht="36" customHeight="1">
      <c r="A1194" s="184">
        <v>1192</v>
      </c>
      <c r="B1194" s="46"/>
      <c r="C1194" s="47"/>
      <c r="D1194" s="48"/>
      <c r="E1194" s="49"/>
      <c r="F1194" s="49"/>
      <c r="G1194" s="41" t="str">
        <f>IF(C1194="","",VLOOKUP(WEEKDAY(C1194),LIST!$A$15:$B$21,2,FALSE))</f>
        <v/>
      </c>
      <c r="H1194" s="42" t="str">
        <f>IF(B1194="","",IF(L1194=LIST!$A$80,LIST!$A$78,IF(L1194=LIST!$A$81,LIST!$A$78,IF(L1194=LIST!$A$82,LIST!$A$78,IF(IFERROR(VLOOKUP(B1194,'PHR (Project Hourly Rate)'!B:G,6,FALSE),LIST!$A$78)=0,LIST!$A$79,L1194)))))</f>
        <v/>
      </c>
      <c r="I1194" s="42" t="str">
        <f>IF(B1194="","",IF(L1194=LIST!$A$75,"",IF(K1194=LIST!$A$76,LIST!$A$76,IF(L1194=LIST!$A$77,"",IF(L1194=LIST!$A$78,"",IF(L1194=LIST!$A$80,"",IF(L1194=LIST!$A$72,"",IF(L1194=LIST!$A$73,"",IF(L1194=LIST!$A$81,"",IF(L1194=LIST!$A$82,"",IF(L1194=LIST!$A$79,"",IF(K1194=LIST!$A$75,LIST!$A$75,ROUND(J1194*L1194,2)))))))))))))</f>
        <v/>
      </c>
      <c r="J1194" s="43">
        <f>IF(D1194="",0,IF(K1194=LIST!$A$75,0,IF(K1194=LIST!$A$76,0,IF(K1194=LIST!$A$77,0,IF(K1194=LIST!$A$78,0,(MIN(D1194,8)-K1194))))))</f>
        <v>0</v>
      </c>
      <c r="K1194" s="185" t="str">
        <f>IF(D1194="","",IF('CLAIM FORM'!$M$7="",0,IF(L1194=LIST!$A$78,0,IF('CLAIM FORM'!$M$7="R&amp;D",0,IF(E1194="",LIST!$A$75,IF(F1194=LIST!$F$30,0,IFERROR(((VLOOKUP(E1194,'TRAINING CODE'!B:D,3,FALSE)*MIN(D1194,8))),LIST!$A$76)))))))</f>
        <v/>
      </c>
      <c r="L1194" s="183" t="str">
        <f>IF(B1194="","",IF('CLAIM FORM'!$M$7="",LIST!$A$77,IFERROR(VLOOKUP(B1194,'PHR (Project Hourly Rate)'!B:G,6,FALSE),LIST!$A$78)))</f>
        <v/>
      </c>
    </row>
    <row r="1195" spans="1:12" ht="36" customHeight="1">
      <c r="A1195" s="184">
        <v>1193</v>
      </c>
      <c r="B1195" s="46"/>
      <c r="C1195" s="47"/>
      <c r="D1195" s="48"/>
      <c r="E1195" s="49"/>
      <c r="F1195" s="49"/>
      <c r="G1195" s="41" t="str">
        <f>IF(C1195="","",VLOOKUP(WEEKDAY(C1195),LIST!$A$15:$B$21,2,FALSE))</f>
        <v/>
      </c>
      <c r="H1195" s="42" t="str">
        <f>IF(B1195="","",IF(L1195=LIST!$A$80,LIST!$A$78,IF(L1195=LIST!$A$81,LIST!$A$78,IF(L1195=LIST!$A$82,LIST!$A$78,IF(IFERROR(VLOOKUP(B1195,'PHR (Project Hourly Rate)'!B:G,6,FALSE),LIST!$A$78)=0,LIST!$A$79,L1195)))))</f>
        <v/>
      </c>
      <c r="I1195" s="42" t="str">
        <f>IF(B1195="","",IF(L1195=LIST!$A$75,"",IF(K1195=LIST!$A$76,LIST!$A$76,IF(L1195=LIST!$A$77,"",IF(L1195=LIST!$A$78,"",IF(L1195=LIST!$A$80,"",IF(L1195=LIST!$A$72,"",IF(L1195=LIST!$A$73,"",IF(L1195=LIST!$A$81,"",IF(L1195=LIST!$A$82,"",IF(L1195=LIST!$A$79,"",IF(K1195=LIST!$A$75,LIST!$A$75,ROUND(J1195*L1195,2)))))))))))))</f>
        <v/>
      </c>
      <c r="J1195" s="43">
        <f>IF(D1195="",0,IF(K1195=LIST!$A$75,0,IF(K1195=LIST!$A$76,0,IF(K1195=LIST!$A$77,0,IF(K1195=LIST!$A$78,0,(MIN(D1195,8)-K1195))))))</f>
        <v>0</v>
      </c>
      <c r="K1195" s="185" t="str">
        <f>IF(D1195="","",IF('CLAIM FORM'!$M$7="",0,IF(L1195=LIST!$A$78,0,IF('CLAIM FORM'!$M$7="R&amp;D",0,IF(E1195="",LIST!$A$75,IF(F1195=LIST!$F$30,0,IFERROR(((VLOOKUP(E1195,'TRAINING CODE'!B:D,3,FALSE)*MIN(D1195,8))),LIST!$A$76)))))))</f>
        <v/>
      </c>
      <c r="L1195" s="183" t="str">
        <f>IF(B1195="","",IF('CLAIM FORM'!$M$7="",LIST!$A$77,IFERROR(VLOOKUP(B1195,'PHR (Project Hourly Rate)'!B:G,6,FALSE),LIST!$A$78)))</f>
        <v/>
      </c>
    </row>
    <row r="1196" spans="1:12" ht="36" customHeight="1">
      <c r="A1196" s="184">
        <v>1194</v>
      </c>
      <c r="B1196" s="46"/>
      <c r="C1196" s="47"/>
      <c r="D1196" s="48"/>
      <c r="E1196" s="49"/>
      <c r="F1196" s="49"/>
      <c r="G1196" s="41" t="str">
        <f>IF(C1196="","",VLOOKUP(WEEKDAY(C1196),LIST!$A$15:$B$21,2,FALSE))</f>
        <v/>
      </c>
      <c r="H1196" s="42" t="str">
        <f>IF(B1196="","",IF(L1196=LIST!$A$80,LIST!$A$78,IF(L1196=LIST!$A$81,LIST!$A$78,IF(L1196=LIST!$A$82,LIST!$A$78,IF(IFERROR(VLOOKUP(B1196,'PHR (Project Hourly Rate)'!B:G,6,FALSE),LIST!$A$78)=0,LIST!$A$79,L1196)))))</f>
        <v/>
      </c>
      <c r="I1196" s="42" t="str">
        <f>IF(B1196="","",IF(L1196=LIST!$A$75,"",IF(K1196=LIST!$A$76,LIST!$A$76,IF(L1196=LIST!$A$77,"",IF(L1196=LIST!$A$78,"",IF(L1196=LIST!$A$80,"",IF(L1196=LIST!$A$72,"",IF(L1196=LIST!$A$73,"",IF(L1196=LIST!$A$81,"",IF(L1196=LIST!$A$82,"",IF(L1196=LIST!$A$79,"",IF(K1196=LIST!$A$75,LIST!$A$75,ROUND(J1196*L1196,2)))))))))))))</f>
        <v/>
      </c>
      <c r="J1196" s="43">
        <f>IF(D1196="",0,IF(K1196=LIST!$A$75,0,IF(K1196=LIST!$A$76,0,IF(K1196=LIST!$A$77,0,IF(K1196=LIST!$A$78,0,(MIN(D1196,8)-K1196))))))</f>
        <v>0</v>
      </c>
      <c r="K1196" s="185" t="str">
        <f>IF(D1196="","",IF('CLAIM FORM'!$M$7="",0,IF(L1196=LIST!$A$78,0,IF('CLAIM FORM'!$M$7="R&amp;D",0,IF(E1196="",LIST!$A$75,IF(F1196=LIST!$F$30,0,IFERROR(((VLOOKUP(E1196,'TRAINING CODE'!B:D,3,FALSE)*MIN(D1196,8))),LIST!$A$76)))))))</f>
        <v/>
      </c>
      <c r="L1196" s="183" t="str">
        <f>IF(B1196="","",IF('CLAIM FORM'!$M$7="",LIST!$A$77,IFERROR(VLOOKUP(B1196,'PHR (Project Hourly Rate)'!B:G,6,FALSE),LIST!$A$78)))</f>
        <v/>
      </c>
    </row>
    <row r="1197" spans="1:12" ht="36" customHeight="1">
      <c r="A1197" s="184">
        <v>1195</v>
      </c>
      <c r="B1197" s="46"/>
      <c r="C1197" s="47"/>
      <c r="D1197" s="48"/>
      <c r="E1197" s="49"/>
      <c r="F1197" s="49"/>
      <c r="G1197" s="41" t="str">
        <f>IF(C1197="","",VLOOKUP(WEEKDAY(C1197),LIST!$A$15:$B$21,2,FALSE))</f>
        <v/>
      </c>
      <c r="H1197" s="42" t="str">
        <f>IF(B1197="","",IF(L1197=LIST!$A$80,LIST!$A$78,IF(L1197=LIST!$A$81,LIST!$A$78,IF(L1197=LIST!$A$82,LIST!$A$78,IF(IFERROR(VLOOKUP(B1197,'PHR (Project Hourly Rate)'!B:G,6,FALSE),LIST!$A$78)=0,LIST!$A$79,L1197)))))</f>
        <v/>
      </c>
      <c r="I1197" s="42" t="str">
        <f>IF(B1197="","",IF(L1197=LIST!$A$75,"",IF(K1197=LIST!$A$76,LIST!$A$76,IF(L1197=LIST!$A$77,"",IF(L1197=LIST!$A$78,"",IF(L1197=LIST!$A$80,"",IF(L1197=LIST!$A$72,"",IF(L1197=LIST!$A$73,"",IF(L1197=LIST!$A$81,"",IF(L1197=LIST!$A$82,"",IF(L1197=LIST!$A$79,"",IF(K1197=LIST!$A$75,LIST!$A$75,ROUND(J1197*L1197,2)))))))))))))</f>
        <v/>
      </c>
      <c r="J1197" s="43">
        <f>IF(D1197="",0,IF(K1197=LIST!$A$75,0,IF(K1197=LIST!$A$76,0,IF(K1197=LIST!$A$77,0,IF(K1197=LIST!$A$78,0,(MIN(D1197,8)-K1197))))))</f>
        <v>0</v>
      </c>
      <c r="K1197" s="185" t="str">
        <f>IF(D1197="","",IF('CLAIM FORM'!$M$7="",0,IF(L1197=LIST!$A$78,0,IF('CLAIM FORM'!$M$7="R&amp;D",0,IF(E1197="",LIST!$A$75,IF(F1197=LIST!$F$30,0,IFERROR(((VLOOKUP(E1197,'TRAINING CODE'!B:D,3,FALSE)*MIN(D1197,8))),LIST!$A$76)))))))</f>
        <v/>
      </c>
      <c r="L1197" s="183" t="str">
        <f>IF(B1197="","",IF('CLAIM FORM'!$M$7="",LIST!$A$77,IFERROR(VLOOKUP(B1197,'PHR (Project Hourly Rate)'!B:G,6,FALSE),LIST!$A$78)))</f>
        <v/>
      </c>
    </row>
    <row r="1198" spans="1:12" ht="36" customHeight="1">
      <c r="A1198" s="184">
        <v>1196</v>
      </c>
      <c r="B1198" s="46"/>
      <c r="C1198" s="47"/>
      <c r="D1198" s="48"/>
      <c r="E1198" s="49"/>
      <c r="F1198" s="49"/>
      <c r="G1198" s="41" t="str">
        <f>IF(C1198="","",VLOOKUP(WEEKDAY(C1198),LIST!$A$15:$B$21,2,FALSE))</f>
        <v/>
      </c>
      <c r="H1198" s="42" t="str">
        <f>IF(B1198="","",IF(L1198=LIST!$A$80,LIST!$A$78,IF(L1198=LIST!$A$81,LIST!$A$78,IF(L1198=LIST!$A$82,LIST!$A$78,IF(IFERROR(VLOOKUP(B1198,'PHR (Project Hourly Rate)'!B:G,6,FALSE),LIST!$A$78)=0,LIST!$A$79,L1198)))))</f>
        <v/>
      </c>
      <c r="I1198" s="42" t="str">
        <f>IF(B1198="","",IF(L1198=LIST!$A$75,"",IF(K1198=LIST!$A$76,LIST!$A$76,IF(L1198=LIST!$A$77,"",IF(L1198=LIST!$A$78,"",IF(L1198=LIST!$A$80,"",IF(L1198=LIST!$A$72,"",IF(L1198=LIST!$A$73,"",IF(L1198=LIST!$A$81,"",IF(L1198=LIST!$A$82,"",IF(L1198=LIST!$A$79,"",IF(K1198=LIST!$A$75,LIST!$A$75,ROUND(J1198*L1198,2)))))))))))))</f>
        <v/>
      </c>
      <c r="J1198" s="43">
        <f>IF(D1198="",0,IF(K1198=LIST!$A$75,0,IF(K1198=LIST!$A$76,0,IF(K1198=LIST!$A$77,0,IF(K1198=LIST!$A$78,0,(MIN(D1198,8)-K1198))))))</f>
        <v>0</v>
      </c>
      <c r="K1198" s="185" t="str">
        <f>IF(D1198="","",IF('CLAIM FORM'!$M$7="",0,IF(L1198=LIST!$A$78,0,IF('CLAIM FORM'!$M$7="R&amp;D",0,IF(E1198="",LIST!$A$75,IF(F1198=LIST!$F$30,0,IFERROR(((VLOOKUP(E1198,'TRAINING CODE'!B:D,3,FALSE)*MIN(D1198,8))),LIST!$A$76)))))))</f>
        <v/>
      </c>
      <c r="L1198" s="183" t="str">
        <f>IF(B1198="","",IF('CLAIM FORM'!$M$7="",LIST!$A$77,IFERROR(VLOOKUP(B1198,'PHR (Project Hourly Rate)'!B:G,6,FALSE),LIST!$A$78)))</f>
        <v/>
      </c>
    </row>
    <row r="1199" spans="1:12" ht="36" customHeight="1">
      <c r="A1199" s="184">
        <v>1197</v>
      </c>
      <c r="B1199" s="46"/>
      <c r="C1199" s="47"/>
      <c r="D1199" s="48"/>
      <c r="E1199" s="49"/>
      <c r="F1199" s="49"/>
      <c r="G1199" s="41" t="str">
        <f>IF(C1199="","",VLOOKUP(WEEKDAY(C1199),LIST!$A$15:$B$21,2,FALSE))</f>
        <v/>
      </c>
      <c r="H1199" s="42" t="str">
        <f>IF(B1199="","",IF(L1199=LIST!$A$80,LIST!$A$78,IF(L1199=LIST!$A$81,LIST!$A$78,IF(L1199=LIST!$A$82,LIST!$A$78,IF(IFERROR(VLOOKUP(B1199,'PHR (Project Hourly Rate)'!B:G,6,FALSE),LIST!$A$78)=0,LIST!$A$79,L1199)))))</f>
        <v/>
      </c>
      <c r="I1199" s="42" t="str">
        <f>IF(B1199="","",IF(L1199=LIST!$A$75,"",IF(K1199=LIST!$A$76,LIST!$A$76,IF(L1199=LIST!$A$77,"",IF(L1199=LIST!$A$78,"",IF(L1199=LIST!$A$80,"",IF(L1199=LIST!$A$72,"",IF(L1199=LIST!$A$73,"",IF(L1199=LIST!$A$81,"",IF(L1199=LIST!$A$82,"",IF(L1199=LIST!$A$79,"",IF(K1199=LIST!$A$75,LIST!$A$75,ROUND(J1199*L1199,2)))))))))))))</f>
        <v/>
      </c>
      <c r="J1199" s="43">
        <f>IF(D1199="",0,IF(K1199=LIST!$A$75,0,IF(K1199=LIST!$A$76,0,IF(K1199=LIST!$A$77,0,IF(K1199=LIST!$A$78,0,(MIN(D1199,8)-K1199))))))</f>
        <v>0</v>
      </c>
      <c r="K1199" s="185" t="str">
        <f>IF(D1199="","",IF('CLAIM FORM'!$M$7="",0,IF(L1199=LIST!$A$78,0,IF('CLAIM FORM'!$M$7="R&amp;D",0,IF(E1199="",LIST!$A$75,IF(F1199=LIST!$F$30,0,IFERROR(((VLOOKUP(E1199,'TRAINING CODE'!B:D,3,FALSE)*MIN(D1199,8))),LIST!$A$76)))))))</f>
        <v/>
      </c>
      <c r="L1199" s="183" t="str">
        <f>IF(B1199="","",IF('CLAIM FORM'!$M$7="",LIST!$A$77,IFERROR(VLOOKUP(B1199,'PHR (Project Hourly Rate)'!B:G,6,FALSE),LIST!$A$78)))</f>
        <v/>
      </c>
    </row>
    <row r="1200" spans="1:12" ht="36" customHeight="1">
      <c r="A1200" s="184">
        <v>1198</v>
      </c>
      <c r="B1200" s="46"/>
      <c r="C1200" s="47"/>
      <c r="D1200" s="48"/>
      <c r="E1200" s="49"/>
      <c r="F1200" s="49"/>
      <c r="G1200" s="41" t="str">
        <f>IF(C1200="","",VLOOKUP(WEEKDAY(C1200),LIST!$A$15:$B$21,2,FALSE))</f>
        <v/>
      </c>
      <c r="H1200" s="42" t="str">
        <f>IF(B1200="","",IF(L1200=LIST!$A$80,LIST!$A$78,IF(L1200=LIST!$A$81,LIST!$A$78,IF(L1200=LIST!$A$82,LIST!$A$78,IF(IFERROR(VLOOKUP(B1200,'PHR (Project Hourly Rate)'!B:G,6,FALSE),LIST!$A$78)=0,LIST!$A$79,L1200)))))</f>
        <v/>
      </c>
      <c r="I1200" s="42" t="str">
        <f>IF(B1200="","",IF(L1200=LIST!$A$75,"",IF(K1200=LIST!$A$76,LIST!$A$76,IF(L1200=LIST!$A$77,"",IF(L1200=LIST!$A$78,"",IF(L1200=LIST!$A$80,"",IF(L1200=LIST!$A$72,"",IF(L1200=LIST!$A$73,"",IF(L1200=LIST!$A$81,"",IF(L1200=LIST!$A$82,"",IF(L1200=LIST!$A$79,"",IF(K1200=LIST!$A$75,LIST!$A$75,ROUND(J1200*L1200,2)))))))))))))</f>
        <v/>
      </c>
      <c r="J1200" s="43">
        <f>IF(D1200="",0,IF(K1200=LIST!$A$75,0,IF(K1200=LIST!$A$76,0,IF(K1200=LIST!$A$77,0,IF(K1200=LIST!$A$78,0,(MIN(D1200,8)-K1200))))))</f>
        <v>0</v>
      </c>
      <c r="K1200" s="185" t="str">
        <f>IF(D1200="","",IF('CLAIM FORM'!$M$7="",0,IF(L1200=LIST!$A$78,0,IF('CLAIM FORM'!$M$7="R&amp;D",0,IF(E1200="",LIST!$A$75,IF(F1200=LIST!$F$30,0,IFERROR(((VLOOKUP(E1200,'TRAINING CODE'!B:D,3,FALSE)*MIN(D1200,8))),LIST!$A$76)))))))</f>
        <v/>
      </c>
      <c r="L1200" s="183" t="str">
        <f>IF(B1200="","",IF('CLAIM FORM'!$M$7="",LIST!$A$77,IFERROR(VLOOKUP(B1200,'PHR (Project Hourly Rate)'!B:G,6,FALSE),LIST!$A$78)))</f>
        <v/>
      </c>
    </row>
    <row r="1201" spans="1:12" ht="36" customHeight="1">
      <c r="A1201" s="184">
        <v>1199</v>
      </c>
      <c r="B1201" s="46"/>
      <c r="C1201" s="47"/>
      <c r="D1201" s="48"/>
      <c r="E1201" s="49"/>
      <c r="F1201" s="49"/>
      <c r="G1201" s="41" t="str">
        <f>IF(C1201="","",VLOOKUP(WEEKDAY(C1201),LIST!$A$15:$B$21,2,FALSE))</f>
        <v/>
      </c>
      <c r="H1201" s="42" t="str">
        <f>IF(B1201="","",IF(L1201=LIST!$A$80,LIST!$A$78,IF(L1201=LIST!$A$81,LIST!$A$78,IF(L1201=LIST!$A$82,LIST!$A$78,IF(IFERROR(VLOOKUP(B1201,'PHR (Project Hourly Rate)'!B:G,6,FALSE),LIST!$A$78)=0,LIST!$A$79,L1201)))))</f>
        <v/>
      </c>
      <c r="I1201" s="42" t="str">
        <f>IF(B1201="","",IF(L1201=LIST!$A$75,"",IF(K1201=LIST!$A$76,LIST!$A$76,IF(L1201=LIST!$A$77,"",IF(L1201=LIST!$A$78,"",IF(L1201=LIST!$A$80,"",IF(L1201=LIST!$A$72,"",IF(L1201=LIST!$A$73,"",IF(L1201=LIST!$A$81,"",IF(L1201=LIST!$A$82,"",IF(L1201=LIST!$A$79,"",IF(K1201=LIST!$A$75,LIST!$A$75,ROUND(J1201*L1201,2)))))))))))))</f>
        <v/>
      </c>
      <c r="J1201" s="43">
        <f>IF(D1201="",0,IF(K1201=LIST!$A$75,0,IF(K1201=LIST!$A$76,0,IF(K1201=LIST!$A$77,0,IF(K1201=LIST!$A$78,0,(MIN(D1201,8)-K1201))))))</f>
        <v>0</v>
      </c>
      <c r="K1201" s="185" t="str">
        <f>IF(D1201="","",IF('CLAIM FORM'!$M$7="",0,IF(L1201=LIST!$A$78,0,IF('CLAIM FORM'!$M$7="R&amp;D",0,IF(E1201="",LIST!$A$75,IF(F1201=LIST!$F$30,0,IFERROR(((VLOOKUP(E1201,'TRAINING CODE'!B:D,3,FALSE)*MIN(D1201,8))),LIST!$A$76)))))))</f>
        <v/>
      </c>
      <c r="L1201" s="183" t="str">
        <f>IF(B1201="","",IF('CLAIM FORM'!$M$7="",LIST!$A$77,IFERROR(VLOOKUP(B1201,'PHR (Project Hourly Rate)'!B:G,6,FALSE),LIST!$A$78)))</f>
        <v/>
      </c>
    </row>
    <row r="1202" spans="1:12" ht="36" customHeight="1">
      <c r="A1202" s="184">
        <v>1200</v>
      </c>
      <c r="B1202" s="46"/>
      <c r="C1202" s="47"/>
      <c r="D1202" s="48"/>
      <c r="E1202" s="49"/>
      <c r="F1202" s="49"/>
      <c r="G1202" s="41" t="str">
        <f>IF(C1202="","",VLOOKUP(WEEKDAY(C1202),LIST!$A$15:$B$21,2,FALSE))</f>
        <v/>
      </c>
      <c r="H1202" s="42" t="str">
        <f>IF(B1202="","",IF(L1202=LIST!$A$80,LIST!$A$78,IF(L1202=LIST!$A$81,LIST!$A$78,IF(L1202=LIST!$A$82,LIST!$A$78,IF(IFERROR(VLOOKUP(B1202,'PHR (Project Hourly Rate)'!B:G,6,FALSE),LIST!$A$78)=0,LIST!$A$79,L1202)))))</f>
        <v/>
      </c>
      <c r="I1202" s="42" t="str">
        <f>IF(B1202="","",IF(L1202=LIST!$A$75,"",IF(K1202=LIST!$A$76,LIST!$A$76,IF(L1202=LIST!$A$77,"",IF(L1202=LIST!$A$78,"",IF(L1202=LIST!$A$80,"",IF(L1202=LIST!$A$72,"",IF(L1202=LIST!$A$73,"",IF(L1202=LIST!$A$81,"",IF(L1202=LIST!$A$82,"",IF(L1202=LIST!$A$79,"",IF(K1202=LIST!$A$75,LIST!$A$75,ROUND(J1202*L1202,2)))))))))))))</f>
        <v/>
      </c>
      <c r="J1202" s="43">
        <f>IF(D1202="",0,IF(K1202=LIST!$A$75,0,IF(K1202=LIST!$A$76,0,IF(K1202=LIST!$A$77,0,IF(K1202=LIST!$A$78,0,(MIN(D1202,8)-K1202))))))</f>
        <v>0</v>
      </c>
      <c r="K1202" s="185" t="str">
        <f>IF(D1202="","",IF('CLAIM FORM'!$M$7="",0,IF(L1202=LIST!$A$78,0,IF('CLAIM FORM'!$M$7="R&amp;D",0,IF(E1202="",LIST!$A$75,IF(F1202=LIST!$F$30,0,IFERROR(((VLOOKUP(E1202,'TRAINING CODE'!B:D,3,FALSE)*MIN(D1202,8))),LIST!$A$76)))))))</f>
        <v/>
      </c>
      <c r="L1202" s="183" t="str">
        <f>IF(B1202="","",IF('CLAIM FORM'!$M$7="",LIST!$A$77,IFERROR(VLOOKUP(B1202,'PHR (Project Hourly Rate)'!B:G,6,FALSE),LIST!$A$78)))</f>
        <v/>
      </c>
    </row>
    <row r="1203" spans="1:12" ht="36" customHeight="1">
      <c r="A1203" s="184">
        <v>1201</v>
      </c>
      <c r="B1203" s="46"/>
      <c r="C1203" s="47"/>
      <c r="D1203" s="48"/>
      <c r="E1203" s="49"/>
      <c r="F1203" s="49"/>
      <c r="G1203" s="41" t="str">
        <f>IF(C1203="","",VLOOKUP(WEEKDAY(C1203),LIST!$A$15:$B$21,2,FALSE))</f>
        <v/>
      </c>
      <c r="H1203" s="42" t="str">
        <f>IF(B1203="","",IF(L1203=LIST!$A$80,LIST!$A$78,IF(L1203=LIST!$A$81,LIST!$A$78,IF(L1203=LIST!$A$82,LIST!$A$78,IF(IFERROR(VLOOKUP(B1203,'PHR (Project Hourly Rate)'!B:G,6,FALSE),LIST!$A$78)=0,LIST!$A$79,L1203)))))</f>
        <v/>
      </c>
      <c r="I1203" s="42" t="str">
        <f>IF(B1203="","",IF(L1203=LIST!$A$75,"",IF(K1203=LIST!$A$76,LIST!$A$76,IF(L1203=LIST!$A$77,"",IF(L1203=LIST!$A$78,"",IF(L1203=LIST!$A$80,"",IF(L1203=LIST!$A$72,"",IF(L1203=LIST!$A$73,"",IF(L1203=LIST!$A$81,"",IF(L1203=LIST!$A$82,"",IF(L1203=LIST!$A$79,"",IF(K1203=LIST!$A$75,LIST!$A$75,ROUND(J1203*L1203,2)))))))))))))</f>
        <v/>
      </c>
      <c r="J1203" s="43">
        <f>IF(D1203="",0,IF(K1203=LIST!$A$75,0,IF(K1203=LIST!$A$76,0,IF(K1203=LIST!$A$77,0,IF(K1203=LIST!$A$78,0,(MIN(D1203,8)-K1203))))))</f>
        <v>0</v>
      </c>
      <c r="K1203" s="185" t="str">
        <f>IF(D1203="","",IF('CLAIM FORM'!$M$7="",0,IF(L1203=LIST!$A$78,0,IF('CLAIM FORM'!$M$7="R&amp;D",0,IF(E1203="",LIST!$A$75,IF(F1203=LIST!$F$30,0,IFERROR(((VLOOKUP(E1203,'TRAINING CODE'!B:D,3,FALSE)*MIN(D1203,8))),LIST!$A$76)))))))</f>
        <v/>
      </c>
      <c r="L1203" s="183" t="str">
        <f>IF(B1203="","",IF('CLAIM FORM'!$M$7="",LIST!$A$77,IFERROR(VLOOKUP(B1203,'PHR (Project Hourly Rate)'!B:G,6,FALSE),LIST!$A$78)))</f>
        <v/>
      </c>
    </row>
    <row r="1204" spans="1:12" ht="36" customHeight="1">
      <c r="A1204" s="184">
        <v>1202</v>
      </c>
      <c r="B1204" s="46"/>
      <c r="C1204" s="47"/>
      <c r="D1204" s="48"/>
      <c r="E1204" s="49"/>
      <c r="F1204" s="49"/>
      <c r="G1204" s="41" t="str">
        <f>IF(C1204="","",VLOOKUP(WEEKDAY(C1204),LIST!$A$15:$B$21,2,FALSE))</f>
        <v/>
      </c>
      <c r="H1204" s="42" t="str">
        <f>IF(B1204="","",IF(L1204=LIST!$A$80,LIST!$A$78,IF(L1204=LIST!$A$81,LIST!$A$78,IF(L1204=LIST!$A$82,LIST!$A$78,IF(IFERROR(VLOOKUP(B1204,'PHR (Project Hourly Rate)'!B:G,6,FALSE),LIST!$A$78)=0,LIST!$A$79,L1204)))))</f>
        <v/>
      </c>
      <c r="I1204" s="42" t="str">
        <f>IF(B1204="","",IF(L1204=LIST!$A$75,"",IF(K1204=LIST!$A$76,LIST!$A$76,IF(L1204=LIST!$A$77,"",IF(L1204=LIST!$A$78,"",IF(L1204=LIST!$A$80,"",IF(L1204=LIST!$A$72,"",IF(L1204=LIST!$A$73,"",IF(L1204=LIST!$A$81,"",IF(L1204=LIST!$A$82,"",IF(L1204=LIST!$A$79,"",IF(K1204=LIST!$A$75,LIST!$A$75,ROUND(J1204*L1204,2)))))))))))))</f>
        <v/>
      </c>
      <c r="J1204" s="43">
        <f>IF(D1204="",0,IF(K1204=LIST!$A$75,0,IF(K1204=LIST!$A$76,0,IF(K1204=LIST!$A$77,0,IF(K1204=LIST!$A$78,0,(MIN(D1204,8)-K1204))))))</f>
        <v>0</v>
      </c>
      <c r="K1204" s="185" t="str">
        <f>IF(D1204="","",IF('CLAIM FORM'!$M$7="",0,IF(L1204=LIST!$A$78,0,IF('CLAIM FORM'!$M$7="R&amp;D",0,IF(E1204="",LIST!$A$75,IF(F1204=LIST!$F$30,0,IFERROR(((VLOOKUP(E1204,'TRAINING CODE'!B:D,3,FALSE)*MIN(D1204,8))),LIST!$A$76)))))))</f>
        <v/>
      </c>
      <c r="L1204" s="183" t="str">
        <f>IF(B1204="","",IF('CLAIM FORM'!$M$7="",LIST!$A$77,IFERROR(VLOOKUP(B1204,'PHR (Project Hourly Rate)'!B:G,6,FALSE),LIST!$A$78)))</f>
        <v/>
      </c>
    </row>
    <row r="1205" spans="1:12" ht="36" customHeight="1">
      <c r="A1205" s="184">
        <v>1203</v>
      </c>
      <c r="B1205" s="46"/>
      <c r="C1205" s="47"/>
      <c r="D1205" s="48"/>
      <c r="E1205" s="49"/>
      <c r="F1205" s="49"/>
      <c r="G1205" s="41" t="str">
        <f>IF(C1205="","",VLOOKUP(WEEKDAY(C1205),LIST!$A$15:$B$21,2,FALSE))</f>
        <v/>
      </c>
      <c r="H1205" s="42" t="str">
        <f>IF(B1205="","",IF(L1205=LIST!$A$80,LIST!$A$78,IF(L1205=LIST!$A$81,LIST!$A$78,IF(L1205=LIST!$A$82,LIST!$A$78,IF(IFERROR(VLOOKUP(B1205,'PHR (Project Hourly Rate)'!B:G,6,FALSE),LIST!$A$78)=0,LIST!$A$79,L1205)))))</f>
        <v/>
      </c>
      <c r="I1205" s="42" t="str">
        <f>IF(B1205="","",IF(L1205=LIST!$A$75,"",IF(K1205=LIST!$A$76,LIST!$A$76,IF(L1205=LIST!$A$77,"",IF(L1205=LIST!$A$78,"",IF(L1205=LIST!$A$80,"",IF(L1205=LIST!$A$72,"",IF(L1205=LIST!$A$73,"",IF(L1205=LIST!$A$81,"",IF(L1205=LIST!$A$82,"",IF(L1205=LIST!$A$79,"",IF(K1205=LIST!$A$75,LIST!$A$75,ROUND(J1205*L1205,2)))))))))))))</f>
        <v/>
      </c>
      <c r="J1205" s="43">
        <f>IF(D1205="",0,IF(K1205=LIST!$A$75,0,IF(K1205=LIST!$A$76,0,IF(K1205=LIST!$A$77,0,IF(K1205=LIST!$A$78,0,(MIN(D1205,8)-K1205))))))</f>
        <v>0</v>
      </c>
      <c r="K1205" s="185" t="str">
        <f>IF(D1205="","",IF('CLAIM FORM'!$M$7="",0,IF(L1205=LIST!$A$78,0,IF('CLAIM FORM'!$M$7="R&amp;D",0,IF(E1205="",LIST!$A$75,IF(F1205=LIST!$F$30,0,IFERROR(((VLOOKUP(E1205,'TRAINING CODE'!B:D,3,FALSE)*MIN(D1205,8))),LIST!$A$76)))))))</f>
        <v/>
      </c>
      <c r="L1205" s="183" t="str">
        <f>IF(B1205="","",IF('CLAIM FORM'!$M$7="",LIST!$A$77,IFERROR(VLOOKUP(B1205,'PHR (Project Hourly Rate)'!B:G,6,FALSE),LIST!$A$78)))</f>
        <v/>
      </c>
    </row>
    <row r="1206" spans="1:12" ht="36" customHeight="1">
      <c r="A1206" s="184">
        <v>1204</v>
      </c>
      <c r="B1206" s="46"/>
      <c r="C1206" s="47"/>
      <c r="D1206" s="48"/>
      <c r="E1206" s="49"/>
      <c r="F1206" s="49"/>
      <c r="G1206" s="41" t="str">
        <f>IF(C1206="","",VLOOKUP(WEEKDAY(C1206),LIST!$A$15:$B$21,2,FALSE))</f>
        <v/>
      </c>
      <c r="H1206" s="42" t="str">
        <f>IF(B1206="","",IF(L1206=LIST!$A$80,LIST!$A$78,IF(L1206=LIST!$A$81,LIST!$A$78,IF(L1206=LIST!$A$82,LIST!$A$78,IF(IFERROR(VLOOKUP(B1206,'PHR (Project Hourly Rate)'!B:G,6,FALSE),LIST!$A$78)=0,LIST!$A$79,L1206)))))</f>
        <v/>
      </c>
      <c r="I1206" s="42" t="str">
        <f>IF(B1206="","",IF(L1206=LIST!$A$75,"",IF(K1206=LIST!$A$76,LIST!$A$76,IF(L1206=LIST!$A$77,"",IF(L1206=LIST!$A$78,"",IF(L1206=LIST!$A$80,"",IF(L1206=LIST!$A$72,"",IF(L1206=LIST!$A$73,"",IF(L1206=LIST!$A$81,"",IF(L1206=LIST!$A$82,"",IF(L1206=LIST!$A$79,"",IF(K1206=LIST!$A$75,LIST!$A$75,ROUND(J1206*L1206,2)))))))))))))</f>
        <v/>
      </c>
      <c r="J1206" s="43">
        <f>IF(D1206="",0,IF(K1206=LIST!$A$75,0,IF(K1206=LIST!$A$76,0,IF(K1206=LIST!$A$77,0,IF(K1206=LIST!$A$78,0,(MIN(D1206,8)-K1206))))))</f>
        <v>0</v>
      </c>
      <c r="K1206" s="185" t="str">
        <f>IF(D1206="","",IF('CLAIM FORM'!$M$7="",0,IF(L1206=LIST!$A$78,0,IF('CLAIM FORM'!$M$7="R&amp;D",0,IF(E1206="",LIST!$A$75,IF(F1206=LIST!$F$30,0,IFERROR(((VLOOKUP(E1206,'TRAINING CODE'!B:D,3,FALSE)*MIN(D1206,8))),LIST!$A$76)))))))</f>
        <v/>
      </c>
      <c r="L1206" s="183" t="str">
        <f>IF(B1206="","",IF('CLAIM FORM'!$M$7="",LIST!$A$77,IFERROR(VLOOKUP(B1206,'PHR (Project Hourly Rate)'!B:G,6,FALSE),LIST!$A$78)))</f>
        <v/>
      </c>
    </row>
    <row r="1207" spans="1:12" ht="36" customHeight="1">
      <c r="A1207" s="184">
        <v>1205</v>
      </c>
      <c r="B1207" s="46"/>
      <c r="C1207" s="47"/>
      <c r="D1207" s="48"/>
      <c r="E1207" s="49"/>
      <c r="F1207" s="49"/>
      <c r="G1207" s="41" t="str">
        <f>IF(C1207="","",VLOOKUP(WEEKDAY(C1207),LIST!$A$15:$B$21,2,FALSE))</f>
        <v/>
      </c>
      <c r="H1207" s="42" t="str">
        <f>IF(B1207="","",IF(L1207=LIST!$A$80,LIST!$A$78,IF(L1207=LIST!$A$81,LIST!$A$78,IF(L1207=LIST!$A$82,LIST!$A$78,IF(IFERROR(VLOOKUP(B1207,'PHR (Project Hourly Rate)'!B:G,6,FALSE),LIST!$A$78)=0,LIST!$A$79,L1207)))))</f>
        <v/>
      </c>
      <c r="I1207" s="42" t="str">
        <f>IF(B1207="","",IF(L1207=LIST!$A$75,"",IF(K1207=LIST!$A$76,LIST!$A$76,IF(L1207=LIST!$A$77,"",IF(L1207=LIST!$A$78,"",IF(L1207=LIST!$A$80,"",IF(L1207=LIST!$A$72,"",IF(L1207=LIST!$A$73,"",IF(L1207=LIST!$A$81,"",IF(L1207=LIST!$A$82,"",IF(L1207=LIST!$A$79,"",IF(K1207=LIST!$A$75,LIST!$A$75,ROUND(J1207*L1207,2)))))))))))))</f>
        <v/>
      </c>
      <c r="J1207" s="43">
        <f>IF(D1207="",0,IF(K1207=LIST!$A$75,0,IF(K1207=LIST!$A$76,0,IF(K1207=LIST!$A$77,0,IF(K1207=LIST!$A$78,0,(MIN(D1207,8)-K1207))))))</f>
        <v>0</v>
      </c>
      <c r="K1207" s="185" t="str">
        <f>IF(D1207="","",IF('CLAIM FORM'!$M$7="",0,IF(L1207=LIST!$A$78,0,IF('CLAIM FORM'!$M$7="R&amp;D",0,IF(E1207="",LIST!$A$75,IF(F1207=LIST!$F$30,0,IFERROR(((VLOOKUP(E1207,'TRAINING CODE'!B:D,3,FALSE)*MIN(D1207,8))),LIST!$A$76)))))))</f>
        <v/>
      </c>
      <c r="L1207" s="183" t="str">
        <f>IF(B1207="","",IF('CLAIM FORM'!$M$7="",LIST!$A$77,IFERROR(VLOOKUP(B1207,'PHR (Project Hourly Rate)'!B:G,6,FALSE),LIST!$A$78)))</f>
        <v/>
      </c>
    </row>
    <row r="1208" spans="1:12" ht="36" customHeight="1">
      <c r="A1208" s="184">
        <v>1206</v>
      </c>
      <c r="B1208" s="46"/>
      <c r="C1208" s="47"/>
      <c r="D1208" s="48"/>
      <c r="E1208" s="49"/>
      <c r="F1208" s="49"/>
      <c r="G1208" s="41" t="str">
        <f>IF(C1208="","",VLOOKUP(WEEKDAY(C1208),LIST!$A$15:$B$21,2,FALSE))</f>
        <v/>
      </c>
      <c r="H1208" s="42" t="str">
        <f>IF(B1208="","",IF(L1208=LIST!$A$80,LIST!$A$78,IF(L1208=LIST!$A$81,LIST!$A$78,IF(L1208=LIST!$A$82,LIST!$A$78,IF(IFERROR(VLOOKUP(B1208,'PHR (Project Hourly Rate)'!B:G,6,FALSE),LIST!$A$78)=0,LIST!$A$79,L1208)))))</f>
        <v/>
      </c>
      <c r="I1208" s="42" t="str">
        <f>IF(B1208="","",IF(L1208=LIST!$A$75,"",IF(K1208=LIST!$A$76,LIST!$A$76,IF(L1208=LIST!$A$77,"",IF(L1208=LIST!$A$78,"",IF(L1208=LIST!$A$80,"",IF(L1208=LIST!$A$72,"",IF(L1208=LIST!$A$73,"",IF(L1208=LIST!$A$81,"",IF(L1208=LIST!$A$82,"",IF(L1208=LIST!$A$79,"",IF(K1208=LIST!$A$75,LIST!$A$75,ROUND(J1208*L1208,2)))))))))))))</f>
        <v/>
      </c>
      <c r="J1208" s="43">
        <f>IF(D1208="",0,IF(K1208=LIST!$A$75,0,IF(K1208=LIST!$A$76,0,IF(K1208=LIST!$A$77,0,IF(K1208=LIST!$A$78,0,(MIN(D1208,8)-K1208))))))</f>
        <v>0</v>
      </c>
      <c r="K1208" s="185" t="str">
        <f>IF(D1208="","",IF('CLAIM FORM'!$M$7="",0,IF(L1208=LIST!$A$78,0,IF('CLAIM FORM'!$M$7="R&amp;D",0,IF(E1208="",LIST!$A$75,IF(F1208=LIST!$F$30,0,IFERROR(((VLOOKUP(E1208,'TRAINING CODE'!B:D,3,FALSE)*MIN(D1208,8))),LIST!$A$76)))))))</f>
        <v/>
      </c>
      <c r="L1208" s="183" t="str">
        <f>IF(B1208="","",IF('CLAIM FORM'!$M$7="",LIST!$A$77,IFERROR(VLOOKUP(B1208,'PHR (Project Hourly Rate)'!B:G,6,FALSE),LIST!$A$78)))</f>
        <v/>
      </c>
    </row>
    <row r="1209" spans="1:12" ht="36" customHeight="1">
      <c r="A1209" s="184">
        <v>1207</v>
      </c>
      <c r="B1209" s="46"/>
      <c r="C1209" s="47"/>
      <c r="D1209" s="48"/>
      <c r="E1209" s="49"/>
      <c r="F1209" s="49"/>
      <c r="G1209" s="41" t="str">
        <f>IF(C1209="","",VLOOKUP(WEEKDAY(C1209),LIST!$A$15:$B$21,2,FALSE))</f>
        <v/>
      </c>
      <c r="H1209" s="42" t="str">
        <f>IF(B1209="","",IF(L1209=LIST!$A$80,LIST!$A$78,IF(L1209=LIST!$A$81,LIST!$A$78,IF(L1209=LIST!$A$82,LIST!$A$78,IF(IFERROR(VLOOKUP(B1209,'PHR (Project Hourly Rate)'!B:G,6,FALSE),LIST!$A$78)=0,LIST!$A$79,L1209)))))</f>
        <v/>
      </c>
      <c r="I1209" s="42" t="str">
        <f>IF(B1209="","",IF(L1209=LIST!$A$75,"",IF(K1209=LIST!$A$76,LIST!$A$76,IF(L1209=LIST!$A$77,"",IF(L1209=LIST!$A$78,"",IF(L1209=LIST!$A$80,"",IF(L1209=LIST!$A$72,"",IF(L1209=LIST!$A$73,"",IF(L1209=LIST!$A$81,"",IF(L1209=LIST!$A$82,"",IF(L1209=LIST!$A$79,"",IF(K1209=LIST!$A$75,LIST!$A$75,ROUND(J1209*L1209,2)))))))))))))</f>
        <v/>
      </c>
      <c r="J1209" s="43">
        <f>IF(D1209="",0,IF(K1209=LIST!$A$75,0,IF(K1209=LIST!$A$76,0,IF(K1209=LIST!$A$77,0,IF(K1209=LIST!$A$78,0,(MIN(D1209,8)-K1209))))))</f>
        <v>0</v>
      </c>
      <c r="K1209" s="185" t="str">
        <f>IF(D1209="","",IF('CLAIM FORM'!$M$7="",0,IF(L1209=LIST!$A$78,0,IF('CLAIM FORM'!$M$7="R&amp;D",0,IF(E1209="",LIST!$A$75,IF(F1209=LIST!$F$30,0,IFERROR(((VLOOKUP(E1209,'TRAINING CODE'!B:D,3,FALSE)*MIN(D1209,8))),LIST!$A$76)))))))</f>
        <v/>
      </c>
      <c r="L1209" s="183" t="str">
        <f>IF(B1209="","",IF('CLAIM FORM'!$M$7="",LIST!$A$77,IFERROR(VLOOKUP(B1209,'PHR (Project Hourly Rate)'!B:G,6,FALSE),LIST!$A$78)))</f>
        <v/>
      </c>
    </row>
    <row r="1210" spans="1:12" ht="36" customHeight="1">
      <c r="A1210" s="184">
        <v>1208</v>
      </c>
      <c r="B1210" s="46"/>
      <c r="C1210" s="47"/>
      <c r="D1210" s="48"/>
      <c r="E1210" s="49"/>
      <c r="F1210" s="49"/>
      <c r="G1210" s="41" t="str">
        <f>IF(C1210="","",VLOOKUP(WEEKDAY(C1210),LIST!$A$15:$B$21,2,FALSE))</f>
        <v/>
      </c>
      <c r="H1210" s="42" t="str">
        <f>IF(B1210="","",IF(L1210=LIST!$A$80,LIST!$A$78,IF(L1210=LIST!$A$81,LIST!$A$78,IF(L1210=LIST!$A$82,LIST!$A$78,IF(IFERROR(VLOOKUP(B1210,'PHR (Project Hourly Rate)'!B:G,6,FALSE),LIST!$A$78)=0,LIST!$A$79,L1210)))))</f>
        <v/>
      </c>
      <c r="I1210" s="42" t="str">
        <f>IF(B1210="","",IF(L1210=LIST!$A$75,"",IF(K1210=LIST!$A$76,LIST!$A$76,IF(L1210=LIST!$A$77,"",IF(L1210=LIST!$A$78,"",IF(L1210=LIST!$A$80,"",IF(L1210=LIST!$A$72,"",IF(L1210=LIST!$A$73,"",IF(L1210=LIST!$A$81,"",IF(L1210=LIST!$A$82,"",IF(L1210=LIST!$A$79,"",IF(K1210=LIST!$A$75,LIST!$A$75,ROUND(J1210*L1210,2)))))))))))))</f>
        <v/>
      </c>
      <c r="J1210" s="43">
        <f>IF(D1210="",0,IF(K1210=LIST!$A$75,0,IF(K1210=LIST!$A$76,0,IF(K1210=LIST!$A$77,0,IF(K1210=LIST!$A$78,0,(MIN(D1210,8)-K1210))))))</f>
        <v>0</v>
      </c>
      <c r="K1210" s="185" t="str">
        <f>IF(D1210="","",IF('CLAIM FORM'!$M$7="",0,IF(L1210=LIST!$A$78,0,IF('CLAIM FORM'!$M$7="R&amp;D",0,IF(E1210="",LIST!$A$75,IF(F1210=LIST!$F$30,0,IFERROR(((VLOOKUP(E1210,'TRAINING CODE'!B:D,3,FALSE)*MIN(D1210,8))),LIST!$A$76)))))))</f>
        <v/>
      </c>
      <c r="L1210" s="183" t="str">
        <f>IF(B1210="","",IF('CLAIM FORM'!$M$7="",LIST!$A$77,IFERROR(VLOOKUP(B1210,'PHR (Project Hourly Rate)'!B:G,6,FALSE),LIST!$A$78)))</f>
        <v/>
      </c>
    </row>
    <row r="1211" spans="1:12" ht="36" customHeight="1">
      <c r="A1211" s="184">
        <v>1209</v>
      </c>
      <c r="B1211" s="46"/>
      <c r="C1211" s="47"/>
      <c r="D1211" s="48"/>
      <c r="E1211" s="49"/>
      <c r="F1211" s="49"/>
      <c r="G1211" s="41" t="str">
        <f>IF(C1211="","",VLOOKUP(WEEKDAY(C1211),LIST!$A$15:$B$21,2,FALSE))</f>
        <v/>
      </c>
      <c r="H1211" s="42" t="str">
        <f>IF(B1211="","",IF(L1211=LIST!$A$80,LIST!$A$78,IF(L1211=LIST!$A$81,LIST!$A$78,IF(L1211=LIST!$A$82,LIST!$A$78,IF(IFERROR(VLOOKUP(B1211,'PHR (Project Hourly Rate)'!B:G,6,FALSE),LIST!$A$78)=0,LIST!$A$79,L1211)))))</f>
        <v/>
      </c>
      <c r="I1211" s="42" t="str">
        <f>IF(B1211="","",IF(L1211=LIST!$A$75,"",IF(K1211=LIST!$A$76,LIST!$A$76,IF(L1211=LIST!$A$77,"",IF(L1211=LIST!$A$78,"",IF(L1211=LIST!$A$80,"",IF(L1211=LIST!$A$72,"",IF(L1211=LIST!$A$73,"",IF(L1211=LIST!$A$81,"",IF(L1211=LIST!$A$82,"",IF(L1211=LIST!$A$79,"",IF(K1211=LIST!$A$75,LIST!$A$75,ROUND(J1211*L1211,2)))))))))))))</f>
        <v/>
      </c>
      <c r="J1211" s="43">
        <f>IF(D1211="",0,IF(K1211=LIST!$A$75,0,IF(K1211=LIST!$A$76,0,IF(K1211=LIST!$A$77,0,IF(K1211=LIST!$A$78,0,(MIN(D1211,8)-K1211))))))</f>
        <v>0</v>
      </c>
      <c r="K1211" s="185" t="str">
        <f>IF(D1211="","",IF('CLAIM FORM'!$M$7="",0,IF(L1211=LIST!$A$78,0,IF('CLAIM FORM'!$M$7="R&amp;D",0,IF(E1211="",LIST!$A$75,IF(F1211=LIST!$F$30,0,IFERROR(((VLOOKUP(E1211,'TRAINING CODE'!B:D,3,FALSE)*MIN(D1211,8))),LIST!$A$76)))))))</f>
        <v/>
      </c>
      <c r="L1211" s="183" t="str">
        <f>IF(B1211="","",IF('CLAIM FORM'!$M$7="",LIST!$A$77,IFERROR(VLOOKUP(B1211,'PHR (Project Hourly Rate)'!B:G,6,FALSE),LIST!$A$78)))</f>
        <v/>
      </c>
    </row>
    <row r="1212" spans="1:12" ht="36" customHeight="1">
      <c r="A1212" s="184">
        <v>1210</v>
      </c>
      <c r="B1212" s="46"/>
      <c r="C1212" s="47"/>
      <c r="D1212" s="48"/>
      <c r="E1212" s="49"/>
      <c r="F1212" s="49"/>
      <c r="G1212" s="41" t="str">
        <f>IF(C1212="","",VLOOKUP(WEEKDAY(C1212),LIST!$A$15:$B$21,2,FALSE))</f>
        <v/>
      </c>
      <c r="H1212" s="42" t="str">
        <f>IF(B1212="","",IF(L1212=LIST!$A$80,LIST!$A$78,IF(L1212=LIST!$A$81,LIST!$A$78,IF(L1212=LIST!$A$82,LIST!$A$78,IF(IFERROR(VLOOKUP(B1212,'PHR (Project Hourly Rate)'!B:G,6,FALSE),LIST!$A$78)=0,LIST!$A$79,L1212)))))</f>
        <v/>
      </c>
      <c r="I1212" s="42" t="str">
        <f>IF(B1212="","",IF(L1212=LIST!$A$75,"",IF(K1212=LIST!$A$76,LIST!$A$76,IF(L1212=LIST!$A$77,"",IF(L1212=LIST!$A$78,"",IF(L1212=LIST!$A$80,"",IF(L1212=LIST!$A$72,"",IF(L1212=LIST!$A$73,"",IF(L1212=LIST!$A$81,"",IF(L1212=LIST!$A$82,"",IF(L1212=LIST!$A$79,"",IF(K1212=LIST!$A$75,LIST!$A$75,ROUND(J1212*L1212,2)))))))))))))</f>
        <v/>
      </c>
      <c r="J1212" s="43">
        <f>IF(D1212="",0,IF(K1212=LIST!$A$75,0,IF(K1212=LIST!$A$76,0,IF(K1212=LIST!$A$77,0,IF(K1212=LIST!$A$78,0,(MIN(D1212,8)-K1212))))))</f>
        <v>0</v>
      </c>
      <c r="K1212" s="185" t="str">
        <f>IF(D1212="","",IF('CLAIM FORM'!$M$7="",0,IF(L1212=LIST!$A$78,0,IF('CLAIM FORM'!$M$7="R&amp;D",0,IF(E1212="",LIST!$A$75,IF(F1212=LIST!$F$30,0,IFERROR(((VLOOKUP(E1212,'TRAINING CODE'!B:D,3,FALSE)*MIN(D1212,8))),LIST!$A$76)))))))</f>
        <v/>
      </c>
      <c r="L1212" s="183" t="str">
        <f>IF(B1212="","",IF('CLAIM FORM'!$M$7="",LIST!$A$77,IFERROR(VLOOKUP(B1212,'PHR (Project Hourly Rate)'!B:G,6,FALSE),LIST!$A$78)))</f>
        <v/>
      </c>
    </row>
    <row r="1213" spans="1:12" ht="36" customHeight="1">
      <c r="A1213" s="184">
        <v>1211</v>
      </c>
      <c r="B1213" s="46"/>
      <c r="C1213" s="47"/>
      <c r="D1213" s="48"/>
      <c r="E1213" s="49"/>
      <c r="F1213" s="49"/>
      <c r="G1213" s="41" t="str">
        <f>IF(C1213="","",VLOOKUP(WEEKDAY(C1213),LIST!$A$15:$B$21,2,FALSE))</f>
        <v/>
      </c>
      <c r="H1213" s="42" t="str">
        <f>IF(B1213="","",IF(L1213=LIST!$A$80,LIST!$A$78,IF(L1213=LIST!$A$81,LIST!$A$78,IF(L1213=LIST!$A$82,LIST!$A$78,IF(IFERROR(VLOOKUP(B1213,'PHR (Project Hourly Rate)'!B:G,6,FALSE),LIST!$A$78)=0,LIST!$A$79,L1213)))))</f>
        <v/>
      </c>
      <c r="I1213" s="42" t="str">
        <f>IF(B1213="","",IF(L1213=LIST!$A$75,"",IF(K1213=LIST!$A$76,LIST!$A$76,IF(L1213=LIST!$A$77,"",IF(L1213=LIST!$A$78,"",IF(L1213=LIST!$A$80,"",IF(L1213=LIST!$A$72,"",IF(L1213=LIST!$A$73,"",IF(L1213=LIST!$A$81,"",IF(L1213=LIST!$A$82,"",IF(L1213=LIST!$A$79,"",IF(K1213=LIST!$A$75,LIST!$A$75,ROUND(J1213*L1213,2)))))))))))))</f>
        <v/>
      </c>
      <c r="J1213" s="43">
        <f>IF(D1213="",0,IF(K1213=LIST!$A$75,0,IF(K1213=LIST!$A$76,0,IF(K1213=LIST!$A$77,0,IF(K1213=LIST!$A$78,0,(MIN(D1213,8)-K1213))))))</f>
        <v>0</v>
      </c>
      <c r="K1213" s="185" t="str">
        <f>IF(D1213="","",IF('CLAIM FORM'!$M$7="",0,IF(L1213=LIST!$A$78,0,IF('CLAIM FORM'!$M$7="R&amp;D",0,IF(E1213="",LIST!$A$75,IF(F1213=LIST!$F$30,0,IFERROR(((VLOOKUP(E1213,'TRAINING CODE'!B:D,3,FALSE)*MIN(D1213,8))),LIST!$A$76)))))))</f>
        <v/>
      </c>
      <c r="L1213" s="183" t="str">
        <f>IF(B1213="","",IF('CLAIM FORM'!$M$7="",LIST!$A$77,IFERROR(VLOOKUP(B1213,'PHR (Project Hourly Rate)'!B:G,6,FALSE),LIST!$A$78)))</f>
        <v/>
      </c>
    </row>
    <row r="1214" spans="1:12" ht="36" customHeight="1">
      <c r="A1214" s="184">
        <v>1212</v>
      </c>
      <c r="B1214" s="46"/>
      <c r="C1214" s="47"/>
      <c r="D1214" s="48"/>
      <c r="E1214" s="49"/>
      <c r="F1214" s="49"/>
      <c r="G1214" s="41" t="str">
        <f>IF(C1214="","",VLOOKUP(WEEKDAY(C1214),LIST!$A$15:$B$21,2,FALSE))</f>
        <v/>
      </c>
      <c r="H1214" s="42" t="str">
        <f>IF(B1214="","",IF(L1214=LIST!$A$80,LIST!$A$78,IF(L1214=LIST!$A$81,LIST!$A$78,IF(L1214=LIST!$A$82,LIST!$A$78,IF(IFERROR(VLOOKUP(B1214,'PHR (Project Hourly Rate)'!B:G,6,FALSE),LIST!$A$78)=0,LIST!$A$79,L1214)))))</f>
        <v/>
      </c>
      <c r="I1214" s="42" t="str">
        <f>IF(B1214="","",IF(L1214=LIST!$A$75,"",IF(K1214=LIST!$A$76,LIST!$A$76,IF(L1214=LIST!$A$77,"",IF(L1214=LIST!$A$78,"",IF(L1214=LIST!$A$80,"",IF(L1214=LIST!$A$72,"",IF(L1214=LIST!$A$73,"",IF(L1214=LIST!$A$81,"",IF(L1214=LIST!$A$82,"",IF(L1214=LIST!$A$79,"",IF(K1214=LIST!$A$75,LIST!$A$75,ROUND(J1214*L1214,2)))))))))))))</f>
        <v/>
      </c>
      <c r="J1214" s="43">
        <f>IF(D1214="",0,IF(K1214=LIST!$A$75,0,IF(K1214=LIST!$A$76,0,IF(K1214=LIST!$A$77,0,IF(K1214=LIST!$A$78,0,(MIN(D1214,8)-K1214))))))</f>
        <v>0</v>
      </c>
      <c r="K1214" s="185" t="str">
        <f>IF(D1214="","",IF('CLAIM FORM'!$M$7="",0,IF(L1214=LIST!$A$78,0,IF('CLAIM FORM'!$M$7="R&amp;D",0,IF(E1214="",LIST!$A$75,IF(F1214=LIST!$F$30,0,IFERROR(((VLOOKUP(E1214,'TRAINING CODE'!B:D,3,FALSE)*MIN(D1214,8))),LIST!$A$76)))))))</f>
        <v/>
      </c>
      <c r="L1214" s="183" t="str">
        <f>IF(B1214="","",IF('CLAIM FORM'!$M$7="",LIST!$A$77,IFERROR(VLOOKUP(B1214,'PHR (Project Hourly Rate)'!B:G,6,FALSE),LIST!$A$78)))</f>
        <v/>
      </c>
    </row>
    <row r="1215" spans="1:12" ht="36" customHeight="1">
      <c r="A1215" s="184">
        <v>1213</v>
      </c>
      <c r="B1215" s="46"/>
      <c r="C1215" s="47"/>
      <c r="D1215" s="48"/>
      <c r="E1215" s="49"/>
      <c r="F1215" s="49"/>
      <c r="G1215" s="41" t="str">
        <f>IF(C1215="","",VLOOKUP(WEEKDAY(C1215),LIST!$A$15:$B$21,2,FALSE))</f>
        <v/>
      </c>
      <c r="H1215" s="42" t="str">
        <f>IF(B1215="","",IF(L1215=LIST!$A$80,LIST!$A$78,IF(L1215=LIST!$A$81,LIST!$A$78,IF(L1215=LIST!$A$82,LIST!$A$78,IF(IFERROR(VLOOKUP(B1215,'PHR (Project Hourly Rate)'!B:G,6,FALSE),LIST!$A$78)=0,LIST!$A$79,L1215)))))</f>
        <v/>
      </c>
      <c r="I1215" s="42" t="str">
        <f>IF(B1215="","",IF(L1215=LIST!$A$75,"",IF(K1215=LIST!$A$76,LIST!$A$76,IF(L1215=LIST!$A$77,"",IF(L1215=LIST!$A$78,"",IF(L1215=LIST!$A$80,"",IF(L1215=LIST!$A$72,"",IF(L1215=LIST!$A$73,"",IF(L1215=LIST!$A$81,"",IF(L1215=LIST!$A$82,"",IF(L1215=LIST!$A$79,"",IF(K1215=LIST!$A$75,LIST!$A$75,ROUND(J1215*L1215,2)))))))))))))</f>
        <v/>
      </c>
      <c r="J1215" s="43">
        <f>IF(D1215="",0,IF(K1215=LIST!$A$75,0,IF(K1215=LIST!$A$76,0,IF(K1215=LIST!$A$77,0,IF(K1215=LIST!$A$78,0,(MIN(D1215,8)-K1215))))))</f>
        <v>0</v>
      </c>
      <c r="K1215" s="185" t="str">
        <f>IF(D1215="","",IF('CLAIM FORM'!$M$7="",0,IF(L1215=LIST!$A$78,0,IF('CLAIM FORM'!$M$7="R&amp;D",0,IF(E1215="",LIST!$A$75,IF(F1215=LIST!$F$30,0,IFERROR(((VLOOKUP(E1215,'TRAINING CODE'!B:D,3,FALSE)*MIN(D1215,8))),LIST!$A$76)))))))</f>
        <v/>
      </c>
      <c r="L1215" s="183" t="str">
        <f>IF(B1215="","",IF('CLAIM FORM'!$M$7="",LIST!$A$77,IFERROR(VLOOKUP(B1215,'PHR (Project Hourly Rate)'!B:G,6,FALSE),LIST!$A$78)))</f>
        <v/>
      </c>
    </row>
    <row r="1216" spans="1:12" ht="36" customHeight="1">
      <c r="A1216" s="184">
        <v>1214</v>
      </c>
      <c r="B1216" s="46"/>
      <c r="C1216" s="47"/>
      <c r="D1216" s="48"/>
      <c r="E1216" s="49"/>
      <c r="F1216" s="49"/>
      <c r="G1216" s="41" t="str">
        <f>IF(C1216="","",VLOOKUP(WEEKDAY(C1216),LIST!$A$15:$B$21,2,FALSE))</f>
        <v/>
      </c>
      <c r="H1216" s="42" t="str">
        <f>IF(B1216="","",IF(L1216=LIST!$A$80,LIST!$A$78,IF(L1216=LIST!$A$81,LIST!$A$78,IF(L1216=LIST!$A$82,LIST!$A$78,IF(IFERROR(VLOOKUP(B1216,'PHR (Project Hourly Rate)'!B:G,6,FALSE),LIST!$A$78)=0,LIST!$A$79,L1216)))))</f>
        <v/>
      </c>
      <c r="I1216" s="42" t="str">
        <f>IF(B1216="","",IF(L1216=LIST!$A$75,"",IF(K1216=LIST!$A$76,LIST!$A$76,IF(L1216=LIST!$A$77,"",IF(L1216=LIST!$A$78,"",IF(L1216=LIST!$A$80,"",IF(L1216=LIST!$A$72,"",IF(L1216=LIST!$A$73,"",IF(L1216=LIST!$A$81,"",IF(L1216=LIST!$A$82,"",IF(L1216=LIST!$A$79,"",IF(K1216=LIST!$A$75,LIST!$A$75,ROUND(J1216*L1216,2)))))))))))))</f>
        <v/>
      </c>
      <c r="J1216" s="43">
        <f>IF(D1216="",0,IF(K1216=LIST!$A$75,0,IF(K1216=LIST!$A$76,0,IF(K1216=LIST!$A$77,0,IF(K1216=LIST!$A$78,0,(MIN(D1216,8)-K1216))))))</f>
        <v>0</v>
      </c>
      <c r="K1216" s="185" t="str">
        <f>IF(D1216="","",IF('CLAIM FORM'!$M$7="",0,IF(L1216=LIST!$A$78,0,IF('CLAIM FORM'!$M$7="R&amp;D",0,IF(E1216="",LIST!$A$75,IF(F1216=LIST!$F$30,0,IFERROR(((VLOOKUP(E1216,'TRAINING CODE'!B:D,3,FALSE)*MIN(D1216,8))),LIST!$A$76)))))))</f>
        <v/>
      </c>
      <c r="L1216" s="183" t="str">
        <f>IF(B1216="","",IF('CLAIM FORM'!$M$7="",LIST!$A$77,IFERROR(VLOOKUP(B1216,'PHR (Project Hourly Rate)'!B:G,6,FALSE),LIST!$A$78)))</f>
        <v/>
      </c>
    </row>
    <row r="1217" spans="1:12" ht="36" customHeight="1">
      <c r="A1217" s="184">
        <v>1215</v>
      </c>
      <c r="B1217" s="46"/>
      <c r="C1217" s="47"/>
      <c r="D1217" s="48"/>
      <c r="E1217" s="49"/>
      <c r="F1217" s="49"/>
      <c r="G1217" s="41" t="str">
        <f>IF(C1217="","",VLOOKUP(WEEKDAY(C1217),LIST!$A$15:$B$21,2,FALSE))</f>
        <v/>
      </c>
      <c r="H1217" s="42" t="str">
        <f>IF(B1217="","",IF(L1217=LIST!$A$80,LIST!$A$78,IF(L1217=LIST!$A$81,LIST!$A$78,IF(L1217=LIST!$A$82,LIST!$A$78,IF(IFERROR(VLOOKUP(B1217,'PHR (Project Hourly Rate)'!B:G,6,FALSE),LIST!$A$78)=0,LIST!$A$79,L1217)))))</f>
        <v/>
      </c>
      <c r="I1217" s="42" t="str">
        <f>IF(B1217="","",IF(L1217=LIST!$A$75,"",IF(K1217=LIST!$A$76,LIST!$A$76,IF(L1217=LIST!$A$77,"",IF(L1217=LIST!$A$78,"",IF(L1217=LIST!$A$80,"",IF(L1217=LIST!$A$72,"",IF(L1217=LIST!$A$73,"",IF(L1217=LIST!$A$81,"",IF(L1217=LIST!$A$82,"",IF(L1217=LIST!$A$79,"",IF(K1217=LIST!$A$75,LIST!$A$75,ROUND(J1217*L1217,2)))))))))))))</f>
        <v/>
      </c>
      <c r="J1217" s="43">
        <f>IF(D1217="",0,IF(K1217=LIST!$A$75,0,IF(K1217=LIST!$A$76,0,IF(K1217=LIST!$A$77,0,IF(K1217=LIST!$A$78,0,(MIN(D1217,8)-K1217))))))</f>
        <v>0</v>
      </c>
      <c r="K1217" s="185" t="str">
        <f>IF(D1217="","",IF('CLAIM FORM'!$M$7="",0,IF(L1217=LIST!$A$78,0,IF('CLAIM FORM'!$M$7="R&amp;D",0,IF(E1217="",LIST!$A$75,IF(F1217=LIST!$F$30,0,IFERROR(((VLOOKUP(E1217,'TRAINING CODE'!B:D,3,FALSE)*MIN(D1217,8))),LIST!$A$76)))))))</f>
        <v/>
      </c>
      <c r="L1217" s="183" t="str">
        <f>IF(B1217="","",IF('CLAIM FORM'!$M$7="",LIST!$A$77,IFERROR(VLOOKUP(B1217,'PHR (Project Hourly Rate)'!B:G,6,FALSE),LIST!$A$78)))</f>
        <v/>
      </c>
    </row>
    <row r="1218" spans="1:12" ht="36" customHeight="1">
      <c r="A1218" s="184">
        <v>1216</v>
      </c>
      <c r="B1218" s="46"/>
      <c r="C1218" s="47"/>
      <c r="D1218" s="48"/>
      <c r="E1218" s="49"/>
      <c r="F1218" s="49"/>
      <c r="G1218" s="41" t="str">
        <f>IF(C1218="","",VLOOKUP(WEEKDAY(C1218),LIST!$A$15:$B$21,2,FALSE))</f>
        <v/>
      </c>
      <c r="H1218" s="42" t="str">
        <f>IF(B1218="","",IF(L1218=LIST!$A$80,LIST!$A$78,IF(L1218=LIST!$A$81,LIST!$A$78,IF(L1218=LIST!$A$82,LIST!$A$78,IF(IFERROR(VLOOKUP(B1218,'PHR (Project Hourly Rate)'!B:G,6,FALSE),LIST!$A$78)=0,LIST!$A$79,L1218)))))</f>
        <v/>
      </c>
      <c r="I1218" s="42" t="str">
        <f>IF(B1218="","",IF(L1218=LIST!$A$75,"",IF(K1218=LIST!$A$76,LIST!$A$76,IF(L1218=LIST!$A$77,"",IF(L1218=LIST!$A$78,"",IF(L1218=LIST!$A$80,"",IF(L1218=LIST!$A$72,"",IF(L1218=LIST!$A$73,"",IF(L1218=LIST!$A$81,"",IF(L1218=LIST!$A$82,"",IF(L1218=LIST!$A$79,"",IF(K1218=LIST!$A$75,LIST!$A$75,ROUND(J1218*L1218,2)))))))))))))</f>
        <v/>
      </c>
      <c r="J1218" s="43">
        <f>IF(D1218="",0,IF(K1218=LIST!$A$75,0,IF(K1218=LIST!$A$76,0,IF(K1218=LIST!$A$77,0,IF(K1218=LIST!$A$78,0,(MIN(D1218,8)-K1218))))))</f>
        <v>0</v>
      </c>
      <c r="K1218" s="185" t="str">
        <f>IF(D1218="","",IF('CLAIM FORM'!$M$7="",0,IF(L1218=LIST!$A$78,0,IF('CLAIM FORM'!$M$7="R&amp;D",0,IF(E1218="",LIST!$A$75,IF(F1218=LIST!$F$30,0,IFERROR(((VLOOKUP(E1218,'TRAINING CODE'!B:D,3,FALSE)*MIN(D1218,8))),LIST!$A$76)))))))</f>
        <v/>
      </c>
      <c r="L1218" s="183" t="str">
        <f>IF(B1218="","",IF('CLAIM FORM'!$M$7="",LIST!$A$77,IFERROR(VLOOKUP(B1218,'PHR (Project Hourly Rate)'!B:G,6,FALSE),LIST!$A$78)))</f>
        <v/>
      </c>
    </row>
    <row r="1219" spans="1:12" ht="36" customHeight="1">
      <c r="A1219" s="184">
        <v>1217</v>
      </c>
      <c r="B1219" s="46"/>
      <c r="C1219" s="47"/>
      <c r="D1219" s="48"/>
      <c r="E1219" s="49"/>
      <c r="F1219" s="49"/>
      <c r="G1219" s="41" t="str">
        <f>IF(C1219="","",VLOOKUP(WEEKDAY(C1219),LIST!$A$15:$B$21,2,FALSE))</f>
        <v/>
      </c>
      <c r="H1219" s="42" t="str">
        <f>IF(B1219="","",IF(L1219=LIST!$A$80,LIST!$A$78,IF(L1219=LIST!$A$81,LIST!$A$78,IF(L1219=LIST!$A$82,LIST!$A$78,IF(IFERROR(VLOOKUP(B1219,'PHR (Project Hourly Rate)'!B:G,6,FALSE),LIST!$A$78)=0,LIST!$A$79,L1219)))))</f>
        <v/>
      </c>
      <c r="I1219" s="42" t="str">
        <f>IF(B1219="","",IF(L1219=LIST!$A$75,"",IF(K1219=LIST!$A$76,LIST!$A$76,IF(L1219=LIST!$A$77,"",IF(L1219=LIST!$A$78,"",IF(L1219=LIST!$A$80,"",IF(L1219=LIST!$A$72,"",IF(L1219=LIST!$A$73,"",IF(L1219=LIST!$A$81,"",IF(L1219=LIST!$A$82,"",IF(L1219=LIST!$A$79,"",IF(K1219=LIST!$A$75,LIST!$A$75,ROUND(J1219*L1219,2)))))))))))))</f>
        <v/>
      </c>
      <c r="J1219" s="43">
        <f>IF(D1219="",0,IF(K1219=LIST!$A$75,0,IF(K1219=LIST!$A$76,0,IF(K1219=LIST!$A$77,0,IF(K1219=LIST!$A$78,0,(MIN(D1219,8)-K1219))))))</f>
        <v>0</v>
      </c>
      <c r="K1219" s="185" t="str">
        <f>IF(D1219="","",IF('CLAIM FORM'!$M$7="",0,IF(L1219=LIST!$A$78,0,IF('CLAIM FORM'!$M$7="R&amp;D",0,IF(E1219="",LIST!$A$75,IF(F1219=LIST!$F$30,0,IFERROR(((VLOOKUP(E1219,'TRAINING CODE'!B:D,3,FALSE)*MIN(D1219,8))),LIST!$A$76)))))))</f>
        <v/>
      </c>
      <c r="L1219" s="183" t="str">
        <f>IF(B1219="","",IF('CLAIM FORM'!$M$7="",LIST!$A$77,IFERROR(VLOOKUP(B1219,'PHR (Project Hourly Rate)'!B:G,6,FALSE),LIST!$A$78)))</f>
        <v/>
      </c>
    </row>
    <row r="1220" spans="1:12" ht="36" customHeight="1">
      <c r="A1220" s="184">
        <v>1218</v>
      </c>
      <c r="B1220" s="46"/>
      <c r="C1220" s="47"/>
      <c r="D1220" s="48"/>
      <c r="E1220" s="49"/>
      <c r="F1220" s="49"/>
      <c r="G1220" s="41" t="str">
        <f>IF(C1220="","",VLOOKUP(WEEKDAY(C1220),LIST!$A$15:$B$21,2,FALSE))</f>
        <v/>
      </c>
      <c r="H1220" s="42" t="str">
        <f>IF(B1220="","",IF(L1220=LIST!$A$80,LIST!$A$78,IF(L1220=LIST!$A$81,LIST!$A$78,IF(L1220=LIST!$A$82,LIST!$A$78,IF(IFERROR(VLOOKUP(B1220,'PHR (Project Hourly Rate)'!B:G,6,FALSE),LIST!$A$78)=0,LIST!$A$79,L1220)))))</f>
        <v/>
      </c>
      <c r="I1220" s="42" t="str">
        <f>IF(B1220="","",IF(L1220=LIST!$A$75,"",IF(K1220=LIST!$A$76,LIST!$A$76,IF(L1220=LIST!$A$77,"",IF(L1220=LIST!$A$78,"",IF(L1220=LIST!$A$80,"",IF(L1220=LIST!$A$72,"",IF(L1220=LIST!$A$73,"",IF(L1220=LIST!$A$81,"",IF(L1220=LIST!$A$82,"",IF(L1220=LIST!$A$79,"",IF(K1220=LIST!$A$75,LIST!$A$75,ROUND(J1220*L1220,2)))))))))))))</f>
        <v/>
      </c>
      <c r="J1220" s="43">
        <f>IF(D1220="",0,IF(K1220=LIST!$A$75,0,IF(K1220=LIST!$A$76,0,IF(K1220=LIST!$A$77,0,IF(K1220=LIST!$A$78,0,(MIN(D1220,8)-K1220))))))</f>
        <v>0</v>
      </c>
      <c r="K1220" s="185" t="str">
        <f>IF(D1220="","",IF('CLAIM FORM'!$M$7="",0,IF(L1220=LIST!$A$78,0,IF('CLAIM FORM'!$M$7="R&amp;D",0,IF(E1220="",LIST!$A$75,IF(F1220=LIST!$F$30,0,IFERROR(((VLOOKUP(E1220,'TRAINING CODE'!B:D,3,FALSE)*MIN(D1220,8))),LIST!$A$76)))))))</f>
        <v/>
      </c>
      <c r="L1220" s="183" t="str">
        <f>IF(B1220="","",IF('CLAIM FORM'!$M$7="",LIST!$A$77,IFERROR(VLOOKUP(B1220,'PHR (Project Hourly Rate)'!B:G,6,FALSE),LIST!$A$78)))</f>
        <v/>
      </c>
    </row>
    <row r="1221" spans="1:12" ht="36" customHeight="1">
      <c r="A1221" s="184">
        <v>1219</v>
      </c>
      <c r="B1221" s="46"/>
      <c r="C1221" s="47"/>
      <c r="D1221" s="48"/>
      <c r="E1221" s="49"/>
      <c r="F1221" s="49"/>
      <c r="G1221" s="41" t="str">
        <f>IF(C1221="","",VLOOKUP(WEEKDAY(C1221),LIST!$A$15:$B$21,2,FALSE))</f>
        <v/>
      </c>
      <c r="H1221" s="42" t="str">
        <f>IF(B1221="","",IF(L1221=LIST!$A$80,LIST!$A$78,IF(L1221=LIST!$A$81,LIST!$A$78,IF(L1221=LIST!$A$82,LIST!$A$78,IF(IFERROR(VLOOKUP(B1221,'PHR (Project Hourly Rate)'!B:G,6,FALSE),LIST!$A$78)=0,LIST!$A$79,L1221)))))</f>
        <v/>
      </c>
      <c r="I1221" s="42" t="str">
        <f>IF(B1221="","",IF(L1221=LIST!$A$75,"",IF(K1221=LIST!$A$76,LIST!$A$76,IF(L1221=LIST!$A$77,"",IF(L1221=LIST!$A$78,"",IF(L1221=LIST!$A$80,"",IF(L1221=LIST!$A$72,"",IF(L1221=LIST!$A$73,"",IF(L1221=LIST!$A$81,"",IF(L1221=LIST!$A$82,"",IF(L1221=LIST!$A$79,"",IF(K1221=LIST!$A$75,LIST!$A$75,ROUND(J1221*L1221,2)))))))))))))</f>
        <v/>
      </c>
      <c r="J1221" s="43">
        <f>IF(D1221="",0,IF(K1221=LIST!$A$75,0,IF(K1221=LIST!$A$76,0,IF(K1221=LIST!$A$77,0,IF(K1221=LIST!$A$78,0,(MIN(D1221,8)-K1221))))))</f>
        <v>0</v>
      </c>
      <c r="K1221" s="185" t="str">
        <f>IF(D1221="","",IF('CLAIM FORM'!$M$7="",0,IF(L1221=LIST!$A$78,0,IF('CLAIM FORM'!$M$7="R&amp;D",0,IF(E1221="",LIST!$A$75,IF(F1221=LIST!$F$30,0,IFERROR(((VLOOKUP(E1221,'TRAINING CODE'!B:D,3,FALSE)*MIN(D1221,8))),LIST!$A$76)))))))</f>
        <v/>
      </c>
      <c r="L1221" s="183" t="str">
        <f>IF(B1221="","",IF('CLAIM FORM'!$M$7="",LIST!$A$77,IFERROR(VLOOKUP(B1221,'PHR (Project Hourly Rate)'!B:G,6,FALSE),LIST!$A$78)))</f>
        <v/>
      </c>
    </row>
    <row r="1222" spans="1:12" ht="36" customHeight="1">
      <c r="A1222" s="184">
        <v>1220</v>
      </c>
      <c r="B1222" s="46"/>
      <c r="C1222" s="47"/>
      <c r="D1222" s="48"/>
      <c r="E1222" s="49"/>
      <c r="F1222" s="49"/>
      <c r="G1222" s="41" t="str">
        <f>IF(C1222="","",VLOOKUP(WEEKDAY(C1222),LIST!$A$15:$B$21,2,FALSE))</f>
        <v/>
      </c>
      <c r="H1222" s="42" t="str">
        <f>IF(B1222="","",IF(L1222=LIST!$A$80,LIST!$A$78,IF(L1222=LIST!$A$81,LIST!$A$78,IF(L1222=LIST!$A$82,LIST!$A$78,IF(IFERROR(VLOOKUP(B1222,'PHR (Project Hourly Rate)'!B:G,6,FALSE),LIST!$A$78)=0,LIST!$A$79,L1222)))))</f>
        <v/>
      </c>
      <c r="I1222" s="42" t="str">
        <f>IF(B1222="","",IF(L1222=LIST!$A$75,"",IF(K1222=LIST!$A$76,LIST!$A$76,IF(L1222=LIST!$A$77,"",IF(L1222=LIST!$A$78,"",IF(L1222=LIST!$A$80,"",IF(L1222=LIST!$A$72,"",IF(L1222=LIST!$A$73,"",IF(L1222=LIST!$A$81,"",IF(L1222=LIST!$A$82,"",IF(L1222=LIST!$A$79,"",IF(K1222=LIST!$A$75,LIST!$A$75,ROUND(J1222*L1222,2)))))))))))))</f>
        <v/>
      </c>
      <c r="J1222" s="43">
        <f>IF(D1222="",0,IF(K1222=LIST!$A$75,0,IF(K1222=LIST!$A$76,0,IF(K1222=LIST!$A$77,0,IF(K1222=LIST!$A$78,0,(MIN(D1222,8)-K1222))))))</f>
        <v>0</v>
      </c>
      <c r="K1222" s="185" t="str">
        <f>IF(D1222="","",IF('CLAIM FORM'!$M$7="",0,IF(L1222=LIST!$A$78,0,IF('CLAIM FORM'!$M$7="R&amp;D",0,IF(E1222="",LIST!$A$75,IF(F1222=LIST!$F$30,0,IFERROR(((VLOOKUP(E1222,'TRAINING CODE'!B:D,3,FALSE)*MIN(D1222,8))),LIST!$A$76)))))))</f>
        <v/>
      </c>
      <c r="L1222" s="183" t="str">
        <f>IF(B1222="","",IF('CLAIM FORM'!$M$7="",LIST!$A$77,IFERROR(VLOOKUP(B1222,'PHR (Project Hourly Rate)'!B:G,6,FALSE),LIST!$A$78)))</f>
        <v/>
      </c>
    </row>
    <row r="1223" spans="1:12" ht="36" customHeight="1">
      <c r="A1223" s="184">
        <v>1221</v>
      </c>
      <c r="B1223" s="46"/>
      <c r="C1223" s="47"/>
      <c r="D1223" s="48"/>
      <c r="E1223" s="49"/>
      <c r="F1223" s="49"/>
      <c r="G1223" s="41" t="str">
        <f>IF(C1223="","",VLOOKUP(WEEKDAY(C1223),LIST!$A$15:$B$21,2,FALSE))</f>
        <v/>
      </c>
      <c r="H1223" s="42" t="str">
        <f>IF(B1223="","",IF(L1223=LIST!$A$80,LIST!$A$78,IF(L1223=LIST!$A$81,LIST!$A$78,IF(L1223=LIST!$A$82,LIST!$A$78,IF(IFERROR(VLOOKUP(B1223,'PHR (Project Hourly Rate)'!B:G,6,FALSE),LIST!$A$78)=0,LIST!$A$79,L1223)))))</f>
        <v/>
      </c>
      <c r="I1223" s="42" t="str">
        <f>IF(B1223="","",IF(L1223=LIST!$A$75,"",IF(K1223=LIST!$A$76,LIST!$A$76,IF(L1223=LIST!$A$77,"",IF(L1223=LIST!$A$78,"",IF(L1223=LIST!$A$80,"",IF(L1223=LIST!$A$72,"",IF(L1223=LIST!$A$73,"",IF(L1223=LIST!$A$81,"",IF(L1223=LIST!$A$82,"",IF(L1223=LIST!$A$79,"",IF(K1223=LIST!$A$75,LIST!$A$75,ROUND(J1223*L1223,2)))))))))))))</f>
        <v/>
      </c>
      <c r="J1223" s="43">
        <f>IF(D1223="",0,IF(K1223=LIST!$A$75,0,IF(K1223=LIST!$A$76,0,IF(K1223=LIST!$A$77,0,IF(K1223=LIST!$A$78,0,(MIN(D1223,8)-K1223))))))</f>
        <v>0</v>
      </c>
      <c r="K1223" s="185" t="str">
        <f>IF(D1223="","",IF('CLAIM FORM'!$M$7="",0,IF(L1223=LIST!$A$78,0,IF('CLAIM FORM'!$M$7="R&amp;D",0,IF(E1223="",LIST!$A$75,IF(F1223=LIST!$F$30,0,IFERROR(((VLOOKUP(E1223,'TRAINING CODE'!B:D,3,FALSE)*MIN(D1223,8))),LIST!$A$76)))))))</f>
        <v/>
      </c>
      <c r="L1223" s="183" t="str">
        <f>IF(B1223="","",IF('CLAIM FORM'!$M$7="",LIST!$A$77,IFERROR(VLOOKUP(B1223,'PHR (Project Hourly Rate)'!B:G,6,FALSE),LIST!$A$78)))</f>
        <v/>
      </c>
    </row>
    <row r="1224" spans="1:12" ht="36" customHeight="1">
      <c r="A1224" s="184">
        <v>1222</v>
      </c>
      <c r="B1224" s="46"/>
      <c r="C1224" s="47"/>
      <c r="D1224" s="48"/>
      <c r="E1224" s="49"/>
      <c r="F1224" s="49"/>
      <c r="G1224" s="41" t="str">
        <f>IF(C1224="","",VLOOKUP(WEEKDAY(C1224),LIST!$A$15:$B$21,2,FALSE))</f>
        <v/>
      </c>
      <c r="H1224" s="42" t="str">
        <f>IF(B1224="","",IF(L1224=LIST!$A$80,LIST!$A$78,IF(L1224=LIST!$A$81,LIST!$A$78,IF(L1224=LIST!$A$82,LIST!$A$78,IF(IFERROR(VLOOKUP(B1224,'PHR (Project Hourly Rate)'!B:G,6,FALSE),LIST!$A$78)=0,LIST!$A$79,L1224)))))</f>
        <v/>
      </c>
      <c r="I1224" s="42" t="str">
        <f>IF(B1224="","",IF(L1224=LIST!$A$75,"",IF(K1224=LIST!$A$76,LIST!$A$76,IF(L1224=LIST!$A$77,"",IF(L1224=LIST!$A$78,"",IF(L1224=LIST!$A$80,"",IF(L1224=LIST!$A$72,"",IF(L1224=LIST!$A$73,"",IF(L1224=LIST!$A$81,"",IF(L1224=LIST!$A$82,"",IF(L1224=LIST!$A$79,"",IF(K1224=LIST!$A$75,LIST!$A$75,ROUND(J1224*L1224,2)))))))))))))</f>
        <v/>
      </c>
      <c r="J1224" s="43">
        <f>IF(D1224="",0,IF(K1224=LIST!$A$75,0,IF(K1224=LIST!$A$76,0,IF(K1224=LIST!$A$77,0,IF(K1224=LIST!$A$78,0,(MIN(D1224,8)-K1224))))))</f>
        <v>0</v>
      </c>
      <c r="K1224" s="185" t="str">
        <f>IF(D1224="","",IF('CLAIM FORM'!$M$7="",0,IF(L1224=LIST!$A$78,0,IF('CLAIM FORM'!$M$7="R&amp;D",0,IF(E1224="",LIST!$A$75,IF(F1224=LIST!$F$30,0,IFERROR(((VLOOKUP(E1224,'TRAINING CODE'!B:D,3,FALSE)*MIN(D1224,8))),LIST!$A$76)))))))</f>
        <v/>
      </c>
      <c r="L1224" s="183" t="str">
        <f>IF(B1224="","",IF('CLAIM FORM'!$M$7="",LIST!$A$77,IFERROR(VLOOKUP(B1224,'PHR (Project Hourly Rate)'!B:G,6,FALSE),LIST!$A$78)))</f>
        <v/>
      </c>
    </row>
    <row r="1225" spans="1:12" ht="36" customHeight="1">
      <c r="A1225" s="184">
        <v>1223</v>
      </c>
      <c r="B1225" s="46"/>
      <c r="C1225" s="47"/>
      <c r="D1225" s="48"/>
      <c r="E1225" s="49"/>
      <c r="F1225" s="49"/>
      <c r="G1225" s="41" t="str">
        <f>IF(C1225="","",VLOOKUP(WEEKDAY(C1225),LIST!$A$15:$B$21,2,FALSE))</f>
        <v/>
      </c>
      <c r="H1225" s="42" t="str">
        <f>IF(B1225="","",IF(L1225=LIST!$A$80,LIST!$A$78,IF(L1225=LIST!$A$81,LIST!$A$78,IF(L1225=LIST!$A$82,LIST!$A$78,IF(IFERROR(VLOOKUP(B1225,'PHR (Project Hourly Rate)'!B:G,6,FALSE),LIST!$A$78)=0,LIST!$A$79,L1225)))))</f>
        <v/>
      </c>
      <c r="I1225" s="42" t="str">
        <f>IF(B1225="","",IF(L1225=LIST!$A$75,"",IF(K1225=LIST!$A$76,LIST!$A$76,IF(L1225=LIST!$A$77,"",IF(L1225=LIST!$A$78,"",IF(L1225=LIST!$A$80,"",IF(L1225=LIST!$A$72,"",IF(L1225=LIST!$A$73,"",IF(L1225=LIST!$A$81,"",IF(L1225=LIST!$A$82,"",IF(L1225=LIST!$A$79,"",IF(K1225=LIST!$A$75,LIST!$A$75,ROUND(J1225*L1225,2)))))))))))))</f>
        <v/>
      </c>
      <c r="J1225" s="43">
        <f>IF(D1225="",0,IF(K1225=LIST!$A$75,0,IF(K1225=LIST!$A$76,0,IF(K1225=LIST!$A$77,0,IF(K1225=LIST!$A$78,0,(MIN(D1225,8)-K1225))))))</f>
        <v>0</v>
      </c>
      <c r="K1225" s="185" t="str">
        <f>IF(D1225="","",IF('CLAIM FORM'!$M$7="",0,IF(L1225=LIST!$A$78,0,IF('CLAIM FORM'!$M$7="R&amp;D",0,IF(E1225="",LIST!$A$75,IF(F1225=LIST!$F$30,0,IFERROR(((VLOOKUP(E1225,'TRAINING CODE'!B:D,3,FALSE)*MIN(D1225,8))),LIST!$A$76)))))))</f>
        <v/>
      </c>
      <c r="L1225" s="183" t="str">
        <f>IF(B1225="","",IF('CLAIM FORM'!$M$7="",LIST!$A$77,IFERROR(VLOOKUP(B1225,'PHR (Project Hourly Rate)'!B:G,6,FALSE),LIST!$A$78)))</f>
        <v/>
      </c>
    </row>
    <row r="1226" spans="1:12" ht="36" customHeight="1">
      <c r="A1226" s="184">
        <v>1224</v>
      </c>
      <c r="B1226" s="46"/>
      <c r="C1226" s="47"/>
      <c r="D1226" s="48"/>
      <c r="E1226" s="49"/>
      <c r="F1226" s="49"/>
      <c r="G1226" s="41" t="str">
        <f>IF(C1226="","",VLOOKUP(WEEKDAY(C1226),LIST!$A$15:$B$21,2,FALSE))</f>
        <v/>
      </c>
      <c r="H1226" s="42" t="str">
        <f>IF(B1226="","",IF(L1226=LIST!$A$80,LIST!$A$78,IF(L1226=LIST!$A$81,LIST!$A$78,IF(L1226=LIST!$A$82,LIST!$A$78,IF(IFERROR(VLOOKUP(B1226,'PHR (Project Hourly Rate)'!B:G,6,FALSE),LIST!$A$78)=0,LIST!$A$79,L1226)))))</f>
        <v/>
      </c>
      <c r="I1226" s="42" t="str">
        <f>IF(B1226="","",IF(L1226=LIST!$A$75,"",IF(K1226=LIST!$A$76,LIST!$A$76,IF(L1226=LIST!$A$77,"",IF(L1226=LIST!$A$78,"",IF(L1226=LIST!$A$80,"",IF(L1226=LIST!$A$72,"",IF(L1226=LIST!$A$73,"",IF(L1226=LIST!$A$81,"",IF(L1226=LIST!$A$82,"",IF(L1226=LIST!$A$79,"",IF(K1226=LIST!$A$75,LIST!$A$75,ROUND(J1226*L1226,2)))))))))))))</f>
        <v/>
      </c>
      <c r="J1226" s="43">
        <f>IF(D1226="",0,IF(K1226=LIST!$A$75,0,IF(K1226=LIST!$A$76,0,IF(K1226=LIST!$A$77,0,IF(K1226=LIST!$A$78,0,(MIN(D1226,8)-K1226))))))</f>
        <v>0</v>
      </c>
      <c r="K1226" s="185" t="str">
        <f>IF(D1226="","",IF('CLAIM FORM'!$M$7="",0,IF(L1226=LIST!$A$78,0,IF('CLAIM FORM'!$M$7="R&amp;D",0,IF(E1226="",LIST!$A$75,IF(F1226=LIST!$F$30,0,IFERROR(((VLOOKUP(E1226,'TRAINING CODE'!B:D,3,FALSE)*MIN(D1226,8))),LIST!$A$76)))))))</f>
        <v/>
      </c>
      <c r="L1226" s="183" t="str">
        <f>IF(B1226="","",IF('CLAIM FORM'!$M$7="",LIST!$A$77,IFERROR(VLOOKUP(B1226,'PHR (Project Hourly Rate)'!B:G,6,FALSE),LIST!$A$78)))</f>
        <v/>
      </c>
    </row>
    <row r="1227" spans="1:12" ht="36" customHeight="1">
      <c r="A1227" s="184">
        <v>1225</v>
      </c>
      <c r="B1227" s="46"/>
      <c r="C1227" s="47"/>
      <c r="D1227" s="48"/>
      <c r="E1227" s="49"/>
      <c r="F1227" s="49"/>
      <c r="G1227" s="41" t="str">
        <f>IF(C1227="","",VLOOKUP(WEEKDAY(C1227),LIST!$A$15:$B$21,2,FALSE))</f>
        <v/>
      </c>
      <c r="H1227" s="42" t="str">
        <f>IF(B1227="","",IF(L1227=LIST!$A$80,LIST!$A$78,IF(L1227=LIST!$A$81,LIST!$A$78,IF(L1227=LIST!$A$82,LIST!$A$78,IF(IFERROR(VLOOKUP(B1227,'PHR (Project Hourly Rate)'!B:G,6,FALSE),LIST!$A$78)=0,LIST!$A$79,L1227)))))</f>
        <v/>
      </c>
      <c r="I1227" s="42" t="str">
        <f>IF(B1227="","",IF(L1227=LIST!$A$75,"",IF(K1227=LIST!$A$76,LIST!$A$76,IF(L1227=LIST!$A$77,"",IF(L1227=LIST!$A$78,"",IF(L1227=LIST!$A$80,"",IF(L1227=LIST!$A$72,"",IF(L1227=LIST!$A$73,"",IF(L1227=LIST!$A$81,"",IF(L1227=LIST!$A$82,"",IF(L1227=LIST!$A$79,"",IF(K1227=LIST!$A$75,LIST!$A$75,ROUND(J1227*L1227,2)))))))))))))</f>
        <v/>
      </c>
      <c r="J1227" s="43">
        <f>IF(D1227="",0,IF(K1227=LIST!$A$75,0,IF(K1227=LIST!$A$76,0,IF(K1227=LIST!$A$77,0,IF(K1227=LIST!$A$78,0,(MIN(D1227,8)-K1227))))))</f>
        <v>0</v>
      </c>
      <c r="K1227" s="185" t="str">
        <f>IF(D1227="","",IF('CLAIM FORM'!$M$7="",0,IF(L1227=LIST!$A$78,0,IF('CLAIM FORM'!$M$7="R&amp;D",0,IF(E1227="",LIST!$A$75,IF(F1227=LIST!$F$30,0,IFERROR(((VLOOKUP(E1227,'TRAINING CODE'!B:D,3,FALSE)*MIN(D1227,8))),LIST!$A$76)))))))</f>
        <v/>
      </c>
      <c r="L1227" s="183" t="str">
        <f>IF(B1227="","",IF('CLAIM FORM'!$M$7="",LIST!$A$77,IFERROR(VLOOKUP(B1227,'PHR (Project Hourly Rate)'!B:G,6,FALSE),LIST!$A$78)))</f>
        <v/>
      </c>
    </row>
    <row r="1228" spans="1:12" ht="36" customHeight="1">
      <c r="A1228" s="184">
        <v>1226</v>
      </c>
      <c r="B1228" s="46"/>
      <c r="C1228" s="47"/>
      <c r="D1228" s="48"/>
      <c r="E1228" s="49"/>
      <c r="F1228" s="49"/>
      <c r="G1228" s="41" t="str">
        <f>IF(C1228="","",VLOOKUP(WEEKDAY(C1228),LIST!$A$15:$B$21,2,FALSE))</f>
        <v/>
      </c>
      <c r="H1228" s="42" t="str">
        <f>IF(B1228="","",IF(L1228=LIST!$A$80,LIST!$A$78,IF(L1228=LIST!$A$81,LIST!$A$78,IF(L1228=LIST!$A$82,LIST!$A$78,IF(IFERROR(VLOOKUP(B1228,'PHR (Project Hourly Rate)'!B:G,6,FALSE),LIST!$A$78)=0,LIST!$A$79,L1228)))))</f>
        <v/>
      </c>
      <c r="I1228" s="42" t="str">
        <f>IF(B1228="","",IF(L1228=LIST!$A$75,"",IF(K1228=LIST!$A$76,LIST!$A$76,IF(L1228=LIST!$A$77,"",IF(L1228=LIST!$A$78,"",IF(L1228=LIST!$A$80,"",IF(L1228=LIST!$A$72,"",IF(L1228=LIST!$A$73,"",IF(L1228=LIST!$A$81,"",IF(L1228=LIST!$A$82,"",IF(L1228=LIST!$A$79,"",IF(K1228=LIST!$A$75,LIST!$A$75,ROUND(J1228*L1228,2)))))))))))))</f>
        <v/>
      </c>
      <c r="J1228" s="43">
        <f>IF(D1228="",0,IF(K1228=LIST!$A$75,0,IF(K1228=LIST!$A$76,0,IF(K1228=LIST!$A$77,0,IF(K1228=LIST!$A$78,0,(MIN(D1228,8)-K1228))))))</f>
        <v>0</v>
      </c>
      <c r="K1228" s="185" t="str">
        <f>IF(D1228="","",IF('CLAIM FORM'!$M$7="",0,IF(L1228=LIST!$A$78,0,IF('CLAIM FORM'!$M$7="R&amp;D",0,IF(E1228="",LIST!$A$75,IF(F1228=LIST!$F$30,0,IFERROR(((VLOOKUP(E1228,'TRAINING CODE'!B:D,3,FALSE)*MIN(D1228,8))),LIST!$A$76)))))))</f>
        <v/>
      </c>
      <c r="L1228" s="183" t="str">
        <f>IF(B1228="","",IF('CLAIM FORM'!$M$7="",LIST!$A$77,IFERROR(VLOOKUP(B1228,'PHR (Project Hourly Rate)'!B:G,6,FALSE),LIST!$A$78)))</f>
        <v/>
      </c>
    </row>
    <row r="1229" spans="1:12" ht="36" customHeight="1">
      <c r="A1229" s="184">
        <v>1227</v>
      </c>
      <c r="B1229" s="46"/>
      <c r="C1229" s="47"/>
      <c r="D1229" s="48"/>
      <c r="E1229" s="49"/>
      <c r="F1229" s="49"/>
      <c r="G1229" s="41" t="str">
        <f>IF(C1229="","",VLOOKUP(WEEKDAY(C1229),LIST!$A$15:$B$21,2,FALSE))</f>
        <v/>
      </c>
      <c r="H1229" s="42" t="str">
        <f>IF(B1229="","",IF(L1229=LIST!$A$80,LIST!$A$78,IF(L1229=LIST!$A$81,LIST!$A$78,IF(L1229=LIST!$A$82,LIST!$A$78,IF(IFERROR(VLOOKUP(B1229,'PHR (Project Hourly Rate)'!B:G,6,FALSE),LIST!$A$78)=0,LIST!$A$79,L1229)))))</f>
        <v/>
      </c>
      <c r="I1229" s="42" t="str">
        <f>IF(B1229="","",IF(L1229=LIST!$A$75,"",IF(K1229=LIST!$A$76,LIST!$A$76,IF(L1229=LIST!$A$77,"",IF(L1229=LIST!$A$78,"",IF(L1229=LIST!$A$80,"",IF(L1229=LIST!$A$72,"",IF(L1229=LIST!$A$73,"",IF(L1229=LIST!$A$81,"",IF(L1229=LIST!$A$82,"",IF(L1229=LIST!$A$79,"",IF(K1229=LIST!$A$75,LIST!$A$75,ROUND(J1229*L1229,2)))))))))))))</f>
        <v/>
      </c>
      <c r="J1229" s="43">
        <f>IF(D1229="",0,IF(K1229=LIST!$A$75,0,IF(K1229=LIST!$A$76,0,IF(K1229=LIST!$A$77,0,IF(K1229=LIST!$A$78,0,(MIN(D1229,8)-K1229))))))</f>
        <v>0</v>
      </c>
      <c r="K1229" s="185" t="str">
        <f>IF(D1229="","",IF('CLAIM FORM'!$M$7="",0,IF(L1229=LIST!$A$78,0,IF('CLAIM FORM'!$M$7="R&amp;D",0,IF(E1229="",LIST!$A$75,IF(F1229=LIST!$F$30,0,IFERROR(((VLOOKUP(E1229,'TRAINING CODE'!B:D,3,FALSE)*MIN(D1229,8))),LIST!$A$76)))))))</f>
        <v/>
      </c>
      <c r="L1229" s="183" t="str">
        <f>IF(B1229="","",IF('CLAIM FORM'!$M$7="",LIST!$A$77,IFERROR(VLOOKUP(B1229,'PHR (Project Hourly Rate)'!B:G,6,FALSE),LIST!$A$78)))</f>
        <v/>
      </c>
    </row>
    <row r="1230" spans="1:12" ht="36" customHeight="1">
      <c r="A1230" s="184">
        <v>1228</v>
      </c>
      <c r="B1230" s="46"/>
      <c r="C1230" s="47"/>
      <c r="D1230" s="48"/>
      <c r="E1230" s="49"/>
      <c r="F1230" s="49"/>
      <c r="G1230" s="41" t="str">
        <f>IF(C1230="","",VLOOKUP(WEEKDAY(C1230),LIST!$A$15:$B$21,2,FALSE))</f>
        <v/>
      </c>
      <c r="H1230" s="42" t="str">
        <f>IF(B1230="","",IF(L1230=LIST!$A$80,LIST!$A$78,IF(L1230=LIST!$A$81,LIST!$A$78,IF(L1230=LIST!$A$82,LIST!$A$78,IF(IFERROR(VLOOKUP(B1230,'PHR (Project Hourly Rate)'!B:G,6,FALSE),LIST!$A$78)=0,LIST!$A$79,L1230)))))</f>
        <v/>
      </c>
      <c r="I1230" s="42" t="str">
        <f>IF(B1230="","",IF(L1230=LIST!$A$75,"",IF(K1230=LIST!$A$76,LIST!$A$76,IF(L1230=LIST!$A$77,"",IF(L1230=LIST!$A$78,"",IF(L1230=LIST!$A$80,"",IF(L1230=LIST!$A$72,"",IF(L1230=LIST!$A$73,"",IF(L1230=LIST!$A$81,"",IF(L1230=LIST!$A$82,"",IF(L1230=LIST!$A$79,"",IF(K1230=LIST!$A$75,LIST!$A$75,ROUND(J1230*L1230,2)))))))))))))</f>
        <v/>
      </c>
      <c r="J1230" s="43">
        <f>IF(D1230="",0,IF(K1230=LIST!$A$75,0,IF(K1230=LIST!$A$76,0,IF(K1230=LIST!$A$77,0,IF(K1230=LIST!$A$78,0,(MIN(D1230,8)-K1230))))))</f>
        <v>0</v>
      </c>
      <c r="K1230" s="185" t="str">
        <f>IF(D1230="","",IF('CLAIM FORM'!$M$7="",0,IF(L1230=LIST!$A$78,0,IF('CLAIM FORM'!$M$7="R&amp;D",0,IF(E1230="",LIST!$A$75,IF(F1230=LIST!$F$30,0,IFERROR(((VLOOKUP(E1230,'TRAINING CODE'!B:D,3,FALSE)*MIN(D1230,8))),LIST!$A$76)))))))</f>
        <v/>
      </c>
      <c r="L1230" s="183" t="str">
        <f>IF(B1230="","",IF('CLAIM FORM'!$M$7="",LIST!$A$77,IFERROR(VLOOKUP(B1230,'PHR (Project Hourly Rate)'!B:G,6,FALSE),LIST!$A$78)))</f>
        <v/>
      </c>
    </row>
    <row r="1231" spans="1:12" ht="36" customHeight="1">
      <c r="A1231" s="184">
        <v>1229</v>
      </c>
      <c r="B1231" s="46"/>
      <c r="C1231" s="47"/>
      <c r="D1231" s="48"/>
      <c r="E1231" s="49"/>
      <c r="F1231" s="49"/>
      <c r="G1231" s="41" t="str">
        <f>IF(C1231="","",VLOOKUP(WEEKDAY(C1231),LIST!$A$15:$B$21,2,FALSE))</f>
        <v/>
      </c>
      <c r="H1231" s="42" t="str">
        <f>IF(B1231="","",IF(L1231=LIST!$A$80,LIST!$A$78,IF(L1231=LIST!$A$81,LIST!$A$78,IF(L1231=LIST!$A$82,LIST!$A$78,IF(IFERROR(VLOOKUP(B1231,'PHR (Project Hourly Rate)'!B:G,6,FALSE),LIST!$A$78)=0,LIST!$A$79,L1231)))))</f>
        <v/>
      </c>
      <c r="I1231" s="42" t="str">
        <f>IF(B1231="","",IF(L1231=LIST!$A$75,"",IF(K1231=LIST!$A$76,LIST!$A$76,IF(L1231=LIST!$A$77,"",IF(L1231=LIST!$A$78,"",IF(L1231=LIST!$A$80,"",IF(L1231=LIST!$A$72,"",IF(L1231=LIST!$A$73,"",IF(L1231=LIST!$A$81,"",IF(L1231=LIST!$A$82,"",IF(L1231=LIST!$A$79,"",IF(K1231=LIST!$A$75,LIST!$A$75,ROUND(J1231*L1231,2)))))))))))))</f>
        <v/>
      </c>
      <c r="J1231" s="43">
        <f>IF(D1231="",0,IF(K1231=LIST!$A$75,0,IF(K1231=LIST!$A$76,0,IF(K1231=LIST!$A$77,0,IF(K1231=LIST!$A$78,0,(MIN(D1231,8)-K1231))))))</f>
        <v>0</v>
      </c>
      <c r="K1231" s="185" t="str">
        <f>IF(D1231="","",IF('CLAIM FORM'!$M$7="",0,IF(L1231=LIST!$A$78,0,IF('CLAIM FORM'!$M$7="R&amp;D",0,IF(E1231="",LIST!$A$75,IF(F1231=LIST!$F$30,0,IFERROR(((VLOOKUP(E1231,'TRAINING CODE'!B:D,3,FALSE)*MIN(D1231,8))),LIST!$A$76)))))))</f>
        <v/>
      </c>
      <c r="L1231" s="183" t="str">
        <f>IF(B1231="","",IF('CLAIM FORM'!$M$7="",LIST!$A$77,IFERROR(VLOOKUP(B1231,'PHR (Project Hourly Rate)'!B:G,6,FALSE),LIST!$A$78)))</f>
        <v/>
      </c>
    </row>
    <row r="1232" spans="1:12" ht="36" customHeight="1">
      <c r="A1232" s="184">
        <v>1230</v>
      </c>
      <c r="B1232" s="46"/>
      <c r="C1232" s="47"/>
      <c r="D1232" s="48"/>
      <c r="E1232" s="49"/>
      <c r="F1232" s="49"/>
      <c r="G1232" s="41" t="str">
        <f>IF(C1232="","",VLOOKUP(WEEKDAY(C1232),LIST!$A$15:$B$21,2,FALSE))</f>
        <v/>
      </c>
      <c r="H1232" s="42" t="str">
        <f>IF(B1232="","",IF(L1232=LIST!$A$80,LIST!$A$78,IF(L1232=LIST!$A$81,LIST!$A$78,IF(L1232=LIST!$A$82,LIST!$A$78,IF(IFERROR(VLOOKUP(B1232,'PHR (Project Hourly Rate)'!B:G,6,FALSE),LIST!$A$78)=0,LIST!$A$79,L1232)))))</f>
        <v/>
      </c>
      <c r="I1232" s="42" t="str">
        <f>IF(B1232="","",IF(L1232=LIST!$A$75,"",IF(K1232=LIST!$A$76,LIST!$A$76,IF(L1232=LIST!$A$77,"",IF(L1232=LIST!$A$78,"",IF(L1232=LIST!$A$80,"",IF(L1232=LIST!$A$72,"",IF(L1232=LIST!$A$73,"",IF(L1232=LIST!$A$81,"",IF(L1232=LIST!$A$82,"",IF(L1232=LIST!$A$79,"",IF(K1232=LIST!$A$75,LIST!$A$75,ROUND(J1232*L1232,2)))))))))))))</f>
        <v/>
      </c>
      <c r="J1232" s="43">
        <f>IF(D1232="",0,IF(K1232=LIST!$A$75,0,IF(K1232=LIST!$A$76,0,IF(K1232=LIST!$A$77,0,IF(K1232=LIST!$A$78,0,(MIN(D1232,8)-K1232))))))</f>
        <v>0</v>
      </c>
      <c r="K1232" s="185" t="str">
        <f>IF(D1232="","",IF('CLAIM FORM'!$M$7="",0,IF(L1232=LIST!$A$78,0,IF('CLAIM FORM'!$M$7="R&amp;D",0,IF(E1232="",LIST!$A$75,IF(F1232=LIST!$F$30,0,IFERROR(((VLOOKUP(E1232,'TRAINING CODE'!B:D,3,FALSE)*MIN(D1232,8))),LIST!$A$76)))))))</f>
        <v/>
      </c>
      <c r="L1232" s="183" t="str">
        <f>IF(B1232="","",IF('CLAIM FORM'!$M$7="",LIST!$A$77,IFERROR(VLOOKUP(B1232,'PHR (Project Hourly Rate)'!B:G,6,FALSE),LIST!$A$78)))</f>
        <v/>
      </c>
    </row>
    <row r="1233" spans="1:12" ht="36" customHeight="1">
      <c r="A1233" s="184">
        <v>1231</v>
      </c>
      <c r="B1233" s="46"/>
      <c r="C1233" s="47"/>
      <c r="D1233" s="48"/>
      <c r="E1233" s="49"/>
      <c r="F1233" s="49"/>
      <c r="G1233" s="41" t="str">
        <f>IF(C1233="","",VLOOKUP(WEEKDAY(C1233),LIST!$A$15:$B$21,2,FALSE))</f>
        <v/>
      </c>
      <c r="H1233" s="42" t="str">
        <f>IF(B1233="","",IF(L1233=LIST!$A$80,LIST!$A$78,IF(L1233=LIST!$A$81,LIST!$A$78,IF(L1233=LIST!$A$82,LIST!$A$78,IF(IFERROR(VLOOKUP(B1233,'PHR (Project Hourly Rate)'!B:G,6,FALSE),LIST!$A$78)=0,LIST!$A$79,L1233)))))</f>
        <v/>
      </c>
      <c r="I1233" s="42" t="str">
        <f>IF(B1233="","",IF(L1233=LIST!$A$75,"",IF(K1233=LIST!$A$76,LIST!$A$76,IF(L1233=LIST!$A$77,"",IF(L1233=LIST!$A$78,"",IF(L1233=LIST!$A$80,"",IF(L1233=LIST!$A$72,"",IF(L1233=LIST!$A$73,"",IF(L1233=LIST!$A$81,"",IF(L1233=LIST!$A$82,"",IF(L1233=LIST!$A$79,"",IF(K1233=LIST!$A$75,LIST!$A$75,ROUND(J1233*L1233,2)))))))))))))</f>
        <v/>
      </c>
      <c r="J1233" s="43">
        <f>IF(D1233="",0,IF(K1233=LIST!$A$75,0,IF(K1233=LIST!$A$76,0,IF(K1233=LIST!$A$77,0,IF(K1233=LIST!$A$78,0,(MIN(D1233,8)-K1233))))))</f>
        <v>0</v>
      </c>
      <c r="K1233" s="185" t="str">
        <f>IF(D1233="","",IF('CLAIM FORM'!$M$7="",0,IF(L1233=LIST!$A$78,0,IF('CLAIM FORM'!$M$7="R&amp;D",0,IF(E1233="",LIST!$A$75,IF(F1233=LIST!$F$30,0,IFERROR(((VLOOKUP(E1233,'TRAINING CODE'!B:D,3,FALSE)*MIN(D1233,8))),LIST!$A$76)))))))</f>
        <v/>
      </c>
      <c r="L1233" s="183" t="str">
        <f>IF(B1233="","",IF('CLAIM FORM'!$M$7="",LIST!$A$77,IFERROR(VLOOKUP(B1233,'PHR (Project Hourly Rate)'!B:G,6,FALSE),LIST!$A$78)))</f>
        <v/>
      </c>
    </row>
    <row r="1234" spans="1:12" ht="36" customHeight="1">
      <c r="A1234" s="184">
        <v>1232</v>
      </c>
      <c r="B1234" s="46"/>
      <c r="C1234" s="47"/>
      <c r="D1234" s="48"/>
      <c r="E1234" s="49"/>
      <c r="F1234" s="49"/>
      <c r="G1234" s="41" t="str">
        <f>IF(C1234="","",VLOOKUP(WEEKDAY(C1234),LIST!$A$15:$B$21,2,FALSE))</f>
        <v/>
      </c>
      <c r="H1234" s="42" t="str">
        <f>IF(B1234="","",IF(L1234=LIST!$A$80,LIST!$A$78,IF(L1234=LIST!$A$81,LIST!$A$78,IF(L1234=LIST!$A$82,LIST!$A$78,IF(IFERROR(VLOOKUP(B1234,'PHR (Project Hourly Rate)'!B:G,6,FALSE),LIST!$A$78)=0,LIST!$A$79,L1234)))))</f>
        <v/>
      </c>
      <c r="I1234" s="42" t="str">
        <f>IF(B1234="","",IF(L1234=LIST!$A$75,"",IF(K1234=LIST!$A$76,LIST!$A$76,IF(L1234=LIST!$A$77,"",IF(L1234=LIST!$A$78,"",IF(L1234=LIST!$A$80,"",IF(L1234=LIST!$A$72,"",IF(L1234=LIST!$A$73,"",IF(L1234=LIST!$A$81,"",IF(L1234=LIST!$A$82,"",IF(L1234=LIST!$A$79,"",IF(K1234=LIST!$A$75,LIST!$A$75,ROUND(J1234*L1234,2)))))))))))))</f>
        <v/>
      </c>
      <c r="J1234" s="43">
        <f>IF(D1234="",0,IF(K1234=LIST!$A$75,0,IF(K1234=LIST!$A$76,0,IF(K1234=LIST!$A$77,0,IF(K1234=LIST!$A$78,0,(MIN(D1234,8)-K1234))))))</f>
        <v>0</v>
      </c>
      <c r="K1234" s="185" t="str">
        <f>IF(D1234="","",IF('CLAIM FORM'!$M$7="",0,IF(L1234=LIST!$A$78,0,IF('CLAIM FORM'!$M$7="R&amp;D",0,IF(E1234="",LIST!$A$75,IF(F1234=LIST!$F$30,0,IFERROR(((VLOOKUP(E1234,'TRAINING CODE'!B:D,3,FALSE)*MIN(D1234,8))),LIST!$A$76)))))))</f>
        <v/>
      </c>
      <c r="L1234" s="183" t="str">
        <f>IF(B1234="","",IF('CLAIM FORM'!$M$7="",LIST!$A$77,IFERROR(VLOOKUP(B1234,'PHR (Project Hourly Rate)'!B:G,6,FALSE),LIST!$A$78)))</f>
        <v/>
      </c>
    </row>
    <row r="1235" spans="1:12" ht="36" customHeight="1">
      <c r="A1235" s="184">
        <v>1233</v>
      </c>
      <c r="B1235" s="46"/>
      <c r="C1235" s="47"/>
      <c r="D1235" s="48"/>
      <c r="E1235" s="49"/>
      <c r="F1235" s="49"/>
      <c r="G1235" s="41" t="str">
        <f>IF(C1235="","",VLOOKUP(WEEKDAY(C1235),LIST!$A$15:$B$21,2,FALSE))</f>
        <v/>
      </c>
      <c r="H1235" s="42" t="str">
        <f>IF(B1235="","",IF(L1235=LIST!$A$80,LIST!$A$78,IF(L1235=LIST!$A$81,LIST!$A$78,IF(L1235=LIST!$A$82,LIST!$A$78,IF(IFERROR(VLOOKUP(B1235,'PHR (Project Hourly Rate)'!B:G,6,FALSE),LIST!$A$78)=0,LIST!$A$79,L1235)))))</f>
        <v/>
      </c>
      <c r="I1235" s="42" t="str">
        <f>IF(B1235="","",IF(L1235=LIST!$A$75,"",IF(K1235=LIST!$A$76,LIST!$A$76,IF(L1235=LIST!$A$77,"",IF(L1235=LIST!$A$78,"",IF(L1235=LIST!$A$80,"",IF(L1235=LIST!$A$72,"",IF(L1235=LIST!$A$73,"",IF(L1235=LIST!$A$81,"",IF(L1235=LIST!$A$82,"",IF(L1235=LIST!$A$79,"",IF(K1235=LIST!$A$75,LIST!$A$75,ROUND(J1235*L1235,2)))))))))))))</f>
        <v/>
      </c>
      <c r="J1235" s="43">
        <f>IF(D1235="",0,IF(K1235=LIST!$A$75,0,IF(K1235=LIST!$A$76,0,IF(K1235=LIST!$A$77,0,IF(K1235=LIST!$A$78,0,(MIN(D1235,8)-K1235))))))</f>
        <v>0</v>
      </c>
      <c r="K1235" s="185" t="str">
        <f>IF(D1235="","",IF('CLAIM FORM'!$M$7="",0,IF(L1235=LIST!$A$78,0,IF('CLAIM FORM'!$M$7="R&amp;D",0,IF(E1235="",LIST!$A$75,IF(F1235=LIST!$F$30,0,IFERROR(((VLOOKUP(E1235,'TRAINING CODE'!B:D,3,FALSE)*MIN(D1235,8))),LIST!$A$76)))))))</f>
        <v/>
      </c>
      <c r="L1235" s="183" t="str">
        <f>IF(B1235="","",IF('CLAIM FORM'!$M$7="",LIST!$A$77,IFERROR(VLOOKUP(B1235,'PHR (Project Hourly Rate)'!B:G,6,FALSE),LIST!$A$78)))</f>
        <v/>
      </c>
    </row>
    <row r="1236" spans="1:12" ht="36" customHeight="1">
      <c r="A1236" s="184">
        <v>1234</v>
      </c>
      <c r="B1236" s="46"/>
      <c r="C1236" s="47"/>
      <c r="D1236" s="48"/>
      <c r="E1236" s="49"/>
      <c r="F1236" s="49"/>
      <c r="G1236" s="41" t="str">
        <f>IF(C1236="","",VLOOKUP(WEEKDAY(C1236),LIST!$A$15:$B$21,2,FALSE))</f>
        <v/>
      </c>
      <c r="H1236" s="42" t="str">
        <f>IF(B1236="","",IF(L1236=LIST!$A$80,LIST!$A$78,IF(L1236=LIST!$A$81,LIST!$A$78,IF(L1236=LIST!$A$82,LIST!$A$78,IF(IFERROR(VLOOKUP(B1236,'PHR (Project Hourly Rate)'!B:G,6,FALSE),LIST!$A$78)=0,LIST!$A$79,L1236)))))</f>
        <v/>
      </c>
      <c r="I1236" s="42" t="str">
        <f>IF(B1236="","",IF(L1236=LIST!$A$75,"",IF(K1236=LIST!$A$76,LIST!$A$76,IF(L1236=LIST!$A$77,"",IF(L1236=LIST!$A$78,"",IF(L1236=LIST!$A$80,"",IF(L1236=LIST!$A$72,"",IF(L1236=LIST!$A$73,"",IF(L1236=LIST!$A$81,"",IF(L1236=LIST!$A$82,"",IF(L1236=LIST!$A$79,"",IF(K1236=LIST!$A$75,LIST!$A$75,ROUND(J1236*L1236,2)))))))))))))</f>
        <v/>
      </c>
      <c r="J1236" s="43">
        <f>IF(D1236="",0,IF(K1236=LIST!$A$75,0,IF(K1236=LIST!$A$76,0,IF(K1236=LIST!$A$77,0,IF(K1236=LIST!$A$78,0,(MIN(D1236,8)-K1236))))))</f>
        <v>0</v>
      </c>
      <c r="K1236" s="185" t="str">
        <f>IF(D1236="","",IF('CLAIM FORM'!$M$7="",0,IF(L1236=LIST!$A$78,0,IF('CLAIM FORM'!$M$7="R&amp;D",0,IF(E1236="",LIST!$A$75,IF(F1236=LIST!$F$30,0,IFERROR(((VLOOKUP(E1236,'TRAINING CODE'!B:D,3,FALSE)*MIN(D1236,8))),LIST!$A$76)))))))</f>
        <v/>
      </c>
      <c r="L1236" s="183" t="str">
        <f>IF(B1236="","",IF('CLAIM FORM'!$M$7="",LIST!$A$77,IFERROR(VLOOKUP(B1236,'PHR (Project Hourly Rate)'!B:G,6,FALSE),LIST!$A$78)))</f>
        <v/>
      </c>
    </row>
    <row r="1237" spans="1:12" ht="36" customHeight="1">
      <c r="A1237" s="184">
        <v>1235</v>
      </c>
      <c r="B1237" s="46"/>
      <c r="C1237" s="47"/>
      <c r="D1237" s="48"/>
      <c r="E1237" s="49"/>
      <c r="F1237" s="49"/>
      <c r="G1237" s="41" t="str">
        <f>IF(C1237="","",VLOOKUP(WEEKDAY(C1237),LIST!$A$15:$B$21,2,FALSE))</f>
        <v/>
      </c>
      <c r="H1237" s="42" t="str">
        <f>IF(B1237="","",IF(L1237=LIST!$A$80,LIST!$A$78,IF(L1237=LIST!$A$81,LIST!$A$78,IF(L1237=LIST!$A$82,LIST!$A$78,IF(IFERROR(VLOOKUP(B1237,'PHR (Project Hourly Rate)'!B:G,6,FALSE),LIST!$A$78)=0,LIST!$A$79,L1237)))))</f>
        <v/>
      </c>
      <c r="I1237" s="42" t="str">
        <f>IF(B1237="","",IF(L1237=LIST!$A$75,"",IF(K1237=LIST!$A$76,LIST!$A$76,IF(L1237=LIST!$A$77,"",IF(L1237=LIST!$A$78,"",IF(L1237=LIST!$A$80,"",IF(L1237=LIST!$A$72,"",IF(L1237=LIST!$A$73,"",IF(L1237=LIST!$A$81,"",IF(L1237=LIST!$A$82,"",IF(L1237=LIST!$A$79,"",IF(K1237=LIST!$A$75,LIST!$A$75,ROUND(J1237*L1237,2)))))))))))))</f>
        <v/>
      </c>
      <c r="J1237" s="43">
        <f>IF(D1237="",0,IF(K1237=LIST!$A$75,0,IF(K1237=LIST!$A$76,0,IF(K1237=LIST!$A$77,0,IF(K1237=LIST!$A$78,0,(MIN(D1237,8)-K1237))))))</f>
        <v>0</v>
      </c>
      <c r="K1237" s="185" t="str">
        <f>IF(D1237="","",IF('CLAIM FORM'!$M$7="",0,IF(L1237=LIST!$A$78,0,IF('CLAIM FORM'!$M$7="R&amp;D",0,IF(E1237="",LIST!$A$75,IF(F1237=LIST!$F$30,0,IFERROR(((VLOOKUP(E1237,'TRAINING CODE'!B:D,3,FALSE)*MIN(D1237,8))),LIST!$A$76)))))))</f>
        <v/>
      </c>
      <c r="L1237" s="183" t="str">
        <f>IF(B1237="","",IF('CLAIM FORM'!$M$7="",LIST!$A$77,IFERROR(VLOOKUP(B1237,'PHR (Project Hourly Rate)'!B:G,6,FALSE),LIST!$A$78)))</f>
        <v/>
      </c>
    </row>
    <row r="1238" spans="1:12" ht="36" customHeight="1">
      <c r="A1238" s="184">
        <v>1236</v>
      </c>
      <c r="B1238" s="46"/>
      <c r="C1238" s="47"/>
      <c r="D1238" s="48"/>
      <c r="E1238" s="49"/>
      <c r="F1238" s="49"/>
      <c r="G1238" s="41" t="str">
        <f>IF(C1238="","",VLOOKUP(WEEKDAY(C1238),LIST!$A$15:$B$21,2,FALSE))</f>
        <v/>
      </c>
      <c r="H1238" s="42" t="str">
        <f>IF(B1238="","",IF(L1238=LIST!$A$80,LIST!$A$78,IF(L1238=LIST!$A$81,LIST!$A$78,IF(L1238=LIST!$A$82,LIST!$A$78,IF(IFERROR(VLOOKUP(B1238,'PHR (Project Hourly Rate)'!B:G,6,FALSE),LIST!$A$78)=0,LIST!$A$79,L1238)))))</f>
        <v/>
      </c>
      <c r="I1238" s="42" t="str">
        <f>IF(B1238="","",IF(L1238=LIST!$A$75,"",IF(K1238=LIST!$A$76,LIST!$A$76,IF(L1238=LIST!$A$77,"",IF(L1238=LIST!$A$78,"",IF(L1238=LIST!$A$80,"",IF(L1238=LIST!$A$72,"",IF(L1238=LIST!$A$73,"",IF(L1238=LIST!$A$81,"",IF(L1238=LIST!$A$82,"",IF(L1238=LIST!$A$79,"",IF(K1238=LIST!$A$75,LIST!$A$75,ROUND(J1238*L1238,2)))))))))))))</f>
        <v/>
      </c>
      <c r="J1238" s="43">
        <f>IF(D1238="",0,IF(K1238=LIST!$A$75,0,IF(K1238=LIST!$A$76,0,IF(K1238=LIST!$A$77,0,IF(K1238=LIST!$A$78,0,(MIN(D1238,8)-K1238))))))</f>
        <v>0</v>
      </c>
      <c r="K1238" s="185" t="str">
        <f>IF(D1238="","",IF('CLAIM FORM'!$M$7="",0,IF(L1238=LIST!$A$78,0,IF('CLAIM FORM'!$M$7="R&amp;D",0,IF(E1238="",LIST!$A$75,IF(F1238=LIST!$F$30,0,IFERROR(((VLOOKUP(E1238,'TRAINING CODE'!B:D,3,FALSE)*MIN(D1238,8))),LIST!$A$76)))))))</f>
        <v/>
      </c>
      <c r="L1238" s="183" t="str">
        <f>IF(B1238="","",IF('CLAIM FORM'!$M$7="",LIST!$A$77,IFERROR(VLOOKUP(B1238,'PHR (Project Hourly Rate)'!B:G,6,FALSE),LIST!$A$78)))</f>
        <v/>
      </c>
    </row>
    <row r="1239" spans="1:12" ht="36" customHeight="1">
      <c r="A1239" s="184">
        <v>1237</v>
      </c>
      <c r="B1239" s="46"/>
      <c r="C1239" s="47"/>
      <c r="D1239" s="48"/>
      <c r="E1239" s="49"/>
      <c r="F1239" s="49"/>
      <c r="G1239" s="41" t="str">
        <f>IF(C1239="","",VLOOKUP(WEEKDAY(C1239),LIST!$A$15:$B$21,2,FALSE))</f>
        <v/>
      </c>
      <c r="H1239" s="42" t="str">
        <f>IF(B1239="","",IF(L1239=LIST!$A$80,LIST!$A$78,IF(L1239=LIST!$A$81,LIST!$A$78,IF(L1239=LIST!$A$82,LIST!$A$78,IF(IFERROR(VLOOKUP(B1239,'PHR (Project Hourly Rate)'!B:G,6,FALSE),LIST!$A$78)=0,LIST!$A$79,L1239)))))</f>
        <v/>
      </c>
      <c r="I1239" s="42" t="str">
        <f>IF(B1239="","",IF(L1239=LIST!$A$75,"",IF(K1239=LIST!$A$76,LIST!$A$76,IF(L1239=LIST!$A$77,"",IF(L1239=LIST!$A$78,"",IF(L1239=LIST!$A$80,"",IF(L1239=LIST!$A$72,"",IF(L1239=LIST!$A$73,"",IF(L1239=LIST!$A$81,"",IF(L1239=LIST!$A$82,"",IF(L1239=LIST!$A$79,"",IF(K1239=LIST!$A$75,LIST!$A$75,ROUND(J1239*L1239,2)))))))))))))</f>
        <v/>
      </c>
      <c r="J1239" s="43">
        <f>IF(D1239="",0,IF(K1239=LIST!$A$75,0,IF(K1239=LIST!$A$76,0,IF(K1239=LIST!$A$77,0,IF(K1239=LIST!$A$78,0,(MIN(D1239,8)-K1239))))))</f>
        <v>0</v>
      </c>
      <c r="K1239" s="185" t="str">
        <f>IF(D1239="","",IF('CLAIM FORM'!$M$7="",0,IF(L1239=LIST!$A$78,0,IF('CLAIM FORM'!$M$7="R&amp;D",0,IF(E1239="",LIST!$A$75,IF(F1239=LIST!$F$30,0,IFERROR(((VLOOKUP(E1239,'TRAINING CODE'!B:D,3,FALSE)*MIN(D1239,8))),LIST!$A$76)))))))</f>
        <v/>
      </c>
      <c r="L1239" s="183" t="str">
        <f>IF(B1239="","",IF('CLAIM FORM'!$M$7="",LIST!$A$77,IFERROR(VLOOKUP(B1239,'PHR (Project Hourly Rate)'!B:G,6,FALSE),LIST!$A$78)))</f>
        <v/>
      </c>
    </row>
    <row r="1240" spans="1:12" ht="36" customHeight="1">
      <c r="A1240" s="184">
        <v>1238</v>
      </c>
      <c r="B1240" s="46"/>
      <c r="C1240" s="47"/>
      <c r="D1240" s="48"/>
      <c r="E1240" s="49"/>
      <c r="F1240" s="49"/>
      <c r="G1240" s="41" t="str">
        <f>IF(C1240="","",VLOOKUP(WEEKDAY(C1240),LIST!$A$15:$B$21,2,FALSE))</f>
        <v/>
      </c>
      <c r="H1240" s="42" t="str">
        <f>IF(B1240="","",IF(L1240=LIST!$A$80,LIST!$A$78,IF(L1240=LIST!$A$81,LIST!$A$78,IF(L1240=LIST!$A$82,LIST!$A$78,IF(IFERROR(VLOOKUP(B1240,'PHR (Project Hourly Rate)'!B:G,6,FALSE),LIST!$A$78)=0,LIST!$A$79,L1240)))))</f>
        <v/>
      </c>
      <c r="I1240" s="42" t="str">
        <f>IF(B1240="","",IF(L1240=LIST!$A$75,"",IF(K1240=LIST!$A$76,LIST!$A$76,IF(L1240=LIST!$A$77,"",IF(L1240=LIST!$A$78,"",IF(L1240=LIST!$A$80,"",IF(L1240=LIST!$A$72,"",IF(L1240=LIST!$A$73,"",IF(L1240=LIST!$A$81,"",IF(L1240=LIST!$A$82,"",IF(L1240=LIST!$A$79,"",IF(K1240=LIST!$A$75,LIST!$A$75,ROUND(J1240*L1240,2)))))))))))))</f>
        <v/>
      </c>
      <c r="J1240" s="43">
        <f>IF(D1240="",0,IF(K1240=LIST!$A$75,0,IF(K1240=LIST!$A$76,0,IF(K1240=LIST!$A$77,0,IF(K1240=LIST!$A$78,0,(MIN(D1240,8)-K1240))))))</f>
        <v>0</v>
      </c>
      <c r="K1240" s="185" t="str">
        <f>IF(D1240="","",IF('CLAIM FORM'!$M$7="",0,IF(L1240=LIST!$A$78,0,IF('CLAIM FORM'!$M$7="R&amp;D",0,IF(E1240="",LIST!$A$75,IF(F1240=LIST!$F$30,0,IFERROR(((VLOOKUP(E1240,'TRAINING CODE'!B:D,3,FALSE)*MIN(D1240,8))),LIST!$A$76)))))))</f>
        <v/>
      </c>
      <c r="L1240" s="183" t="str">
        <f>IF(B1240="","",IF('CLAIM FORM'!$M$7="",LIST!$A$77,IFERROR(VLOOKUP(B1240,'PHR (Project Hourly Rate)'!B:G,6,FALSE),LIST!$A$78)))</f>
        <v/>
      </c>
    </row>
    <row r="1241" spans="1:12" ht="36" customHeight="1">
      <c r="A1241" s="184">
        <v>1239</v>
      </c>
      <c r="B1241" s="46"/>
      <c r="C1241" s="47"/>
      <c r="D1241" s="48"/>
      <c r="E1241" s="49"/>
      <c r="F1241" s="49"/>
      <c r="G1241" s="41" t="str">
        <f>IF(C1241="","",VLOOKUP(WEEKDAY(C1241),LIST!$A$15:$B$21,2,FALSE))</f>
        <v/>
      </c>
      <c r="H1241" s="42" t="str">
        <f>IF(B1241="","",IF(L1241=LIST!$A$80,LIST!$A$78,IF(L1241=LIST!$A$81,LIST!$A$78,IF(L1241=LIST!$A$82,LIST!$A$78,IF(IFERROR(VLOOKUP(B1241,'PHR (Project Hourly Rate)'!B:G,6,FALSE),LIST!$A$78)=0,LIST!$A$79,L1241)))))</f>
        <v/>
      </c>
      <c r="I1241" s="42" t="str">
        <f>IF(B1241="","",IF(L1241=LIST!$A$75,"",IF(K1241=LIST!$A$76,LIST!$A$76,IF(L1241=LIST!$A$77,"",IF(L1241=LIST!$A$78,"",IF(L1241=LIST!$A$80,"",IF(L1241=LIST!$A$72,"",IF(L1241=LIST!$A$73,"",IF(L1241=LIST!$A$81,"",IF(L1241=LIST!$A$82,"",IF(L1241=LIST!$A$79,"",IF(K1241=LIST!$A$75,LIST!$A$75,ROUND(J1241*L1241,2)))))))))))))</f>
        <v/>
      </c>
      <c r="J1241" s="43">
        <f>IF(D1241="",0,IF(K1241=LIST!$A$75,0,IF(K1241=LIST!$A$76,0,IF(K1241=LIST!$A$77,0,IF(K1241=LIST!$A$78,0,(MIN(D1241,8)-K1241))))))</f>
        <v>0</v>
      </c>
      <c r="K1241" s="185" t="str">
        <f>IF(D1241="","",IF('CLAIM FORM'!$M$7="",0,IF(L1241=LIST!$A$78,0,IF('CLAIM FORM'!$M$7="R&amp;D",0,IF(E1241="",LIST!$A$75,IF(F1241=LIST!$F$30,0,IFERROR(((VLOOKUP(E1241,'TRAINING CODE'!B:D,3,FALSE)*MIN(D1241,8))),LIST!$A$76)))))))</f>
        <v/>
      </c>
      <c r="L1241" s="183" t="str">
        <f>IF(B1241="","",IF('CLAIM FORM'!$M$7="",LIST!$A$77,IFERROR(VLOOKUP(B1241,'PHR (Project Hourly Rate)'!B:G,6,FALSE),LIST!$A$78)))</f>
        <v/>
      </c>
    </row>
    <row r="1242" spans="1:12" ht="36" customHeight="1">
      <c r="A1242" s="184">
        <v>1240</v>
      </c>
      <c r="B1242" s="46"/>
      <c r="C1242" s="47"/>
      <c r="D1242" s="48"/>
      <c r="E1242" s="49"/>
      <c r="F1242" s="49"/>
      <c r="G1242" s="41" t="str">
        <f>IF(C1242="","",VLOOKUP(WEEKDAY(C1242),LIST!$A$15:$B$21,2,FALSE))</f>
        <v/>
      </c>
      <c r="H1242" s="42" t="str">
        <f>IF(B1242="","",IF(L1242=LIST!$A$80,LIST!$A$78,IF(L1242=LIST!$A$81,LIST!$A$78,IF(L1242=LIST!$A$82,LIST!$A$78,IF(IFERROR(VLOOKUP(B1242,'PHR (Project Hourly Rate)'!B:G,6,FALSE),LIST!$A$78)=0,LIST!$A$79,L1242)))))</f>
        <v/>
      </c>
      <c r="I1242" s="42" t="str">
        <f>IF(B1242="","",IF(L1242=LIST!$A$75,"",IF(K1242=LIST!$A$76,LIST!$A$76,IF(L1242=LIST!$A$77,"",IF(L1242=LIST!$A$78,"",IF(L1242=LIST!$A$80,"",IF(L1242=LIST!$A$72,"",IF(L1242=LIST!$A$73,"",IF(L1242=LIST!$A$81,"",IF(L1242=LIST!$A$82,"",IF(L1242=LIST!$A$79,"",IF(K1242=LIST!$A$75,LIST!$A$75,ROUND(J1242*L1242,2)))))))))))))</f>
        <v/>
      </c>
      <c r="J1242" s="43">
        <f>IF(D1242="",0,IF(K1242=LIST!$A$75,0,IF(K1242=LIST!$A$76,0,IF(K1242=LIST!$A$77,0,IF(K1242=LIST!$A$78,0,(MIN(D1242,8)-K1242))))))</f>
        <v>0</v>
      </c>
      <c r="K1242" s="185" t="str">
        <f>IF(D1242="","",IF('CLAIM FORM'!$M$7="",0,IF(L1242=LIST!$A$78,0,IF('CLAIM FORM'!$M$7="R&amp;D",0,IF(E1242="",LIST!$A$75,IF(F1242=LIST!$F$30,0,IFERROR(((VLOOKUP(E1242,'TRAINING CODE'!B:D,3,FALSE)*MIN(D1242,8))),LIST!$A$76)))))))</f>
        <v/>
      </c>
      <c r="L1242" s="183" t="str">
        <f>IF(B1242="","",IF('CLAIM FORM'!$M$7="",LIST!$A$77,IFERROR(VLOOKUP(B1242,'PHR (Project Hourly Rate)'!B:G,6,FALSE),LIST!$A$78)))</f>
        <v/>
      </c>
    </row>
    <row r="1243" spans="1:12" ht="36" customHeight="1">
      <c r="A1243" s="184">
        <v>1241</v>
      </c>
      <c r="B1243" s="46"/>
      <c r="C1243" s="47"/>
      <c r="D1243" s="48"/>
      <c r="E1243" s="49"/>
      <c r="F1243" s="49"/>
      <c r="G1243" s="41" t="str">
        <f>IF(C1243="","",VLOOKUP(WEEKDAY(C1243),LIST!$A$15:$B$21,2,FALSE))</f>
        <v/>
      </c>
      <c r="H1243" s="42" t="str">
        <f>IF(B1243="","",IF(L1243=LIST!$A$80,LIST!$A$78,IF(L1243=LIST!$A$81,LIST!$A$78,IF(L1243=LIST!$A$82,LIST!$A$78,IF(IFERROR(VLOOKUP(B1243,'PHR (Project Hourly Rate)'!B:G,6,FALSE),LIST!$A$78)=0,LIST!$A$79,L1243)))))</f>
        <v/>
      </c>
      <c r="I1243" s="42" t="str">
        <f>IF(B1243="","",IF(L1243=LIST!$A$75,"",IF(K1243=LIST!$A$76,LIST!$A$76,IF(L1243=LIST!$A$77,"",IF(L1243=LIST!$A$78,"",IF(L1243=LIST!$A$80,"",IF(L1243=LIST!$A$72,"",IF(L1243=LIST!$A$73,"",IF(L1243=LIST!$A$81,"",IF(L1243=LIST!$A$82,"",IF(L1243=LIST!$A$79,"",IF(K1243=LIST!$A$75,LIST!$A$75,ROUND(J1243*L1243,2)))))))))))))</f>
        <v/>
      </c>
      <c r="J1243" s="43">
        <f>IF(D1243="",0,IF(K1243=LIST!$A$75,0,IF(K1243=LIST!$A$76,0,IF(K1243=LIST!$A$77,0,IF(K1243=LIST!$A$78,0,(MIN(D1243,8)-K1243))))))</f>
        <v>0</v>
      </c>
      <c r="K1243" s="185" t="str">
        <f>IF(D1243="","",IF('CLAIM FORM'!$M$7="",0,IF(L1243=LIST!$A$78,0,IF('CLAIM FORM'!$M$7="R&amp;D",0,IF(E1243="",LIST!$A$75,IF(F1243=LIST!$F$30,0,IFERROR(((VLOOKUP(E1243,'TRAINING CODE'!B:D,3,FALSE)*MIN(D1243,8))),LIST!$A$76)))))))</f>
        <v/>
      </c>
      <c r="L1243" s="183" t="str">
        <f>IF(B1243="","",IF('CLAIM FORM'!$M$7="",LIST!$A$77,IFERROR(VLOOKUP(B1243,'PHR (Project Hourly Rate)'!B:G,6,FALSE),LIST!$A$78)))</f>
        <v/>
      </c>
    </row>
    <row r="1244" spans="1:12" ht="36" customHeight="1">
      <c r="A1244" s="184">
        <v>1242</v>
      </c>
      <c r="B1244" s="46"/>
      <c r="C1244" s="47"/>
      <c r="D1244" s="48"/>
      <c r="E1244" s="49"/>
      <c r="F1244" s="49"/>
      <c r="G1244" s="41" t="str">
        <f>IF(C1244="","",VLOOKUP(WEEKDAY(C1244),LIST!$A$15:$B$21,2,FALSE))</f>
        <v/>
      </c>
      <c r="H1244" s="42" t="str">
        <f>IF(B1244="","",IF(L1244=LIST!$A$80,LIST!$A$78,IF(L1244=LIST!$A$81,LIST!$A$78,IF(L1244=LIST!$A$82,LIST!$A$78,IF(IFERROR(VLOOKUP(B1244,'PHR (Project Hourly Rate)'!B:G,6,FALSE),LIST!$A$78)=0,LIST!$A$79,L1244)))))</f>
        <v/>
      </c>
      <c r="I1244" s="42" t="str">
        <f>IF(B1244="","",IF(L1244=LIST!$A$75,"",IF(K1244=LIST!$A$76,LIST!$A$76,IF(L1244=LIST!$A$77,"",IF(L1244=LIST!$A$78,"",IF(L1244=LIST!$A$80,"",IF(L1244=LIST!$A$72,"",IF(L1244=LIST!$A$73,"",IF(L1244=LIST!$A$81,"",IF(L1244=LIST!$A$82,"",IF(L1244=LIST!$A$79,"",IF(K1244=LIST!$A$75,LIST!$A$75,ROUND(J1244*L1244,2)))))))))))))</f>
        <v/>
      </c>
      <c r="J1244" s="43">
        <f>IF(D1244="",0,IF(K1244=LIST!$A$75,0,IF(K1244=LIST!$A$76,0,IF(K1244=LIST!$A$77,0,IF(K1244=LIST!$A$78,0,(MIN(D1244,8)-K1244))))))</f>
        <v>0</v>
      </c>
      <c r="K1244" s="185" t="str">
        <f>IF(D1244="","",IF('CLAIM FORM'!$M$7="",0,IF(L1244=LIST!$A$78,0,IF('CLAIM FORM'!$M$7="R&amp;D",0,IF(E1244="",LIST!$A$75,IF(F1244=LIST!$F$30,0,IFERROR(((VLOOKUP(E1244,'TRAINING CODE'!B:D,3,FALSE)*MIN(D1244,8))),LIST!$A$76)))))))</f>
        <v/>
      </c>
      <c r="L1244" s="183" t="str">
        <f>IF(B1244="","",IF('CLAIM FORM'!$M$7="",LIST!$A$77,IFERROR(VLOOKUP(B1244,'PHR (Project Hourly Rate)'!B:G,6,FALSE),LIST!$A$78)))</f>
        <v/>
      </c>
    </row>
    <row r="1245" spans="1:12" ht="36" customHeight="1">
      <c r="A1245" s="184">
        <v>1243</v>
      </c>
      <c r="B1245" s="46"/>
      <c r="C1245" s="47"/>
      <c r="D1245" s="48"/>
      <c r="E1245" s="49"/>
      <c r="F1245" s="49"/>
      <c r="G1245" s="41" t="str">
        <f>IF(C1245="","",VLOOKUP(WEEKDAY(C1245),LIST!$A$15:$B$21,2,FALSE))</f>
        <v/>
      </c>
      <c r="H1245" s="42" t="str">
        <f>IF(B1245="","",IF(L1245=LIST!$A$80,LIST!$A$78,IF(L1245=LIST!$A$81,LIST!$A$78,IF(L1245=LIST!$A$82,LIST!$A$78,IF(IFERROR(VLOOKUP(B1245,'PHR (Project Hourly Rate)'!B:G,6,FALSE),LIST!$A$78)=0,LIST!$A$79,L1245)))))</f>
        <v/>
      </c>
      <c r="I1245" s="42" t="str">
        <f>IF(B1245="","",IF(L1245=LIST!$A$75,"",IF(K1245=LIST!$A$76,LIST!$A$76,IF(L1245=LIST!$A$77,"",IF(L1245=LIST!$A$78,"",IF(L1245=LIST!$A$80,"",IF(L1245=LIST!$A$72,"",IF(L1245=LIST!$A$73,"",IF(L1245=LIST!$A$81,"",IF(L1245=LIST!$A$82,"",IF(L1245=LIST!$A$79,"",IF(K1245=LIST!$A$75,LIST!$A$75,ROUND(J1245*L1245,2)))))))))))))</f>
        <v/>
      </c>
      <c r="J1245" s="43">
        <f>IF(D1245="",0,IF(K1245=LIST!$A$75,0,IF(K1245=LIST!$A$76,0,IF(K1245=LIST!$A$77,0,IF(K1245=LIST!$A$78,0,(MIN(D1245,8)-K1245))))))</f>
        <v>0</v>
      </c>
      <c r="K1245" s="185" t="str">
        <f>IF(D1245="","",IF('CLAIM FORM'!$M$7="",0,IF(L1245=LIST!$A$78,0,IF('CLAIM FORM'!$M$7="R&amp;D",0,IF(E1245="",LIST!$A$75,IF(F1245=LIST!$F$30,0,IFERROR(((VLOOKUP(E1245,'TRAINING CODE'!B:D,3,FALSE)*MIN(D1245,8))),LIST!$A$76)))))))</f>
        <v/>
      </c>
      <c r="L1245" s="183" t="str">
        <f>IF(B1245="","",IF('CLAIM FORM'!$M$7="",LIST!$A$77,IFERROR(VLOOKUP(B1245,'PHR (Project Hourly Rate)'!B:G,6,FALSE),LIST!$A$78)))</f>
        <v/>
      </c>
    </row>
    <row r="1246" spans="1:12" ht="36" customHeight="1">
      <c r="A1246" s="184">
        <v>1244</v>
      </c>
      <c r="B1246" s="46"/>
      <c r="C1246" s="47"/>
      <c r="D1246" s="48"/>
      <c r="E1246" s="49"/>
      <c r="F1246" s="49"/>
      <c r="G1246" s="41" t="str">
        <f>IF(C1246="","",VLOOKUP(WEEKDAY(C1246),LIST!$A$15:$B$21,2,FALSE))</f>
        <v/>
      </c>
      <c r="H1246" s="42" t="str">
        <f>IF(B1246="","",IF(L1246=LIST!$A$80,LIST!$A$78,IF(L1246=LIST!$A$81,LIST!$A$78,IF(L1246=LIST!$A$82,LIST!$A$78,IF(IFERROR(VLOOKUP(B1246,'PHR (Project Hourly Rate)'!B:G,6,FALSE),LIST!$A$78)=0,LIST!$A$79,L1246)))))</f>
        <v/>
      </c>
      <c r="I1246" s="42" t="str">
        <f>IF(B1246="","",IF(L1246=LIST!$A$75,"",IF(K1246=LIST!$A$76,LIST!$A$76,IF(L1246=LIST!$A$77,"",IF(L1246=LIST!$A$78,"",IF(L1246=LIST!$A$80,"",IF(L1246=LIST!$A$72,"",IF(L1246=LIST!$A$73,"",IF(L1246=LIST!$A$81,"",IF(L1246=LIST!$A$82,"",IF(L1246=LIST!$A$79,"",IF(K1246=LIST!$A$75,LIST!$A$75,ROUND(J1246*L1246,2)))))))))))))</f>
        <v/>
      </c>
      <c r="J1246" s="43">
        <f>IF(D1246="",0,IF(K1246=LIST!$A$75,0,IF(K1246=LIST!$A$76,0,IF(K1246=LIST!$A$77,0,IF(K1246=LIST!$A$78,0,(MIN(D1246,8)-K1246))))))</f>
        <v>0</v>
      </c>
      <c r="K1246" s="185" t="str">
        <f>IF(D1246="","",IF('CLAIM FORM'!$M$7="",0,IF(L1246=LIST!$A$78,0,IF('CLAIM FORM'!$M$7="R&amp;D",0,IF(E1246="",LIST!$A$75,IF(F1246=LIST!$F$30,0,IFERROR(((VLOOKUP(E1246,'TRAINING CODE'!B:D,3,FALSE)*MIN(D1246,8))),LIST!$A$76)))))))</f>
        <v/>
      </c>
      <c r="L1246" s="183" t="str">
        <f>IF(B1246="","",IF('CLAIM FORM'!$M$7="",LIST!$A$77,IFERROR(VLOOKUP(B1246,'PHR (Project Hourly Rate)'!B:G,6,FALSE),LIST!$A$78)))</f>
        <v/>
      </c>
    </row>
    <row r="1247" spans="1:12" ht="36" customHeight="1">
      <c r="A1247" s="184">
        <v>1245</v>
      </c>
      <c r="B1247" s="46"/>
      <c r="C1247" s="47"/>
      <c r="D1247" s="48"/>
      <c r="E1247" s="49"/>
      <c r="F1247" s="49"/>
      <c r="G1247" s="41" t="str">
        <f>IF(C1247="","",VLOOKUP(WEEKDAY(C1247),LIST!$A$15:$B$21,2,FALSE))</f>
        <v/>
      </c>
      <c r="H1247" s="42" t="str">
        <f>IF(B1247="","",IF(L1247=LIST!$A$80,LIST!$A$78,IF(L1247=LIST!$A$81,LIST!$A$78,IF(L1247=LIST!$A$82,LIST!$A$78,IF(IFERROR(VLOOKUP(B1247,'PHR (Project Hourly Rate)'!B:G,6,FALSE),LIST!$A$78)=0,LIST!$A$79,L1247)))))</f>
        <v/>
      </c>
      <c r="I1247" s="42" t="str">
        <f>IF(B1247="","",IF(L1247=LIST!$A$75,"",IF(K1247=LIST!$A$76,LIST!$A$76,IF(L1247=LIST!$A$77,"",IF(L1247=LIST!$A$78,"",IF(L1247=LIST!$A$80,"",IF(L1247=LIST!$A$72,"",IF(L1247=LIST!$A$73,"",IF(L1247=LIST!$A$81,"",IF(L1247=LIST!$A$82,"",IF(L1247=LIST!$A$79,"",IF(K1247=LIST!$A$75,LIST!$A$75,ROUND(J1247*L1247,2)))))))))))))</f>
        <v/>
      </c>
      <c r="J1247" s="43">
        <f>IF(D1247="",0,IF(K1247=LIST!$A$75,0,IF(K1247=LIST!$A$76,0,IF(K1247=LIST!$A$77,0,IF(K1247=LIST!$A$78,0,(MIN(D1247,8)-K1247))))))</f>
        <v>0</v>
      </c>
      <c r="K1247" s="185" t="str">
        <f>IF(D1247="","",IF('CLAIM FORM'!$M$7="",0,IF(L1247=LIST!$A$78,0,IF('CLAIM FORM'!$M$7="R&amp;D",0,IF(E1247="",LIST!$A$75,IF(F1247=LIST!$F$30,0,IFERROR(((VLOOKUP(E1247,'TRAINING CODE'!B:D,3,FALSE)*MIN(D1247,8))),LIST!$A$76)))))))</f>
        <v/>
      </c>
      <c r="L1247" s="183" t="str">
        <f>IF(B1247="","",IF('CLAIM FORM'!$M$7="",LIST!$A$77,IFERROR(VLOOKUP(B1247,'PHR (Project Hourly Rate)'!B:G,6,FALSE),LIST!$A$78)))</f>
        <v/>
      </c>
    </row>
    <row r="1248" spans="1:12" ht="36" customHeight="1">
      <c r="A1248" s="184">
        <v>1246</v>
      </c>
      <c r="B1248" s="46"/>
      <c r="C1248" s="47"/>
      <c r="D1248" s="48"/>
      <c r="E1248" s="49"/>
      <c r="F1248" s="49"/>
      <c r="G1248" s="41" t="str">
        <f>IF(C1248="","",VLOOKUP(WEEKDAY(C1248),LIST!$A$15:$B$21,2,FALSE))</f>
        <v/>
      </c>
      <c r="H1248" s="42" t="str">
        <f>IF(B1248="","",IF(L1248=LIST!$A$80,LIST!$A$78,IF(L1248=LIST!$A$81,LIST!$A$78,IF(L1248=LIST!$A$82,LIST!$A$78,IF(IFERROR(VLOOKUP(B1248,'PHR (Project Hourly Rate)'!B:G,6,FALSE),LIST!$A$78)=0,LIST!$A$79,L1248)))))</f>
        <v/>
      </c>
      <c r="I1248" s="42" t="str">
        <f>IF(B1248="","",IF(L1248=LIST!$A$75,"",IF(K1248=LIST!$A$76,LIST!$A$76,IF(L1248=LIST!$A$77,"",IF(L1248=LIST!$A$78,"",IF(L1248=LIST!$A$80,"",IF(L1248=LIST!$A$72,"",IF(L1248=LIST!$A$73,"",IF(L1248=LIST!$A$81,"",IF(L1248=LIST!$A$82,"",IF(L1248=LIST!$A$79,"",IF(K1248=LIST!$A$75,LIST!$A$75,ROUND(J1248*L1248,2)))))))))))))</f>
        <v/>
      </c>
      <c r="J1248" s="43">
        <f>IF(D1248="",0,IF(K1248=LIST!$A$75,0,IF(K1248=LIST!$A$76,0,IF(K1248=LIST!$A$77,0,IF(K1248=LIST!$A$78,0,(MIN(D1248,8)-K1248))))))</f>
        <v>0</v>
      </c>
      <c r="K1248" s="185" t="str">
        <f>IF(D1248="","",IF('CLAIM FORM'!$M$7="",0,IF(L1248=LIST!$A$78,0,IF('CLAIM FORM'!$M$7="R&amp;D",0,IF(E1248="",LIST!$A$75,IF(F1248=LIST!$F$30,0,IFERROR(((VLOOKUP(E1248,'TRAINING CODE'!B:D,3,FALSE)*MIN(D1248,8))),LIST!$A$76)))))))</f>
        <v/>
      </c>
      <c r="L1248" s="183" t="str">
        <f>IF(B1248="","",IF('CLAIM FORM'!$M$7="",LIST!$A$77,IFERROR(VLOOKUP(B1248,'PHR (Project Hourly Rate)'!B:G,6,FALSE),LIST!$A$78)))</f>
        <v/>
      </c>
    </row>
    <row r="1249" spans="1:12" ht="36" customHeight="1">
      <c r="A1249" s="184">
        <v>1247</v>
      </c>
      <c r="B1249" s="46"/>
      <c r="C1249" s="47"/>
      <c r="D1249" s="48"/>
      <c r="E1249" s="49"/>
      <c r="F1249" s="49"/>
      <c r="G1249" s="41" t="str">
        <f>IF(C1249="","",VLOOKUP(WEEKDAY(C1249),LIST!$A$15:$B$21,2,FALSE))</f>
        <v/>
      </c>
      <c r="H1249" s="42" t="str">
        <f>IF(B1249="","",IF(L1249=LIST!$A$80,LIST!$A$78,IF(L1249=LIST!$A$81,LIST!$A$78,IF(L1249=LIST!$A$82,LIST!$A$78,IF(IFERROR(VLOOKUP(B1249,'PHR (Project Hourly Rate)'!B:G,6,FALSE),LIST!$A$78)=0,LIST!$A$79,L1249)))))</f>
        <v/>
      </c>
      <c r="I1249" s="42" t="str">
        <f>IF(B1249="","",IF(L1249=LIST!$A$75,"",IF(K1249=LIST!$A$76,LIST!$A$76,IF(L1249=LIST!$A$77,"",IF(L1249=LIST!$A$78,"",IF(L1249=LIST!$A$80,"",IF(L1249=LIST!$A$72,"",IF(L1249=LIST!$A$73,"",IF(L1249=LIST!$A$81,"",IF(L1249=LIST!$A$82,"",IF(L1249=LIST!$A$79,"",IF(K1249=LIST!$A$75,LIST!$A$75,ROUND(J1249*L1249,2)))))))))))))</f>
        <v/>
      </c>
      <c r="J1249" s="43">
        <f>IF(D1249="",0,IF(K1249=LIST!$A$75,0,IF(K1249=LIST!$A$76,0,IF(K1249=LIST!$A$77,0,IF(K1249=LIST!$A$78,0,(MIN(D1249,8)-K1249))))))</f>
        <v>0</v>
      </c>
      <c r="K1249" s="185" t="str">
        <f>IF(D1249="","",IF('CLAIM FORM'!$M$7="",0,IF(L1249=LIST!$A$78,0,IF('CLAIM FORM'!$M$7="R&amp;D",0,IF(E1249="",LIST!$A$75,IF(F1249=LIST!$F$30,0,IFERROR(((VLOOKUP(E1249,'TRAINING CODE'!B:D,3,FALSE)*MIN(D1249,8))),LIST!$A$76)))))))</f>
        <v/>
      </c>
      <c r="L1249" s="183" t="str">
        <f>IF(B1249="","",IF('CLAIM FORM'!$M$7="",LIST!$A$77,IFERROR(VLOOKUP(B1249,'PHR (Project Hourly Rate)'!B:G,6,FALSE),LIST!$A$78)))</f>
        <v/>
      </c>
    </row>
    <row r="1250" spans="1:12" ht="36" customHeight="1">
      <c r="A1250" s="184">
        <v>1248</v>
      </c>
      <c r="B1250" s="46"/>
      <c r="C1250" s="47"/>
      <c r="D1250" s="48"/>
      <c r="E1250" s="49"/>
      <c r="F1250" s="49"/>
      <c r="G1250" s="41" t="str">
        <f>IF(C1250="","",VLOOKUP(WEEKDAY(C1250),LIST!$A$15:$B$21,2,FALSE))</f>
        <v/>
      </c>
      <c r="H1250" s="42" t="str">
        <f>IF(B1250="","",IF(L1250=LIST!$A$80,LIST!$A$78,IF(L1250=LIST!$A$81,LIST!$A$78,IF(L1250=LIST!$A$82,LIST!$A$78,IF(IFERROR(VLOOKUP(B1250,'PHR (Project Hourly Rate)'!B:G,6,FALSE),LIST!$A$78)=0,LIST!$A$79,L1250)))))</f>
        <v/>
      </c>
      <c r="I1250" s="42" t="str">
        <f>IF(B1250="","",IF(L1250=LIST!$A$75,"",IF(K1250=LIST!$A$76,LIST!$A$76,IF(L1250=LIST!$A$77,"",IF(L1250=LIST!$A$78,"",IF(L1250=LIST!$A$80,"",IF(L1250=LIST!$A$72,"",IF(L1250=LIST!$A$73,"",IF(L1250=LIST!$A$81,"",IF(L1250=LIST!$A$82,"",IF(L1250=LIST!$A$79,"",IF(K1250=LIST!$A$75,LIST!$A$75,ROUND(J1250*L1250,2)))))))))))))</f>
        <v/>
      </c>
      <c r="J1250" s="43">
        <f>IF(D1250="",0,IF(K1250=LIST!$A$75,0,IF(K1250=LIST!$A$76,0,IF(K1250=LIST!$A$77,0,IF(K1250=LIST!$A$78,0,(MIN(D1250,8)-K1250))))))</f>
        <v>0</v>
      </c>
      <c r="K1250" s="185" t="str">
        <f>IF(D1250="","",IF('CLAIM FORM'!$M$7="",0,IF(L1250=LIST!$A$78,0,IF('CLAIM FORM'!$M$7="R&amp;D",0,IF(E1250="",LIST!$A$75,IF(F1250=LIST!$F$30,0,IFERROR(((VLOOKUP(E1250,'TRAINING CODE'!B:D,3,FALSE)*MIN(D1250,8))),LIST!$A$76)))))))</f>
        <v/>
      </c>
      <c r="L1250" s="183" t="str">
        <f>IF(B1250="","",IF('CLAIM FORM'!$M$7="",LIST!$A$77,IFERROR(VLOOKUP(B1250,'PHR (Project Hourly Rate)'!B:G,6,FALSE),LIST!$A$78)))</f>
        <v/>
      </c>
    </row>
    <row r="1251" spans="1:12" ht="36" customHeight="1">
      <c r="A1251" s="184">
        <v>1249</v>
      </c>
      <c r="B1251" s="46"/>
      <c r="C1251" s="47"/>
      <c r="D1251" s="48"/>
      <c r="E1251" s="49"/>
      <c r="F1251" s="49"/>
      <c r="G1251" s="41" t="str">
        <f>IF(C1251="","",VLOOKUP(WEEKDAY(C1251),LIST!$A$15:$B$21,2,FALSE))</f>
        <v/>
      </c>
      <c r="H1251" s="42" t="str">
        <f>IF(B1251="","",IF(L1251=LIST!$A$80,LIST!$A$78,IF(L1251=LIST!$A$81,LIST!$A$78,IF(L1251=LIST!$A$82,LIST!$A$78,IF(IFERROR(VLOOKUP(B1251,'PHR (Project Hourly Rate)'!B:G,6,FALSE),LIST!$A$78)=0,LIST!$A$79,L1251)))))</f>
        <v/>
      </c>
      <c r="I1251" s="42" t="str">
        <f>IF(B1251="","",IF(L1251=LIST!$A$75,"",IF(K1251=LIST!$A$76,LIST!$A$76,IF(L1251=LIST!$A$77,"",IF(L1251=LIST!$A$78,"",IF(L1251=LIST!$A$80,"",IF(L1251=LIST!$A$72,"",IF(L1251=LIST!$A$73,"",IF(L1251=LIST!$A$81,"",IF(L1251=LIST!$A$82,"",IF(L1251=LIST!$A$79,"",IF(K1251=LIST!$A$75,LIST!$A$75,ROUND(J1251*L1251,2)))))))))))))</f>
        <v/>
      </c>
      <c r="J1251" s="43">
        <f>IF(D1251="",0,IF(K1251=LIST!$A$75,0,IF(K1251=LIST!$A$76,0,IF(K1251=LIST!$A$77,0,IF(K1251=LIST!$A$78,0,(MIN(D1251,8)-K1251))))))</f>
        <v>0</v>
      </c>
      <c r="K1251" s="185" t="str">
        <f>IF(D1251="","",IF('CLAIM FORM'!$M$7="",0,IF(L1251=LIST!$A$78,0,IF('CLAIM FORM'!$M$7="R&amp;D",0,IF(E1251="",LIST!$A$75,IF(F1251=LIST!$F$30,0,IFERROR(((VLOOKUP(E1251,'TRAINING CODE'!B:D,3,FALSE)*MIN(D1251,8))),LIST!$A$76)))))))</f>
        <v/>
      </c>
      <c r="L1251" s="183" t="str">
        <f>IF(B1251="","",IF('CLAIM FORM'!$M$7="",LIST!$A$77,IFERROR(VLOOKUP(B1251,'PHR (Project Hourly Rate)'!B:G,6,FALSE),LIST!$A$78)))</f>
        <v/>
      </c>
    </row>
    <row r="1252" spans="1:12" ht="36" customHeight="1">
      <c r="A1252" s="184">
        <v>1250</v>
      </c>
      <c r="B1252" s="46"/>
      <c r="C1252" s="47"/>
      <c r="D1252" s="48"/>
      <c r="E1252" s="49"/>
      <c r="F1252" s="49"/>
      <c r="G1252" s="41" t="str">
        <f>IF(C1252="","",VLOOKUP(WEEKDAY(C1252),LIST!$A$15:$B$21,2,FALSE))</f>
        <v/>
      </c>
      <c r="H1252" s="42" t="str">
        <f>IF(B1252="","",IF(L1252=LIST!$A$80,LIST!$A$78,IF(L1252=LIST!$A$81,LIST!$A$78,IF(L1252=LIST!$A$82,LIST!$A$78,IF(IFERROR(VLOOKUP(B1252,'PHR (Project Hourly Rate)'!B:G,6,FALSE),LIST!$A$78)=0,LIST!$A$79,L1252)))))</f>
        <v/>
      </c>
      <c r="I1252" s="42" t="str">
        <f>IF(B1252="","",IF(L1252=LIST!$A$75,"",IF(K1252=LIST!$A$76,LIST!$A$76,IF(L1252=LIST!$A$77,"",IF(L1252=LIST!$A$78,"",IF(L1252=LIST!$A$80,"",IF(L1252=LIST!$A$72,"",IF(L1252=LIST!$A$73,"",IF(L1252=LIST!$A$81,"",IF(L1252=LIST!$A$82,"",IF(L1252=LIST!$A$79,"",IF(K1252=LIST!$A$75,LIST!$A$75,ROUND(J1252*L1252,2)))))))))))))</f>
        <v/>
      </c>
      <c r="J1252" s="43">
        <f>IF(D1252="",0,IF(K1252=LIST!$A$75,0,IF(K1252=LIST!$A$76,0,IF(K1252=LIST!$A$77,0,IF(K1252=LIST!$A$78,0,(MIN(D1252,8)-K1252))))))</f>
        <v>0</v>
      </c>
      <c r="K1252" s="185" t="str">
        <f>IF(D1252="","",IF('CLAIM FORM'!$M$7="",0,IF(L1252=LIST!$A$78,0,IF('CLAIM FORM'!$M$7="R&amp;D",0,IF(E1252="",LIST!$A$75,IF(F1252=LIST!$F$30,0,IFERROR(((VLOOKUP(E1252,'TRAINING CODE'!B:D,3,FALSE)*MIN(D1252,8))),LIST!$A$76)))))))</f>
        <v/>
      </c>
      <c r="L1252" s="183" t="str">
        <f>IF(B1252="","",IF('CLAIM FORM'!$M$7="",LIST!$A$77,IFERROR(VLOOKUP(B1252,'PHR (Project Hourly Rate)'!B:G,6,FALSE),LIST!$A$78)))</f>
        <v/>
      </c>
    </row>
    <row r="1253" spans="1:12" ht="36" customHeight="1">
      <c r="A1253" s="184">
        <v>1251</v>
      </c>
      <c r="B1253" s="46"/>
      <c r="C1253" s="47"/>
      <c r="D1253" s="48"/>
      <c r="E1253" s="49"/>
      <c r="F1253" s="49"/>
      <c r="G1253" s="41" t="str">
        <f>IF(C1253="","",VLOOKUP(WEEKDAY(C1253),LIST!$A$15:$B$21,2,FALSE))</f>
        <v/>
      </c>
      <c r="H1253" s="42" t="str">
        <f>IF(B1253="","",IF(L1253=LIST!$A$80,LIST!$A$78,IF(L1253=LIST!$A$81,LIST!$A$78,IF(L1253=LIST!$A$82,LIST!$A$78,IF(IFERROR(VLOOKUP(B1253,'PHR (Project Hourly Rate)'!B:G,6,FALSE),LIST!$A$78)=0,LIST!$A$79,L1253)))))</f>
        <v/>
      </c>
      <c r="I1253" s="42" t="str">
        <f>IF(B1253="","",IF(L1253=LIST!$A$75,"",IF(K1253=LIST!$A$76,LIST!$A$76,IF(L1253=LIST!$A$77,"",IF(L1253=LIST!$A$78,"",IF(L1253=LIST!$A$80,"",IF(L1253=LIST!$A$72,"",IF(L1253=LIST!$A$73,"",IF(L1253=LIST!$A$81,"",IF(L1253=LIST!$A$82,"",IF(L1253=LIST!$A$79,"",IF(K1253=LIST!$A$75,LIST!$A$75,ROUND(J1253*L1253,2)))))))))))))</f>
        <v/>
      </c>
      <c r="J1253" s="43">
        <f>IF(D1253="",0,IF(K1253=LIST!$A$75,0,IF(K1253=LIST!$A$76,0,IF(K1253=LIST!$A$77,0,IF(K1253=LIST!$A$78,0,(MIN(D1253,8)-K1253))))))</f>
        <v>0</v>
      </c>
      <c r="K1253" s="185" t="str">
        <f>IF(D1253="","",IF('CLAIM FORM'!$M$7="",0,IF(L1253=LIST!$A$78,0,IF('CLAIM FORM'!$M$7="R&amp;D",0,IF(E1253="",LIST!$A$75,IF(F1253=LIST!$F$30,0,IFERROR(((VLOOKUP(E1253,'TRAINING CODE'!B:D,3,FALSE)*MIN(D1253,8))),LIST!$A$76)))))))</f>
        <v/>
      </c>
      <c r="L1253" s="183" t="str">
        <f>IF(B1253="","",IF('CLAIM FORM'!$M$7="",LIST!$A$77,IFERROR(VLOOKUP(B1253,'PHR (Project Hourly Rate)'!B:G,6,FALSE),LIST!$A$78)))</f>
        <v/>
      </c>
    </row>
    <row r="1254" spans="1:12" ht="36" customHeight="1">
      <c r="A1254" s="184">
        <v>1252</v>
      </c>
      <c r="B1254" s="46"/>
      <c r="C1254" s="47"/>
      <c r="D1254" s="48"/>
      <c r="E1254" s="49"/>
      <c r="F1254" s="49"/>
      <c r="G1254" s="41" t="str">
        <f>IF(C1254="","",VLOOKUP(WEEKDAY(C1254),LIST!$A$15:$B$21,2,FALSE))</f>
        <v/>
      </c>
      <c r="H1254" s="42" t="str">
        <f>IF(B1254="","",IF(L1254=LIST!$A$80,LIST!$A$78,IF(L1254=LIST!$A$81,LIST!$A$78,IF(L1254=LIST!$A$82,LIST!$A$78,IF(IFERROR(VLOOKUP(B1254,'PHR (Project Hourly Rate)'!B:G,6,FALSE),LIST!$A$78)=0,LIST!$A$79,L1254)))))</f>
        <v/>
      </c>
      <c r="I1254" s="42" t="str">
        <f>IF(B1254="","",IF(L1254=LIST!$A$75,"",IF(K1254=LIST!$A$76,LIST!$A$76,IF(L1254=LIST!$A$77,"",IF(L1254=LIST!$A$78,"",IF(L1254=LIST!$A$80,"",IF(L1254=LIST!$A$72,"",IF(L1254=LIST!$A$73,"",IF(L1254=LIST!$A$81,"",IF(L1254=LIST!$A$82,"",IF(L1254=LIST!$A$79,"",IF(K1254=LIST!$A$75,LIST!$A$75,ROUND(J1254*L1254,2)))))))))))))</f>
        <v/>
      </c>
      <c r="J1254" s="43">
        <f>IF(D1254="",0,IF(K1254=LIST!$A$75,0,IF(K1254=LIST!$A$76,0,IF(K1254=LIST!$A$77,0,IF(K1254=LIST!$A$78,0,(MIN(D1254,8)-K1254))))))</f>
        <v>0</v>
      </c>
      <c r="K1254" s="185" t="str">
        <f>IF(D1254="","",IF('CLAIM FORM'!$M$7="",0,IF(L1254=LIST!$A$78,0,IF('CLAIM FORM'!$M$7="R&amp;D",0,IF(E1254="",LIST!$A$75,IF(F1254=LIST!$F$30,0,IFERROR(((VLOOKUP(E1254,'TRAINING CODE'!B:D,3,FALSE)*MIN(D1254,8))),LIST!$A$76)))))))</f>
        <v/>
      </c>
      <c r="L1254" s="183" t="str">
        <f>IF(B1254="","",IF('CLAIM FORM'!$M$7="",LIST!$A$77,IFERROR(VLOOKUP(B1254,'PHR (Project Hourly Rate)'!B:G,6,FALSE),LIST!$A$78)))</f>
        <v/>
      </c>
    </row>
    <row r="1255" spans="1:12" ht="36" customHeight="1">
      <c r="A1255" s="184">
        <v>1253</v>
      </c>
      <c r="B1255" s="46"/>
      <c r="C1255" s="47"/>
      <c r="D1255" s="48"/>
      <c r="E1255" s="49"/>
      <c r="F1255" s="49"/>
      <c r="G1255" s="41" t="str">
        <f>IF(C1255="","",VLOOKUP(WEEKDAY(C1255),LIST!$A$15:$B$21,2,FALSE))</f>
        <v/>
      </c>
      <c r="H1255" s="42" t="str">
        <f>IF(B1255="","",IF(L1255=LIST!$A$80,LIST!$A$78,IF(L1255=LIST!$A$81,LIST!$A$78,IF(L1255=LIST!$A$82,LIST!$A$78,IF(IFERROR(VLOOKUP(B1255,'PHR (Project Hourly Rate)'!B:G,6,FALSE),LIST!$A$78)=0,LIST!$A$79,L1255)))))</f>
        <v/>
      </c>
      <c r="I1255" s="42" t="str">
        <f>IF(B1255="","",IF(L1255=LIST!$A$75,"",IF(K1255=LIST!$A$76,LIST!$A$76,IF(L1255=LIST!$A$77,"",IF(L1255=LIST!$A$78,"",IF(L1255=LIST!$A$80,"",IF(L1255=LIST!$A$72,"",IF(L1255=LIST!$A$73,"",IF(L1255=LIST!$A$81,"",IF(L1255=LIST!$A$82,"",IF(L1255=LIST!$A$79,"",IF(K1255=LIST!$A$75,LIST!$A$75,ROUND(J1255*L1255,2)))))))))))))</f>
        <v/>
      </c>
      <c r="J1255" s="43">
        <f>IF(D1255="",0,IF(K1255=LIST!$A$75,0,IF(K1255=LIST!$A$76,0,IF(K1255=LIST!$A$77,0,IF(K1255=LIST!$A$78,0,(MIN(D1255,8)-K1255))))))</f>
        <v>0</v>
      </c>
      <c r="K1255" s="185" t="str">
        <f>IF(D1255="","",IF('CLAIM FORM'!$M$7="",0,IF(L1255=LIST!$A$78,0,IF('CLAIM FORM'!$M$7="R&amp;D",0,IF(E1255="",LIST!$A$75,IF(F1255=LIST!$F$30,0,IFERROR(((VLOOKUP(E1255,'TRAINING CODE'!B:D,3,FALSE)*MIN(D1255,8))),LIST!$A$76)))))))</f>
        <v/>
      </c>
      <c r="L1255" s="183" t="str">
        <f>IF(B1255="","",IF('CLAIM FORM'!$M$7="",LIST!$A$77,IFERROR(VLOOKUP(B1255,'PHR (Project Hourly Rate)'!B:G,6,FALSE),LIST!$A$78)))</f>
        <v/>
      </c>
    </row>
    <row r="1256" spans="1:12" ht="36" customHeight="1">
      <c r="A1256" s="184">
        <v>1254</v>
      </c>
      <c r="B1256" s="46"/>
      <c r="C1256" s="47"/>
      <c r="D1256" s="48"/>
      <c r="E1256" s="49"/>
      <c r="F1256" s="49"/>
      <c r="G1256" s="41" t="str">
        <f>IF(C1256="","",VLOOKUP(WEEKDAY(C1256),LIST!$A$15:$B$21,2,FALSE))</f>
        <v/>
      </c>
      <c r="H1256" s="42" t="str">
        <f>IF(B1256="","",IF(L1256=LIST!$A$80,LIST!$A$78,IF(L1256=LIST!$A$81,LIST!$A$78,IF(L1256=LIST!$A$82,LIST!$A$78,IF(IFERROR(VLOOKUP(B1256,'PHR (Project Hourly Rate)'!B:G,6,FALSE),LIST!$A$78)=0,LIST!$A$79,L1256)))))</f>
        <v/>
      </c>
      <c r="I1256" s="42" t="str">
        <f>IF(B1256="","",IF(L1256=LIST!$A$75,"",IF(K1256=LIST!$A$76,LIST!$A$76,IF(L1256=LIST!$A$77,"",IF(L1256=LIST!$A$78,"",IF(L1256=LIST!$A$80,"",IF(L1256=LIST!$A$72,"",IF(L1256=LIST!$A$73,"",IF(L1256=LIST!$A$81,"",IF(L1256=LIST!$A$82,"",IF(L1256=LIST!$A$79,"",IF(K1256=LIST!$A$75,LIST!$A$75,ROUND(J1256*L1256,2)))))))))))))</f>
        <v/>
      </c>
      <c r="J1256" s="43">
        <f>IF(D1256="",0,IF(K1256=LIST!$A$75,0,IF(K1256=LIST!$A$76,0,IF(K1256=LIST!$A$77,0,IF(K1256=LIST!$A$78,0,(MIN(D1256,8)-K1256))))))</f>
        <v>0</v>
      </c>
      <c r="K1256" s="185" t="str">
        <f>IF(D1256="","",IF('CLAIM FORM'!$M$7="",0,IF(L1256=LIST!$A$78,0,IF('CLAIM FORM'!$M$7="R&amp;D",0,IF(E1256="",LIST!$A$75,IF(F1256=LIST!$F$30,0,IFERROR(((VLOOKUP(E1256,'TRAINING CODE'!B:D,3,FALSE)*MIN(D1256,8))),LIST!$A$76)))))))</f>
        <v/>
      </c>
      <c r="L1256" s="183" t="str">
        <f>IF(B1256="","",IF('CLAIM FORM'!$M$7="",LIST!$A$77,IFERROR(VLOOKUP(B1256,'PHR (Project Hourly Rate)'!B:G,6,FALSE),LIST!$A$78)))</f>
        <v/>
      </c>
    </row>
    <row r="1257" spans="1:12" ht="36" customHeight="1">
      <c r="A1257" s="184">
        <v>1255</v>
      </c>
      <c r="B1257" s="46"/>
      <c r="C1257" s="47"/>
      <c r="D1257" s="48"/>
      <c r="E1257" s="49"/>
      <c r="F1257" s="49"/>
      <c r="G1257" s="41" t="str">
        <f>IF(C1257="","",VLOOKUP(WEEKDAY(C1257),LIST!$A$15:$B$21,2,FALSE))</f>
        <v/>
      </c>
      <c r="H1257" s="42" t="str">
        <f>IF(B1257="","",IF(L1257=LIST!$A$80,LIST!$A$78,IF(L1257=LIST!$A$81,LIST!$A$78,IF(L1257=LIST!$A$82,LIST!$A$78,IF(IFERROR(VLOOKUP(B1257,'PHR (Project Hourly Rate)'!B:G,6,FALSE),LIST!$A$78)=0,LIST!$A$79,L1257)))))</f>
        <v/>
      </c>
      <c r="I1257" s="42" t="str">
        <f>IF(B1257="","",IF(L1257=LIST!$A$75,"",IF(K1257=LIST!$A$76,LIST!$A$76,IF(L1257=LIST!$A$77,"",IF(L1257=LIST!$A$78,"",IF(L1257=LIST!$A$80,"",IF(L1257=LIST!$A$72,"",IF(L1257=LIST!$A$73,"",IF(L1257=LIST!$A$81,"",IF(L1257=LIST!$A$82,"",IF(L1257=LIST!$A$79,"",IF(K1257=LIST!$A$75,LIST!$A$75,ROUND(J1257*L1257,2)))))))))))))</f>
        <v/>
      </c>
      <c r="J1257" s="43">
        <f>IF(D1257="",0,IF(K1257=LIST!$A$75,0,IF(K1257=LIST!$A$76,0,IF(K1257=LIST!$A$77,0,IF(K1257=LIST!$A$78,0,(MIN(D1257,8)-K1257))))))</f>
        <v>0</v>
      </c>
      <c r="K1257" s="185" t="str">
        <f>IF(D1257="","",IF('CLAIM FORM'!$M$7="",0,IF(L1257=LIST!$A$78,0,IF('CLAIM FORM'!$M$7="R&amp;D",0,IF(E1257="",LIST!$A$75,IF(F1257=LIST!$F$30,0,IFERROR(((VLOOKUP(E1257,'TRAINING CODE'!B:D,3,FALSE)*MIN(D1257,8))),LIST!$A$76)))))))</f>
        <v/>
      </c>
      <c r="L1257" s="183" t="str">
        <f>IF(B1257="","",IF('CLAIM FORM'!$M$7="",LIST!$A$77,IFERROR(VLOOKUP(B1257,'PHR (Project Hourly Rate)'!B:G,6,FALSE),LIST!$A$78)))</f>
        <v/>
      </c>
    </row>
    <row r="1258" spans="1:12" ht="36" customHeight="1">
      <c r="A1258" s="184">
        <v>1256</v>
      </c>
      <c r="B1258" s="46"/>
      <c r="C1258" s="47"/>
      <c r="D1258" s="48"/>
      <c r="E1258" s="49"/>
      <c r="F1258" s="49"/>
      <c r="G1258" s="41" t="str">
        <f>IF(C1258="","",VLOOKUP(WEEKDAY(C1258),LIST!$A$15:$B$21,2,FALSE))</f>
        <v/>
      </c>
      <c r="H1258" s="42" t="str">
        <f>IF(B1258="","",IF(L1258=LIST!$A$80,LIST!$A$78,IF(L1258=LIST!$A$81,LIST!$A$78,IF(L1258=LIST!$A$82,LIST!$A$78,IF(IFERROR(VLOOKUP(B1258,'PHR (Project Hourly Rate)'!B:G,6,FALSE),LIST!$A$78)=0,LIST!$A$79,L1258)))))</f>
        <v/>
      </c>
      <c r="I1258" s="42" t="str">
        <f>IF(B1258="","",IF(L1258=LIST!$A$75,"",IF(K1258=LIST!$A$76,LIST!$A$76,IF(L1258=LIST!$A$77,"",IF(L1258=LIST!$A$78,"",IF(L1258=LIST!$A$80,"",IF(L1258=LIST!$A$72,"",IF(L1258=LIST!$A$73,"",IF(L1258=LIST!$A$81,"",IF(L1258=LIST!$A$82,"",IF(L1258=LIST!$A$79,"",IF(K1258=LIST!$A$75,LIST!$A$75,ROUND(J1258*L1258,2)))))))))))))</f>
        <v/>
      </c>
      <c r="J1258" s="43">
        <f>IF(D1258="",0,IF(K1258=LIST!$A$75,0,IF(K1258=LIST!$A$76,0,IF(K1258=LIST!$A$77,0,IF(K1258=LIST!$A$78,0,(MIN(D1258,8)-K1258))))))</f>
        <v>0</v>
      </c>
      <c r="K1258" s="185" t="str">
        <f>IF(D1258="","",IF('CLAIM FORM'!$M$7="",0,IF(L1258=LIST!$A$78,0,IF('CLAIM FORM'!$M$7="R&amp;D",0,IF(E1258="",LIST!$A$75,IF(F1258=LIST!$F$30,0,IFERROR(((VLOOKUP(E1258,'TRAINING CODE'!B:D,3,FALSE)*MIN(D1258,8))),LIST!$A$76)))))))</f>
        <v/>
      </c>
      <c r="L1258" s="183" t="str">
        <f>IF(B1258="","",IF('CLAIM FORM'!$M$7="",LIST!$A$77,IFERROR(VLOOKUP(B1258,'PHR (Project Hourly Rate)'!B:G,6,FALSE),LIST!$A$78)))</f>
        <v/>
      </c>
    </row>
    <row r="1259" spans="1:12" ht="36" customHeight="1">
      <c r="A1259" s="184">
        <v>1257</v>
      </c>
      <c r="B1259" s="46"/>
      <c r="C1259" s="47"/>
      <c r="D1259" s="48"/>
      <c r="E1259" s="49"/>
      <c r="F1259" s="49"/>
      <c r="G1259" s="41" t="str">
        <f>IF(C1259="","",VLOOKUP(WEEKDAY(C1259),LIST!$A$15:$B$21,2,FALSE))</f>
        <v/>
      </c>
      <c r="H1259" s="42" t="str">
        <f>IF(B1259="","",IF(L1259=LIST!$A$80,LIST!$A$78,IF(L1259=LIST!$A$81,LIST!$A$78,IF(L1259=LIST!$A$82,LIST!$A$78,IF(IFERROR(VLOOKUP(B1259,'PHR (Project Hourly Rate)'!B:G,6,FALSE),LIST!$A$78)=0,LIST!$A$79,L1259)))))</f>
        <v/>
      </c>
      <c r="I1259" s="42" t="str">
        <f>IF(B1259="","",IF(L1259=LIST!$A$75,"",IF(K1259=LIST!$A$76,LIST!$A$76,IF(L1259=LIST!$A$77,"",IF(L1259=LIST!$A$78,"",IF(L1259=LIST!$A$80,"",IF(L1259=LIST!$A$72,"",IF(L1259=LIST!$A$73,"",IF(L1259=LIST!$A$81,"",IF(L1259=LIST!$A$82,"",IF(L1259=LIST!$A$79,"",IF(K1259=LIST!$A$75,LIST!$A$75,ROUND(J1259*L1259,2)))))))))))))</f>
        <v/>
      </c>
      <c r="J1259" s="43">
        <f>IF(D1259="",0,IF(K1259=LIST!$A$75,0,IF(K1259=LIST!$A$76,0,IF(K1259=LIST!$A$77,0,IF(K1259=LIST!$A$78,0,(MIN(D1259,8)-K1259))))))</f>
        <v>0</v>
      </c>
      <c r="K1259" s="185" t="str">
        <f>IF(D1259="","",IF('CLAIM FORM'!$M$7="",0,IF(L1259=LIST!$A$78,0,IF('CLAIM FORM'!$M$7="R&amp;D",0,IF(E1259="",LIST!$A$75,IF(F1259=LIST!$F$30,0,IFERROR(((VLOOKUP(E1259,'TRAINING CODE'!B:D,3,FALSE)*MIN(D1259,8))),LIST!$A$76)))))))</f>
        <v/>
      </c>
      <c r="L1259" s="183" t="str">
        <f>IF(B1259="","",IF('CLAIM FORM'!$M$7="",LIST!$A$77,IFERROR(VLOOKUP(B1259,'PHR (Project Hourly Rate)'!B:G,6,FALSE),LIST!$A$78)))</f>
        <v/>
      </c>
    </row>
    <row r="1260" spans="1:12" ht="36" customHeight="1">
      <c r="A1260" s="184">
        <v>1258</v>
      </c>
      <c r="B1260" s="46"/>
      <c r="C1260" s="47"/>
      <c r="D1260" s="48"/>
      <c r="E1260" s="49"/>
      <c r="F1260" s="49"/>
      <c r="G1260" s="41" t="str">
        <f>IF(C1260="","",VLOOKUP(WEEKDAY(C1260),LIST!$A$15:$B$21,2,FALSE))</f>
        <v/>
      </c>
      <c r="H1260" s="42" t="str">
        <f>IF(B1260="","",IF(L1260=LIST!$A$80,LIST!$A$78,IF(L1260=LIST!$A$81,LIST!$A$78,IF(L1260=LIST!$A$82,LIST!$A$78,IF(IFERROR(VLOOKUP(B1260,'PHR (Project Hourly Rate)'!B:G,6,FALSE),LIST!$A$78)=0,LIST!$A$79,L1260)))))</f>
        <v/>
      </c>
      <c r="I1260" s="42" t="str">
        <f>IF(B1260="","",IF(L1260=LIST!$A$75,"",IF(K1260=LIST!$A$76,LIST!$A$76,IF(L1260=LIST!$A$77,"",IF(L1260=LIST!$A$78,"",IF(L1260=LIST!$A$80,"",IF(L1260=LIST!$A$72,"",IF(L1260=LIST!$A$73,"",IF(L1260=LIST!$A$81,"",IF(L1260=LIST!$A$82,"",IF(L1260=LIST!$A$79,"",IF(K1260=LIST!$A$75,LIST!$A$75,ROUND(J1260*L1260,2)))))))))))))</f>
        <v/>
      </c>
      <c r="J1260" s="43">
        <f>IF(D1260="",0,IF(K1260=LIST!$A$75,0,IF(K1260=LIST!$A$76,0,IF(K1260=LIST!$A$77,0,IF(K1260=LIST!$A$78,0,(MIN(D1260,8)-K1260))))))</f>
        <v>0</v>
      </c>
      <c r="K1260" s="185" t="str">
        <f>IF(D1260="","",IF('CLAIM FORM'!$M$7="",0,IF(L1260=LIST!$A$78,0,IF('CLAIM FORM'!$M$7="R&amp;D",0,IF(E1260="",LIST!$A$75,IF(F1260=LIST!$F$30,0,IFERROR(((VLOOKUP(E1260,'TRAINING CODE'!B:D,3,FALSE)*MIN(D1260,8))),LIST!$A$76)))))))</f>
        <v/>
      </c>
      <c r="L1260" s="183" t="str">
        <f>IF(B1260="","",IF('CLAIM FORM'!$M$7="",LIST!$A$77,IFERROR(VLOOKUP(B1260,'PHR (Project Hourly Rate)'!B:G,6,FALSE),LIST!$A$78)))</f>
        <v/>
      </c>
    </row>
    <row r="1261" spans="1:12" ht="36" customHeight="1">
      <c r="A1261" s="184">
        <v>1259</v>
      </c>
      <c r="B1261" s="46"/>
      <c r="C1261" s="47"/>
      <c r="D1261" s="48"/>
      <c r="E1261" s="49"/>
      <c r="F1261" s="49"/>
      <c r="G1261" s="41" t="str">
        <f>IF(C1261="","",VLOOKUP(WEEKDAY(C1261),LIST!$A$15:$B$21,2,FALSE))</f>
        <v/>
      </c>
      <c r="H1261" s="42" t="str">
        <f>IF(B1261="","",IF(L1261=LIST!$A$80,LIST!$A$78,IF(L1261=LIST!$A$81,LIST!$A$78,IF(L1261=LIST!$A$82,LIST!$A$78,IF(IFERROR(VLOOKUP(B1261,'PHR (Project Hourly Rate)'!B:G,6,FALSE),LIST!$A$78)=0,LIST!$A$79,L1261)))))</f>
        <v/>
      </c>
      <c r="I1261" s="42" t="str">
        <f>IF(B1261="","",IF(L1261=LIST!$A$75,"",IF(K1261=LIST!$A$76,LIST!$A$76,IF(L1261=LIST!$A$77,"",IF(L1261=LIST!$A$78,"",IF(L1261=LIST!$A$80,"",IF(L1261=LIST!$A$72,"",IF(L1261=LIST!$A$73,"",IF(L1261=LIST!$A$81,"",IF(L1261=LIST!$A$82,"",IF(L1261=LIST!$A$79,"",IF(K1261=LIST!$A$75,LIST!$A$75,ROUND(J1261*L1261,2)))))))))))))</f>
        <v/>
      </c>
      <c r="J1261" s="43">
        <f>IF(D1261="",0,IF(K1261=LIST!$A$75,0,IF(K1261=LIST!$A$76,0,IF(K1261=LIST!$A$77,0,IF(K1261=LIST!$A$78,0,(MIN(D1261,8)-K1261))))))</f>
        <v>0</v>
      </c>
      <c r="K1261" s="185" t="str">
        <f>IF(D1261="","",IF('CLAIM FORM'!$M$7="",0,IF(L1261=LIST!$A$78,0,IF('CLAIM FORM'!$M$7="R&amp;D",0,IF(E1261="",LIST!$A$75,IF(F1261=LIST!$F$30,0,IFERROR(((VLOOKUP(E1261,'TRAINING CODE'!B:D,3,FALSE)*MIN(D1261,8))),LIST!$A$76)))))))</f>
        <v/>
      </c>
      <c r="L1261" s="183" t="str">
        <f>IF(B1261="","",IF('CLAIM FORM'!$M$7="",LIST!$A$77,IFERROR(VLOOKUP(B1261,'PHR (Project Hourly Rate)'!B:G,6,FALSE),LIST!$A$78)))</f>
        <v/>
      </c>
    </row>
    <row r="1262" spans="1:12" ht="36" customHeight="1">
      <c r="A1262" s="184">
        <v>1260</v>
      </c>
      <c r="B1262" s="46"/>
      <c r="C1262" s="47"/>
      <c r="D1262" s="48"/>
      <c r="E1262" s="49"/>
      <c r="F1262" s="49"/>
      <c r="G1262" s="41" t="str">
        <f>IF(C1262="","",VLOOKUP(WEEKDAY(C1262),LIST!$A$15:$B$21,2,FALSE))</f>
        <v/>
      </c>
      <c r="H1262" s="42" t="str">
        <f>IF(B1262="","",IF(L1262=LIST!$A$80,LIST!$A$78,IF(L1262=LIST!$A$81,LIST!$A$78,IF(L1262=LIST!$A$82,LIST!$A$78,IF(IFERROR(VLOOKUP(B1262,'PHR (Project Hourly Rate)'!B:G,6,FALSE),LIST!$A$78)=0,LIST!$A$79,L1262)))))</f>
        <v/>
      </c>
      <c r="I1262" s="42" t="str">
        <f>IF(B1262="","",IF(L1262=LIST!$A$75,"",IF(K1262=LIST!$A$76,LIST!$A$76,IF(L1262=LIST!$A$77,"",IF(L1262=LIST!$A$78,"",IF(L1262=LIST!$A$80,"",IF(L1262=LIST!$A$72,"",IF(L1262=LIST!$A$73,"",IF(L1262=LIST!$A$81,"",IF(L1262=LIST!$A$82,"",IF(L1262=LIST!$A$79,"",IF(K1262=LIST!$A$75,LIST!$A$75,ROUND(J1262*L1262,2)))))))))))))</f>
        <v/>
      </c>
      <c r="J1262" s="43">
        <f>IF(D1262="",0,IF(K1262=LIST!$A$75,0,IF(K1262=LIST!$A$76,0,IF(K1262=LIST!$A$77,0,IF(K1262=LIST!$A$78,0,(MIN(D1262,8)-K1262))))))</f>
        <v>0</v>
      </c>
      <c r="K1262" s="185" t="str">
        <f>IF(D1262="","",IF('CLAIM FORM'!$M$7="",0,IF(L1262=LIST!$A$78,0,IF('CLAIM FORM'!$M$7="R&amp;D",0,IF(E1262="",LIST!$A$75,IF(F1262=LIST!$F$30,0,IFERROR(((VLOOKUP(E1262,'TRAINING CODE'!B:D,3,FALSE)*MIN(D1262,8))),LIST!$A$76)))))))</f>
        <v/>
      </c>
      <c r="L1262" s="183" t="str">
        <f>IF(B1262="","",IF('CLAIM FORM'!$M$7="",LIST!$A$77,IFERROR(VLOOKUP(B1262,'PHR (Project Hourly Rate)'!B:G,6,FALSE),LIST!$A$78)))</f>
        <v/>
      </c>
    </row>
    <row r="1263" spans="1:12" ht="36" customHeight="1">
      <c r="A1263" s="184">
        <v>1261</v>
      </c>
      <c r="B1263" s="46"/>
      <c r="C1263" s="47"/>
      <c r="D1263" s="48"/>
      <c r="E1263" s="49"/>
      <c r="F1263" s="49"/>
      <c r="G1263" s="41" t="str">
        <f>IF(C1263="","",VLOOKUP(WEEKDAY(C1263),LIST!$A$15:$B$21,2,FALSE))</f>
        <v/>
      </c>
      <c r="H1263" s="42" t="str">
        <f>IF(B1263="","",IF(L1263=LIST!$A$80,LIST!$A$78,IF(L1263=LIST!$A$81,LIST!$A$78,IF(L1263=LIST!$A$82,LIST!$A$78,IF(IFERROR(VLOOKUP(B1263,'PHR (Project Hourly Rate)'!B:G,6,FALSE),LIST!$A$78)=0,LIST!$A$79,L1263)))))</f>
        <v/>
      </c>
      <c r="I1263" s="42" t="str">
        <f>IF(B1263="","",IF(L1263=LIST!$A$75,"",IF(K1263=LIST!$A$76,LIST!$A$76,IF(L1263=LIST!$A$77,"",IF(L1263=LIST!$A$78,"",IF(L1263=LIST!$A$80,"",IF(L1263=LIST!$A$72,"",IF(L1263=LIST!$A$73,"",IF(L1263=LIST!$A$81,"",IF(L1263=LIST!$A$82,"",IF(L1263=LIST!$A$79,"",IF(K1263=LIST!$A$75,LIST!$A$75,ROUND(J1263*L1263,2)))))))))))))</f>
        <v/>
      </c>
      <c r="J1263" s="43">
        <f>IF(D1263="",0,IF(K1263=LIST!$A$75,0,IF(K1263=LIST!$A$76,0,IF(K1263=LIST!$A$77,0,IF(K1263=LIST!$A$78,0,(MIN(D1263,8)-K1263))))))</f>
        <v>0</v>
      </c>
      <c r="K1263" s="185" t="str">
        <f>IF(D1263="","",IF('CLAIM FORM'!$M$7="",0,IF(L1263=LIST!$A$78,0,IF('CLAIM FORM'!$M$7="R&amp;D",0,IF(E1263="",LIST!$A$75,IF(F1263=LIST!$F$30,0,IFERROR(((VLOOKUP(E1263,'TRAINING CODE'!B:D,3,FALSE)*MIN(D1263,8))),LIST!$A$76)))))))</f>
        <v/>
      </c>
      <c r="L1263" s="183" t="str">
        <f>IF(B1263="","",IF('CLAIM FORM'!$M$7="",LIST!$A$77,IFERROR(VLOOKUP(B1263,'PHR (Project Hourly Rate)'!B:G,6,FALSE),LIST!$A$78)))</f>
        <v/>
      </c>
    </row>
    <row r="1264" spans="1:12" ht="36" customHeight="1">
      <c r="A1264" s="184">
        <v>1262</v>
      </c>
      <c r="B1264" s="46"/>
      <c r="C1264" s="47"/>
      <c r="D1264" s="48"/>
      <c r="E1264" s="49"/>
      <c r="F1264" s="49"/>
      <c r="G1264" s="41" t="str">
        <f>IF(C1264="","",VLOOKUP(WEEKDAY(C1264),LIST!$A$15:$B$21,2,FALSE))</f>
        <v/>
      </c>
      <c r="H1264" s="42" t="str">
        <f>IF(B1264="","",IF(L1264=LIST!$A$80,LIST!$A$78,IF(L1264=LIST!$A$81,LIST!$A$78,IF(L1264=LIST!$A$82,LIST!$A$78,IF(IFERROR(VLOOKUP(B1264,'PHR (Project Hourly Rate)'!B:G,6,FALSE),LIST!$A$78)=0,LIST!$A$79,L1264)))))</f>
        <v/>
      </c>
      <c r="I1264" s="42" t="str">
        <f>IF(B1264="","",IF(L1264=LIST!$A$75,"",IF(K1264=LIST!$A$76,LIST!$A$76,IF(L1264=LIST!$A$77,"",IF(L1264=LIST!$A$78,"",IF(L1264=LIST!$A$80,"",IF(L1264=LIST!$A$72,"",IF(L1264=LIST!$A$73,"",IF(L1264=LIST!$A$81,"",IF(L1264=LIST!$A$82,"",IF(L1264=LIST!$A$79,"",IF(K1264=LIST!$A$75,LIST!$A$75,ROUND(J1264*L1264,2)))))))))))))</f>
        <v/>
      </c>
      <c r="J1264" s="43">
        <f>IF(D1264="",0,IF(K1264=LIST!$A$75,0,IF(K1264=LIST!$A$76,0,IF(K1264=LIST!$A$77,0,IF(K1264=LIST!$A$78,0,(MIN(D1264,8)-K1264))))))</f>
        <v>0</v>
      </c>
      <c r="K1264" s="185" t="str">
        <f>IF(D1264="","",IF('CLAIM FORM'!$M$7="",0,IF(L1264=LIST!$A$78,0,IF('CLAIM FORM'!$M$7="R&amp;D",0,IF(E1264="",LIST!$A$75,IF(F1264=LIST!$F$30,0,IFERROR(((VLOOKUP(E1264,'TRAINING CODE'!B:D,3,FALSE)*MIN(D1264,8))),LIST!$A$76)))))))</f>
        <v/>
      </c>
      <c r="L1264" s="183" t="str">
        <f>IF(B1264="","",IF('CLAIM FORM'!$M$7="",LIST!$A$77,IFERROR(VLOOKUP(B1264,'PHR (Project Hourly Rate)'!B:G,6,FALSE),LIST!$A$78)))</f>
        <v/>
      </c>
    </row>
    <row r="1265" spans="1:12" ht="36" customHeight="1">
      <c r="A1265" s="184">
        <v>1263</v>
      </c>
      <c r="B1265" s="46"/>
      <c r="C1265" s="47"/>
      <c r="D1265" s="48"/>
      <c r="E1265" s="49"/>
      <c r="F1265" s="49"/>
      <c r="G1265" s="41" t="str">
        <f>IF(C1265="","",VLOOKUP(WEEKDAY(C1265),LIST!$A$15:$B$21,2,FALSE))</f>
        <v/>
      </c>
      <c r="H1265" s="42" t="str">
        <f>IF(B1265="","",IF(L1265=LIST!$A$80,LIST!$A$78,IF(L1265=LIST!$A$81,LIST!$A$78,IF(L1265=LIST!$A$82,LIST!$A$78,IF(IFERROR(VLOOKUP(B1265,'PHR (Project Hourly Rate)'!B:G,6,FALSE),LIST!$A$78)=0,LIST!$A$79,L1265)))))</f>
        <v/>
      </c>
      <c r="I1265" s="42" t="str">
        <f>IF(B1265="","",IF(L1265=LIST!$A$75,"",IF(K1265=LIST!$A$76,LIST!$A$76,IF(L1265=LIST!$A$77,"",IF(L1265=LIST!$A$78,"",IF(L1265=LIST!$A$80,"",IF(L1265=LIST!$A$72,"",IF(L1265=LIST!$A$73,"",IF(L1265=LIST!$A$81,"",IF(L1265=LIST!$A$82,"",IF(L1265=LIST!$A$79,"",IF(K1265=LIST!$A$75,LIST!$A$75,ROUND(J1265*L1265,2)))))))))))))</f>
        <v/>
      </c>
      <c r="J1265" s="43">
        <f>IF(D1265="",0,IF(K1265=LIST!$A$75,0,IF(K1265=LIST!$A$76,0,IF(K1265=LIST!$A$77,0,IF(K1265=LIST!$A$78,0,(MIN(D1265,8)-K1265))))))</f>
        <v>0</v>
      </c>
      <c r="K1265" s="185" t="str">
        <f>IF(D1265="","",IF('CLAIM FORM'!$M$7="",0,IF(L1265=LIST!$A$78,0,IF('CLAIM FORM'!$M$7="R&amp;D",0,IF(E1265="",LIST!$A$75,IF(F1265=LIST!$F$30,0,IFERROR(((VLOOKUP(E1265,'TRAINING CODE'!B:D,3,FALSE)*MIN(D1265,8))),LIST!$A$76)))))))</f>
        <v/>
      </c>
      <c r="L1265" s="183" t="str">
        <f>IF(B1265="","",IF('CLAIM FORM'!$M$7="",LIST!$A$77,IFERROR(VLOOKUP(B1265,'PHR (Project Hourly Rate)'!B:G,6,FALSE),LIST!$A$78)))</f>
        <v/>
      </c>
    </row>
    <row r="1266" spans="1:12" ht="36" customHeight="1">
      <c r="A1266" s="184">
        <v>1264</v>
      </c>
      <c r="B1266" s="46"/>
      <c r="C1266" s="47"/>
      <c r="D1266" s="48"/>
      <c r="E1266" s="49"/>
      <c r="F1266" s="49"/>
      <c r="G1266" s="41" t="str">
        <f>IF(C1266="","",VLOOKUP(WEEKDAY(C1266),LIST!$A$15:$B$21,2,FALSE))</f>
        <v/>
      </c>
      <c r="H1266" s="42" t="str">
        <f>IF(B1266="","",IF(L1266=LIST!$A$80,LIST!$A$78,IF(L1266=LIST!$A$81,LIST!$A$78,IF(L1266=LIST!$A$82,LIST!$A$78,IF(IFERROR(VLOOKUP(B1266,'PHR (Project Hourly Rate)'!B:G,6,FALSE),LIST!$A$78)=0,LIST!$A$79,L1266)))))</f>
        <v/>
      </c>
      <c r="I1266" s="42" t="str">
        <f>IF(B1266="","",IF(L1266=LIST!$A$75,"",IF(K1266=LIST!$A$76,LIST!$A$76,IF(L1266=LIST!$A$77,"",IF(L1266=LIST!$A$78,"",IF(L1266=LIST!$A$80,"",IF(L1266=LIST!$A$72,"",IF(L1266=LIST!$A$73,"",IF(L1266=LIST!$A$81,"",IF(L1266=LIST!$A$82,"",IF(L1266=LIST!$A$79,"",IF(K1266=LIST!$A$75,LIST!$A$75,ROUND(J1266*L1266,2)))))))))))))</f>
        <v/>
      </c>
      <c r="J1266" s="43">
        <f>IF(D1266="",0,IF(K1266=LIST!$A$75,0,IF(K1266=LIST!$A$76,0,IF(K1266=LIST!$A$77,0,IF(K1266=LIST!$A$78,0,(MIN(D1266,8)-K1266))))))</f>
        <v>0</v>
      </c>
      <c r="K1266" s="185" t="str">
        <f>IF(D1266="","",IF('CLAIM FORM'!$M$7="",0,IF(L1266=LIST!$A$78,0,IF('CLAIM FORM'!$M$7="R&amp;D",0,IF(E1266="",LIST!$A$75,IF(F1266=LIST!$F$30,0,IFERROR(((VLOOKUP(E1266,'TRAINING CODE'!B:D,3,FALSE)*MIN(D1266,8))),LIST!$A$76)))))))</f>
        <v/>
      </c>
      <c r="L1266" s="183" t="str">
        <f>IF(B1266="","",IF('CLAIM FORM'!$M$7="",LIST!$A$77,IFERROR(VLOOKUP(B1266,'PHR (Project Hourly Rate)'!B:G,6,FALSE),LIST!$A$78)))</f>
        <v/>
      </c>
    </row>
    <row r="1267" spans="1:12" ht="36" customHeight="1">
      <c r="A1267" s="184">
        <v>1265</v>
      </c>
      <c r="B1267" s="46"/>
      <c r="C1267" s="47"/>
      <c r="D1267" s="48"/>
      <c r="E1267" s="49"/>
      <c r="F1267" s="49"/>
      <c r="G1267" s="41" t="str">
        <f>IF(C1267="","",VLOOKUP(WEEKDAY(C1267),LIST!$A$15:$B$21,2,FALSE))</f>
        <v/>
      </c>
      <c r="H1267" s="42" t="str">
        <f>IF(B1267="","",IF(L1267=LIST!$A$80,LIST!$A$78,IF(L1267=LIST!$A$81,LIST!$A$78,IF(L1267=LIST!$A$82,LIST!$A$78,IF(IFERROR(VLOOKUP(B1267,'PHR (Project Hourly Rate)'!B:G,6,FALSE),LIST!$A$78)=0,LIST!$A$79,L1267)))))</f>
        <v/>
      </c>
      <c r="I1267" s="42" t="str">
        <f>IF(B1267="","",IF(L1267=LIST!$A$75,"",IF(K1267=LIST!$A$76,LIST!$A$76,IF(L1267=LIST!$A$77,"",IF(L1267=LIST!$A$78,"",IF(L1267=LIST!$A$80,"",IF(L1267=LIST!$A$72,"",IF(L1267=LIST!$A$73,"",IF(L1267=LIST!$A$81,"",IF(L1267=LIST!$A$82,"",IF(L1267=LIST!$A$79,"",IF(K1267=LIST!$A$75,LIST!$A$75,ROUND(J1267*L1267,2)))))))))))))</f>
        <v/>
      </c>
      <c r="J1267" s="43">
        <f>IF(D1267="",0,IF(K1267=LIST!$A$75,0,IF(K1267=LIST!$A$76,0,IF(K1267=LIST!$A$77,0,IF(K1267=LIST!$A$78,0,(MIN(D1267,8)-K1267))))))</f>
        <v>0</v>
      </c>
      <c r="K1267" s="185" t="str">
        <f>IF(D1267="","",IF('CLAIM FORM'!$M$7="",0,IF(L1267=LIST!$A$78,0,IF('CLAIM FORM'!$M$7="R&amp;D",0,IF(E1267="",LIST!$A$75,IF(F1267=LIST!$F$30,0,IFERROR(((VLOOKUP(E1267,'TRAINING CODE'!B:D,3,FALSE)*MIN(D1267,8))),LIST!$A$76)))))))</f>
        <v/>
      </c>
      <c r="L1267" s="183" t="str">
        <f>IF(B1267="","",IF('CLAIM FORM'!$M$7="",LIST!$A$77,IFERROR(VLOOKUP(B1267,'PHR (Project Hourly Rate)'!B:G,6,FALSE),LIST!$A$78)))</f>
        <v/>
      </c>
    </row>
    <row r="1268" spans="1:12" ht="36" customHeight="1">
      <c r="A1268" s="184">
        <v>1266</v>
      </c>
      <c r="B1268" s="46"/>
      <c r="C1268" s="47"/>
      <c r="D1268" s="48"/>
      <c r="E1268" s="49"/>
      <c r="F1268" s="49"/>
      <c r="G1268" s="41" t="str">
        <f>IF(C1268="","",VLOOKUP(WEEKDAY(C1268),LIST!$A$15:$B$21,2,FALSE))</f>
        <v/>
      </c>
      <c r="H1268" s="42" t="str">
        <f>IF(B1268="","",IF(L1268=LIST!$A$80,LIST!$A$78,IF(L1268=LIST!$A$81,LIST!$A$78,IF(L1268=LIST!$A$82,LIST!$A$78,IF(IFERROR(VLOOKUP(B1268,'PHR (Project Hourly Rate)'!B:G,6,FALSE),LIST!$A$78)=0,LIST!$A$79,L1268)))))</f>
        <v/>
      </c>
      <c r="I1268" s="42" t="str">
        <f>IF(B1268="","",IF(L1268=LIST!$A$75,"",IF(K1268=LIST!$A$76,LIST!$A$76,IF(L1268=LIST!$A$77,"",IF(L1268=LIST!$A$78,"",IF(L1268=LIST!$A$80,"",IF(L1268=LIST!$A$72,"",IF(L1268=LIST!$A$73,"",IF(L1268=LIST!$A$81,"",IF(L1268=LIST!$A$82,"",IF(L1268=LIST!$A$79,"",IF(K1268=LIST!$A$75,LIST!$A$75,ROUND(J1268*L1268,2)))))))))))))</f>
        <v/>
      </c>
      <c r="J1268" s="43">
        <f>IF(D1268="",0,IF(K1268=LIST!$A$75,0,IF(K1268=LIST!$A$76,0,IF(K1268=LIST!$A$77,0,IF(K1268=LIST!$A$78,0,(MIN(D1268,8)-K1268))))))</f>
        <v>0</v>
      </c>
      <c r="K1268" s="185" t="str">
        <f>IF(D1268="","",IF('CLAIM FORM'!$M$7="",0,IF(L1268=LIST!$A$78,0,IF('CLAIM FORM'!$M$7="R&amp;D",0,IF(E1268="",LIST!$A$75,IF(F1268=LIST!$F$30,0,IFERROR(((VLOOKUP(E1268,'TRAINING CODE'!B:D,3,FALSE)*MIN(D1268,8))),LIST!$A$76)))))))</f>
        <v/>
      </c>
      <c r="L1268" s="183" t="str">
        <f>IF(B1268="","",IF('CLAIM FORM'!$M$7="",LIST!$A$77,IFERROR(VLOOKUP(B1268,'PHR (Project Hourly Rate)'!B:G,6,FALSE),LIST!$A$78)))</f>
        <v/>
      </c>
    </row>
    <row r="1269" spans="1:12" ht="36" customHeight="1">
      <c r="A1269" s="184">
        <v>1267</v>
      </c>
      <c r="B1269" s="46"/>
      <c r="C1269" s="47"/>
      <c r="D1269" s="48"/>
      <c r="E1269" s="49"/>
      <c r="F1269" s="49"/>
      <c r="G1269" s="41" t="str">
        <f>IF(C1269="","",VLOOKUP(WEEKDAY(C1269),LIST!$A$15:$B$21,2,FALSE))</f>
        <v/>
      </c>
      <c r="H1269" s="42" t="str">
        <f>IF(B1269="","",IF(L1269=LIST!$A$80,LIST!$A$78,IF(L1269=LIST!$A$81,LIST!$A$78,IF(L1269=LIST!$A$82,LIST!$A$78,IF(IFERROR(VLOOKUP(B1269,'PHR (Project Hourly Rate)'!B:G,6,FALSE),LIST!$A$78)=0,LIST!$A$79,L1269)))))</f>
        <v/>
      </c>
      <c r="I1269" s="42" t="str">
        <f>IF(B1269="","",IF(L1269=LIST!$A$75,"",IF(K1269=LIST!$A$76,LIST!$A$76,IF(L1269=LIST!$A$77,"",IF(L1269=LIST!$A$78,"",IF(L1269=LIST!$A$80,"",IF(L1269=LIST!$A$72,"",IF(L1269=LIST!$A$73,"",IF(L1269=LIST!$A$81,"",IF(L1269=LIST!$A$82,"",IF(L1269=LIST!$A$79,"",IF(K1269=LIST!$A$75,LIST!$A$75,ROUND(J1269*L1269,2)))))))))))))</f>
        <v/>
      </c>
      <c r="J1269" s="43">
        <f>IF(D1269="",0,IF(K1269=LIST!$A$75,0,IF(K1269=LIST!$A$76,0,IF(K1269=LIST!$A$77,0,IF(K1269=LIST!$A$78,0,(MIN(D1269,8)-K1269))))))</f>
        <v>0</v>
      </c>
      <c r="K1269" s="185" t="str">
        <f>IF(D1269="","",IF('CLAIM FORM'!$M$7="",0,IF(L1269=LIST!$A$78,0,IF('CLAIM FORM'!$M$7="R&amp;D",0,IF(E1269="",LIST!$A$75,IF(F1269=LIST!$F$30,0,IFERROR(((VLOOKUP(E1269,'TRAINING CODE'!B:D,3,FALSE)*MIN(D1269,8))),LIST!$A$76)))))))</f>
        <v/>
      </c>
      <c r="L1269" s="183" t="str">
        <f>IF(B1269="","",IF('CLAIM FORM'!$M$7="",LIST!$A$77,IFERROR(VLOOKUP(B1269,'PHR (Project Hourly Rate)'!B:G,6,FALSE),LIST!$A$78)))</f>
        <v/>
      </c>
    </row>
    <row r="1270" spans="1:12" ht="36" customHeight="1">
      <c r="A1270" s="184">
        <v>1268</v>
      </c>
      <c r="B1270" s="46"/>
      <c r="C1270" s="47"/>
      <c r="D1270" s="48"/>
      <c r="E1270" s="49"/>
      <c r="F1270" s="49"/>
      <c r="G1270" s="41" t="str">
        <f>IF(C1270="","",VLOOKUP(WEEKDAY(C1270),LIST!$A$15:$B$21,2,FALSE))</f>
        <v/>
      </c>
      <c r="H1270" s="42" t="str">
        <f>IF(B1270="","",IF(L1270=LIST!$A$80,LIST!$A$78,IF(L1270=LIST!$A$81,LIST!$A$78,IF(L1270=LIST!$A$82,LIST!$A$78,IF(IFERROR(VLOOKUP(B1270,'PHR (Project Hourly Rate)'!B:G,6,FALSE),LIST!$A$78)=0,LIST!$A$79,L1270)))))</f>
        <v/>
      </c>
      <c r="I1270" s="42" t="str">
        <f>IF(B1270="","",IF(L1270=LIST!$A$75,"",IF(K1270=LIST!$A$76,LIST!$A$76,IF(L1270=LIST!$A$77,"",IF(L1270=LIST!$A$78,"",IF(L1270=LIST!$A$80,"",IF(L1270=LIST!$A$72,"",IF(L1270=LIST!$A$73,"",IF(L1270=LIST!$A$81,"",IF(L1270=LIST!$A$82,"",IF(L1270=LIST!$A$79,"",IF(K1270=LIST!$A$75,LIST!$A$75,ROUND(J1270*L1270,2)))))))))))))</f>
        <v/>
      </c>
      <c r="J1270" s="43">
        <f>IF(D1270="",0,IF(K1270=LIST!$A$75,0,IF(K1270=LIST!$A$76,0,IF(K1270=LIST!$A$77,0,IF(K1270=LIST!$A$78,0,(MIN(D1270,8)-K1270))))))</f>
        <v>0</v>
      </c>
      <c r="K1270" s="185" t="str">
        <f>IF(D1270="","",IF('CLAIM FORM'!$M$7="",0,IF(L1270=LIST!$A$78,0,IF('CLAIM FORM'!$M$7="R&amp;D",0,IF(E1270="",LIST!$A$75,IF(F1270=LIST!$F$30,0,IFERROR(((VLOOKUP(E1270,'TRAINING CODE'!B:D,3,FALSE)*MIN(D1270,8))),LIST!$A$76)))))))</f>
        <v/>
      </c>
      <c r="L1270" s="183" t="str">
        <f>IF(B1270="","",IF('CLAIM FORM'!$M$7="",LIST!$A$77,IFERROR(VLOOKUP(B1270,'PHR (Project Hourly Rate)'!B:G,6,FALSE),LIST!$A$78)))</f>
        <v/>
      </c>
    </row>
    <row r="1271" spans="1:12" ht="36" customHeight="1">
      <c r="A1271" s="184">
        <v>1269</v>
      </c>
      <c r="B1271" s="46"/>
      <c r="C1271" s="47"/>
      <c r="D1271" s="48"/>
      <c r="E1271" s="49"/>
      <c r="F1271" s="49"/>
      <c r="G1271" s="41" t="str">
        <f>IF(C1271="","",VLOOKUP(WEEKDAY(C1271),LIST!$A$15:$B$21,2,FALSE))</f>
        <v/>
      </c>
      <c r="H1271" s="42" t="str">
        <f>IF(B1271="","",IF(L1271=LIST!$A$80,LIST!$A$78,IF(L1271=LIST!$A$81,LIST!$A$78,IF(L1271=LIST!$A$82,LIST!$A$78,IF(IFERROR(VLOOKUP(B1271,'PHR (Project Hourly Rate)'!B:G,6,FALSE),LIST!$A$78)=0,LIST!$A$79,L1271)))))</f>
        <v/>
      </c>
      <c r="I1271" s="42" t="str">
        <f>IF(B1271="","",IF(L1271=LIST!$A$75,"",IF(K1271=LIST!$A$76,LIST!$A$76,IF(L1271=LIST!$A$77,"",IF(L1271=LIST!$A$78,"",IF(L1271=LIST!$A$80,"",IF(L1271=LIST!$A$72,"",IF(L1271=LIST!$A$73,"",IF(L1271=LIST!$A$81,"",IF(L1271=LIST!$A$82,"",IF(L1271=LIST!$A$79,"",IF(K1271=LIST!$A$75,LIST!$A$75,ROUND(J1271*L1271,2)))))))))))))</f>
        <v/>
      </c>
      <c r="J1271" s="43">
        <f>IF(D1271="",0,IF(K1271=LIST!$A$75,0,IF(K1271=LIST!$A$76,0,IF(K1271=LIST!$A$77,0,IF(K1271=LIST!$A$78,0,(MIN(D1271,8)-K1271))))))</f>
        <v>0</v>
      </c>
      <c r="K1271" s="185" t="str">
        <f>IF(D1271="","",IF('CLAIM FORM'!$M$7="",0,IF(L1271=LIST!$A$78,0,IF('CLAIM FORM'!$M$7="R&amp;D",0,IF(E1271="",LIST!$A$75,IF(F1271=LIST!$F$30,0,IFERROR(((VLOOKUP(E1271,'TRAINING CODE'!B:D,3,FALSE)*MIN(D1271,8))),LIST!$A$76)))))))</f>
        <v/>
      </c>
      <c r="L1271" s="183" t="str">
        <f>IF(B1271="","",IF('CLAIM FORM'!$M$7="",LIST!$A$77,IFERROR(VLOOKUP(B1271,'PHR (Project Hourly Rate)'!B:G,6,FALSE),LIST!$A$78)))</f>
        <v/>
      </c>
    </row>
    <row r="1272" spans="1:12" ht="36" customHeight="1">
      <c r="A1272" s="184">
        <v>1270</v>
      </c>
      <c r="B1272" s="46"/>
      <c r="C1272" s="47"/>
      <c r="D1272" s="48"/>
      <c r="E1272" s="49"/>
      <c r="F1272" s="49"/>
      <c r="G1272" s="41" t="str">
        <f>IF(C1272="","",VLOOKUP(WEEKDAY(C1272),LIST!$A$15:$B$21,2,FALSE))</f>
        <v/>
      </c>
      <c r="H1272" s="42" t="str">
        <f>IF(B1272="","",IF(L1272=LIST!$A$80,LIST!$A$78,IF(L1272=LIST!$A$81,LIST!$A$78,IF(L1272=LIST!$A$82,LIST!$A$78,IF(IFERROR(VLOOKUP(B1272,'PHR (Project Hourly Rate)'!B:G,6,FALSE),LIST!$A$78)=0,LIST!$A$79,L1272)))))</f>
        <v/>
      </c>
      <c r="I1272" s="42" t="str">
        <f>IF(B1272="","",IF(L1272=LIST!$A$75,"",IF(K1272=LIST!$A$76,LIST!$A$76,IF(L1272=LIST!$A$77,"",IF(L1272=LIST!$A$78,"",IF(L1272=LIST!$A$80,"",IF(L1272=LIST!$A$72,"",IF(L1272=LIST!$A$73,"",IF(L1272=LIST!$A$81,"",IF(L1272=LIST!$A$82,"",IF(L1272=LIST!$A$79,"",IF(K1272=LIST!$A$75,LIST!$A$75,ROUND(J1272*L1272,2)))))))))))))</f>
        <v/>
      </c>
      <c r="J1272" s="43">
        <f>IF(D1272="",0,IF(K1272=LIST!$A$75,0,IF(K1272=LIST!$A$76,0,IF(K1272=LIST!$A$77,0,IF(K1272=LIST!$A$78,0,(MIN(D1272,8)-K1272))))))</f>
        <v>0</v>
      </c>
      <c r="K1272" s="185" t="str">
        <f>IF(D1272="","",IF('CLAIM FORM'!$M$7="",0,IF(L1272=LIST!$A$78,0,IF('CLAIM FORM'!$M$7="R&amp;D",0,IF(E1272="",LIST!$A$75,IF(F1272=LIST!$F$30,0,IFERROR(((VLOOKUP(E1272,'TRAINING CODE'!B:D,3,FALSE)*MIN(D1272,8))),LIST!$A$76)))))))</f>
        <v/>
      </c>
      <c r="L1272" s="183" t="str">
        <f>IF(B1272="","",IF('CLAIM FORM'!$M$7="",LIST!$A$77,IFERROR(VLOOKUP(B1272,'PHR (Project Hourly Rate)'!B:G,6,FALSE),LIST!$A$78)))</f>
        <v/>
      </c>
    </row>
    <row r="1273" spans="1:12" ht="36" customHeight="1">
      <c r="A1273" s="184">
        <v>1271</v>
      </c>
      <c r="B1273" s="46"/>
      <c r="C1273" s="47"/>
      <c r="D1273" s="48"/>
      <c r="E1273" s="49"/>
      <c r="F1273" s="49"/>
      <c r="G1273" s="41" t="str">
        <f>IF(C1273="","",VLOOKUP(WEEKDAY(C1273),LIST!$A$15:$B$21,2,FALSE))</f>
        <v/>
      </c>
      <c r="H1273" s="42" t="str">
        <f>IF(B1273="","",IF(L1273=LIST!$A$80,LIST!$A$78,IF(L1273=LIST!$A$81,LIST!$A$78,IF(L1273=LIST!$A$82,LIST!$A$78,IF(IFERROR(VLOOKUP(B1273,'PHR (Project Hourly Rate)'!B:G,6,FALSE),LIST!$A$78)=0,LIST!$A$79,L1273)))))</f>
        <v/>
      </c>
      <c r="I1273" s="42" t="str">
        <f>IF(B1273="","",IF(L1273=LIST!$A$75,"",IF(K1273=LIST!$A$76,LIST!$A$76,IF(L1273=LIST!$A$77,"",IF(L1273=LIST!$A$78,"",IF(L1273=LIST!$A$80,"",IF(L1273=LIST!$A$72,"",IF(L1273=LIST!$A$73,"",IF(L1273=LIST!$A$81,"",IF(L1273=LIST!$A$82,"",IF(L1273=LIST!$A$79,"",IF(K1273=LIST!$A$75,LIST!$A$75,ROUND(J1273*L1273,2)))))))))))))</f>
        <v/>
      </c>
      <c r="J1273" s="43">
        <f>IF(D1273="",0,IF(K1273=LIST!$A$75,0,IF(K1273=LIST!$A$76,0,IF(K1273=LIST!$A$77,0,IF(K1273=LIST!$A$78,0,(MIN(D1273,8)-K1273))))))</f>
        <v>0</v>
      </c>
      <c r="K1273" s="185" t="str">
        <f>IF(D1273="","",IF('CLAIM FORM'!$M$7="",0,IF(L1273=LIST!$A$78,0,IF('CLAIM FORM'!$M$7="R&amp;D",0,IF(E1273="",LIST!$A$75,IF(F1273=LIST!$F$30,0,IFERROR(((VLOOKUP(E1273,'TRAINING CODE'!B:D,3,FALSE)*MIN(D1273,8))),LIST!$A$76)))))))</f>
        <v/>
      </c>
      <c r="L1273" s="183" t="str">
        <f>IF(B1273="","",IF('CLAIM FORM'!$M$7="",LIST!$A$77,IFERROR(VLOOKUP(B1273,'PHR (Project Hourly Rate)'!B:G,6,FALSE),LIST!$A$78)))</f>
        <v/>
      </c>
    </row>
    <row r="1274" spans="1:12" ht="36" customHeight="1">
      <c r="A1274" s="184">
        <v>1272</v>
      </c>
      <c r="B1274" s="46"/>
      <c r="C1274" s="47"/>
      <c r="D1274" s="48"/>
      <c r="E1274" s="49"/>
      <c r="F1274" s="49"/>
      <c r="G1274" s="41" t="str">
        <f>IF(C1274="","",VLOOKUP(WEEKDAY(C1274),LIST!$A$15:$B$21,2,FALSE))</f>
        <v/>
      </c>
      <c r="H1274" s="42" t="str">
        <f>IF(B1274="","",IF(L1274=LIST!$A$80,LIST!$A$78,IF(L1274=LIST!$A$81,LIST!$A$78,IF(L1274=LIST!$A$82,LIST!$A$78,IF(IFERROR(VLOOKUP(B1274,'PHR (Project Hourly Rate)'!B:G,6,FALSE),LIST!$A$78)=0,LIST!$A$79,L1274)))))</f>
        <v/>
      </c>
      <c r="I1274" s="42" t="str">
        <f>IF(B1274="","",IF(L1274=LIST!$A$75,"",IF(K1274=LIST!$A$76,LIST!$A$76,IF(L1274=LIST!$A$77,"",IF(L1274=LIST!$A$78,"",IF(L1274=LIST!$A$80,"",IF(L1274=LIST!$A$72,"",IF(L1274=LIST!$A$73,"",IF(L1274=LIST!$A$81,"",IF(L1274=LIST!$A$82,"",IF(L1274=LIST!$A$79,"",IF(K1274=LIST!$A$75,LIST!$A$75,ROUND(J1274*L1274,2)))))))))))))</f>
        <v/>
      </c>
      <c r="J1274" s="43">
        <f>IF(D1274="",0,IF(K1274=LIST!$A$75,0,IF(K1274=LIST!$A$76,0,IF(K1274=LIST!$A$77,0,IF(K1274=LIST!$A$78,0,(MIN(D1274,8)-K1274))))))</f>
        <v>0</v>
      </c>
      <c r="K1274" s="185" t="str">
        <f>IF(D1274="","",IF('CLAIM FORM'!$M$7="",0,IF(L1274=LIST!$A$78,0,IF('CLAIM FORM'!$M$7="R&amp;D",0,IF(E1274="",LIST!$A$75,IF(F1274=LIST!$F$30,0,IFERROR(((VLOOKUP(E1274,'TRAINING CODE'!B:D,3,FALSE)*MIN(D1274,8))),LIST!$A$76)))))))</f>
        <v/>
      </c>
      <c r="L1274" s="183" t="str">
        <f>IF(B1274="","",IF('CLAIM FORM'!$M$7="",LIST!$A$77,IFERROR(VLOOKUP(B1274,'PHR (Project Hourly Rate)'!B:G,6,FALSE),LIST!$A$78)))</f>
        <v/>
      </c>
    </row>
    <row r="1275" spans="1:12" ht="36" customHeight="1">
      <c r="A1275" s="184">
        <v>1273</v>
      </c>
      <c r="B1275" s="46"/>
      <c r="C1275" s="47"/>
      <c r="D1275" s="48"/>
      <c r="E1275" s="49"/>
      <c r="F1275" s="49"/>
      <c r="G1275" s="41" t="str">
        <f>IF(C1275="","",VLOOKUP(WEEKDAY(C1275),LIST!$A$15:$B$21,2,FALSE))</f>
        <v/>
      </c>
      <c r="H1275" s="42" t="str">
        <f>IF(B1275="","",IF(L1275=LIST!$A$80,LIST!$A$78,IF(L1275=LIST!$A$81,LIST!$A$78,IF(L1275=LIST!$A$82,LIST!$A$78,IF(IFERROR(VLOOKUP(B1275,'PHR (Project Hourly Rate)'!B:G,6,FALSE),LIST!$A$78)=0,LIST!$A$79,L1275)))))</f>
        <v/>
      </c>
      <c r="I1275" s="42" t="str">
        <f>IF(B1275="","",IF(L1275=LIST!$A$75,"",IF(K1275=LIST!$A$76,LIST!$A$76,IF(L1275=LIST!$A$77,"",IF(L1275=LIST!$A$78,"",IF(L1275=LIST!$A$80,"",IF(L1275=LIST!$A$72,"",IF(L1275=LIST!$A$73,"",IF(L1275=LIST!$A$81,"",IF(L1275=LIST!$A$82,"",IF(L1275=LIST!$A$79,"",IF(K1275=LIST!$A$75,LIST!$A$75,ROUND(J1275*L1275,2)))))))))))))</f>
        <v/>
      </c>
      <c r="J1275" s="43">
        <f>IF(D1275="",0,IF(K1275=LIST!$A$75,0,IF(K1275=LIST!$A$76,0,IF(K1275=LIST!$A$77,0,IF(K1275=LIST!$A$78,0,(MIN(D1275,8)-K1275))))))</f>
        <v>0</v>
      </c>
      <c r="K1275" s="185" t="str">
        <f>IF(D1275="","",IF('CLAIM FORM'!$M$7="",0,IF(L1275=LIST!$A$78,0,IF('CLAIM FORM'!$M$7="R&amp;D",0,IF(E1275="",LIST!$A$75,IF(F1275=LIST!$F$30,0,IFERROR(((VLOOKUP(E1275,'TRAINING CODE'!B:D,3,FALSE)*MIN(D1275,8))),LIST!$A$76)))))))</f>
        <v/>
      </c>
      <c r="L1275" s="183" t="str">
        <f>IF(B1275="","",IF('CLAIM FORM'!$M$7="",LIST!$A$77,IFERROR(VLOOKUP(B1275,'PHR (Project Hourly Rate)'!B:G,6,FALSE),LIST!$A$78)))</f>
        <v/>
      </c>
    </row>
    <row r="1276" spans="1:12" ht="36" customHeight="1">
      <c r="A1276" s="184">
        <v>1274</v>
      </c>
      <c r="B1276" s="46"/>
      <c r="C1276" s="47"/>
      <c r="D1276" s="48"/>
      <c r="E1276" s="49"/>
      <c r="F1276" s="49"/>
      <c r="G1276" s="41" t="str">
        <f>IF(C1276="","",VLOOKUP(WEEKDAY(C1276),LIST!$A$15:$B$21,2,FALSE))</f>
        <v/>
      </c>
      <c r="H1276" s="42" t="str">
        <f>IF(B1276="","",IF(L1276=LIST!$A$80,LIST!$A$78,IF(L1276=LIST!$A$81,LIST!$A$78,IF(L1276=LIST!$A$82,LIST!$A$78,IF(IFERROR(VLOOKUP(B1276,'PHR (Project Hourly Rate)'!B:G,6,FALSE),LIST!$A$78)=0,LIST!$A$79,L1276)))))</f>
        <v/>
      </c>
      <c r="I1276" s="42" t="str">
        <f>IF(B1276="","",IF(L1276=LIST!$A$75,"",IF(K1276=LIST!$A$76,LIST!$A$76,IF(L1276=LIST!$A$77,"",IF(L1276=LIST!$A$78,"",IF(L1276=LIST!$A$80,"",IF(L1276=LIST!$A$72,"",IF(L1276=LIST!$A$73,"",IF(L1276=LIST!$A$81,"",IF(L1276=LIST!$A$82,"",IF(L1276=LIST!$A$79,"",IF(K1276=LIST!$A$75,LIST!$A$75,ROUND(J1276*L1276,2)))))))))))))</f>
        <v/>
      </c>
      <c r="J1276" s="43">
        <f>IF(D1276="",0,IF(K1276=LIST!$A$75,0,IF(K1276=LIST!$A$76,0,IF(K1276=LIST!$A$77,0,IF(K1276=LIST!$A$78,0,(MIN(D1276,8)-K1276))))))</f>
        <v>0</v>
      </c>
      <c r="K1276" s="185" t="str">
        <f>IF(D1276="","",IF('CLAIM FORM'!$M$7="",0,IF(L1276=LIST!$A$78,0,IF('CLAIM FORM'!$M$7="R&amp;D",0,IF(E1276="",LIST!$A$75,IF(F1276=LIST!$F$30,0,IFERROR(((VLOOKUP(E1276,'TRAINING CODE'!B:D,3,FALSE)*MIN(D1276,8))),LIST!$A$76)))))))</f>
        <v/>
      </c>
      <c r="L1276" s="183" t="str">
        <f>IF(B1276="","",IF('CLAIM FORM'!$M$7="",LIST!$A$77,IFERROR(VLOOKUP(B1276,'PHR (Project Hourly Rate)'!B:G,6,FALSE),LIST!$A$78)))</f>
        <v/>
      </c>
    </row>
    <row r="1277" spans="1:12" ht="36" customHeight="1">
      <c r="A1277" s="184">
        <v>1275</v>
      </c>
      <c r="B1277" s="46"/>
      <c r="C1277" s="47"/>
      <c r="D1277" s="48"/>
      <c r="E1277" s="49"/>
      <c r="F1277" s="49"/>
      <c r="G1277" s="41" t="str">
        <f>IF(C1277="","",VLOOKUP(WEEKDAY(C1277),LIST!$A$15:$B$21,2,FALSE))</f>
        <v/>
      </c>
      <c r="H1277" s="42" t="str">
        <f>IF(B1277="","",IF(L1277=LIST!$A$80,LIST!$A$78,IF(L1277=LIST!$A$81,LIST!$A$78,IF(L1277=LIST!$A$82,LIST!$A$78,IF(IFERROR(VLOOKUP(B1277,'PHR (Project Hourly Rate)'!B:G,6,FALSE),LIST!$A$78)=0,LIST!$A$79,L1277)))))</f>
        <v/>
      </c>
      <c r="I1277" s="42" t="str">
        <f>IF(B1277="","",IF(L1277=LIST!$A$75,"",IF(K1277=LIST!$A$76,LIST!$A$76,IF(L1277=LIST!$A$77,"",IF(L1277=LIST!$A$78,"",IF(L1277=LIST!$A$80,"",IF(L1277=LIST!$A$72,"",IF(L1277=LIST!$A$73,"",IF(L1277=LIST!$A$81,"",IF(L1277=LIST!$A$82,"",IF(L1277=LIST!$A$79,"",IF(K1277=LIST!$A$75,LIST!$A$75,ROUND(J1277*L1277,2)))))))))))))</f>
        <v/>
      </c>
      <c r="J1277" s="43">
        <f>IF(D1277="",0,IF(K1277=LIST!$A$75,0,IF(K1277=LIST!$A$76,0,IF(K1277=LIST!$A$77,0,IF(K1277=LIST!$A$78,0,(MIN(D1277,8)-K1277))))))</f>
        <v>0</v>
      </c>
      <c r="K1277" s="185" t="str">
        <f>IF(D1277="","",IF('CLAIM FORM'!$M$7="",0,IF(L1277=LIST!$A$78,0,IF('CLAIM FORM'!$M$7="R&amp;D",0,IF(E1277="",LIST!$A$75,IF(F1277=LIST!$F$30,0,IFERROR(((VLOOKUP(E1277,'TRAINING CODE'!B:D,3,FALSE)*MIN(D1277,8))),LIST!$A$76)))))))</f>
        <v/>
      </c>
      <c r="L1277" s="183" t="str">
        <f>IF(B1277="","",IF('CLAIM FORM'!$M$7="",LIST!$A$77,IFERROR(VLOOKUP(B1277,'PHR (Project Hourly Rate)'!B:G,6,FALSE),LIST!$A$78)))</f>
        <v/>
      </c>
    </row>
    <row r="1278" spans="1:12" ht="36" customHeight="1">
      <c r="A1278" s="184">
        <v>1276</v>
      </c>
      <c r="B1278" s="46"/>
      <c r="C1278" s="47"/>
      <c r="D1278" s="48"/>
      <c r="E1278" s="49"/>
      <c r="F1278" s="49"/>
      <c r="G1278" s="41" t="str">
        <f>IF(C1278="","",VLOOKUP(WEEKDAY(C1278),LIST!$A$15:$B$21,2,FALSE))</f>
        <v/>
      </c>
      <c r="H1278" s="42" t="str">
        <f>IF(B1278="","",IF(L1278=LIST!$A$80,LIST!$A$78,IF(L1278=LIST!$A$81,LIST!$A$78,IF(L1278=LIST!$A$82,LIST!$A$78,IF(IFERROR(VLOOKUP(B1278,'PHR (Project Hourly Rate)'!B:G,6,FALSE),LIST!$A$78)=0,LIST!$A$79,L1278)))))</f>
        <v/>
      </c>
      <c r="I1278" s="42" t="str">
        <f>IF(B1278="","",IF(L1278=LIST!$A$75,"",IF(K1278=LIST!$A$76,LIST!$A$76,IF(L1278=LIST!$A$77,"",IF(L1278=LIST!$A$78,"",IF(L1278=LIST!$A$80,"",IF(L1278=LIST!$A$72,"",IF(L1278=LIST!$A$73,"",IF(L1278=LIST!$A$81,"",IF(L1278=LIST!$A$82,"",IF(L1278=LIST!$A$79,"",IF(K1278=LIST!$A$75,LIST!$A$75,ROUND(J1278*L1278,2)))))))))))))</f>
        <v/>
      </c>
      <c r="J1278" s="43">
        <f>IF(D1278="",0,IF(K1278=LIST!$A$75,0,IF(K1278=LIST!$A$76,0,IF(K1278=LIST!$A$77,0,IF(K1278=LIST!$A$78,0,(MIN(D1278,8)-K1278))))))</f>
        <v>0</v>
      </c>
      <c r="K1278" s="185" t="str">
        <f>IF(D1278="","",IF('CLAIM FORM'!$M$7="",0,IF(L1278=LIST!$A$78,0,IF('CLAIM FORM'!$M$7="R&amp;D",0,IF(E1278="",LIST!$A$75,IF(F1278=LIST!$F$30,0,IFERROR(((VLOOKUP(E1278,'TRAINING CODE'!B:D,3,FALSE)*MIN(D1278,8))),LIST!$A$76)))))))</f>
        <v/>
      </c>
      <c r="L1278" s="183" t="str">
        <f>IF(B1278="","",IF('CLAIM FORM'!$M$7="",LIST!$A$77,IFERROR(VLOOKUP(B1278,'PHR (Project Hourly Rate)'!B:G,6,FALSE),LIST!$A$78)))</f>
        <v/>
      </c>
    </row>
    <row r="1279" spans="1:12" ht="36" customHeight="1">
      <c r="A1279" s="184">
        <v>1277</v>
      </c>
      <c r="B1279" s="46"/>
      <c r="C1279" s="47"/>
      <c r="D1279" s="48"/>
      <c r="E1279" s="49"/>
      <c r="F1279" s="49"/>
      <c r="G1279" s="41" t="str">
        <f>IF(C1279="","",VLOOKUP(WEEKDAY(C1279),LIST!$A$15:$B$21,2,FALSE))</f>
        <v/>
      </c>
      <c r="H1279" s="42" t="str">
        <f>IF(B1279="","",IF(L1279=LIST!$A$80,LIST!$A$78,IF(L1279=LIST!$A$81,LIST!$A$78,IF(L1279=LIST!$A$82,LIST!$A$78,IF(IFERROR(VLOOKUP(B1279,'PHR (Project Hourly Rate)'!B:G,6,FALSE),LIST!$A$78)=0,LIST!$A$79,L1279)))))</f>
        <v/>
      </c>
      <c r="I1279" s="42" t="str">
        <f>IF(B1279="","",IF(L1279=LIST!$A$75,"",IF(K1279=LIST!$A$76,LIST!$A$76,IF(L1279=LIST!$A$77,"",IF(L1279=LIST!$A$78,"",IF(L1279=LIST!$A$80,"",IF(L1279=LIST!$A$72,"",IF(L1279=LIST!$A$73,"",IF(L1279=LIST!$A$81,"",IF(L1279=LIST!$A$82,"",IF(L1279=LIST!$A$79,"",IF(K1279=LIST!$A$75,LIST!$A$75,ROUND(J1279*L1279,2)))))))))))))</f>
        <v/>
      </c>
      <c r="J1279" s="43">
        <f>IF(D1279="",0,IF(K1279=LIST!$A$75,0,IF(K1279=LIST!$A$76,0,IF(K1279=LIST!$A$77,0,IF(K1279=LIST!$A$78,0,(MIN(D1279,8)-K1279))))))</f>
        <v>0</v>
      </c>
      <c r="K1279" s="185" t="str">
        <f>IF(D1279="","",IF('CLAIM FORM'!$M$7="",0,IF(L1279=LIST!$A$78,0,IF('CLAIM FORM'!$M$7="R&amp;D",0,IF(E1279="",LIST!$A$75,IF(F1279=LIST!$F$30,0,IFERROR(((VLOOKUP(E1279,'TRAINING CODE'!B:D,3,FALSE)*MIN(D1279,8))),LIST!$A$76)))))))</f>
        <v/>
      </c>
      <c r="L1279" s="183" t="str">
        <f>IF(B1279="","",IF('CLAIM FORM'!$M$7="",LIST!$A$77,IFERROR(VLOOKUP(B1279,'PHR (Project Hourly Rate)'!B:G,6,FALSE),LIST!$A$78)))</f>
        <v/>
      </c>
    </row>
    <row r="1280" spans="1:12" ht="36" customHeight="1">
      <c r="A1280" s="184">
        <v>1278</v>
      </c>
      <c r="B1280" s="46"/>
      <c r="C1280" s="47"/>
      <c r="D1280" s="48"/>
      <c r="E1280" s="49"/>
      <c r="F1280" s="49"/>
      <c r="G1280" s="41" t="str">
        <f>IF(C1280="","",VLOOKUP(WEEKDAY(C1280),LIST!$A$15:$B$21,2,FALSE))</f>
        <v/>
      </c>
      <c r="H1280" s="42" t="str">
        <f>IF(B1280="","",IF(L1280=LIST!$A$80,LIST!$A$78,IF(L1280=LIST!$A$81,LIST!$A$78,IF(L1280=LIST!$A$82,LIST!$A$78,IF(IFERROR(VLOOKUP(B1280,'PHR (Project Hourly Rate)'!B:G,6,FALSE),LIST!$A$78)=0,LIST!$A$79,L1280)))))</f>
        <v/>
      </c>
      <c r="I1280" s="42" t="str">
        <f>IF(B1280="","",IF(L1280=LIST!$A$75,"",IF(K1280=LIST!$A$76,LIST!$A$76,IF(L1280=LIST!$A$77,"",IF(L1280=LIST!$A$78,"",IF(L1280=LIST!$A$80,"",IF(L1280=LIST!$A$72,"",IF(L1280=LIST!$A$73,"",IF(L1280=LIST!$A$81,"",IF(L1280=LIST!$A$82,"",IF(L1280=LIST!$A$79,"",IF(K1280=LIST!$A$75,LIST!$A$75,ROUND(J1280*L1280,2)))))))))))))</f>
        <v/>
      </c>
      <c r="J1280" s="43">
        <f>IF(D1280="",0,IF(K1280=LIST!$A$75,0,IF(K1280=LIST!$A$76,0,IF(K1280=LIST!$A$77,0,IF(K1280=LIST!$A$78,0,(MIN(D1280,8)-K1280))))))</f>
        <v>0</v>
      </c>
      <c r="K1280" s="185" t="str">
        <f>IF(D1280="","",IF('CLAIM FORM'!$M$7="",0,IF(L1280=LIST!$A$78,0,IF('CLAIM FORM'!$M$7="R&amp;D",0,IF(E1280="",LIST!$A$75,IF(F1280=LIST!$F$30,0,IFERROR(((VLOOKUP(E1280,'TRAINING CODE'!B:D,3,FALSE)*MIN(D1280,8))),LIST!$A$76)))))))</f>
        <v/>
      </c>
      <c r="L1280" s="183" t="str">
        <f>IF(B1280="","",IF('CLAIM FORM'!$M$7="",LIST!$A$77,IFERROR(VLOOKUP(B1280,'PHR (Project Hourly Rate)'!B:G,6,FALSE),LIST!$A$78)))</f>
        <v/>
      </c>
    </row>
    <row r="1281" spans="1:12" ht="36" customHeight="1">
      <c r="A1281" s="184">
        <v>1279</v>
      </c>
      <c r="B1281" s="46"/>
      <c r="C1281" s="47"/>
      <c r="D1281" s="48"/>
      <c r="E1281" s="49"/>
      <c r="F1281" s="49"/>
      <c r="G1281" s="41" t="str">
        <f>IF(C1281="","",VLOOKUP(WEEKDAY(C1281),LIST!$A$15:$B$21,2,FALSE))</f>
        <v/>
      </c>
      <c r="H1281" s="42" t="str">
        <f>IF(B1281="","",IF(L1281=LIST!$A$80,LIST!$A$78,IF(L1281=LIST!$A$81,LIST!$A$78,IF(L1281=LIST!$A$82,LIST!$A$78,IF(IFERROR(VLOOKUP(B1281,'PHR (Project Hourly Rate)'!B:G,6,FALSE),LIST!$A$78)=0,LIST!$A$79,L1281)))))</f>
        <v/>
      </c>
      <c r="I1281" s="42" t="str">
        <f>IF(B1281="","",IF(L1281=LIST!$A$75,"",IF(K1281=LIST!$A$76,LIST!$A$76,IF(L1281=LIST!$A$77,"",IF(L1281=LIST!$A$78,"",IF(L1281=LIST!$A$80,"",IF(L1281=LIST!$A$72,"",IF(L1281=LIST!$A$73,"",IF(L1281=LIST!$A$81,"",IF(L1281=LIST!$A$82,"",IF(L1281=LIST!$A$79,"",IF(K1281=LIST!$A$75,LIST!$A$75,ROUND(J1281*L1281,2)))))))))))))</f>
        <v/>
      </c>
      <c r="J1281" s="43">
        <f>IF(D1281="",0,IF(K1281=LIST!$A$75,0,IF(K1281=LIST!$A$76,0,IF(K1281=LIST!$A$77,0,IF(K1281=LIST!$A$78,0,(MIN(D1281,8)-K1281))))))</f>
        <v>0</v>
      </c>
      <c r="K1281" s="185" t="str">
        <f>IF(D1281="","",IF('CLAIM FORM'!$M$7="",0,IF(L1281=LIST!$A$78,0,IF('CLAIM FORM'!$M$7="R&amp;D",0,IF(E1281="",LIST!$A$75,IF(F1281=LIST!$F$30,0,IFERROR(((VLOOKUP(E1281,'TRAINING CODE'!B:D,3,FALSE)*MIN(D1281,8))),LIST!$A$76)))))))</f>
        <v/>
      </c>
      <c r="L1281" s="183" t="str">
        <f>IF(B1281="","",IF('CLAIM FORM'!$M$7="",LIST!$A$77,IFERROR(VLOOKUP(B1281,'PHR (Project Hourly Rate)'!B:G,6,FALSE),LIST!$A$78)))</f>
        <v/>
      </c>
    </row>
    <row r="1282" spans="1:12" ht="36" customHeight="1">
      <c r="A1282" s="184">
        <v>1280</v>
      </c>
      <c r="B1282" s="46"/>
      <c r="C1282" s="47"/>
      <c r="D1282" s="48"/>
      <c r="E1282" s="49"/>
      <c r="F1282" s="49"/>
      <c r="G1282" s="41" t="str">
        <f>IF(C1282="","",VLOOKUP(WEEKDAY(C1282),LIST!$A$15:$B$21,2,FALSE))</f>
        <v/>
      </c>
      <c r="H1282" s="42" t="str">
        <f>IF(B1282="","",IF(L1282=LIST!$A$80,LIST!$A$78,IF(L1282=LIST!$A$81,LIST!$A$78,IF(L1282=LIST!$A$82,LIST!$A$78,IF(IFERROR(VLOOKUP(B1282,'PHR (Project Hourly Rate)'!B:G,6,FALSE),LIST!$A$78)=0,LIST!$A$79,L1282)))))</f>
        <v/>
      </c>
      <c r="I1282" s="42" t="str">
        <f>IF(B1282="","",IF(L1282=LIST!$A$75,"",IF(K1282=LIST!$A$76,LIST!$A$76,IF(L1282=LIST!$A$77,"",IF(L1282=LIST!$A$78,"",IF(L1282=LIST!$A$80,"",IF(L1282=LIST!$A$72,"",IF(L1282=LIST!$A$73,"",IF(L1282=LIST!$A$81,"",IF(L1282=LIST!$A$82,"",IF(L1282=LIST!$A$79,"",IF(K1282=LIST!$A$75,LIST!$A$75,ROUND(J1282*L1282,2)))))))))))))</f>
        <v/>
      </c>
      <c r="J1282" s="43">
        <f>IF(D1282="",0,IF(K1282=LIST!$A$75,0,IF(K1282=LIST!$A$76,0,IF(K1282=LIST!$A$77,0,IF(K1282=LIST!$A$78,0,(MIN(D1282,8)-K1282))))))</f>
        <v>0</v>
      </c>
      <c r="K1282" s="185" t="str">
        <f>IF(D1282="","",IF('CLAIM FORM'!$M$7="",0,IF(L1282=LIST!$A$78,0,IF('CLAIM FORM'!$M$7="R&amp;D",0,IF(E1282="",LIST!$A$75,IF(F1282=LIST!$F$30,0,IFERROR(((VLOOKUP(E1282,'TRAINING CODE'!B:D,3,FALSE)*MIN(D1282,8))),LIST!$A$76)))))))</f>
        <v/>
      </c>
      <c r="L1282" s="183" t="str">
        <f>IF(B1282="","",IF('CLAIM FORM'!$M$7="",LIST!$A$77,IFERROR(VLOOKUP(B1282,'PHR (Project Hourly Rate)'!B:G,6,FALSE),LIST!$A$78)))</f>
        <v/>
      </c>
    </row>
    <row r="1283" spans="1:12" ht="36" customHeight="1">
      <c r="A1283" s="184">
        <v>1281</v>
      </c>
      <c r="B1283" s="46"/>
      <c r="C1283" s="47"/>
      <c r="D1283" s="48"/>
      <c r="E1283" s="49"/>
      <c r="F1283" s="49"/>
      <c r="G1283" s="41" t="str">
        <f>IF(C1283="","",VLOOKUP(WEEKDAY(C1283),LIST!$A$15:$B$21,2,FALSE))</f>
        <v/>
      </c>
      <c r="H1283" s="42" t="str">
        <f>IF(B1283="","",IF(L1283=LIST!$A$80,LIST!$A$78,IF(L1283=LIST!$A$81,LIST!$A$78,IF(L1283=LIST!$A$82,LIST!$A$78,IF(IFERROR(VLOOKUP(B1283,'PHR (Project Hourly Rate)'!B:G,6,FALSE),LIST!$A$78)=0,LIST!$A$79,L1283)))))</f>
        <v/>
      </c>
      <c r="I1283" s="42" t="str">
        <f>IF(B1283="","",IF(L1283=LIST!$A$75,"",IF(K1283=LIST!$A$76,LIST!$A$76,IF(L1283=LIST!$A$77,"",IF(L1283=LIST!$A$78,"",IF(L1283=LIST!$A$80,"",IF(L1283=LIST!$A$72,"",IF(L1283=LIST!$A$73,"",IF(L1283=LIST!$A$81,"",IF(L1283=LIST!$A$82,"",IF(L1283=LIST!$A$79,"",IF(K1283=LIST!$A$75,LIST!$A$75,ROUND(J1283*L1283,2)))))))))))))</f>
        <v/>
      </c>
      <c r="J1283" s="43">
        <f>IF(D1283="",0,IF(K1283=LIST!$A$75,0,IF(K1283=LIST!$A$76,0,IF(K1283=LIST!$A$77,0,IF(K1283=LIST!$A$78,0,(MIN(D1283,8)-K1283))))))</f>
        <v>0</v>
      </c>
      <c r="K1283" s="185" t="str">
        <f>IF(D1283="","",IF('CLAIM FORM'!$M$7="",0,IF(L1283=LIST!$A$78,0,IF('CLAIM FORM'!$M$7="R&amp;D",0,IF(E1283="",LIST!$A$75,IF(F1283=LIST!$F$30,0,IFERROR(((VLOOKUP(E1283,'TRAINING CODE'!B:D,3,FALSE)*MIN(D1283,8))),LIST!$A$76)))))))</f>
        <v/>
      </c>
      <c r="L1283" s="183" t="str">
        <f>IF(B1283="","",IF('CLAIM FORM'!$M$7="",LIST!$A$77,IFERROR(VLOOKUP(B1283,'PHR (Project Hourly Rate)'!B:G,6,FALSE),LIST!$A$78)))</f>
        <v/>
      </c>
    </row>
    <row r="1284" spans="1:12" ht="36" customHeight="1">
      <c r="A1284" s="184">
        <v>1282</v>
      </c>
      <c r="B1284" s="46"/>
      <c r="C1284" s="47"/>
      <c r="D1284" s="48"/>
      <c r="E1284" s="49"/>
      <c r="F1284" s="49"/>
      <c r="G1284" s="41" t="str">
        <f>IF(C1284="","",VLOOKUP(WEEKDAY(C1284),LIST!$A$15:$B$21,2,FALSE))</f>
        <v/>
      </c>
      <c r="H1284" s="42" t="str">
        <f>IF(B1284="","",IF(L1284=LIST!$A$80,LIST!$A$78,IF(L1284=LIST!$A$81,LIST!$A$78,IF(L1284=LIST!$A$82,LIST!$A$78,IF(IFERROR(VLOOKUP(B1284,'PHR (Project Hourly Rate)'!B:G,6,FALSE),LIST!$A$78)=0,LIST!$A$79,L1284)))))</f>
        <v/>
      </c>
      <c r="I1284" s="42" t="str">
        <f>IF(B1284="","",IF(L1284=LIST!$A$75,"",IF(K1284=LIST!$A$76,LIST!$A$76,IF(L1284=LIST!$A$77,"",IF(L1284=LIST!$A$78,"",IF(L1284=LIST!$A$80,"",IF(L1284=LIST!$A$72,"",IF(L1284=LIST!$A$73,"",IF(L1284=LIST!$A$81,"",IF(L1284=LIST!$A$82,"",IF(L1284=LIST!$A$79,"",IF(K1284=LIST!$A$75,LIST!$A$75,ROUND(J1284*L1284,2)))))))))))))</f>
        <v/>
      </c>
      <c r="J1284" s="43">
        <f>IF(D1284="",0,IF(K1284=LIST!$A$75,0,IF(K1284=LIST!$A$76,0,IF(K1284=LIST!$A$77,0,IF(K1284=LIST!$A$78,0,(MIN(D1284,8)-K1284))))))</f>
        <v>0</v>
      </c>
      <c r="K1284" s="185" t="str">
        <f>IF(D1284="","",IF('CLAIM FORM'!$M$7="",0,IF(L1284=LIST!$A$78,0,IF('CLAIM FORM'!$M$7="R&amp;D",0,IF(E1284="",LIST!$A$75,IF(F1284=LIST!$F$30,0,IFERROR(((VLOOKUP(E1284,'TRAINING CODE'!B:D,3,FALSE)*MIN(D1284,8))),LIST!$A$76)))))))</f>
        <v/>
      </c>
      <c r="L1284" s="183" t="str">
        <f>IF(B1284="","",IF('CLAIM FORM'!$M$7="",LIST!$A$77,IFERROR(VLOOKUP(B1284,'PHR (Project Hourly Rate)'!B:G,6,FALSE),LIST!$A$78)))</f>
        <v/>
      </c>
    </row>
    <row r="1285" spans="1:12" ht="36" customHeight="1">
      <c r="A1285" s="184">
        <v>1283</v>
      </c>
      <c r="B1285" s="46"/>
      <c r="C1285" s="47"/>
      <c r="D1285" s="48"/>
      <c r="E1285" s="49"/>
      <c r="F1285" s="49"/>
      <c r="G1285" s="41" t="str">
        <f>IF(C1285="","",VLOOKUP(WEEKDAY(C1285),LIST!$A$15:$B$21,2,FALSE))</f>
        <v/>
      </c>
      <c r="H1285" s="42" t="str">
        <f>IF(B1285="","",IF(L1285=LIST!$A$80,LIST!$A$78,IF(L1285=LIST!$A$81,LIST!$A$78,IF(L1285=LIST!$A$82,LIST!$A$78,IF(IFERROR(VLOOKUP(B1285,'PHR (Project Hourly Rate)'!B:G,6,FALSE),LIST!$A$78)=0,LIST!$A$79,L1285)))))</f>
        <v/>
      </c>
      <c r="I1285" s="42" t="str">
        <f>IF(B1285="","",IF(L1285=LIST!$A$75,"",IF(K1285=LIST!$A$76,LIST!$A$76,IF(L1285=LIST!$A$77,"",IF(L1285=LIST!$A$78,"",IF(L1285=LIST!$A$80,"",IF(L1285=LIST!$A$72,"",IF(L1285=LIST!$A$73,"",IF(L1285=LIST!$A$81,"",IF(L1285=LIST!$A$82,"",IF(L1285=LIST!$A$79,"",IF(K1285=LIST!$A$75,LIST!$A$75,ROUND(J1285*L1285,2)))))))))))))</f>
        <v/>
      </c>
      <c r="J1285" s="43">
        <f>IF(D1285="",0,IF(K1285=LIST!$A$75,0,IF(K1285=LIST!$A$76,0,IF(K1285=LIST!$A$77,0,IF(K1285=LIST!$A$78,0,(MIN(D1285,8)-K1285))))))</f>
        <v>0</v>
      </c>
      <c r="K1285" s="185" t="str">
        <f>IF(D1285="","",IF('CLAIM FORM'!$M$7="",0,IF(L1285=LIST!$A$78,0,IF('CLAIM FORM'!$M$7="R&amp;D",0,IF(E1285="",LIST!$A$75,IF(F1285=LIST!$F$30,0,IFERROR(((VLOOKUP(E1285,'TRAINING CODE'!B:D,3,FALSE)*MIN(D1285,8))),LIST!$A$76)))))))</f>
        <v/>
      </c>
      <c r="L1285" s="183" t="str">
        <f>IF(B1285="","",IF('CLAIM FORM'!$M$7="",LIST!$A$77,IFERROR(VLOOKUP(B1285,'PHR (Project Hourly Rate)'!B:G,6,FALSE),LIST!$A$78)))</f>
        <v/>
      </c>
    </row>
    <row r="1286" spans="1:12" ht="36" customHeight="1">
      <c r="A1286" s="184">
        <v>1284</v>
      </c>
      <c r="B1286" s="46"/>
      <c r="C1286" s="47"/>
      <c r="D1286" s="48"/>
      <c r="E1286" s="49"/>
      <c r="F1286" s="49"/>
      <c r="G1286" s="41" t="str">
        <f>IF(C1286="","",VLOOKUP(WEEKDAY(C1286),LIST!$A$15:$B$21,2,FALSE))</f>
        <v/>
      </c>
      <c r="H1286" s="42" t="str">
        <f>IF(B1286="","",IF(L1286=LIST!$A$80,LIST!$A$78,IF(L1286=LIST!$A$81,LIST!$A$78,IF(L1286=LIST!$A$82,LIST!$A$78,IF(IFERROR(VLOOKUP(B1286,'PHR (Project Hourly Rate)'!B:G,6,FALSE),LIST!$A$78)=0,LIST!$A$79,L1286)))))</f>
        <v/>
      </c>
      <c r="I1286" s="42" t="str">
        <f>IF(B1286="","",IF(L1286=LIST!$A$75,"",IF(K1286=LIST!$A$76,LIST!$A$76,IF(L1286=LIST!$A$77,"",IF(L1286=LIST!$A$78,"",IF(L1286=LIST!$A$80,"",IF(L1286=LIST!$A$72,"",IF(L1286=LIST!$A$73,"",IF(L1286=LIST!$A$81,"",IF(L1286=LIST!$A$82,"",IF(L1286=LIST!$A$79,"",IF(K1286=LIST!$A$75,LIST!$A$75,ROUND(J1286*L1286,2)))))))))))))</f>
        <v/>
      </c>
      <c r="J1286" s="43">
        <f>IF(D1286="",0,IF(K1286=LIST!$A$75,0,IF(K1286=LIST!$A$76,0,IF(K1286=LIST!$A$77,0,IF(K1286=LIST!$A$78,0,(MIN(D1286,8)-K1286))))))</f>
        <v>0</v>
      </c>
      <c r="K1286" s="185" t="str">
        <f>IF(D1286="","",IF('CLAIM FORM'!$M$7="",0,IF(L1286=LIST!$A$78,0,IF('CLAIM FORM'!$M$7="R&amp;D",0,IF(E1286="",LIST!$A$75,IF(F1286=LIST!$F$30,0,IFERROR(((VLOOKUP(E1286,'TRAINING CODE'!B:D,3,FALSE)*MIN(D1286,8))),LIST!$A$76)))))))</f>
        <v/>
      </c>
      <c r="L1286" s="183" t="str">
        <f>IF(B1286="","",IF('CLAIM FORM'!$M$7="",LIST!$A$77,IFERROR(VLOOKUP(B1286,'PHR (Project Hourly Rate)'!B:G,6,FALSE),LIST!$A$78)))</f>
        <v/>
      </c>
    </row>
    <row r="1287" spans="1:12" ht="36" customHeight="1">
      <c r="A1287" s="184">
        <v>1285</v>
      </c>
      <c r="B1287" s="46"/>
      <c r="C1287" s="47"/>
      <c r="D1287" s="48"/>
      <c r="E1287" s="49"/>
      <c r="F1287" s="49"/>
      <c r="G1287" s="41" t="str">
        <f>IF(C1287="","",VLOOKUP(WEEKDAY(C1287),LIST!$A$15:$B$21,2,FALSE))</f>
        <v/>
      </c>
      <c r="H1287" s="42" t="str">
        <f>IF(B1287="","",IF(L1287=LIST!$A$80,LIST!$A$78,IF(L1287=LIST!$A$81,LIST!$A$78,IF(L1287=LIST!$A$82,LIST!$A$78,IF(IFERROR(VLOOKUP(B1287,'PHR (Project Hourly Rate)'!B:G,6,FALSE),LIST!$A$78)=0,LIST!$A$79,L1287)))))</f>
        <v/>
      </c>
      <c r="I1287" s="42" t="str">
        <f>IF(B1287="","",IF(L1287=LIST!$A$75,"",IF(K1287=LIST!$A$76,LIST!$A$76,IF(L1287=LIST!$A$77,"",IF(L1287=LIST!$A$78,"",IF(L1287=LIST!$A$80,"",IF(L1287=LIST!$A$72,"",IF(L1287=LIST!$A$73,"",IF(L1287=LIST!$A$81,"",IF(L1287=LIST!$A$82,"",IF(L1287=LIST!$A$79,"",IF(K1287=LIST!$A$75,LIST!$A$75,ROUND(J1287*L1287,2)))))))))))))</f>
        <v/>
      </c>
      <c r="J1287" s="43">
        <f>IF(D1287="",0,IF(K1287=LIST!$A$75,0,IF(K1287=LIST!$A$76,0,IF(K1287=LIST!$A$77,0,IF(K1287=LIST!$A$78,0,(MIN(D1287,8)-K1287))))))</f>
        <v>0</v>
      </c>
      <c r="K1287" s="185" t="str">
        <f>IF(D1287="","",IF('CLAIM FORM'!$M$7="",0,IF(L1287=LIST!$A$78,0,IF('CLAIM FORM'!$M$7="R&amp;D",0,IF(E1287="",LIST!$A$75,IF(F1287=LIST!$F$30,0,IFERROR(((VLOOKUP(E1287,'TRAINING CODE'!B:D,3,FALSE)*MIN(D1287,8))),LIST!$A$76)))))))</f>
        <v/>
      </c>
      <c r="L1287" s="183" t="str">
        <f>IF(B1287="","",IF('CLAIM FORM'!$M$7="",LIST!$A$77,IFERROR(VLOOKUP(B1287,'PHR (Project Hourly Rate)'!B:G,6,FALSE),LIST!$A$78)))</f>
        <v/>
      </c>
    </row>
    <row r="1288" spans="1:12" ht="36" customHeight="1">
      <c r="A1288" s="184">
        <v>1286</v>
      </c>
      <c r="B1288" s="46"/>
      <c r="C1288" s="47"/>
      <c r="D1288" s="48"/>
      <c r="E1288" s="49"/>
      <c r="F1288" s="49"/>
      <c r="G1288" s="41" t="str">
        <f>IF(C1288="","",VLOOKUP(WEEKDAY(C1288),LIST!$A$15:$B$21,2,FALSE))</f>
        <v/>
      </c>
      <c r="H1288" s="42" t="str">
        <f>IF(B1288="","",IF(L1288=LIST!$A$80,LIST!$A$78,IF(L1288=LIST!$A$81,LIST!$A$78,IF(L1288=LIST!$A$82,LIST!$A$78,IF(IFERROR(VLOOKUP(B1288,'PHR (Project Hourly Rate)'!B:G,6,FALSE),LIST!$A$78)=0,LIST!$A$79,L1288)))))</f>
        <v/>
      </c>
      <c r="I1288" s="42" t="str">
        <f>IF(B1288="","",IF(L1288=LIST!$A$75,"",IF(K1288=LIST!$A$76,LIST!$A$76,IF(L1288=LIST!$A$77,"",IF(L1288=LIST!$A$78,"",IF(L1288=LIST!$A$80,"",IF(L1288=LIST!$A$72,"",IF(L1288=LIST!$A$73,"",IF(L1288=LIST!$A$81,"",IF(L1288=LIST!$A$82,"",IF(L1288=LIST!$A$79,"",IF(K1288=LIST!$A$75,LIST!$A$75,ROUND(J1288*L1288,2)))))))))))))</f>
        <v/>
      </c>
      <c r="J1288" s="43">
        <f>IF(D1288="",0,IF(K1288=LIST!$A$75,0,IF(K1288=LIST!$A$76,0,IF(K1288=LIST!$A$77,0,IF(K1288=LIST!$A$78,0,(MIN(D1288,8)-K1288))))))</f>
        <v>0</v>
      </c>
      <c r="K1288" s="185" t="str">
        <f>IF(D1288="","",IF('CLAIM FORM'!$M$7="",0,IF(L1288=LIST!$A$78,0,IF('CLAIM FORM'!$M$7="R&amp;D",0,IF(E1288="",LIST!$A$75,IF(F1288=LIST!$F$30,0,IFERROR(((VLOOKUP(E1288,'TRAINING CODE'!B:D,3,FALSE)*MIN(D1288,8))),LIST!$A$76)))))))</f>
        <v/>
      </c>
      <c r="L1288" s="183" t="str">
        <f>IF(B1288="","",IF('CLAIM FORM'!$M$7="",LIST!$A$77,IFERROR(VLOOKUP(B1288,'PHR (Project Hourly Rate)'!B:G,6,FALSE),LIST!$A$78)))</f>
        <v/>
      </c>
    </row>
    <row r="1289" spans="1:12" ht="36" customHeight="1">
      <c r="A1289" s="184">
        <v>1287</v>
      </c>
      <c r="B1289" s="46"/>
      <c r="C1289" s="47"/>
      <c r="D1289" s="48"/>
      <c r="E1289" s="49"/>
      <c r="F1289" s="49"/>
      <c r="G1289" s="41" t="str">
        <f>IF(C1289="","",VLOOKUP(WEEKDAY(C1289),LIST!$A$15:$B$21,2,FALSE))</f>
        <v/>
      </c>
      <c r="H1289" s="42" t="str">
        <f>IF(B1289="","",IF(L1289=LIST!$A$80,LIST!$A$78,IF(L1289=LIST!$A$81,LIST!$A$78,IF(L1289=LIST!$A$82,LIST!$A$78,IF(IFERROR(VLOOKUP(B1289,'PHR (Project Hourly Rate)'!B:G,6,FALSE),LIST!$A$78)=0,LIST!$A$79,L1289)))))</f>
        <v/>
      </c>
      <c r="I1289" s="42" t="str">
        <f>IF(B1289="","",IF(L1289=LIST!$A$75,"",IF(K1289=LIST!$A$76,LIST!$A$76,IF(L1289=LIST!$A$77,"",IF(L1289=LIST!$A$78,"",IF(L1289=LIST!$A$80,"",IF(L1289=LIST!$A$72,"",IF(L1289=LIST!$A$73,"",IF(L1289=LIST!$A$81,"",IF(L1289=LIST!$A$82,"",IF(L1289=LIST!$A$79,"",IF(K1289=LIST!$A$75,LIST!$A$75,ROUND(J1289*L1289,2)))))))))))))</f>
        <v/>
      </c>
      <c r="J1289" s="43">
        <f>IF(D1289="",0,IF(K1289=LIST!$A$75,0,IF(K1289=LIST!$A$76,0,IF(K1289=LIST!$A$77,0,IF(K1289=LIST!$A$78,0,(MIN(D1289,8)-K1289))))))</f>
        <v>0</v>
      </c>
      <c r="K1289" s="185" t="str">
        <f>IF(D1289="","",IF('CLAIM FORM'!$M$7="",0,IF(L1289=LIST!$A$78,0,IF('CLAIM FORM'!$M$7="R&amp;D",0,IF(E1289="",LIST!$A$75,IF(F1289=LIST!$F$30,0,IFERROR(((VLOOKUP(E1289,'TRAINING CODE'!B:D,3,FALSE)*MIN(D1289,8))),LIST!$A$76)))))))</f>
        <v/>
      </c>
      <c r="L1289" s="183" t="str">
        <f>IF(B1289="","",IF('CLAIM FORM'!$M$7="",LIST!$A$77,IFERROR(VLOOKUP(B1289,'PHR (Project Hourly Rate)'!B:G,6,FALSE),LIST!$A$78)))</f>
        <v/>
      </c>
    </row>
    <row r="1290" spans="1:12" ht="36" customHeight="1">
      <c r="A1290" s="184">
        <v>1288</v>
      </c>
      <c r="B1290" s="46"/>
      <c r="C1290" s="47"/>
      <c r="D1290" s="48"/>
      <c r="E1290" s="49"/>
      <c r="F1290" s="49"/>
      <c r="G1290" s="41" t="str">
        <f>IF(C1290="","",VLOOKUP(WEEKDAY(C1290),LIST!$A$15:$B$21,2,FALSE))</f>
        <v/>
      </c>
      <c r="H1290" s="42" t="str">
        <f>IF(B1290="","",IF(L1290=LIST!$A$80,LIST!$A$78,IF(L1290=LIST!$A$81,LIST!$A$78,IF(L1290=LIST!$A$82,LIST!$A$78,IF(IFERROR(VLOOKUP(B1290,'PHR (Project Hourly Rate)'!B:G,6,FALSE),LIST!$A$78)=0,LIST!$A$79,L1290)))))</f>
        <v/>
      </c>
      <c r="I1290" s="42" t="str">
        <f>IF(B1290="","",IF(L1290=LIST!$A$75,"",IF(K1290=LIST!$A$76,LIST!$A$76,IF(L1290=LIST!$A$77,"",IF(L1290=LIST!$A$78,"",IF(L1290=LIST!$A$80,"",IF(L1290=LIST!$A$72,"",IF(L1290=LIST!$A$73,"",IF(L1290=LIST!$A$81,"",IF(L1290=LIST!$A$82,"",IF(L1290=LIST!$A$79,"",IF(K1290=LIST!$A$75,LIST!$A$75,ROUND(J1290*L1290,2)))))))))))))</f>
        <v/>
      </c>
      <c r="J1290" s="43">
        <f>IF(D1290="",0,IF(K1290=LIST!$A$75,0,IF(K1290=LIST!$A$76,0,IF(K1290=LIST!$A$77,0,IF(K1290=LIST!$A$78,0,(MIN(D1290,8)-K1290))))))</f>
        <v>0</v>
      </c>
      <c r="K1290" s="185" t="str">
        <f>IF(D1290="","",IF('CLAIM FORM'!$M$7="",0,IF(L1290=LIST!$A$78,0,IF('CLAIM FORM'!$M$7="R&amp;D",0,IF(E1290="",LIST!$A$75,IF(F1290=LIST!$F$30,0,IFERROR(((VLOOKUP(E1290,'TRAINING CODE'!B:D,3,FALSE)*MIN(D1290,8))),LIST!$A$76)))))))</f>
        <v/>
      </c>
      <c r="L1290" s="183" t="str">
        <f>IF(B1290="","",IF('CLAIM FORM'!$M$7="",LIST!$A$77,IFERROR(VLOOKUP(B1290,'PHR (Project Hourly Rate)'!B:G,6,FALSE),LIST!$A$78)))</f>
        <v/>
      </c>
    </row>
    <row r="1291" spans="1:12" ht="36" customHeight="1">
      <c r="A1291" s="184">
        <v>1289</v>
      </c>
      <c r="B1291" s="46"/>
      <c r="C1291" s="47"/>
      <c r="D1291" s="48"/>
      <c r="E1291" s="49"/>
      <c r="F1291" s="49"/>
      <c r="G1291" s="41" t="str">
        <f>IF(C1291="","",VLOOKUP(WEEKDAY(C1291),LIST!$A$15:$B$21,2,FALSE))</f>
        <v/>
      </c>
      <c r="H1291" s="42" t="str">
        <f>IF(B1291="","",IF(L1291=LIST!$A$80,LIST!$A$78,IF(L1291=LIST!$A$81,LIST!$A$78,IF(L1291=LIST!$A$82,LIST!$A$78,IF(IFERROR(VLOOKUP(B1291,'PHR (Project Hourly Rate)'!B:G,6,FALSE),LIST!$A$78)=0,LIST!$A$79,L1291)))))</f>
        <v/>
      </c>
      <c r="I1291" s="42" t="str">
        <f>IF(B1291="","",IF(L1291=LIST!$A$75,"",IF(K1291=LIST!$A$76,LIST!$A$76,IF(L1291=LIST!$A$77,"",IF(L1291=LIST!$A$78,"",IF(L1291=LIST!$A$80,"",IF(L1291=LIST!$A$72,"",IF(L1291=LIST!$A$73,"",IF(L1291=LIST!$A$81,"",IF(L1291=LIST!$A$82,"",IF(L1291=LIST!$A$79,"",IF(K1291=LIST!$A$75,LIST!$A$75,ROUND(J1291*L1291,2)))))))))))))</f>
        <v/>
      </c>
      <c r="J1291" s="43">
        <f>IF(D1291="",0,IF(K1291=LIST!$A$75,0,IF(K1291=LIST!$A$76,0,IF(K1291=LIST!$A$77,0,IF(K1291=LIST!$A$78,0,(MIN(D1291,8)-K1291))))))</f>
        <v>0</v>
      </c>
      <c r="K1291" s="185" t="str">
        <f>IF(D1291="","",IF('CLAIM FORM'!$M$7="",0,IF(L1291=LIST!$A$78,0,IF('CLAIM FORM'!$M$7="R&amp;D",0,IF(E1291="",LIST!$A$75,IF(F1291=LIST!$F$30,0,IFERROR(((VLOOKUP(E1291,'TRAINING CODE'!B:D,3,FALSE)*MIN(D1291,8))),LIST!$A$76)))))))</f>
        <v/>
      </c>
      <c r="L1291" s="183" t="str">
        <f>IF(B1291="","",IF('CLAIM FORM'!$M$7="",LIST!$A$77,IFERROR(VLOOKUP(B1291,'PHR (Project Hourly Rate)'!B:G,6,FALSE),LIST!$A$78)))</f>
        <v/>
      </c>
    </row>
    <row r="1292" spans="1:12" ht="36" customHeight="1">
      <c r="A1292" s="184">
        <v>1290</v>
      </c>
      <c r="B1292" s="46"/>
      <c r="C1292" s="47"/>
      <c r="D1292" s="48"/>
      <c r="E1292" s="49"/>
      <c r="F1292" s="49"/>
      <c r="G1292" s="41" t="str">
        <f>IF(C1292="","",VLOOKUP(WEEKDAY(C1292),LIST!$A$15:$B$21,2,FALSE))</f>
        <v/>
      </c>
      <c r="H1292" s="42" t="str">
        <f>IF(B1292="","",IF(L1292=LIST!$A$80,LIST!$A$78,IF(L1292=LIST!$A$81,LIST!$A$78,IF(L1292=LIST!$A$82,LIST!$A$78,IF(IFERROR(VLOOKUP(B1292,'PHR (Project Hourly Rate)'!B:G,6,FALSE),LIST!$A$78)=0,LIST!$A$79,L1292)))))</f>
        <v/>
      </c>
      <c r="I1292" s="42" t="str">
        <f>IF(B1292="","",IF(L1292=LIST!$A$75,"",IF(K1292=LIST!$A$76,LIST!$A$76,IF(L1292=LIST!$A$77,"",IF(L1292=LIST!$A$78,"",IF(L1292=LIST!$A$80,"",IF(L1292=LIST!$A$72,"",IF(L1292=LIST!$A$73,"",IF(L1292=LIST!$A$81,"",IF(L1292=LIST!$A$82,"",IF(L1292=LIST!$A$79,"",IF(K1292=LIST!$A$75,LIST!$A$75,ROUND(J1292*L1292,2)))))))))))))</f>
        <v/>
      </c>
      <c r="J1292" s="43">
        <f>IF(D1292="",0,IF(K1292=LIST!$A$75,0,IF(K1292=LIST!$A$76,0,IF(K1292=LIST!$A$77,0,IF(K1292=LIST!$A$78,0,(MIN(D1292,8)-K1292))))))</f>
        <v>0</v>
      </c>
      <c r="K1292" s="185" t="str">
        <f>IF(D1292="","",IF('CLAIM FORM'!$M$7="",0,IF(L1292=LIST!$A$78,0,IF('CLAIM FORM'!$M$7="R&amp;D",0,IF(E1292="",LIST!$A$75,IF(F1292=LIST!$F$30,0,IFERROR(((VLOOKUP(E1292,'TRAINING CODE'!B:D,3,FALSE)*MIN(D1292,8))),LIST!$A$76)))))))</f>
        <v/>
      </c>
      <c r="L1292" s="183" t="str">
        <f>IF(B1292="","",IF('CLAIM FORM'!$M$7="",LIST!$A$77,IFERROR(VLOOKUP(B1292,'PHR (Project Hourly Rate)'!B:G,6,FALSE),LIST!$A$78)))</f>
        <v/>
      </c>
    </row>
    <row r="1293" spans="1:12" ht="36" customHeight="1">
      <c r="A1293" s="184">
        <v>1291</v>
      </c>
      <c r="B1293" s="46"/>
      <c r="C1293" s="47"/>
      <c r="D1293" s="48"/>
      <c r="E1293" s="49"/>
      <c r="F1293" s="49"/>
      <c r="G1293" s="41" t="str">
        <f>IF(C1293="","",VLOOKUP(WEEKDAY(C1293),LIST!$A$15:$B$21,2,FALSE))</f>
        <v/>
      </c>
      <c r="H1293" s="42" t="str">
        <f>IF(B1293="","",IF(L1293=LIST!$A$80,LIST!$A$78,IF(L1293=LIST!$A$81,LIST!$A$78,IF(L1293=LIST!$A$82,LIST!$A$78,IF(IFERROR(VLOOKUP(B1293,'PHR (Project Hourly Rate)'!B:G,6,FALSE),LIST!$A$78)=0,LIST!$A$79,L1293)))))</f>
        <v/>
      </c>
      <c r="I1293" s="42" t="str">
        <f>IF(B1293="","",IF(L1293=LIST!$A$75,"",IF(K1293=LIST!$A$76,LIST!$A$76,IF(L1293=LIST!$A$77,"",IF(L1293=LIST!$A$78,"",IF(L1293=LIST!$A$80,"",IF(L1293=LIST!$A$72,"",IF(L1293=LIST!$A$73,"",IF(L1293=LIST!$A$81,"",IF(L1293=LIST!$A$82,"",IF(L1293=LIST!$A$79,"",IF(K1293=LIST!$A$75,LIST!$A$75,ROUND(J1293*L1293,2)))))))))))))</f>
        <v/>
      </c>
      <c r="J1293" s="43">
        <f>IF(D1293="",0,IF(K1293=LIST!$A$75,0,IF(K1293=LIST!$A$76,0,IF(K1293=LIST!$A$77,0,IF(K1293=LIST!$A$78,0,(MIN(D1293,8)-K1293))))))</f>
        <v>0</v>
      </c>
      <c r="K1293" s="185" t="str">
        <f>IF(D1293="","",IF('CLAIM FORM'!$M$7="",0,IF(L1293=LIST!$A$78,0,IF('CLAIM FORM'!$M$7="R&amp;D",0,IF(E1293="",LIST!$A$75,IF(F1293=LIST!$F$30,0,IFERROR(((VLOOKUP(E1293,'TRAINING CODE'!B:D,3,FALSE)*MIN(D1293,8))),LIST!$A$76)))))))</f>
        <v/>
      </c>
      <c r="L1293" s="183" t="str">
        <f>IF(B1293="","",IF('CLAIM FORM'!$M$7="",LIST!$A$77,IFERROR(VLOOKUP(B1293,'PHR (Project Hourly Rate)'!B:G,6,FALSE),LIST!$A$78)))</f>
        <v/>
      </c>
    </row>
    <row r="1294" spans="1:12" ht="36" customHeight="1">
      <c r="A1294" s="184">
        <v>1292</v>
      </c>
      <c r="B1294" s="46"/>
      <c r="C1294" s="47"/>
      <c r="D1294" s="48"/>
      <c r="E1294" s="49"/>
      <c r="F1294" s="49"/>
      <c r="G1294" s="41" t="str">
        <f>IF(C1294="","",VLOOKUP(WEEKDAY(C1294),LIST!$A$15:$B$21,2,FALSE))</f>
        <v/>
      </c>
      <c r="H1294" s="42" t="str">
        <f>IF(B1294="","",IF(L1294=LIST!$A$80,LIST!$A$78,IF(L1294=LIST!$A$81,LIST!$A$78,IF(L1294=LIST!$A$82,LIST!$A$78,IF(IFERROR(VLOOKUP(B1294,'PHR (Project Hourly Rate)'!B:G,6,FALSE),LIST!$A$78)=0,LIST!$A$79,L1294)))))</f>
        <v/>
      </c>
      <c r="I1294" s="42" t="str">
        <f>IF(B1294="","",IF(L1294=LIST!$A$75,"",IF(K1294=LIST!$A$76,LIST!$A$76,IF(L1294=LIST!$A$77,"",IF(L1294=LIST!$A$78,"",IF(L1294=LIST!$A$80,"",IF(L1294=LIST!$A$72,"",IF(L1294=LIST!$A$73,"",IF(L1294=LIST!$A$81,"",IF(L1294=LIST!$A$82,"",IF(L1294=LIST!$A$79,"",IF(K1294=LIST!$A$75,LIST!$A$75,ROUND(J1294*L1294,2)))))))))))))</f>
        <v/>
      </c>
      <c r="J1294" s="43">
        <f>IF(D1294="",0,IF(K1294=LIST!$A$75,0,IF(K1294=LIST!$A$76,0,IF(K1294=LIST!$A$77,0,IF(K1294=LIST!$A$78,0,(MIN(D1294,8)-K1294))))))</f>
        <v>0</v>
      </c>
      <c r="K1294" s="185" t="str">
        <f>IF(D1294="","",IF('CLAIM FORM'!$M$7="",0,IF(L1294=LIST!$A$78,0,IF('CLAIM FORM'!$M$7="R&amp;D",0,IF(E1294="",LIST!$A$75,IF(F1294=LIST!$F$30,0,IFERROR(((VLOOKUP(E1294,'TRAINING CODE'!B:D,3,FALSE)*MIN(D1294,8))),LIST!$A$76)))))))</f>
        <v/>
      </c>
      <c r="L1294" s="183" t="str">
        <f>IF(B1294="","",IF('CLAIM FORM'!$M$7="",LIST!$A$77,IFERROR(VLOOKUP(B1294,'PHR (Project Hourly Rate)'!B:G,6,FALSE),LIST!$A$78)))</f>
        <v/>
      </c>
    </row>
    <row r="1295" spans="1:12" ht="36" customHeight="1">
      <c r="A1295" s="184">
        <v>1293</v>
      </c>
      <c r="B1295" s="46"/>
      <c r="C1295" s="47"/>
      <c r="D1295" s="48"/>
      <c r="E1295" s="49"/>
      <c r="F1295" s="49"/>
      <c r="G1295" s="41" t="str">
        <f>IF(C1295="","",VLOOKUP(WEEKDAY(C1295),LIST!$A$15:$B$21,2,FALSE))</f>
        <v/>
      </c>
      <c r="H1295" s="42" t="str">
        <f>IF(B1295="","",IF(L1295=LIST!$A$80,LIST!$A$78,IF(L1295=LIST!$A$81,LIST!$A$78,IF(L1295=LIST!$A$82,LIST!$A$78,IF(IFERROR(VLOOKUP(B1295,'PHR (Project Hourly Rate)'!B:G,6,FALSE),LIST!$A$78)=0,LIST!$A$79,L1295)))))</f>
        <v/>
      </c>
      <c r="I1295" s="42" t="str">
        <f>IF(B1295="","",IF(L1295=LIST!$A$75,"",IF(K1295=LIST!$A$76,LIST!$A$76,IF(L1295=LIST!$A$77,"",IF(L1295=LIST!$A$78,"",IF(L1295=LIST!$A$80,"",IF(L1295=LIST!$A$72,"",IF(L1295=LIST!$A$73,"",IF(L1295=LIST!$A$81,"",IF(L1295=LIST!$A$82,"",IF(L1295=LIST!$A$79,"",IF(K1295=LIST!$A$75,LIST!$A$75,ROUND(J1295*L1295,2)))))))))))))</f>
        <v/>
      </c>
      <c r="J1295" s="43">
        <f>IF(D1295="",0,IF(K1295=LIST!$A$75,0,IF(K1295=LIST!$A$76,0,IF(K1295=LIST!$A$77,0,IF(K1295=LIST!$A$78,0,(MIN(D1295,8)-K1295))))))</f>
        <v>0</v>
      </c>
      <c r="K1295" s="185" t="str">
        <f>IF(D1295="","",IF('CLAIM FORM'!$M$7="",0,IF(L1295=LIST!$A$78,0,IF('CLAIM FORM'!$M$7="R&amp;D",0,IF(E1295="",LIST!$A$75,IF(F1295=LIST!$F$30,0,IFERROR(((VLOOKUP(E1295,'TRAINING CODE'!B:D,3,FALSE)*MIN(D1295,8))),LIST!$A$76)))))))</f>
        <v/>
      </c>
      <c r="L1295" s="183" t="str">
        <f>IF(B1295="","",IF('CLAIM FORM'!$M$7="",LIST!$A$77,IFERROR(VLOOKUP(B1295,'PHR (Project Hourly Rate)'!B:G,6,FALSE),LIST!$A$78)))</f>
        <v/>
      </c>
    </row>
    <row r="1296" spans="1:12" ht="36" customHeight="1">
      <c r="A1296" s="184">
        <v>1294</v>
      </c>
      <c r="B1296" s="46"/>
      <c r="C1296" s="47"/>
      <c r="D1296" s="48"/>
      <c r="E1296" s="49"/>
      <c r="F1296" s="49"/>
      <c r="G1296" s="41" t="str">
        <f>IF(C1296="","",VLOOKUP(WEEKDAY(C1296),LIST!$A$15:$B$21,2,FALSE))</f>
        <v/>
      </c>
      <c r="H1296" s="42" t="str">
        <f>IF(B1296="","",IF(L1296=LIST!$A$80,LIST!$A$78,IF(L1296=LIST!$A$81,LIST!$A$78,IF(L1296=LIST!$A$82,LIST!$A$78,IF(IFERROR(VLOOKUP(B1296,'PHR (Project Hourly Rate)'!B:G,6,FALSE),LIST!$A$78)=0,LIST!$A$79,L1296)))))</f>
        <v/>
      </c>
      <c r="I1296" s="42" t="str">
        <f>IF(B1296="","",IF(L1296=LIST!$A$75,"",IF(K1296=LIST!$A$76,LIST!$A$76,IF(L1296=LIST!$A$77,"",IF(L1296=LIST!$A$78,"",IF(L1296=LIST!$A$80,"",IF(L1296=LIST!$A$72,"",IF(L1296=LIST!$A$73,"",IF(L1296=LIST!$A$81,"",IF(L1296=LIST!$A$82,"",IF(L1296=LIST!$A$79,"",IF(K1296=LIST!$A$75,LIST!$A$75,ROUND(J1296*L1296,2)))))))))))))</f>
        <v/>
      </c>
      <c r="J1296" s="43">
        <f>IF(D1296="",0,IF(K1296=LIST!$A$75,0,IF(K1296=LIST!$A$76,0,IF(K1296=LIST!$A$77,0,IF(K1296=LIST!$A$78,0,(MIN(D1296,8)-K1296))))))</f>
        <v>0</v>
      </c>
      <c r="K1296" s="185" t="str">
        <f>IF(D1296="","",IF('CLAIM FORM'!$M$7="",0,IF(L1296=LIST!$A$78,0,IF('CLAIM FORM'!$M$7="R&amp;D",0,IF(E1296="",LIST!$A$75,IF(F1296=LIST!$F$30,0,IFERROR(((VLOOKUP(E1296,'TRAINING CODE'!B:D,3,FALSE)*MIN(D1296,8))),LIST!$A$76)))))))</f>
        <v/>
      </c>
      <c r="L1296" s="183" t="str">
        <f>IF(B1296="","",IF('CLAIM FORM'!$M$7="",LIST!$A$77,IFERROR(VLOOKUP(B1296,'PHR (Project Hourly Rate)'!B:G,6,FALSE),LIST!$A$78)))</f>
        <v/>
      </c>
    </row>
    <row r="1297" spans="1:12" ht="36" customHeight="1">
      <c r="A1297" s="184">
        <v>1295</v>
      </c>
      <c r="B1297" s="46"/>
      <c r="C1297" s="47"/>
      <c r="D1297" s="48"/>
      <c r="E1297" s="49"/>
      <c r="F1297" s="49"/>
      <c r="G1297" s="41" t="str">
        <f>IF(C1297="","",VLOOKUP(WEEKDAY(C1297),LIST!$A$15:$B$21,2,FALSE))</f>
        <v/>
      </c>
      <c r="H1297" s="42" t="str">
        <f>IF(B1297="","",IF(L1297=LIST!$A$80,LIST!$A$78,IF(L1297=LIST!$A$81,LIST!$A$78,IF(L1297=LIST!$A$82,LIST!$A$78,IF(IFERROR(VLOOKUP(B1297,'PHR (Project Hourly Rate)'!B:G,6,FALSE),LIST!$A$78)=0,LIST!$A$79,L1297)))))</f>
        <v/>
      </c>
      <c r="I1297" s="42" t="str">
        <f>IF(B1297="","",IF(L1297=LIST!$A$75,"",IF(K1297=LIST!$A$76,LIST!$A$76,IF(L1297=LIST!$A$77,"",IF(L1297=LIST!$A$78,"",IF(L1297=LIST!$A$80,"",IF(L1297=LIST!$A$72,"",IF(L1297=LIST!$A$73,"",IF(L1297=LIST!$A$81,"",IF(L1297=LIST!$A$82,"",IF(L1297=LIST!$A$79,"",IF(K1297=LIST!$A$75,LIST!$A$75,ROUND(J1297*L1297,2)))))))))))))</f>
        <v/>
      </c>
      <c r="J1297" s="43">
        <f>IF(D1297="",0,IF(K1297=LIST!$A$75,0,IF(K1297=LIST!$A$76,0,IF(K1297=LIST!$A$77,0,IF(K1297=LIST!$A$78,0,(MIN(D1297,8)-K1297))))))</f>
        <v>0</v>
      </c>
      <c r="K1297" s="185" t="str">
        <f>IF(D1297="","",IF('CLAIM FORM'!$M$7="",0,IF(L1297=LIST!$A$78,0,IF('CLAIM FORM'!$M$7="R&amp;D",0,IF(E1297="",LIST!$A$75,IF(F1297=LIST!$F$30,0,IFERROR(((VLOOKUP(E1297,'TRAINING CODE'!B:D,3,FALSE)*MIN(D1297,8))),LIST!$A$76)))))))</f>
        <v/>
      </c>
      <c r="L1297" s="183" t="str">
        <f>IF(B1297="","",IF('CLAIM FORM'!$M$7="",LIST!$A$77,IFERROR(VLOOKUP(B1297,'PHR (Project Hourly Rate)'!B:G,6,FALSE),LIST!$A$78)))</f>
        <v/>
      </c>
    </row>
    <row r="1298" spans="1:12" ht="36" customHeight="1">
      <c r="A1298" s="184">
        <v>1296</v>
      </c>
      <c r="B1298" s="46"/>
      <c r="C1298" s="47"/>
      <c r="D1298" s="48"/>
      <c r="E1298" s="49"/>
      <c r="F1298" s="49"/>
      <c r="G1298" s="41" t="str">
        <f>IF(C1298="","",VLOOKUP(WEEKDAY(C1298),LIST!$A$15:$B$21,2,FALSE))</f>
        <v/>
      </c>
      <c r="H1298" s="42" t="str">
        <f>IF(B1298="","",IF(L1298=LIST!$A$80,LIST!$A$78,IF(L1298=LIST!$A$81,LIST!$A$78,IF(L1298=LIST!$A$82,LIST!$A$78,IF(IFERROR(VLOOKUP(B1298,'PHR (Project Hourly Rate)'!B:G,6,FALSE),LIST!$A$78)=0,LIST!$A$79,L1298)))))</f>
        <v/>
      </c>
      <c r="I1298" s="42" t="str">
        <f>IF(B1298="","",IF(L1298=LIST!$A$75,"",IF(K1298=LIST!$A$76,LIST!$A$76,IF(L1298=LIST!$A$77,"",IF(L1298=LIST!$A$78,"",IF(L1298=LIST!$A$80,"",IF(L1298=LIST!$A$72,"",IF(L1298=LIST!$A$73,"",IF(L1298=LIST!$A$81,"",IF(L1298=LIST!$A$82,"",IF(L1298=LIST!$A$79,"",IF(K1298=LIST!$A$75,LIST!$A$75,ROUND(J1298*L1298,2)))))))))))))</f>
        <v/>
      </c>
      <c r="J1298" s="43">
        <f>IF(D1298="",0,IF(K1298=LIST!$A$75,0,IF(K1298=LIST!$A$76,0,IF(K1298=LIST!$A$77,0,IF(K1298=LIST!$A$78,0,(MIN(D1298,8)-K1298))))))</f>
        <v>0</v>
      </c>
      <c r="K1298" s="185" t="str">
        <f>IF(D1298="","",IF('CLAIM FORM'!$M$7="",0,IF(L1298=LIST!$A$78,0,IF('CLAIM FORM'!$M$7="R&amp;D",0,IF(E1298="",LIST!$A$75,IF(F1298=LIST!$F$30,0,IFERROR(((VLOOKUP(E1298,'TRAINING CODE'!B:D,3,FALSE)*MIN(D1298,8))),LIST!$A$76)))))))</f>
        <v/>
      </c>
      <c r="L1298" s="183" t="str">
        <f>IF(B1298="","",IF('CLAIM FORM'!$M$7="",LIST!$A$77,IFERROR(VLOOKUP(B1298,'PHR (Project Hourly Rate)'!B:G,6,FALSE),LIST!$A$78)))</f>
        <v/>
      </c>
    </row>
    <row r="1299" spans="1:12" ht="36" customHeight="1">
      <c r="A1299" s="184">
        <v>1297</v>
      </c>
      <c r="B1299" s="46"/>
      <c r="C1299" s="47"/>
      <c r="D1299" s="48"/>
      <c r="E1299" s="49"/>
      <c r="F1299" s="49"/>
      <c r="G1299" s="41" t="str">
        <f>IF(C1299="","",VLOOKUP(WEEKDAY(C1299),LIST!$A$15:$B$21,2,FALSE))</f>
        <v/>
      </c>
      <c r="H1299" s="42" t="str">
        <f>IF(B1299="","",IF(L1299=LIST!$A$80,LIST!$A$78,IF(L1299=LIST!$A$81,LIST!$A$78,IF(L1299=LIST!$A$82,LIST!$A$78,IF(IFERROR(VLOOKUP(B1299,'PHR (Project Hourly Rate)'!B:G,6,FALSE),LIST!$A$78)=0,LIST!$A$79,L1299)))))</f>
        <v/>
      </c>
      <c r="I1299" s="42" t="str">
        <f>IF(B1299="","",IF(L1299=LIST!$A$75,"",IF(K1299=LIST!$A$76,LIST!$A$76,IF(L1299=LIST!$A$77,"",IF(L1299=LIST!$A$78,"",IF(L1299=LIST!$A$80,"",IF(L1299=LIST!$A$72,"",IF(L1299=LIST!$A$73,"",IF(L1299=LIST!$A$81,"",IF(L1299=LIST!$A$82,"",IF(L1299=LIST!$A$79,"",IF(K1299=LIST!$A$75,LIST!$A$75,ROUND(J1299*L1299,2)))))))))))))</f>
        <v/>
      </c>
      <c r="J1299" s="43">
        <f>IF(D1299="",0,IF(K1299=LIST!$A$75,0,IF(K1299=LIST!$A$76,0,IF(K1299=LIST!$A$77,0,IF(K1299=LIST!$A$78,0,(MIN(D1299,8)-K1299))))))</f>
        <v>0</v>
      </c>
      <c r="K1299" s="185" t="str">
        <f>IF(D1299="","",IF('CLAIM FORM'!$M$7="",0,IF(L1299=LIST!$A$78,0,IF('CLAIM FORM'!$M$7="R&amp;D",0,IF(E1299="",LIST!$A$75,IF(F1299=LIST!$F$30,0,IFERROR(((VLOOKUP(E1299,'TRAINING CODE'!B:D,3,FALSE)*MIN(D1299,8))),LIST!$A$76)))))))</f>
        <v/>
      </c>
      <c r="L1299" s="183" t="str">
        <f>IF(B1299="","",IF('CLAIM FORM'!$M$7="",LIST!$A$77,IFERROR(VLOOKUP(B1299,'PHR (Project Hourly Rate)'!B:G,6,FALSE),LIST!$A$78)))</f>
        <v/>
      </c>
    </row>
    <row r="1300" spans="1:12" ht="36" customHeight="1">
      <c r="A1300" s="184">
        <v>1298</v>
      </c>
      <c r="B1300" s="46"/>
      <c r="C1300" s="47"/>
      <c r="D1300" s="48"/>
      <c r="E1300" s="49"/>
      <c r="F1300" s="49"/>
      <c r="G1300" s="41" t="str">
        <f>IF(C1300="","",VLOOKUP(WEEKDAY(C1300),LIST!$A$15:$B$21,2,FALSE))</f>
        <v/>
      </c>
      <c r="H1300" s="42" t="str">
        <f>IF(B1300="","",IF(L1300=LIST!$A$80,LIST!$A$78,IF(L1300=LIST!$A$81,LIST!$A$78,IF(L1300=LIST!$A$82,LIST!$A$78,IF(IFERROR(VLOOKUP(B1300,'PHR (Project Hourly Rate)'!B:G,6,FALSE),LIST!$A$78)=0,LIST!$A$79,L1300)))))</f>
        <v/>
      </c>
      <c r="I1300" s="42" t="str">
        <f>IF(B1300="","",IF(L1300=LIST!$A$75,"",IF(K1300=LIST!$A$76,LIST!$A$76,IF(L1300=LIST!$A$77,"",IF(L1300=LIST!$A$78,"",IF(L1300=LIST!$A$80,"",IF(L1300=LIST!$A$72,"",IF(L1300=LIST!$A$73,"",IF(L1300=LIST!$A$81,"",IF(L1300=LIST!$A$82,"",IF(L1300=LIST!$A$79,"",IF(K1300=LIST!$A$75,LIST!$A$75,ROUND(J1300*L1300,2)))))))))))))</f>
        <v/>
      </c>
      <c r="J1300" s="43">
        <f>IF(D1300="",0,IF(K1300=LIST!$A$75,0,IF(K1300=LIST!$A$76,0,IF(K1300=LIST!$A$77,0,IF(K1300=LIST!$A$78,0,(MIN(D1300,8)-K1300))))))</f>
        <v>0</v>
      </c>
      <c r="K1300" s="185" t="str">
        <f>IF(D1300="","",IF('CLAIM FORM'!$M$7="",0,IF(L1300=LIST!$A$78,0,IF('CLAIM FORM'!$M$7="R&amp;D",0,IF(E1300="",LIST!$A$75,IF(F1300=LIST!$F$30,0,IFERROR(((VLOOKUP(E1300,'TRAINING CODE'!B:D,3,FALSE)*MIN(D1300,8))),LIST!$A$76)))))))</f>
        <v/>
      </c>
      <c r="L1300" s="183" t="str">
        <f>IF(B1300="","",IF('CLAIM FORM'!$M$7="",LIST!$A$77,IFERROR(VLOOKUP(B1300,'PHR (Project Hourly Rate)'!B:G,6,FALSE),LIST!$A$78)))</f>
        <v/>
      </c>
    </row>
    <row r="1301" spans="1:12" ht="36" customHeight="1">
      <c r="A1301" s="184">
        <v>1299</v>
      </c>
      <c r="B1301" s="46"/>
      <c r="C1301" s="47"/>
      <c r="D1301" s="48"/>
      <c r="E1301" s="49"/>
      <c r="F1301" s="49"/>
      <c r="G1301" s="41" t="str">
        <f>IF(C1301="","",VLOOKUP(WEEKDAY(C1301),LIST!$A$15:$B$21,2,FALSE))</f>
        <v/>
      </c>
      <c r="H1301" s="42" t="str">
        <f>IF(B1301="","",IF(L1301=LIST!$A$80,LIST!$A$78,IF(L1301=LIST!$A$81,LIST!$A$78,IF(L1301=LIST!$A$82,LIST!$A$78,IF(IFERROR(VLOOKUP(B1301,'PHR (Project Hourly Rate)'!B:G,6,FALSE),LIST!$A$78)=0,LIST!$A$79,L1301)))))</f>
        <v/>
      </c>
      <c r="I1301" s="42" t="str">
        <f>IF(B1301="","",IF(L1301=LIST!$A$75,"",IF(K1301=LIST!$A$76,LIST!$A$76,IF(L1301=LIST!$A$77,"",IF(L1301=LIST!$A$78,"",IF(L1301=LIST!$A$80,"",IF(L1301=LIST!$A$72,"",IF(L1301=LIST!$A$73,"",IF(L1301=LIST!$A$81,"",IF(L1301=LIST!$A$82,"",IF(L1301=LIST!$A$79,"",IF(K1301=LIST!$A$75,LIST!$A$75,ROUND(J1301*L1301,2)))))))))))))</f>
        <v/>
      </c>
      <c r="J1301" s="43">
        <f>IF(D1301="",0,IF(K1301=LIST!$A$75,0,IF(K1301=LIST!$A$76,0,IF(K1301=LIST!$A$77,0,IF(K1301=LIST!$A$78,0,(MIN(D1301,8)-K1301))))))</f>
        <v>0</v>
      </c>
      <c r="K1301" s="185" t="str">
        <f>IF(D1301="","",IF('CLAIM FORM'!$M$7="",0,IF(L1301=LIST!$A$78,0,IF('CLAIM FORM'!$M$7="R&amp;D",0,IF(E1301="",LIST!$A$75,IF(F1301=LIST!$F$30,0,IFERROR(((VLOOKUP(E1301,'TRAINING CODE'!B:D,3,FALSE)*MIN(D1301,8))),LIST!$A$76)))))))</f>
        <v/>
      </c>
      <c r="L1301" s="183" t="str">
        <f>IF(B1301="","",IF('CLAIM FORM'!$M$7="",LIST!$A$77,IFERROR(VLOOKUP(B1301,'PHR (Project Hourly Rate)'!B:G,6,FALSE),LIST!$A$78)))</f>
        <v/>
      </c>
    </row>
    <row r="1302" spans="1:12" ht="36" customHeight="1">
      <c r="A1302" s="184">
        <v>1300</v>
      </c>
      <c r="B1302" s="46"/>
      <c r="C1302" s="47"/>
      <c r="D1302" s="48"/>
      <c r="E1302" s="49"/>
      <c r="F1302" s="49"/>
      <c r="G1302" s="41" t="str">
        <f>IF(C1302="","",VLOOKUP(WEEKDAY(C1302),LIST!$A$15:$B$21,2,FALSE))</f>
        <v/>
      </c>
      <c r="H1302" s="42" t="str">
        <f>IF(B1302="","",IF(L1302=LIST!$A$80,LIST!$A$78,IF(L1302=LIST!$A$81,LIST!$A$78,IF(L1302=LIST!$A$82,LIST!$A$78,IF(IFERROR(VLOOKUP(B1302,'PHR (Project Hourly Rate)'!B:G,6,FALSE),LIST!$A$78)=0,LIST!$A$79,L1302)))))</f>
        <v/>
      </c>
      <c r="I1302" s="42" t="str">
        <f>IF(B1302="","",IF(L1302=LIST!$A$75,"",IF(K1302=LIST!$A$76,LIST!$A$76,IF(L1302=LIST!$A$77,"",IF(L1302=LIST!$A$78,"",IF(L1302=LIST!$A$80,"",IF(L1302=LIST!$A$72,"",IF(L1302=LIST!$A$73,"",IF(L1302=LIST!$A$81,"",IF(L1302=LIST!$A$82,"",IF(L1302=LIST!$A$79,"",IF(K1302=LIST!$A$75,LIST!$A$75,ROUND(J1302*L1302,2)))))))))))))</f>
        <v/>
      </c>
      <c r="J1302" s="43">
        <f>IF(D1302="",0,IF(K1302=LIST!$A$75,0,IF(K1302=LIST!$A$76,0,IF(K1302=LIST!$A$77,0,IF(K1302=LIST!$A$78,0,(MIN(D1302,8)-K1302))))))</f>
        <v>0</v>
      </c>
      <c r="K1302" s="185" t="str">
        <f>IF(D1302="","",IF('CLAIM FORM'!$M$7="",0,IF(L1302=LIST!$A$78,0,IF('CLAIM FORM'!$M$7="R&amp;D",0,IF(E1302="",LIST!$A$75,IF(F1302=LIST!$F$30,0,IFERROR(((VLOOKUP(E1302,'TRAINING CODE'!B:D,3,FALSE)*MIN(D1302,8))),LIST!$A$76)))))))</f>
        <v/>
      </c>
      <c r="L1302" s="183" t="str">
        <f>IF(B1302="","",IF('CLAIM FORM'!$M$7="",LIST!$A$77,IFERROR(VLOOKUP(B1302,'PHR (Project Hourly Rate)'!B:G,6,FALSE),LIST!$A$78)))</f>
        <v/>
      </c>
    </row>
    <row r="1303" spans="1:12" ht="36" customHeight="1">
      <c r="A1303" s="184">
        <v>1301</v>
      </c>
      <c r="B1303" s="46"/>
      <c r="C1303" s="47"/>
      <c r="D1303" s="48"/>
      <c r="E1303" s="49"/>
      <c r="F1303" s="49"/>
      <c r="G1303" s="41" t="str">
        <f>IF(C1303="","",VLOOKUP(WEEKDAY(C1303),LIST!$A$15:$B$21,2,FALSE))</f>
        <v/>
      </c>
      <c r="H1303" s="42" t="str">
        <f>IF(B1303="","",IF(L1303=LIST!$A$80,LIST!$A$78,IF(L1303=LIST!$A$81,LIST!$A$78,IF(L1303=LIST!$A$82,LIST!$A$78,IF(IFERROR(VLOOKUP(B1303,'PHR (Project Hourly Rate)'!B:G,6,FALSE),LIST!$A$78)=0,LIST!$A$79,L1303)))))</f>
        <v/>
      </c>
      <c r="I1303" s="42" t="str">
        <f>IF(B1303="","",IF(L1303=LIST!$A$75,"",IF(K1303=LIST!$A$76,LIST!$A$76,IF(L1303=LIST!$A$77,"",IF(L1303=LIST!$A$78,"",IF(L1303=LIST!$A$80,"",IF(L1303=LIST!$A$72,"",IF(L1303=LIST!$A$73,"",IF(L1303=LIST!$A$81,"",IF(L1303=LIST!$A$82,"",IF(L1303=LIST!$A$79,"",IF(K1303=LIST!$A$75,LIST!$A$75,ROUND(J1303*L1303,2)))))))))))))</f>
        <v/>
      </c>
      <c r="J1303" s="43">
        <f>IF(D1303="",0,IF(K1303=LIST!$A$75,0,IF(K1303=LIST!$A$76,0,IF(K1303=LIST!$A$77,0,IF(K1303=LIST!$A$78,0,(MIN(D1303,8)-K1303))))))</f>
        <v>0</v>
      </c>
      <c r="K1303" s="185" t="str">
        <f>IF(D1303="","",IF('CLAIM FORM'!$M$7="",0,IF(L1303=LIST!$A$78,0,IF('CLAIM FORM'!$M$7="R&amp;D",0,IF(E1303="",LIST!$A$75,IF(F1303=LIST!$F$30,0,IFERROR(((VLOOKUP(E1303,'TRAINING CODE'!B:D,3,FALSE)*MIN(D1303,8))),LIST!$A$76)))))))</f>
        <v/>
      </c>
      <c r="L1303" s="183" t="str">
        <f>IF(B1303="","",IF('CLAIM FORM'!$M$7="",LIST!$A$77,IFERROR(VLOOKUP(B1303,'PHR (Project Hourly Rate)'!B:G,6,FALSE),LIST!$A$78)))</f>
        <v/>
      </c>
    </row>
    <row r="1304" spans="1:12" ht="36" customHeight="1">
      <c r="A1304" s="184">
        <v>1302</v>
      </c>
      <c r="B1304" s="46"/>
      <c r="C1304" s="47"/>
      <c r="D1304" s="48"/>
      <c r="E1304" s="49"/>
      <c r="F1304" s="49"/>
      <c r="G1304" s="41" t="str">
        <f>IF(C1304="","",VLOOKUP(WEEKDAY(C1304),LIST!$A$15:$B$21,2,FALSE))</f>
        <v/>
      </c>
      <c r="H1304" s="42" t="str">
        <f>IF(B1304="","",IF(L1304=LIST!$A$80,LIST!$A$78,IF(L1304=LIST!$A$81,LIST!$A$78,IF(L1304=LIST!$A$82,LIST!$A$78,IF(IFERROR(VLOOKUP(B1304,'PHR (Project Hourly Rate)'!B:G,6,FALSE),LIST!$A$78)=0,LIST!$A$79,L1304)))))</f>
        <v/>
      </c>
      <c r="I1304" s="42" t="str">
        <f>IF(B1304="","",IF(L1304=LIST!$A$75,"",IF(K1304=LIST!$A$76,LIST!$A$76,IF(L1304=LIST!$A$77,"",IF(L1304=LIST!$A$78,"",IF(L1304=LIST!$A$80,"",IF(L1304=LIST!$A$72,"",IF(L1304=LIST!$A$73,"",IF(L1304=LIST!$A$81,"",IF(L1304=LIST!$A$82,"",IF(L1304=LIST!$A$79,"",IF(K1304=LIST!$A$75,LIST!$A$75,ROUND(J1304*L1304,2)))))))))))))</f>
        <v/>
      </c>
      <c r="J1304" s="43">
        <f>IF(D1304="",0,IF(K1304=LIST!$A$75,0,IF(K1304=LIST!$A$76,0,IF(K1304=LIST!$A$77,0,IF(K1304=LIST!$A$78,0,(MIN(D1304,8)-K1304))))))</f>
        <v>0</v>
      </c>
      <c r="K1304" s="185" t="str">
        <f>IF(D1304="","",IF('CLAIM FORM'!$M$7="",0,IF(L1304=LIST!$A$78,0,IF('CLAIM FORM'!$M$7="R&amp;D",0,IF(E1304="",LIST!$A$75,IF(F1304=LIST!$F$30,0,IFERROR(((VLOOKUP(E1304,'TRAINING CODE'!B:D,3,FALSE)*MIN(D1304,8))),LIST!$A$76)))))))</f>
        <v/>
      </c>
      <c r="L1304" s="183" t="str">
        <f>IF(B1304="","",IF('CLAIM FORM'!$M$7="",LIST!$A$77,IFERROR(VLOOKUP(B1304,'PHR (Project Hourly Rate)'!B:G,6,FALSE),LIST!$A$78)))</f>
        <v/>
      </c>
    </row>
    <row r="1305" spans="1:12" ht="36" customHeight="1">
      <c r="A1305" s="184">
        <v>1303</v>
      </c>
      <c r="B1305" s="46"/>
      <c r="C1305" s="47"/>
      <c r="D1305" s="48"/>
      <c r="E1305" s="49"/>
      <c r="F1305" s="49"/>
      <c r="G1305" s="41" t="str">
        <f>IF(C1305="","",VLOOKUP(WEEKDAY(C1305),LIST!$A$15:$B$21,2,FALSE))</f>
        <v/>
      </c>
      <c r="H1305" s="42" t="str">
        <f>IF(B1305="","",IF(L1305=LIST!$A$80,LIST!$A$78,IF(L1305=LIST!$A$81,LIST!$A$78,IF(L1305=LIST!$A$82,LIST!$A$78,IF(IFERROR(VLOOKUP(B1305,'PHR (Project Hourly Rate)'!B:G,6,FALSE),LIST!$A$78)=0,LIST!$A$79,L1305)))))</f>
        <v/>
      </c>
      <c r="I1305" s="42" t="str">
        <f>IF(B1305="","",IF(L1305=LIST!$A$75,"",IF(K1305=LIST!$A$76,LIST!$A$76,IF(L1305=LIST!$A$77,"",IF(L1305=LIST!$A$78,"",IF(L1305=LIST!$A$80,"",IF(L1305=LIST!$A$72,"",IF(L1305=LIST!$A$73,"",IF(L1305=LIST!$A$81,"",IF(L1305=LIST!$A$82,"",IF(L1305=LIST!$A$79,"",IF(K1305=LIST!$A$75,LIST!$A$75,ROUND(J1305*L1305,2)))))))))))))</f>
        <v/>
      </c>
      <c r="J1305" s="43">
        <f>IF(D1305="",0,IF(K1305=LIST!$A$75,0,IF(K1305=LIST!$A$76,0,IF(K1305=LIST!$A$77,0,IF(K1305=LIST!$A$78,0,(MIN(D1305,8)-K1305))))))</f>
        <v>0</v>
      </c>
      <c r="K1305" s="185" t="str">
        <f>IF(D1305="","",IF('CLAIM FORM'!$M$7="",0,IF(L1305=LIST!$A$78,0,IF('CLAIM FORM'!$M$7="R&amp;D",0,IF(E1305="",LIST!$A$75,IF(F1305=LIST!$F$30,0,IFERROR(((VLOOKUP(E1305,'TRAINING CODE'!B:D,3,FALSE)*MIN(D1305,8))),LIST!$A$76)))))))</f>
        <v/>
      </c>
      <c r="L1305" s="183" t="str">
        <f>IF(B1305="","",IF('CLAIM FORM'!$M$7="",LIST!$A$77,IFERROR(VLOOKUP(B1305,'PHR (Project Hourly Rate)'!B:G,6,FALSE),LIST!$A$78)))</f>
        <v/>
      </c>
    </row>
    <row r="1306" spans="1:12" ht="36" customHeight="1">
      <c r="A1306" s="184">
        <v>1304</v>
      </c>
      <c r="B1306" s="46"/>
      <c r="C1306" s="47"/>
      <c r="D1306" s="48"/>
      <c r="E1306" s="49"/>
      <c r="F1306" s="49"/>
      <c r="G1306" s="41" t="str">
        <f>IF(C1306="","",VLOOKUP(WEEKDAY(C1306),LIST!$A$15:$B$21,2,FALSE))</f>
        <v/>
      </c>
      <c r="H1306" s="42" t="str">
        <f>IF(B1306="","",IF(L1306=LIST!$A$80,LIST!$A$78,IF(L1306=LIST!$A$81,LIST!$A$78,IF(L1306=LIST!$A$82,LIST!$A$78,IF(IFERROR(VLOOKUP(B1306,'PHR (Project Hourly Rate)'!B:G,6,FALSE),LIST!$A$78)=0,LIST!$A$79,L1306)))))</f>
        <v/>
      </c>
      <c r="I1306" s="42" t="str">
        <f>IF(B1306="","",IF(L1306=LIST!$A$75,"",IF(K1306=LIST!$A$76,LIST!$A$76,IF(L1306=LIST!$A$77,"",IF(L1306=LIST!$A$78,"",IF(L1306=LIST!$A$80,"",IF(L1306=LIST!$A$72,"",IF(L1306=LIST!$A$73,"",IF(L1306=LIST!$A$81,"",IF(L1306=LIST!$A$82,"",IF(L1306=LIST!$A$79,"",IF(K1306=LIST!$A$75,LIST!$A$75,ROUND(J1306*L1306,2)))))))))))))</f>
        <v/>
      </c>
      <c r="J1306" s="43">
        <f>IF(D1306="",0,IF(K1306=LIST!$A$75,0,IF(K1306=LIST!$A$76,0,IF(K1306=LIST!$A$77,0,IF(K1306=LIST!$A$78,0,(MIN(D1306,8)-K1306))))))</f>
        <v>0</v>
      </c>
      <c r="K1306" s="185" t="str">
        <f>IF(D1306="","",IF('CLAIM FORM'!$M$7="",0,IF(L1306=LIST!$A$78,0,IF('CLAIM FORM'!$M$7="R&amp;D",0,IF(E1306="",LIST!$A$75,IF(F1306=LIST!$F$30,0,IFERROR(((VLOOKUP(E1306,'TRAINING CODE'!B:D,3,FALSE)*MIN(D1306,8))),LIST!$A$76)))))))</f>
        <v/>
      </c>
      <c r="L1306" s="183" t="str">
        <f>IF(B1306="","",IF('CLAIM FORM'!$M$7="",LIST!$A$77,IFERROR(VLOOKUP(B1306,'PHR (Project Hourly Rate)'!B:G,6,FALSE),LIST!$A$78)))</f>
        <v/>
      </c>
    </row>
    <row r="1307" spans="1:12" ht="36" customHeight="1">
      <c r="A1307" s="184">
        <v>1305</v>
      </c>
      <c r="B1307" s="46"/>
      <c r="C1307" s="47"/>
      <c r="D1307" s="48"/>
      <c r="E1307" s="49"/>
      <c r="F1307" s="49"/>
      <c r="G1307" s="41" t="str">
        <f>IF(C1307="","",VLOOKUP(WEEKDAY(C1307),LIST!$A$15:$B$21,2,FALSE))</f>
        <v/>
      </c>
      <c r="H1307" s="42" t="str">
        <f>IF(B1307="","",IF(L1307=LIST!$A$80,LIST!$A$78,IF(L1307=LIST!$A$81,LIST!$A$78,IF(L1307=LIST!$A$82,LIST!$A$78,IF(IFERROR(VLOOKUP(B1307,'PHR (Project Hourly Rate)'!B:G,6,FALSE),LIST!$A$78)=0,LIST!$A$79,L1307)))))</f>
        <v/>
      </c>
      <c r="I1307" s="42" t="str">
        <f>IF(B1307="","",IF(L1307=LIST!$A$75,"",IF(K1307=LIST!$A$76,LIST!$A$76,IF(L1307=LIST!$A$77,"",IF(L1307=LIST!$A$78,"",IF(L1307=LIST!$A$80,"",IF(L1307=LIST!$A$72,"",IF(L1307=LIST!$A$73,"",IF(L1307=LIST!$A$81,"",IF(L1307=LIST!$A$82,"",IF(L1307=LIST!$A$79,"",IF(K1307=LIST!$A$75,LIST!$A$75,ROUND(J1307*L1307,2)))))))))))))</f>
        <v/>
      </c>
      <c r="J1307" s="43">
        <f>IF(D1307="",0,IF(K1307=LIST!$A$75,0,IF(K1307=LIST!$A$76,0,IF(K1307=LIST!$A$77,0,IF(K1307=LIST!$A$78,0,(MIN(D1307,8)-K1307))))))</f>
        <v>0</v>
      </c>
      <c r="K1307" s="185" t="str">
        <f>IF(D1307="","",IF('CLAIM FORM'!$M$7="",0,IF(L1307=LIST!$A$78,0,IF('CLAIM FORM'!$M$7="R&amp;D",0,IF(E1307="",LIST!$A$75,IF(F1307=LIST!$F$30,0,IFERROR(((VLOOKUP(E1307,'TRAINING CODE'!B:D,3,FALSE)*MIN(D1307,8))),LIST!$A$76)))))))</f>
        <v/>
      </c>
      <c r="L1307" s="183" t="str">
        <f>IF(B1307="","",IF('CLAIM FORM'!$M$7="",LIST!$A$77,IFERROR(VLOOKUP(B1307,'PHR (Project Hourly Rate)'!B:G,6,FALSE),LIST!$A$78)))</f>
        <v/>
      </c>
    </row>
    <row r="1308" spans="1:12" ht="36" customHeight="1">
      <c r="A1308" s="184">
        <v>1306</v>
      </c>
      <c r="B1308" s="46"/>
      <c r="C1308" s="47"/>
      <c r="D1308" s="48"/>
      <c r="E1308" s="49"/>
      <c r="F1308" s="49"/>
      <c r="G1308" s="41" t="str">
        <f>IF(C1308="","",VLOOKUP(WEEKDAY(C1308),LIST!$A$15:$B$21,2,FALSE))</f>
        <v/>
      </c>
      <c r="H1308" s="42" t="str">
        <f>IF(B1308="","",IF(L1308=LIST!$A$80,LIST!$A$78,IF(L1308=LIST!$A$81,LIST!$A$78,IF(L1308=LIST!$A$82,LIST!$A$78,IF(IFERROR(VLOOKUP(B1308,'PHR (Project Hourly Rate)'!B:G,6,FALSE),LIST!$A$78)=0,LIST!$A$79,L1308)))))</f>
        <v/>
      </c>
      <c r="I1308" s="42" t="str">
        <f>IF(B1308="","",IF(L1308=LIST!$A$75,"",IF(K1308=LIST!$A$76,LIST!$A$76,IF(L1308=LIST!$A$77,"",IF(L1308=LIST!$A$78,"",IF(L1308=LIST!$A$80,"",IF(L1308=LIST!$A$72,"",IF(L1308=LIST!$A$73,"",IF(L1308=LIST!$A$81,"",IF(L1308=LIST!$A$82,"",IF(L1308=LIST!$A$79,"",IF(K1308=LIST!$A$75,LIST!$A$75,ROUND(J1308*L1308,2)))))))))))))</f>
        <v/>
      </c>
      <c r="J1308" s="43">
        <f>IF(D1308="",0,IF(K1308=LIST!$A$75,0,IF(K1308=LIST!$A$76,0,IF(K1308=LIST!$A$77,0,IF(K1308=LIST!$A$78,0,(MIN(D1308,8)-K1308))))))</f>
        <v>0</v>
      </c>
      <c r="K1308" s="185" t="str">
        <f>IF(D1308="","",IF('CLAIM FORM'!$M$7="",0,IF(L1308=LIST!$A$78,0,IF('CLAIM FORM'!$M$7="R&amp;D",0,IF(E1308="",LIST!$A$75,IF(F1308=LIST!$F$30,0,IFERROR(((VLOOKUP(E1308,'TRAINING CODE'!B:D,3,FALSE)*MIN(D1308,8))),LIST!$A$76)))))))</f>
        <v/>
      </c>
      <c r="L1308" s="183" t="str">
        <f>IF(B1308="","",IF('CLAIM FORM'!$M$7="",LIST!$A$77,IFERROR(VLOOKUP(B1308,'PHR (Project Hourly Rate)'!B:G,6,FALSE),LIST!$A$78)))</f>
        <v/>
      </c>
    </row>
    <row r="1309" spans="1:12" ht="36" customHeight="1">
      <c r="A1309" s="184">
        <v>1307</v>
      </c>
      <c r="B1309" s="46"/>
      <c r="C1309" s="47"/>
      <c r="D1309" s="48"/>
      <c r="E1309" s="49"/>
      <c r="F1309" s="49"/>
      <c r="G1309" s="41" t="str">
        <f>IF(C1309="","",VLOOKUP(WEEKDAY(C1309),LIST!$A$15:$B$21,2,FALSE))</f>
        <v/>
      </c>
      <c r="H1309" s="42" t="str">
        <f>IF(B1309="","",IF(L1309=LIST!$A$80,LIST!$A$78,IF(L1309=LIST!$A$81,LIST!$A$78,IF(L1309=LIST!$A$82,LIST!$A$78,IF(IFERROR(VLOOKUP(B1309,'PHR (Project Hourly Rate)'!B:G,6,FALSE),LIST!$A$78)=0,LIST!$A$79,L1309)))))</f>
        <v/>
      </c>
      <c r="I1309" s="42" t="str">
        <f>IF(B1309="","",IF(L1309=LIST!$A$75,"",IF(K1309=LIST!$A$76,LIST!$A$76,IF(L1309=LIST!$A$77,"",IF(L1309=LIST!$A$78,"",IF(L1309=LIST!$A$80,"",IF(L1309=LIST!$A$72,"",IF(L1309=LIST!$A$73,"",IF(L1309=LIST!$A$81,"",IF(L1309=LIST!$A$82,"",IF(L1309=LIST!$A$79,"",IF(K1309=LIST!$A$75,LIST!$A$75,ROUND(J1309*L1309,2)))))))))))))</f>
        <v/>
      </c>
      <c r="J1309" s="43">
        <f>IF(D1309="",0,IF(K1309=LIST!$A$75,0,IF(K1309=LIST!$A$76,0,IF(K1309=LIST!$A$77,0,IF(K1309=LIST!$A$78,0,(MIN(D1309,8)-K1309))))))</f>
        <v>0</v>
      </c>
      <c r="K1309" s="185" t="str">
        <f>IF(D1309="","",IF('CLAIM FORM'!$M$7="",0,IF(L1309=LIST!$A$78,0,IF('CLAIM FORM'!$M$7="R&amp;D",0,IF(E1309="",LIST!$A$75,IF(F1309=LIST!$F$30,0,IFERROR(((VLOOKUP(E1309,'TRAINING CODE'!B:D,3,FALSE)*MIN(D1309,8))),LIST!$A$76)))))))</f>
        <v/>
      </c>
      <c r="L1309" s="183" t="str">
        <f>IF(B1309="","",IF('CLAIM FORM'!$M$7="",LIST!$A$77,IFERROR(VLOOKUP(B1309,'PHR (Project Hourly Rate)'!B:G,6,FALSE),LIST!$A$78)))</f>
        <v/>
      </c>
    </row>
    <row r="1310" spans="1:12" ht="36" customHeight="1">
      <c r="A1310" s="184">
        <v>1308</v>
      </c>
      <c r="B1310" s="46"/>
      <c r="C1310" s="47"/>
      <c r="D1310" s="48"/>
      <c r="E1310" s="49"/>
      <c r="F1310" s="49"/>
      <c r="G1310" s="41" t="str">
        <f>IF(C1310="","",VLOOKUP(WEEKDAY(C1310),LIST!$A$15:$B$21,2,FALSE))</f>
        <v/>
      </c>
      <c r="H1310" s="42" t="str">
        <f>IF(B1310="","",IF(L1310=LIST!$A$80,LIST!$A$78,IF(L1310=LIST!$A$81,LIST!$A$78,IF(L1310=LIST!$A$82,LIST!$A$78,IF(IFERROR(VLOOKUP(B1310,'PHR (Project Hourly Rate)'!B:G,6,FALSE),LIST!$A$78)=0,LIST!$A$79,L1310)))))</f>
        <v/>
      </c>
      <c r="I1310" s="42" t="str">
        <f>IF(B1310="","",IF(L1310=LIST!$A$75,"",IF(K1310=LIST!$A$76,LIST!$A$76,IF(L1310=LIST!$A$77,"",IF(L1310=LIST!$A$78,"",IF(L1310=LIST!$A$80,"",IF(L1310=LIST!$A$72,"",IF(L1310=LIST!$A$73,"",IF(L1310=LIST!$A$81,"",IF(L1310=LIST!$A$82,"",IF(L1310=LIST!$A$79,"",IF(K1310=LIST!$A$75,LIST!$A$75,ROUND(J1310*L1310,2)))))))))))))</f>
        <v/>
      </c>
      <c r="J1310" s="43">
        <f>IF(D1310="",0,IF(K1310=LIST!$A$75,0,IF(K1310=LIST!$A$76,0,IF(K1310=LIST!$A$77,0,IF(K1310=LIST!$A$78,0,(MIN(D1310,8)-K1310))))))</f>
        <v>0</v>
      </c>
      <c r="K1310" s="185" t="str">
        <f>IF(D1310="","",IF('CLAIM FORM'!$M$7="",0,IF(L1310=LIST!$A$78,0,IF('CLAIM FORM'!$M$7="R&amp;D",0,IF(E1310="",LIST!$A$75,IF(F1310=LIST!$F$30,0,IFERROR(((VLOOKUP(E1310,'TRAINING CODE'!B:D,3,FALSE)*MIN(D1310,8))),LIST!$A$76)))))))</f>
        <v/>
      </c>
      <c r="L1310" s="183" t="str">
        <f>IF(B1310="","",IF('CLAIM FORM'!$M$7="",LIST!$A$77,IFERROR(VLOOKUP(B1310,'PHR (Project Hourly Rate)'!B:G,6,FALSE),LIST!$A$78)))</f>
        <v/>
      </c>
    </row>
    <row r="1311" spans="1:12" ht="36" customHeight="1">
      <c r="A1311" s="184">
        <v>1309</v>
      </c>
      <c r="B1311" s="46"/>
      <c r="C1311" s="47"/>
      <c r="D1311" s="48"/>
      <c r="E1311" s="49"/>
      <c r="F1311" s="49"/>
      <c r="G1311" s="41" t="str">
        <f>IF(C1311="","",VLOOKUP(WEEKDAY(C1311),LIST!$A$15:$B$21,2,FALSE))</f>
        <v/>
      </c>
      <c r="H1311" s="42" t="str">
        <f>IF(B1311="","",IF(L1311=LIST!$A$80,LIST!$A$78,IF(L1311=LIST!$A$81,LIST!$A$78,IF(L1311=LIST!$A$82,LIST!$A$78,IF(IFERROR(VLOOKUP(B1311,'PHR (Project Hourly Rate)'!B:G,6,FALSE),LIST!$A$78)=0,LIST!$A$79,L1311)))))</f>
        <v/>
      </c>
      <c r="I1311" s="42" t="str">
        <f>IF(B1311="","",IF(L1311=LIST!$A$75,"",IF(K1311=LIST!$A$76,LIST!$A$76,IF(L1311=LIST!$A$77,"",IF(L1311=LIST!$A$78,"",IF(L1311=LIST!$A$80,"",IF(L1311=LIST!$A$72,"",IF(L1311=LIST!$A$73,"",IF(L1311=LIST!$A$81,"",IF(L1311=LIST!$A$82,"",IF(L1311=LIST!$A$79,"",IF(K1311=LIST!$A$75,LIST!$A$75,ROUND(J1311*L1311,2)))))))))))))</f>
        <v/>
      </c>
      <c r="J1311" s="43">
        <f>IF(D1311="",0,IF(K1311=LIST!$A$75,0,IF(K1311=LIST!$A$76,0,IF(K1311=LIST!$A$77,0,IF(K1311=LIST!$A$78,0,(MIN(D1311,8)-K1311))))))</f>
        <v>0</v>
      </c>
      <c r="K1311" s="185" t="str">
        <f>IF(D1311="","",IF('CLAIM FORM'!$M$7="",0,IF(L1311=LIST!$A$78,0,IF('CLAIM FORM'!$M$7="R&amp;D",0,IF(E1311="",LIST!$A$75,IF(F1311=LIST!$F$30,0,IFERROR(((VLOOKUP(E1311,'TRAINING CODE'!B:D,3,FALSE)*MIN(D1311,8))),LIST!$A$76)))))))</f>
        <v/>
      </c>
      <c r="L1311" s="183" t="str">
        <f>IF(B1311="","",IF('CLAIM FORM'!$M$7="",LIST!$A$77,IFERROR(VLOOKUP(B1311,'PHR (Project Hourly Rate)'!B:G,6,FALSE),LIST!$A$78)))</f>
        <v/>
      </c>
    </row>
    <row r="1312" spans="1:12" ht="36" customHeight="1">
      <c r="A1312" s="184">
        <v>1310</v>
      </c>
      <c r="B1312" s="46"/>
      <c r="C1312" s="47"/>
      <c r="D1312" s="48"/>
      <c r="E1312" s="49"/>
      <c r="F1312" s="49"/>
      <c r="G1312" s="41" t="str">
        <f>IF(C1312="","",VLOOKUP(WEEKDAY(C1312),LIST!$A$15:$B$21,2,FALSE))</f>
        <v/>
      </c>
      <c r="H1312" s="42" t="str">
        <f>IF(B1312="","",IF(L1312=LIST!$A$80,LIST!$A$78,IF(L1312=LIST!$A$81,LIST!$A$78,IF(L1312=LIST!$A$82,LIST!$A$78,IF(IFERROR(VLOOKUP(B1312,'PHR (Project Hourly Rate)'!B:G,6,FALSE),LIST!$A$78)=0,LIST!$A$79,L1312)))))</f>
        <v/>
      </c>
      <c r="I1312" s="42" t="str">
        <f>IF(B1312="","",IF(L1312=LIST!$A$75,"",IF(K1312=LIST!$A$76,LIST!$A$76,IF(L1312=LIST!$A$77,"",IF(L1312=LIST!$A$78,"",IF(L1312=LIST!$A$80,"",IF(L1312=LIST!$A$72,"",IF(L1312=LIST!$A$73,"",IF(L1312=LIST!$A$81,"",IF(L1312=LIST!$A$82,"",IF(L1312=LIST!$A$79,"",IF(K1312=LIST!$A$75,LIST!$A$75,ROUND(J1312*L1312,2)))))))))))))</f>
        <v/>
      </c>
      <c r="J1312" s="43">
        <f>IF(D1312="",0,IF(K1312=LIST!$A$75,0,IF(K1312=LIST!$A$76,0,IF(K1312=LIST!$A$77,0,IF(K1312=LIST!$A$78,0,(MIN(D1312,8)-K1312))))))</f>
        <v>0</v>
      </c>
      <c r="K1312" s="185" t="str">
        <f>IF(D1312="","",IF('CLAIM FORM'!$M$7="",0,IF(L1312=LIST!$A$78,0,IF('CLAIM FORM'!$M$7="R&amp;D",0,IF(E1312="",LIST!$A$75,IF(F1312=LIST!$F$30,0,IFERROR(((VLOOKUP(E1312,'TRAINING CODE'!B:D,3,FALSE)*MIN(D1312,8))),LIST!$A$76)))))))</f>
        <v/>
      </c>
      <c r="L1312" s="183" t="str">
        <f>IF(B1312="","",IF('CLAIM FORM'!$M$7="",LIST!$A$77,IFERROR(VLOOKUP(B1312,'PHR (Project Hourly Rate)'!B:G,6,FALSE),LIST!$A$78)))</f>
        <v/>
      </c>
    </row>
    <row r="1313" spans="1:12" ht="36" customHeight="1">
      <c r="A1313" s="184">
        <v>1311</v>
      </c>
      <c r="B1313" s="46"/>
      <c r="C1313" s="47"/>
      <c r="D1313" s="48"/>
      <c r="E1313" s="49"/>
      <c r="F1313" s="49"/>
      <c r="G1313" s="41" t="str">
        <f>IF(C1313="","",VLOOKUP(WEEKDAY(C1313),LIST!$A$15:$B$21,2,FALSE))</f>
        <v/>
      </c>
      <c r="H1313" s="42" t="str">
        <f>IF(B1313="","",IF(L1313=LIST!$A$80,LIST!$A$78,IF(L1313=LIST!$A$81,LIST!$A$78,IF(L1313=LIST!$A$82,LIST!$A$78,IF(IFERROR(VLOOKUP(B1313,'PHR (Project Hourly Rate)'!B:G,6,FALSE),LIST!$A$78)=0,LIST!$A$79,L1313)))))</f>
        <v/>
      </c>
      <c r="I1313" s="42" t="str">
        <f>IF(B1313="","",IF(L1313=LIST!$A$75,"",IF(K1313=LIST!$A$76,LIST!$A$76,IF(L1313=LIST!$A$77,"",IF(L1313=LIST!$A$78,"",IF(L1313=LIST!$A$80,"",IF(L1313=LIST!$A$72,"",IF(L1313=LIST!$A$73,"",IF(L1313=LIST!$A$81,"",IF(L1313=LIST!$A$82,"",IF(L1313=LIST!$A$79,"",IF(K1313=LIST!$A$75,LIST!$A$75,ROUND(J1313*L1313,2)))))))))))))</f>
        <v/>
      </c>
      <c r="J1313" s="43">
        <f>IF(D1313="",0,IF(K1313=LIST!$A$75,0,IF(K1313=LIST!$A$76,0,IF(K1313=LIST!$A$77,0,IF(K1313=LIST!$A$78,0,(MIN(D1313,8)-K1313))))))</f>
        <v>0</v>
      </c>
      <c r="K1313" s="185" t="str">
        <f>IF(D1313="","",IF('CLAIM FORM'!$M$7="",0,IF(L1313=LIST!$A$78,0,IF('CLAIM FORM'!$M$7="R&amp;D",0,IF(E1313="",LIST!$A$75,IF(F1313=LIST!$F$30,0,IFERROR(((VLOOKUP(E1313,'TRAINING CODE'!B:D,3,FALSE)*MIN(D1313,8))),LIST!$A$76)))))))</f>
        <v/>
      </c>
      <c r="L1313" s="183" t="str">
        <f>IF(B1313="","",IF('CLAIM FORM'!$M$7="",LIST!$A$77,IFERROR(VLOOKUP(B1313,'PHR (Project Hourly Rate)'!B:G,6,FALSE),LIST!$A$78)))</f>
        <v/>
      </c>
    </row>
    <row r="1314" spans="1:12" ht="36" customHeight="1">
      <c r="A1314" s="184">
        <v>1312</v>
      </c>
      <c r="B1314" s="46"/>
      <c r="C1314" s="47"/>
      <c r="D1314" s="48"/>
      <c r="E1314" s="49"/>
      <c r="F1314" s="49"/>
      <c r="G1314" s="41" t="str">
        <f>IF(C1314="","",VLOOKUP(WEEKDAY(C1314),LIST!$A$15:$B$21,2,FALSE))</f>
        <v/>
      </c>
      <c r="H1314" s="42" t="str">
        <f>IF(B1314="","",IF(L1314=LIST!$A$80,LIST!$A$78,IF(L1314=LIST!$A$81,LIST!$A$78,IF(L1314=LIST!$A$82,LIST!$A$78,IF(IFERROR(VLOOKUP(B1314,'PHR (Project Hourly Rate)'!B:G,6,FALSE),LIST!$A$78)=0,LIST!$A$79,L1314)))))</f>
        <v/>
      </c>
      <c r="I1314" s="42" t="str">
        <f>IF(B1314="","",IF(L1314=LIST!$A$75,"",IF(K1314=LIST!$A$76,LIST!$A$76,IF(L1314=LIST!$A$77,"",IF(L1314=LIST!$A$78,"",IF(L1314=LIST!$A$80,"",IF(L1314=LIST!$A$72,"",IF(L1314=LIST!$A$73,"",IF(L1314=LIST!$A$81,"",IF(L1314=LIST!$A$82,"",IF(L1314=LIST!$A$79,"",IF(K1314=LIST!$A$75,LIST!$A$75,ROUND(J1314*L1314,2)))))))))))))</f>
        <v/>
      </c>
      <c r="J1314" s="43">
        <f>IF(D1314="",0,IF(K1314=LIST!$A$75,0,IF(K1314=LIST!$A$76,0,IF(K1314=LIST!$A$77,0,IF(K1314=LIST!$A$78,0,(MIN(D1314,8)-K1314))))))</f>
        <v>0</v>
      </c>
      <c r="K1314" s="185" t="str">
        <f>IF(D1314="","",IF('CLAIM FORM'!$M$7="",0,IF(L1314=LIST!$A$78,0,IF('CLAIM FORM'!$M$7="R&amp;D",0,IF(E1314="",LIST!$A$75,IF(F1314=LIST!$F$30,0,IFERROR(((VLOOKUP(E1314,'TRAINING CODE'!B:D,3,FALSE)*MIN(D1314,8))),LIST!$A$76)))))))</f>
        <v/>
      </c>
      <c r="L1314" s="183" t="str">
        <f>IF(B1314="","",IF('CLAIM FORM'!$M$7="",LIST!$A$77,IFERROR(VLOOKUP(B1314,'PHR (Project Hourly Rate)'!B:G,6,FALSE),LIST!$A$78)))</f>
        <v/>
      </c>
    </row>
    <row r="1315" spans="1:12" ht="36" customHeight="1">
      <c r="A1315" s="184">
        <v>1313</v>
      </c>
      <c r="B1315" s="46"/>
      <c r="C1315" s="47"/>
      <c r="D1315" s="48"/>
      <c r="E1315" s="49"/>
      <c r="F1315" s="49"/>
      <c r="G1315" s="41" t="str">
        <f>IF(C1315="","",VLOOKUP(WEEKDAY(C1315),LIST!$A$15:$B$21,2,FALSE))</f>
        <v/>
      </c>
      <c r="H1315" s="42" t="str">
        <f>IF(B1315="","",IF(L1315=LIST!$A$80,LIST!$A$78,IF(L1315=LIST!$A$81,LIST!$A$78,IF(L1315=LIST!$A$82,LIST!$A$78,IF(IFERROR(VLOOKUP(B1315,'PHR (Project Hourly Rate)'!B:G,6,FALSE),LIST!$A$78)=0,LIST!$A$79,L1315)))))</f>
        <v/>
      </c>
      <c r="I1315" s="42" t="str">
        <f>IF(B1315="","",IF(L1315=LIST!$A$75,"",IF(K1315=LIST!$A$76,LIST!$A$76,IF(L1315=LIST!$A$77,"",IF(L1315=LIST!$A$78,"",IF(L1315=LIST!$A$80,"",IF(L1315=LIST!$A$72,"",IF(L1315=LIST!$A$73,"",IF(L1315=LIST!$A$81,"",IF(L1315=LIST!$A$82,"",IF(L1315=LIST!$A$79,"",IF(K1315=LIST!$A$75,LIST!$A$75,ROUND(J1315*L1315,2)))))))))))))</f>
        <v/>
      </c>
      <c r="J1315" s="43">
        <f>IF(D1315="",0,IF(K1315=LIST!$A$75,0,IF(K1315=LIST!$A$76,0,IF(K1315=LIST!$A$77,0,IF(K1315=LIST!$A$78,0,(MIN(D1315,8)-K1315))))))</f>
        <v>0</v>
      </c>
      <c r="K1315" s="185" t="str">
        <f>IF(D1315="","",IF('CLAIM FORM'!$M$7="",0,IF(L1315=LIST!$A$78,0,IF('CLAIM FORM'!$M$7="R&amp;D",0,IF(E1315="",LIST!$A$75,IF(F1315=LIST!$F$30,0,IFERROR(((VLOOKUP(E1315,'TRAINING CODE'!B:D,3,FALSE)*MIN(D1315,8))),LIST!$A$76)))))))</f>
        <v/>
      </c>
      <c r="L1315" s="183" t="str">
        <f>IF(B1315="","",IF('CLAIM FORM'!$M$7="",LIST!$A$77,IFERROR(VLOOKUP(B1315,'PHR (Project Hourly Rate)'!B:G,6,FALSE),LIST!$A$78)))</f>
        <v/>
      </c>
    </row>
    <row r="1316" spans="1:12" ht="36" customHeight="1">
      <c r="A1316" s="184">
        <v>1314</v>
      </c>
      <c r="B1316" s="46"/>
      <c r="C1316" s="47"/>
      <c r="D1316" s="48"/>
      <c r="E1316" s="49"/>
      <c r="F1316" s="49"/>
      <c r="G1316" s="41" t="str">
        <f>IF(C1316="","",VLOOKUP(WEEKDAY(C1316),LIST!$A$15:$B$21,2,FALSE))</f>
        <v/>
      </c>
      <c r="H1316" s="42" t="str">
        <f>IF(B1316="","",IF(L1316=LIST!$A$80,LIST!$A$78,IF(L1316=LIST!$A$81,LIST!$A$78,IF(L1316=LIST!$A$82,LIST!$A$78,IF(IFERROR(VLOOKUP(B1316,'PHR (Project Hourly Rate)'!B:G,6,FALSE),LIST!$A$78)=0,LIST!$A$79,L1316)))))</f>
        <v/>
      </c>
      <c r="I1316" s="42" t="str">
        <f>IF(B1316="","",IF(L1316=LIST!$A$75,"",IF(K1316=LIST!$A$76,LIST!$A$76,IF(L1316=LIST!$A$77,"",IF(L1316=LIST!$A$78,"",IF(L1316=LIST!$A$80,"",IF(L1316=LIST!$A$72,"",IF(L1316=LIST!$A$73,"",IF(L1316=LIST!$A$81,"",IF(L1316=LIST!$A$82,"",IF(L1316=LIST!$A$79,"",IF(K1316=LIST!$A$75,LIST!$A$75,ROUND(J1316*L1316,2)))))))))))))</f>
        <v/>
      </c>
      <c r="J1316" s="43">
        <f>IF(D1316="",0,IF(K1316=LIST!$A$75,0,IF(K1316=LIST!$A$76,0,IF(K1316=LIST!$A$77,0,IF(K1316=LIST!$A$78,0,(MIN(D1316,8)-K1316))))))</f>
        <v>0</v>
      </c>
      <c r="K1316" s="185" t="str">
        <f>IF(D1316="","",IF('CLAIM FORM'!$M$7="",0,IF(L1316=LIST!$A$78,0,IF('CLAIM FORM'!$M$7="R&amp;D",0,IF(E1316="",LIST!$A$75,IF(F1316=LIST!$F$30,0,IFERROR(((VLOOKUP(E1316,'TRAINING CODE'!B:D,3,FALSE)*MIN(D1316,8))),LIST!$A$76)))))))</f>
        <v/>
      </c>
      <c r="L1316" s="183" t="str">
        <f>IF(B1316="","",IF('CLAIM FORM'!$M$7="",LIST!$A$77,IFERROR(VLOOKUP(B1316,'PHR (Project Hourly Rate)'!B:G,6,FALSE),LIST!$A$78)))</f>
        <v/>
      </c>
    </row>
    <row r="1317" spans="1:12" ht="36" customHeight="1">
      <c r="A1317" s="184">
        <v>1315</v>
      </c>
      <c r="B1317" s="46"/>
      <c r="C1317" s="47"/>
      <c r="D1317" s="48"/>
      <c r="E1317" s="49"/>
      <c r="F1317" s="49"/>
      <c r="G1317" s="41" t="str">
        <f>IF(C1317="","",VLOOKUP(WEEKDAY(C1317),LIST!$A$15:$B$21,2,FALSE))</f>
        <v/>
      </c>
      <c r="H1317" s="42" t="str">
        <f>IF(B1317="","",IF(L1317=LIST!$A$80,LIST!$A$78,IF(L1317=LIST!$A$81,LIST!$A$78,IF(L1317=LIST!$A$82,LIST!$A$78,IF(IFERROR(VLOOKUP(B1317,'PHR (Project Hourly Rate)'!B:G,6,FALSE),LIST!$A$78)=0,LIST!$A$79,L1317)))))</f>
        <v/>
      </c>
      <c r="I1317" s="42" t="str">
        <f>IF(B1317="","",IF(L1317=LIST!$A$75,"",IF(K1317=LIST!$A$76,LIST!$A$76,IF(L1317=LIST!$A$77,"",IF(L1317=LIST!$A$78,"",IF(L1317=LIST!$A$80,"",IF(L1317=LIST!$A$72,"",IF(L1317=LIST!$A$73,"",IF(L1317=LIST!$A$81,"",IF(L1317=LIST!$A$82,"",IF(L1317=LIST!$A$79,"",IF(K1317=LIST!$A$75,LIST!$A$75,ROUND(J1317*L1317,2)))))))))))))</f>
        <v/>
      </c>
      <c r="J1317" s="43">
        <f>IF(D1317="",0,IF(K1317=LIST!$A$75,0,IF(K1317=LIST!$A$76,0,IF(K1317=LIST!$A$77,0,IF(K1317=LIST!$A$78,0,(MIN(D1317,8)-K1317))))))</f>
        <v>0</v>
      </c>
      <c r="K1317" s="185" t="str">
        <f>IF(D1317="","",IF('CLAIM FORM'!$M$7="",0,IF(L1317=LIST!$A$78,0,IF('CLAIM FORM'!$M$7="R&amp;D",0,IF(E1317="",LIST!$A$75,IF(F1317=LIST!$F$30,0,IFERROR(((VLOOKUP(E1317,'TRAINING CODE'!B:D,3,FALSE)*MIN(D1317,8))),LIST!$A$76)))))))</f>
        <v/>
      </c>
      <c r="L1317" s="183" t="str">
        <f>IF(B1317="","",IF('CLAIM FORM'!$M$7="",LIST!$A$77,IFERROR(VLOOKUP(B1317,'PHR (Project Hourly Rate)'!B:G,6,FALSE),LIST!$A$78)))</f>
        <v/>
      </c>
    </row>
    <row r="1318" spans="1:12" ht="36" customHeight="1">
      <c r="A1318" s="184">
        <v>1316</v>
      </c>
      <c r="B1318" s="46"/>
      <c r="C1318" s="47"/>
      <c r="D1318" s="48"/>
      <c r="E1318" s="49"/>
      <c r="F1318" s="49"/>
      <c r="G1318" s="41" t="str">
        <f>IF(C1318="","",VLOOKUP(WEEKDAY(C1318),LIST!$A$15:$B$21,2,FALSE))</f>
        <v/>
      </c>
      <c r="H1318" s="42" t="str">
        <f>IF(B1318="","",IF(L1318=LIST!$A$80,LIST!$A$78,IF(L1318=LIST!$A$81,LIST!$A$78,IF(L1318=LIST!$A$82,LIST!$A$78,IF(IFERROR(VLOOKUP(B1318,'PHR (Project Hourly Rate)'!B:G,6,FALSE),LIST!$A$78)=0,LIST!$A$79,L1318)))))</f>
        <v/>
      </c>
      <c r="I1318" s="42" t="str">
        <f>IF(B1318="","",IF(L1318=LIST!$A$75,"",IF(K1318=LIST!$A$76,LIST!$A$76,IF(L1318=LIST!$A$77,"",IF(L1318=LIST!$A$78,"",IF(L1318=LIST!$A$80,"",IF(L1318=LIST!$A$72,"",IF(L1318=LIST!$A$73,"",IF(L1318=LIST!$A$81,"",IF(L1318=LIST!$A$82,"",IF(L1318=LIST!$A$79,"",IF(K1318=LIST!$A$75,LIST!$A$75,ROUND(J1318*L1318,2)))))))))))))</f>
        <v/>
      </c>
      <c r="J1318" s="43">
        <f>IF(D1318="",0,IF(K1318=LIST!$A$75,0,IF(K1318=LIST!$A$76,0,IF(K1318=LIST!$A$77,0,IF(K1318=LIST!$A$78,0,(MIN(D1318,8)-K1318))))))</f>
        <v>0</v>
      </c>
      <c r="K1318" s="185" t="str">
        <f>IF(D1318="","",IF('CLAIM FORM'!$M$7="",0,IF(L1318=LIST!$A$78,0,IF('CLAIM FORM'!$M$7="R&amp;D",0,IF(E1318="",LIST!$A$75,IF(F1318=LIST!$F$30,0,IFERROR(((VLOOKUP(E1318,'TRAINING CODE'!B:D,3,FALSE)*MIN(D1318,8))),LIST!$A$76)))))))</f>
        <v/>
      </c>
      <c r="L1318" s="183" t="str">
        <f>IF(B1318="","",IF('CLAIM FORM'!$M$7="",LIST!$A$77,IFERROR(VLOOKUP(B1318,'PHR (Project Hourly Rate)'!B:G,6,FALSE),LIST!$A$78)))</f>
        <v/>
      </c>
    </row>
    <row r="1319" spans="1:12" ht="36" customHeight="1">
      <c r="A1319" s="184">
        <v>1317</v>
      </c>
      <c r="B1319" s="46"/>
      <c r="C1319" s="47"/>
      <c r="D1319" s="48"/>
      <c r="E1319" s="49"/>
      <c r="F1319" s="49"/>
      <c r="G1319" s="41" t="str">
        <f>IF(C1319="","",VLOOKUP(WEEKDAY(C1319),LIST!$A$15:$B$21,2,FALSE))</f>
        <v/>
      </c>
      <c r="H1319" s="42" t="str">
        <f>IF(B1319="","",IF(L1319=LIST!$A$80,LIST!$A$78,IF(L1319=LIST!$A$81,LIST!$A$78,IF(L1319=LIST!$A$82,LIST!$A$78,IF(IFERROR(VLOOKUP(B1319,'PHR (Project Hourly Rate)'!B:G,6,FALSE),LIST!$A$78)=0,LIST!$A$79,L1319)))))</f>
        <v/>
      </c>
      <c r="I1319" s="42" t="str">
        <f>IF(B1319="","",IF(L1319=LIST!$A$75,"",IF(K1319=LIST!$A$76,LIST!$A$76,IF(L1319=LIST!$A$77,"",IF(L1319=LIST!$A$78,"",IF(L1319=LIST!$A$80,"",IF(L1319=LIST!$A$72,"",IF(L1319=LIST!$A$73,"",IF(L1319=LIST!$A$81,"",IF(L1319=LIST!$A$82,"",IF(L1319=LIST!$A$79,"",IF(K1319=LIST!$A$75,LIST!$A$75,ROUND(J1319*L1319,2)))))))))))))</f>
        <v/>
      </c>
      <c r="J1319" s="43">
        <f>IF(D1319="",0,IF(K1319=LIST!$A$75,0,IF(K1319=LIST!$A$76,0,IF(K1319=LIST!$A$77,0,IF(K1319=LIST!$A$78,0,(MIN(D1319,8)-K1319))))))</f>
        <v>0</v>
      </c>
      <c r="K1319" s="185" t="str">
        <f>IF(D1319="","",IF('CLAIM FORM'!$M$7="",0,IF(L1319=LIST!$A$78,0,IF('CLAIM FORM'!$M$7="R&amp;D",0,IF(E1319="",LIST!$A$75,IF(F1319=LIST!$F$30,0,IFERROR(((VLOOKUP(E1319,'TRAINING CODE'!B:D,3,FALSE)*MIN(D1319,8))),LIST!$A$76)))))))</f>
        <v/>
      </c>
      <c r="L1319" s="183" t="str">
        <f>IF(B1319="","",IF('CLAIM FORM'!$M$7="",LIST!$A$77,IFERROR(VLOOKUP(B1319,'PHR (Project Hourly Rate)'!B:G,6,FALSE),LIST!$A$78)))</f>
        <v/>
      </c>
    </row>
    <row r="1320" spans="1:12" ht="36" customHeight="1">
      <c r="A1320" s="184">
        <v>1318</v>
      </c>
      <c r="B1320" s="46"/>
      <c r="C1320" s="47"/>
      <c r="D1320" s="48"/>
      <c r="E1320" s="49"/>
      <c r="F1320" s="49"/>
      <c r="G1320" s="41" t="str">
        <f>IF(C1320="","",VLOOKUP(WEEKDAY(C1320),LIST!$A$15:$B$21,2,FALSE))</f>
        <v/>
      </c>
      <c r="H1320" s="42" t="str">
        <f>IF(B1320="","",IF(L1320=LIST!$A$80,LIST!$A$78,IF(L1320=LIST!$A$81,LIST!$A$78,IF(L1320=LIST!$A$82,LIST!$A$78,IF(IFERROR(VLOOKUP(B1320,'PHR (Project Hourly Rate)'!B:G,6,FALSE),LIST!$A$78)=0,LIST!$A$79,L1320)))))</f>
        <v/>
      </c>
      <c r="I1320" s="42" t="str">
        <f>IF(B1320="","",IF(L1320=LIST!$A$75,"",IF(K1320=LIST!$A$76,LIST!$A$76,IF(L1320=LIST!$A$77,"",IF(L1320=LIST!$A$78,"",IF(L1320=LIST!$A$80,"",IF(L1320=LIST!$A$72,"",IF(L1320=LIST!$A$73,"",IF(L1320=LIST!$A$81,"",IF(L1320=LIST!$A$82,"",IF(L1320=LIST!$A$79,"",IF(K1320=LIST!$A$75,LIST!$A$75,ROUND(J1320*L1320,2)))))))))))))</f>
        <v/>
      </c>
      <c r="J1320" s="43">
        <f>IF(D1320="",0,IF(K1320=LIST!$A$75,0,IF(K1320=LIST!$A$76,0,IF(K1320=LIST!$A$77,0,IF(K1320=LIST!$A$78,0,(MIN(D1320,8)-K1320))))))</f>
        <v>0</v>
      </c>
      <c r="K1320" s="185" t="str">
        <f>IF(D1320="","",IF('CLAIM FORM'!$M$7="",0,IF(L1320=LIST!$A$78,0,IF('CLAIM FORM'!$M$7="R&amp;D",0,IF(E1320="",LIST!$A$75,IF(F1320=LIST!$F$30,0,IFERROR(((VLOOKUP(E1320,'TRAINING CODE'!B:D,3,FALSE)*MIN(D1320,8))),LIST!$A$76)))))))</f>
        <v/>
      </c>
      <c r="L1320" s="183" t="str">
        <f>IF(B1320="","",IF('CLAIM FORM'!$M$7="",LIST!$A$77,IFERROR(VLOOKUP(B1320,'PHR (Project Hourly Rate)'!B:G,6,FALSE),LIST!$A$78)))</f>
        <v/>
      </c>
    </row>
    <row r="1321" spans="1:12" ht="36" customHeight="1">
      <c r="A1321" s="184">
        <v>1319</v>
      </c>
      <c r="B1321" s="46"/>
      <c r="C1321" s="47"/>
      <c r="D1321" s="48"/>
      <c r="E1321" s="49"/>
      <c r="F1321" s="49"/>
      <c r="G1321" s="41" t="str">
        <f>IF(C1321="","",VLOOKUP(WEEKDAY(C1321),LIST!$A$15:$B$21,2,FALSE))</f>
        <v/>
      </c>
      <c r="H1321" s="42" t="str">
        <f>IF(B1321="","",IF(L1321=LIST!$A$80,LIST!$A$78,IF(L1321=LIST!$A$81,LIST!$A$78,IF(L1321=LIST!$A$82,LIST!$A$78,IF(IFERROR(VLOOKUP(B1321,'PHR (Project Hourly Rate)'!B:G,6,FALSE),LIST!$A$78)=0,LIST!$A$79,L1321)))))</f>
        <v/>
      </c>
      <c r="I1321" s="42" t="str">
        <f>IF(B1321="","",IF(L1321=LIST!$A$75,"",IF(K1321=LIST!$A$76,LIST!$A$76,IF(L1321=LIST!$A$77,"",IF(L1321=LIST!$A$78,"",IF(L1321=LIST!$A$80,"",IF(L1321=LIST!$A$72,"",IF(L1321=LIST!$A$73,"",IF(L1321=LIST!$A$81,"",IF(L1321=LIST!$A$82,"",IF(L1321=LIST!$A$79,"",IF(K1321=LIST!$A$75,LIST!$A$75,ROUND(J1321*L1321,2)))))))))))))</f>
        <v/>
      </c>
      <c r="J1321" s="43">
        <f>IF(D1321="",0,IF(K1321=LIST!$A$75,0,IF(K1321=LIST!$A$76,0,IF(K1321=LIST!$A$77,0,IF(K1321=LIST!$A$78,0,(MIN(D1321,8)-K1321))))))</f>
        <v>0</v>
      </c>
      <c r="K1321" s="185" t="str">
        <f>IF(D1321="","",IF('CLAIM FORM'!$M$7="",0,IF(L1321=LIST!$A$78,0,IF('CLAIM FORM'!$M$7="R&amp;D",0,IF(E1321="",LIST!$A$75,IF(F1321=LIST!$F$30,0,IFERROR(((VLOOKUP(E1321,'TRAINING CODE'!B:D,3,FALSE)*MIN(D1321,8))),LIST!$A$76)))))))</f>
        <v/>
      </c>
      <c r="L1321" s="183" t="str">
        <f>IF(B1321="","",IF('CLAIM FORM'!$M$7="",LIST!$A$77,IFERROR(VLOOKUP(B1321,'PHR (Project Hourly Rate)'!B:G,6,FALSE),LIST!$A$78)))</f>
        <v/>
      </c>
    </row>
    <row r="1322" spans="1:12" ht="36" customHeight="1">
      <c r="A1322" s="184">
        <v>1320</v>
      </c>
      <c r="B1322" s="46"/>
      <c r="C1322" s="47"/>
      <c r="D1322" s="48"/>
      <c r="E1322" s="49"/>
      <c r="F1322" s="49"/>
      <c r="G1322" s="41" t="str">
        <f>IF(C1322="","",VLOOKUP(WEEKDAY(C1322),LIST!$A$15:$B$21,2,FALSE))</f>
        <v/>
      </c>
      <c r="H1322" s="42" t="str">
        <f>IF(B1322="","",IF(L1322=LIST!$A$80,LIST!$A$78,IF(L1322=LIST!$A$81,LIST!$A$78,IF(L1322=LIST!$A$82,LIST!$A$78,IF(IFERROR(VLOOKUP(B1322,'PHR (Project Hourly Rate)'!B:G,6,FALSE),LIST!$A$78)=0,LIST!$A$79,L1322)))))</f>
        <v/>
      </c>
      <c r="I1322" s="42" t="str">
        <f>IF(B1322="","",IF(L1322=LIST!$A$75,"",IF(K1322=LIST!$A$76,LIST!$A$76,IF(L1322=LIST!$A$77,"",IF(L1322=LIST!$A$78,"",IF(L1322=LIST!$A$80,"",IF(L1322=LIST!$A$72,"",IF(L1322=LIST!$A$73,"",IF(L1322=LIST!$A$81,"",IF(L1322=LIST!$A$82,"",IF(L1322=LIST!$A$79,"",IF(K1322=LIST!$A$75,LIST!$A$75,ROUND(J1322*L1322,2)))))))))))))</f>
        <v/>
      </c>
      <c r="J1322" s="43">
        <f>IF(D1322="",0,IF(K1322=LIST!$A$75,0,IF(K1322=LIST!$A$76,0,IF(K1322=LIST!$A$77,0,IF(K1322=LIST!$A$78,0,(MIN(D1322,8)-K1322))))))</f>
        <v>0</v>
      </c>
      <c r="K1322" s="185" t="str">
        <f>IF(D1322="","",IF('CLAIM FORM'!$M$7="",0,IF(L1322=LIST!$A$78,0,IF('CLAIM FORM'!$M$7="R&amp;D",0,IF(E1322="",LIST!$A$75,IF(F1322=LIST!$F$30,0,IFERROR(((VLOOKUP(E1322,'TRAINING CODE'!B:D,3,FALSE)*MIN(D1322,8))),LIST!$A$76)))))))</f>
        <v/>
      </c>
      <c r="L1322" s="183" t="str">
        <f>IF(B1322="","",IF('CLAIM FORM'!$M$7="",LIST!$A$77,IFERROR(VLOOKUP(B1322,'PHR (Project Hourly Rate)'!B:G,6,FALSE),LIST!$A$78)))</f>
        <v/>
      </c>
    </row>
    <row r="1323" spans="1:12" ht="36" customHeight="1">
      <c r="A1323" s="184">
        <v>1321</v>
      </c>
      <c r="B1323" s="46"/>
      <c r="C1323" s="47"/>
      <c r="D1323" s="48"/>
      <c r="E1323" s="49"/>
      <c r="F1323" s="49"/>
      <c r="G1323" s="41" t="str">
        <f>IF(C1323="","",VLOOKUP(WEEKDAY(C1323),LIST!$A$15:$B$21,2,FALSE))</f>
        <v/>
      </c>
      <c r="H1323" s="42" t="str">
        <f>IF(B1323="","",IF(L1323=LIST!$A$80,LIST!$A$78,IF(L1323=LIST!$A$81,LIST!$A$78,IF(L1323=LIST!$A$82,LIST!$A$78,IF(IFERROR(VLOOKUP(B1323,'PHR (Project Hourly Rate)'!B:G,6,FALSE),LIST!$A$78)=0,LIST!$A$79,L1323)))))</f>
        <v/>
      </c>
      <c r="I1323" s="42" t="str">
        <f>IF(B1323="","",IF(L1323=LIST!$A$75,"",IF(K1323=LIST!$A$76,LIST!$A$76,IF(L1323=LIST!$A$77,"",IF(L1323=LIST!$A$78,"",IF(L1323=LIST!$A$80,"",IF(L1323=LIST!$A$72,"",IF(L1323=LIST!$A$73,"",IF(L1323=LIST!$A$81,"",IF(L1323=LIST!$A$82,"",IF(L1323=LIST!$A$79,"",IF(K1323=LIST!$A$75,LIST!$A$75,ROUND(J1323*L1323,2)))))))))))))</f>
        <v/>
      </c>
      <c r="J1323" s="43">
        <f>IF(D1323="",0,IF(K1323=LIST!$A$75,0,IF(K1323=LIST!$A$76,0,IF(K1323=LIST!$A$77,0,IF(K1323=LIST!$A$78,0,(MIN(D1323,8)-K1323))))))</f>
        <v>0</v>
      </c>
      <c r="K1323" s="185" t="str">
        <f>IF(D1323="","",IF('CLAIM FORM'!$M$7="",0,IF(L1323=LIST!$A$78,0,IF('CLAIM FORM'!$M$7="R&amp;D",0,IF(E1323="",LIST!$A$75,IF(F1323=LIST!$F$30,0,IFERROR(((VLOOKUP(E1323,'TRAINING CODE'!B:D,3,FALSE)*MIN(D1323,8))),LIST!$A$76)))))))</f>
        <v/>
      </c>
      <c r="L1323" s="183" t="str">
        <f>IF(B1323="","",IF('CLAIM FORM'!$M$7="",LIST!$A$77,IFERROR(VLOOKUP(B1323,'PHR (Project Hourly Rate)'!B:G,6,FALSE),LIST!$A$78)))</f>
        <v/>
      </c>
    </row>
    <row r="1324" spans="1:12" ht="36" customHeight="1">
      <c r="A1324" s="184">
        <v>1322</v>
      </c>
      <c r="B1324" s="46"/>
      <c r="C1324" s="47"/>
      <c r="D1324" s="48"/>
      <c r="E1324" s="49"/>
      <c r="F1324" s="49"/>
      <c r="G1324" s="41" t="str">
        <f>IF(C1324="","",VLOOKUP(WEEKDAY(C1324),LIST!$A$15:$B$21,2,FALSE))</f>
        <v/>
      </c>
      <c r="H1324" s="42" t="str">
        <f>IF(B1324="","",IF(L1324=LIST!$A$80,LIST!$A$78,IF(L1324=LIST!$A$81,LIST!$A$78,IF(L1324=LIST!$A$82,LIST!$A$78,IF(IFERROR(VLOOKUP(B1324,'PHR (Project Hourly Rate)'!B:G,6,FALSE),LIST!$A$78)=0,LIST!$A$79,L1324)))))</f>
        <v/>
      </c>
      <c r="I1324" s="42" t="str">
        <f>IF(B1324="","",IF(L1324=LIST!$A$75,"",IF(K1324=LIST!$A$76,LIST!$A$76,IF(L1324=LIST!$A$77,"",IF(L1324=LIST!$A$78,"",IF(L1324=LIST!$A$80,"",IF(L1324=LIST!$A$72,"",IF(L1324=LIST!$A$73,"",IF(L1324=LIST!$A$81,"",IF(L1324=LIST!$A$82,"",IF(L1324=LIST!$A$79,"",IF(K1324=LIST!$A$75,LIST!$A$75,ROUND(J1324*L1324,2)))))))))))))</f>
        <v/>
      </c>
      <c r="J1324" s="43">
        <f>IF(D1324="",0,IF(K1324=LIST!$A$75,0,IF(K1324=LIST!$A$76,0,IF(K1324=LIST!$A$77,0,IF(K1324=LIST!$A$78,0,(MIN(D1324,8)-K1324))))))</f>
        <v>0</v>
      </c>
      <c r="K1324" s="185" t="str">
        <f>IF(D1324="","",IF('CLAIM FORM'!$M$7="",0,IF(L1324=LIST!$A$78,0,IF('CLAIM FORM'!$M$7="R&amp;D",0,IF(E1324="",LIST!$A$75,IF(F1324=LIST!$F$30,0,IFERROR(((VLOOKUP(E1324,'TRAINING CODE'!B:D,3,FALSE)*MIN(D1324,8))),LIST!$A$76)))))))</f>
        <v/>
      </c>
      <c r="L1324" s="183" t="str">
        <f>IF(B1324="","",IF('CLAIM FORM'!$M$7="",LIST!$A$77,IFERROR(VLOOKUP(B1324,'PHR (Project Hourly Rate)'!B:G,6,FALSE),LIST!$A$78)))</f>
        <v/>
      </c>
    </row>
    <row r="1325" spans="1:12" ht="36" customHeight="1">
      <c r="A1325" s="184">
        <v>1323</v>
      </c>
      <c r="B1325" s="46"/>
      <c r="C1325" s="47"/>
      <c r="D1325" s="48"/>
      <c r="E1325" s="49"/>
      <c r="F1325" s="49"/>
      <c r="G1325" s="41" t="str">
        <f>IF(C1325="","",VLOOKUP(WEEKDAY(C1325),LIST!$A$15:$B$21,2,FALSE))</f>
        <v/>
      </c>
      <c r="H1325" s="42" t="str">
        <f>IF(B1325="","",IF(L1325=LIST!$A$80,LIST!$A$78,IF(L1325=LIST!$A$81,LIST!$A$78,IF(L1325=LIST!$A$82,LIST!$A$78,IF(IFERROR(VLOOKUP(B1325,'PHR (Project Hourly Rate)'!B:G,6,FALSE),LIST!$A$78)=0,LIST!$A$79,L1325)))))</f>
        <v/>
      </c>
      <c r="I1325" s="42" t="str">
        <f>IF(B1325="","",IF(L1325=LIST!$A$75,"",IF(K1325=LIST!$A$76,LIST!$A$76,IF(L1325=LIST!$A$77,"",IF(L1325=LIST!$A$78,"",IF(L1325=LIST!$A$80,"",IF(L1325=LIST!$A$72,"",IF(L1325=LIST!$A$73,"",IF(L1325=LIST!$A$81,"",IF(L1325=LIST!$A$82,"",IF(L1325=LIST!$A$79,"",IF(K1325=LIST!$A$75,LIST!$A$75,ROUND(J1325*L1325,2)))))))))))))</f>
        <v/>
      </c>
      <c r="J1325" s="43">
        <f>IF(D1325="",0,IF(K1325=LIST!$A$75,0,IF(K1325=LIST!$A$76,0,IF(K1325=LIST!$A$77,0,IF(K1325=LIST!$A$78,0,(MIN(D1325,8)-K1325))))))</f>
        <v>0</v>
      </c>
      <c r="K1325" s="185" t="str">
        <f>IF(D1325="","",IF('CLAIM FORM'!$M$7="",0,IF(L1325=LIST!$A$78,0,IF('CLAIM FORM'!$M$7="R&amp;D",0,IF(E1325="",LIST!$A$75,IF(F1325=LIST!$F$30,0,IFERROR(((VLOOKUP(E1325,'TRAINING CODE'!B:D,3,FALSE)*MIN(D1325,8))),LIST!$A$76)))))))</f>
        <v/>
      </c>
      <c r="L1325" s="183" t="str">
        <f>IF(B1325="","",IF('CLAIM FORM'!$M$7="",LIST!$A$77,IFERROR(VLOOKUP(B1325,'PHR (Project Hourly Rate)'!B:G,6,FALSE),LIST!$A$78)))</f>
        <v/>
      </c>
    </row>
    <row r="1326" spans="1:12" ht="36" customHeight="1">
      <c r="A1326" s="184">
        <v>1324</v>
      </c>
      <c r="B1326" s="46"/>
      <c r="C1326" s="47"/>
      <c r="D1326" s="48"/>
      <c r="E1326" s="49"/>
      <c r="F1326" s="49"/>
      <c r="G1326" s="41" t="str">
        <f>IF(C1326="","",VLOOKUP(WEEKDAY(C1326),LIST!$A$15:$B$21,2,FALSE))</f>
        <v/>
      </c>
      <c r="H1326" s="42" t="str">
        <f>IF(B1326="","",IF(L1326=LIST!$A$80,LIST!$A$78,IF(L1326=LIST!$A$81,LIST!$A$78,IF(L1326=LIST!$A$82,LIST!$A$78,IF(IFERROR(VLOOKUP(B1326,'PHR (Project Hourly Rate)'!B:G,6,FALSE),LIST!$A$78)=0,LIST!$A$79,L1326)))))</f>
        <v/>
      </c>
      <c r="I1326" s="42" t="str">
        <f>IF(B1326="","",IF(L1326=LIST!$A$75,"",IF(K1326=LIST!$A$76,LIST!$A$76,IF(L1326=LIST!$A$77,"",IF(L1326=LIST!$A$78,"",IF(L1326=LIST!$A$80,"",IF(L1326=LIST!$A$72,"",IF(L1326=LIST!$A$73,"",IF(L1326=LIST!$A$81,"",IF(L1326=LIST!$A$82,"",IF(L1326=LIST!$A$79,"",IF(K1326=LIST!$A$75,LIST!$A$75,ROUND(J1326*L1326,2)))))))))))))</f>
        <v/>
      </c>
      <c r="J1326" s="43">
        <f>IF(D1326="",0,IF(K1326=LIST!$A$75,0,IF(K1326=LIST!$A$76,0,IF(K1326=LIST!$A$77,0,IF(K1326=LIST!$A$78,0,(MIN(D1326,8)-K1326))))))</f>
        <v>0</v>
      </c>
      <c r="K1326" s="185" t="str">
        <f>IF(D1326="","",IF('CLAIM FORM'!$M$7="",0,IF(L1326=LIST!$A$78,0,IF('CLAIM FORM'!$M$7="R&amp;D",0,IF(E1326="",LIST!$A$75,IF(F1326=LIST!$F$30,0,IFERROR(((VLOOKUP(E1326,'TRAINING CODE'!B:D,3,FALSE)*MIN(D1326,8))),LIST!$A$76)))))))</f>
        <v/>
      </c>
      <c r="L1326" s="183" t="str">
        <f>IF(B1326="","",IF('CLAIM FORM'!$M$7="",LIST!$A$77,IFERROR(VLOOKUP(B1326,'PHR (Project Hourly Rate)'!B:G,6,FALSE),LIST!$A$78)))</f>
        <v/>
      </c>
    </row>
    <row r="1327" spans="1:12" ht="36" customHeight="1">
      <c r="A1327" s="184">
        <v>1325</v>
      </c>
      <c r="B1327" s="46"/>
      <c r="C1327" s="47"/>
      <c r="D1327" s="48"/>
      <c r="E1327" s="49"/>
      <c r="F1327" s="49"/>
      <c r="G1327" s="41" t="str">
        <f>IF(C1327="","",VLOOKUP(WEEKDAY(C1327),LIST!$A$15:$B$21,2,FALSE))</f>
        <v/>
      </c>
      <c r="H1327" s="42" t="str">
        <f>IF(B1327="","",IF(L1327=LIST!$A$80,LIST!$A$78,IF(L1327=LIST!$A$81,LIST!$A$78,IF(L1327=LIST!$A$82,LIST!$A$78,IF(IFERROR(VLOOKUP(B1327,'PHR (Project Hourly Rate)'!B:G,6,FALSE),LIST!$A$78)=0,LIST!$A$79,L1327)))))</f>
        <v/>
      </c>
      <c r="I1327" s="42" t="str">
        <f>IF(B1327="","",IF(L1327=LIST!$A$75,"",IF(K1327=LIST!$A$76,LIST!$A$76,IF(L1327=LIST!$A$77,"",IF(L1327=LIST!$A$78,"",IF(L1327=LIST!$A$80,"",IF(L1327=LIST!$A$72,"",IF(L1327=LIST!$A$73,"",IF(L1327=LIST!$A$81,"",IF(L1327=LIST!$A$82,"",IF(L1327=LIST!$A$79,"",IF(K1327=LIST!$A$75,LIST!$A$75,ROUND(J1327*L1327,2)))))))))))))</f>
        <v/>
      </c>
      <c r="J1327" s="43">
        <f>IF(D1327="",0,IF(K1327=LIST!$A$75,0,IF(K1327=LIST!$A$76,0,IF(K1327=LIST!$A$77,0,IF(K1327=LIST!$A$78,0,(MIN(D1327,8)-K1327))))))</f>
        <v>0</v>
      </c>
      <c r="K1327" s="185" t="str">
        <f>IF(D1327="","",IF('CLAIM FORM'!$M$7="",0,IF(L1327=LIST!$A$78,0,IF('CLAIM FORM'!$M$7="R&amp;D",0,IF(E1327="",LIST!$A$75,IF(F1327=LIST!$F$30,0,IFERROR(((VLOOKUP(E1327,'TRAINING CODE'!B:D,3,FALSE)*MIN(D1327,8))),LIST!$A$76)))))))</f>
        <v/>
      </c>
      <c r="L1327" s="183" t="str">
        <f>IF(B1327="","",IF('CLAIM FORM'!$M$7="",LIST!$A$77,IFERROR(VLOOKUP(B1327,'PHR (Project Hourly Rate)'!B:G,6,FALSE),LIST!$A$78)))</f>
        <v/>
      </c>
    </row>
    <row r="1328" spans="1:12" ht="36" customHeight="1">
      <c r="A1328" s="184">
        <v>1326</v>
      </c>
      <c r="B1328" s="46"/>
      <c r="C1328" s="47"/>
      <c r="D1328" s="48"/>
      <c r="E1328" s="49"/>
      <c r="F1328" s="49"/>
      <c r="G1328" s="41" t="str">
        <f>IF(C1328="","",VLOOKUP(WEEKDAY(C1328),LIST!$A$15:$B$21,2,FALSE))</f>
        <v/>
      </c>
      <c r="H1328" s="42" t="str">
        <f>IF(B1328="","",IF(L1328=LIST!$A$80,LIST!$A$78,IF(L1328=LIST!$A$81,LIST!$A$78,IF(L1328=LIST!$A$82,LIST!$A$78,IF(IFERROR(VLOOKUP(B1328,'PHR (Project Hourly Rate)'!B:G,6,FALSE),LIST!$A$78)=0,LIST!$A$79,L1328)))))</f>
        <v/>
      </c>
      <c r="I1328" s="42" t="str">
        <f>IF(B1328="","",IF(L1328=LIST!$A$75,"",IF(K1328=LIST!$A$76,LIST!$A$76,IF(L1328=LIST!$A$77,"",IF(L1328=LIST!$A$78,"",IF(L1328=LIST!$A$80,"",IF(L1328=LIST!$A$72,"",IF(L1328=LIST!$A$73,"",IF(L1328=LIST!$A$81,"",IF(L1328=LIST!$A$82,"",IF(L1328=LIST!$A$79,"",IF(K1328=LIST!$A$75,LIST!$A$75,ROUND(J1328*L1328,2)))))))))))))</f>
        <v/>
      </c>
      <c r="J1328" s="43">
        <f>IF(D1328="",0,IF(K1328=LIST!$A$75,0,IF(K1328=LIST!$A$76,0,IF(K1328=LIST!$A$77,0,IF(K1328=LIST!$A$78,0,(MIN(D1328,8)-K1328))))))</f>
        <v>0</v>
      </c>
      <c r="K1328" s="185" t="str">
        <f>IF(D1328="","",IF('CLAIM FORM'!$M$7="",0,IF(L1328=LIST!$A$78,0,IF('CLAIM FORM'!$M$7="R&amp;D",0,IF(E1328="",LIST!$A$75,IF(F1328=LIST!$F$30,0,IFERROR(((VLOOKUP(E1328,'TRAINING CODE'!B:D,3,FALSE)*MIN(D1328,8))),LIST!$A$76)))))))</f>
        <v/>
      </c>
      <c r="L1328" s="183" t="str">
        <f>IF(B1328="","",IF('CLAIM FORM'!$M$7="",LIST!$A$77,IFERROR(VLOOKUP(B1328,'PHR (Project Hourly Rate)'!B:G,6,FALSE),LIST!$A$78)))</f>
        <v/>
      </c>
    </row>
    <row r="1329" spans="1:12" ht="36" customHeight="1">
      <c r="A1329" s="184">
        <v>1327</v>
      </c>
      <c r="B1329" s="46"/>
      <c r="C1329" s="47"/>
      <c r="D1329" s="48"/>
      <c r="E1329" s="49"/>
      <c r="F1329" s="49"/>
      <c r="G1329" s="41" t="str">
        <f>IF(C1329="","",VLOOKUP(WEEKDAY(C1329),LIST!$A$15:$B$21,2,FALSE))</f>
        <v/>
      </c>
      <c r="H1329" s="42" t="str">
        <f>IF(B1329="","",IF(L1329=LIST!$A$80,LIST!$A$78,IF(L1329=LIST!$A$81,LIST!$A$78,IF(L1329=LIST!$A$82,LIST!$A$78,IF(IFERROR(VLOOKUP(B1329,'PHR (Project Hourly Rate)'!B:G,6,FALSE),LIST!$A$78)=0,LIST!$A$79,L1329)))))</f>
        <v/>
      </c>
      <c r="I1329" s="42" t="str">
        <f>IF(B1329="","",IF(L1329=LIST!$A$75,"",IF(K1329=LIST!$A$76,LIST!$A$76,IF(L1329=LIST!$A$77,"",IF(L1329=LIST!$A$78,"",IF(L1329=LIST!$A$80,"",IF(L1329=LIST!$A$72,"",IF(L1329=LIST!$A$73,"",IF(L1329=LIST!$A$81,"",IF(L1329=LIST!$A$82,"",IF(L1329=LIST!$A$79,"",IF(K1329=LIST!$A$75,LIST!$A$75,ROUND(J1329*L1329,2)))))))))))))</f>
        <v/>
      </c>
      <c r="J1329" s="43">
        <f>IF(D1329="",0,IF(K1329=LIST!$A$75,0,IF(K1329=LIST!$A$76,0,IF(K1329=LIST!$A$77,0,IF(K1329=LIST!$A$78,0,(MIN(D1329,8)-K1329))))))</f>
        <v>0</v>
      </c>
      <c r="K1329" s="185" t="str">
        <f>IF(D1329="","",IF('CLAIM FORM'!$M$7="",0,IF(L1329=LIST!$A$78,0,IF('CLAIM FORM'!$M$7="R&amp;D",0,IF(E1329="",LIST!$A$75,IF(F1329=LIST!$F$30,0,IFERROR(((VLOOKUP(E1329,'TRAINING CODE'!B:D,3,FALSE)*MIN(D1329,8))),LIST!$A$76)))))))</f>
        <v/>
      </c>
      <c r="L1329" s="183" t="str">
        <f>IF(B1329="","",IF('CLAIM FORM'!$M$7="",LIST!$A$77,IFERROR(VLOOKUP(B1329,'PHR (Project Hourly Rate)'!B:G,6,FALSE),LIST!$A$78)))</f>
        <v/>
      </c>
    </row>
    <row r="1330" spans="1:12" ht="36" customHeight="1">
      <c r="A1330" s="184">
        <v>1328</v>
      </c>
      <c r="B1330" s="46"/>
      <c r="C1330" s="47"/>
      <c r="D1330" s="48"/>
      <c r="E1330" s="49"/>
      <c r="F1330" s="49"/>
      <c r="G1330" s="41" t="str">
        <f>IF(C1330="","",VLOOKUP(WEEKDAY(C1330),LIST!$A$15:$B$21,2,FALSE))</f>
        <v/>
      </c>
      <c r="H1330" s="42" t="str">
        <f>IF(B1330="","",IF(L1330=LIST!$A$80,LIST!$A$78,IF(L1330=LIST!$A$81,LIST!$A$78,IF(L1330=LIST!$A$82,LIST!$A$78,IF(IFERROR(VLOOKUP(B1330,'PHR (Project Hourly Rate)'!B:G,6,FALSE),LIST!$A$78)=0,LIST!$A$79,L1330)))))</f>
        <v/>
      </c>
      <c r="I1330" s="42" t="str">
        <f>IF(B1330="","",IF(L1330=LIST!$A$75,"",IF(K1330=LIST!$A$76,LIST!$A$76,IF(L1330=LIST!$A$77,"",IF(L1330=LIST!$A$78,"",IF(L1330=LIST!$A$80,"",IF(L1330=LIST!$A$72,"",IF(L1330=LIST!$A$73,"",IF(L1330=LIST!$A$81,"",IF(L1330=LIST!$A$82,"",IF(L1330=LIST!$A$79,"",IF(K1330=LIST!$A$75,LIST!$A$75,ROUND(J1330*L1330,2)))))))))))))</f>
        <v/>
      </c>
      <c r="J1330" s="43">
        <f>IF(D1330="",0,IF(K1330=LIST!$A$75,0,IF(K1330=LIST!$A$76,0,IF(K1330=LIST!$A$77,0,IF(K1330=LIST!$A$78,0,(MIN(D1330,8)-K1330))))))</f>
        <v>0</v>
      </c>
      <c r="K1330" s="185" t="str">
        <f>IF(D1330="","",IF('CLAIM FORM'!$M$7="",0,IF(L1330=LIST!$A$78,0,IF('CLAIM FORM'!$M$7="R&amp;D",0,IF(E1330="",LIST!$A$75,IF(F1330=LIST!$F$30,0,IFERROR(((VLOOKUP(E1330,'TRAINING CODE'!B:D,3,FALSE)*MIN(D1330,8))),LIST!$A$76)))))))</f>
        <v/>
      </c>
      <c r="L1330" s="183" t="str">
        <f>IF(B1330="","",IF('CLAIM FORM'!$M$7="",LIST!$A$77,IFERROR(VLOOKUP(B1330,'PHR (Project Hourly Rate)'!B:G,6,FALSE),LIST!$A$78)))</f>
        <v/>
      </c>
    </row>
    <row r="1331" spans="1:12" ht="36" customHeight="1">
      <c r="A1331" s="184">
        <v>1329</v>
      </c>
      <c r="B1331" s="46"/>
      <c r="C1331" s="47"/>
      <c r="D1331" s="48"/>
      <c r="E1331" s="49"/>
      <c r="F1331" s="49"/>
      <c r="G1331" s="41" t="str">
        <f>IF(C1331="","",VLOOKUP(WEEKDAY(C1331),LIST!$A$15:$B$21,2,FALSE))</f>
        <v/>
      </c>
      <c r="H1331" s="42" t="str">
        <f>IF(B1331="","",IF(L1331=LIST!$A$80,LIST!$A$78,IF(L1331=LIST!$A$81,LIST!$A$78,IF(L1331=LIST!$A$82,LIST!$A$78,IF(IFERROR(VLOOKUP(B1331,'PHR (Project Hourly Rate)'!B:G,6,FALSE),LIST!$A$78)=0,LIST!$A$79,L1331)))))</f>
        <v/>
      </c>
      <c r="I1331" s="42" t="str">
        <f>IF(B1331="","",IF(L1331=LIST!$A$75,"",IF(K1331=LIST!$A$76,LIST!$A$76,IF(L1331=LIST!$A$77,"",IF(L1331=LIST!$A$78,"",IF(L1331=LIST!$A$80,"",IF(L1331=LIST!$A$72,"",IF(L1331=LIST!$A$73,"",IF(L1331=LIST!$A$81,"",IF(L1331=LIST!$A$82,"",IF(L1331=LIST!$A$79,"",IF(K1331=LIST!$A$75,LIST!$A$75,ROUND(J1331*L1331,2)))))))))))))</f>
        <v/>
      </c>
      <c r="J1331" s="43">
        <f>IF(D1331="",0,IF(K1331=LIST!$A$75,0,IF(K1331=LIST!$A$76,0,IF(K1331=LIST!$A$77,0,IF(K1331=LIST!$A$78,0,(MIN(D1331,8)-K1331))))))</f>
        <v>0</v>
      </c>
      <c r="K1331" s="185" t="str">
        <f>IF(D1331="","",IF('CLAIM FORM'!$M$7="",0,IF(L1331=LIST!$A$78,0,IF('CLAIM FORM'!$M$7="R&amp;D",0,IF(E1331="",LIST!$A$75,IF(F1331=LIST!$F$30,0,IFERROR(((VLOOKUP(E1331,'TRAINING CODE'!B:D,3,FALSE)*MIN(D1331,8))),LIST!$A$76)))))))</f>
        <v/>
      </c>
      <c r="L1331" s="183" t="str">
        <f>IF(B1331="","",IF('CLAIM FORM'!$M$7="",LIST!$A$77,IFERROR(VLOOKUP(B1331,'PHR (Project Hourly Rate)'!B:G,6,FALSE),LIST!$A$78)))</f>
        <v/>
      </c>
    </row>
    <row r="1332" spans="1:12" ht="36" customHeight="1">
      <c r="A1332" s="184">
        <v>1330</v>
      </c>
      <c r="B1332" s="46"/>
      <c r="C1332" s="47"/>
      <c r="D1332" s="48"/>
      <c r="E1332" s="49"/>
      <c r="F1332" s="49"/>
      <c r="G1332" s="41" t="str">
        <f>IF(C1332="","",VLOOKUP(WEEKDAY(C1332),LIST!$A$15:$B$21,2,FALSE))</f>
        <v/>
      </c>
      <c r="H1332" s="42" t="str">
        <f>IF(B1332="","",IF(L1332=LIST!$A$80,LIST!$A$78,IF(L1332=LIST!$A$81,LIST!$A$78,IF(L1332=LIST!$A$82,LIST!$A$78,IF(IFERROR(VLOOKUP(B1332,'PHR (Project Hourly Rate)'!B:G,6,FALSE),LIST!$A$78)=0,LIST!$A$79,L1332)))))</f>
        <v/>
      </c>
      <c r="I1332" s="42" t="str">
        <f>IF(B1332="","",IF(L1332=LIST!$A$75,"",IF(K1332=LIST!$A$76,LIST!$A$76,IF(L1332=LIST!$A$77,"",IF(L1332=LIST!$A$78,"",IF(L1332=LIST!$A$80,"",IF(L1332=LIST!$A$72,"",IF(L1332=LIST!$A$73,"",IF(L1332=LIST!$A$81,"",IF(L1332=LIST!$A$82,"",IF(L1332=LIST!$A$79,"",IF(K1332=LIST!$A$75,LIST!$A$75,ROUND(J1332*L1332,2)))))))))))))</f>
        <v/>
      </c>
      <c r="J1332" s="43">
        <f>IF(D1332="",0,IF(K1332=LIST!$A$75,0,IF(K1332=LIST!$A$76,0,IF(K1332=LIST!$A$77,0,IF(K1332=LIST!$A$78,0,(MIN(D1332,8)-K1332))))))</f>
        <v>0</v>
      </c>
      <c r="K1332" s="185" t="str">
        <f>IF(D1332="","",IF('CLAIM FORM'!$M$7="",0,IF(L1332=LIST!$A$78,0,IF('CLAIM FORM'!$M$7="R&amp;D",0,IF(E1332="",LIST!$A$75,IF(F1332=LIST!$F$30,0,IFERROR(((VLOOKUP(E1332,'TRAINING CODE'!B:D,3,FALSE)*MIN(D1332,8))),LIST!$A$76)))))))</f>
        <v/>
      </c>
      <c r="L1332" s="183" t="str">
        <f>IF(B1332="","",IF('CLAIM FORM'!$M$7="",LIST!$A$77,IFERROR(VLOOKUP(B1332,'PHR (Project Hourly Rate)'!B:G,6,FALSE),LIST!$A$78)))</f>
        <v/>
      </c>
    </row>
    <row r="1333" spans="1:12" ht="36" customHeight="1">
      <c r="A1333" s="184">
        <v>1331</v>
      </c>
      <c r="B1333" s="46"/>
      <c r="C1333" s="47"/>
      <c r="D1333" s="48"/>
      <c r="E1333" s="49"/>
      <c r="F1333" s="49"/>
      <c r="G1333" s="41" t="str">
        <f>IF(C1333="","",VLOOKUP(WEEKDAY(C1333),LIST!$A$15:$B$21,2,FALSE))</f>
        <v/>
      </c>
      <c r="H1333" s="42" t="str">
        <f>IF(B1333="","",IF(L1333=LIST!$A$80,LIST!$A$78,IF(L1333=LIST!$A$81,LIST!$A$78,IF(L1333=LIST!$A$82,LIST!$A$78,IF(IFERROR(VLOOKUP(B1333,'PHR (Project Hourly Rate)'!B:G,6,FALSE),LIST!$A$78)=0,LIST!$A$79,L1333)))))</f>
        <v/>
      </c>
      <c r="I1333" s="42" t="str">
        <f>IF(B1333="","",IF(L1333=LIST!$A$75,"",IF(K1333=LIST!$A$76,LIST!$A$76,IF(L1333=LIST!$A$77,"",IF(L1333=LIST!$A$78,"",IF(L1333=LIST!$A$80,"",IF(L1333=LIST!$A$72,"",IF(L1333=LIST!$A$73,"",IF(L1333=LIST!$A$81,"",IF(L1333=LIST!$A$82,"",IF(L1333=LIST!$A$79,"",IF(K1333=LIST!$A$75,LIST!$A$75,ROUND(J1333*L1333,2)))))))))))))</f>
        <v/>
      </c>
      <c r="J1333" s="43">
        <f>IF(D1333="",0,IF(K1333=LIST!$A$75,0,IF(K1333=LIST!$A$76,0,IF(K1333=LIST!$A$77,0,IF(K1333=LIST!$A$78,0,(MIN(D1333,8)-K1333))))))</f>
        <v>0</v>
      </c>
      <c r="K1333" s="185" t="str">
        <f>IF(D1333="","",IF('CLAIM FORM'!$M$7="",0,IF(L1333=LIST!$A$78,0,IF('CLAIM FORM'!$M$7="R&amp;D",0,IF(E1333="",LIST!$A$75,IF(F1333=LIST!$F$30,0,IFERROR(((VLOOKUP(E1333,'TRAINING CODE'!B:D,3,FALSE)*MIN(D1333,8))),LIST!$A$76)))))))</f>
        <v/>
      </c>
      <c r="L1333" s="183" t="str">
        <f>IF(B1333="","",IF('CLAIM FORM'!$M$7="",LIST!$A$77,IFERROR(VLOOKUP(B1333,'PHR (Project Hourly Rate)'!B:G,6,FALSE),LIST!$A$78)))</f>
        <v/>
      </c>
    </row>
    <row r="1334" spans="1:12" ht="36" customHeight="1">
      <c r="A1334" s="184">
        <v>1332</v>
      </c>
      <c r="B1334" s="46"/>
      <c r="C1334" s="47"/>
      <c r="D1334" s="48"/>
      <c r="E1334" s="49"/>
      <c r="F1334" s="49"/>
      <c r="G1334" s="41" t="str">
        <f>IF(C1334="","",VLOOKUP(WEEKDAY(C1334),LIST!$A$15:$B$21,2,FALSE))</f>
        <v/>
      </c>
      <c r="H1334" s="42" t="str">
        <f>IF(B1334="","",IF(L1334=LIST!$A$80,LIST!$A$78,IF(L1334=LIST!$A$81,LIST!$A$78,IF(L1334=LIST!$A$82,LIST!$A$78,IF(IFERROR(VLOOKUP(B1334,'PHR (Project Hourly Rate)'!B:G,6,FALSE),LIST!$A$78)=0,LIST!$A$79,L1334)))))</f>
        <v/>
      </c>
      <c r="I1334" s="42" t="str">
        <f>IF(B1334="","",IF(L1334=LIST!$A$75,"",IF(K1334=LIST!$A$76,LIST!$A$76,IF(L1334=LIST!$A$77,"",IF(L1334=LIST!$A$78,"",IF(L1334=LIST!$A$80,"",IF(L1334=LIST!$A$72,"",IF(L1334=LIST!$A$73,"",IF(L1334=LIST!$A$81,"",IF(L1334=LIST!$A$82,"",IF(L1334=LIST!$A$79,"",IF(K1334=LIST!$A$75,LIST!$A$75,ROUND(J1334*L1334,2)))))))))))))</f>
        <v/>
      </c>
      <c r="J1334" s="43">
        <f>IF(D1334="",0,IF(K1334=LIST!$A$75,0,IF(K1334=LIST!$A$76,0,IF(K1334=LIST!$A$77,0,IF(K1334=LIST!$A$78,0,(MIN(D1334,8)-K1334))))))</f>
        <v>0</v>
      </c>
      <c r="K1334" s="185" t="str">
        <f>IF(D1334="","",IF('CLAIM FORM'!$M$7="",0,IF(L1334=LIST!$A$78,0,IF('CLAIM FORM'!$M$7="R&amp;D",0,IF(E1334="",LIST!$A$75,IF(F1334=LIST!$F$30,0,IFERROR(((VLOOKUP(E1334,'TRAINING CODE'!B:D,3,FALSE)*MIN(D1334,8))),LIST!$A$76)))))))</f>
        <v/>
      </c>
      <c r="L1334" s="183" t="str">
        <f>IF(B1334="","",IF('CLAIM FORM'!$M$7="",LIST!$A$77,IFERROR(VLOOKUP(B1334,'PHR (Project Hourly Rate)'!B:G,6,FALSE),LIST!$A$78)))</f>
        <v/>
      </c>
    </row>
    <row r="1335" spans="1:12" ht="36" customHeight="1">
      <c r="A1335" s="184">
        <v>1333</v>
      </c>
      <c r="B1335" s="46"/>
      <c r="C1335" s="47"/>
      <c r="D1335" s="48"/>
      <c r="E1335" s="49"/>
      <c r="F1335" s="49"/>
      <c r="G1335" s="41" t="str">
        <f>IF(C1335="","",VLOOKUP(WEEKDAY(C1335),LIST!$A$15:$B$21,2,FALSE))</f>
        <v/>
      </c>
      <c r="H1335" s="42" t="str">
        <f>IF(B1335="","",IF(L1335=LIST!$A$80,LIST!$A$78,IF(L1335=LIST!$A$81,LIST!$A$78,IF(L1335=LIST!$A$82,LIST!$A$78,IF(IFERROR(VLOOKUP(B1335,'PHR (Project Hourly Rate)'!B:G,6,FALSE),LIST!$A$78)=0,LIST!$A$79,L1335)))))</f>
        <v/>
      </c>
      <c r="I1335" s="42" t="str">
        <f>IF(B1335="","",IF(L1335=LIST!$A$75,"",IF(K1335=LIST!$A$76,LIST!$A$76,IF(L1335=LIST!$A$77,"",IF(L1335=LIST!$A$78,"",IF(L1335=LIST!$A$80,"",IF(L1335=LIST!$A$72,"",IF(L1335=LIST!$A$73,"",IF(L1335=LIST!$A$81,"",IF(L1335=LIST!$A$82,"",IF(L1335=LIST!$A$79,"",IF(K1335=LIST!$A$75,LIST!$A$75,ROUND(J1335*L1335,2)))))))))))))</f>
        <v/>
      </c>
      <c r="J1335" s="43">
        <f>IF(D1335="",0,IF(K1335=LIST!$A$75,0,IF(K1335=LIST!$A$76,0,IF(K1335=LIST!$A$77,0,IF(K1335=LIST!$A$78,0,(MIN(D1335,8)-K1335))))))</f>
        <v>0</v>
      </c>
      <c r="K1335" s="185" t="str">
        <f>IF(D1335="","",IF('CLAIM FORM'!$M$7="",0,IF(L1335=LIST!$A$78,0,IF('CLAIM FORM'!$M$7="R&amp;D",0,IF(E1335="",LIST!$A$75,IF(F1335=LIST!$F$30,0,IFERROR(((VLOOKUP(E1335,'TRAINING CODE'!B:D,3,FALSE)*MIN(D1335,8))),LIST!$A$76)))))))</f>
        <v/>
      </c>
      <c r="L1335" s="183" t="str">
        <f>IF(B1335="","",IF('CLAIM FORM'!$M$7="",LIST!$A$77,IFERROR(VLOOKUP(B1335,'PHR (Project Hourly Rate)'!B:G,6,FALSE),LIST!$A$78)))</f>
        <v/>
      </c>
    </row>
    <row r="1336" spans="1:12" ht="36" customHeight="1">
      <c r="A1336" s="184">
        <v>1334</v>
      </c>
      <c r="B1336" s="46"/>
      <c r="C1336" s="47"/>
      <c r="D1336" s="48"/>
      <c r="E1336" s="49"/>
      <c r="F1336" s="49"/>
      <c r="G1336" s="41" t="str">
        <f>IF(C1336="","",VLOOKUP(WEEKDAY(C1336),LIST!$A$15:$B$21,2,FALSE))</f>
        <v/>
      </c>
      <c r="H1336" s="42" t="str">
        <f>IF(B1336="","",IF(L1336=LIST!$A$80,LIST!$A$78,IF(L1336=LIST!$A$81,LIST!$A$78,IF(L1336=LIST!$A$82,LIST!$A$78,IF(IFERROR(VLOOKUP(B1336,'PHR (Project Hourly Rate)'!B:G,6,FALSE),LIST!$A$78)=0,LIST!$A$79,L1336)))))</f>
        <v/>
      </c>
      <c r="I1336" s="42" t="str">
        <f>IF(B1336="","",IF(L1336=LIST!$A$75,"",IF(K1336=LIST!$A$76,LIST!$A$76,IF(L1336=LIST!$A$77,"",IF(L1336=LIST!$A$78,"",IF(L1336=LIST!$A$80,"",IF(L1336=LIST!$A$72,"",IF(L1336=LIST!$A$73,"",IF(L1336=LIST!$A$81,"",IF(L1336=LIST!$A$82,"",IF(L1336=LIST!$A$79,"",IF(K1336=LIST!$A$75,LIST!$A$75,ROUND(J1336*L1336,2)))))))))))))</f>
        <v/>
      </c>
      <c r="J1336" s="43">
        <f>IF(D1336="",0,IF(K1336=LIST!$A$75,0,IF(K1336=LIST!$A$76,0,IF(K1336=LIST!$A$77,0,IF(K1336=LIST!$A$78,0,(MIN(D1336,8)-K1336))))))</f>
        <v>0</v>
      </c>
      <c r="K1336" s="185" t="str">
        <f>IF(D1336="","",IF('CLAIM FORM'!$M$7="",0,IF(L1336=LIST!$A$78,0,IF('CLAIM FORM'!$M$7="R&amp;D",0,IF(E1336="",LIST!$A$75,IF(F1336=LIST!$F$30,0,IFERROR(((VLOOKUP(E1336,'TRAINING CODE'!B:D,3,FALSE)*MIN(D1336,8))),LIST!$A$76)))))))</f>
        <v/>
      </c>
      <c r="L1336" s="183" t="str">
        <f>IF(B1336="","",IF('CLAIM FORM'!$M$7="",LIST!$A$77,IFERROR(VLOOKUP(B1336,'PHR (Project Hourly Rate)'!B:G,6,FALSE),LIST!$A$78)))</f>
        <v/>
      </c>
    </row>
    <row r="1337" spans="1:12" ht="36" customHeight="1">
      <c r="A1337" s="184">
        <v>1335</v>
      </c>
      <c r="B1337" s="46"/>
      <c r="C1337" s="47"/>
      <c r="D1337" s="48"/>
      <c r="E1337" s="49"/>
      <c r="F1337" s="49"/>
      <c r="G1337" s="41" t="str">
        <f>IF(C1337="","",VLOOKUP(WEEKDAY(C1337),LIST!$A$15:$B$21,2,FALSE))</f>
        <v/>
      </c>
      <c r="H1337" s="42" t="str">
        <f>IF(B1337="","",IF(L1337=LIST!$A$80,LIST!$A$78,IF(L1337=LIST!$A$81,LIST!$A$78,IF(L1337=LIST!$A$82,LIST!$A$78,IF(IFERROR(VLOOKUP(B1337,'PHR (Project Hourly Rate)'!B:G,6,FALSE),LIST!$A$78)=0,LIST!$A$79,L1337)))))</f>
        <v/>
      </c>
      <c r="I1337" s="42" t="str">
        <f>IF(B1337="","",IF(L1337=LIST!$A$75,"",IF(K1337=LIST!$A$76,LIST!$A$76,IF(L1337=LIST!$A$77,"",IF(L1337=LIST!$A$78,"",IF(L1337=LIST!$A$80,"",IF(L1337=LIST!$A$72,"",IF(L1337=LIST!$A$73,"",IF(L1337=LIST!$A$81,"",IF(L1337=LIST!$A$82,"",IF(L1337=LIST!$A$79,"",IF(K1337=LIST!$A$75,LIST!$A$75,ROUND(J1337*L1337,2)))))))))))))</f>
        <v/>
      </c>
      <c r="J1337" s="43">
        <f>IF(D1337="",0,IF(K1337=LIST!$A$75,0,IF(K1337=LIST!$A$76,0,IF(K1337=LIST!$A$77,0,IF(K1337=LIST!$A$78,0,(MIN(D1337,8)-K1337))))))</f>
        <v>0</v>
      </c>
      <c r="K1337" s="185" t="str">
        <f>IF(D1337="","",IF('CLAIM FORM'!$M$7="",0,IF(L1337=LIST!$A$78,0,IF('CLAIM FORM'!$M$7="R&amp;D",0,IF(E1337="",LIST!$A$75,IF(F1337=LIST!$F$30,0,IFERROR(((VLOOKUP(E1337,'TRAINING CODE'!B:D,3,FALSE)*MIN(D1337,8))),LIST!$A$76)))))))</f>
        <v/>
      </c>
      <c r="L1337" s="183" t="str">
        <f>IF(B1337="","",IF('CLAIM FORM'!$M$7="",LIST!$A$77,IFERROR(VLOOKUP(B1337,'PHR (Project Hourly Rate)'!B:G,6,FALSE),LIST!$A$78)))</f>
        <v/>
      </c>
    </row>
    <row r="1338" spans="1:12" ht="36" customHeight="1">
      <c r="A1338" s="184">
        <v>1336</v>
      </c>
      <c r="B1338" s="46"/>
      <c r="C1338" s="47"/>
      <c r="D1338" s="48"/>
      <c r="E1338" s="49"/>
      <c r="F1338" s="49"/>
      <c r="G1338" s="41" t="str">
        <f>IF(C1338="","",VLOOKUP(WEEKDAY(C1338),LIST!$A$15:$B$21,2,FALSE))</f>
        <v/>
      </c>
      <c r="H1338" s="42" t="str">
        <f>IF(B1338="","",IF(L1338=LIST!$A$80,LIST!$A$78,IF(L1338=LIST!$A$81,LIST!$A$78,IF(L1338=LIST!$A$82,LIST!$A$78,IF(IFERROR(VLOOKUP(B1338,'PHR (Project Hourly Rate)'!B:G,6,FALSE),LIST!$A$78)=0,LIST!$A$79,L1338)))))</f>
        <v/>
      </c>
      <c r="I1338" s="42" t="str">
        <f>IF(B1338="","",IF(L1338=LIST!$A$75,"",IF(K1338=LIST!$A$76,LIST!$A$76,IF(L1338=LIST!$A$77,"",IF(L1338=LIST!$A$78,"",IF(L1338=LIST!$A$80,"",IF(L1338=LIST!$A$72,"",IF(L1338=LIST!$A$73,"",IF(L1338=LIST!$A$81,"",IF(L1338=LIST!$A$82,"",IF(L1338=LIST!$A$79,"",IF(K1338=LIST!$A$75,LIST!$A$75,ROUND(J1338*L1338,2)))))))))))))</f>
        <v/>
      </c>
      <c r="J1338" s="43">
        <f>IF(D1338="",0,IF(K1338=LIST!$A$75,0,IF(K1338=LIST!$A$76,0,IF(K1338=LIST!$A$77,0,IF(K1338=LIST!$A$78,0,(MIN(D1338,8)-K1338))))))</f>
        <v>0</v>
      </c>
      <c r="K1338" s="185" t="str">
        <f>IF(D1338="","",IF('CLAIM FORM'!$M$7="",0,IF(L1338=LIST!$A$78,0,IF('CLAIM FORM'!$M$7="R&amp;D",0,IF(E1338="",LIST!$A$75,IF(F1338=LIST!$F$30,0,IFERROR(((VLOOKUP(E1338,'TRAINING CODE'!B:D,3,FALSE)*MIN(D1338,8))),LIST!$A$76)))))))</f>
        <v/>
      </c>
      <c r="L1338" s="183" t="str">
        <f>IF(B1338="","",IF('CLAIM FORM'!$M$7="",LIST!$A$77,IFERROR(VLOOKUP(B1338,'PHR (Project Hourly Rate)'!B:G,6,FALSE),LIST!$A$78)))</f>
        <v/>
      </c>
    </row>
    <row r="1339" spans="1:12" ht="36" customHeight="1">
      <c r="A1339" s="184">
        <v>1337</v>
      </c>
      <c r="B1339" s="46"/>
      <c r="C1339" s="47"/>
      <c r="D1339" s="48"/>
      <c r="E1339" s="49"/>
      <c r="F1339" s="49"/>
      <c r="G1339" s="41" t="str">
        <f>IF(C1339="","",VLOOKUP(WEEKDAY(C1339),LIST!$A$15:$B$21,2,FALSE))</f>
        <v/>
      </c>
      <c r="H1339" s="42" t="str">
        <f>IF(B1339="","",IF(L1339=LIST!$A$80,LIST!$A$78,IF(L1339=LIST!$A$81,LIST!$A$78,IF(L1339=LIST!$A$82,LIST!$A$78,IF(IFERROR(VLOOKUP(B1339,'PHR (Project Hourly Rate)'!B:G,6,FALSE),LIST!$A$78)=0,LIST!$A$79,L1339)))))</f>
        <v/>
      </c>
      <c r="I1339" s="42" t="str">
        <f>IF(B1339="","",IF(L1339=LIST!$A$75,"",IF(K1339=LIST!$A$76,LIST!$A$76,IF(L1339=LIST!$A$77,"",IF(L1339=LIST!$A$78,"",IF(L1339=LIST!$A$80,"",IF(L1339=LIST!$A$72,"",IF(L1339=LIST!$A$73,"",IF(L1339=LIST!$A$81,"",IF(L1339=LIST!$A$82,"",IF(L1339=LIST!$A$79,"",IF(K1339=LIST!$A$75,LIST!$A$75,ROUND(J1339*L1339,2)))))))))))))</f>
        <v/>
      </c>
      <c r="J1339" s="43">
        <f>IF(D1339="",0,IF(K1339=LIST!$A$75,0,IF(K1339=LIST!$A$76,0,IF(K1339=LIST!$A$77,0,IF(K1339=LIST!$A$78,0,(MIN(D1339,8)-K1339))))))</f>
        <v>0</v>
      </c>
      <c r="K1339" s="185" t="str">
        <f>IF(D1339="","",IF('CLAIM FORM'!$M$7="",0,IF(L1339=LIST!$A$78,0,IF('CLAIM FORM'!$M$7="R&amp;D",0,IF(E1339="",LIST!$A$75,IF(F1339=LIST!$F$30,0,IFERROR(((VLOOKUP(E1339,'TRAINING CODE'!B:D,3,FALSE)*MIN(D1339,8))),LIST!$A$76)))))))</f>
        <v/>
      </c>
      <c r="L1339" s="183" t="str">
        <f>IF(B1339="","",IF('CLAIM FORM'!$M$7="",LIST!$A$77,IFERROR(VLOOKUP(B1339,'PHR (Project Hourly Rate)'!B:G,6,FALSE),LIST!$A$78)))</f>
        <v/>
      </c>
    </row>
    <row r="1340" spans="1:12" ht="36" customHeight="1">
      <c r="A1340" s="184">
        <v>1338</v>
      </c>
      <c r="B1340" s="46"/>
      <c r="C1340" s="47"/>
      <c r="D1340" s="48"/>
      <c r="E1340" s="49"/>
      <c r="F1340" s="49"/>
      <c r="G1340" s="41" t="str">
        <f>IF(C1340="","",VLOOKUP(WEEKDAY(C1340),LIST!$A$15:$B$21,2,FALSE))</f>
        <v/>
      </c>
      <c r="H1340" s="42" t="str">
        <f>IF(B1340="","",IF(L1340=LIST!$A$80,LIST!$A$78,IF(L1340=LIST!$A$81,LIST!$A$78,IF(L1340=LIST!$A$82,LIST!$A$78,IF(IFERROR(VLOOKUP(B1340,'PHR (Project Hourly Rate)'!B:G,6,FALSE),LIST!$A$78)=0,LIST!$A$79,L1340)))))</f>
        <v/>
      </c>
      <c r="I1340" s="42" t="str">
        <f>IF(B1340="","",IF(L1340=LIST!$A$75,"",IF(K1340=LIST!$A$76,LIST!$A$76,IF(L1340=LIST!$A$77,"",IF(L1340=LIST!$A$78,"",IF(L1340=LIST!$A$80,"",IF(L1340=LIST!$A$72,"",IF(L1340=LIST!$A$73,"",IF(L1340=LIST!$A$81,"",IF(L1340=LIST!$A$82,"",IF(L1340=LIST!$A$79,"",IF(K1340=LIST!$A$75,LIST!$A$75,ROUND(J1340*L1340,2)))))))))))))</f>
        <v/>
      </c>
      <c r="J1340" s="43">
        <f>IF(D1340="",0,IF(K1340=LIST!$A$75,0,IF(K1340=LIST!$A$76,0,IF(K1340=LIST!$A$77,0,IF(K1340=LIST!$A$78,0,(MIN(D1340,8)-K1340))))))</f>
        <v>0</v>
      </c>
      <c r="K1340" s="185" t="str">
        <f>IF(D1340="","",IF('CLAIM FORM'!$M$7="",0,IF(L1340=LIST!$A$78,0,IF('CLAIM FORM'!$M$7="R&amp;D",0,IF(E1340="",LIST!$A$75,IF(F1340=LIST!$F$30,0,IFERROR(((VLOOKUP(E1340,'TRAINING CODE'!B:D,3,FALSE)*MIN(D1340,8))),LIST!$A$76)))))))</f>
        <v/>
      </c>
      <c r="L1340" s="183" t="str">
        <f>IF(B1340="","",IF('CLAIM FORM'!$M$7="",LIST!$A$77,IFERROR(VLOOKUP(B1340,'PHR (Project Hourly Rate)'!B:G,6,FALSE),LIST!$A$78)))</f>
        <v/>
      </c>
    </row>
    <row r="1341" spans="1:12" ht="36" customHeight="1">
      <c r="A1341" s="184">
        <v>1339</v>
      </c>
      <c r="B1341" s="46"/>
      <c r="C1341" s="47"/>
      <c r="D1341" s="48"/>
      <c r="E1341" s="49"/>
      <c r="F1341" s="49"/>
      <c r="G1341" s="41" t="str">
        <f>IF(C1341="","",VLOOKUP(WEEKDAY(C1341),LIST!$A$15:$B$21,2,FALSE))</f>
        <v/>
      </c>
      <c r="H1341" s="42" t="str">
        <f>IF(B1341="","",IF(L1341=LIST!$A$80,LIST!$A$78,IF(L1341=LIST!$A$81,LIST!$A$78,IF(L1341=LIST!$A$82,LIST!$A$78,IF(IFERROR(VLOOKUP(B1341,'PHR (Project Hourly Rate)'!B:G,6,FALSE),LIST!$A$78)=0,LIST!$A$79,L1341)))))</f>
        <v/>
      </c>
      <c r="I1341" s="42" t="str">
        <f>IF(B1341="","",IF(L1341=LIST!$A$75,"",IF(K1341=LIST!$A$76,LIST!$A$76,IF(L1341=LIST!$A$77,"",IF(L1341=LIST!$A$78,"",IF(L1341=LIST!$A$80,"",IF(L1341=LIST!$A$72,"",IF(L1341=LIST!$A$73,"",IF(L1341=LIST!$A$81,"",IF(L1341=LIST!$A$82,"",IF(L1341=LIST!$A$79,"",IF(K1341=LIST!$A$75,LIST!$A$75,ROUND(J1341*L1341,2)))))))))))))</f>
        <v/>
      </c>
      <c r="J1341" s="43">
        <f>IF(D1341="",0,IF(K1341=LIST!$A$75,0,IF(K1341=LIST!$A$76,0,IF(K1341=LIST!$A$77,0,IF(K1341=LIST!$A$78,0,(MIN(D1341,8)-K1341))))))</f>
        <v>0</v>
      </c>
      <c r="K1341" s="185" t="str">
        <f>IF(D1341="","",IF('CLAIM FORM'!$M$7="",0,IF(L1341=LIST!$A$78,0,IF('CLAIM FORM'!$M$7="R&amp;D",0,IF(E1341="",LIST!$A$75,IF(F1341=LIST!$F$30,0,IFERROR(((VLOOKUP(E1341,'TRAINING CODE'!B:D,3,FALSE)*MIN(D1341,8))),LIST!$A$76)))))))</f>
        <v/>
      </c>
      <c r="L1341" s="183" t="str">
        <f>IF(B1341="","",IF('CLAIM FORM'!$M$7="",LIST!$A$77,IFERROR(VLOOKUP(B1341,'PHR (Project Hourly Rate)'!B:G,6,FALSE),LIST!$A$78)))</f>
        <v/>
      </c>
    </row>
    <row r="1342" spans="1:12" ht="36" customHeight="1">
      <c r="A1342" s="184">
        <v>1340</v>
      </c>
      <c r="B1342" s="46"/>
      <c r="C1342" s="47"/>
      <c r="D1342" s="48"/>
      <c r="E1342" s="49"/>
      <c r="F1342" s="49"/>
      <c r="G1342" s="41" t="str">
        <f>IF(C1342="","",VLOOKUP(WEEKDAY(C1342),LIST!$A$15:$B$21,2,FALSE))</f>
        <v/>
      </c>
      <c r="H1342" s="42" t="str">
        <f>IF(B1342="","",IF(L1342=LIST!$A$80,LIST!$A$78,IF(L1342=LIST!$A$81,LIST!$A$78,IF(L1342=LIST!$A$82,LIST!$A$78,IF(IFERROR(VLOOKUP(B1342,'PHR (Project Hourly Rate)'!B:G,6,FALSE),LIST!$A$78)=0,LIST!$A$79,L1342)))))</f>
        <v/>
      </c>
      <c r="I1342" s="42" t="str">
        <f>IF(B1342="","",IF(L1342=LIST!$A$75,"",IF(K1342=LIST!$A$76,LIST!$A$76,IF(L1342=LIST!$A$77,"",IF(L1342=LIST!$A$78,"",IF(L1342=LIST!$A$80,"",IF(L1342=LIST!$A$72,"",IF(L1342=LIST!$A$73,"",IF(L1342=LIST!$A$81,"",IF(L1342=LIST!$A$82,"",IF(L1342=LIST!$A$79,"",IF(K1342=LIST!$A$75,LIST!$A$75,ROUND(J1342*L1342,2)))))))))))))</f>
        <v/>
      </c>
      <c r="J1342" s="43">
        <f>IF(D1342="",0,IF(K1342=LIST!$A$75,0,IF(K1342=LIST!$A$76,0,IF(K1342=LIST!$A$77,0,IF(K1342=LIST!$A$78,0,(MIN(D1342,8)-K1342))))))</f>
        <v>0</v>
      </c>
      <c r="K1342" s="185" t="str">
        <f>IF(D1342="","",IF('CLAIM FORM'!$M$7="",0,IF(L1342=LIST!$A$78,0,IF('CLAIM FORM'!$M$7="R&amp;D",0,IF(E1342="",LIST!$A$75,IF(F1342=LIST!$F$30,0,IFERROR(((VLOOKUP(E1342,'TRAINING CODE'!B:D,3,FALSE)*MIN(D1342,8))),LIST!$A$76)))))))</f>
        <v/>
      </c>
      <c r="L1342" s="183" t="str">
        <f>IF(B1342="","",IF('CLAIM FORM'!$M$7="",LIST!$A$77,IFERROR(VLOOKUP(B1342,'PHR (Project Hourly Rate)'!B:G,6,FALSE),LIST!$A$78)))</f>
        <v/>
      </c>
    </row>
    <row r="1343" spans="1:12" ht="36" customHeight="1">
      <c r="A1343" s="184">
        <v>1341</v>
      </c>
      <c r="B1343" s="46"/>
      <c r="C1343" s="47"/>
      <c r="D1343" s="48"/>
      <c r="E1343" s="49"/>
      <c r="F1343" s="49"/>
      <c r="G1343" s="41" t="str">
        <f>IF(C1343="","",VLOOKUP(WEEKDAY(C1343),LIST!$A$15:$B$21,2,FALSE))</f>
        <v/>
      </c>
      <c r="H1343" s="42" t="str">
        <f>IF(B1343="","",IF(L1343=LIST!$A$80,LIST!$A$78,IF(L1343=LIST!$A$81,LIST!$A$78,IF(L1343=LIST!$A$82,LIST!$A$78,IF(IFERROR(VLOOKUP(B1343,'PHR (Project Hourly Rate)'!B:G,6,FALSE),LIST!$A$78)=0,LIST!$A$79,L1343)))))</f>
        <v/>
      </c>
      <c r="I1343" s="42" t="str">
        <f>IF(B1343="","",IF(L1343=LIST!$A$75,"",IF(K1343=LIST!$A$76,LIST!$A$76,IF(L1343=LIST!$A$77,"",IF(L1343=LIST!$A$78,"",IF(L1343=LIST!$A$80,"",IF(L1343=LIST!$A$72,"",IF(L1343=LIST!$A$73,"",IF(L1343=LIST!$A$81,"",IF(L1343=LIST!$A$82,"",IF(L1343=LIST!$A$79,"",IF(K1343=LIST!$A$75,LIST!$A$75,ROUND(J1343*L1343,2)))))))))))))</f>
        <v/>
      </c>
      <c r="J1343" s="43">
        <f>IF(D1343="",0,IF(K1343=LIST!$A$75,0,IF(K1343=LIST!$A$76,0,IF(K1343=LIST!$A$77,0,IF(K1343=LIST!$A$78,0,(MIN(D1343,8)-K1343))))))</f>
        <v>0</v>
      </c>
      <c r="K1343" s="185" t="str">
        <f>IF(D1343="","",IF('CLAIM FORM'!$M$7="",0,IF(L1343=LIST!$A$78,0,IF('CLAIM FORM'!$M$7="R&amp;D",0,IF(E1343="",LIST!$A$75,IF(F1343=LIST!$F$30,0,IFERROR(((VLOOKUP(E1343,'TRAINING CODE'!B:D,3,FALSE)*MIN(D1343,8))),LIST!$A$76)))))))</f>
        <v/>
      </c>
      <c r="L1343" s="183" t="str">
        <f>IF(B1343="","",IF('CLAIM FORM'!$M$7="",LIST!$A$77,IFERROR(VLOOKUP(B1343,'PHR (Project Hourly Rate)'!B:G,6,FALSE),LIST!$A$78)))</f>
        <v/>
      </c>
    </row>
    <row r="1344" spans="1:12" ht="36" customHeight="1">
      <c r="A1344" s="184">
        <v>1342</v>
      </c>
      <c r="B1344" s="46"/>
      <c r="C1344" s="47"/>
      <c r="D1344" s="48"/>
      <c r="E1344" s="49"/>
      <c r="F1344" s="49"/>
      <c r="G1344" s="41" t="str">
        <f>IF(C1344="","",VLOOKUP(WEEKDAY(C1344),LIST!$A$15:$B$21,2,FALSE))</f>
        <v/>
      </c>
      <c r="H1344" s="42" t="str">
        <f>IF(B1344="","",IF(L1344=LIST!$A$80,LIST!$A$78,IF(L1344=LIST!$A$81,LIST!$A$78,IF(L1344=LIST!$A$82,LIST!$A$78,IF(IFERROR(VLOOKUP(B1344,'PHR (Project Hourly Rate)'!B:G,6,FALSE),LIST!$A$78)=0,LIST!$A$79,L1344)))))</f>
        <v/>
      </c>
      <c r="I1344" s="42" t="str">
        <f>IF(B1344="","",IF(L1344=LIST!$A$75,"",IF(K1344=LIST!$A$76,LIST!$A$76,IF(L1344=LIST!$A$77,"",IF(L1344=LIST!$A$78,"",IF(L1344=LIST!$A$80,"",IF(L1344=LIST!$A$72,"",IF(L1344=LIST!$A$73,"",IF(L1344=LIST!$A$81,"",IF(L1344=LIST!$A$82,"",IF(L1344=LIST!$A$79,"",IF(K1344=LIST!$A$75,LIST!$A$75,ROUND(J1344*L1344,2)))))))))))))</f>
        <v/>
      </c>
      <c r="J1344" s="43">
        <f>IF(D1344="",0,IF(K1344=LIST!$A$75,0,IF(K1344=LIST!$A$76,0,IF(K1344=LIST!$A$77,0,IF(K1344=LIST!$A$78,0,(MIN(D1344,8)-K1344))))))</f>
        <v>0</v>
      </c>
      <c r="K1344" s="185" t="str">
        <f>IF(D1344="","",IF('CLAIM FORM'!$M$7="",0,IF(L1344=LIST!$A$78,0,IF('CLAIM FORM'!$M$7="R&amp;D",0,IF(E1344="",LIST!$A$75,IF(F1344=LIST!$F$30,0,IFERROR(((VLOOKUP(E1344,'TRAINING CODE'!B:D,3,FALSE)*MIN(D1344,8))),LIST!$A$76)))))))</f>
        <v/>
      </c>
      <c r="L1344" s="183" t="str">
        <f>IF(B1344="","",IF('CLAIM FORM'!$M$7="",LIST!$A$77,IFERROR(VLOOKUP(B1344,'PHR (Project Hourly Rate)'!B:G,6,FALSE),LIST!$A$78)))</f>
        <v/>
      </c>
    </row>
    <row r="1345" spans="1:12" ht="36" customHeight="1">
      <c r="A1345" s="184">
        <v>1343</v>
      </c>
      <c r="B1345" s="46"/>
      <c r="C1345" s="47"/>
      <c r="D1345" s="48"/>
      <c r="E1345" s="49"/>
      <c r="F1345" s="49"/>
      <c r="G1345" s="41" t="str">
        <f>IF(C1345="","",VLOOKUP(WEEKDAY(C1345),LIST!$A$15:$B$21,2,FALSE))</f>
        <v/>
      </c>
      <c r="H1345" s="42" t="str">
        <f>IF(B1345="","",IF(L1345=LIST!$A$80,LIST!$A$78,IF(L1345=LIST!$A$81,LIST!$A$78,IF(L1345=LIST!$A$82,LIST!$A$78,IF(IFERROR(VLOOKUP(B1345,'PHR (Project Hourly Rate)'!B:G,6,FALSE),LIST!$A$78)=0,LIST!$A$79,L1345)))))</f>
        <v/>
      </c>
      <c r="I1345" s="42" t="str">
        <f>IF(B1345="","",IF(L1345=LIST!$A$75,"",IF(K1345=LIST!$A$76,LIST!$A$76,IF(L1345=LIST!$A$77,"",IF(L1345=LIST!$A$78,"",IF(L1345=LIST!$A$80,"",IF(L1345=LIST!$A$72,"",IF(L1345=LIST!$A$73,"",IF(L1345=LIST!$A$81,"",IF(L1345=LIST!$A$82,"",IF(L1345=LIST!$A$79,"",IF(K1345=LIST!$A$75,LIST!$A$75,ROUND(J1345*L1345,2)))))))))))))</f>
        <v/>
      </c>
      <c r="J1345" s="43">
        <f>IF(D1345="",0,IF(K1345=LIST!$A$75,0,IF(K1345=LIST!$A$76,0,IF(K1345=LIST!$A$77,0,IF(K1345=LIST!$A$78,0,(MIN(D1345,8)-K1345))))))</f>
        <v>0</v>
      </c>
      <c r="K1345" s="185" t="str">
        <f>IF(D1345="","",IF('CLAIM FORM'!$M$7="",0,IF(L1345=LIST!$A$78,0,IF('CLAIM FORM'!$M$7="R&amp;D",0,IF(E1345="",LIST!$A$75,IF(F1345=LIST!$F$30,0,IFERROR(((VLOOKUP(E1345,'TRAINING CODE'!B:D,3,FALSE)*MIN(D1345,8))),LIST!$A$76)))))))</f>
        <v/>
      </c>
      <c r="L1345" s="183" t="str">
        <f>IF(B1345="","",IF('CLAIM FORM'!$M$7="",LIST!$A$77,IFERROR(VLOOKUP(B1345,'PHR (Project Hourly Rate)'!B:G,6,FALSE),LIST!$A$78)))</f>
        <v/>
      </c>
    </row>
    <row r="1346" spans="1:12" ht="36" customHeight="1">
      <c r="A1346" s="184">
        <v>1344</v>
      </c>
      <c r="B1346" s="46"/>
      <c r="C1346" s="47"/>
      <c r="D1346" s="48"/>
      <c r="E1346" s="49"/>
      <c r="F1346" s="49"/>
      <c r="G1346" s="41" t="str">
        <f>IF(C1346="","",VLOOKUP(WEEKDAY(C1346),LIST!$A$15:$B$21,2,FALSE))</f>
        <v/>
      </c>
      <c r="H1346" s="42" t="str">
        <f>IF(B1346="","",IF(L1346=LIST!$A$80,LIST!$A$78,IF(L1346=LIST!$A$81,LIST!$A$78,IF(L1346=LIST!$A$82,LIST!$A$78,IF(IFERROR(VLOOKUP(B1346,'PHR (Project Hourly Rate)'!B:G,6,FALSE),LIST!$A$78)=0,LIST!$A$79,L1346)))))</f>
        <v/>
      </c>
      <c r="I1346" s="42" t="str">
        <f>IF(B1346="","",IF(L1346=LIST!$A$75,"",IF(K1346=LIST!$A$76,LIST!$A$76,IF(L1346=LIST!$A$77,"",IF(L1346=LIST!$A$78,"",IF(L1346=LIST!$A$80,"",IF(L1346=LIST!$A$72,"",IF(L1346=LIST!$A$73,"",IF(L1346=LIST!$A$81,"",IF(L1346=LIST!$A$82,"",IF(L1346=LIST!$A$79,"",IF(K1346=LIST!$A$75,LIST!$A$75,ROUND(J1346*L1346,2)))))))))))))</f>
        <v/>
      </c>
      <c r="J1346" s="43">
        <f>IF(D1346="",0,IF(K1346=LIST!$A$75,0,IF(K1346=LIST!$A$76,0,IF(K1346=LIST!$A$77,0,IF(K1346=LIST!$A$78,0,(MIN(D1346,8)-K1346))))))</f>
        <v>0</v>
      </c>
      <c r="K1346" s="185" t="str">
        <f>IF(D1346="","",IF('CLAIM FORM'!$M$7="",0,IF(L1346=LIST!$A$78,0,IF('CLAIM FORM'!$M$7="R&amp;D",0,IF(E1346="",LIST!$A$75,IF(F1346=LIST!$F$30,0,IFERROR(((VLOOKUP(E1346,'TRAINING CODE'!B:D,3,FALSE)*MIN(D1346,8))),LIST!$A$76)))))))</f>
        <v/>
      </c>
      <c r="L1346" s="183" t="str">
        <f>IF(B1346="","",IF('CLAIM FORM'!$M$7="",LIST!$A$77,IFERROR(VLOOKUP(B1346,'PHR (Project Hourly Rate)'!B:G,6,FALSE),LIST!$A$78)))</f>
        <v/>
      </c>
    </row>
    <row r="1347" spans="1:12" ht="36" customHeight="1">
      <c r="A1347" s="184">
        <v>1345</v>
      </c>
      <c r="B1347" s="46"/>
      <c r="C1347" s="47"/>
      <c r="D1347" s="48"/>
      <c r="E1347" s="49"/>
      <c r="F1347" s="49"/>
      <c r="G1347" s="41" t="str">
        <f>IF(C1347="","",VLOOKUP(WEEKDAY(C1347),LIST!$A$15:$B$21,2,FALSE))</f>
        <v/>
      </c>
      <c r="H1347" s="42" t="str">
        <f>IF(B1347="","",IF(L1347=LIST!$A$80,LIST!$A$78,IF(L1347=LIST!$A$81,LIST!$A$78,IF(L1347=LIST!$A$82,LIST!$A$78,IF(IFERROR(VLOOKUP(B1347,'PHR (Project Hourly Rate)'!B:G,6,FALSE),LIST!$A$78)=0,LIST!$A$79,L1347)))))</f>
        <v/>
      </c>
      <c r="I1347" s="42" t="str">
        <f>IF(B1347="","",IF(L1347=LIST!$A$75,"",IF(K1347=LIST!$A$76,LIST!$A$76,IF(L1347=LIST!$A$77,"",IF(L1347=LIST!$A$78,"",IF(L1347=LIST!$A$80,"",IF(L1347=LIST!$A$72,"",IF(L1347=LIST!$A$73,"",IF(L1347=LIST!$A$81,"",IF(L1347=LIST!$A$82,"",IF(L1347=LIST!$A$79,"",IF(K1347=LIST!$A$75,LIST!$A$75,ROUND(J1347*L1347,2)))))))))))))</f>
        <v/>
      </c>
      <c r="J1347" s="43">
        <f>IF(D1347="",0,IF(K1347=LIST!$A$75,0,IF(K1347=LIST!$A$76,0,IF(K1347=LIST!$A$77,0,IF(K1347=LIST!$A$78,0,(MIN(D1347,8)-K1347))))))</f>
        <v>0</v>
      </c>
      <c r="K1347" s="185" t="str">
        <f>IF(D1347="","",IF('CLAIM FORM'!$M$7="",0,IF(L1347=LIST!$A$78,0,IF('CLAIM FORM'!$M$7="R&amp;D",0,IF(E1347="",LIST!$A$75,IF(F1347=LIST!$F$30,0,IFERROR(((VLOOKUP(E1347,'TRAINING CODE'!B:D,3,FALSE)*MIN(D1347,8))),LIST!$A$76)))))))</f>
        <v/>
      </c>
      <c r="L1347" s="183" t="str">
        <f>IF(B1347="","",IF('CLAIM FORM'!$M$7="",LIST!$A$77,IFERROR(VLOOKUP(B1347,'PHR (Project Hourly Rate)'!B:G,6,FALSE),LIST!$A$78)))</f>
        <v/>
      </c>
    </row>
    <row r="1348" spans="1:12" ht="36" customHeight="1">
      <c r="A1348" s="184">
        <v>1346</v>
      </c>
      <c r="B1348" s="46"/>
      <c r="C1348" s="47"/>
      <c r="D1348" s="48"/>
      <c r="E1348" s="49"/>
      <c r="F1348" s="49"/>
      <c r="G1348" s="41" t="str">
        <f>IF(C1348="","",VLOOKUP(WEEKDAY(C1348),LIST!$A$15:$B$21,2,FALSE))</f>
        <v/>
      </c>
      <c r="H1348" s="42" t="str">
        <f>IF(B1348="","",IF(L1348=LIST!$A$80,LIST!$A$78,IF(L1348=LIST!$A$81,LIST!$A$78,IF(L1348=LIST!$A$82,LIST!$A$78,IF(IFERROR(VLOOKUP(B1348,'PHR (Project Hourly Rate)'!B:G,6,FALSE),LIST!$A$78)=0,LIST!$A$79,L1348)))))</f>
        <v/>
      </c>
      <c r="I1348" s="42" t="str">
        <f>IF(B1348="","",IF(L1348=LIST!$A$75,"",IF(K1348=LIST!$A$76,LIST!$A$76,IF(L1348=LIST!$A$77,"",IF(L1348=LIST!$A$78,"",IF(L1348=LIST!$A$80,"",IF(L1348=LIST!$A$72,"",IF(L1348=LIST!$A$73,"",IF(L1348=LIST!$A$81,"",IF(L1348=LIST!$A$82,"",IF(L1348=LIST!$A$79,"",IF(K1348=LIST!$A$75,LIST!$A$75,ROUND(J1348*L1348,2)))))))))))))</f>
        <v/>
      </c>
      <c r="J1348" s="43">
        <f>IF(D1348="",0,IF(K1348=LIST!$A$75,0,IF(K1348=LIST!$A$76,0,IF(K1348=LIST!$A$77,0,IF(K1348=LIST!$A$78,0,(MIN(D1348,8)-K1348))))))</f>
        <v>0</v>
      </c>
      <c r="K1348" s="185" t="str">
        <f>IF(D1348="","",IF('CLAIM FORM'!$M$7="",0,IF(L1348=LIST!$A$78,0,IF('CLAIM FORM'!$M$7="R&amp;D",0,IF(E1348="",LIST!$A$75,IF(F1348=LIST!$F$30,0,IFERROR(((VLOOKUP(E1348,'TRAINING CODE'!B:D,3,FALSE)*MIN(D1348,8))),LIST!$A$76)))))))</f>
        <v/>
      </c>
      <c r="L1348" s="183" t="str">
        <f>IF(B1348="","",IF('CLAIM FORM'!$M$7="",LIST!$A$77,IFERROR(VLOOKUP(B1348,'PHR (Project Hourly Rate)'!B:G,6,FALSE),LIST!$A$78)))</f>
        <v/>
      </c>
    </row>
    <row r="1349" spans="1:12" ht="36" customHeight="1">
      <c r="A1349" s="184">
        <v>1347</v>
      </c>
      <c r="B1349" s="46"/>
      <c r="C1349" s="47"/>
      <c r="D1349" s="48"/>
      <c r="E1349" s="49"/>
      <c r="F1349" s="49"/>
      <c r="G1349" s="41" t="str">
        <f>IF(C1349="","",VLOOKUP(WEEKDAY(C1349),LIST!$A$15:$B$21,2,FALSE))</f>
        <v/>
      </c>
      <c r="H1349" s="42" t="str">
        <f>IF(B1349="","",IF(L1349=LIST!$A$80,LIST!$A$78,IF(L1349=LIST!$A$81,LIST!$A$78,IF(L1349=LIST!$A$82,LIST!$A$78,IF(IFERROR(VLOOKUP(B1349,'PHR (Project Hourly Rate)'!B:G,6,FALSE),LIST!$A$78)=0,LIST!$A$79,L1349)))))</f>
        <v/>
      </c>
      <c r="I1349" s="42" t="str">
        <f>IF(B1349="","",IF(L1349=LIST!$A$75,"",IF(K1349=LIST!$A$76,LIST!$A$76,IF(L1349=LIST!$A$77,"",IF(L1349=LIST!$A$78,"",IF(L1349=LIST!$A$80,"",IF(L1349=LIST!$A$72,"",IF(L1349=LIST!$A$73,"",IF(L1349=LIST!$A$81,"",IF(L1349=LIST!$A$82,"",IF(L1349=LIST!$A$79,"",IF(K1349=LIST!$A$75,LIST!$A$75,ROUND(J1349*L1349,2)))))))))))))</f>
        <v/>
      </c>
      <c r="J1349" s="43">
        <f>IF(D1349="",0,IF(K1349=LIST!$A$75,0,IF(K1349=LIST!$A$76,0,IF(K1349=LIST!$A$77,0,IF(K1349=LIST!$A$78,0,(MIN(D1349,8)-K1349))))))</f>
        <v>0</v>
      </c>
      <c r="K1349" s="185" t="str">
        <f>IF(D1349="","",IF('CLAIM FORM'!$M$7="",0,IF(L1349=LIST!$A$78,0,IF('CLAIM FORM'!$M$7="R&amp;D",0,IF(E1349="",LIST!$A$75,IF(F1349=LIST!$F$30,0,IFERROR(((VLOOKUP(E1349,'TRAINING CODE'!B:D,3,FALSE)*MIN(D1349,8))),LIST!$A$76)))))))</f>
        <v/>
      </c>
      <c r="L1349" s="183" t="str">
        <f>IF(B1349="","",IF('CLAIM FORM'!$M$7="",LIST!$A$77,IFERROR(VLOOKUP(B1349,'PHR (Project Hourly Rate)'!B:G,6,FALSE),LIST!$A$78)))</f>
        <v/>
      </c>
    </row>
    <row r="1350" spans="1:12" ht="36" customHeight="1">
      <c r="A1350" s="184">
        <v>1348</v>
      </c>
      <c r="B1350" s="46"/>
      <c r="C1350" s="47"/>
      <c r="D1350" s="48"/>
      <c r="E1350" s="49"/>
      <c r="F1350" s="49"/>
      <c r="G1350" s="41" t="str">
        <f>IF(C1350="","",VLOOKUP(WEEKDAY(C1350),LIST!$A$15:$B$21,2,FALSE))</f>
        <v/>
      </c>
      <c r="H1350" s="42" t="str">
        <f>IF(B1350="","",IF(L1350=LIST!$A$80,LIST!$A$78,IF(L1350=LIST!$A$81,LIST!$A$78,IF(L1350=LIST!$A$82,LIST!$A$78,IF(IFERROR(VLOOKUP(B1350,'PHR (Project Hourly Rate)'!B:G,6,FALSE),LIST!$A$78)=0,LIST!$A$79,L1350)))))</f>
        <v/>
      </c>
      <c r="I1350" s="42" t="str">
        <f>IF(B1350="","",IF(L1350=LIST!$A$75,"",IF(K1350=LIST!$A$76,LIST!$A$76,IF(L1350=LIST!$A$77,"",IF(L1350=LIST!$A$78,"",IF(L1350=LIST!$A$80,"",IF(L1350=LIST!$A$72,"",IF(L1350=LIST!$A$73,"",IF(L1350=LIST!$A$81,"",IF(L1350=LIST!$A$82,"",IF(L1350=LIST!$A$79,"",IF(K1350=LIST!$A$75,LIST!$A$75,ROUND(J1350*L1350,2)))))))))))))</f>
        <v/>
      </c>
      <c r="J1350" s="43">
        <f>IF(D1350="",0,IF(K1350=LIST!$A$75,0,IF(K1350=LIST!$A$76,0,IF(K1350=LIST!$A$77,0,IF(K1350=LIST!$A$78,0,(MIN(D1350,8)-K1350))))))</f>
        <v>0</v>
      </c>
      <c r="K1350" s="185" t="str">
        <f>IF(D1350="","",IF('CLAIM FORM'!$M$7="",0,IF(L1350=LIST!$A$78,0,IF('CLAIM FORM'!$M$7="R&amp;D",0,IF(E1350="",LIST!$A$75,IF(F1350=LIST!$F$30,0,IFERROR(((VLOOKUP(E1350,'TRAINING CODE'!B:D,3,FALSE)*MIN(D1350,8))),LIST!$A$76)))))))</f>
        <v/>
      </c>
      <c r="L1350" s="183" t="str">
        <f>IF(B1350="","",IF('CLAIM FORM'!$M$7="",LIST!$A$77,IFERROR(VLOOKUP(B1350,'PHR (Project Hourly Rate)'!B:G,6,FALSE),LIST!$A$78)))</f>
        <v/>
      </c>
    </row>
    <row r="1351" spans="1:12" ht="36" customHeight="1">
      <c r="A1351" s="184">
        <v>1349</v>
      </c>
      <c r="B1351" s="46"/>
      <c r="C1351" s="47"/>
      <c r="D1351" s="48"/>
      <c r="E1351" s="49"/>
      <c r="F1351" s="49"/>
      <c r="G1351" s="41" t="str">
        <f>IF(C1351="","",VLOOKUP(WEEKDAY(C1351),LIST!$A$15:$B$21,2,FALSE))</f>
        <v/>
      </c>
      <c r="H1351" s="42" t="str">
        <f>IF(B1351="","",IF(L1351=LIST!$A$80,LIST!$A$78,IF(L1351=LIST!$A$81,LIST!$A$78,IF(L1351=LIST!$A$82,LIST!$A$78,IF(IFERROR(VLOOKUP(B1351,'PHR (Project Hourly Rate)'!B:G,6,FALSE),LIST!$A$78)=0,LIST!$A$79,L1351)))))</f>
        <v/>
      </c>
      <c r="I1351" s="42" t="str">
        <f>IF(B1351="","",IF(L1351=LIST!$A$75,"",IF(K1351=LIST!$A$76,LIST!$A$76,IF(L1351=LIST!$A$77,"",IF(L1351=LIST!$A$78,"",IF(L1351=LIST!$A$80,"",IF(L1351=LIST!$A$72,"",IF(L1351=LIST!$A$73,"",IF(L1351=LIST!$A$81,"",IF(L1351=LIST!$A$82,"",IF(L1351=LIST!$A$79,"",IF(K1351=LIST!$A$75,LIST!$A$75,ROUND(J1351*L1351,2)))))))))))))</f>
        <v/>
      </c>
      <c r="J1351" s="43">
        <f>IF(D1351="",0,IF(K1351=LIST!$A$75,0,IF(K1351=LIST!$A$76,0,IF(K1351=LIST!$A$77,0,IF(K1351=LIST!$A$78,0,(MIN(D1351,8)-K1351))))))</f>
        <v>0</v>
      </c>
      <c r="K1351" s="185" t="str">
        <f>IF(D1351="","",IF('CLAIM FORM'!$M$7="",0,IF(L1351=LIST!$A$78,0,IF('CLAIM FORM'!$M$7="R&amp;D",0,IF(E1351="",LIST!$A$75,IF(F1351=LIST!$F$30,0,IFERROR(((VLOOKUP(E1351,'TRAINING CODE'!B:D,3,FALSE)*MIN(D1351,8))),LIST!$A$76)))))))</f>
        <v/>
      </c>
      <c r="L1351" s="183" t="str">
        <f>IF(B1351="","",IF('CLAIM FORM'!$M$7="",LIST!$A$77,IFERROR(VLOOKUP(B1351,'PHR (Project Hourly Rate)'!B:G,6,FALSE),LIST!$A$78)))</f>
        <v/>
      </c>
    </row>
    <row r="1352" spans="1:12" ht="36" customHeight="1">
      <c r="A1352" s="184">
        <v>1350</v>
      </c>
      <c r="B1352" s="46"/>
      <c r="C1352" s="47"/>
      <c r="D1352" s="48"/>
      <c r="E1352" s="49"/>
      <c r="F1352" s="49"/>
      <c r="G1352" s="41" t="str">
        <f>IF(C1352="","",VLOOKUP(WEEKDAY(C1352),LIST!$A$15:$B$21,2,FALSE))</f>
        <v/>
      </c>
      <c r="H1352" s="42" t="str">
        <f>IF(B1352="","",IF(L1352=LIST!$A$80,LIST!$A$78,IF(L1352=LIST!$A$81,LIST!$A$78,IF(L1352=LIST!$A$82,LIST!$A$78,IF(IFERROR(VLOOKUP(B1352,'PHR (Project Hourly Rate)'!B:G,6,FALSE),LIST!$A$78)=0,LIST!$A$79,L1352)))))</f>
        <v/>
      </c>
      <c r="I1352" s="42" t="str">
        <f>IF(B1352="","",IF(L1352=LIST!$A$75,"",IF(K1352=LIST!$A$76,LIST!$A$76,IF(L1352=LIST!$A$77,"",IF(L1352=LIST!$A$78,"",IF(L1352=LIST!$A$80,"",IF(L1352=LIST!$A$72,"",IF(L1352=LIST!$A$73,"",IF(L1352=LIST!$A$81,"",IF(L1352=LIST!$A$82,"",IF(L1352=LIST!$A$79,"",IF(K1352=LIST!$A$75,LIST!$A$75,ROUND(J1352*L1352,2)))))))))))))</f>
        <v/>
      </c>
      <c r="J1352" s="43">
        <f>IF(D1352="",0,IF(K1352=LIST!$A$75,0,IF(K1352=LIST!$A$76,0,IF(K1352=LIST!$A$77,0,IF(K1352=LIST!$A$78,0,(MIN(D1352,8)-K1352))))))</f>
        <v>0</v>
      </c>
      <c r="K1352" s="185" t="str">
        <f>IF(D1352="","",IF('CLAIM FORM'!$M$7="",0,IF(L1352=LIST!$A$78,0,IF('CLAIM FORM'!$M$7="R&amp;D",0,IF(E1352="",LIST!$A$75,IF(F1352=LIST!$F$30,0,IFERROR(((VLOOKUP(E1352,'TRAINING CODE'!B:D,3,FALSE)*MIN(D1352,8))),LIST!$A$76)))))))</f>
        <v/>
      </c>
      <c r="L1352" s="183" t="str">
        <f>IF(B1352="","",IF('CLAIM FORM'!$M$7="",LIST!$A$77,IFERROR(VLOOKUP(B1352,'PHR (Project Hourly Rate)'!B:G,6,FALSE),LIST!$A$78)))</f>
        <v/>
      </c>
    </row>
    <row r="1353" spans="1:12" ht="36" customHeight="1">
      <c r="A1353" s="184">
        <v>1351</v>
      </c>
      <c r="B1353" s="46"/>
      <c r="C1353" s="47"/>
      <c r="D1353" s="48"/>
      <c r="E1353" s="49"/>
      <c r="F1353" s="49"/>
      <c r="G1353" s="41" t="str">
        <f>IF(C1353="","",VLOOKUP(WEEKDAY(C1353),LIST!$A$15:$B$21,2,FALSE))</f>
        <v/>
      </c>
      <c r="H1353" s="42" t="str">
        <f>IF(B1353="","",IF(L1353=LIST!$A$80,LIST!$A$78,IF(L1353=LIST!$A$81,LIST!$A$78,IF(L1353=LIST!$A$82,LIST!$A$78,IF(IFERROR(VLOOKUP(B1353,'PHR (Project Hourly Rate)'!B:G,6,FALSE),LIST!$A$78)=0,LIST!$A$79,L1353)))))</f>
        <v/>
      </c>
      <c r="I1353" s="42" t="str">
        <f>IF(B1353="","",IF(L1353=LIST!$A$75,"",IF(K1353=LIST!$A$76,LIST!$A$76,IF(L1353=LIST!$A$77,"",IF(L1353=LIST!$A$78,"",IF(L1353=LIST!$A$80,"",IF(L1353=LIST!$A$72,"",IF(L1353=LIST!$A$73,"",IF(L1353=LIST!$A$81,"",IF(L1353=LIST!$A$82,"",IF(L1353=LIST!$A$79,"",IF(K1353=LIST!$A$75,LIST!$A$75,ROUND(J1353*L1353,2)))))))))))))</f>
        <v/>
      </c>
      <c r="J1353" s="43">
        <f>IF(D1353="",0,IF(K1353=LIST!$A$75,0,IF(K1353=LIST!$A$76,0,IF(K1353=LIST!$A$77,0,IF(K1353=LIST!$A$78,0,(MIN(D1353,8)-K1353))))))</f>
        <v>0</v>
      </c>
      <c r="K1353" s="185" t="str">
        <f>IF(D1353="","",IF('CLAIM FORM'!$M$7="",0,IF(L1353=LIST!$A$78,0,IF('CLAIM FORM'!$M$7="R&amp;D",0,IF(E1353="",LIST!$A$75,IF(F1353=LIST!$F$30,0,IFERROR(((VLOOKUP(E1353,'TRAINING CODE'!B:D,3,FALSE)*MIN(D1353,8))),LIST!$A$76)))))))</f>
        <v/>
      </c>
      <c r="L1353" s="183" t="str">
        <f>IF(B1353="","",IF('CLAIM FORM'!$M$7="",LIST!$A$77,IFERROR(VLOOKUP(B1353,'PHR (Project Hourly Rate)'!B:G,6,FALSE),LIST!$A$78)))</f>
        <v/>
      </c>
    </row>
    <row r="1354" spans="1:12" ht="36" customHeight="1">
      <c r="A1354" s="184">
        <v>1352</v>
      </c>
      <c r="B1354" s="46"/>
      <c r="C1354" s="47"/>
      <c r="D1354" s="48"/>
      <c r="E1354" s="49"/>
      <c r="F1354" s="49"/>
      <c r="G1354" s="41" t="str">
        <f>IF(C1354="","",VLOOKUP(WEEKDAY(C1354),LIST!$A$15:$B$21,2,FALSE))</f>
        <v/>
      </c>
      <c r="H1354" s="42" t="str">
        <f>IF(B1354="","",IF(L1354=LIST!$A$80,LIST!$A$78,IF(L1354=LIST!$A$81,LIST!$A$78,IF(L1354=LIST!$A$82,LIST!$A$78,IF(IFERROR(VLOOKUP(B1354,'PHR (Project Hourly Rate)'!B:G,6,FALSE),LIST!$A$78)=0,LIST!$A$79,L1354)))))</f>
        <v/>
      </c>
      <c r="I1354" s="42" t="str">
        <f>IF(B1354="","",IF(L1354=LIST!$A$75,"",IF(K1354=LIST!$A$76,LIST!$A$76,IF(L1354=LIST!$A$77,"",IF(L1354=LIST!$A$78,"",IF(L1354=LIST!$A$80,"",IF(L1354=LIST!$A$72,"",IF(L1354=LIST!$A$73,"",IF(L1354=LIST!$A$81,"",IF(L1354=LIST!$A$82,"",IF(L1354=LIST!$A$79,"",IF(K1354=LIST!$A$75,LIST!$A$75,ROUND(J1354*L1354,2)))))))))))))</f>
        <v/>
      </c>
      <c r="J1354" s="43">
        <f>IF(D1354="",0,IF(K1354=LIST!$A$75,0,IF(K1354=LIST!$A$76,0,IF(K1354=LIST!$A$77,0,IF(K1354=LIST!$A$78,0,(MIN(D1354,8)-K1354))))))</f>
        <v>0</v>
      </c>
      <c r="K1354" s="185" t="str">
        <f>IF(D1354="","",IF('CLAIM FORM'!$M$7="",0,IF(L1354=LIST!$A$78,0,IF('CLAIM FORM'!$M$7="R&amp;D",0,IF(E1354="",LIST!$A$75,IF(F1354=LIST!$F$30,0,IFERROR(((VLOOKUP(E1354,'TRAINING CODE'!B:D,3,FALSE)*MIN(D1354,8))),LIST!$A$76)))))))</f>
        <v/>
      </c>
      <c r="L1354" s="183" t="str">
        <f>IF(B1354="","",IF('CLAIM FORM'!$M$7="",LIST!$A$77,IFERROR(VLOOKUP(B1354,'PHR (Project Hourly Rate)'!B:G,6,FALSE),LIST!$A$78)))</f>
        <v/>
      </c>
    </row>
    <row r="1355" spans="1:12" ht="36" customHeight="1">
      <c r="A1355" s="184">
        <v>1353</v>
      </c>
      <c r="B1355" s="46"/>
      <c r="C1355" s="47"/>
      <c r="D1355" s="48"/>
      <c r="E1355" s="49"/>
      <c r="F1355" s="49"/>
      <c r="G1355" s="41" t="str">
        <f>IF(C1355="","",VLOOKUP(WEEKDAY(C1355),LIST!$A$15:$B$21,2,FALSE))</f>
        <v/>
      </c>
      <c r="H1355" s="42" t="str">
        <f>IF(B1355="","",IF(L1355=LIST!$A$80,LIST!$A$78,IF(L1355=LIST!$A$81,LIST!$A$78,IF(L1355=LIST!$A$82,LIST!$A$78,IF(IFERROR(VLOOKUP(B1355,'PHR (Project Hourly Rate)'!B:G,6,FALSE),LIST!$A$78)=0,LIST!$A$79,L1355)))))</f>
        <v/>
      </c>
      <c r="I1355" s="42" t="str">
        <f>IF(B1355="","",IF(L1355=LIST!$A$75,"",IF(K1355=LIST!$A$76,LIST!$A$76,IF(L1355=LIST!$A$77,"",IF(L1355=LIST!$A$78,"",IF(L1355=LIST!$A$80,"",IF(L1355=LIST!$A$72,"",IF(L1355=LIST!$A$73,"",IF(L1355=LIST!$A$81,"",IF(L1355=LIST!$A$82,"",IF(L1355=LIST!$A$79,"",IF(K1355=LIST!$A$75,LIST!$A$75,ROUND(J1355*L1355,2)))))))))))))</f>
        <v/>
      </c>
      <c r="J1355" s="43">
        <f>IF(D1355="",0,IF(K1355=LIST!$A$75,0,IF(K1355=LIST!$A$76,0,IF(K1355=LIST!$A$77,0,IF(K1355=LIST!$A$78,0,(MIN(D1355,8)-K1355))))))</f>
        <v>0</v>
      </c>
      <c r="K1355" s="185" t="str">
        <f>IF(D1355="","",IF('CLAIM FORM'!$M$7="",0,IF(L1355=LIST!$A$78,0,IF('CLAIM FORM'!$M$7="R&amp;D",0,IF(E1355="",LIST!$A$75,IF(F1355=LIST!$F$30,0,IFERROR(((VLOOKUP(E1355,'TRAINING CODE'!B:D,3,FALSE)*MIN(D1355,8))),LIST!$A$76)))))))</f>
        <v/>
      </c>
      <c r="L1355" s="183" t="str">
        <f>IF(B1355="","",IF('CLAIM FORM'!$M$7="",LIST!$A$77,IFERROR(VLOOKUP(B1355,'PHR (Project Hourly Rate)'!B:G,6,FALSE),LIST!$A$78)))</f>
        <v/>
      </c>
    </row>
    <row r="1356" spans="1:12" ht="36" customHeight="1">
      <c r="A1356" s="184">
        <v>1354</v>
      </c>
      <c r="B1356" s="46"/>
      <c r="C1356" s="47"/>
      <c r="D1356" s="48"/>
      <c r="E1356" s="49"/>
      <c r="F1356" s="49"/>
      <c r="G1356" s="41" t="str">
        <f>IF(C1356="","",VLOOKUP(WEEKDAY(C1356),LIST!$A$15:$B$21,2,FALSE))</f>
        <v/>
      </c>
      <c r="H1356" s="42" t="str">
        <f>IF(B1356="","",IF(L1356=LIST!$A$80,LIST!$A$78,IF(L1356=LIST!$A$81,LIST!$A$78,IF(L1356=LIST!$A$82,LIST!$A$78,IF(IFERROR(VLOOKUP(B1356,'PHR (Project Hourly Rate)'!B:G,6,FALSE),LIST!$A$78)=0,LIST!$A$79,L1356)))))</f>
        <v/>
      </c>
      <c r="I1356" s="42" t="str">
        <f>IF(B1356="","",IF(L1356=LIST!$A$75,"",IF(K1356=LIST!$A$76,LIST!$A$76,IF(L1356=LIST!$A$77,"",IF(L1356=LIST!$A$78,"",IF(L1356=LIST!$A$80,"",IF(L1356=LIST!$A$72,"",IF(L1356=LIST!$A$73,"",IF(L1356=LIST!$A$81,"",IF(L1356=LIST!$A$82,"",IF(L1356=LIST!$A$79,"",IF(K1356=LIST!$A$75,LIST!$A$75,ROUND(J1356*L1356,2)))))))))))))</f>
        <v/>
      </c>
      <c r="J1356" s="43">
        <f>IF(D1356="",0,IF(K1356=LIST!$A$75,0,IF(K1356=LIST!$A$76,0,IF(K1356=LIST!$A$77,0,IF(K1356=LIST!$A$78,0,(MIN(D1356,8)-K1356))))))</f>
        <v>0</v>
      </c>
      <c r="K1356" s="185" t="str">
        <f>IF(D1356="","",IF('CLAIM FORM'!$M$7="",0,IF(L1356=LIST!$A$78,0,IF('CLAIM FORM'!$M$7="R&amp;D",0,IF(E1356="",LIST!$A$75,IF(F1356=LIST!$F$30,0,IFERROR(((VLOOKUP(E1356,'TRAINING CODE'!B:D,3,FALSE)*MIN(D1356,8))),LIST!$A$76)))))))</f>
        <v/>
      </c>
      <c r="L1356" s="183" t="str">
        <f>IF(B1356="","",IF('CLAIM FORM'!$M$7="",LIST!$A$77,IFERROR(VLOOKUP(B1356,'PHR (Project Hourly Rate)'!B:G,6,FALSE),LIST!$A$78)))</f>
        <v/>
      </c>
    </row>
    <row r="1357" spans="1:12" ht="36" customHeight="1">
      <c r="A1357" s="184">
        <v>1355</v>
      </c>
      <c r="B1357" s="46"/>
      <c r="C1357" s="47"/>
      <c r="D1357" s="48"/>
      <c r="E1357" s="49"/>
      <c r="F1357" s="49"/>
      <c r="G1357" s="41" t="str">
        <f>IF(C1357="","",VLOOKUP(WEEKDAY(C1357),LIST!$A$15:$B$21,2,FALSE))</f>
        <v/>
      </c>
      <c r="H1357" s="42" t="str">
        <f>IF(B1357="","",IF(L1357=LIST!$A$80,LIST!$A$78,IF(L1357=LIST!$A$81,LIST!$A$78,IF(L1357=LIST!$A$82,LIST!$A$78,IF(IFERROR(VLOOKUP(B1357,'PHR (Project Hourly Rate)'!B:G,6,FALSE),LIST!$A$78)=0,LIST!$A$79,L1357)))))</f>
        <v/>
      </c>
      <c r="I1357" s="42" t="str">
        <f>IF(B1357="","",IF(L1357=LIST!$A$75,"",IF(K1357=LIST!$A$76,LIST!$A$76,IF(L1357=LIST!$A$77,"",IF(L1357=LIST!$A$78,"",IF(L1357=LIST!$A$80,"",IF(L1357=LIST!$A$72,"",IF(L1357=LIST!$A$73,"",IF(L1357=LIST!$A$81,"",IF(L1357=LIST!$A$82,"",IF(L1357=LIST!$A$79,"",IF(K1357=LIST!$A$75,LIST!$A$75,ROUND(J1357*L1357,2)))))))))))))</f>
        <v/>
      </c>
      <c r="J1357" s="43">
        <f>IF(D1357="",0,IF(K1357=LIST!$A$75,0,IF(K1357=LIST!$A$76,0,IF(K1357=LIST!$A$77,0,IF(K1357=LIST!$A$78,0,(MIN(D1357,8)-K1357))))))</f>
        <v>0</v>
      </c>
      <c r="K1357" s="185" t="str">
        <f>IF(D1357="","",IF('CLAIM FORM'!$M$7="",0,IF(L1357=LIST!$A$78,0,IF('CLAIM FORM'!$M$7="R&amp;D",0,IF(E1357="",LIST!$A$75,IF(F1357=LIST!$F$30,0,IFERROR(((VLOOKUP(E1357,'TRAINING CODE'!B:D,3,FALSE)*MIN(D1357,8))),LIST!$A$76)))))))</f>
        <v/>
      </c>
      <c r="L1357" s="183" t="str">
        <f>IF(B1357="","",IF('CLAIM FORM'!$M$7="",LIST!$A$77,IFERROR(VLOOKUP(B1357,'PHR (Project Hourly Rate)'!B:G,6,FALSE),LIST!$A$78)))</f>
        <v/>
      </c>
    </row>
    <row r="1358" spans="1:12" ht="36" customHeight="1">
      <c r="A1358" s="184">
        <v>1356</v>
      </c>
      <c r="B1358" s="46"/>
      <c r="C1358" s="47"/>
      <c r="D1358" s="48"/>
      <c r="E1358" s="49"/>
      <c r="F1358" s="49"/>
      <c r="G1358" s="41" t="str">
        <f>IF(C1358="","",VLOOKUP(WEEKDAY(C1358),LIST!$A$15:$B$21,2,FALSE))</f>
        <v/>
      </c>
      <c r="H1358" s="42" t="str">
        <f>IF(B1358="","",IF(L1358=LIST!$A$80,LIST!$A$78,IF(L1358=LIST!$A$81,LIST!$A$78,IF(L1358=LIST!$A$82,LIST!$A$78,IF(IFERROR(VLOOKUP(B1358,'PHR (Project Hourly Rate)'!B:G,6,FALSE),LIST!$A$78)=0,LIST!$A$79,L1358)))))</f>
        <v/>
      </c>
      <c r="I1358" s="42" t="str">
        <f>IF(B1358="","",IF(L1358=LIST!$A$75,"",IF(K1358=LIST!$A$76,LIST!$A$76,IF(L1358=LIST!$A$77,"",IF(L1358=LIST!$A$78,"",IF(L1358=LIST!$A$80,"",IF(L1358=LIST!$A$72,"",IF(L1358=LIST!$A$73,"",IF(L1358=LIST!$A$81,"",IF(L1358=LIST!$A$82,"",IF(L1358=LIST!$A$79,"",IF(K1358=LIST!$A$75,LIST!$A$75,ROUND(J1358*L1358,2)))))))))))))</f>
        <v/>
      </c>
      <c r="J1358" s="43">
        <f>IF(D1358="",0,IF(K1358=LIST!$A$75,0,IF(K1358=LIST!$A$76,0,IF(K1358=LIST!$A$77,0,IF(K1358=LIST!$A$78,0,(MIN(D1358,8)-K1358))))))</f>
        <v>0</v>
      </c>
      <c r="K1358" s="185" t="str">
        <f>IF(D1358="","",IF('CLAIM FORM'!$M$7="",0,IF(L1358=LIST!$A$78,0,IF('CLAIM FORM'!$M$7="R&amp;D",0,IF(E1358="",LIST!$A$75,IF(F1358=LIST!$F$30,0,IFERROR(((VLOOKUP(E1358,'TRAINING CODE'!B:D,3,FALSE)*MIN(D1358,8))),LIST!$A$76)))))))</f>
        <v/>
      </c>
      <c r="L1358" s="183" t="str">
        <f>IF(B1358="","",IF('CLAIM FORM'!$M$7="",LIST!$A$77,IFERROR(VLOOKUP(B1358,'PHR (Project Hourly Rate)'!B:G,6,FALSE),LIST!$A$78)))</f>
        <v/>
      </c>
    </row>
    <row r="1359" spans="1:12" ht="36" customHeight="1">
      <c r="A1359" s="184">
        <v>1357</v>
      </c>
      <c r="B1359" s="46"/>
      <c r="C1359" s="47"/>
      <c r="D1359" s="48"/>
      <c r="E1359" s="49"/>
      <c r="F1359" s="49"/>
      <c r="G1359" s="41" t="str">
        <f>IF(C1359="","",VLOOKUP(WEEKDAY(C1359),LIST!$A$15:$B$21,2,FALSE))</f>
        <v/>
      </c>
      <c r="H1359" s="42" t="str">
        <f>IF(B1359="","",IF(L1359=LIST!$A$80,LIST!$A$78,IF(L1359=LIST!$A$81,LIST!$A$78,IF(L1359=LIST!$A$82,LIST!$A$78,IF(IFERROR(VLOOKUP(B1359,'PHR (Project Hourly Rate)'!B:G,6,FALSE),LIST!$A$78)=0,LIST!$A$79,L1359)))))</f>
        <v/>
      </c>
      <c r="I1359" s="42" t="str">
        <f>IF(B1359="","",IF(L1359=LIST!$A$75,"",IF(K1359=LIST!$A$76,LIST!$A$76,IF(L1359=LIST!$A$77,"",IF(L1359=LIST!$A$78,"",IF(L1359=LIST!$A$80,"",IF(L1359=LIST!$A$72,"",IF(L1359=LIST!$A$73,"",IF(L1359=LIST!$A$81,"",IF(L1359=LIST!$A$82,"",IF(L1359=LIST!$A$79,"",IF(K1359=LIST!$A$75,LIST!$A$75,ROUND(J1359*L1359,2)))))))))))))</f>
        <v/>
      </c>
      <c r="J1359" s="43">
        <f>IF(D1359="",0,IF(K1359=LIST!$A$75,0,IF(K1359=LIST!$A$76,0,IF(K1359=LIST!$A$77,0,IF(K1359=LIST!$A$78,0,(MIN(D1359,8)-K1359))))))</f>
        <v>0</v>
      </c>
      <c r="K1359" s="185" t="str">
        <f>IF(D1359="","",IF('CLAIM FORM'!$M$7="",0,IF(L1359=LIST!$A$78,0,IF('CLAIM FORM'!$M$7="R&amp;D",0,IF(E1359="",LIST!$A$75,IF(F1359=LIST!$F$30,0,IFERROR(((VLOOKUP(E1359,'TRAINING CODE'!B:D,3,FALSE)*MIN(D1359,8))),LIST!$A$76)))))))</f>
        <v/>
      </c>
      <c r="L1359" s="183" t="str">
        <f>IF(B1359="","",IF('CLAIM FORM'!$M$7="",LIST!$A$77,IFERROR(VLOOKUP(B1359,'PHR (Project Hourly Rate)'!B:G,6,FALSE),LIST!$A$78)))</f>
        <v/>
      </c>
    </row>
    <row r="1360" spans="1:12" ht="36" customHeight="1">
      <c r="A1360" s="184">
        <v>1358</v>
      </c>
      <c r="B1360" s="46"/>
      <c r="C1360" s="47"/>
      <c r="D1360" s="48"/>
      <c r="E1360" s="49"/>
      <c r="F1360" s="49"/>
      <c r="G1360" s="41" t="str">
        <f>IF(C1360="","",VLOOKUP(WEEKDAY(C1360),LIST!$A$15:$B$21,2,FALSE))</f>
        <v/>
      </c>
      <c r="H1360" s="42" t="str">
        <f>IF(B1360="","",IF(L1360=LIST!$A$80,LIST!$A$78,IF(L1360=LIST!$A$81,LIST!$A$78,IF(L1360=LIST!$A$82,LIST!$A$78,IF(IFERROR(VLOOKUP(B1360,'PHR (Project Hourly Rate)'!B:G,6,FALSE),LIST!$A$78)=0,LIST!$A$79,L1360)))))</f>
        <v/>
      </c>
      <c r="I1360" s="42" t="str">
        <f>IF(B1360="","",IF(L1360=LIST!$A$75,"",IF(K1360=LIST!$A$76,LIST!$A$76,IF(L1360=LIST!$A$77,"",IF(L1360=LIST!$A$78,"",IF(L1360=LIST!$A$80,"",IF(L1360=LIST!$A$72,"",IF(L1360=LIST!$A$73,"",IF(L1360=LIST!$A$81,"",IF(L1360=LIST!$A$82,"",IF(L1360=LIST!$A$79,"",IF(K1360=LIST!$A$75,LIST!$A$75,ROUND(J1360*L1360,2)))))))))))))</f>
        <v/>
      </c>
      <c r="J1360" s="43">
        <f>IF(D1360="",0,IF(K1360=LIST!$A$75,0,IF(K1360=LIST!$A$76,0,IF(K1360=LIST!$A$77,0,IF(K1360=LIST!$A$78,0,(MIN(D1360,8)-K1360))))))</f>
        <v>0</v>
      </c>
      <c r="K1360" s="185" t="str">
        <f>IF(D1360="","",IF('CLAIM FORM'!$M$7="",0,IF(L1360=LIST!$A$78,0,IF('CLAIM FORM'!$M$7="R&amp;D",0,IF(E1360="",LIST!$A$75,IF(F1360=LIST!$F$30,0,IFERROR(((VLOOKUP(E1360,'TRAINING CODE'!B:D,3,FALSE)*MIN(D1360,8))),LIST!$A$76)))))))</f>
        <v/>
      </c>
      <c r="L1360" s="183" t="str">
        <f>IF(B1360="","",IF('CLAIM FORM'!$M$7="",LIST!$A$77,IFERROR(VLOOKUP(B1360,'PHR (Project Hourly Rate)'!B:G,6,FALSE),LIST!$A$78)))</f>
        <v/>
      </c>
    </row>
    <row r="1361" spans="1:12" ht="36" customHeight="1">
      <c r="A1361" s="184">
        <v>1359</v>
      </c>
      <c r="B1361" s="46"/>
      <c r="C1361" s="47"/>
      <c r="D1361" s="48"/>
      <c r="E1361" s="49"/>
      <c r="F1361" s="49"/>
      <c r="G1361" s="41" t="str">
        <f>IF(C1361="","",VLOOKUP(WEEKDAY(C1361),LIST!$A$15:$B$21,2,FALSE))</f>
        <v/>
      </c>
      <c r="H1361" s="42" t="str">
        <f>IF(B1361="","",IF(L1361=LIST!$A$80,LIST!$A$78,IF(L1361=LIST!$A$81,LIST!$A$78,IF(L1361=LIST!$A$82,LIST!$A$78,IF(IFERROR(VLOOKUP(B1361,'PHR (Project Hourly Rate)'!B:G,6,FALSE),LIST!$A$78)=0,LIST!$A$79,L1361)))))</f>
        <v/>
      </c>
      <c r="I1361" s="42" t="str">
        <f>IF(B1361="","",IF(L1361=LIST!$A$75,"",IF(K1361=LIST!$A$76,LIST!$A$76,IF(L1361=LIST!$A$77,"",IF(L1361=LIST!$A$78,"",IF(L1361=LIST!$A$80,"",IF(L1361=LIST!$A$72,"",IF(L1361=LIST!$A$73,"",IF(L1361=LIST!$A$81,"",IF(L1361=LIST!$A$82,"",IF(L1361=LIST!$A$79,"",IF(K1361=LIST!$A$75,LIST!$A$75,ROUND(J1361*L1361,2)))))))))))))</f>
        <v/>
      </c>
      <c r="J1361" s="43">
        <f>IF(D1361="",0,IF(K1361=LIST!$A$75,0,IF(K1361=LIST!$A$76,0,IF(K1361=LIST!$A$77,0,IF(K1361=LIST!$A$78,0,(MIN(D1361,8)-K1361))))))</f>
        <v>0</v>
      </c>
      <c r="K1361" s="185" t="str">
        <f>IF(D1361="","",IF('CLAIM FORM'!$M$7="",0,IF(L1361=LIST!$A$78,0,IF('CLAIM FORM'!$M$7="R&amp;D",0,IF(E1361="",LIST!$A$75,IF(F1361=LIST!$F$30,0,IFERROR(((VLOOKUP(E1361,'TRAINING CODE'!B:D,3,FALSE)*MIN(D1361,8))),LIST!$A$76)))))))</f>
        <v/>
      </c>
      <c r="L1361" s="183" t="str">
        <f>IF(B1361="","",IF('CLAIM FORM'!$M$7="",LIST!$A$77,IFERROR(VLOOKUP(B1361,'PHR (Project Hourly Rate)'!B:G,6,FALSE),LIST!$A$78)))</f>
        <v/>
      </c>
    </row>
    <row r="1362" spans="1:12" ht="36" customHeight="1">
      <c r="A1362" s="184">
        <v>1360</v>
      </c>
      <c r="B1362" s="46"/>
      <c r="C1362" s="47"/>
      <c r="D1362" s="48"/>
      <c r="E1362" s="49"/>
      <c r="F1362" s="49"/>
      <c r="G1362" s="41" t="str">
        <f>IF(C1362="","",VLOOKUP(WEEKDAY(C1362),LIST!$A$15:$B$21,2,FALSE))</f>
        <v/>
      </c>
      <c r="H1362" s="42" t="str">
        <f>IF(B1362="","",IF(L1362=LIST!$A$80,LIST!$A$78,IF(L1362=LIST!$A$81,LIST!$A$78,IF(L1362=LIST!$A$82,LIST!$A$78,IF(IFERROR(VLOOKUP(B1362,'PHR (Project Hourly Rate)'!B:G,6,FALSE),LIST!$A$78)=0,LIST!$A$79,L1362)))))</f>
        <v/>
      </c>
      <c r="I1362" s="42" t="str">
        <f>IF(B1362="","",IF(L1362=LIST!$A$75,"",IF(K1362=LIST!$A$76,LIST!$A$76,IF(L1362=LIST!$A$77,"",IF(L1362=LIST!$A$78,"",IF(L1362=LIST!$A$80,"",IF(L1362=LIST!$A$72,"",IF(L1362=LIST!$A$73,"",IF(L1362=LIST!$A$81,"",IF(L1362=LIST!$A$82,"",IF(L1362=LIST!$A$79,"",IF(K1362=LIST!$A$75,LIST!$A$75,ROUND(J1362*L1362,2)))))))))))))</f>
        <v/>
      </c>
      <c r="J1362" s="43">
        <f>IF(D1362="",0,IF(K1362=LIST!$A$75,0,IF(K1362=LIST!$A$76,0,IF(K1362=LIST!$A$77,0,IF(K1362=LIST!$A$78,0,(MIN(D1362,8)-K1362))))))</f>
        <v>0</v>
      </c>
      <c r="K1362" s="185" t="str">
        <f>IF(D1362="","",IF('CLAIM FORM'!$M$7="",0,IF(L1362=LIST!$A$78,0,IF('CLAIM FORM'!$M$7="R&amp;D",0,IF(E1362="",LIST!$A$75,IF(F1362=LIST!$F$30,0,IFERROR(((VLOOKUP(E1362,'TRAINING CODE'!B:D,3,FALSE)*MIN(D1362,8))),LIST!$A$76)))))))</f>
        <v/>
      </c>
      <c r="L1362" s="183" t="str">
        <f>IF(B1362="","",IF('CLAIM FORM'!$M$7="",LIST!$A$77,IFERROR(VLOOKUP(B1362,'PHR (Project Hourly Rate)'!B:G,6,FALSE),LIST!$A$78)))</f>
        <v/>
      </c>
    </row>
    <row r="1363" spans="1:12" ht="36" customHeight="1">
      <c r="A1363" s="184">
        <v>1361</v>
      </c>
      <c r="B1363" s="46"/>
      <c r="C1363" s="47"/>
      <c r="D1363" s="48"/>
      <c r="E1363" s="49"/>
      <c r="F1363" s="49"/>
      <c r="G1363" s="41" t="str">
        <f>IF(C1363="","",VLOOKUP(WEEKDAY(C1363),LIST!$A$15:$B$21,2,FALSE))</f>
        <v/>
      </c>
      <c r="H1363" s="42" t="str">
        <f>IF(B1363="","",IF(L1363=LIST!$A$80,LIST!$A$78,IF(L1363=LIST!$A$81,LIST!$A$78,IF(L1363=LIST!$A$82,LIST!$A$78,IF(IFERROR(VLOOKUP(B1363,'PHR (Project Hourly Rate)'!B:G,6,FALSE),LIST!$A$78)=0,LIST!$A$79,L1363)))))</f>
        <v/>
      </c>
      <c r="I1363" s="42" t="str">
        <f>IF(B1363="","",IF(L1363=LIST!$A$75,"",IF(K1363=LIST!$A$76,LIST!$A$76,IF(L1363=LIST!$A$77,"",IF(L1363=LIST!$A$78,"",IF(L1363=LIST!$A$80,"",IF(L1363=LIST!$A$72,"",IF(L1363=LIST!$A$73,"",IF(L1363=LIST!$A$81,"",IF(L1363=LIST!$A$82,"",IF(L1363=LIST!$A$79,"",IF(K1363=LIST!$A$75,LIST!$A$75,ROUND(J1363*L1363,2)))))))))))))</f>
        <v/>
      </c>
      <c r="J1363" s="43">
        <f>IF(D1363="",0,IF(K1363=LIST!$A$75,0,IF(K1363=LIST!$A$76,0,IF(K1363=LIST!$A$77,0,IF(K1363=LIST!$A$78,0,(MIN(D1363,8)-K1363))))))</f>
        <v>0</v>
      </c>
      <c r="K1363" s="185" t="str">
        <f>IF(D1363="","",IF('CLAIM FORM'!$M$7="",0,IF(L1363=LIST!$A$78,0,IF('CLAIM FORM'!$M$7="R&amp;D",0,IF(E1363="",LIST!$A$75,IF(F1363=LIST!$F$30,0,IFERROR(((VLOOKUP(E1363,'TRAINING CODE'!B:D,3,FALSE)*MIN(D1363,8))),LIST!$A$76)))))))</f>
        <v/>
      </c>
      <c r="L1363" s="183" t="str">
        <f>IF(B1363="","",IF('CLAIM FORM'!$M$7="",LIST!$A$77,IFERROR(VLOOKUP(B1363,'PHR (Project Hourly Rate)'!B:G,6,FALSE),LIST!$A$78)))</f>
        <v/>
      </c>
    </row>
    <row r="1364" spans="1:12" ht="36" customHeight="1">
      <c r="A1364" s="184">
        <v>1362</v>
      </c>
      <c r="B1364" s="46"/>
      <c r="C1364" s="47"/>
      <c r="D1364" s="48"/>
      <c r="E1364" s="49"/>
      <c r="F1364" s="49"/>
      <c r="G1364" s="41" t="str">
        <f>IF(C1364="","",VLOOKUP(WEEKDAY(C1364),LIST!$A$15:$B$21,2,FALSE))</f>
        <v/>
      </c>
      <c r="H1364" s="42" t="str">
        <f>IF(B1364="","",IF(L1364=LIST!$A$80,LIST!$A$78,IF(L1364=LIST!$A$81,LIST!$A$78,IF(L1364=LIST!$A$82,LIST!$A$78,IF(IFERROR(VLOOKUP(B1364,'PHR (Project Hourly Rate)'!B:G,6,FALSE),LIST!$A$78)=0,LIST!$A$79,L1364)))))</f>
        <v/>
      </c>
      <c r="I1364" s="42" t="str">
        <f>IF(B1364="","",IF(L1364=LIST!$A$75,"",IF(K1364=LIST!$A$76,LIST!$A$76,IF(L1364=LIST!$A$77,"",IF(L1364=LIST!$A$78,"",IF(L1364=LIST!$A$80,"",IF(L1364=LIST!$A$72,"",IF(L1364=LIST!$A$73,"",IF(L1364=LIST!$A$81,"",IF(L1364=LIST!$A$82,"",IF(L1364=LIST!$A$79,"",IF(K1364=LIST!$A$75,LIST!$A$75,ROUND(J1364*L1364,2)))))))))))))</f>
        <v/>
      </c>
      <c r="J1364" s="43">
        <f>IF(D1364="",0,IF(K1364=LIST!$A$75,0,IF(K1364=LIST!$A$76,0,IF(K1364=LIST!$A$77,0,IF(K1364=LIST!$A$78,0,(MIN(D1364,8)-K1364))))))</f>
        <v>0</v>
      </c>
      <c r="K1364" s="185" t="str">
        <f>IF(D1364="","",IF('CLAIM FORM'!$M$7="",0,IF(L1364=LIST!$A$78,0,IF('CLAIM FORM'!$M$7="R&amp;D",0,IF(E1364="",LIST!$A$75,IF(F1364=LIST!$F$30,0,IFERROR(((VLOOKUP(E1364,'TRAINING CODE'!B:D,3,FALSE)*MIN(D1364,8))),LIST!$A$76)))))))</f>
        <v/>
      </c>
      <c r="L1364" s="183" t="str">
        <f>IF(B1364="","",IF('CLAIM FORM'!$M$7="",LIST!$A$77,IFERROR(VLOOKUP(B1364,'PHR (Project Hourly Rate)'!B:G,6,FALSE),LIST!$A$78)))</f>
        <v/>
      </c>
    </row>
    <row r="1365" spans="1:12" ht="36" customHeight="1">
      <c r="A1365" s="184">
        <v>1363</v>
      </c>
      <c r="B1365" s="46"/>
      <c r="C1365" s="47"/>
      <c r="D1365" s="48"/>
      <c r="E1365" s="49"/>
      <c r="F1365" s="49"/>
      <c r="G1365" s="41" t="str">
        <f>IF(C1365="","",VLOOKUP(WEEKDAY(C1365),LIST!$A$15:$B$21,2,FALSE))</f>
        <v/>
      </c>
      <c r="H1365" s="42" t="str">
        <f>IF(B1365="","",IF(L1365=LIST!$A$80,LIST!$A$78,IF(L1365=LIST!$A$81,LIST!$A$78,IF(L1365=LIST!$A$82,LIST!$A$78,IF(IFERROR(VLOOKUP(B1365,'PHR (Project Hourly Rate)'!B:G,6,FALSE),LIST!$A$78)=0,LIST!$A$79,L1365)))))</f>
        <v/>
      </c>
      <c r="I1365" s="42" t="str">
        <f>IF(B1365="","",IF(L1365=LIST!$A$75,"",IF(K1365=LIST!$A$76,LIST!$A$76,IF(L1365=LIST!$A$77,"",IF(L1365=LIST!$A$78,"",IF(L1365=LIST!$A$80,"",IF(L1365=LIST!$A$72,"",IF(L1365=LIST!$A$73,"",IF(L1365=LIST!$A$81,"",IF(L1365=LIST!$A$82,"",IF(L1365=LIST!$A$79,"",IF(K1365=LIST!$A$75,LIST!$A$75,ROUND(J1365*L1365,2)))))))))))))</f>
        <v/>
      </c>
      <c r="J1365" s="43">
        <f>IF(D1365="",0,IF(K1365=LIST!$A$75,0,IF(K1365=LIST!$A$76,0,IF(K1365=LIST!$A$77,0,IF(K1365=LIST!$A$78,0,(MIN(D1365,8)-K1365))))))</f>
        <v>0</v>
      </c>
      <c r="K1365" s="185" t="str">
        <f>IF(D1365="","",IF('CLAIM FORM'!$M$7="",0,IF(L1365=LIST!$A$78,0,IF('CLAIM FORM'!$M$7="R&amp;D",0,IF(E1365="",LIST!$A$75,IF(F1365=LIST!$F$30,0,IFERROR(((VLOOKUP(E1365,'TRAINING CODE'!B:D,3,FALSE)*MIN(D1365,8))),LIST!$A$76)))))))</f>
        <v/>
      </c>
      <c r="L1365" s="183" t="str">
        <f>IF(B1365="","",IF('CLAIM FORM'!$M$7="",LIST!$A$77,IFERROR(VLOOKUP(B1365,'PHR (Project Hourly Rate)'!B:G,6,FALSE),LIST!$A$78)))</f>
        <v/>
      </c>
    </row>
    <row r="1366" spans="1:12" ht="36" customHeight="1">
      <c r="A1366" s="184">
        <v>1364</v>
      </c>
      <c r="B1366" s="46"/>
      <c r="C1366" s="47"/>
      <c r="D1366" s="48"/>
      <c r="E1366" s="49"/>
      <c r="F1366" s="49"/>
      <c r="G1366" s="41" t="str">
        <f>IF(C1366="","",VLOOKUP(WEEKDAY(C1366),LIST!$A$15:$B$21,2,FALSE))</f>
        <v/>
      </c>
      <c r="H1366" s="42" t="str">
        <f>IF(B1366="","",IF(L1366=LIST!$A$80,LIST!$A$78,IF(L1366=LIST!$A$81,LIST!$A$78,IF(L1366=LIST!$A$82,LIST!$A$78,IF(IFERROR(VLOOKUP(B1366,'PHR (Project Hourly Rate)'!B:G,6,FALSE),LIST!$A$78)=0,LIST!$A$79,L1366)))))</f>
        <v/>
      </c>
      <c r="I1366" s="42" t="str">
        <f>IF(B1366="","",IF(L1366=LIST!$A$75,"",IF(K1366=LIST!$A$76,LIST!$A$76,IF(L1366=LIST!$A$77,"",IF(L1366=LIST!$A$78,"",IF(L1366=LIST!$A$80,"",IF(L1366=LIST!$A$72,"",IF(L1366=LIST!$A$73,"",IF(L1366=LIST!$A$81,"",IF(L1366=LIST!$A$82,"",IF(L1366=LIST!$A$79,"",IF(K1366=LIST!$A$75,LIST!$A$75,ROUND(J1366*L1366,2)))))))))))))</f>
        <v/>
      </c>
      <c r="J1366" s="43">
        <f>IF(D1366="",0,IF(K1366=LIST!$A$75,0,IF(K1366=LIST!$A$76,0,IF(K1366=LIST!$A$77,0,IF(K1366=LIST!$A$78,0,(MIN(D1366,8)-K1366))))))</f>
        <v>0</v>
      </c>
      <c r="K1366" s="185" t="str">
        <f>IF(D1366="","",IF('CLAIM FORM'!$M$7="",0,IF(L1366=LIST!$A$78,0,IF('CLAIM FORM'!$M$7="R&amp;D",0,IF(E1366="",LIST!$A$75,IF(F1366=LIST!$F$30,0,IFERROR(((VLOOKUP(E1366,'TRAINING CODE'!B:D,3,FALSE)*MIN(D1366,8))),LIST!$A$76)))))))</f>
        <v/>
      </c>
      <c r="L1366" s="183" t="str">
        <f>IF(B1366="","",IF('CLAIM FORM'!$M$7="",LIST!$A$77,IFERROR(VLOOKUP(B1366,'PHR (Project Hourly Rate)'!B:G,6,FALSE),LIST!$A$78)))</f>
        <v/>
      </c>
    </row>
    <row r="1367" spans="1:12" ht="36" customHeight="1">
      <c r="A1367" s="184">
        <v>1365</v>
      </c>
      <c r="B1367" s="46"/>
      <c r="C1367" s="47"/>
      <c r="D1367" s="48"/>
      <c r="E1367" s="49"/>
      <c r="F1367" s="49"/>
      <c r="G1367" s="41" t="str">
        <f>IF(C1367="","",VLOOKUP(WEEKDAY(C1367),LIST!$A$15:$B$21,2,FALSE))</f>
        <v/>
      </c>
      <c r="H1367" s="42" t="str">
        <f>IF(B1367="","",IF(L1367=LIST!$A$80,LIST!$A$78,IF(L1367=LIST!$A$81,LIST!$A$78,IF(L1367=LIST!$A$82,LIST!$A$78,IF(IFERROR(VLOOKUP(B1367,'PHR (Project Hourly Rate)'!B:G,6,FALSE),LIST!$A$78)=0,LIST!$A$79,L1367)))))</f>
        <v/>
      </c>
      <c r="I1367" s="42" t="str">
        <f>IF(B1367="","",IF(L1367=LIST!$A$75,"",IF(K1367=LIST!$A$76,LIST!$A$76,IF(L1367=LIST!$A$77,"",IF(L1367=LIST!$A$78,"",IF(L1367=LIST!$A$80,"",IF(L1367=LIST!$A$72,"",IF(L1367=LIST!$A$73,"",IF(L1367=LIST!$A$81,"",IF(L1367=LIST!$A$82,"",IF(L1367=LIST!$A$79,"",IF(K1367=LIST!$A$75,LIST!$A$75,ROUND(J1367*L1367,2)))))))))))))</f>
        <v/>
      </c>
      <c r="J1367" s="43">
        <f>IF(D1367="",0,IF(K1367=LIST!$A$75,0,IF(K1367=LIST!$A$76,0,IF(K1367=LIST!$A$77,0,IF(K1367=LIST!$A$78,0,(MIN(D1367,8)-K1367))))))</f>
        <v>0</v>
      </c>
      <c r="K1367" s="185" t="str">
        <f>IF(D1367="","",IF('CLAIM FORM'!$M$7="",0,IF(L1367=LIST!$A$78,0,IF('CLAIM FORM'!$M$7="R&amp;D",0,IF(E1367="",LIST!$A$75,IF(F1367=LIST!$F$30,0,IFERROR(((VLOOKUP(E1367,'TRAINING CODE'!B:D,3,FALSE)*MIN(D1367,8))),LIST!$A$76)))))))</f>
        <v/>
      </c>
      <c r="L1367" s="183" t="str">
        <f>IF(B1367="","",IF('CLAIM FORM'!$M$7="",LIST!$A$77,IFERROR(VLOOKUP(B1367,'PHR (Project Hourly Rate)'!B:G,6,FALSE),LIST!$A$78)))</f>
        <v/>
      </c>
    </row>
    <row r="1368" spans="1:12" ht="36" customHeight="1">
      <c r="A1368" s="184">
        <v>1366</v>
      </c>
      <c r="B1368" s="46"/>
      <c r="C1368" s="47"/>
      <c r="D1368" s="48"/>
      <c r="E1368" s="49"/>
      <c r="F1368" s="49"/>
      <c r="G1368" s="41" t="str">
        <f>IF(C1368="","",VLOOKUP(WEEKDAY(C1368),LIST!$A$15:$B$21,2,FALSE))</f>
        <v/>
      </c>
      <c r="H1368" s="42" t="str">
        <f>IF(B1368="","",IF(L1368=LIST!$A$80,LIST!$A$78,IF(L1368=LIST!$A$81,LIST!$A$78,IF(L1368=LIST!$A$82,LIST!$A$78,IF(IFERROR(VLOOKUP(B1368,'PHR (Project Hourly Rate)'!B:G,6,FALSE),LIST!$A$78)=0,LIST!$A$79,L1368)))))</f>
        <v/>
      </c>
      <c r="I1368" s="42" t="str">
        <f>IF(B1368="","",IF(L1368=LIST!$A$75,"",IF(K1368=LIST!$A$76,LIST!$A$76,IF(L1368=LIST!$A$77,"",IF(L1368=LIST!$A$78,"",IF(L1368=LIST!$A$80,"",IF(L1368=LIST!$A$72,"",IF(L1368=LIST!$A$73,"",IF(L1368=LIST!$A$81,"",IF(L1368=LIST!$A$82,"",IF(L1368=LIST!$A$79,"",IF(K1368=LIST!$A$75,LIST!$A$75,ROUND(J1368*L1368,2)))))))))))))</f>
        <v/>
      </c>
      <c r="J1368" s="43">
        <f>IF(D1368="",0,IF(K1368=LIST!$A$75,0,IF(K1368=LIST!$A$76,0,IF(K1368=LIST!$A$77,0,IF(K1368=LIST!$A$78,0,(MIN(D1368,8)-K1368))))))</f>
        <v>0</v>
      </c>
      <c r="K1368" s="185" t="str">
        <f>IF(D1368="","",IF('CLAIM FORM'!$M$7="",0,IF(L1368=LIST!$A$78,0,IF('CLAIM FORM'!$M$7="R&amp;D",0,IF(E1368="",LIST!$A$75,IF(F1368=LIST!$F$30,0,IFERROR(((VLOOKUP(E1368,'TRAINING CODE'!B:D,3,FALSE)*MIN(D1368,8))),LIST!$A$76)))))))</f>
        <v/>
      </c>
      <c r="L1368" s="183" t="str">
        <f>IF(B1368="","",IF('CLAIM FORM'!$M$7="",LIST!$A$77,IFERROR(VLOOKUP(B1368,'PHR (Project Hourly Rate)'!B:G,6,FALSE),LIST!$A$78)))</f>
        <v/>
      </c>
    </row>
    <row r="1369" spans="1:12" ht="36" customHeight="1">
      <c r="A1369" s="184">
        <v>1367</v>
      </c>
      <c r="B1369" s="46"/>
      <c r="C1369" s="47"/>
      <c r="D1369" s="48"/>
      <c r="E1369" s="49"/>
      <c r="F1369" s="49"/>
      <c r="G1369" s="41" t="str">
        <f>IF(C1369="","",VLOOKUP(WEEKDAY(C1369),LIST!$A$15:$B$21,2,FALSE))</f>
        <v/>
      </c>
      <c r="H1369" s="42" t="str">
        <f>IF(B1369="","",IF(L1369=LIST!$A$80,LIST!$A$78,IF(L1369=LIST!$A$81,LIST!$A$78,IF(L1369=LIST!$A$82,LIST!$A$78,IF(IFERROR(VLOOKUP(B1369,'PHR (Project Hourly Rate)'!B:G,6,FALSE),LIST!$A$78)=0,LIST!$A$79,L1369)))))</f>
        <v/>
      </c>
      <c r="I1369" s="42" t="str">
        <f>IF(B1369="","",IF(L1369=LIST!$A$75,"",IF(K1369=LIST!$A$76,LIST!$A$76,IF(L1369=LIST!$A$77,"",IF(L1369=LIST!$A$78,"",IF(L1369=LIST!$A$80,"",IF(L1369=LIST!$A$72,"",IF(L1369=LIST!$A$73,"",IF(L1369=LIST!$A$81,"",IF(L1369=LIST!$A$82,"",IF(L1369=LIST!$A$79,"",IF(K1369=LIST!$A$75,LIST!$A$75,ROUND(J1369*L1369,2)))))))))))))</f>
        <v/>
      </c>
      <c r="J1369" s="43">
        <f>IF(D1369="",0,IF(K1369=LIST!$A$75,0,IF(K1369=LIST!$A$76,0,IF(K1369=LIST!$A$77,0,IF(K1369=LIST!$A$78,0,(MIN(D1369,8)-K1369))))))</f>
        <v>0</v>
      </c>
      <c r="K1369" s="185" t="str">
        <f>IF(D1369="","",IF('CLAIM FORM'!$M$7="",0,IF(L1369=LIST!$A$78,0,IF('CLAIM FORM'!$M$7="R&amp;D",0,IF(E1369="",LIST!$A$75,IF(F1369=LIST!$F$30,0,IFERROR(((VLOOKUP(E1369,'TRAINING CODE'!B:D,3,FALSE)*MIN(D1369,8))),LIST!$A$76)))))))</f>
        <v/>
      </c>
      <c r="L1369" s="183" t="str">
        <f>IF(B1369="","",IF('CLAIM FORM'!$M$7="",LIST!$A$77,IFERROR(VLOOKUP(B1369,'PHR (Project Hourly Rate)'!B:G,6,FALSE),LIST!$A$78)))</f>
        <v/>
      </c>
    </row>
    <row r="1370" spans="1:12" ht="36" customHeight="1">
      <c r="A1370" s="184">
        <v>1368</v>
      </c>
      <c r="B1370" s="46"/>
      <c r="C1370" s="47"/>
      <c r="D1370" s="48"/>
      <c r="E1370" s="49"/>
      <c r="F1370" s="49"/>
      <c r="G1370" s="41" t="str">
        <f>IF(C1370="","",VLOOKUP(WEEKDAY(C1370),LIST!$A$15:$B$21,2,FALSE))</f>
        <v/>
      </c>
      <c r="H1370" s="42" t="str">
        <f>IF(B1370="","",IF(L1370=LIST!$A$80,LIST!$A$78,IF(L1370=LIST!$A$81,LIST!$A$78,IF(L1370=LIST!$A$82,LIST!$A$78,IF(IFERROR(VLOOKUP(B1370,'PHR (Project Hourly Rate)'!B:G,6,FALSE),LIST!$A$78)=0,LIST!$A$79,L1370)))))</f>
        <v/>
      </c>
      <c r="I1370" s="42" t="str">
        <f>IF(B1370="","",IF(L1370=LIST!$A$75,"",IF(K1370=LIST!$A$76,LIST!$A$76,IF(L1370=LIST!$A$77,"",IF(L1370=LIST!$A$78,"",IF(L1370=LIST!$A$80,"",IF(L1370=LIST!$A$72,"",IF(L1370=LIST!$A$73,"",IF(L1370=LIST!$A$81,"",IF(L1370=LIST!$A$82,"",IF(L1370=LIST!$A$79,"",IF(K1370=LIST!$A$75,LIST!$A$75,ROUND(J1370*L1370,2)))))))))))))</f>
        <v/>
      </c>
      <c r="J1370" s="43">
        <f>IF(D1370="",0,IF(K1370=LIST!$A$75,0,IF(K1370=LIST!$A$76,0,IF(K1370=LIST!$A$77,0,IF(K1370=LIST!$A$78,0,(MIN(D1370,8)-K1370))))))</f>
        <v>0</v>
      </c>
      <c r="K1370" s="185" t="str">
        <f>IF(D1370="","",IF('CLAIM FORM'!$M$7="",0,IF(L1370=LIST!$A$78,0,IF('CLAIM FORM'!$M$7="R&amp;D",0,IF(E1370="",LIST!$A$75,IF(F1370=LIST!$F$30,0,IFERROR(((VLOOKUP(E1370,'TRAINING CODE'!B:D,3,FALSE)*MIN(D1370,8))),LIST!$A$76)))))))</f>
        <v/>
      </c>
      <c r="L1370" s="183" t="str">
        <f>IF(B1370="","",IF('CLAIM FORM'!$M$7="",LIST!$A$77,IFERROR(VLOOKUP(B1370,'PHR (Project Hourly Rate)'!B:G,6,FALSE),LIST!$A$78)))</f>
        <v/>
      </c>
    </row>
    <row r="1371" spans="1:12" ht="36" customHeight="1">
      <c r="A1371" s="184">
        <v>1369</v>
      </c>
      <c r="B1371" s="46"/>
      <c r="C1371" s="47"/>
      <c r="D1371" s="48"/>
      <c r="E1371" s="49"/>
      <c r="F1371" s="49"/>
      <c r="G1371" s="41" t="str">
        <f>IF(C1371="","",VLOOKUP(WEEKDAY(C1371),LIST!$A$15:$B$21,2,FALSE))</f>
        <v/>
      </c>
      <c r="H1371" s="42" t="str">
        <f>IF(B1371="","",IF(L1371=LIST!$A$80,LIST!$A$78,IF(L1371=LIST!$A$81,LIST!$A$78,IF(L1371=LIST!$A$82,LIST!$A$78,IF(IFERROR(VLOOKUP(B1371,'PHR (Project Hourly Rate)'!B:G,6,FALSE),LIST!$A$78)=0,LIST!$A$79,L1371)))))</f>
        <v/>
      </c>
      <c r="I1371" s="42" t="str">
        <f>IF(B1371="","",IF(L1371=LIST!$A$75,"",IF(K1371=LIST!$A$76,LIST!$A$76,IF(L1371=LIST!$A$77,"",IF(L1371=LIST!$A$78,"",IF(L1371=LIST!$A$80,"",IF(L1371=LIST!$A$72,"",IF(L1371=LIST!$A$73,"",IF(L1371=LIST!$A$81,"",IF(L1371=LIST!$A$82,"",IF(L1371=LIST!$A$79,"",IF(K1371=LIST!$A$75,LIST!$A$75,ROUND(J1371*L1371,2)))))))))))))</f>
        <v/>
      </c>
      <c r="J1371" s="43">
        <f>IF(D1371="",0,IF(K1371=LIST!$A$75,0,IF(K1371=LIST!$A$76,0,IF(K1371=LIST!$A$77,0,IF(K1371=LIST!$A$78,0,(MIN(D1371,8)-K1371))))))</f>
        <v>0</v>
      </c>
      <c r="K1371" s="185" t="str">
        <f>IF(D1371="","",IF('CLAIM FORM'!$M$7="",0,IF(L1371=LIST!$A$78,0,IF('CLAIM FORM'!$M$7="R&amp;D",0,IF(E1371="",LIST!$A$75,IF(F1371=LIST!$F$30,0,IFERROR(((VLOOKUP(E1371,'TRAINING CODE'!B:D,3,FALSE)*MIN(D1371,8))),LIST!$A$76)))))))</f>
        <v/>
      </c>
      <c r="L1371" s="183" t="str">
        <f>IF(B1371="","",IF('CLAIM FORM'!$M$7="",LIST!$A$77,IFERROR(VLOOKUP(B1371,'PHR (Project Hourly Rate)'!B:G,6,FALSE),LIST!$A$78)))</f>
        <v/>
      </c>
    </row>
    <row r="1372" spans="1:12" ht="36" customHeight="1">
      <c r="A1372" s="184">
        <v>1370</v>
      </c>
      <c r="B1372" s="46"/>
      <c r="C1372" s="47"/>
      <c r="D1372" s="48"/>
      <c r="E1372" s="49"/>
      <c r="F1372" s="49"/>
      <c r="G1372" s="41" t="str">
        <f>IF(C1372="","",VLOOKUP(WEEKDAY(C1372),LIST!$A$15:$B$21,2,FALSE))</f>
        <v/>
      </c>
      <c r="H1372" s="42" t="str">
        <f>IF(B1372="","",IF(L1372=LIST!$A$80,LIST!$A$78,IF(L1372=LIST!$A$81,LIST!$A$78,IF(L1372=LIST!$A$82,LIST!$A$78,IF(IFERROR(VLOOKUP(B1372,'PHR (Project Hourly Rate)'!B:G,6,FALSE),LIST!$A$78)=0,LIST!$A$79,L1372)))))</f>
        <v/>
      </c>
      <c r="I1372" s="42" t="str">
        <f>IF(B1372="","",IF(L1372=LIST!$A$75,"",IF(K1372=LIST!$A$76,LIST!$A$76,IF(L1372=LIST!$A$77,"",IF(L1372=LIST!$A$78,"",IF(L1372=LIST!$A$80,"",IF(L1372=LIST!$A$72,"",IF(L1372=LIST!$A$73,"",IF(L1372=LIST!$A$81,"",IF(L1372=LIST!$A$82,"",IF(L1372=LIST!$A$79,"",IF(K1372=LIST!$A$75,LIST!$A$75,ROUND(J1372*L1372,2)))))))))))))</f>
        <v/>
      </c>
      <c r="J1372" s="43">
        <f>IF(D1372="",0,IF(K1372=LIST!$A$75,0,IF(K1372=LIST!$A$76,0,IF(K1372=LIST!$A$77,0,IF(K1372=LIST!$A$78,0,(MIN(D1372,8)-K1372))))))</f>
        <v>0</v>
      </c>
      <c r="K1372" s="185" t="str">
        <f>IF(D1372="","",IF('CLAIM FORM'!$M$7="",0,IF(L1372=LIST!$A$78,0,IF('CLAIM FORM'!$M$7="R&amp;D",0,IF(E1372="",LIST!$A$75,IF(F1372=LIST!$F$30,0,IFERROR(((VLOOKUP(E1372,'TRAINING CODE'!B:D,3,FALSE)*MIN(D1372,8))),LIST!$A$76)))))))</f>
        <v/>
      </c>
      <c r="L1372" s="183" t="str">
        <f>IF(B1372="","",IF('CLAIM FORM'!$M$7="",LIST!$A$77,IFERROR(VLOOKUP(B1372,'PHR (Project Hourly Rate)'!B:G,6,FALSE),LIST!$A$78)))</f>
        <v/>
      </c>
    </row>
    <row r="1373" spans="1:12" ht="36" customHeight="1">
      <c r="A1373" s="184">
        <v>1371</v>
      </c>
      <c r="B1373" s="46"/>
      <c r="C1373" s="47"/>
      <c r="D1373" s="48"/>
      <c r="E1373" s="49"/>
      <c r="F1373" s="49"/>
      <c r="G1373" s="41" t="str">
        <f>IF(C1373="","",VLOOKUP(WEEKDAY(C1373),LIST!$A$15:$B$21,2,FALSE))</f>
        <v/>
      </c>
      <c r="H1373" s="42" t="str">
        <f>IF(B1373="","",IF(L1373=LIST!$A$80,LIST!$A$78,IF(L1373=LIST!$A$81,LIST!$A$78,IF(L1373=LIST!$A$82,LIST!$A$78,IF(IFERROR(VLOOKUP(B1373,'PHR (Project Hourly Rate)'!B:G,6,FALSE),LIST!$A$78)=0,LIST!$A$79,L1373)))))</f>
        <v/>
      </c>
      <c r="I1373" s="42" t="str">
        <f>IF(B1373="","",IF(L1373=LIST!$A$75,"",IF(K1373=LIST!$A$76,LIST!$A$76,IF(L1373=LIST!$A$77,"",IF(L1373=LIST!$A$78,"",IF(L1373=LIST!$A$80,"",IF(L1373=LIST!$A$72,"",IF(L1373=LIST!$A$73,"",IF(L1373=LIST!$A$81,"",IF(L1373=LIST!$A$82,"",IF(L1373=LIST!$A$79,"",IF(K1373=LIST!$A$75,LIST!$A$75,ROUND(J1373*L1373,2)))))))))))))</f>
        <v/>
      </c>
      <c r="J1373" s="43">
        <f>IF(D1373="",0,IF(K1373=LIST!$A$75,0,IF(K1373=LIST!$A$76,0,IF(K1373=LIST!$A$77,0,IF(K1373=LIST!$A$78,0,(MIN(D1373,8)-K1373))))))</f>
        <v>0</v>
      </c>
      <c r="K1373" s="185" t="str">
        <f>IF(D1373="","",IF('CLAIM FORM'!$M$7="",0,IF(L1373=LIST!$A$78,0,IF('CLAIM FORM'!$M$7="R&amp;D",0,IF(E1373="",LIST!$A$75,IF(F1373=LIST!$F$30,0,IFERROR(((VLOOKUP(E1373,'TRAINING CODE'!B:D,3,FALSE)*MIN(D1373,8))),LIST!$A$76)))))))</f>
        <v/>
      </c>
      <c r="L1373" s="183" t="str">
        <f>IF(B1373="","",IF('CLAIM FORM'!$M$7="",LIST!$A$77,IFERROR(VLOOKUP(B1373,'PHR (Project Hourly Rate)'!B:G,6,FALSE),LIST!$A$78)))</f>
        <v/>
      </c>
    </row>
    <row r="1374" spans="1:12" ht="36" customHeight="1">
      <c r="A1374" s="184">
        <v>1372</v>
      </c>
      <c r="B1374" s="46"/>
      <c r="C1374" s="47"/>
      <c r="D1374" s="48"/>
      <c r="E1374" s="49"/>
      <c r="F1374" s="49"/>
      <c r="G1374" s="41" t="str">
        <f>IF(C1374="","",VLOOKUP(WEEKDAY(C1374),LIST!$A$15:$B$21,2,FALSE))</f>
        <v/>
      </c>
      <c r="H1374" s="42" t="str">
        <f>IF(B1374="","",IF(L1374=LIST!$A$80,LIST!$A$78,IF(L1374=LIST!$A$81,LIST!$A$78,IF(L1374=LIST!$A$82,LIST!$A$78,IF(IFERROR(VLOOKUP(B1374,'PHR (Project Hourly Rate)'!B:G,6,FALSE),LIST!$A$78)=0,LIST!$A$79,L1374)))))</f>
        <v/>
      </c>
      <c r="I1374" s="42" t="str">
        <f>IF(B1374="","",IF(L1374=LIST!$A$75,"",IF(K1374=LIST!$A$76,LIST!$A$76,IF(L1374=LIST!$A$77,"",IF(L1374=LIST!$A$78,"",IF(L1374=LIST!$A$80,"",IF(L1374=LIST!$A$72,"",IF(L1374=LIST!$A$73,"",IF(L1374=LIST!$A$81,"",IF(L1374=LIST!$A$82,"",IF(L1374=LIST!$A$79,"",IF(K1374=LIST!$A$75,LIST!$A$75,ROUND(J1374*L1374,2)))))))))))))</f>
        <v/>
      </c>
      <c r="J1374" s="43">
        <f>IF(D1374="",0,IF(K1374=LIST!$A$75,0,IF(K1374=LIST!$A$76,0,IF(K1374=LIST!$A$77,0,IF(K1374=LIST!$A$78,0,(MIN(D1374,8)-K1374))))))</f>
        <v>0</v>
      </c>
      <c r="K1374" s="185" t="str">
        <f>IF(D1374="","",IF('CLAIM FORM'!$M$7="",0,IF(L1374=LIST!$A$78,0,IF('CLAIM FORM'!$M$7="R&amp;D",0,IF(E1374="",LIST!$A$75,IF(F1374=LIST!$F$30,0,IFERROR(((VLOOKUP(E1374,'TRAINING CODE'!B:D,3,FALSE)*MIN(D1374,8))),LIST!$A$76)))))))</f>
        <v/>
      </c>
      <c r="L1374" s="183" t="str">
        <f>IF(B1374="","",IF('CLAIM FORM'!$M$7="",LIST!$A$77,IFERROR(VLOOKUP(B1374,'PHR (Project Hourly Rate)'!B:G,6,FALSE),LIST!$A$78)))</f>
        <v/>
      </c>
    </row>
    <row r="1375" spans="1:12" ht="36" customHeight="1">
      <c r="A1375" s="184">
        <v>1373</v>
      </c>
      <c r="B1375" s="46"/>
      <c r="C1375" s="47"/>
      <c r="D1375" s="48"/>
      <c r="E1375" s="49"/>
      <c r="F1375" s="49"/>
      <c r="G1375" s="41" t="str">
        <f>IF(C1375="","",VLOOKUP(WEEKDAY(C1375),LIST!$A$15:$B$21,2,FALSE))</f>
        <v/>
      </c>
      <c r="H1375" s="42" t="str">
        <f>IF(B1375="","",IF(L1375=LIST!$A$80,LIST!$A$78,IF(L1375=LIST!$A$81,LIST!$A$78,IF(L1375=LIST!$A$82,LIST!$A$78,IF(IFERROR(VLOOKUP(B1375,'PHR (Project Hourly Rate)'!B:G,6,FALSE),LIST!$A$78)=0,LIST!$A$79,L1375)))))</f>
        <v/>
      </c>
      <c r="I1375" s="42" t="str">
        <f>IF(B1375="","",IF(L1375=LIST!$A$75,"",IF(K1375=LIST!$A$76,LIST!$A$76,IF(L1375=LIST!$A$77,"",IF(L1375=LIST!$A$78,"",IF(L1375=LIST!$A$80,"",IF(L1375=LIST!$A$72,"",IF(L1375=LIST!$A$73,"",IF(L1375=LIST!$A$81,"",IF(L1375=LIST!$A$82,"",IF(L1375=LIST!$A$79,"",IF(K1375=LIST!$A$75,LIST!$A$75,ROUND(J1375*L1375,2)))))))))))))</f>
        <v/>
      </c>
      <c r="J1375" s="43">
        <f>IF(D1375="",0,IF(K1375=LIST!$A$75,0,IF(K1375=LIST!$A$76,0,IF(K1375=LIST!$A$77,0,IF(K1375=LIST!$A$78,0,(MIN(D1375,8)-K1375))))))</f>
        <v>0</v>
      </c>
      <c r="K1375" s="185" t="str">
        <f>IF(D1375="","",IF('CLAIM FORM'!$M$7="",0,IF(L1375=LIST!$A$78,0,IF('CLAIM FORM'!$M$7="R&amp;D",0,IF(E1375="",LIST!$A$75,IF(F1375=LIST!$F$30,0,IFERROR(((VLOOKUP(E1375,'TRAINING CODE'!B:D,3,FALSE)*MIN(D1375,8))),LIST!$A$76)))))))</f>
        <v/>
      </c>
      <c r="L1375" s="183" t="str">
        <f>IF(B1375="","",IF('CLAIM FORM'!$M$7="",LIST!$A$77,IFERROR(VLOOKUP(B1375,'PHR (Project Hourly Rate)'!B:G,6,FALSE),LIST!$A$78)))</f>
        <v/>
      </c>
    </row>
    <row r="1376" spans="1:12" ht="36" customHeight="1">
      <c r="A1376" s="184">
        <v>1374</v>
      </c>
      <c r="B1376" s="46"/>
      <c r="C1376" s="47"/>
      <c r="D1376" s="48"/>
      <c r="E1376" s="49"/>
      <c r="F1376" s="49"/>
      <c r="G1376" s="41" t="str">
        <f>IF(C1376="","",VLOOKUP(WEEKDAY(C1376),LIST!$A$15:$B$21,2,FALSE))</f>
        <v/>
      </c>
      <c r="H1376" s="42" t="str">
        <f>IF(B1376="","",IF(L1376=LIST!$A$80,LIST!$A$78,IF(L1376=LIST!$A$81,LIST!$A$78,IF(L1376=LIST!$A$82,LIST!$A$78,IF(IFERROR(VLOOKUP(B1376,'PHR (Project Hourly Rate)'!B:G,6,FALSE),LIST!$A$78)=0,LIST!$A$79,L1376)))))</f>
        <v/>
      </c>
      <c r="I1376" s="42" t="str">
        <f>IF(B1376="","",IF(L1376=LIST!$A$75,"",IF(K1376=LIST!$A$76,LIST!$A$76,IF(L1376=LIST!$A$77,"",IF(L1376=LIST!$A$78,"",IF(L1376=LIST!$A$80,"",IF(L1376=LIST!$A$72,"",IF(L1376=LIST!$A$73,"",IF(L1376=LIST!$A$81,"",IF(L1376=LIST!$A$82,"",IF(L1376=LIST!$A$79,"",IF(K1376=LIST!$A$75,LIST!$A$75,ROUND(J1376*L1376,2)))))))))))))</f>
        <v/>
      </c>
      <c r="J1376" s="43">
        <f>IF(D1376="",0,IF(K1376=LIST!$A$75,0,IF(K1376=LIST!$A$76,0,IF(K1376=LIST!$A$77,0,IF(K1376=LIST!$A$78,0,(MIN(D1376,8)-K1376))))))</f>
        <v>0</v>
      </c>
      <c r="K1376" s="185" t="str">
        <f>IF(D1376="","",IF('CLAIM FORM'!$M$7="",0,IF(L1376=LIST!$A$78,0,IF('CLAIM FORM'!$M$7="R&amp;D",0,IF(E1376="",LIST!$A$75,IF(F1376=LIST!$F$30,0,IFERROR(((VLOOKUP(E1376,'TRAINING CODE'!B:D,3,FALSE)*MIN(D1376,8))),LIST!$A$76)))))))</f>
        <v/>
      </c>
      <c r="L1376" s="183" t="str">
        <f>IF(B1376="","",IF('CLAIM FORM'!$M$7="",LIST!$A$77,IFERROR(VLOOKUP(B1376,'PHR (Project Hourly Rate)'!B:G,6,FALSE),LIST!$A$78)))</f>
        <v/>
      </c>
    </row>
    <row r="1377" spans="1:12" ht="36" customHeight="1">
      <c r="A1377" s="184">
        <v>1375</v>
      </c>
      <c r="B1377" s="46"/>
      <c r="C1377" s="47"/>
      <c r="D1377" s="48"/>
      <c r="E1377" s="49"/>
      <c r="F1377" s="49"/>
      <c r="G1377" s="41" t="str">
        <f>IF(C1377="","",VLOOKUP(WEEKDAY(C1377),LIST!$A$15:$B$21,2,FALSE))</f>
        <v/>
      </c>
      <c r="H1377" s="42" t="str">
        <f>IF(B1377="","",IF(L1377=LIST!$A$80,LIST!$A$78,IF(L1377=LIST!$A$81,LIST!$A$78,IF(L1377=LIST!$A$82,LIST!$A$78,IF(IFERROR(VLOOKUP(B1377,'PHR (Project Hourly Rate)'!B:G,6,FALSE),LIST!$A$78)=0,LIST!$A$79,L1377)))))</f>
        <v/>
      </c>
      <c r="I1377" s="42" t="str">
        <f>IF(B1377="","",IF(L1377=LIST!$A$75,"",IF(K1377=LIST!$A$76,LIST!$A$76,IF(L1377=LIST!$A$77,"",IF(L1377=LIST!$A$78,"",IF(L1377=LIST!$A$80,"",IF(L1377=LIST!$A$72,"",IF(L1377=LIST!$A$73,"",IF(L1377=LIST!$A$81,"",IF(L1377=LIST!$A$82,"",IF(L1377=LIST!$A$79,"",IF(K1377=LIST!$A$75,LIST!$A$75,ROUND(J1377*L1377,2)))))))))))))</f>
        <v/>
      </c>
      <c r="J1377" s="43">
        <f>IF(D1377="",0,IF(K1377=LIST!$A$75,0,IF(K1377=LIST!$A$76,0,IF(K1377=LIST!$A$77,0,IF(K1377=LIST!$A$78,0,(MIN(D1377,8)-K1377))))))</f>
        <v>0</v>
      </c>
      <c r="K1377" s="185" t="str">
        <f>IF(D1377="","",IF('CLAIM FORM'!$M$7="",0,IF(L1377=LIST!$A$78,0,IF('CLAIM FORM'!$M$7="R&amp;D",0,IF(E1377="",LIST!$A$75,IF(F1377=LIST!$F$30,0,IFERROR(((VLOOKUP(E1377,'TRAINING CODE'!B:D,3,FALSE)*MIN(D1377,8))),LIST!$A$76)))))))</f>
        <v/>
      </c>
      <c r="L1377" s="183" t="str">
        <f>IF(B1377="","",IF('CLAIM FORM'!$M$7="",LIST!$A$77,IFERROR(VLOOKUP(B1377,'PHR (Project Hourly Rate)'!B:G,6,FALSE),LIST!$A$78)))</f>
        <v/>
      </c>
    </row>
    <row r="1378" spans="1:12" ht="36" customHeight="1">
      <c r="A1378" s="184">
        <v>1376</v>
      </c>
      <c r="B1378" s="46"/>
      <c r="C1378" s="47"/>
      <c r="D1378" s="48"/>
      <c r="E1378" s="49"/>
      <c r="F1378" s="49"/>
      <c r="G1378" s="41" t="str">
        <f>IF(C1378="","",VLOOKUP(WEEKDAY(C1378),LIST!$A$15:$B$21,2,FALSE))</f>
        <v/>
      </c>
      <c r="H1378" s="42" t="str">
        <f>IF(B1378="","",IF(L1378=LIST!$A$80,LIST!$A$78,IF(L1378=LIST!$A$81,LIST!$A$78,IF(L1378=LIST!$A$82,LIST!$A$78,IF(IFERROR(VLOOKUP(B1378,'PHR (Project Hourly Rate)'!B:G,6,FALSE),LIST!$A$78)=0,LIST!$A$79,L1378)))))</f>
        <v/>
      </c>
      <c r="I1378" s="42" t="str">
        <f>IF(B1378="","",IF(L1378=LIST!$A$75,"",IF(K1378=LIST!$A$76,LIST!$A$76,IF(L1378=LIST!$A$77,"",IF(L1378=LIST!$A$78,"",IF(L1378=LIST!$A$80,"",IF(L1378=LIST!$A$72,"",IF(L1378=LIST!$A$73,"",IF(L1378=LIST!$A$81,"",IF(L1378=LIST!$A$82,"",IF(L1378=LIST!$A$79,"",IF(K1378=LIST!$A$75,LIST!$A$75,ROUND(J1378*L1378,2)))))))))))))</f>
        <v/>
      </c>
      <c r="J1378" s="43">
        <f>IF(D1378="",0,IF(K1378=LIST!$A$75,0,IF(K1378=LIST!$A$76,0,IF(K1378=LIST!$A$77,0,IF(K1378=LIST!$A$78,0,(MIN(D1378,8)-K1378))))))</f>
        <v>0</v>
      </c>
      <c r="K1378" s="185" t="str">
        <f>IF(D1378="","",IF('CLAIM FORM'!$M$7="",0,IF(L1378=LIST!$A$78,0,IF('CLAIM FORM'!$M$7="R&amp;D",0,IF(E1378="",LIST!$A$75,IF(F1378=LIST!$F$30,0,IFERROR(((VLOOKUP(E1378,'TRAINING CODE'!B:D,3,FALSE)*MIN(D1378,8))),LIST!$A$76)))))))</f>
        <v/>
      </c>
      <c r="L1378" s="183" t="str">
        <f>IF(B1378="","",IF('CLAIM FORM'!$M$7="",LIST!$A$77,IFERROR(VLOOKUP(B1378,'PHR (Project Hourly Rate)'!B:G,6,FALSE),LIST!$A$78)))</f>
        <v/>
      </c>
    </row>
    <row r="1379" spans="1:12" ht="36" customHeight="1">
      <c r="A1379" s="184">
        <v>1377</v>
      </c>
      <c r="B1379" s="46"/>
      <c r="C1379" s="47"/>
      <c r="D1379" s="48"/>
      <c r="E1379" s="49"/>
      <c r="F1379" s="49"/>
      <c r="G1379" s="41" t="str">
        <f>IF(C1379="","",VLOOKUP(WEEKDAY(C1379),LIST!$A$15:$B$21,2,FALSE))</f>
        <v/>
      </c>
      <c r="H1379" s="42" t="str">
        <f>IF(B1379="","",IF(L1379=LIST!$A$80,LIST!$A$78,IF(L1379=LIST!$A$81,LIST!$A$78,IF(L1379=LIST!$A$82,LIST!$A$78,IF(IFERROR(VLOOKUP(B1379,'PHR (Project Hourly Rate)'!B:G,6,FALSE),LIST!$A$78)=0,LIST!$A$79,L1379)))))</f>
        <v/>
      </c>
      <c r="I1379" s="42" t="str">
        <f>IF(B1379="","",IF(L1379=LIST!$A$75,"",IF(K1379=LIST!$A$76,LIST!$A$76,IF(L1379=LIST!$A$77,"",IF(L1379=LIST!$A$78,"",IF(L1379=LIST!$A$80,"",IF(L1379=LIST!$A$72,"",IF(L1379=LIST!$A$73,"",IF(L1379=LIST!$A$81,"",IF(L1379=LIST!$A$82,"",IF(L1379=LIST!$A$79,"",IF(K1379=LIST!$A$75,LIST!$A$75,ROUND(J1379*L1379,2)))))))))))))</f>
        <v/>
      </c>
      <c r="J1379" s="43">
        <f>IF(D1379="",0,IF(K1379=LIST!$A$75,0,IF(K1379=LIST!$A$76,0,IF(K1379=LIST!$A$77,0,IF(K1379=LIST!$A$78,0,(MIN(D1379,8)-K1379))))))</f>
        <v>0</v>
      </c>
      <c r="K1379" s="185" t="str">
        <f>IF(D1379="","",IF('CLAIM FORM'!$M$7="",0,IF(L1379=LIST!$A$78,0,IF('CLAIM FORM'!$M$7="R&amp;D",0,IF(E1379="",LIST!$A$75,IF(F1379=LIST!$F$30,0,IFERROR(((VLOOKUP(E1379,'TRAINING CODE'!B:D,3,FALSE)*MIN(D1379,8))),LIST!$A$76)))))))</f>
        <v/>
      </c>
      <c r="L1379" s="183" t="str">
        <f>IF(B1379="","",IF('CLAIM FORM'!$M$7="",LIST!$A$77,IFERROR(VLOOKUP(B1379,'PHR (Project Hourly Rate)'!B:G,6,FALSE),LIST!$A$78)))</f>
        <v/>
      </c>
    </row>
    <row r="1380" spans="1:12" ht="36" customHeight="1">
      <c r="A1380" s="184">
        <v>1378</v>
      </c>
      <c r="B1380" s="46"/>
      <c r="C1380" s="47"/>
      <c r="D1380" s="48"/>
      <c r="E1380" s="49"/>
      <c r="F1380" s="49"/>
      <c r="G1380" s="41" t="str">
        <f>IF(C1380="","",VLOOKUP(WEEKDAY(C1380),LIST!$A$15:$B$21,2,FALSE))</f>
        <v/>
      </c>
      <c r="H1380" s="42" t="str">
        <f>IF(B1380="","",IF(L1380=LIST!$A$80,LIST!$A$78,IF(L1380=LIST!$A$81,LIST!$A$78,IF(L1380=LIST!$A$82,LIST!$A$78,IF(IFERROR(VLOOKUP(B1380,'PHR (Project Hourly Rate)'!B:G,6,FALSE),LIST!$A$78)=0,LIST!$A$79,L1380)))))</f>
        <v/>
      </c>
      <c r="I1380" s="42" t="str">
        <f>IF(B1380="","",IF(L1380=LIST!$A$75,"",IF(K1380=LIST!$A$76,LIST!$A$76,IF(L1380=LIST!$A$77,"",IF(L1380=LIST!$A$78,"",IF(L1380=LIST!$A$80,"",IF(L1380=LIST!$A$72,"",IF(L1380=LIST!$A$73,"",IF(L1380=LIST!$A$81,"",IF(L1380=LIST!$A$82,"",IF(L1380=LIST!$A$79,"",IF(K1380=LIST!$A$75,LIST!$A$75,ROUND(J1380*L1380,2)))))))))))))</f>
        <v/>
      </c>
      <c r="J1380" s="43">
        <f>IF(D1380="",0,IF(K1380=LIST!$A$75,0,IF(K1380=LIST!$A$76,0,IF(K1380=LIST!$A$77,0,IF(K1380=LIST!$A$78,0,(MIN(D1380,8)-K1380))))))</f>
        <v>0</v>
      </c>
      <c r="K1380" s="185" t="str">
        <f>IF(D1380="","",IF('CLAIM FORM'!$M$7="",0,IF(L1380=LIST!$A$78,0,IF('CLAIM FORM'!$M$7="R&amp;D",0,IF(E1380="",LIST!$A$75,IF(F1380=LIST!$F$30,0,IFERROR(((VLOOKUP(E1380,'TRAINING CODE'!B:D,3,FALSE)*MIN(D1380,8))),LIST!$A$76)))))))</f>
        <v/>
      </c>
      <c r="L1380" s="183" t="str">
        <f>IF(B1380="","",IF('CLAIM FORM'!$M$7="",LIST!$A$77,IFERROR(VLOOKUP(B1380,'PHR (Project Hourly Rate)'!B:G,6,FALSE),LIST!$A$78)))</f>
        <v/>
      </c>
    </row>
    <row r="1381" spans="1:12" ht="36" customHeight="1">
      <c r="A1381" s="184">
        <v>1379</v>
      </c>
      <c r="B1381" s="46"/>
      <c r="C1381" s="47"/>
      <c r="D1381" s="48"/>
      <c r="E1381" s="49"/>
      <c r="F1381" s="49"/>
      <c r="G1381" s="41" t="str">
        <f>IF(C1381="","",VLOOKUP(WEEKDAY(C1381),LIST!$A$15:$B$21,2,FALSE))</f>
        <v/>
      </c>
      <c r="H1381" s="42" t="str">
        <f>IF(B1381="","",IF(L1381=LIST!$A$80,LIST!$A$78,IF(L1381=LIST!$A$81,LIST!$A$78,IF(L1381=LIST!$A$82,LIST!$A$78,IF(IFERROR(VLOOKUP(B1381,'PHR (Project Hourly Rate)'!B:G,6,FALSE),LIST!$A$78)=0,LIST!$A$79,L1381)))))</f>
        <v/>
      </c>
      <c r="I1381" s="42" t="str">
        <f>IF(B1381="","",IF(L1381=LIST!$A$75,"",IF(K1381=LIST!$A$76,LIST!$A$76,IF(L1381=LIST!$A$77,"",IF(L1381=LIST!$A$78,"",IF(L1381=LIST!$A$80,"",IF(L1381=LIST!$A$72,"",IF(L1381=LIST!$A$73,"",IF(L1381=LIST!$A$81,"",IF(L1381=LIST!$A$82,"",IF(L1381=LIST!$A$79,"",IF(K1381=LIST!$A$75,LIST!$A$75,ROUND(J1381*L1381,2)))))))))))))</f>
        <v/>
      </c>
      <c r="J1381" s="43">
        <f>IF(D1381="",0,IF(K1381=LIST!$A$75,0,IF(K1381=LIST!$A$76,0,IF(K1381=LIST!$A$77,0,IF(K1381=LIST!$A$78,0,(MIN(D1381,8)-K1381))))))</f>
        <v>0</v>
      </c>
      <c r="K1381" s="185" t="str">
        <f>IF(D1381="","",IF('CLAIM FORM'!$M$7="",0,IF(L1381=LIST!$A$78,0,IF('CLAIM FORM'!$M$7="R&amp;D",0,IF(E1381="",LIST!$A$75,IF(F1381=LIST!$F$30,0,IFERROR(((VLOOKUP(E1381,'TRAINING CODE'!B:D,3,FALSE)*MIN(D1381,8))),LIST!$A$76)))))))</f>
        <v/>
      </c>
      <c r="L1381" s="183" t="str">
        <f>IF(B1381="","",IF('CLAIM FORM'!$M$7="",LIST!$A$77,IFERROR(VLOOKUP(B1381,'PHR (Project Hourly Rate)'!B:G,6,FALSE),LIST!$A$78)))</f>
        <v/>
      </c>
    </row>
    <row r="1382" spans="1:12" ht="36" customHeight="1">
      <c r="A1382" s="184">
        <v>1380</v>
      </c>
      <c r="B1382" s="46"/>
      <c r="C1382" s="47"/>
      <c r="D1382" s="48"/>
      <c r="E1382" s="49"/>
      <c r="F1382" s="49"/>
      <c r="G1382" s="41" t="str">
        <f>IF(C1382="","",VLOOKUP(WEEKDAY(C1382),LIST!$A$15:$B$21,2,FALSE))</f>
        <v/>
      </c>
      <c r="H1382" s="42" t="str">
        <f>IF(B1382="","",IF(L1382=LIST!$A$80,LIST!$A$78,IF(L1382=LIST!$A$81,LIST!$A$78,IF(L1382=LIST!$A$82,LIST!$A$78,IF(IFERROR(VLOOKUP(B1382,'PHR (Project Hourly Rate)'!B:G,6,FALSE),LIST!$A$78)=0,LIST!$A$79,L1382)))))</f>
        <v/>
      </c>
      <c r="I1382" s="42" t="str">
        <f>IF(B1382="","",IF(L1382=LIST!$A$75,"",IF(K1382=LIST!$A$76,LIST!$A$76,IF(L1382=LIST!$A$77,"",IF(L1382=LIST!$A$78,"",IF(L1382=LIST!$A$80,"",IF(L1382=LIST!$A$72,"",IF(L1382=LIST!$A$73,"",IF(L1382=LIST!$A$81,"",IF(L1382=LIST!$A$82,"",IF(L1382=LIST!$A$79,"",IF(K1382=LIST!$A$75,LIST!$A$75,ROUND(J1382*L1382,2)))))))))))))</f>
        <v/>
      </c>
      <c r="J1382" s="43">
        <f>IF(D1382="",0,IF(K1382=LIST!$A$75,0,IF(K1382=LIST!$A$76,0,IF(K1382=LIST!$A$77,0,IF(K1382=LIST!$A$78,0,(MIN(D1382,8)-K1382))))))</f>
        <v>0</v>
      </c>
      <c r="K1382" s="185" t="str">
        <f>IF(D1382="","",IF('CLAIM FORM'!$M$7="",0,IF(L1382=LIST!$A$78,0,IF('CLAIM FORM'!$M$7="R&amp;D",0,IF(E1382="",LIST!$A$75,IF(F1382=LIST!$F$30,0,IFERROR(((VLOOKUP(E1382,'TRAINING CODE'!B:D,3,FALSE)*MIN(D1382,8))),LIST!$A$76)))))))</f>
        <v/>
      </c>
      <c r="L1382" s="183" t="str">
        <f>IF(B1382="","",IF('CLAIM FORM'!$M$7="",LIST!$A$77,IFERROR(VLOOKUP(B1382,'PHR (Project Hourly Rate)'!B:G,6,FALSE),LIST!$A$78)))</f>
        <v/>
      </c>
    </row>
    <row r="1383" spans="1:12" ht="36" customHeight="1">
      <c r="A1383" s="184">
        <v>1381</v>
      </c>
      <c r="B1383" s="46"/>
      <c r="C1383" s="47"/>
      <c r="D1383" s="48"/>
      <c r="E1383" s="49"/>
      <c r="F1383" s="49"/>
      <c r="G1383" s="41" t="str">
        <f>IF(C1383="","",VLOOKUP(WEEKDAY(C1383),LIST!$A$15:$B$21,2,FALSE))</f>
        <v/>
      </c>
      <c r="H1383" s="42" t="str">
        <f>IF(B1383="","",IF(L1383=LIST!$A$80,LIST!$A$78,IF(L1383=LIST!$A$81,LIST!$A$78,IF(L1383=LIST!$A$82,LIST!$A$78,IF(IFERROR(VLOOKUP(B1383,'PHR (Project Hourly Rate)'!B:G,6,FALSE),LIST!$A$78)=0,LIST!$A$79,L1383)))))</f>
        <v/>
      </c>
      <c r="I1383" s="42" t="str">
        <f>IF(B1383="","",IF(L1383=LIST!$A$75,"",IF(K1383=LIST!$A$76,LIST!$A$76,IF(L1383=LIST!$A$77,"",IF(L1383=LIST!$A$78,"",IF(L1383=LIST!$A$80,"",IF(L1383=LIST!$A$72,"",IF(L1383=LIST!$A$73,"",IF(L1383=LIST!$A$81,"",IF(L1383=LIST!$A$82,"",IF(L1383=LIST!$A$79,"",IF(K1383=LIST!$A$75,LIST!$A$75,ROUND(J1383*L1383,2)))))))))))))</f>
        <v/>
      </c>
      <c r="J1383" s="43">
        <f>IF(D1383="",0,IF(K1383=LIST!$A$75,0,IF(K1383=LIST!$A$76,0,IF(K1383=LIST!$A$77,0,IF(K1383=LIST!$A$78,0,(MIN(D1383,8)-K1383))))))</f>
        <v>0</v>
      </c>
      <c r="K1383" s="185" t="str">
        <f>IF(D1383="","",IF('CLAIM FORM'!$M$7="",0,IF(L1383=LIST!$A$78,0,IF('CLAIM FORM'!$M$7="R&amp;D",0,IF(E1383="",LIST!$A$75,IF(F1383=LIST!$F$30,0,IFERROR(((VLOOKUP(E1383,'TRAINING CODE'!B:D,3,FALSE)*MIN(D1383,8))),LIST!$A$76)))))))</f>
        <v/>
      </c>
      <c r="L1383" s="183" t="str">
        <f>IF(B1383="","",IF('CLAIM FORM'!$M$7="",LIST!$A$77,IFERROR(VLOOKUP(B1383,'PHR (Project Hourly Rate)'!B:G,6,FALSE),LIST!$A$78)))</f>
        <v/>
      </c>
    </row>
    <row r="1384" spans="1:12" ht="36" customHeight="1">
      <c r="A1384" s="184">
        <v>1382</v>
      </c>
      <c r="B1384" s="46"/>
      <c r="C1384" s="47"/>
      <c r="D1384" s="48"/>
      <c r="E1384" s="49"/>
      <c r="F1384" s="49"/>
      <c r="G1384" s="41" t="str">
        <f>IF(C1384="","",VLOOKUP(WEEKDAY(C1384),LIST!$A$15:$B$21,2,FALSE))</f>
        <v/>
      </c>
      <c r="H1384" s="42" t="str">
        <f>IF(B1384="","",IF(L1384=LIST!$A$80,LIST!$A$78,IF(L1384=LIST!$A$81,LIST!$A$78,IF(L1384=LIST!$A$82,LIST!$A$78,IF(IFERROR(VLOOKUP(B1384,'PHR (Project Hourly Rate)'!B:G,6,FALSE),LIST!$A$78)=0,LIST!$A$79,L1384)))))</f>
        <v/>
      </c>
      <c r="I1384" s="42" t="str">
        <f>IF(B1384="","",IF(L1384=LIST!$A$75,"",IF(K1384=LIST!$A$76,LIST!$A$76,IF(L1384=LIST!$A$77,"",IF(L1384=LIST!$A$78,"",IF(L1384=LIST!$A$80,"",IF(L1384=LIST!$A$72,"",IF(L1384=LIST!$A$73,"",IF(L1384=LIST!$A$81,"",IF(L1384=LIST!$A$82,"",IF(L1384=LIST!$A$79,"",IF(K1384=LIST!$A$75,LIST!$A$75,ROUND(J1384*L1384,2)))))))))))))</f>
        <v/>
      </c>
      <c r="J1384" s="43">
        <f>IF(D1384="",0,IF(K1384=LIST!$A$75,0,IF(K1384=LIST!$A$76,0,IF(K1384=LIST!$A$77,0,IF(K1384=LIST!$A$78,0,(MIN(D1384,8)-K1384))))))</f>
        <v>0</v>
      </c>
      <c r="K1384" s="185" t="str">
        <f>IF(D1384="","",IF('CLAIM FORM'!$M$7="",0,IF(L1384=LIST!$A$78,0,IF('CLAIM FORM'!$M$7="R&amp;D",0,IF(E1384="",LIST!$A$75,IF(F1384=LIST!$F$30,0,IFERROR(((VLOOKUP(E1384,'TRAINING CODE'!B:D,3,FALSE)*MIN(D1384,8))),LIST!$A$76)))))))</f>
        <v/>
      </c>
      <c r="L1384" s="183" t="str">
        <f>IF(B1384="","",IF('CLAIM FORM'!$M$7="",LIST!$A$77,IFERROR(VLOOKUP(B1384,'PHR (Project Hourly Rate)'!B:G,6,FALSE),LIST!$A$78)))</f>
        <v/>
      </c>
    </row>
    <row r="1385" spans="1:12" ht="36" customHeight="1">
      <c r="A1385" s="184">
        <v>1383</v>
      </c>
      <c r="B1385" s="46"/>
      <c r="C1385" s="47"/>
      <c r="D1385" s="48"/>
      <c r="E1385" s="49"/>
      <c r="F1385" s="49"/>
      <c r="G1385" s="41" t="str">
        <f>IF(C1385="","",VLOOKUP(WEEKDAY(C1385),LIST!$A$15:$B$21,2,FALSE))</f>
        <v/>
      </c>
      <c r="H1385" s="42" t="str">
        <f>IF(B1385="","",IF(L1385=LIST!$A$80,LIST!$A$78,IF(L1385=LIST!$A$81,LIST!$A$78,IF(L1385=LIST!$A$82,LIST!$A$78,IF(IFERROR(VLOOKUP(B1385,'PHR (Project Hourly Rate)'!B:G,6,FALSE),LIST!$A$78)=0,LIST!$A$79,L1385)))))</f>
        <v/>
      </c>
      <c r="I1385" s="42" t="str">
        <f>IF(B1385="","",IF(L1385=LIST!$A$75,"",IF(K1385=LIST!$A$76,LIST!$A$76,IF(L1385=LIST!$A$77,"",IF(L1385=LIST!$A$78,"",IF(L1385=LIST!$A$80,"",IF(L1385=LIST!$A$72,"",IF(L1385=LIST!$A$73,"",IF(L1385=LIST!$A$81,"",IF(L1385=LIST!$A$82,"",IF(L1385=LIST!$A$79,"",IF(K1385=LIST!$A$75,LIST!$A$75,ROUND(J1385*L1385,2)))))))))))))</f>
        <v/>
      </c>
      <c r="J1385" s="43">
        <f>IF(D1385="",0,IF(K1385=LIST!$A$75,0,IF(K1385=LIST!$A$76,0,IF(K1385=LIST!$A$77,0,IF(K1385=LIST!$A$78,0,(MIN(D1385,8)-K1385))))))</f>
        <v>0</v>
      </c>
      <c r="K1385" s="185" t="str">
        <f>IF(D1385="","",IF('CLAIM FORM'!$M$7="",0,IF(L1385=LIST!$A$78,0,IF('CLAIM FORM'!$M$7="R&amp;D",0,IF(E1385="",LIST!$A$75,IF(F1385=LIST!$F$30,0,IFERROR(((VLOOKUP(E1385,'TRAINING CODE'!B:D,3,FALSE)*MIN(D1385,8))),LIST!$A$76)))))))</f>
        <v/>
      </c>
      <c r="L1385" s="183" t="str">
        <f>IF(B1385="","",IF('CLAIM FORM'!$M$7="",LIST!$A$77,IFERROR(VLOOKUP(B1385,'PHR (Project Hourly Rate)'!B:G,6,FALSE),LIST!$A$78)))</f>
        <v/>
      </c>
    </row>
    <row r="1386" spans="1:12" ht="36" customHeight="1">
      <c r="A1386" s="184">
        <v>1384</v>
      </c>
      <c r="B1386" s="46"/>
      <c r="C1386" s="47"/>
      <c r="D1386" s="48"/>
      <c r="E1386" s="49"/>
      <c r="F1386" s="49"/>
      <c r="G1386" s="41" t="str">
        <f>IF(C1386="","",VLOOKUP(WEEKDAY(C1386),LIST!$A$15:$B$21,2,FALSE))</f>
        <v/>
      </c>
      <c r="H1386" s="42" t="str">
        <f>IF(B1386="","",IF(L1386=LIST!$A$80,LIST!$A$78,IF(L1386=LIST!$A$81,LIST!$A$78,IF(L1386=LIST!$A$82,LIST!$A$78,IF(IFERROR(VLOOKUP(B1386,'PHR (Project Hourly Rate)'!B:G,6,FALSE),LIST!$A$78)=0,LIST!$A$79,L1386)))))</f>
        <v/>
      </c>
      <c r="I1386" s="42" t="str">
        <f>IF(B1386="","",IF(L1386=LIST!$A$75,"",IF(K1386=LIST!$A$76,LIST!$A$76,IF(L1386=LIST!$A$77,"",IF(L1386=LIST!$A$78,"",IF(L1386=LIST!$A$80,"",IF(L1386=LIST!$A$72,"",IF(L1386=LIST!$A$73,"",IF(L1386=LIST!$A$81,"",IF(L1386=LIST!$A$82,"",IF(L1386=LIST!$A$79,"",IF(K1386=LIST!$A$75,LIST!$A$75,ROUND(J1386*L1386,2)))))))))))))</f>
        <v/>
      </c>
      <c r="J1386" s="43">
        <f>IF(D1386="",0,IF(K1386=LIST!$A$75,0,IF(K1386=LIST!$A$76,0,IF(K1386=LIST!$A$77,0,IF(K1386=LIST!$A$78,0,(MIN(D1386,8)-K1386))))))</f>
        <v>0</v>
      </c>
      <c r="K1386" s="185" t="str">
        <f>IF(D1386="","",IF('CLAIM FORM'!$M$7="",0,IF(L1386=LIST!$A$78,0,IF('CLAIM FORM'!$M$7="R&amp;D",0,IF(E1386="",LIST!$A$75,IF(F1386=LIST!$F$30,0,IFERROR(((VLOOKUP(E1386,'TRAINING CODE'!B:D,3,FALSE)*MIN(D1386,8))),LIST!$A$76)))))))</f>
        <v/>
      </c>
      <c r="L1386" s="183" t="str">
        <f>IF(B1386="","",IF('CLAIM FORM'!$M$7="",LIST!$A$77,IFERROR(VLOOKUP(B1386,'PHR (Project Hourly Rate)'!B:G,6,FALSE),LIST!$A$78)))</f>
        <v/>
      </c>
    </row>
    <row r="1387" spans="1:12" ht="36" customHeight="1">
      <c r="A1387" s="184">
        <v>1385</v>
      </c>
      <c r="B1387" s="46"/>
      <c r="C1387" s="47"/>
      <c r="D1387" s="48"/>
      <c r="E1387" s="49"/>
      <c r="F1387" s="49"/>
      <c r="G1387" s="41" t="str">
        <f>IF(C1387="","",VLOOKUP(WEEKDAY(C1387),LIST!$A$15:$B$21,2,FALSE))</f>
        <v/>
      </c>
      <c r="H1387" s="42" t="str">
        <f>IF(B1387="","",IF(L1387=LIST!$A$80,LIST!$A$78,IF(L1387=LIST!$A$81,LIST!$A$78,IF(L1387=LIST!$A$82,LIST!$A$78,IF(IFERROR(VLOOKUP(B1387,'PHR (Project Hourly Rate)'!B:G,6,FALSE),LIST!$A$78)=0,LIST!$A$79,L1387)))))</f>
        <v/>
      </c>
      <c r="I1387" s="42" t="str">
        <f>IF(B1387="","",IF(L1387=LIST!$A$75,"",IF(K1387=LIST!$A$76,LIST!$A$76,IF(L1387=LIST!$A$77,"",IF(L1387=LIST!$A$78,"",IF(L1387=LIST!$A$80,"",IF(L1387=LIST!$A$72,"",IF(L1387=LIST!$A$73,"",IF(L1387=LIST!$A$81,"",IF(L1387=LIST!$A$82,"",IF(L1387=LIST!$A$79,"",IF(K1387=LIST!$A$75,LIST!$A$75,ROUND(J1387*L1387,2)))))))))))))</f>
        <v/>
      </c>
      <c r="J1387" s="43">
        <f>IF(D1387="",0,IF(K1387=LIST!$A$75,0,IF(K1387=LIST!$A$76,0,IF(K1387=LIST!$A$77,0,IF(K1387=LIST!$A$78,0,(MIN(D1387,8)-K1387))))))</f>
        <v>0</v>
      </c>
      <c r="K1387" s="185" t="str">
        <f>IF(D1387="","",IF('CLAIM FORM'!$M$7="",0,IF(L1387=LIST!$A$78,0,IF('CLAIM FORM'!$M$7="R&amp;D",0,IF(E1387="",LIST!$A$75,IF(F1387=LIST!$F$30,0,IFERROR(((VLOOKUP(E1387,'TRAINING CODE'!B:D,3,FALSE)*MIN(D1387,8))),LIST!$A$76)))))))</f>
        <v/>
      </c>
      <c r="L1387" s="183" t="str">
        <f>IF(B1387="","",IF('CLAIM FORM'!$M$7="",LIST!$A$77,IFERROR(VLOOKUP(B1387,'PHR (Project Hourly Rate)'!B:G,6,FALSE),LIST!$A$78)))</f>
        <v/>
      </c>
    </row>
    <row r="1388" spans="1:12" ht="36" customHeight="1">
      <c r="A1388" s="184">
        <v>1386</v>
      </c>
      <c r="B1388" s="46"/>
      <c r="C1388" s="47"/>
      <c r="D1388" s="48"/>
      <c r="E1388" s="49"/>
      <c r="F1388" s="49"/>
      <c r="G1388" s="41" t="str">
        <f>IF(C1388="","",VLOOKUP(WEEKDAY(C1388),LIST!$A$15:$B$21,2,FALSE))</f>
        <v/>
      </c>
      <c r="H1388" s="42" t="str">
        <f>IF(B1388="","",IF(L1388=LIST!$A$80,LIST!$A$78,IF(L1388=LIST!$A$81,LIST!$A$78,IF(L1388=LIST!$A$82,LIST!$A$78,IF(IFERROR(VLOOKUP(B1388,'PHR (Project Hourly Rate)'!B:G,6,FALSE),LIST!$A$78)=0,LIST!$A$79,L1388)))))</f>
        <v/>
      </c>
      <c r="I1388" s="42" t="str">
        <f>IF(B1388="","",IF(L1388=LIST!$A$75,"",IF(K1388=LIST!$A$76,LIST!$A$76,IF(L1388=LIST!$A$77,"",IF(L1388=LIST!$A$78,"",IF(L1388=LIST!$A$80,"",IF(L1388=LIST!$A$72,"",IF(L1388=LIST!$A$73,"",IF(L1388=LIST!$A$81,"",IF(L1388=LIST!$A$82,"",IF(L1388=LIST!$A$79,"",IF(K1388=LIST!$A$75,LIST!$A$75,ROUND(J1388*L1388,2)))))))))))))</f>
        <v/>
      </c>
      <c r="J1388" s="43">
        <f>IF(D1388="",0,IF(K1388=LIST!$A$75,0,IF(K1388=LIST!$A$76,0,IF(K1388=LIST!$A$77,0,IF(K1388=LIST!$A$78,0,(MIN(D1388,8)-K1388))))))</f>
        <v>0</v>
      </c>
      <c r="K1388" s="185" t="str">
        <f>IF(D1388="","",IF('CLAIM FORM'!$M$7="",0,IF(L1388=LIST!$A$78,0,IF('CLAIM FORM'!$M$7="R&amp;D",0,IF(E1388="",LIST!$A$75,IF(F1388=LIST!$F$30,0,IFERROR(((VLOOKUP(E1388,'TRAINING CODE'!B:D,3,FALSE)*MIN(D1388,8))),LIST!$A$76)))))))</f>
        <v/>
      </c>
      <c r="L1388" s="183" t="str">
        <f>IF(B1388="","",IF('CLAIM FORM'!$M$7="",LIST!$A$77,IFERROR(VLOOKUP(B1388,'PHR (Project Hourly Rate)'!B:G,6,FALSE),LIST!$A$78)))</f>
        <v/>
      </c>
    </row>
    <row r="1389" spans="1:12" ht="36" customHeight="1">
      <c r="A1389" s="184">
        <v>1387</v>
      </c>
      <c r="B1389" s="46"/>
      <c r="C1389" s="47"/>
      <c r="D1389" s="48"/>
      <c r="E1389" s="49"/>
      <c r="F1389" s="49"/>
      <c r="G1389" s="41" t="str">
        <f>IF(C1389="","",VLOOKUP(WEEKDAY(C1389),LIST!$A$15:$B$21,2,FALSE))</f>
        <v/>
      </c>
      <c r="H1389" s="42" t="str">
        <f>IF(B1389="","",IF(L1389=LIST!$A$80,LIST!$A$78,IF(L1389=LIST!$A$81,LIST!$A$78,IF(L1389=LIST!$A$82,LIST!$A$78,IF(IFERROR(VLOOKUP(B1389,'PHR (Project Hourly Rate)'!B:G,6,FALSE),LIST!$A$78)=0,LIST!$A$79,L1389)))))</f>
        <v/>
      </c>
      <c r="I1389" s="42" t="str">
        <f>IF(B1389="","",IF(L1389=LIST!$A$75,"",IF(K1389=LIST!$A$76,LIST!$A$76,IF(L1389=LIST!$A$77,"",IF(L1389=LIST!$A$78,"",IF(L1389=LIST!$A$80,"",IF(L1389=LIST!$A$72,"",IF(L1389=LIST!$A$73,"",IF(L1389=LIST!$A$81,"",IF(L1389=LIST!$A$82,"",IF(L1389=LIST!$A$79,"",IF(K1389=LIST!$A$75,LIST!$A$75,ROUND(J1389*L1389,2)))))))))))))</f>
        <v/>
      </c>
      <c r="J1389" s="43">
        <f>IF(D1389="",0,IF(K1389=LIST!$A$75,0,IF(K1389=LIST!$A$76,0,IF(K1389=LIST!$A$77,0,IF(K1389=LIST!$A$78,0,(MIN(D1389,8)-K1389))))))</f>
        <v>0</v>
      </c>
      <c r="K1389" s="185" t="str">
        <f>IF(D1389="","",IF('CLAIM FORM'!$M$7="",0,IF(L1389=LIST!$A$78,0,IF('CLAIM FORM'!$M$7="R&amp;D",0,IF(E1389="",LIST!$A$75,IF(F1389=LIST!$F$30,0,IFERROR(((VLOOKUP(E1389,'TRAINING CODE'!B:D,3,FALSE)*MIN(D1389,8))),LIST!$A$76)))))))</f>
        <v/>
      </c>
      <c r="L1389" s="183" t="str">
        <f>IF(B1389="","",IF('CLAIM FORM'!$M$7="",LIST!$A$77,IFERROR(VLOOKUP(B1389,'PHR (Project Hourly Rate)'!B:G,6,FALSE),LIST!$A$78)))</f>
        <v/>
      </c>
    </row>
    <row r="1390" spans="1:12" ht="36" customHeight="1">
      <c r="A1390" s="184">
        <v>1388</v>
      </c>
      <c r="B1390" s="46"/>
      <c r="C1390" s="47"/>
      <c r="D1390" s="48"/>
      <c r="E1390" s="49"/>
      <c r="F1390" s="49"/>
      <c r="G1390" s="41" t="str">
        <f>IF(C1390="","",VLOOKUP(WEEKDAY(C1390),LIST!$A$15:$B$21,2,FALSE))</f>
        <v/>
      </c>
      <c r="H1390" s="42" t="str">
        <f>IF(B1390="","",IF(L1390=LIST!$A$80,LIST!$A$78,IF(L1390=LIST!$A$81,LIST!$A$78,IF(L1390=LIST!$A$82,LIST!$A$78,IF(IFERROR(VLOOKUP(B1390,'PHR (Project Hourly Rate)'!B:G,6,FALSE),LIST!$A$78)=0,LIST!$A$79,L1390)))))</f>
        <v/>
      </c>
      <c r="I1390" s="42" t="str">
        <f>IF(B1390="","",IF(L1390=LIST!$A$75,"",IF(K1390=LIST!$A$76,LIST!$A$76,IF(L1390=LIST!$A$77,"",IF(L1390=LIST!$A$78,"",IF(L1390=LIST!$A$80,"",IF(L1390=LIST!$A$72,"",IF(L1390=LIST!$A$73,"",IF(L1390=LIST!$A$81,"",IF(L1390=LIST!$A$82,"",IF(L1390=LIST!$A$79,"",IF(K1390=LIST!$A$75,LIST!$A$75,ROUND(J1390*L1390,2)))))))))))))</f>
        <v/>
      </c>
      <c r="J1390" s="43">
        <f>IF(D1390="",0,IF(K1390=LIST!$A$75,0,IF(K1390=LIST!$A$76,0,IF(K1390=LIST!$A$77,0,IF(K1390=LIST!$A$78,0,(MIN(D1390,8)-K1390))))))</f>
        <v>0</v>
      </c>
      <c r="K1390" s="185" t="str">
        <f>IF(D1390="","",IF('CLAIM FORM'!$M$7="",0,IF(L1390=LIST!$A$78,0,IF('CLAIM FORM'!$M$7="R&amp;D",0,IF(E1390="",LIST!$A$75,IF(F1390=LIST!$F$30,0,IFERROR(((VLOOKUP(E1390,'TRAINING CODE'!B:D,3,FALSE)*MIN(D1390,8))),LIST!$A$76)))))))</f>
        <v/>
      </c>
      <c r="L1390" s="183" t="str">
        <f>IF(B1390="","",IF('CLAIM FORM'!$M$7="",LIST!$A$77,IFERROR(VLOOKUP(B1390,'PHR (Project Hourly Rate)'!B:G,6,FALSE),LIST!$A$78)))</f>
        <v/>
      </c>
    </row>
    <row r="1391" spans="1:12" ht="36" customHeight="1">
      <c r="A1391" s="184">
        <v>1389</v>
      </c>
      <c r="B1391" s="46"/>
      <c r="C1391" s="47"/>
      <c r="D1391" s="48"/>
      <c r="E1391" s="49"/>
      <c r="F1391" s="49"/>
      <c r="G1391" s="41" t="str">
        <f>IF(C1391="","",VLOOKUP(WEEKDAY(C1391),LIST!$A$15:$B$21,2,FALSE))</f>
        <v/>
      </c>
      <c r="H1391" s="42" t="str">
        <f>IF(B1391="","",IF(L1391=LIST!$A$80,LIST!$A$78,IF(L1391=LIST!$A$81,LIST!$A$78,IF(L1391=LIST!$A$82,LIST!$A$78,IF(IFERROR(VLOOKUP(B1391,'PHR (Project Hourly Rate)'!B:G,6,FALSE),LIST!$A$78)=0,LIST!$A$79,L1391)))))</f>
        <v/>
      </c>
      <c r="I1391" s="42" t="str">
        <f>IF(B1391="","",IF(L1391=LIST!$A$75,"",IF(K1391=LIST!$A$76,LIST!$A$76,IF(L1391=LIST!$A$77,"",IF(L1391=LIST!$A$78,"",IF(L1391=LIST!$A$80,"",IF(L1391=LIST!$A$72,"",IF(L1391=LIST!$A$73,"",IF(L1391=LIST!$A$81,"",IF(L1391=LIST!$A$82,"",IF(L1391=LIST!$A$79,"",IF(K1391=LIST!$A$75,LIST!$A$75,ROUND(J1391*L1391,2)))))))))))))</f>
        <v/>
      </c>
      <c r="J1391" s="43">
        <f>IF(D1391="",0,IF(K1391=LIST!$A$75,0,IF(K1391=LIST!$A$76,0,IF(K1391=LIST!$A$77,0,IF(K1391=LIST!$A$78,0,(MIN(D1391,8)-K1391))))))</f>
        <v>0</v>
      </c>
      <c r="K1391" s="185" t="str">
        <f>IF(D1391="","",IF('CLAIM FORM'!$M$7="",0,IF(L1391=LIST!$A$78,0,IF('CLAIM FORM'!$M$7="R&amp;D",0,IF(E1391="",LIST!$A$75,IF(F1391=LIST!$F$30,0,IFERROR(((VLOOKUP(E1391,'TRAINING CODE'!B:D,3,FALSE)*MIN(D1391,8))),LIST!$A$76)))))))</f>
        <v/>
      </c>
      <c r="L1391" s="183" t="str">
        <f>IF(B1391="","",IF('CLAIM FORM'!$M$7="",LIST!$A$77,IFERROR(VLOOKUP(B1391,'PHR (Project Hourly Rate)'!B:G,6,FALSE),LIST!$A$78)))</f>
        <v/>
      </c>
    </row>
    <row r="1392" spans="1:12" ht="36" customHeight="1">
      <c r="A1392" s="184">
        <v>1390</v>
      </c>
      <c r="B1392" s="46"/>
      <c r="C1392" s="47"/>
      <c r="D1392" s="48"/>
      <c r="E1392" s="49"/>
      <c r="F1392" s="49"/>
      <c r="G1392" s="41" t="str">
        <f>IF(C1392="","",VLOOKUP(WEEKDAY(C1392),LIST!$A$15:$B$21,2,FALSE))</f>
        <v/>
      </c>
      <c r="H1392" s="42" t="str">
        <f>IF(B1392="","",IF(L1392=LIST!$A$80,LIST!$A$78,IF(L1392=LIST!$A$81,LIST!$A$78,IF(L1392=LIST!$A$82,LIST!$A$78,IF(IFERROR(VLOOKUP(B1392,'PHR (Project Hourly Rate)'!B:G,6,FALSE),LIST!$A$78)=0,LIST!$A$79,L1392)))))</f>
        <v/>
      </c>
      <c r="I1392" s="42" t="str">
        <f>IF(B1392="","",IF(L1392=LIST!$A$75,"",IF(K1392=LIST!$A$76,LIST!$A$76,IF(L1392=LIST!$A$77,"",IF(L1392=LIST!$A$78,"",IF(L1392=LIST!$A$80,"",IF(L1392=LIST!$A$72,"",IF(L1392=LIST!$A$73,"",IF(L1392=LIST!$A$81,"",IF(L1392=LIST!$A$82,"",IF(L1392=LIST!$A$79,"",IF(K1392=LIST!$A$75,LIST!$A$75,ROUND(J1392*L1392,2)))))))))))))</f>
        <v/>
      </c>
      <c r="J1392" s="43">
        <f>IF(D1392="",0,IF(K1392=LIST!$A$75,0,IF(K1392=LIST!$A$76,0,IF(K1392=LIST!$A$77,0,IF(K1392=LIST!$A$78,0,(MIN(D1392,8)-K1392))))))</f>
        <v>0</v>
      </c>
      <c r="K1392" s="185" t="str">
        <f>IF(D1392="","",IF('CLAIM FORM'!$M$7="",0,IF(L1392=LIST!$A$78,0,IF('CLAIM FORM'!$M$7="R&amp;D",0,IF(E1392="",LIST!$A$75,IF(F1392=LIST!$F$30,0,IFERROR(((VLOOKUP(E1392,'TRAINING CODE'!B:D,3,FALSE)*MIN(D1392,8))),LIST!$A$76)))))))</f>
        <v/>
      </c>
      <c r="L1392" s="183" t="str">
        <f>IF(B1392="","",IF('CLAIM FORM'!$M$7="",LIST!$A$77,IFERROR(VLOOKUP(B1392,'PHR (Project Hourly Rate)'!B:G,6,FALSE),LIST!$A$78)))</f>
        <v/>
      </c>
    </row>
    <row r="1393" spans="1:12" ht="36" customHeight="1">
      <c r="A1393" s="184">
        <v>1391</v>
      </c>
      <c r="B1393" s="46"/>
      <c r="C1393" s="47"/>
      <c r="D1393" s="48"/>
      <c r="E1393" s="49"/>
      <c r="F1393" s="49"/>
      <c r="G1393" s="41" t="str">
        <f>IF(C1393="","",VLOOKUP(WEEKDAY(C1393),LIST!$A$15:$B$21,2,FALSE))</f>
        <v/>
      </c>
      <c r="H1393" s="42" t="str">
        <f>IF(B1393="","",IF(L1393=LIST!$A$80,LIST!$A$78,IF(L1393=LIST!$A$81,LIST!$A$78,IF(L1393=LIST!$A$82,LIST!$A$78,IF(IFERROR(VLOOKUP(B1393,'PHR (Project Hourly Rate)'!B:G,6,FALSE),LIST!$A$78)=0,LIST!$A$79,L1393)))))</f>
        <v/>
      </c>
      <c r="I1393" s="42" t="str">
        <f>IF(B1393="","",IF(L1393=LIST!$A$75,"",IF(K1393=LIST!$A$76,LIST!$A$76,IF(L1393=LIST!$A$77,"",IF(L1393=LIST!$A$78,"",IF(L1393=LIST!$A$80,"",IF(L1393=LIST!$A$72,"",IF(L1393=LIST!$A$73,"",IF(L1393=LIST!$A$81,"",IF(L1393=LIST!$A$82,"",IF(L1393=LIST!$A$79,"",IF(K1393=LIST!$A$75,LIST!$A$75,ROUND(J1393*L1393,2)))))))))))))</f>
        <v/>
      </c>
      <c r="J1393" s="43">
        <f>IF(D1393="",0,IF(K1393=LIST!$A$75,0,IF(K1393=LIST!$A$76,0,IF(K1393=LIST!$A$77,0,IF(K1393=LIST!$A$78,0,(MIN(D1393,8)-K1393))))))</f>
        <v>0</v>
      </c>
      <c r="K1393" s="185" t="str">
        <f>IF(D1393="","",IF('CLAIM FORM'!$M$7="",0,IF(L1393=LIST!$A$78,0,IF('CLAIM FORM'!$M$7="R&amp;D",0,IF(E1393="",LIST!$A$75,IF(F1393=LIST!$F$30,0,IFERROR(((VLOOKUP(E1393,'TRAINING CODE'!B:D,3,FALSE)*MIN(D1393,8))),LIST!$A$76)))))))</f>
        <v/>
      </c>
      <c r="L1393" s="183" t="str">
        <f>IF(B1393="","",IF('CLAIM FORM'!$M$7="",LIST!$A$77,IFERROR(VLOOKUP(B1393,'PHR (Project Hourly Rate)'!B:G,6,FALSE),LIST!$A$78)))</f>
        <v/>
      </c>
    </row>
    <row r="1394" spans="1:12" ht="36" customHeight="1">
      <c r="A1394" s="184">
        <v>1392</v>
      </c>
      <c r="B1394" s="46"/>
      <c r="C1394" s="47"/>
      <c r="D1394" s="48"/>
      <c r="E1394" s="49"/>
      <c r="F1394" s="49"/>
      <c r="G1394" s="41" t="str">
        <f>IF(C1394="","",VLOOKUP(WEEKDAY(C1394),LIST!$A$15:$B$21,2,FALSE))</f>
        <v/>
      </c>
      <c r="H1394" s="42" t="str">
        <f>IF(B1394="","",IF(L1394=LIST!$A$80,LIST!$A$78,IF(L1394=LIST!$A$81,LIST!$A$78,IF(L1394=LIST!$A$82,LIST!$A$78,IF(IFERROR(VLOOKUP(B1394,'PHR (Project Hourly Rate)'!B:G,6,FALSE),LIST!$A$78)=0,LIST!$A$79,L1394)))))</f>
        <v/>
      </c>
      <c r="I1394" s="42" t="str">
        <f>IF(B1394="","",IF(L1394=LIST!$A$75,"",IF(K1394=LIST!$A$76,LIST!$A$76,IF(L1394=LIST!$A$77,"",IF(L1394=LIST!$A$78,"",IF(L1394=LIST!$A$80,"",IF(L1394=LIST!$A$72,"",IF(L1394=LIST!$A$73,"",IF(L1394=LIST!$A$81,"",IF(L1394=LIST!$A$82,"",IF(L1394=LIST!$A$79,"",IF(K1394=LIST!$A$75,LIST!$A$75,ROUND(J1394*L1394,2)))))))))))))</f>
        <v/>
      </c>
      <c r="J1394" s="43">
        <f>IF(D1394="",0,IF(K1394=LIST!$A$75,0,IF(K1394=LIST!$A$76,0,IF(K1394=LIST!$A$77,0,IF(K1394=LIST!$A$78,0,(MIN(D1394,8)-K1394))))))</f>
        <v>0</v>
      </c>
      <c r="K1394" s="185" t="str">
        <f>IF(D1394="","",IF('CLAIM FORM'!$M$7="",0,IF(L1394=LIST!$A$78,0,IF('CLAIM FORM'!$M$7="R&amp;D",0,IF(E1394="",LIST!$A$75,IF(F1394=LIST!$F$30,0,IFERROR(((VLOOKUP(E1394,'TRAINING CODE'!B:D,3,FALSE)*MIN(D1394,8))),LIST!$A$76)))))))</f>
        <v/>
      </c>
      <c r="L1394" s="183" t="str">
        <f>IF(B1394="","",IF('CLAIM FORM'!$M$7="",LIST!$A$77,IFERROR(VLOOKUP(B1394,'PHR (Project Hourly Rate)'!B:G,6,FALSE),LIST!$A$78)))</f>
        <v/>
      </c>
    </row>
    <row r="1395" spans="1:12" ht="36" customHeight="1">
      <c r="A1395" s="184">
        <v>1393</v>
      </c>
      <c r="B1395" s="46"/>
      <c r="C1395" s="47"/>
      <c r="D1395" s="48"/>
      <c r="E1395" s="49"/>
      <c r="F1395" s="49"/>
      <c r="G1395" s="41" t="str">
        <f>IF(C1395="","",VLOOKUP(WEEKDAY(C1395),LIST!$A$15:$B$21,2,FALSE))</f>
        <v/>
      </c>
      <c r="H1395" s="42" t="str">
        <f>IF(B1395="","",IF(L1395=LIST!$A$80,LIST!$A$78,IF(L1395=LIST!$A$81,LIST!$A$78,IF(L1395=LIST!$A$82,LIST!$A$78,IF(IFERROR(VLOOKUP(B1395,'PHR (Project Hourly Rate)'!B:G,6,FALSE),LIST!$A$78)=0,LIST!$A$79,L1395)))))</f>
        <v/>
      </c>
      <c r="I1395" s="42" t="str">
        <f>IF(B1395="","",IF(L1395=LIST!$A$75,"",IF(K1395=LIST!$A$76,LIST!$A$76,IF(L1395=LIST!$A$77,"",IF(L1395=LIST!$A$78,"",IF(L1395=LIST!$A$80,"",IF(L1395=LIST!$A$72,"",IF(L1395=LIST!$A$73,"",IF(L1395=LIST!$A$81,"",IF(L1395=LIST!$A$82,"",IF(L1395=LIST!$A$79,"",IF(K1395=LIST!$A$75,LIST!$A$75,ROUND(J1395*L1395,2)))))))))))))</f>
        <v/>
      </c>
      <c r="J1395" s="43">
        <f>IF(D1395="",0,IF(K1395=LIST!$A$75,0,IF(K1395=LIST!$A$76,0,IF(K1395=LIST!$A$77,0,IF(K1395=LIST!$A$78,0,(MIN(D1395,8)-K1395))))))</f>
        <v>0</v>
      </c>
      <c r="K1395" s="185" t="str">
        <f>IF(D1395="","",IF('CLAIM FORM'!$M$7="",0,IF(L1395=LIST!$A$78,0,IF('CLAIM FORM'!$M$7="R&amp;D",0,IF(E1395="",LIST!$A$75,IF(F1395=LIST!$F$30,0,IFERROR(((VLOOKUP(E1395,'TRAINING CODE'!B:D,3,FALSE)*MIN(D1395,8))),LIST!$A$76)))))))</f>
        <v/>
      </c>
      <c r="L1395" s="183" t="str">
        <f>IF(B1395="","",IF('CLAIM FORM'!$M$7="",LIST!$A$77,IFERROR(VLOOKUP(B1395,'PHR (Project Hourly Rate)'!B:G,6,FALSE),LIST!$A$78)))</f>
        <v/>
      </c>
    </row>
    <row r="1396" spans="1:12" ht="36" customHeight="1">
      <c r="A1396" s="184">
        <v>1394</v>
      </c>
      <c r="B1396" s="46"/>
      <c r="C1396" s="47"/>
      <c r="D1396" s="48"/>
      <c r="E1396" s="49"/>
      <c r="F1396" s="49"/>
      <c r="G1396" s="41" t="str">
        <f>IF(C1396="","",VLOOKUP(WEEKDAY(C1396),LIST!$A$15:$B$21,2,FALSE))</f>
        <v/>
      </c>
      <c r="H1396" s="42" t="str">
        <f>IF(B1396="","",IF(L1396=LIST!$A$80,LIST!$A$78,IF(L1396=LIST!$A$81,LIST!$A$78,IF(L1396=LIST!$A$82,LIST!$A$78,IF(IFERROR(VLOOKUP(B1396,'PHR (Project Hourly Rate)'!B:G,6,FALSE),LIST!$A$78)=0,LIST!$A$79,L1396)))))</f>
        <v/>
      </c>
      <c r="I1396" s="42" t="str">
        <f>IF(B1396="","",IF(L1396=LIST!$A$75,"",IF(K1396=LIST!$A$76,LIST!$A$76,IF(L1396=LIST!$A$77,"",IF(L1396=LIST!$A$78,"",IF(L1396=LIST!$A$80,"",IF(L1396=LIST!$A$72,"",IF(L1396=LIST!$A$73,"",IF(L1396=LIST!$A$81,"",IF(L1396=LIST!$A$82,"",IF(L1396=LIST!$A$79,"",IF(K1396=LIST!$A$75,LIST!$A$75,ROUND(J1396*L1396,2)))))))))))))</f>
        <v/>
      </c>
      <c r="J1396" s="43">
        <f>IF(D1396="",0,IF(K1396=LIST!$A$75,0,IF(K1396=LIST!$A$76,0,IF(K1396=LIST!$A$77,0,IF(K1396=LIST!$A$78,0,(MIN(D1396,8)-K1396))))))</f>
        <v>0</v>
      </c>
      <c r="K1396" s="185" t="str">
        <f>IF(D1396="","",IF('CLAIM FORM'!$M$7="",0,IF(L1396=LIST!$A$78,0,IF('CLAIM FORM'!$M$7="R&amp;D",0,IF(E1396="",LIST!$A$75,IF(F1396=LIST!$F$30,0,IFERROR(((VLOOKUP(E1396,'TRAINING CODE'!B:D,3,FALSE)*MIN(D1396,8))),LIST!$A$76)))))))</f>
        <v/>
      </c>
      <c r="L1396" s="183" t="str">
        <f>IF(B1396="","",IF('CLAIM FORM'!$M$7="",LIST!$A$77,IFERROR(VLOOKUP(B1396,'PHR (Project Hourly Rate)'!B:G,6,FALSE),LIST!$A$78)))</f>
        <v/>
      </c>
    </row>
    <row r="1397" spans="1:12" ht="36" customHeight="1">
      <c r="A1397" s="184">
        <v>1395</v>
      </c>
      <c r="B1397" s="46"/>
      <c r="C1397" s="47"/>
      <c r="D1397" s="48"/>
      <c r="E1397" s="49"/>
      <c r="F1397" s="49"/>
      <c r="G1397" s="41" t="str">
        <f>IF(C1397="","",VLOOKUP(WEEKDAY(C1397),LIST!$A$15:$B$21,2,FALSE))</f>
        <v/>
      </c>
      <c r="H1397" s="42" t="str">
        <f>IF(B1397="","",IF(L1397=LIST!$A$80,LIST!$A$78,IF(L1397=LIST!$A$81,LIST!$A$78,IF(L1397=LIST!$A$82,LIST!$A$78,IF(IFERROR(VLOOKUP(B1397,'PHR (Project Hourly Rate)'!B:G,6,FALSE),LIST!$A$78)=0,LIST!$A$79,L1397)))))</f>
        <v/>
      </c>
      <c r="I1397" s="42" t="str">
        <f>IF(B1397="","",IF(L1397=LIST!$A$75,"",IF(K1397=LIST!$A$76,LIST!$A$76,IF(L1397=LIST!$A$77,"",IF(L1397=LIST!$A$78,"",IF(L1397=LIST!$A$80,"",IF(L1397=LIST!$A$72,"",IF(L1397=LIST!$A$73,"",IF(L1397=LIST!$A$81,"",IF(L1397=LIST!$A$82,"",IF(L1397=LIST!$A$79,"",IF(K1397=LIST!$A$75,LIST!$A$75,ROUND(J1397*L1397,2)))))))))))))</f>
        <v/>
      </c>
      <c r="J1397" s="43">
        <f>IF(D1397="",0,IF(K1397=LIST!$A$75,0,IF(K1397=LIST!$A$76,0,IF(K1397=LIST!$A$77,0,IF(K1397=LIST!$A$78,0,(MIN(D1397,8)-K1397))))))</f>
        <v>0</v>
      </c>
      <c r="K1397" s="185" t="str">
        <f>IF(D1397="","",IF('CLAIM FORM'!$M$7="",0,IF(L1397=LIST!$A$78,0,IF('CLAIM FORM'!$M$7="R&amp;D",0,IF(E1397="",LIST!$A$75,IF(F1397=LIST!$F$30,0,IFERROR(((VLOOKUP(E1397,'TRAINING CODE'!B:D,3,FALSE)*MIN(D1397,8))),LIST!$A$76)))))))</f>
        <v/>
      </c>
      <c r="L1397" s="183" t="str">
        <f>IF(B1397="","",IF('CLAIM FORM'!$M$7="",LIST!$A$77,IFERROR(VLOOKUP(B1397,'PHR (Project Hourly Rate)'!B:G,6,FALSE),LIST!$A$78)))</f>
        <v/>
      </c>
    </row>
    <row r="1398" spans="1:12" ht="36" customHeight="1">
      <c r="A1398" s="184">
        <v>1396</v>
      </c>
      <c r="B1398" s="46"/>
      <c r="C1398" s="47"/>
      <c r="D1398" s="48"/>
      <c r="E1398" s="49"/>
      <c r="F1398" s="49"/>
      <c r="G1398" s="41" t="str">
        <f>IF(C1398="","",VLOOKUP(WEEKDAY(C1398),LIST!$A$15:$B$21,2,FALSE))</f>
        <v/>
      </c>
      <c r="H1398" s="42" t="str">
        <f>IF(B1398="","",IF(L1398=LIST!$A$80,LIST!$A$78,IF(L1398=LIST!$A$81,LIST!$A$78,IF(L1398=LIST!$A$82,LIST!$A$78,IF(IFERROR(VLOOKUP(B1398,'PHR (Project Hourly Rate)'!B:G,6,FALSE),LIST!$A$78)=0,LIST!$A$79,L1398)))))</f>
        <v/>
      </c>
      <c r="I1398" s="42" t="str">
        <f>IF(B1398="","",IF(L1398=LIST!$A$75,"",IF(K1398=LIST!$A$76,LIST!$A$76,IF(L1398=LIST!$A$77,"",IF(L1398=LIST!$A$78,"",IF(L1398=LIST!$A$80,"",IF(L1398=LIST!$A$72,"",IF(L1398=LIST!$A$73,"",IF(L1398=LIST!$A$81,"",IF(L1398=LIST!$A$82,"",IF(L1398=LIST!$A$79,"",IF(K1398=LIST!$A$75,LIST!$A$75,ROUND(J1398*L1398,2)))))))))))))</f>
        <v/>
      </c>
      <c r="J1398" s="43">
        <f>IF(D1398="",0,IF(K1398=LIST!$A$75,0,IF(K1398=LIST!$A$76,0,IF(K1398=LIST!$A$77,0,IF(K1398=LIST!$A$78,0,(MIN(D1398,8)-K1398))))))</f>
        <v>0</v>
      </c>
      <c r="K1398" s="185" t="str">
        <f>IF(D1398="","",IF('CLAIM FORM'!$M$7="",0,IF(L1398=LIST!$A$78,0,IF('CLAIM FORM'!$M$7="R&amp;D",0,IF(E1398="",LIST!$A$75,IF(F1398=LIST!$F$30,0,IFERROR(((VLOOKUP(E1398,'TRAINING CODE'!B:D,3,FALSE)*MIN(D1398,8))),LIST!$A$76)))))))</f>
        <v/>
      </c>
      <c r="L1398" s="183" t="str">
        <f>IF(B1398="","",IF('CLAIM FORM'!$M$7="",LIST!$A$77,IFERROR(VLOOKUP(B1398,'PHR (Project Hourly Rate)'!B:G,6,FALSE),LIST!$A$78)))</f>
        <v/>
      </c>
    </row>
    <row r="1399" spans="1:12" ht="36" customHeight="1">
      <c r="A1399" s="184">
        <v>1397</v>
      </c>
      <c r="B1399" s="46"/>
      <c r="C1399" s="47"/>
      <c r="D1399" s="48"/>
      <c r="E1399" s="49"/>
      <c r="F1399" s="49"/>
      <c r="G1399" s="41" t="str">
        <f>IF(C1399="","",VLOOKUP(WEEKDAY(C1399),LIST!$A$15:$B$21,2,FALSE))</f>
        <v/>
      </c>
      <c r="H1399" s="42" t="str">
        <f>IF(B1399="","",IF(L1399=LIST!$A$80,LIST!$A$78,IF(L1399=LIST!$A$81,LIST!$A$78,IF(L1399=LIST!$A$82,LIST!$A$78,IF(IFERROR(VLOOKUP(B1399,'PHR (Project Hourly Rate)'!B:G,6,FALSE),LIST!$A$78)=0,LIST!$A$79,L1399)))))</f>
        <v/>
      </c>
      <c r="I1399" s="42" t="str">
        <f>IF(B1399="","",IF(L1399=LIST!$A$75,"",IF(K1399=LIST!$A$76,LIST!$A$76,IF(L1399=LIST!$A$77,"",IF(L1399=LIST!$A$78,"",IF(L1399=LIST!$A$80,"",IF(L1399=LIST!$A$72,"",IF(L1399=LIST!$A$73,"",IF(L1399=LIST!$A$81,"",IF(L1399=LIST!$A$82,"",IF(L1399=LIST!$A$79,"",IF(K1399=LIST!$A$75,LIST!$A$75,ROUND(J1399*L1399,2)))))))))))))</f>
        <v/>
      </c>
      <c r="J1399" s="43">
        <f>IF(D1399="",0,IF(K1399=LIST!$A$75,0,IF(K1399=LIST!$A$76,0,IF(K1399=LIST!$A$77,0,IF(K1399=LIST!$A$78,0,(MIN(D1399,8)-K1399))))))</f>
        <v>0</v>
      </c>
      <c r="K1399" s="185" t="str">
        <f>IF(D1399="","",IF('CLAIM FORM'!$M$7="",0,IF(L1399=LIST!$A$78,0,IF('CLAIM FORM'!$M$7="R&amp;D",0,IF(E1399="",LIST!$A$75,IF(F1399=LIST!$F$30,0,IFERROR(((VLOOKUP(E1399,'TRAINING CODE'!B:D,3,FALSE)*MIN(D1399,8))),LIST!$A$76)))))))</f>
        <v/>
      </c>
      <c r="L1399" s="183" t="str">
        <f>IF(B1399="","",IF('CLAIM FORM'!$M$7="",LIST!$A$77,IFERROR(VLOOKUP(B1399,'PHR (Project Hourly Rate)'!B:G,6,FALSE),LIST!$A$78)))</f>
        <v/>
      </c>
    </row>
    <row r="1400" spans="1:12" ht="36" customHeight="1">
      <c r="A1400" s="184">
        <v>1398</v>
      </c>
      <c r="B1400" s="46"/>
      <c r="C1400" s="47"/>
      <c r="D1400" s="48"/>
      <c r="E1400" s="49"/>
      <c r="F1400" s="49"/>
      <c r="G1400" s="41" t="str">
        <f>IF(C1400="","",VLOOKUP(WEEKDAY(C1400),LIST!$A$15:$B$21,2,FALSE))</f>
        <v/>
      </c>
      <c r="H1400" s="42" t="str">
        <f>IF(B1400="","",IF(L1400=LIST!$A$80,LIST!$A$78,IF(L1400=LIST!$A$81,LIST!$A$78,IF(L1400=LIST!$A$82,LIST!$A$78,IF(IFERROR(VLOOKUP(B1400,'PHR (Project Hourly Rate)'!B:G,6,FALSE),LIST!$A$78)=0,LIST!$A$79,L1400)))))</f>
        <v/>
      </c>
      <c r="I1400" s="42" t="str">
        <f>IF(B1400="","",IF(L1400=LIST!$A$75,"",IF(K1400=LIST!$A$76,LIST!$A$76,IF(L1400=LIST!$A$77,"",IF(L1400=LIST!$A$78,"",IF(L1400=LIST!$A$80,"",IF(L1400=LIST!$A$72,"",IF(L1400=LIST!$A$73,"",IF(L1400=LIST!$A$81,"",IF(L1400=LIST!$A$82,"",IF(L1400=LIST!$A$79,"",IF(K1400=LIST!$A$75,LIST!$A$75,ROUND(J1400*L1400,2)))))))))))))</f>
        <v/>
      </c>
      <c r="J1400" s="43">
        <f>IF(D1400="",0,IF(K1400=LIST!$A$75,0,IF(K1400=LIST!$A$76,0,IF(K1400=LIST!$A$77,0,IF(K1400=LIST!$A$78,0,(MIN(D1400,8)-K1400))))))</f>
        <v>0</v>
      </c>
      <c r="K1400" s="185" t="str">
        <f>IF(D1400="","",IF('CLAIM FORM'!$M$7="",0,IF(L1400=LIST!$A$78,0,IF('CLAIM FORM'!$M$7="R&amp;D",0,IF(E1400="",LIST!$A$75,IF(F1400=LIST!$F$30,0,IFERROR(((VLOOKUP(E1400,'TRAINING CODE'!B:D,3,FALSE)*MIN(D1400,8))),LIST!$A$76)))))))</f>
        <v/>
      </c>
      <c r="L1400" s="183" t="str">
        <f>IF(B1400="","",IF('CLAIM FORM'!$M$7="",LIST!$A$77,IFERROR(VLOOKUP(B1400,'PHR (Project Hourly Rate)'!B:G,6,FALSE),LIST!$A$78)))</f>
        <v/>
      </c>
    </row>
    <row r="1401" spans="1:12" ht="36" customHeight="1">
      <c r="A1401" s="184">
        <v>1399</v>
      </c>
      <c r="B1401" s="46"/>
      <c r="C1401" s="47"/>
      <c r="D1401" s="48"/>
      <c r="E1401" s="49"/>
      <c r="F1401" s="49"/>
      <c r="G1401" s="41" t="str">
        <f>IF(C1401="","",VLOOKUP(WEEKDAY(C1401),LIST!$A$15:$B$21,2,FALSE))</f>
        <v/>
      </c>
      <c r="H1401" s="42" t="str">
        <f>IF(B1401="","",IF(L1401=LIST!$A$80,LIST!$A$78,IF(L1401=LIST!$A$81,LIST!$A$78,IF(L1401=LIST!$A$82,LIST!$A$78,IF(IFERROR(VLOOKUP(B1401,'PHR (Project Hourly Rate)'!B:G,6,FALSE),LIST!$A$78)=0,LIST!$A$79,L1401)))))</f>
        <v/>
      </c>
      <c r="I1401" s="42" t="str">
        <f>IF(B1401="","",IF(L1401=LIST!$A$75,"",IF(K1401=LIST!$A$76,LIST!$A$76,IF(L1401=LIST!$A$77,"",IF(L1401=LIST!$A$78,"",IF(L1401=LIST!$A$80,"",IF(L1401=LIST!$A$72,"",IF(L1401=LIST!$A$73,"",IF(L1401=LIST!$A$81,"",IF(L1401=LIST!$A$82,"",IF(L1401=LIST!$A$79,"",IF(K1401=LIST!$A$75,LIST!$A$75,ROUND(J1401*L1401,2)))))))))))))</f>
        <v/>
      </c>
      <c r="J1401" s="43">
        <f>IF(D1401="",0,IF(K1401=LIST!$A$75,0,IF(K1401=LIST!$A$76,0,IF(K1401=LIST!$A$77,0,IF(K1401=LIST!$A$78,0,(MIN(D1401,8)-K1401))))))</f>
        <v>0</v>
      </c>
      <c r="K1401" s="185" t="str">
        <f>IF(D1401="","",IF('CLAIM FORM'!$M$7="",0,IF(L1401=LIST!$A$78,0,IF('CLAIM FORM'!$M$7="R&amp;D",0,IF(E1401="",LIST!$A$75,IF(F1401=LIST!$F$30,0,IFERROR(((VLOOKUP(E1401,'TRAINING CODE'!B:D,3,FALSE)*MIN(D1401,8))),LIST!$A$76)))))))</f>
        <v/>
      </c>
      <c r="L1401" s="183" t="str">
        <f>IF(B1401="","",IF('CLAIM FORM'!$M$7="",LIST!$A$77,IFERROR(VLOOKUP(B1401,'PHR (Project Hourly Rate)'!B:G,6,FALSE),LIST!$A$78)))</f>
        <v/>
      </c>
    </row>
    <row r="1402" spans="1:12" ht="36" customHeight="1">
      <c r="A1402" s="184">
        <v>1400</v>
      </c>
      <c r="B1402" s="46"/>
      <c r="C1402" s="47"/>
      <c r="D1402" s="48"/>
      <c r="E1402" s="49"/>
      <c r="F1402" s="49"/>
      <c r="G1402" s="41" t="str">
        <f>IF(C1402="","",VLOOKUP(WEEKDAY(C1402),LIST!$A$15:$B$21,2,FALSE))</f>
        <v/>
      </c>
      <c r="H1402" s="42" t="str">
        <f>IF(B1402="","",IF(L1402=LIST!$A$80,LIST!$A$78,IF(L1402=LIST!$A$81,LIST!$A$78,IF(L1402=LIST!$A$82,LIST!$A$78,IF(IFERROR(VLOOKUP(B1402,'PHR (Project Hourly Rate)'!B:G,6,FALSE),LIST!$A$78)=0,LIST!$A$79,L1402)))))</f>
        <v/>
      </c>
      <c r="I1402" s="42" t="str">
        <f>IF(B1402="","",IF(L1402=LIST!$A$75,"",IF(K1402=LIST!$A$76,LIST!$A$76,IF(L1402=LIST!$A$77,"",IF(L1402=LIST!$A$78,"",IF(L1402=LIST!$A$80,"",IF(L1402=LIST!$A$72,"",IF(L1402=LIST!$A$73,"",IF(L1402=LIST!$A$81,"",IF(L1402=LIST!$A$82,"",IF(L1402=LIST!$A$79,"",IF(K1402=LIST!$A$75,LIST!$A$75,ROUND(J1402*L1402,2)))))))))))))</f>
        <v/>
      </c>
      <c r="J1402" s="43">
        <f>IF(D1402="",0,IF(K1402=LIST!$A$75,0,IF(K1402=LIST!$A$76,0,IF(K1402=LIST!$A$77,0,IF(K1402=LIST!$A$78,0,(MIN(D1402,8)-K1402))))))</f>
        <v>0</v>
      </c>
      <c r="K1402" s="185" t="str">
        <f>IF(D1402="","",IF('CLAIM FORM'!$M$7="",0,IF(L1402=LIST!$A$78,0,IF('CLAIM FORM'!$M$7="R&amp;D",0,IF(E1402="",LIST!$A$75,IF(F1402=LIST!$F$30,0,IFERROR(((VLOOKUP(E1402,'TRAINING CODE'!B:D,3,FALSE)*MIN(D1402,8))),LIST!$A$76)))))))</f>
        <v/>
      </c>
      <c r="L1402" s="183" t="str">
        <f>IF(B1402="","",IF('CLAIM FORM'!$M$7="",LIST!$A$77,IFERROR(VLOOKUP(B1402,'PHR (Project Hourly Rate)'!B:G,6,FALSE),LIST!$A$78)))</f>
        <v/>
      </c>
    </row>
    <row r="1403" spans="1:12" ht="36" customHeight="1">
      <c r="A1403" s="184">
        <v>1401</v>
      </c>
      <c r="B1403" s="46"/>
      <c r="C1403" s="47"/>
      <c r="D1403" s="48"/>
      <c r="E1403" s="49"/>
      <c r="F1403" s="49"/>
      <c r="G1403" s="41" t="str">
        <f>IF(C1403="","",VLOOKUP(WEEKDAY(C1403),LIST!$A$15:$B$21,2,FALSE))</f>
        <v/>
      </c>
      <c r="H1403" s="42" t="str">
        <f>IF(B1403="","",IF(L1403=LIST!$A$80,LIST!$A$78,IF(L1403=LIST!$A$81,LIST!$A$78,IF(L1403=LIST!$A$82,LIST!$A$78,IF(IFERROR(VLOOKUP(B1403,'PHR (Project Hourly Rate)'!B:G,6,FALSE),LIST!$A$78)=0,LIST!$A$79,L1403)))))</f>
        <v/>
      </c>
      <c r="I1403" s="42" t="str">
        <f>IF(B1403="","",IF(L1403=LIST!$A$75,"",IF(K1403=LIST!$A$76,LIST!$A$76,IF(L1403=LIST!$A$77,"",IF(L1403=LIST!$A$78,"",IF(L1403=LIST!$A$80,"",IF(L1403=LIST!$A$72,"",IF(L1403=LIST!$A$73,"",IF(L1403=LIST!$A$81,"",IF(L1403=LIST!$A$82,"",IF(L1403=LIST!$A$79,"",IF(K1403=LIST!$A$75,LIST!$A$75,ROUND(J1403*L1403,2)))))))))))))</f>
        <v/>
      </c>
      <c r="J1403" s="43">
        <f>IF(D1403="",0,IF(K1403=LIST!$A$75,0,IF(K1403=LIST!$A$76,0,IF(K1403=LIST!$A$77,0,IF(K1403=LIST!$A$78,0,(MIN(D1403,8)-K1403))))))</f>
        <v>0</v>
      </c>
      <c r="K1403" s="185" t="str">
        <f>IF(D1403="","",IF('CLAIM FORM'!$M$7="",0,IF(L1403=LIST!$A$78,0,IF('CLAIM FORM'!$M$7="R&amp;D",0,IF(E1403="",LIST!$A$75,IF(F1403=LIST!$F$30,0,IFERROR(((VLOOKUP(E1403,'TRAINING CODE'!B:D,3,FALSE)*MIN(D1403,8))),LIST!$A$76)))))))</f>
        <v/>
      </c>
      <c r="L1403" s="183" t="str">
        <f>IF(B1403="","",IF('CLAIM FORM'!$M$7="",LIST!$A$77,IFERROR(VLOOKUP(B1403,'PHR (Project Hourly Rate)'!B:G,6,FALSE),LIST!$A$78)))</f>
        <v/>
      </c>
    </row>
    <row r="1404" spans="1:12" ht="36" customHeight="1">
      <c r="A1404" s="184">
        <v>1402</v>
      </c>
      <c r="B1404" s="46"/>
      <c r="C1404" s="47"/>
      <c r="D1404" s="48"/>
      <c r="E1404" s="49"/>
      <c r="F1404" s="49"/>
      <c r="G1404" s="41" t="str">
        <f>IF(C1404="","",VLOOKUP(WEEKDAY(C1404),LIST!$A$15:$B$21,2,FALSE))</f>
        <v/>
      </c>
      <c r="H1404" s="42" t="str">
        <f>IF(B1404="","",IF(L1404=LIST!$A$80,LIST!$A$78,IF(L1404=LIST!$A$81,LIST!$A$78,IF(L1404=LIST!$A$82,LIST!$A$78,IF(IFERROR(VLOOKUP(B1404,'PHR (Project Hourly Rate)'!B:G,6,FALSE),LIST!$A$78)=0,LIST!$A$79,L1404)))))</f>
        <v/>
      </c>
      <c r="I1404" s="42" t="str">
        <f>IF(B1404="","",IF(L1404=LIST!$A$75,"",IF(K1404=LIST!$A$76,LIST!$A$76,IF(L1404=LIST!$A$77,"",IF(L1404=LIST!$A$78,"",IF(L1404=LIST!$A$80,"",IF(L1404=LIST!$A$72,"",IF(L1404=LIST!$A$73,"",IF(L1404=LIST!$A$81,"",IF(L1404=LIST!$A$82,"",IF(L1404=LIST!$A$79,"",IF(K1404=LIST!$A$75,LIST!$A$75,ROUND(J1404*L1404,2)))))))))))))</f>
        <v/>
      </c>
      <c r="J1404" s="43">
        <f>IF(D1404="",0,IF(K1404=LIST!$A$75,0,IF(K1404=LIST!$A$76,0,IF(K1404=LIST!$A$77,0,IF(K1404=LIST!$A$78,0,(MIN(D1404,8)-K1404))))))</f>
        <v>0</v>
      </c>
      <c r="K1404" s="185" t="str">
        <f>IF(D1404="","",IF('CLAIM FORM'!$M$7="",0,IF(L1404=LIST!$A$78,0,IF('CLAIM FORM'!$M$7="R&amp;D",0,IF(E1404="",LIST!$A$75,IF(F1404=LIST!$F$30,0,IFERROR(((VLOOKUP(E1404,'TRAINING CODE'!B:D,3,FALSE)*MIN(D1404,8))),LIST!$A$76)))))))</f>
        <v/>
      </c>
      <c r="L1404" s="183" t="str">
        <f>IF(B1404="","",IF('CLAIM FORM'!$M$7="",LIST!$A$77,IFERROR(VLOOKUP(B1404,'PHR (Project Hourly Rate)'!B:G,6,FALSE),LIST!$A$78)))</f>
        <v/>
      </c>
    </row>
    <row r="1405" spans="1:12" ht="36" customHeight="1">
      <c r="A1405" s="184">
        <v>1403</v>
      </c>
      <c r="B1405" s="46"/>
      <c r="C1405" s="47"/>
      <c r="D1405" s="48"/>
      <c r="E1405" s="49"/>
      <c r="F1405" s="49"/>
      <c r="G1405" s="41" t="str">
        <f>IF(C1405="","",VLOOKUP(WEEKDAY(C1405),LIST!$A$15:$B$21,2,FALSE))</f>
        <v/>
      </c>
      <c r="H1405" s="42" t="str">
        <f>IF(B1405="","",IF(L1405=LIST!$A$80,LIST!$A$78,IF(L1405=LIST!$A$81,LIST!$A$78,IF(L1405=LIST!$A$82,LIST!$A$78,IF(IFERROR(VLOOKUP(B1405,'PHR (Project Hourly Rate)'!B:G,6,FALSE),LIST!$A$78)=0,LIST!$A$79,L1405)))))</f>
        <v/>
      </c>
      <c r="I1405" s="42" t="str">
        <f>IF(B1405="","",IF(L1405=LIST!$A$75,"",IF(K1405=LIST!$A$76,LIST!$A$76,IF(L1405=LIST!$A$77,"",IF(L1405=LIST!$A$78,"",IF(L1405=LIST!$A$80,"",IF(L1405=LIST!$A$72,"",IF(L1405=LIST!$A$73,"",IF(L1405=LIST!$A$81,"",IF(L1405=LIST!$A$82,"",IF(L1405=LIST!$A$79,"",IF(K1405=LIST!$A$75,LIST!$A$75,ROUND(J1405*L1405,2)))))))))))))</f>
        <v/>
      </c>
      <c r="J1405" s="43">
        <f>IF(D1405="",0,IF(K1405=LIST!$A$75,0,IF(K1405=LIST!$A$76,0,IF(K1405=LIST!$A$77,0,IF(K1405=LIST!$A$78,0,(MIN(D1405,8)-K1405))))))</f>
        <v>0</v>
      </c>
      <c r="K1405" s="185" t="str">
        <f>IF(D1405="","",IF('CLAIM FORM'!$M$7="",0,IF(L1405=LIST!$A$78,0,IF('CLAIM FORM'!$M$7="R&amp;D",0,IF(E1405="",LIST!$A$75,IF(F1405=LIST!$F$30,0,IFERROR(((VLOOKUP(E1405,'TRAINING CODE'!B:D,3,FALSE)*MIN(D1405,8))),LIST!$A$76)))))))</f>
        <v/>
      </c>
      <c r="L1405" s="183" t="str">
        <f>IF(B1405="","",IF('CLAIM FORM'!$M$7="",LIST!$A$77,IFERROR(VLOOKUP(B1405,'PHR (Project Hourly Rate)'!B:G,6,FALSE),LIST!$A$78)))</f>
        <v/>
      </c>
    </row>
    <row r="1406" spans="1:12" ht="36" customHeight="1">
      <c r="A1406" s="184">
        <v>1404</v>
      </c>
      <c r="B1406" s="46"/>
      <c r="C1406" s="47"/>
      <c r="D1406" s="48"/>
      <c r="E1406" s="49"/>
      <c r="F1406" s="49"/>
      <c r="G1406" s="41" t="str">
        <f>IF(C1406="","",VLOOKUP(WEEKDAY(C1406),LIST!$A$15:$B$21,2,FALSE))</f>
        <v/>
      </c>
      <c r="H1406" s="42" t="str">
        <f>IF(B1406="","",IF(L1406=LIST!$A$80,LIST!$A$78,IF(L1406=LIST!$A$81,LIST!$A$78,IF(L1406=LIST!$A$82,LIST!$A$78,IF(IFERROR(VLOOKUP(B1406,'PHR (Project Hourly Rate)'!B:G,6,FALSE),LIST!$A$78)=0,LIST!$A$79,L1406)))))</f>
        <v/>
      </c>
      <c r="I1406" s="42" t="str">
        <f>IF(B1406="","",IF(L1406=LIST!$A$75,"",IF(K1406=LIST!$A$76,LIST!$A$76,IF(L1406=LIST!$A$77,"",IF(L1406=LIST!$A$78,"",IF(L1406=LIST!$A$80,"",IF(L1406=LIST!$A$72,"",IF(L1406=LIST!$A$73,"",IF(L1406=LIST!$A$81,"",IF(L1406=LIST!$A$82,"",IF(L1406=LIST!$A$79,"",IF(K1406=LIST!$A$75,LIST!$A$75,ROUND(J1406*L1406,2)))))))))))))</f>
        <v/>
      </c>
      <c r="J1406" s="43">
        <f>IF(D1406="",0,IF(K1406=LIST!$A$75,0,IF(K1406=LIST!$A$76,0,IF(K1406=LIST!$A$77,0,IF(K1406=LIST!$A$78,0,(MIN(D1406,8)-K1406))))))</f>
        <v>0</v>
      </c>
      <c r="K1406" s="185" t="str">
        <f>IF(D1406="","",IF('CLAIM FORM'!$M$7="",0,IF(L1406=LIST!$A$78,0,IF('CLAIM FORM'!$M$7="R&amp;D",0,IF(E1406="",LIST!$A$75,IF(F1406=LIST!$F$30,0,IFERROR(((VLOOKUP(E1406,'TRAINING CODE'!B:D,3,FALSE)*MIN(D1406,8))),LIST!$A$76)))))))</f>
        <v/>
      </c>
      <c r="L1406" s="183" t="str">
        <f>IF(B1406="","",IF('CLAIM FORM'!$M$7="",LIST!$A$77,IFERROR(VLOOKUP(B1406,'PHR (Project Hourly Rate)'!B:G,6,FALSE),LIST!$A$78)))</f>
        <v/>
      </c>
    </row>
    <row r="1407" spans="1:12" ht="36" customHeight="1">
      <c r="A1407" s="184">
        <v>1405</v>
      </c>
      <c r="B1407" s="46"/>
      <c r="C1407" s="47"/>
      <c r="D1407" s="48"/>
      <c r="E1407" s="49"/>
      <c r="F1407" s="49"/>
      <c r="G1407" s="41" t="str">
        <f>IF(C1407="","",VLOOKUP(WEEKDAY(C1407),LIST!$A$15:$B$21,2,FALSE))</f>
        <v/>
      </c>
      <c r="H1407" s="42" t="str">
        <f>IF(B1407="","",IF(L1407=LIST!$A$80,LIST!$A$78,IF(L1407=LIST!$A$81,LIST!$A$78,IF(L1407=LIST!$A$82,LIST!$A$78,IF(IFERROR(VLOOKUP(B1407,'PHR (Project Hourly Rate)'!B:G,6,FALSE),LIST!$A$78)=0,LIST!$A$79,L1407)))))</f>
        <v/>
      </c>
      <c r="I1407" s="42" t="str">
        <f>IF(B1407="","",IF(L1407=LIST!$A$75,"",IF(K1407=LIST!$A$76,LIST!$A$76,IF(L1407=LIST!$A$77,"",IF(L1407=LIST!$A$78,"",IF(L1407=LIST!$A$80,"",IF(L1407=LIST!$A$72,"",IF(L1407=LIST!$A$73,"",IF(L1407=LIST!$A$81,"",IF(L1407=LIST!$A$82,"",IF(L1407=LIST!$A$79,"",IF(K1407=LIST!$A$75,LIST!$A$75,ROUND(J1407*L1407,2)))))))))))))</f>
        <v/>
      </c>
      <c r="J1407" s="43">
        <f>IF(D1407="",0,IF(K1407=LIST!$A$75,0,IF(K1407=LIST!$A$76,0,IF(K1407=LIST!$A$77,0,IF(K1407=LIST!$A$78,0,(MIN(D1407,8)-K1407))))))</f>
        <v>0</v>
      </c>
      <c r="K1407" s="185" t="str">
        <f>IF(D1407="","",IF('CLAIM FORM'!$M$7="",0,IF(L1407=LIST!$A$78,0,IF('CLAIM FORM'!$M$7="R&amp;D",0,IF(E1407="",LIST!$A$75,IF(F1407=LIST!$F$30,0,IFERROR(((VLOOKUP(E1407,'TRAINING CODE'!B:D,3,FALSE)*MIN(D1407,8))),LIST!$A$76)))))))</f>
        <v/>
      </c>
      <c r="L1407" s="183" t="str">
        <f>IF(B1407="","",IF('CLAIM FORM'!$M$7="",LIST!$A$77,IFERROR(VLOOKUP(B1407,'PHR (Project Hourly Rate)'!B:G,6,FALSE),LIST!$A$78)))</f>
        <v/>
      </c>
    </row>
    <row r="1408" spans="1:12" ht="36" customHeight="1">
      <c r="A1408" s="184">
        <v>1406</v>
      </c>
      <c r="B1408" s="46"/>
      <c r="C1408" s="47"/>
      <c r="D1408" s="48"/>
      <c r="E1408" s="49"/>
      <c r="F1408" s="49"/>
      <c r="G1408" s="41" t="str">
        <f>IF(C1408="","",VLOOKUP(WEEKDAY(C1408),LIST!$A$15:$B$21,2,FALSE))</f>
        <v/>
      </c>
      <c r="H1408" s="42" t="str">
        <f>IF(B1408="","",IF(L1408=LIST!$A$80,LIST!$A$78,IF(L1408=LIST!$A$81,LIST!$A$78,IF(L1408=LIST!$A$82,LIST!$A$78,IF(IFERROR(VLOOKUP(B1408,'PHR (Project Hourly Rate)'!B:G,6,FALSE),LIST!$A$78)=0,LIST!$A$79,L1408)))))</f>
        <v/>
      </c>
      <c r="I1408" s="42" t="str">
        <f>IF(B1408="","",IF(L1408=LIST!$A$75,"",IF(K1408=LIST!$A$76,LIST!$A$76,IF(L1408=LIST!$A$77,"",IF(L1408=LIST!$A$78,"",IF(L1408=LIST!$A$80,"",IF(L1408=LIST!$A$72,"",IF(L1408=LIST!$A$73,"",IF(L1408=LIST!$A$81,"",IF(L1408=LIST!$A$82,"",IF(L1408=LIST!$A$79,"",IF(K1408=LIST!$A$75,LIST!$A$75,ROUND(J1408*L1408,2)))))))))))))</f>
        <v/>
      </c>
      <c r="J1408" s="43">
        <f>IF(D1408="",0,IF(K1408=LIST!$A$75,0,IF(K1408=LIST!$A$76,0,IF(K1408=LIST!$A$77,0,IF(K1408=LIST!$A$78,0,(MIN(D1408,8)-K1408))))))</f>
        <v>0</v>
      </c>
      <c r="K1408" s="185" t="str">
        <f>IF(D1408="","",IF('CLAIM FORM'!$M$7="",0,IF(L1408=LIST!$A$78,0,IF('CLAIM FORM'!$M$7="R&amp;D",0,IF(E1408="",LIST!$A$75,IF(F1408=LIST!$F$30,0,IFERROR(((VLOOKUP(E1408,'TRAINING CODE'!B:D,3,FALSE)*MIN(D1408,8))),LIST!$A$76)))))))</f>
        <v/>
      </c>
      <c r="L1408" s="183" t="str">
        <f>IF(B1408="","",IF('CLAIM FORM'!$M$7="",LIST!$A$77,IFERROR(VLOOKUP(B1408,'PHR (Project Hourly Rate)'!B:G,6,FALSE),LIST!$A$78)))</f>
        <v/>
      </c>
    </row>
    <row r="1409" spans="1:12" ht="36" customHeight="1">
      <c r="A1409" s="184">
        <v>1407</v>
      </c>
      <c r="B1409" s="46"/>
      <c r="C1409" s="47"/>
      <c r="D1409" s="48"/>
      <c r="E1409" s="49"/>
      <c r="F1409" s="49"/>
      <c r="G1409" s="41" t="str">
        <f>IF(C1409="","",VLOOKUP(WEEKDAY(C1409),LIST!$A$15:$B$21,2,FALSE))</f>
        <v/>
      </c>
      <c r="H1409" s="42" t="str">
        <f>IF(B1409="","",IF(L1409=LIST!$A$80,LIST!$A$78,IF(L1409=LIST!$A$81,LIST!$A$78,IF(L1409=LIST!$A$82,LIST!$A$78,IF(IFERROR(VLOOKUP(B1409,'PHR (Project Hourly Rate)'!B:G,6,FALSE),LIST!$A$78)=0,LIST!$A$79,L1409)))))</f>
        <v/>
      </c>
      <c r="I1409" s="42" t="str">
        <f>IF(B1409="","",IF(L1409=LIST!$A$75,"",IF(K1409=LIST!$A$76,LIST!$A$76,IF(L1409=LIST!$A$77,"",IF(L1409=LIST!$A$78,"",IF(L1409=LIST!$A$80,"",IF(L1409=LIST!$A$72,"",IF(L1409=LIST!$A$73,"",IF(L1409=LIST!$A$81,"",IF(L1409=LIST!$A$82,"",IF(L1409=LIST!$A$79,"",IF(K1409=LIST!$A$75,LIST!$A$75,ROUND(J1409*L1409,2)))))))))))))</f>
        <v/>
      </c>
      <c r="J1409" s="43">
        <f>IF(D1409="",0,IF(K1409=LIST!$A$75,0,IF(K1409=LIST!$A$76,0,IF(K1409=LIST!$A$77,0,IF(K1409=LIST!$A$78,0,(MIN(D1409,8)-K1409))))))</f>
        <v>0</v>
      </c>
      <c r="K1409" s="185" t="str">
        <f>IF(D1409="","",IF('CLAIM FORM'!$M$7="",0,IF(L1409=LIST!$A$78,0,IF('CLAIM FORM'!$M$7="R&amp;D",0,IF(E1409="",LIST!$A$75,IF(F1409=LIST!$F$30,0,IFERROR(((VLOOKUP(E1409,'TRAINING CODE'!B:D,3,FALSE)*MIN(D1409,8))),LIST!$A$76)))))))</f>
        <v/>
      </c>
      <c r="L1409" s="183" t="str">
        <f>IF(B1409="","",IF('CLAIM FORM'!$M$7="",LIST!$A$77,IFERROR(VLOOKUP(B1409,'PHR (Project Hourly Rate)'!B:G,6,FALSE),LIST!$A$78)))</f>
        <v/>
      </c>
    </row>
    <row r="1410" spans="1:12" ht="36" customHeight="1">
      <c r="A1410" s="184">
        <v>1408</v>
      </c>
      <c r="B1410" s="46"/>
      <c r="C1410" s="47"/>
      <c r="D1410" s="48"/>
      <c r="E1410" s="49"/>
      <c r="F1410" s="49"/>
      <c r="G1410" s="41" t="str">
        <f>IF(C1410="","",VLOOKUP(WEEKDAY(C1410),LIST!$A$15:$B$21,2,FALSE))</f>
        <v/>
      </c>
      <c r="H1410" s="42" t="str">
        <f>IF(B1410="","",IF(L1410=LIST!$A$80,LIST!$A$78,IF(L1410=LIST!$A$81,LIST!$A$78,IF(L1410=LIST!$A$82,LIST!$A$78,IF(IFERROR(VLOOKUP(B1410,'PHR (Project Hourly Rate)'!B:G,6,FALSE),LIST!$A$78)=0,LIST!$A$79,L1410)))))</f>
        <v/>
      </c>
      <c r="I1410" s="42" t="str">
        <f>IF(B1410="","",IF(L1410=LIST!$A$75,"",IF(K1410=LIST!$A$76,LIST!$A$76,IF(L1410=LIST!$A$77,"",IF(L1410=LIST!$A$78,"",IF(L1410=LIST!$A$80,"",IF(L1410=LIST!$A$72,"",IF(L1410=LIST!$A$73,"",IF(L1410=LIST!$A$81,"",IF(L1410=LIST!$A$82,"",IF(L1410=LIST!$A$79,"",IF(K1410=LIST!$A$75,LIST!$A$75,ROUND(J1410*L1410,2)))))))))))))</f>
        <v/>
      </c>
      <c r="J1410" s="43">
        <f>IF(D1410="",0,IF(K1410=LIST!$A$75,0,IF(K1410=LIST!$A$76,0,IF(K1410=LIST!$A$77,0,IF(K1410=LIST!$A$78,0,(MIN(D1410,8)-K1410))))))</f>
        <v>0</v>
      </c>
      <c r="K1410" s="185" t="str">
        <f>IF(D1410="","",IF('CLAIM FORM'!$M$7="",0,IF(L1410=LIST!$A$78,0,IF('CLAIM FORM'!$M$7="R&amp;D",0,IF(E1410="",LIST!$A$75,IF(F1410=LIST!$F$30,0,IFERROR(((VLOOKUP(E1410,'TRAINING CODE'!B:D,3,FALSE)*MIN(D1410,8))),LIST!$A$76)))))))</f>
        <v/>
      </c>
      <c r="L1410" s="183" t="str">
        <f>IF(B1410="","",IF('CLAIM FORM'!$M$7="",LIST!$A$77,IFERROR(VLOOKUP(B1410,'PHR (Project Hourly Rate)'!B:G,6,FALSE),LIST!$A$78)))</f>
        <v/>
      </c>
    </row>
    <row r="1411" spans="1:12" ht="36" customHeight="1">
      <c r="A1411" s="184">
        <v>1409</v>
      </c>
      <c r="B1411" s="46"/>
      <c r="C1411" s="47"/>
      <c r="D1411" s="48"/>
      <c r="E1411" s="49"/>
      <c r="F1411" s="49"/>
      <c r="G1411" s="41" t="str">
        <f>IF(C1411="","",VLOOKUP(WEEKDAY(C1411),LIST!$A$15:$B$21,2,FALSE))</f>
        <v/>
      </c>
      <c r="H1411" s="42" t="str">
        <f>IF(B1411="","",IF(L1411=LIST!$A$80,LIST!$A$78,IF(L1411=LIST!$A$81,LIST!$A$78,IF(L1411=LIST!$A$82,LIST!$A$78,IF(IFERROR(VLOOKUP(B1411,'PHR (Project Hourly Rate)'!B:G,6,FALSE),LIST!$A$78)=0,LIST!$A$79,L1411)))))</f>
        <v/>
      </c>
      <c r="I1411" s="42" t="str">
        <f>IF(B1411="","",IF(L1411=LIST!$A$75,"",IF(K1411=LIST!$A$76,LIST!$A$76,IF(L1411=LIST!$A$77,"",IF(L1411=LIST!$A$78,"",IF(L1411=LIST!$A$80,"",IF(L1411=LIST!$A$72,"",IF(L1411=LIST!$A$73,"",IF(L1411=LIST!$A$81,"",IF(L1411=LIST!$A$82,"",IF(L1411=LIST!$A$79,"",IF(K1411=LIST!$A$75,LIST!$A$75,ROUND(J1411*L1411,2)))))))))))))</f>
        <v/>
      </c>
      <c r="J1411" s="43">
        <f>IF(D1411="",0,IF(K1411=LIST!$A$75,0,IF(K1411=LIST!$A$76,0,IF(K1411=LIST!$A$77,0,IF(K1411=LIST!$A$78,0,(MIN(D1411,8)-K1411))))))</f>
        <v>0</v>
      </c>
      <c r="K1411" s="185" t="str">
        <f>IF(D1411="","",IF('CLAIM FORM'!$M$7="",0,IF(L1411=LIST!$A$78,0,IF('CLAIM FORM'!$M$7="R&amp;D",0,IF(E1411="",LIST!$A$75,IF(F1411=LIST!$F$30,0,IFERROR(((VLOOKUP(E1411,'TRAINING CODE'!B:D,3,FALSE)*MIN(D1411,8))),LIST!$A$76)))))))</f>
        <v/>
      </c>
      <c r="L1411" s="183" t="str">
        <f>IF(B1411="","",IF('CLAIM FORM'!$M$7="",LIST!$A$77,IFERROR(VLOOKUP(B1411,'PHR (Project Hourly Rate)'!B:G,6,FALSE),LIST!$A$78)))</f>
        <v/>
      </c>
    </row>
    <row r="1412" spans="1:12" ht="36" customHeight="1">
      <c r="A1412" s="184">
        <v>1410</v>
      </c>
      <c r="B1412" s="46"/>
      <c r="C1412" s="47"/>
      <c r="D1412" s="48"/>
      <c r="E1412" s="49"/>
      <c r="F1412" s="49"/>
      <c r="G1412" s="41" t="str">
        <f>IF(C1412="","",VLOOKUP(WEEKDAY(C1412),LIST!$A$15:$B$21,2,FALSE))</f>
        <v/>
      </c>
      <c r="H1412" s="42" t="str">
        <f>IF(B1412="","",IF(L1412=LIST!$A$80,LIST!$A$78,IF(L1412=LIST!$A$81,LIST!$A$78,IF(L1412=LIST!$A$82,LIST!$A$78,IF(IFERROR(VLOOKUP(B1412,'PHR (Project Hourly Rate)'!B:G,6,FALSE),LIST!$A$78)=0,LIST!$A$79,L1412)))))</f>
        <v/>
      </c>
      <c r="I1412" s="42" t="str">
        <f>IF(B1412="","",IF(L1412=LIST!$A$75,"",IF(K1412=LIST!$A$76,LIST!$A$76,IF(L1412=LIST!$A$77,"",IF(L1412=LIST!$A$78,"",IF(L1412=LIST!$A$80,"",IF(L1412=LIST!$A$72,"",IF(L1412=LIST!$A$73,"",IF(L1412=LIST!$A$81,"",IF(L1412=LIST!$A$82,"",IF(L1412=LIST!$A$79,"",IF(K1412=LIST!$A$75,LIST!$A$75,ROUND(J1412*L1412,2)))))))))))))</f>
        <v/>
      </c>
      <c r="J1412" s="43">
        <f>IF(D1412="",0,IF(K1412=LIST!$A$75,0,IF(K1412=LIST!$A$76,0,IF(K1412=LIST!$A$77,0,IF(K1412=LIST!$A$78,0,(MIN(D1412,8)-K1412))))))</f>
        <v>0</v>
      </c>
      <c r="K1412" s="185" t="str">
        <f>IF(D1412="","",IF('CLAIM FORM'!$M$7="",0,IF(L1412=LIST!$A$78,0,IF('CLAIM FORM'!$M$7="R&amp;D",0,IF(E1412="",LIST!$A$75,IF(F1412=LIST!$F$30,0,IFERROR(((VLOOKUP(E1412,'TRAINING CODE'!B:D,3,FALSE)*MIN(D1412,8))),LIST!$A$76)))))))</f>
        <v/>
      </c>
      <c r="L1412" s="183" t="str">
        <f>IF(B1412="","",IF('CLAIM FORM'!$M$7="",LIST!$A$77,IFERROR(VLOOKUP(B1412,'PHR (Project Hourly Rate)'!B:G,6,FALSE),LIST!$A$78)))</f>
        <v/>
      </c>
    </row>
    <row r="1413" spans="1:12" ht="36" customHeight="1">
      <c r="A1413" s="184">
        <v>1411</v>
      </c>
      <c r="B1413" s="46"/>
      <c r="C1413" s="47"/>
      <c r="D1413" s="48"/>
      <c r="E1413" s="49"/>
      <c r="F1413" s="49"/>
      <c r="G1413" s="41" t="str">
        <f>IF(C1413="","",VLOOKUP(WEEKDAY(C1413),LIST!$A$15:$B$21,2,FALSE))</f>
        <v/>
      </c>
      <c r="H1413" s="42" t="str">
        <f>IF(B1413="","",IF(L1413=LIST!$A$80,LIST!$A$78,IF(L1413=LIST!$A$81,LIST!$A$78,IF(L1413=LIST!$A$82,LIST!$A$78,IF(IFERROR(VLOOKUP(B1413,'PHR (Project Hourly Rate)'!B:G,6,FALSE),LIST!$A$78)=0,LIST!$A$79,L1413)))))</f>
        <v/>
      </c>
      <c r="I1413" s="42" t="str">
        <f>IF(B1413="","",IF(L1413=LIST!$A$75,"",IF(K1413=LIST!$A$76,LIST!$A$76,IF(L1413=LIST!$A$77,"",IF(L1413=LIST!$A$78,"",IF(L1413=LIST!$A$80,"",IF(L1413=LIST!$A$72,"",IF(L1413=LIST!$A$73,"",IF(L1413=LIST!$A$81,"",IF(L1413=LIST!$A$82,"",IF(L1413=LIST!$A$79,"",IF(K1413=LIST!$A$75,LIST!$A$75,ROUND(J1413*L1413,2)))))))))))))</f>
        <v/>
      </c>
      <c r="J1413" s="43">
        <f>IF(D1413="",0,IF(K1413=LIST!$A$75,0,IF(K1413=LIST!$A$76,0,IF(K1413=LIST!$A$77,0,IF(K1413=LIST!$A$78,0,(MIN(D1413,8)-K1413))))))</f>
        <v>0</v>
      </c>
      <c r="K1413" s="185" t="str">
        <f>IF(D1413="","",IF('CLAIM FORM'!$M$7="",0,IF(L1413=LIST!$A$78,0,IF('CLAIM FORM'!$M$7="R&amp;D",0,IF(E1413="",LIST!$A$75,IF(F1413=LIST!$F$30,0,IFERROR(((VLOOKUP(E1413,'TRAINING CODE'!B:D,3,FALSE)*MIN(D1413,8))),LIST!$A$76)))))))</f>
        <v/>
      </c>
      <c r="L1413" s="183" t="str">
        <f>IF(B1413="","",IF('CLAIM FORM'!$M$7="",LIST!$A$77,IFERROR(VLOOKUP(B1413,'PHR (Project Hourly Rate)'!B:G,6,FALSE),LIST!$A$78)))</f>
        <v/>
      </c>
    </row>
    <row r="1414" spans="1:12" ht="36" customHeight="1">
      <c r="A1414" s="184">
        <v>1412</v>
      </c>
      <c r="B1414" s="46"/>
      <c r="C1414" s="47"/>
      <c r="D1414" s="48"/>
      <c r="E1414" s="49"/>
      <c r="F1414" s="49"/>
      <c r="G1414" s="41" t="str">
        <f>IF(C1414="","",VLOOKUP(WEEKDAY(C1414),LIST!$A$15:$B$21,2,FALSE))</f>
        <v/>
      </c>
      <c r="H1414" s="42" t="str">
        <f>IF(B1414="","",IF(L1414=LIST!$A$80,LIST!$A$78,IF(L1414=LIST!$A$81,LIST!$A$78,IF(L1414=LIST!$A$82,LIST!$A$78,IF(IFERROR(VLOOKUP(B1414,'PHR (Project Hourly Rate)'!B:G,6,FALSE),LIST!$A$78)=0,LIST!$A$79,L1414)))))</f>
        <v/>
      </c>
      <c r="I1414" s="42" t="str">
        <f>IF(B1414="","",IF(L1414=LIST!$A$75,"",IF(K1414=LIST!$A$76,LIST!$A$76,IF(L1414=LIST!$A$77,"",IF(L1414=LIST!$A$78,"",IF(L1414=LIST!$A$80,"",IF(L1414=LIST!$A$72,"",IF(L1414=LIST!$A$73,"",IF(L1414=LIST!$A$81,"",IF(L1414=LIST!$A$82,"",IF(L1414=LIST!$A$79,"",IF(K1414=LIST!$A$75,LIST!$A$75,ROUND(J1414*L1414,2)))))))))))))</f>
        <v/>
      </c>
      <c r="J1414" s="43">
        <f>IF(D1414="",0,IF(K1414=LIST!$A$75,0,IF(K1414=LIST!$A$76,0,IF(K1414=LIST!$A$77,0,IF(K1414=LIST!$A$78,0,(MIN(D1414,8)-K1414))))))</f>
        <v>0</v>
      </c>
      <c r="K1414" s="185" t="str">
        <f>IF(D1414="","",IF('CLAIM FORM'!$M$7="",0,IF(L1414=LIST!$A$78,0,IF('CLAIM FORM'!$M$7="R&amp;D",0,IF(E1414="",LIST!$A$75,IF(F1414=LIST!$F$30,0,IFERROR(((VLOOKUP(E1414,'TRAINING CODE'!B:D,3,FALSE)*MIN(D1414,8))),LIST!$A$76)))))))</f>
        <v/>
      </c>
      <c r="L1414" s="183" t="str">
        <f>IF(B1414="","",IF('CLAIM FORM'!$M$7="",LIST!$A$77,IFERROR(VLOOKUP(B1414,'PHR (Project Hourly Rate)'!B:G,6,FALSE),LIST!$A$78)))</f>
        <v/>
      </c>
    </row>
    <row r="1415" spans="1:12" ht="36" customHeight="1">
      <c r="A1415" s="184">
        <v>1413</v>
      </c>
      <c r="B1415" s="46"/>
      <c r="C1415" s="47"/>
      <c r="D1415" s="48"/>
      <c r="E1415" s="49"/>
      <c r="F1415" s="49"/>
      <c r="G1415" s="41" t="str">
        <f>IF(C1415="","",VLOOKUP(WEEKDAY(C1415),LIST!$A$15:$B$21,2,FALSE))</f>
        <v/>
      </c>
      <c r="H1415" s="42" t="str">
        <f>IF(B1415="","",IF(L1415=LIST!$A$80,LIST!$A$78,IF(L1415=LIST!$A$81,LIST!$A$78,IF(L1415=LIST!$A$82,LIST!$A$78,IF(IFERROR(VLOOKUP(B1415,'PHR (Project Hourly Rate)'!B:G,6,FALSE),LIST!$A$78)=0,LIST!$A$79,L1415)))))</f>
        <v/>
      </c>
      <c r="I1415" s="42" t="str">
        <f>IF(B1415="","",IF(L1415=LIST!$A$75,"",IF(K1415=LIST!$A$76,LIST!$A$76,IF(L1415=LIST!$A$77,"",IF(L1415=LIST!$A$78,"",IF(L1415=LIST!$A$80,"",IF(L1415=LIST!$A$72,"",IF(L1415=LIST!$A$73,"",IF(L1415=LIST!$A$81,"",IF(L1415=LIST!$A$82,"",IF(L1415=LIST!$A$79,"",IF(K1415=LIST!$A$75,LIST!$A$75,ROUND(J1415*L1415,2)))))))))))))</f>
        <v/>
      </c>
      <c r="J1415" s="43">
        <f>IF(D1415="",0,IF(K1415=LIST!$A$75,0,IF(K1415=LIST!$A$76,0,IF(K1415=LIST!$A$77,0,IF(K1415=LIST!$A$78,0,(MIN(D1415,8)-K1415))))))</f>
        <v>0</v>
      </c>
      <c r="K1415" s="185" t="str">
        <f>IF(D1415="","",IF('CLAIM FORM'!$M$7="",0,IF(L1415=LIST!$A$78,0,IF('CLAIM FORM'!$M$7="R&amp;D",0,IF(E1415="",LIST!$A$75,IF(F1415=LIST!$F$30,0,IFERROR(((VLOOKUP(E1415,'TRAINING CODE'!B:D,3,FALSE)*MIN(D1415,8))),LIST!$A$76)))))))</f>
        <v/>
      </c>
      <c r="L1415" s="183" t="str">
        <f>IF(B1415="","",IF('CLAIM FORM'!$M$7="",LIST!$A$77,IFERROR(VLOOKUP(B1415,'PHR (Project Hourly Rate)'!B:G,6,FALSE),LIST!$A$78)))</f>
        <v/>
      </c>
    </row>
    <row r="1416" spans="1:12" ht="36" customHeight="1">
      <c r="A1416" s="184">
        <v>1414</v>
      </c>
      <c r="B1416" s="46"/>
      <c r="C1416" s="47"/>
      <c r="D1416" s="48"/>
      <c r="E1416" s="49"/>
      <c r="F1416" s="49"/>
      <c r="G1416" s="41" t="str">
        <f>IF(C1416="","",VLOOKUP(WEEKDAY(C1416),LIST!$A$15:$B$21,2,FALSE))</f>
        <v/>
      </c>
      <c r="H1416" s="42" t="str">
        <f>IF(B1416="","",IF(L1416=LIST!$A$80,LIST!$A$78,IF(L1416=LIST!$A$81,LIST!$A$78,IF(L1416=LIST!$A$82,LIST!$A$78,IF(IFERROR(VLOOKUP(B1416,'PHR (Project Hourly Rate)'!B:G,6,FALSE),LIST!$A$78)=0,LIST!$A$79,L1416)))))</f>
        <v/>
      </c>
      <c r="I1416" s="42" t="str">
        <f>IF(B1416="","",IF(L1416=LIST!$A$75,"",IF(K1416=LIST!$A$76,LIST!$A$76,IF(L1416=LIST!$A$77,"",IF(L1416=LIST!$A$78,"",IF(L1416=LIST!$A$80,"",IF(L1416=LIST!$A$72,"",IF(L1416=LIST!$A$73,"",IF(L1416=LIST!$A$81,"",IF(L1416=LIST!$A$82,"",IF(L1416=LIST!$A$79,"",IF(K1416=LIST!$A$75,LIST!$A$75,ROUND(J1416*L1416,2)))))))))))))</f>
        <v/>
      </c>
      <c r="J1416" s="43">
        <f>IF(D1416="",0,IF(K1416=LIST!$A$75,0,IF(K1416=LIST!$A$76,0,IF(K1416=LIST!$A$77,0,IF(K1416=LIST!$A$78,0,(MIN(D1416,8)-K1416))))))</f>
        <v>0</v>
      </c>
      <c r="K1416" s="185" t="str">
        <f>IF(D1416="","",IF('CLAIM FORM'!$M$7="",0,IF(L1416=LIST!$A$78,0,IF('CLAIM FORM'!$M$7="R&amp;D",0,IF(E1416="",LIST!$A$75,IF(F1416=LIST!$F$30,0,IFERROR(((VLOOKUP(E1416,'TRAINING CODE'!B:D,3,FALSE)*MIN(D1416,8))),LIST!$A$76)))))))</f>
        <v/>
      </c>
      <c r="L1416" s="183" t="str">
        <f>IF(B1416="","",IF('CLAIM FORM'!$M$7="",LIST!$A$77,IFERROR(VLOOKUP(B1416,'PHR (Project Hourly Rate)'!B:G,6,FALSE),LIST!$A$78)))</f>
        <v/>
      </c>
    </row>
    <row r="1417" spans="1:12" ht="36" customHeight="1">
      <c r="A1417" s="184">
        <v>1415</v>
      </c>
      <c r="B1417" s="46"/>
      <c r="C1417" s="47"/>
      <c r="D1417" s="48"/>
      <c r="E1417" s="49"/>
      <c r="F1417" s="49"/>
      <c r="G1417" s="41" t="str">
        <f>IF(C1417="","",VLOOKUP(WEEKDAY(C1417),LIST!$A$15:$B$21,2,FALSE))</f>
        <v/>
      </c>
      <c r="H1417" s="42" t="str">
        <f>IF(B1417="","",IF(L1417=LIST!$A$80,LIST!$A$78,IF(L1417=LIST!$A$81,LIST!$A$78,IF(L1417=LIST!$A$82,LIST!$A$78,IF(IFERROR(VLOOKUP(B1417,'PHR (Project Hourly Rate)'!B:G,6,FALSE),LIST!$A$78)=0,LIST!$A$79,L1417)))))</f>
        <v/>
      </c>
      <c r="I1417" s="42" t="str">
        <f>IF(B1417="","",IF(L1417=LIST!$A$75,"",IF(K1417=LIST!$A$76,LIST!$A$76,IF(L1417=LIST!$A$77,"",IF(L1417=LIST!$A$78,"",IF(L1417=LIST!$A$80,"",IF(L1417=LIST!$A$72,"",IF(L1417=LIST!$A$73,"",IF(L1417=LIST!$A$81,"",IF(L1417=LIST!$A$82,"",IF(L1417=LIST!$A$79,"",IF(K1417=LIST!$A$75,LIST!$A$75,ROUND(J1417*L1417,2)))))))))))))</f>
        <v/>
      </c>
      <c r="J1417" s="43">
        <f>IF(D1417="",0,IF(K1417=LIST!$A$75,0,IF(K1417=LIST!$A$76,0,IF(K1417=LIST!$A$77,0,IF(K1417=LIST!$A$78,0,(MIN(D1417,8)-K1417))))))</f>
        <v>0</v>
      </c>
      <c r="K1417" s="185" t="str">
        <f>IF(D1417="","",IF('CLAIM FORM'!$M$7="",0,IF(L1417=LIST!$A$78,0,IF('CLAIM FORM'!$M$7="R&amp;D",0,IF(E1417="",LIST!$A$75,IF(F1417=LIST!$F$30,0,IFERROR(((VLOOKUP(E1417,'TRAINING CODE'!B:D,3,FALSE)*MIN(D1417,8))),LIST!$A$76)))))))</f>
        <v/>
      </c>
      <c r="L1417" s="183" t="str">
        <f>IF(B1417="","",IF('CLAIM FORM'!$M$7="",LIST!$A$77,IFERROR(VLOOKUP(B1417,'PHR (Project Hourly Rate)'!B:G,6,FALSE),LIST!$A$78)))</f>
        <v/>
      </c>
    </row>
    <row r="1418" spans="1:12" ht="36" customHeight="1">
      <c r="A1418" s="184">
        <v>1416</v>
      </c>
      <c r="B1418" s="46"/>
      <c r="C1418" s="47"/>
      <c r="D1418" s="48"/>
      <c r="E1418" s="49"/>
      <c r="F1418" s="49"/>
      <c r="G1418" s="41" t="str">
        <f>IF(C1418="","",VLOOKUP(WEEKDAY(C1418),LIST!$A$15:$B$21,2,FALSE))</f>
        <v/>
      </c>
      <c r="H1418" s="42" t="str">
        <f>IF(B1418="","",IF(L1418=LIST!$A$80,LIST!$A$78,IF(L1418=LIST!$A$81,LIST!$A$78,IF(L1418=LIST!$A$82,LIST!$A$78,IF(IFERROR(VLOOKUP(B1418,'PHR (Project Hourly Rate)'!B:G,6,FALSE),LIST!$A$78)=0,LIST!$A$79,L1418)))))</f>
        <v/>
      </c>
      <c r="I1418" s="42" t="str">
        <f>IF(B1418="","",IF(L1418=LIST!$A$75,"",IF(K1418=LIST!$A$76,LIST!$A$76,IF(L1418=LIST!$A$77,"",IF(L1418=LIST!$A$78,"",IF(L1418=LIST!$A$80,"",IF(L1418=LIST!$A$72,"",IF(L1418=LIST!$A$73,"",IF(L1418=LIST!$A$81,"",IF(L1418=LIST!$A$82,"",IF(L1418=LIST!$A$79,"",IF(K1418=LIST!$A$75,LIST!$A$75,ROUND(J1418*L1418,2)))))))))))))</f>
        <v/>
      </c>
      <c r="J1418" s="43">
        <f>IF(D1418="",0,IF(K1418=LIST!$A$75,0,IF(K1418=LIST!$A$76,0,IF(K1418=LIST!$A$77,0,IF(K1418=LIST!$A$78,0,(MIN(D1418,8)-K1418))))))</f>
        <v>0</v>
      </c>
      <c r="K1418" s="185" t="str">
        <f>IF(D1418="","",IF('CLAIM FORM'!$M$7="",0,IF(L1418=LIST!$A$78,0,IF('CLAIM FORM'!$M$7="R&amp;D",0,IF(E1418="",LIST!$A$75,IF(F1418=LIST!$F$30,0,IFERROR(((VLOOKUP(E1418,'TRAINING CODE'!B:D,3,FALSE)*MIN(D1418,8))),LIST!$A$76)))))))</f>
        <v/>
      </c>
      <c r="L1418" s="183" t="str">
        <f>IF(B1418="","",IF('CLAIM FORM'!$M$7="",LIST!$A$77,IFERROR(VLOOKUP(B1418,'PHR (Project Hourly Rate)'!B:G,6,FALSE),LIST!$A$78)))</f>
        <v/>
      </c>
    </row>
    <row r="1419" spans="1:12" ht="36" customHeight="1">
      <c r="A1419" s="184">
        <v>1417</v>
      </c>
      <c r="B1419" s="46"/>
      <c r="C1419" s="47"/>
      <c r="D1419" s="48"/>
      <c r="E1419" s="49"/>
      <c r="F1419" s="49"/>
      <c r="G1419" s="41" t="str">
        <f>IF(C1419="","",VLOOKUP(WEEKDAY(C1419),LIST!$A$15:$B$21,2,FALSE))</f>
        <v/>
      </c>
      <c r="H1419" s="42" t="str">
        <f>IF(B1419="","",IF(L1419=LIST!$A$80,LIST!$A$78,IF(L1419=LIST!$A$81,LIST!$A$78,IF(L1419=LIST!$A$82,LIST!$A$78,IF(IFERROR(VLOOKUP(B1419,'PHR (Project Hourly Rate)'!B:G,6,FALSE),LIST!$A$78)=0,LIST!$A$79,L1419)))))</f>
        <v/>
      </c>
      <c r="I1419" s="42" t="str">
        <f>IF(B1419="","",IF(L1419=LIST!$A$75,"",IF(K1419=LIST!$A$76,LIST!$A$76,IF(L1419=LIST!$A$77,"",IF(L1419=LIST!$A$78,"",IF(L1419=LIST!$A$80,"",IF(L1419=LIST!$A$72,"",IF(L1419=LIST!$A$73,"",IF(L1419=LIST!$A$81,"",IF(L1419=LIST!$A$82,"",IF(L1419=LIST!$A$79,"",IF(K1419=LIST!$A$75,LIST!$A$75,ROUND(J1419*L1419,2)))))))))))))</f>
        <v/>
      </c>
      <c r="J1419" s="43">
        <f>IF(D1419="",0,IF(K1419=LIST!$A$75,0,IF(K1419=LIST!$A$76,0,IF(K1419=LIST!$A$77,0,IF(K1419=LIST!$A$78,0,(MIN(D1419,8)-K1419))))))</f>
        <v>0</v>
      </c>
      <c r="K1419" s="185" t="str">
        <f>IF(D1419="","",IF('CLAIM FORM'!$M$7="",0,IF(L1419=LIST!$A$78,0,IF('CLAIM FORM'!$M$7="R&amp;D",0,IF(E1419="",LIST!$A$75,IF(F1419=LIST!$F$30,0,IFERROR(((VLOOKUP(E1419,'TRAINING CODE'!B:D,3,FALSE)*MIN(D1419,8))),LIST!$A$76)))))))</f>
        <v/>
      </c>
      <c r="L1419" s="183" t="str">
        <f>IF(B1419="","",IF('CLAIM FORM'!$M$7="",LIST!$A$77,IFERROR(VLOOKUP(B1419,'PHR (Project Hourly Rate)'!B:G,6,FALSE),LIST!$A$78)))</f>
        <v/>
      </c>
    </row>
    <row r="1420" spans="1:12" ht="36" customHeight="1">
      <c r="A1420" s="184">
        <v>1418</v>
      </c>
      <c r="B1420" s="46"/>
      <c r="C1420" s="47"/>
      <c r="D1420" s="48"/>
      <c r="E1420" s="49"/>
      <c r="F1420" s="49"/>
      <c r="G1420" s="41" t="str">
        <f>IF(C1420="","",VLOOKUP(WEEKDAY(C1420),LIST!$A$15:$B$21,2,FALSE))</f>
        <v/>
      </c>
      <c r="H1420" s="42" t="str">
        <f>IF(B1420="","",IF(L1420=LIST!$A$80,LIST!$A$78,IF(L1420=LIST!$A$81,LIST!$A$78,IF(L1420=LIST!$A$82,LIST!$A$78,IF(IFERROR(VLOOKUP(B1420,'PHR (Project Hourly Rate)'!B:G,6,FALSE),LIST!$A$78)=0,LIST!$A$79,L1420)))))</f>
        <v/>
      </c>
      <c r="I1420" s="42" t="str">
        <f>IF(B1420="","",IF(L1420=LIST!$A$75,"",IF(K1420=LIST!$A$76,LIST!$A$76,IF(L1420=LIST!$A$77,"",IF(L1420=LIST!$A$78,"",IF(L1420=LIST!$A$80,"",IF(L1420=LIST!$A$72,"",IF(L1420=LIST!$A$73,"",IF(L1420=LIST!$A$81,"",IF(L1420=LIST!$A$82,"",IF(L1420=LIST!$A$79,"",IF(K1420=LIST!$A$75,LIST!$A$75,ROUND(J1420*L1420,2)))))))))))))</f>
        <v/>
      </c>
      <c r="J1420" s="43">
        <f>IF(D1420="",0,IF(K1420=LIST!$A$75,0,IF(K1420=LIST!$A$76,0,IF(K1420=LIST!$A$77,0,IF(K1420=LIST!$A$78,0,(MIN(D1420,8)-K1420))))))</f>
        <v>0</v>
      </c>
      <c r="K1420" s="185" t="str">
        <f>IF(D1420="","",IF('CLAIM FORM'!$M$7="",0,IF(L1420=LIST!$A$78,0,IF('CLAIM FORM'!$M$7="R&amp;D",0,IF(E1420="",LIST!$A$75,IF(F1420=LIST!$F$30,0,IFERROR(((VLOOKUP(E1420,'TRAINING CODE'!B:D,3,FALSE)*MIN(D1420,8))),LIST!$A$76)))))))</f>
        <v/>
      </c>
      <c r="L1420" s="183" t="str">
        <f>IF(B1420="","",IF('CLAIM FORM'!$M$7="",LIST!$A$77,IFERROR(VLOOKUP(B1420,'PHR (Project Hourly Rate)'!B:G,6,FALSE),LIST!$A$78)))</f>
        <v/>
      </c>
    </row>
    <row r="1421" spans="1:12" ht="36" customHeight="1">
      <c r="A1421" s="184">
        <v>1419</v>
      </c>
      <c r="B1421" s="46"/>
      <c r="C1421" s="47"/>
      <c r="D1421" s="48"/>
      <c r="E1421" s="49"/>
      <c r="F1421" s="49"/>
      <c r="G1421" s="41" t="str">
        <f>IF(C1421="","",VLOOKUP(WEEKDAY(C1421),LIST!$A$15:$B$21,2,FALSE))</f>
        <v/>
      </c>
      <c r="H1421" s="42" t="str">
        <f>IF(B1421="","",IF(L1421=LIST!$A$80,LIST!$A$78,IF(L1421=LIST!$A$81,LIST!$A$78,IF(L1421=LIST!$A$82,LIST!$A$78,IF(IFERROR(VLOOKUP(B1421,'PHR (Project Hourly Rate)'!B:G,6,FALSE),LIST!$A$78)=0,LIST!$A$79,L1421)))))</f>
        <v/>
      </c>
      <c r="I1421" s="42" t="str">
        <f>IF(B1421="","",IF(L1421=LIST!$A$75,"",IF(K1421=LIST!$A$76,LIST!$A$76,IF(L1421=LIST!$A$77,"",IF(L1421=LIST!$A$78,"",IF(L1421=LIST!$A$80,"",IF(L1421=LIST!$A$72,"",IF(L1421=LIST!$A$73,"",IF(L1421=LIST!$A$81,"",IF(L1421=LIST!$A$82,"",IF(L1421=LIST!$A$79,"",IF(K1421=LIST!$A$75,LIST!$A$75,ROUND(J1421*L1421,2)))))))))))))</f>
        <v/>
      </c>
      <c r="J1421" s="43">
        <f>IF(D1421="",0,IF(K1421=LIST!$A$75,0,IF(K1421=LIST!$A$76,0,IF(K1421=LIST!$A$77,0,IF(K1421=LIST!$A$78,0,(MIN(D1421,8)-K1421))))))</f>
        <v>0</v>
      </c>
      <c r="K1421" s="185" t="str">
        <f>IF(D1421="","",IF('CLAIM FORM'!$M$7="",0,IF(L1421=LIST!$A$78,0,IF('CLAIM FORM'!$M$7="R&amp;D",0,IF(E1421="",LIST!$A$75,IF(F1421=LIST!$F$30,0,IFERROR(((VLOOKUP(E1421,'TRAINING CODE'!B:D,3,FALSE)*MIN(D1421,8))),LIST!$A$76)))))))</f>
        <v/>
      </c>
      <c r="L1421" s="183" t="str">
        <f>IF(B1421="","",IF('CLAIM FORM'!$M$7="",LIST!$A$77,IFERROR(VLOOKUP(B1421,'PHR (Project Hourly Rate)'!B:G,6,FALSE),LIST!$A$78)))</f>
        <v/>
      </c>
    </row>
    <row r="1422" spans="1:12" ht="36" customHeight="1">
      <c r="A1422" s="184">
        <v>1420</v>
      </c>
      <c r="B1422" s="46"/>
      <c r="C1422" s="47"/>
      <c r="D1422" s="48"/>
      <c r="E1422" s="49"/>
      <c r="F1422" s="49"/>
      <c r="G1422" s="41" t="str">
        <f>IF(C1422="","",VLOOKUP(WEEKDAY(C1422),LIST!$A$15:$B$21,2,FALSE))</f>
        <v/>
      </c>
      <c r="H1422" s="42" t="str">
        <f>IF(B1422="","",IF(L1422=LIST!$A$80,LIST!$A$78,IF(L1422=LIST!$A$81,LIST!$A$78,IF(L1422=LIST!$A$82,LIST!$A$78,IF(IFERROR(VLOOKUP(B1422,'PHR (Project Hourly Rate)'!B:G,6,FALSE),LIST!$A$78)=0,LIST!$A$79,L1422)))))</f>
        <v/>
      </c>
      <c r="I1422" s="42" t="str">
        <f>IF(B1422="","",IF(L1422=LIST!$A$75,"",IF(K1422=LIST!$A$76,LIST!$A$76,IF(L1422=LIST!$A$77,"",IF(L1422=LIST!$A$78,"",IF(L1422=LIST!$A$80,"",IF(L1422=LIST!$A$72,"",IF(L1422=LIST!$A$73,"",IF(L1422=LIST!$A$81,"",IF(L1422=LIST!$A$82,"",IF(L1422=LIST!$A$79,"",IF(K1422=LIST!$A$75,LIST!$A$75,ROUND(J1422*L1422,2)))))))))))))</f>
        <v/>
      </c>
      <c r="J1422" s="43">
        <f>IF(D1422="",0,IF(K1422=LIST!$A$75,0,IF(K1422=LIST!$A$76,0,IF(K1422=LIST!$A$77,0,IF(K1422=LIST!$A$78,0,(MIN(D1422,8)-K1422))))))</f>
        <v>0</v>
      </c>
      <c r="K1422" s="185" t="str">
        <f>IF(D1422="","",IF('CLAIM FORM'!$M$7="",0,IF(L1422=LIST!$A$78,0,IF('CLAIM FORM'!$M$7="R&amp;D",0,IF(E1422="",LIST!$A$75,IF(F1422=LIST!$F$30,0,IFERROR(((VLOOKUP(E1422,'TRAINING CODE'!B:D,3,FALSE)*MIN(D1422,8))),LIST!$A$76)))))))</f>
        <v/>
      </c>
      <c r="L1422" s="183" t="str">
        <f>IF(B1422="","",IF('CLAIM FORM'!$M$7="",LIST!$A$77,IFERROR(VLOOKUP(B1422,'PHR (Project Hourly Rate)'!B:G,6,FALSE),LIST!$A$78)))</f>
        <v/>
      </c>
    </row>
    <row r="1423" spans="1:12" ht="36" customHeight="1">
      <c r="A1423" s="184">
        <v>1421</v>
      </c>
      <c r="B1423" s="46"/>
      <c r="C1423" s="47"/>
      <c r="D1423" s="48"/>
      <c r="E1423" s="49"/>
      <c r="F1423" s="49"/>
      <c r="G1423" s="41" t="str">
        <f>IF(C1423="","",VLOOKUP(WEEKDAY(C1423),LIST!$A$15:$B$21,2,FALSE))</f>
        <v/>
      </c>
      <c r="H1423" s="42" t="str">
        <f>IF(B1423="","",IF(L1423=LIST!$A$80,LIST!$A$78,IF(L1423=LIST!$A$81,LIST!$A$78,IF(L1423=LIST!$A$82,LIST!$A$78,IF(IFERROR(VLOOKUP(B1423,'PHR (Project Hourly Rate)'!B:G,6,FALSE),LIST!$A$78)=0,LIST!$A$79,L1423)))))</f>
        <v/>
      </c>
      <c r="I1423" s="42" t="str">
        <f>IF(B1423="","",IF(L1423=LIST!$A$75,"",IF(K1423=LIST!$A$76,LIST!$A$76,IF(L1423=LIST!$A$77,"",IF(L1423=LIST!$A$78,"",IF(L1423=LIST!$A$80,"",IF(L1423=LIST!$A$72,"",IF(L1423=LIST!$A$73,"",IF(L1423=LIST!$A$81,"",IF(L1423=LIST!$A$82,"",IF(L1423=LIST!$A$79,"",IF(K1423=LIST!$A$75,LIST!$A$75,ROUND(J1423*L1423,2)))))))))))))</f>
        <v/>
      </c>
      <c r="J1423" s="43">
        <f>IF(D1423="",0,IF(K1423=LIST!$A$75,0,IF(K1423=LIST!$A$76,0,IF(K1423=LIST!$A$77,0,IF(K1423=LIST!$A$78,0,(MIN(D1423,8)-K1423))))))</f>
        <v>0</v>
      </c>
      <c r="K1423" s="185" t="str">
        <f>IF(D1423="","",IF('CLAIM FORM'!$M$7="",0,IF(L1423=LIST!$A$78,0,IF('CLAIM FORM'!$M$7="R&amp;D",0,IF(E1423="",LIST!$A$75,IF(F1423=LIST!$F$30,0,IFERROR(((VLOOKUP(E1423,'TRAINING CODE'!B:D,3,FALSE)*MIN(D1423,8))),LIST!$A$76)))))))</f>
        <v/>
      </c>
      <c r="L1423" s="183" t="str">
        <f>IF(B1423="","",IF('CLAIM FORM'!$M$7="",LIST!$A$77,IFERROR(VLOOKUP(B1423,'PHR (Project Hourly Rate)'!B:G,6,FALSE),LIST!$A$78)))</f>
        <v/>
      </c>
    </row>
    <row r="1424" spans="1:12" ht="36" customHeight="1">
      <c r="A1424" s="184">
        <v>1422</v>
      </c>
      <c r="B1424" s="46"/>
      <c r="C1424" s="47"/>
      <c r="D1424" s="48"/>
      <c r="E1424" s="49"/>
      <c r="F1424" s="49"/>
      <c r="G1424" s="41" t="str">
        <f>IF(C1424="","",VLOOKUP(WEEKDAY(C1424),LIST!$A$15:$B$21,2,FALSE))</f>
        <v/>
      </c>
      <c r="H1424" s="42" t="str">
        <f>IF(B1424="","",IF(L1424=LIST!$A$80,LIST!$A$78,IF(L1424=LIST!$A$81,LIST!$A$78,IF(L1424=LIST!$A$82,LIST!$A$78,IF(IFERROR(VLOOKUP(B1424,'PHR (Project Hourly Rate)'!B:G,6,FALSE),LIST!$A$78)=0,LIST!$A$79,L1424)))))</f>
        <v/>
      </c>
      <c r="I1424" s="42" t="str">
        <f>IF(B1424="","",IF(L1424=LIST!$A$75,"",IF(K1424=LIST!$A$76,LIST!$A$76,IF(L1424=LIST!$A$77,"",IF(L1424=LIST!$A$78,"",IF(L1424=LIST!$A$80,"",IF(L1424=LIST!$A$72,"",IF(L1424=LIST!$A$73,"",IF(L1424=LIST!$A$81,"",IF(L1424=LIST!$A$82,"",IF(L1424=LIST!$A$79,"",IF(K1424=LIST!$A$75,LIST!$A$75,ROUND(J1424*L1424,2)))))))))))))</f>
        <v/>
      </c>
      <c r="J1424" s="43">
        <f>IF(D1424="",0,IF(K1424=LIST!$A$75,0,IF(K1424=LIST!$A$76,0,IF(K1424=LIST!$A$77,0,IF(K1424=LIST!$A$78,0,(MIN(D1424,8)-K1424))))))</f>
        <v>0</v>
      </c>
      <c r="K1424" s="185" t="str">
        <f>IF(D1424="","",IF('CLAIM FORM'!$M$7="",0,IF(L1424=LIST!$A$78,0,IF('CLAIM FORM'!$M$7="R&amp;D",0,IF(E1424="",LIST!$A$75,IF(F1424=LIST!$F$30,0,IFERROR(((VLOOKUP(E1424,'TRAINING CODE'!B:D,3,FALSE)*MIN(D1424,8))),LIST!$A$76)))))))</f>
        <v/>
      </c>
      <c r="L1424" s="183" t="str">
        <f>IF(B1424="","",IF('CLAIM FORM'!$M$7="",LIST!$A$77,IFERROR(VLOOKUP(B1424,'PHR (Project Hourly Rate)'!B:G,6,FALSE),LIST!$A$78)))</f>
        <v/>
      </c>
    </row>
    <row r="1425" spans="1:12" ht="36" customHeight="1">
      <c r="A1425" s="184">
        <v>1423</v>
      </c>
      <c r="B1425" s="46"/>
      <c r="C1425" s="47"/>
      <c r="D1425" s="48"/>
      <c r="E1425" s="49"/>
      <c r="F1425" s="49"/>
      <c r="G1425" s="41" t="str">
        <f>IF(C1425="","",VLOOKUP(WEEKDAY(C1425),LIST!$A$15:$B$21,2,FALSE))</f>
        <v/>
      </c>
      <c r="H1425" s="42" t="str">
        <f>IF(B1425="","",IF(L1425=LIST!$A$80,LIST!$A$78,IF(L1425=LIST!$A$81,LIST!$A$78,IF(L1425=LIST!$A$82,LIST!$A$78,IF(IFERROR(VLOOKUP(B1425,'PHR (Project Hourly Rate)'!B:G,6,FALSE),LIST!$A$78)=0,LIST!$A$79,L1425)))))</f>
        <v/>
      </c>
      <c r="I1425" s="42" t="str">
        <f>IF(B1425="","",IF(L1425=LIST!$A$75,"",IF(K1425=LIST!$A$76,LIST!$A$76,IF(L1425=LIST!$A$77,"",IF(L1425=LIST!$A$78,"",IF(L1425=LIST!$A$80,"",IF(L1425=LIST!$A$72,"",IF(L1425=LIST!$A$73,"",IF(L1425=LIST!$A$81,"",IF(L1425=LIST!$A$82,"",IF(L1425=LIST!$A$79,"",IF(K1425=LIST!$A$75,LIST!$A$75,ROUND(J1425*L1425,2)))))))))))))</f>
        <v/>
      </c>
      <c r="J1425" s="43">
        <f>IF(D1425="",0,IF(K1425=LIST!$A$75,0,IF(K1425=LIST!$A$76,0,IF(K1425=LIST!$A$77,0,IF(K1425=LIST!$A$78,0,(MIN(D1425,8)-K1425))))))</f>
        <v>0</v>
      </c>
      <c r="K1425" s="185" t="str">
        <f>IF(D1425="","",IF('CLAIM FORM'!$M$7="",0,IF(L1425=LIST!$A$78,0,IF('CLAIM FORM'!$M$7="R&amp;D",0,IF(E1425="",LIST!$A$75,IF(F1425=LIST!$F$30,0,IFERROR(((VLOOKUP(E1425,'TRAINING CODE'!B:D,3,FALSE)*MIN(D1425,8))),LIST!$A$76)))))))</f>
        <v/>
      </c>
      <c r="L1425" s="183" t="str">
        <f>IF(B1425="","",IF('CLAIM FORM'!$M$7="",LIST!$A$77,IFERROR(VLOOKUP(B1425,'PHR (Project Hourly Rate)'!B:G,6,FALSE),LIST!$A$78)))</f>
        <v/>
      </c>
    </row>
    <row r="1426" spans="1:12" ht="36" customHeight="1">
      <c r="A1426" s="184">
        <v>1424</v>
      </c>
      <c r="B1426" s="46"/>
      <c r="C1426" s="47"/>
      <c r="D1426" s="48"/>
      <c r="E1426" s="49"/>
      <c r="F1426" s="49"/>
      <c r="G1426" s="41" t="str">
        <f>IF(C1426="","",VLOOKUP(WEEKDAY(C1426),LIST!$A$15:$B$21,2,FALSE))</f>
        <v/>
      </c>
      <c r="H1426" s="42" t="str">
        <f>IF(B1426="","",IF(L1426=LIST!$A$80,LIST!$A$78,IF(L1426=LIST!$A$81,LIST!$A$78,IF(L1426=LIST!$A$82,LIST!$A$78,IF(IFERROR(VLOOKUP(B1426,'PHR (Project Hourly Rate)'!B:G,6,FALSE),LIST!$A$78)=0,LIST!$A$79,L1426)))))</f>
        <v/>
      </c>
      <c r="I1426" s="42" t="str">
        <f>IF(B1426="","",IF(L1426=LIST!$A$75,"",IF(K1426=LIST!$A$76,LIST!$A$76,IF(L1426=LIST!$A$77,"",IF(L1426=LIST!$A$78,"",IF(L1426=LIST!$A$80,"",IF(L1426=LIST!$A$72,"",IF(L1426=LIST!$A$73,"",IF(L1426=LIST!$A$81,"",IF(L1426=LIST!$A$82,"",IF(L1426=LIST!$A$79,"",IF(K1426=LIST!$A$75,LIST!$A$75,ROUND(J1426*L1426,2)))))))))))))</f>
        <v/>
      </c>
      <c r="J1426" s="43">
        <f>IF(D1426="",0,IF(K1426=LIST!$A$75,0,IF(K1426=LIST!$A$76,0,IF(K1426=LIST!$A$77,0,IF(K1426=LIST!$A$78,0,(MIN(D1426,8)-K1426))))))</f>
        <v>0</v>
      </c>
      <c r="K1426" s="185" t="str">
        <f>IF(D1426="","",IF('CLAIM FORM'!$M$7="",0,IF(L1426=LIST!$A$78,0,IF('CLAIM FORM'!$M$7="R&amp;D",0,IF(E1426="",LIST!$A$75,IF(F1426=LIST!$F$30,0,IFERROR(((VLOOKUP(E1426,'TRAINING CODE'!B:D,3,FALSE)*MIN(D1426,8))),LIST!$A$76)))))))</f>
        <v/>
      </c>
      <c r="L1426" s="183" t="str">
        <f>IF(B1426="","",IF('CLAIM FORM'!$M$7="",LIST!$A$77,IFERROR(VLOOKUP(B1426,'PHR (Project Hourly Rate)'!B:G,6,FALSE),LIST!$A$78)))</f>
        <v/>
      </c>
    </row>
    <row r="1427" spans="1:12" ht="36" customHeight="1">
      <c r="A1427" s="184">
        <v>1425</v>
      </c>
      <c r="B1427" s="46"/>
      <c r="C1427" s="47"/>
      <c r="D1427" s="48"/>
      <c r="E1427" s="49"/>
      <c r="F1427" s="49"/>
      <c r="G1427" s="41" t="str">
        <f>IF(C1427="","",VLOOKUP(WEEKDAY(C1427),LIST!$A$15:$B$21,2,FALSE))</f>
        <v/>
      </c>
      <c r="H1427" s="42" t="str">
        <f>IF(B1427="","",IF(L1427=LIST!$A$80,LIST!$A$78,IF(L1427=LIST!$A$81,LIST!$A$78,IF(L1427=LIST!$A$82,LIST!$A$78,IF(IFERROR(VLOOKUP(B1427,'PHR (Project Hourly Rate)'!B:G,6,FALSE),LIST!$A$78)=0,LIST!$A$79,L1427)))))</f>
        <v/>
      </c>
      <c r="I1427" s="42" t="str">
        <f>IF(B1427="","",IF(L1427=LIST!$A$75,"",IF(K1427=LIST!$A$76,LIST!$A$76,IF(L1427=LIST!$A$77,"",IF(L1427=LIST!$A$78,"",IF(L1427=LIST!$A$80,"",IF(L1427=LIST!$A$72,"",IF(L1427=LIST!$A$73,"",IF(L1427=LIST!$A$81,"",IF(L1427=LIST!$A$82,"",IF(L1427=LIST!$A$79,"",IF(K1427=LIST!$A$75,LIST!$A$75,ROUND(J1427*L1427,2)))))))))))))</f>
        <v/>
      </c>
      <c r="J1427" s="43">
        <f>IF(D1427="",0,IF(K1427=LIST!$A$75,0,IF(K1427=LIST!$A$76,0,IF(K1427=LIST!$A$77,0,IF(K1427=LIST!$A$78,0,(MIN(D1427,8)-K1427))))))</f>
        <v>0</v>
      </c>
      <c r="K1427" s="185" t="str">
        <f>IF(D1427="","",IF('CLAIM FORM'!$M$7="",0,IF(L1427=LIST!$A$78,0,IF('CLAIM FORM'!$M$7="R&amp;D",0,IF(E1427="",LIST!$A$75,IF(F1427=LIST!$F$30,0,IFERROR(((VLOOKUP(E1427,'TRAINING CODE'!B:D,3,FALSE)*MIN(D1427,8))),LIST!$A$76)))))))</f>
        <v/>
      </c>
      <c r="L1427" s="183" t="str">
        <f>IF(B1427="","",IF('CLAIM FORM'!$M$7="",LIST!$A$77,IFERROR(VLOOKUP(B1427,'PHR (Project Hourly Rate)'!B:G,6,FALSE),LIST!$A$78)))</f>
        <v/>
      </c>
    </row>
    <row r="1428" spans="1:12" ht="36" customHeight="1">
      <c r="A1428" s="184">
        <v>1426</v>
      </c>
      <c r="B1428" s="46"/>
      <c r="C1428" s="47"/>
      <c r="D1428" s="48"/>
      <c r="E1428" s="49"/>
      <c r="F1428" s="49"/>
      <c r="G1428" s="41" t="str">
        <f>IF(C1428="","",VLOOKUP(WEEKDAY(C1428),LIST!$A$15:$B$21,2,FALSE))</f>
        <v/>
      </c>
      <c r="H1428" s="42" t="str">
        <f>IF(B1428="","",IF(L1428=LIST!$A$80,LIST!$A$78,IF(L1428=LIST!$A$81,LIST!$A$78,IF(L1428=LIST!$A$82,LIST!$A$78,IF(IFERROR(VLOOKUP(B1428,'PHR (Project Hourly Rate)'!B:G,6,FALSE),LIST!$A$78)=0,LIST!$A$79,L1428)))))</f>
        <v/>
      </c>
      <c r="I1428" s="42" t="str">
        <f>IF(B1428="","",IF(L1428=LIST!$A$75,"",IF(K1428=LIST!$A$76,LIST!$A$76,IF(L1428=LIST!$A$77,"",IF(L1428=LIST!$A$78,"",IF(L1428=LIST!$A$80,"",IF(L1428=LIST!$A$72,"",IF(L1428=LIST!$A$73,"",IF(L1428=LIST!$A$81,"",IF(L1428=LIST!$A$82,"",IF(L1428=LIST!$A$79,"",IF(K1428=LIST!$A$75,LIST!$A$75,ROUND(J1428*L1428,2)))))))))))))</f>
        <v/>
      </c>
      <c r="J1428" s="43">
        <f>IF(D1428="",0,IF(K1428=LIST!$A$75,0,IF(K1428=LIST!$A$76,0,IF(K1428=LIST!$A$77,0,IF(K1428=LIST!$A$78,0,(MIN(D1428,8)-K1428))))))</f>
        <v>0</v>
      </c>
      <c r="K1428" s="185" t="str">
        <f>IF(D1428="","",IF('CLAIM FORM'!$M$7="",0,IF(L1428=LIST!$A$78,0,IF('CLAIM FORM'!$M$7="R&amp;D",0,IF(E1428="",LIST!$A$75,IF(F1428=LIST!$F$30,0,IFERROR(((VLOOKUP(E1428,'TRAINING CODE'!B:D,3,FALSE)*MIN(D1428,8))),LIST!$A$76)))))))</f>
        <v/>
      </c>
      <c r="L1428" s="183" t="str">
        <f>IF(B1428="","",IF('CLAIM FORM'!$M$7="",LIST!$A$77,IFERROR(VLOOKUP(B1428,'PHR (Project Hourly Rate)'!B:G,6,FALSE),LIST!$A$78)))</f>
        <v/>
      </c>
    </row>
    <row r="1429" spans="1:12" ht="36" customHeight="1">
      <c r="A1429" s="184">
        <v>1427</v>
      </c>
      <c r="B1429" s="46"/>
      <c r="C1429" s="47"/>
      <c r="D1429" s="48"/>
      <c r="E1429" s="49"/>
      <c r="F1429" s="49"/>
      <c r="G1429" s="41" t="str">
        <f>IF(C1429="","",VLOOKUP(WEEKDAY(C1429),LIST!$A$15:$B$21,2,FALSE))</f>
        <v/>
      </c>
      <c r="H1429" s="42" t="str">
        <f>IF(B1429="","",IF(L1429=LIST!$A$80,LIST!$A$78,IF(L1429=LIST!$A$81,LIST!$A$78,IF(L1429=LIST!$A$82,LIST!$A$78,IF(IFERROR(VLOOKUP(B1429,'PHR (Project Hourly Rate)'!B:G,6,FALSE),LIST!$A$78)=0,LIST!$A$79,L1429)))))</f>
        <v/>
      </c>
      <c r="I1429" s="42" t="str">
        <f>IF(B1429="","",IF(L1429=LIST!$A$75,"",IF(K1429=LIST!$A$76,LIST!$A$76,IF(L1429=LIST!$A$77,"",IF(L1429=LIST!$A$78,"",IF(L1429=LIST!$A$80,"",IF(L1429=LIST!$A$72,"",IF(L1429=LIST!$A$73,"",IF(L1429=LIST!$A$81,"",IF(L1429=LIST!$A$82,"",IF(L1429=LIST!$A$79,"",IF(K1429=LIST!$A$75,LIST!$A$75,ROUND(J1429*L1429,2)))))))))))))</f>
        <v/>
      </c>
      <c r="J1429" s="43">
        <f>IF(D1429="",0,IF(K1429=LIST!$A$75,0,IF(K1429=LIST!$A$76,0,IF(K1429=LIST!$A$77,0,IF(K1429=LIST!$A$78,0,(MIN(D1429,8)-K1429))))))</f>
        <v>0</v>
      </c>
      <c r="K1429" s="185" t="str">
        <f>IF(D1429="","",IF('CLAIM FORM'!$M$7="",0,IF(L1429=LIST!$A$78,0,IF('CLAIM FORM'!$M$7="R&amp;D",0,IF(E1429="",LIST!$A$75,IF(F1429=LIST!$F$30,0,IFERROR(((VLOOKUP(E1429,'TRAINING CODE'!B:D,3,FALSE)*MIN(D1429,8))),LIST!$A$76)))))))</f>
        <v/>
      </c>
      <c r="L1429" s="183" t="str">
        <f>IF(B1429="","",IF('CLAIM FORM'!$M$7="",LIST!$A$77,IFERROR(VLOOKUP(B1429,'PHR (Project Hourly Rate)'!B:G,6,FALSE),LIST!$A$78)))</f>
        <v/>
      </c>
    </row>
    <row r="1430" spans="1:12" ht="36" customHeight="1">
      <c r="A1430" s="184">
        <v>1428</v>
      </c>
      <c r="B1430" s="46"/>
      <c r="C1430" s="47"/>
      <c r="D1430" s="48"/>
      <c r="E1430" s="49"/>
      <c r="F1430" s="49"/>
      <c r="G1430" s="41" t="str">
        <f>IF(C1430="","",VLOOKUP(WEEKDAY(C1430),LIST!$A$15:$B$21,2,FALSE))</f>
        <v/>
      </c>
      <c r="H1430" s="42" t="str">
        <f>IF(B1430="","",IF(L1430=LIST!$A$80,LIST!$A$78,IF(L1430=LIST!$A$81,LIST!$A$78,IF(L1430=LIST!$A$82,LIST!$A$78,IF(IFERROR(VLOOKUP(B1430,'PHR (Project Hourly Rate)'!B:G,6,FALSE),LIST!$A$78)=0,LIST!$A$79,L1430)))))</f>
        <v/>
      </c>
      <c r="I1430" s="42" t="str">
        <f>IF(B1430="","",IF(L1430=LIST!$A$75,"",IF(K1430=LIST!$A$76,LIST!$A$76,IF(L1430=LIST!$A$77,"",IF(L1430=LIST!$A$78,"",IF(L1430=LIST!$A$80,"",IF(L1430=LIST!$A$72,"",IF(L1430=LIST!$A$73,"",IF(L1430=LIST!$A$81,"",IF(L1430=LIST!$A$82,"",IF(L1430=LIST!$A$79,"",IF(K1430=LIST!$A$75,LIST!$A$75,ROUND(J1430*L1430,2)))))))))))))</f>
        <v/>
      </c>
      <c r="J1430" s="43">
        <f>IF(D1430="",0,IF(K1430=LIST!$A$75,0,IF(K1430=LIST!$A$76,0,IF(K1430=LIST!$A$77,0,IF(K1430=LIST!$A$78,0,(MIN(D1430,8)-K1430))))))</f>
        <v>0</v>
      </c>
      <c r="K1430" s="185" t="str">
        <f>IF(D1430="","",IF('CLAIM FORM'!$M$7="",0,IF(L1430=LIST!$A$78,0,IF('CLAIM FORM'!$M$7="R&amp;D",0,IF(E1430="",LIST!$A$75,IF(F1430=LIST!$F$30,0,IFERROR(((VLOOKUP(E1430,'TRAINING CODE'!B:D,3,FALSE)*MIN(D1430,8))),LIST!$A$76)))))))</f>
        <v/>
      </c>
      <c r="L1430" s="183" t="str">
        <f>IF(B1430="","",IF('CLAIM FORM'!$M$7="",LIST!$A$77,IFERROR(VLOOKUP(B1430,'PHR (Project Hourly Rate)'!B:G,6,FALSE),LIST!$A$78)))</f>
        <v/>
      </c>
    </row>
    <row r="1431" spans="1:12" ht="36" customHeight="1">
      <c r="A1431" s="184">
        <v>1429</v>
      </c>
      <c r="B1431" s="46"/>
      <c r="C1431" s="47"/>
      <c r="D1431" s="48"/>
      <c r="E1431" s="49"/>
      <c r="F1431" s="49"/>
      <c r="G1431" s="41" t="str">
        <f>IF(C1431="","",VLOOKUP(WEEKDAY(C1431),LIST!$A$15:$B$21,2,FALSE))</f>
        <v/>
      </c>
      <c r="H1431" s="42" t="str">
        <f>IF(B1431="","",IF(L1431=LIST!$A$80,LIST!$A$78,IF(L1431=LIST!$A$81,LIST!$A$78,IF(L1431=LIST!$A$82,LIST!$A$78,IF(IFERROR(VLOOKUP(B1431,'PHR (Project Hourly Rate)'!B:G,6,FALSE),LIST!$A$78)=0,LIST!$A$79,L1431)))))</f>
        <v/>
      </c>
      <c r="I1431" s="42" t="str">
        <f>IF(B1431="","",IF(L1431=LIST!$A$75,"",IF(K1431=LIST!$A$76,LIST!$A$76,IF(L1431=LIST!$A$77,"",IF(L1431=LIST!$A$78,"",IF(L1431=LIST!$A$80,"",IF(L1431=LIST!$A$72,"",IF(L1431=LIST!$A$73,"",IF(L1431=LIST!$A$81,"",IF(L1431=LIST!$A$82,"",IF(L1431=LIST!$A$79,"",IF(K1431=LIST!$A$75,LIST!$A$75,ROUND(J1431*L1431,2)))))))))))))</f>
        <v/>
      </c>
      <c r="J1431" s="43">
        <f>IF(D1431="",0,IF(K1431=LIST!$A$75,0,IF(K1431=LIST!$A$76,0,IF(K1431=LIST!$A$77,0,IF(K1431=LIST!$A$78,0,(MIN(D1431,8)-K1431))))))</f>
        <v>0</v>
      </c>
      <c r="K1431" s="185" t="str">
        <f>IF(D1431="","",IF('CLAIM FORM'!$M$7="",0,IF(L1431=LIST!$A$78,0,IF('CLAIM FORM'!$M$7="R&amp;D",0,IF(E1431="",LIST!$A$75,IF(F1431=LIST!$F$30,0,IFERROR(((VLOOKUP(E1431,'TRAINING CODE'!B:D,3,FALSE)*MIN(D1431,8))),LIST!$A$76)))))))</f>
        <v/>
      </c>
      <c r="L1431" s="183" t="str">
        <f>IF(B1431="","",IF('CLAIM FORM'!$M$7="",LIST!$A$77,IFERROR(VLOOKUP(B1431,'PHR (Project Hourly Rate)'!B:G,6,FALSE),LIST!$A$78)))</f>
        <v/>
      </c>
    </row>
    <row r="1432" spans="1:12" ht="36" customHeight="1">
      <c r="A1432" s="184">
        <v>1430</v>
      </c>
      <c r="B1432" s="46"/>
      <c r="C1432" s="47"/>
      <c r="D1432" s="48"/>
      <c r="E1432" s="49"/>
      <c r="F1432" s="49"/>
      <c r="G1432" s="41" t="str">
        <f>IF(C1432="","",VLOOKUP(WEEKDAY(C1432),LIST!$A$15:$B$21,2,FALSE))</f>
        <v/>
      </c>
      <c r="H1432" s="42" t="str">
        <f>IF(B1432="","",IF(L1432=LIST!$A$80,LIST!$A$78,IF(L1432=LIST!$A$81,LIST!$A$78,IF(L1432=LIST!$A$82,LIST!$A$78,IF(IFERROR(VLOOKUP(B1432,'PHR (Project Hourly Rate)'!B:G,6,FALSE),LIST!$A$78)=0,LIST!$A$79,L1432)))))</f>
        <v/>
      </c>
      <c r="I1432" s="42" t="str">
        <f>IF(B1432="","",IF(L1432=LIST!$A$75,"",IF(K1432=LIST!$A$76,LIST!$A$76,IF(L1432=LIST!$A$77,"",IF(L1432=LIST!$A$78,"",IF(L1432=LIST!$A$80,"",IF(L1432=LIST!$A$72,"",IF(L1432=LIST!$A$73,"",IF(L1432=LIST!$A$81,"",IF(L1432=LIST!$A$82,"",IF(L1432=LIST!$A$79,"",IF(K1432=LIST!$A$75,LIST!$A$75,ROUND(J1432*L1432,2)))))))))))))</f>
        <v/>
      </c>
      <c r="J1432" s="43">
        <f>IF(D1432="",0,IF(K1432=LIST!$A$75,0,IF(K1432=LIST!$A$76,0,IF(K1432=LIST!$A$77,0,IF(K1432=LIST!$A$78,0,(MIN(D1432,8)-K1432))))))</f>
        <v>0</v>
      </c>
      <c r="K1432" s="185" t="str">
        <f>IF(D1432="","",IF('CLAIM FORM'!$M$7="",0,IF(L1432=LIST!$A$78,0,IF('CLAIM FORM'!$M$7="R&amp;D",0,IF(E1432="",LIST!$A$75,IF(F1432=LIST!$F$30,0,IFERROR(((VLOOKUP(E1432,'TRAINING CODE'!B:D,3,FALSE)*MIN(D1432,8))),LIST!$A$76)))))))</f>
        <v/>
      </c>
      <c r="L1432" s="183" t="str">
        <f>IF(B1432="","",IF('CLAIM FORM'!$M$7="",LIST!$A$77,IFERROR(VLOOKUP(B1432,'PHR (Project Hourly Rate)'!B:G,6,FALSE),LIST!$A$78)))</f>
        <v/>
      </c>
    </row>
    <row r="1433" spans="1:12" ht="36" customHeight="1">
      <c r="A1433" s="184">
        <v>1431</v>
      </c>
      <c r="B1433" s="46"/>
      <c r="C1433" s="47"/>
      <c r="D1433" s="48"/>
      <c r="E1433" s="49"/>
      <c r="F1433" s="49"/>
      <c r="G1433" s="41" t="str">
        <f>IF(C1433="","",VLOOKUP(WEEKDAY(C1433),LIST!$A$15:$B$21,2,FALSE))</f>
        <v/>
      </c>
      <c r="H1433" s="42" t="str">
        <f>IF(B1433="","",IF(L1433=LIST!$A$80,LIST!$A$78,IF(L1433=LIST!$A$81,LIST!$A$78,IF(L1433=LIST!$A$82,LIST!$A$78,IF(IFERROR(VLOOKUP(B1433,'PHR (Project Hourly Rate)'!B:G,6,FALSE),LIST!$A$78)=0,LIST!$A$79,L1433)))))</f>
        <v/>
      </c>
      <c r="I1433" s="42" t="str">
        <f>IF(B1433="","",IF(L1433=LIST!$A$75,"",IF(K1433=LIST!$A$76,LIST!$A$76,IF(L1433=LIST!$A$77,"",IF(L1433=LIST!$A$78,"",IF(L1433=LIST!$A$80,"",IF(L1433=LIST!$A$72,"",IF(L1433=LIST!$A$73,"",IF(L1433=LIST!$A$81,"",IF(L1433=LIST!$A$82,"",IF(L1433=LIST!$A$79,"",IF(K1433=LIST!$A$75,LIST!$A$75,ROUND(J1433*L1433,2)))))))))))))</f>
        <v/>
      </c>
      <c r="J1433" s="43">
        <f>IF(D1433="",0,IF(K1433=LIST!$A$75,0,IF(K1433=LIST!$A$76,0,IF(K1433=LIST!$A$77,0,IF(K1433=LIST!$A$78,0,(MIN(D1433,8)-K1433))))))</f>
        <v>0</v>
      </c>
      <c r="K1433" s="185" t="str">
        <f>IF(D1433="","",IF('CLAIM FORM'!$M$7="",0,IF(L1433=LIST!$A$78,0,IF('CLAIM FORM'!$M$7="R&amp;D",0,IF(E1433="",LIST!$A$75,IF(F1433=LIST!$F$30,0,IFERROR(((VLOOKUP(E1433,'TRAINING CODE'!B:D,3,FALSE)*MIN(D1433,8))),LIST!$A$76)))))))</f>
        <v/>
      </c>
      <c r="L1433" s="183" t="str">
        <f>IF(B1433="","",IF('CLAIM FORM'!$M$7="",LIST!$A$77,IFERROR(VLOOKUP(B1433,'PHR (Project Hourly Rate)'!B:G,6,FALSE),LIST!$A$78)))</f>
        <v/>
      </c>
    </row>
    <row r="1434" spans="1:12" ht="36" customHeight="1">
      <c r="A1434" s="184">
        <v>1432</v>
      </c>
      <c r="B1434" s="46"/>
      <c r="C1434" s="47"/>
      <c r="D1434" s="48"/>
      <c r="E1434" s="49"/>
      <c r="F1434" s="49"/>
      <c r="G1434" s="41" t="str">
        <f>IF(C1434="","",VLOOKUP(WEEKDAY(C1434),LIST!$A$15:$B$21,2,FALSE))</f>
        <v/>
      </c>
      <c r="H1434" s="42" t="str">
        <f>IF(B1434="","",IF(L1434=LIST!$A$80,LIST!$A$78,IF(L1434=LIST!$A$81,LIST!$A$78,IF(L1434=LIST!$A$82,LIST!$A$78,IF(IFERROR(VLOOKUP(B1434,'PHR (Project Hourly Rate)'!B:G,6,FALSE),LIST!$A$78)=0,LIST!$A$79,L1434)))))</f>
        <v/>
      </c>
      <c r="I1434" s="42" t="str">
        <f>IF(B1434="","",IF(L1434=LIST!$A$75,"",IF(K1434=LIST!$A$76,LIST!$A$76,IF(L1434=LIST!$A$77,"",IF(L1434=LIST!$A$78,"",IF(L1434=LIST!$A$80,"",IF(L1434=LIST!$A$72,"",IF(L1434=LIST!$A$73,"",IF(L1434=LIST!$A$81,"",IF(L1434=LIST!$A$82,"",IF(L1434=LIST!$A$79,"",IF(K1434=LIST!$A$75,LIST!$A$75,ROUND(J1434*L1434,2)))))))))))))</f>
        <v/>
      </c>
      <c r="J1434" s="43">
        <f>IF(D1434="",0,IF(K1434=LIST!$A$75,0,IF(K1434=LIST!$A$76,0,IF(K1434=LIST!$A$77,0,IF(K1434=LIST!$A$78,0,(MIN(D1434,8)-K1434))))))</f>
        <v>0</v>
      </c>
      <c r="K1434" s="185" t="str">
        <f>IF(D1434="","",IF('CLAIM FORM'!$M$7="",0,IF(L1434=LIST!$A$78,0,IF('CLAIM FORM'!$M$7="R&amp;D",0,IF(E1434="",LIST!$A$75,IF(F1434=LIST!$F$30,0,IFERROR(((VLOOKUP(E1434,'TRAINING CODE'!B:D,3,FALSE)*MIN(D1434,8))),LIST!$A$76)))))))</f>
        <v/>
      </c>
      <c r="L1434" s="183" t="str">
        <f>IF(B1434="","",IF('CLAIM FORM'!$M$7="",LIST!$A$77,IFERROR(VLOOKUP(B1434,'PHR (Project Hourly Rate)'!B:G,6,FALSE),LIST!$A$78)))</f>
        <v/>
      </c>
    </row>
    <row r="1435" spans="1:12" ht="36" customHeight="1">
      <c r="A1435" s="184">
        <v>1433</v>
      </c>
      <c r="B1435" s="46"/>
      <c r="C1435" s="47"/>
      <c r="D1435" s="48"/>
      <c r="E1435" s="49"/>
      <c r="F1435" s="49"/>
      <c r="G1435" s="41" t="str">
        <f>IF(C1435="","",VLOOKUP(WEEKDAY(C1435),LIST!$A$15:$B$21,2,FALSE))</f>
        <v/>
      </c>
      <c r="H1435" s="42" t="str">
        <f>IF(B1435="","",IF(L1435=LIST!$A$80,LIST!$A$78,IF(L1435=LIST!$A$81,LIST!$A$78,IF(L1435=LIST!$A$82,LIST!$A$78,IF(IFERROR(VLOOKUP(B1435,'PHR (Project Hourly Rate)'!B:G,6,FALSE),LIST!$A$78)=0,LIST!$A$79,L1435)))))</f>
        <v/>
      </c>
      <c r="I1435" s="42" t="str">
        <f>IF(B1435="","",IF(L1435=LIST!$A$75,"",IF(K1435=LIST!$A$76,LIST!$A$76,IF(L1435=LIST!$A$77,"",IF(L1435=LIST!$A$78,"",IF(L1435=LIST!$A$80,"",IF(L1435=LIST!$A$72,"",IF(L1435=LIST!$A$73,"",IF(L1435=LIST!$A$81,"",IF(L1435=LIST!$A$82,"",IF(L1435=LIST!$A$79,"",IF(K1435=LIST!$A$75,LIST!$A$75,ROUND(J1435*L1435,2)))))))))))))</f>
        <v/>
      </c>
      <c r="J1435" s="43">
        <f>IF(D1435="",0,IF(K1435=LIST!$A$75,0,IF(K1435=LIST!$A$76,0,IF(K1435=LIST!$A$77,0,IF(K1435=LIST!$A$78,0,(MIN(D1435,8)-K1435))))))</f>
        <v>0</v>
      </c>
      <c r="K1435" s="185" t="str">
        <f>IF(D1435="","",IF('CLAIM FORM'!$M$7="",0,IF(L1435=LIST!$A$78,0,IF('CLAIM FORM'!$M$7="R&amp;D",0,IF(E1435="",LIST!$A$75,IF(F1435=LIST!$F$30,0,IFERROR(((VLOOKUP(E1435,'TRAINING CODE'!B:D,3,FALSE)*MIN(D1435,8))),LIST!$A$76)))))))</f>
        <v/>
      </c>
      <c r="L1435" s="183" t="str">
        <f>IF(B1435="","",IF('CLAIM FORM'!$M$7="",LIST!$A$77,IFERROR(VLOOKUP(B1435,'PHR (Project Hourly Rate)'!B:G,6,FALSE),LIST!$A$78)))</f>
        <v/>
      </c>
    </row>
    <row r="1436" spans="1:12" ht="36" customHeight="1">
      <c r="A1436" s="184">
        <v>1434</v>
      </c>
      <c r="B1436" s="46"/>
      <c r="C1436" s="47"/>
      <c r="D1436" s="48"/>
      <c r="E1436" s="49"/>
      <c r="F1436" s="49"/>
      <c r="G1436" s="41" t="str">
        <f>IF(C1436="","",VLOOKUP(WEEKDAY(C1436),LIST!$A$15:$B$21,2,FALSE))</f>
        <v/>
      </c>
      <c r="H1436" s="42" t="str">
        <f>IF(B1436="","",IF(L1436=LIST!$A$80,LIST!$A$78,IF(L1436=LIST!$A$81,LIST!$A$78,IF(L1436=LIST!$A$82,LIST!$A$78,IF(IFERROR(VLOOKUP(B1436,'PHR (Project Hourly Rate)'!B:G,6,FALSE),LIST!$A$78)=0,LIST!$A$79,L1436)))))</f>
        <v/>
      </c>
      <c r="I1436" s="42" t="str">
        <f>IF(B1436="","",IF(L1436=LIST!$A$75,"",IF(K1436=LIST!$A$76,LIST!$A$76,IF(L1436=LIST!$A$77,"",IF(L1436=LIST!$A$78,"",IF(L1436=LIST!$A$80,"",IF(L1436=LIST!$A$72,"",IF(L1436=LIST!$A$73,"",IF(L1436=LIST!$A$81,"",IF(L1436=LIST!$A$82,"",IF(L1436=LIST!$A$79,"",IF(K1436=LIST!$A$75,LIST!$A$75,ROUND(J1436*L1436,2)))))))))))))</f>
        <v/>
      </c>
      <c r="J1436" s="43">
        <f>IF(D1436="",0,IF(K1436=LIST!$A$75,0,IF(K1436=LIST!$A$76,0,IF(K1436=LIST!$A$77,0,IF(K1436=LIST!$A$78,0,(MIN(D1436,8)-K1436))))))</f>
        <v>0</v>
      </c>
      <c r="K1436" s="185" t="str">
        <f>IF(D1436="","",IF('CLAIM FORM'!$M$7="",0,IF(L1436=LIST!$A$78,0,IF('CLAIM FORM'!$M$7="R&amp;D",0,IF(E1436="",LIST!$A$75,IF(F1436=LIST!$F$30,0,IFERROR(((VLOOKUP(E1436,'TRAINING CODE'!B:D,3,FALSE)*MIN(D1436,8))),LIST!$A$76)))))))</f>
        <v/>
      </c>
      <c r="L1436" s="183" t="str">
        <f>IF(B1436="","",IF('CLAIM FORM'!$M$7="",LIST!$A$77,IFERROR(VLOOKUP(B1436,'PHR (Project Hourly Rate)'!B:G,6,FALSE),LIST!$A$78)))</f>
        <v/>
      </c>
    </row>
    <row r="1437" spans="1:12" ht="36" customHeight="1">
      <c r="A1437" s="184">
        <v>1435</v>
      </c>
      <c r="B1437" s="46"/>
      <c r="C1437" s="47"/>
      <c r="D1437" s="48"/>
      <c r="E1437" s="49"/>
      <c r="F1437" s="49"/>
      <c r="G1437" s="41" t="str">
        <f>IF(C1437="","",VLOOKUP(WEEKDAY(C1437),LIST!$A$15:$B$21,2,FALSE))</f>
        <v/>
      </c>
      <c r="H1437" s="42" t="str">
        <f>IF(B1437="","",IF(L1437=LIST!$A$80,LIST!$A$78,IF(L1437=LIST!$A$81,LIST!$A$78,IF(L1437=LIST!$A$82,LIST!$A$78,IF(IFERROR(VLOOKUP(B1437,'PHR (Project Hourly Rate)'!B:G,6,FALSE),LIST!$A$78)=0,LIST!$A$79,L1437)))))</f>
        <v/>
      </c>
      <c r="I1437" s="42" t="str">
        <f>IF(B1437="","",IF(L1437=LIST!$A$75,"",IF(K1437=LIST!$A$76,LIST!$A$76,IF(L1437=LIST!$A$77,"",IF(L1437=LIST!$A$78,"",IF(L1437=LIST!$A$80,"",IF(L1437=LIST!$A$72,"",IF(L1437=LIST!$A$73,"",IF(L1437=LIST!$A$81,"",IF(L1437=LIST!$A$82,"",IF(L1437=LIST!$A$79,"",IF(K1437=LIST!$A$75,LIST!$A$75,ROUND(J1437*L1437,2)))))))))))))</f>
        <v/>
      </c>
      <c r="J1437" s="43">
        <f>IF(D1437="",0,IF(K1437=LIST!$A$75,0,IF(K1437=LIST!$A$76,0,IF(K1437=LIST!$A$77,0,IF(K1437=LIST!$A$78,0,(MIN(D1437,8)-K1437))))))</f>
        <v>0</v>
      </c>
      <c r="K1437" s="185" t="str">
        <f>IF(D1437="","",IF('CLAIM FORM'!$M$7="",0,IF(L1437=LIST!$A$78,0,IF('CLAIM FORM'!$M$7="R&amp;D",0,IF(E1437="",LIST!$A$75,IF(F1437=LIST!$F$30,0,IFERROR(((VLOOKUP(E1437,'TRAINING CODE'!B:D,3,FALSE)*MIN(D1437,8))),LIST!$A$76)))))))</f>
        <v/>
      </c>
      <c r="L1437" s="183" t="str">
        <f>IF(B1437="","",IF('CLAIM FORM'!$M$7="",LIST!$A$77,IFERROR(VLOOKUP(B1437,'PHR (Project Hourly Rate)'!B:G,6,FALSE),LIST!$A$78)))</f>
        <v/>
      </c>
    </row>
    <row r="1438" spans="1:12" ht="36" customHeight="1">
      <c r="A1438" s="184">
        <v>1436</v>
      </c>
      <c r="B1438" s="46"/>
      <c r="C1438" s="47"/>
      <c r="D1438" s="48"/>
      <c r="E1438" s="49"/>
      <c r="F1438" s="49"/>
      <c r="G1438" s="41" t="str">
        <f>IF(C1438="","",VLOOKUP(WEEKDAY(C1438),LIST!$A$15:$B$21,2,FALSE))</f>
        <v/>
      </c>
      <c r="H1438" s="42" t="str">
        <f>IF(B1438="","",IF(L1438=LIST!$A$80,LIST!$A$78,IF(L1438=LIST!$A$81,LIST!$A$78,IF(L1438=LIST!$A$82,LIST!$A$78,IF(IFERROR(VLOOKUP(B1438,'PHR (Project Hourly Rate)'!B:G,6,FALSE),LIST!$A$78)=0,LIST!$A$79,L1438)))))</f>
        <v/>
      </c>
      <c r="I1438" s="42" t="str">
        <f>IF(B1438="","",IF(L1438=LIST!$A$75,"",IF(K1438=LIST!$A$76,LIST!$A$76,IF(L1438=LIST!$A$77,"",IF(L1438=LIST!$A$78,"",IF(L1438=LIST!$A$80,"",IF(L1438=LIST!$A$72,"",IF(L1438=LIST!$A$73,"",IF(L1438=LIST!$A$81,"",IF(L1438=LIST!$A$82,"",IF(L1438=LIST!$A$79,"",IF(K1438=LIST!$A$75,LIST!$A$75,ROUND(J1438*L1438,2)))))))))))))</f>
        <v/>
      </c>
      <c r="J1438" s="43">
        <f>IF(D1438="",0,IF(K1438=LIST!$A$75,0,IF(K1438=LIST!$A$76,0,IF(K1438=LIST!$A$77,0,IF(K1438=LIST!$A$78,0,(MIN(D1438,8)-K1438))))))</f>
        <v>0</v>
      </c>
      <c r="K1438" s="185" t="str">
        <f>IF(D1438="","",IF('CLAIM FORM'!$M$7="",0,IF(L1438=LIST!$A$78,0,IF('CLAIM FORM'!$M$7="R&amp;D",0,IF(E1438="",LIST!$A$75,IF(F1438=LIST!$F$30,0,IFERROR(((VLOOKUP(E1438,'TRAINING CODE'!B:D,3,FALSE)*MIN(D1438,8))),LIST!$A$76)))))))</f>
        <v/>
      </c>
      <c r="L1438" s="183" t="str">
        <f>IF(B1438="","",IF('CLAIM FORM'!$M$7="",LIST!$A$77,IFERROR(VLOOKUP(B1438,'PHR (Project Hourly Rate)'!B:G,6,FALSE),LIST!$A$78)))</f>
        <v/>
      </c>
    </row>
    <row r="1439" spans="1:12" ht="36" customHeight="1">
      <c r="A1439" s="184">
        <v>1437</v>
      </c>
      <c r="B1439" s="46"/>
      <c r="C1439" s="47"/>
      <c r="D1439" s="48"/>
      <c r="E1439" s="49"/>
      <c r="F1439" s="49"/>
      <c r="G1439" s="41" t="str">
        <f>IF(C1439="","",VLOOKUP(WEEKDAY(C1439),LIST!$A$15:$B$21,2,FALSE))</f>
        <v/>
      </c>
      <c r="H1439" s="42" t="str">
        <f>IF(B1439="","",IF(L1439=LIST!$A$80,LIST!$A$78,IF(L1439=LIST!$A$81,LIST!$A$78,IF(L1439=LIST!$A$82,LIST!$A$78,IF(IFERROR(VLOOKUP(B1439,'PHR (Project Hourly Rate)'!B:G,6,FALSE),LIST!$A$78)=0,LIST!$A$79,L1439)))))</f>
        <v/>
      </c>
      <c r="I1439" s="42" t="str">
        <f>IF(B1439="","",IF(L1439=LIST!$A$75,"",IF(K1439=LIST!$A$76,LIST!$A$76,IF(L1439=LIST!$A$77,"",IF(L1439=LIST!$A$78,"",IF(L1439=LIST!$A$80,"",IF(L1439=LIST!$A$72,"",IF(L1439=LIST!$A$73,"",IF(L1439=LIST!$A$81,"",IF(L1439=LIST!$A$82,"",IF(L1439=LIST!$A$79,"",IF(K1439=LIST!$A$75,LIST!$A$75,ROUND(J1439*L1439,2)))))))))))))</f>
        <v/>
      </c>
      <c r="J1439" s="43">
        <f>IF(D1439="",0,IF(K1439=LIST!$A$75,0,IF(K1439=LIST!$A$76,0,IF(K1439=LIST!$A$77,0,IF(K1439=LIST!$A$78,0,(MIN(D1439,8)-K1439))))))</f>
        <v>0</v>
      </c>
      <c r="K1439" s="185" t="str">
        <f>IF(D1439="","",IF('CLAIM FORM'!$M$7="",0,IF(L1439=LIST!$A$78,0,IF('CLAIM FORM'!$M$7="R&amp;D",0,IF(E1439="",LIST!$A$75,IF(F1439=LIST!$F$30,0,IFERROR(((VLOOKUP(E1439,'TRAINING CODE'!B:D,3,FALSE)*MIN(D1439,8))),LIST!$A$76)))))))</f>
        <v/>
      </c>
      <c r="L1439" s="183" t="str">
        <f>IF(B1439="","",IF('CLAIM FORM'!$M$7="",LIST!$A$77,IFERROR(VLOOKUP(B1439,'PHR (Project Hourly Rate)'!B:G,6,FALSE),LIST!$A$78)))</f>
        <v/>
      </c>
    </row>
    <row r="1440" spans="1:12" ht="36" customHeight="1">
      <c r="A1440" s="184">
        <v>1438</v>
      </c>
      <c r="B1440" s="46"/>
      <c r="C1440" s="47"/>
      <c r="D1440" s="48"/>
      <c r="E1440" s="49"/>
      <c r="F1440" s="49"/>
      <c r="G1440" s="41" t="str">
        <f>IF(C1440="","",VLOOKUP(WEEKDAY(C1440),LIST!$A$15:$B$21,2,FALSE))</f>
        <v/>
      </c>
      <c r="H1440" s="42" t="str">
        <f>IF(B1440="","",IF(L1440=LIST!$A$80,LIST!$A$78,IF(L1440=LIST!$A$81,LIST!$A$78,IF(L1440=LIST!$A$82,LIST!$A$78,IF(IFERROR(VLOOKUP(B1440,'PHR (Project Hourly Rate)'!B:G,6,FALSE),LIST!$A$78)=0,LIST!$A$79,L1440)))))</f>
        <v/>
      </c>
      <c r="I1440" s="42" t="str">
        <f>IF(B1440="","",IF(L1440=LIST!$A$75,"",IF(K1440=LIST!$A$76,LIST!$A$76,IF(L1440=LIST!$A$77,"",IF(L1440=LIST!$A$78,"",IF(L1440=LIST!$A$80,"",IF(L1440=LIST!$A$72,"",IF(L1440=LIST!$A$73,"",IF(L1440=LIST!$A$81,"",IF(L1440=LIST!$A$82,"",IF(L1440=LIST!$A$79,"",IF(K1440=LIST!$A$75,LIST!$A$75,ROUND(J1440*L1440,2)))))))))))))</f>
        <v/>
      </c>
      <c r="J1440" s="43">
        <f>IF(D1440="",0,IF(K1440=LIST!$A$75,0,IF(K1440=LIST!$A$76,0,IF(K1440=LIST!$A$77,0,IF(K1440=LIST!$A$78,0,(MIN(D1440,8)-K1440))))))</f>
        <v>0</v>
      </c>
      <c r="K1440" s="185" t="str">
        <f>IF(D1440="","",IF('CLAIM FORM'!$M$7="",0,IF(L1440=LIST!$A$78,0,IF('CLAIM FORM'!$M$7="R&amp;D",0,IF(E1440="",LIST!$A$75,IF(F1440=LIST!$F$30,0,IFERROR(((VLOOKUP(E1440,'TRAINING CODE'!B:D,3,FALSE)*MIN(D1440,8))),LIST!$A$76)))))))</f>
        <v/>
      </c>
      <c r="L1440" s="183" t="str">
        <f>IF(B1440="","",IF('CLAIM FORM'!$M$7="",LIST!$A$77,IFERROR(VLOOKUP(B1440,'PHR (Project Hourly Rate)'!B:G,6,FALSE),LIST!$A$78)))</f>
        <v/>
      </c>
    </row>
    <row r="1441" spans="1:12" ht="36" customHeight="1">
      <c r="A1441" s="184">
        <v>1439</v>
      </c>
      <c r="B1441" s="46"/>
      <c r="C1441" s="47"/>
      <c r="D1441" s="48"/>
      <c r="E1441" s="49"/>
      <c r="F1441" s="49"/>
      <c r="G1441" s="41" t="str">
        <f>IF(C1441="","",VLOOKUP(WEEKDAY(C1441),LIST!$A$15:$B$21,2,FALSE))</f>
        <v/>
      </c>
      <c r="H1441" s="42" t="str">
        <f>IF(B1441="","",IF(L1441=LIST!$A$80,LIST!$A$78,IF(L1441=LIST!$A$81,LIST!$A$78,IF(L1441=LIST!$A$82,LIST!$A$78,IF(IFERROR(VLOOKUP(B1441,'PHR (Project Hourly Rate)'!B:G,6,FALSE),LIST!$A$78)=0,LIST!$A$79,L1441)))))</f>
        <v/>
      </c>
      <c r="I1441" s="42" t="str">
        <f>IF(B1441="","",IF(L1441=LIST!$A$75,"",IF(K1441=LIST!$A$76,LIST!$A$76,IF(L1441=LIST!$A$77,"",IF(L1441=LIST!$A$78,"",IF(L1441=LIST!$A$80,"",IF(L1441=LIST!$A$72,"",IF(L1441=LIST!$A$73,"",IF(L1441=LIST!$A$81,"",IF(L1441=LIST!$A$82,"",IF(L1441=LIST!$A$79,"",IF(K1441=LIST!$A$75,LIST!$A$75,ROUND(J1441*L1441,2)))))))))))))</f>
        <v/>
      </c>
      <c r="J1441" s="43">
        <f>IF(D1441="",0,IF(K1441=LIST!$A$75,0,IF(K1441=LIST!$A$76,0,IF(K1441=LIST!$A$77,0,IF(K1441=LIST!$A$78,0,(MIN(D1441,8)-K1441))))))</f>
        <v>0</v>
      </c>
      <c r="K1441" s="185" t="str">
        <f>IF(D1441="","",IF('CLAIM FORM'!$M$7="",0,IF(L1441=LIST!$A$78,0,IF('CLAIM FORM'!$M$7="R&amp;D",0,IF(E1441="",LIST!$A$75,IF(F1441=LIST!$F$30,0,IFERROR(((VLOOKUP(E1441,'TRAINING CODE'!B:D,3,FALSE)*MIN(D1441,8))),LIST!$A$76)))))))</f>
        <v/>
      </c>
      <c r="L1441" s="183" t="str">
        <f>IF(B1441="","",IF('CLAIM FORM'!$M$7="",LIST!$A$77,IFERROR(VLOOKUP(B1441,'PHR (Project Hourly Rate)'!B:G,6,FALSE),LIST!$A$78)))</f>
        <v/>
      </c>
    </row>
    <row r="1442" spans="1:12" ht="36" customHeight="1">
      <c r="A1442" s="184">
        <v>1440</v>
      </c>
      <c r="B1442" s="46"/>
      <c r="C1442" s="47"/>
      <c r="D1442" s="48"/>
      <c r="E1442" s="49"/>
      <c r="F1442" s="49"/>
      <c r="G1442" s="41" t="str">
        <f>IF(C1442="","",VLOOKUP(WEEKDAY(C1442),LIST!$A$15:$B$21,2,FALSE))</f>
        <v/>
      </c>
      <c r="H1442" s="42" t="str">
        <f>IF(B1442="","",IF(L1442=LIST!$A$80,LIST!$A$78,IF(L1442=LIST!$A$81,LIST!$A$78,IF(L1442=LIST!$A$82,LIST!$A$78,IF(IFERROR(VLOOKUP(B1442,'PHR (Project Hourly Rate)'!B:G,6,FALSE),LIST!$A$78)=0,LIST!$A$79,L1442)))))</f>
        <v/>
      </c>
      <c r="I1442" s="42" t="str">
        <f>IF(B1442="","",IF(L1442=LIST!$A$75,"",IF(K1442=LIST!$A$76,LIST!$A$76,IF(L1442=LIST!$A$77,"",IF(L1442=LIST!$A$78,"",IF(L1442=LIST!$A$80,"",IF(L1442=LIST!$A$72,"",IF(L1442=LIST!$A$73,"",IF(L1442=LIST!$A$81,"",IF(L1442=LIST!$A$82,"",IF(L1442=LIST!$A$79,"",IF(K1442=LIST!$A$75,LIST!$A$75,ROUND(J1442*L1442,2)))))))))))))</f>
        <v/>
      </c>
      <c r="J1442" s="43">
        <f>IF(D1442="",0,IF(K1442=LIST!$A$75,0,IF(K1442=LIST!$A$76,0,IF(K1442=LIST!$A$77,0,IF(K1442=LIST!$A$78,0,(MIN(D1442,8)-K1442))))))</f>
        <v>0</v>
      </c>
      <c r="K1442" s="185" t="str">
        <f>IF(D1442="","",IF('CLAIM FORM'!$M$7="",0,IF(L1442=LIST!$A$78,0,IF('CLAIM FORM'!$M$7="R&amp;D",0,IF(E1442="",LIST!$A$75,IF(F1442=LIST!$F$30,0,IFERROR(((VLOOKUP(E1442,'TRAINING CODE'!B:D,3,FALSE)*MIN(D1442,8))),LIST!$A$76)))))))</f>
        <v/>
      </c>
      <c r="L1442" s="183" t="str">
        <f>IF(B1442="","",IF('CLAIM FORM'!$M$7="",LIST!$A$77,IFERROR(VLOOKUP(B1442,'PHR (Project Hourly Rate)'!B:G,6,FALSE),LIST!$A$78)))</f>
        <v/>
      </c>
    </row>
    <row r="1443" spans="1:12" ht="36" customHeight="1">
      <c r="A1443" s="184">
        <v>1441</v>
      </c>
      <c r="B1443" s="46"/>
      <c r="C1443" s="47"/>
      <c r="D1443" s="48"/>
      <c r="E1443" s="49"/>
      <c r="F1443" s="49"/>
      <c r="G1443" s="41" t="str">
        <f>IF(C1443="","",VLOOKUP(WEEKDAY(C1443),LIST!$A$15:$B$21,2,FALSE))</f>
        <v/>
      </c>
      <c r="H1443" s="42" t="str">
        <f>IF(B1443="","",IF(L1443=LIST!$A$80,LIST!$A$78,IF(L1443=LIST!$A$81,LIST!$A$78,IF(L1443=LIST!$A$82,LIST!$A$78,IF(IFERROR(VLOOKUP(B1443,'PHR (Project Hourly Rate)'!B:G,6,FALSE),LIST!$A$78)=0,LIST!$A$79,L1443)))))</f>
        <v/>
      </c>
      <c r="I1443" s="42" t="str">
        <f>IF(B1443="","",IF(L1443=LIST!$A$75,"",IF(K1443=LIST!$A$76,LIST!$A$76,IF(L1443=LIST!$A$77,"",IF(L1443=LIST!$A$78,"",IF(L1443=LIST!$A$80,"",IF(L1443=LIST!$A$72,"",IF(L1443=LIST!$A$73,"",IF(L1443=LIST!$A$81,"",IF(L1443=LIST!$A$82,"",IF(L1443=LIST!$A$79,"",IF(K1443=LIST!$A$75,LIST!$A$75,ROUND(J1443*L1443,2)))))))))))))</f>
        <v/>
      </c>
      <c r="J1443" s="43">
        <f>IF(D1443="",0,IF(K1443=LIST!$A$75,0,IF(K1443=LIST!$A$76,0,IF(K1443=LIST!$A$77,0,IF(K1443=LIST!$A$78,0,(MIN(D1443,8)-K1443))))))</f>
        <v>0</v>
      </c>
      <c r="K1443" s="185" t="str">
        <f>IF(D1443="","",IF('CLAIM FORM'!$M$7="",0,IF(L1443=LIST!$A$78,0,IF('CLAIM FORM'!$M$7="R&amp;D",0,IF(E1443="",LIST!$A$75,IF(F1443=LIST!$F$30,0,IFERROR(((VLOOKUP(E1443,'TRAINING CODE'!B:D,3,FALSE)*MIN(D1443,8))),LIST!$A$76)))))))</f>
        <v/>
      </c>
      <c r="L1443" s="183" t="str">
        <f>IF(B1443="","",IF('CLAIM FORM'!$M$7="",LIST!$A$77,IFERROR(VLOOKUP(B1443,'PHR (Project Hourly Rate)'!B:G,6,FALSE),LIST!$A$78)))</f>
        <v/>
      </c>
    </row>
    <row r="1444" spans="1:12" ht="36" customHeight="1">
      <c r="A1444" s="184">
        <v>1442</v>
      </c>
      <c r="B1444" s="46"/>
      <c r="C1444" s="47"/>
      <c r="D1444" s="48"/>
      <c r="E1444" s="49"/>
      <c r="F1444" s="49"/>
      <c r="G1444" s="41" t="str">
        <f>IF(C1444="","",VLOOKUP(WEEKDAY(C1444),LIST!$A$15:$B$21,2,FALSE))</f>
        <v/>
      </c>
      <c r="H1444" s="42" t="str">
        <f>IF(B1444="","",IF(L1444=LIST!$A$80,LIST!$A$78,IF(L1444=LIST!$A$81,LIST!$A$78,IF(L1444=LIST!$A$82,LIST!$A$78,IF(IFERROR(VLOOKUP(B1444,'PHR (Project Hourly Rate)'!B:G,6,FALSE),LIST!$A$78)=0,LIST!$A$79,L1444)))))</f>
        <v/>
      </c>
      <c r="I1444" s="42" t="str">
        <f>IF(B1444="","",IF(L1444=LIST!$A$75,"",IF(K1444=LIST!$A$76,LIST!$A$76,IF(L1444=LIST!$A$77,"",IF(L1444=LIST!$A$78,"",IF(L1444=LIST!$A$80,"",IF(L1444=LIST!$A$72,"",IF(L1444=LIST!$A$73,"",IF(L1444=LIST!$A$81,"",IF(L1444=LIST!$A$82,"",IF(L1444=LIST!$A$79,"",IF(K1444=LIST!$A$75,LIST!$A$75,ROUND(J1444*L1444,2)))))))))))))</f>
        <v/>
      </c>
      <c r="J1444" s="43">
        <f>IF(D1444="",0,IF(K1444=LIST!$A$75,0,IF(K1444=LIST!$A$76,0,IF(K1444=LIST!$A$77,0,IF(K1444=LIST!$A$78,0,(MIN(D1444,8)-K1444))))))</f>
        <v>0</v>
      </c>
      <c r="K1444" s="185" t="str">
        <f>IF(D1444="","",IF('CLAIM FORM'!$M$7="",0,IF(L1444=LIST!$A$78,0,IF('CLAIM FORM'!$M$7="R&amp;D",0,IF(E1444="",LIST!$A$75,IF(F1444=LIST!$F$30,0,IFERROR(((VLOOKUP(E1444,'TRAINING CODE'!B:D,3,FALSE)*MIN(D1444,8))),LIST!$A$76)))))))</f>
        <v/>
      </c>
      <c r="L1444" s="183" t="str">
        <f>IF(B1444="","",IF('CLAIM FORM'!$M$7="",LIST!$A$77,IFERROR(VLOOKUP(B1444,'PHR (Project Hourly Rate)'!B:G,6,FALSE),LIST!$A$78)))</f>
        <v/>
      </c>
    </row>
    <row r="1445" spans="1:12" ht="36" customHeight="1">
      <c r="A1445" s="184">
        <v>1443</v>
      </c>
      <c r="B1445" s="46"/>
      <c r="C1445" s="47"/>
      <c r="D1445" s="48"/>
      <c r="E1445" s="49"/>
      <c r="F1445" s="49"/>
      <c r="G1445" s="41" t="str">
        <f>IF(C1445="","",VLOOKUP(WEEKDAY(C1445),LIST!$A$15:$B$21,2,FALSE))</f>
        <v/>
      </c>
      <c r="H1445" s="42" t="str">
        <f>IF(B1445="","",IF(L1445=LIST!$A$80,LIST!$A$78,IF(L1445=LIST!$A$81,LIST!$A$78,IF(L1445=LIST!$A$82,LIST!$A$78,IF(IFERROR(VLOOKUP(B1445,'PHR (Project Hourly Rate)'!B:G,6,FALSE),LIST!$A$78)=0,LIST!$A$79,L1445)))))</f>
        <v/>
      </c>
      <c r="I1445" s="42" t="str">
        <f>IF(B1445="","",IF(L1445=LIST!$A$75,"",IF(K1445=LIST!$A$76,LIST!$A$76,IF(L1445=LIST!$A$77,"",IF(L1445=LIST!$A$78,"",IF(L1445=LIST!$A$80,"",IF(L1445=LIST!$A$72,"",IF(L1445=LIST!$A$73,"",IF(L1445=LIST!$A$81,"",IF(L1445=LIST!$A$82,"",IF(L1445=LIST!$A$79,"",IF(K1445=LIST!$A$75,LIST!$A$75,ROUND(J1445*L1445,2)))))))))))))</f>
        <v/>
      </c>
      <c r="J1445" s="43">
        <f>IF(D1445="",0,IF(K1445=LIST!$A$75,0,IF(K1445=LIST!$A$76,0,IF(K1445=LIST!$A$77,0,IF(K1445=LIST!$A$78,0,(MIN(D1445,8)-K1445))))))</f>
        <v>0</v>
      </c>
      <c r="K1445" s="185" t="str">
        <f>IF(D1445="","",IF('CLAIM FORM'!$M$7="",0,IF(L1445=LIST!$A$78,0,IF('CLAIM FORM'!$M$7="R&amp;D",0,IF(E1445="",LIST!$A$75,IF(F1445=LIST!$F$30,0,IFERROR(((VLOOKUP(E1445,'TRAINING CODE'!B:D,3,FALSE)*MIN(D1445,8))),LIST!$A$76)))))))</f>
        <v/>
      </c>
      <c r="L1445" s="183" t="str">
        <f>IF(B1445="","",IF('CLAIM FORM'!$M$7="",LIST!$A$77,IFERROR(VLOOKUP(B1445,'PHR (Project Hourly Rate)'!B:G,6,FALSE),LIST!$A$78)))</f>
        <v/>
      </c>
    </row>
    <row r="1446" spans="1:12" ht="36" customHeight="1">
      <c r="A1446" s="184">
        <v>1444</v>
      </c>
      <c r="B1446" s="46"/>
      <c r="C1446" s="47"/>
      <c r="D1446" s="48"/>
      <c r="E1446" s="49"/>
      <c r="F1446" s="49"/>
      <c r="G1446" s="41" t="str">
        <f>IF(C1446="","",VLOOKUP(WEEKDAY(C1446),LIST!$A$15:$B$21,2,FALSE))</f>
        <v/>
      </c>
      <c r="H1446" s="42" t="str">
        <f>IF(B1446="","",IF(L1446=LIST!$A$80,LIST!$A$78,IF(L1446=LIST!$A$81,LIST!$A$78,IF(L1446=LIST!$A$82,LIST!$A$78,IF(IFERROR(VLOOKUP(B1446,'PHR (Project Hourly Rate)'!B:G,6,FALSE),LIST!$A$78)=0,LIST!$A$79,L1446)))))</f>
        <v/>
      </c>
      <c r="I1446" s="42" t="str">
        <f>IF(B1446="","",IF(L1446=LIST!$A$75,"",IF(K1446=LIST!$A$76,LIST!$A$76,IF(L1446=LIST!$A$77,"",IF(L1446=LIST!$A$78,"",IF(L1446=LIST!$A$80,"",IF(L1446=LIST!$A$72,"",IF(L1446=LIST!$A$73,"",IF(L1446=LIST!$A$81,"",IF(L1446=LIST!$A$82,"",IF(L1446=LIST!$A$79,"",IF(K1446=LIST!$A$75,LIST!$A$75,ROUND(J1446*L1446,2)))))))))))))</f>
        <v/>
      </c>
      <c r="J1446" s="43">
        <f>IF(D1446="",0,IF(K1446=LIST!$A$75,0,IF(K1446=LIST!$A$76,0,IF(K1446=LIST!$A$77,0,IF(K1446=LIST!$A$78,0,(MIN(D1446,8)-K1446))))))</f>
        <v>0</v>
      </c>
      <c r="K1446" s="185" t="str">
        <f>IF(D1446="","",IF('CLAIM FORM'!$M$7="",0,IF(L1446=LIST!$A$78,0,IF('CLAIM FORM'!$M$7="R&amp;D",0,IF(E1446="",LIST!$A$75,IF(F1446=LIST!$F$30,0,IFERROR(((VLOOKUP(E1446,'TRAINING CODE'!B:D,3,FALSE)*MIN(D1446,8))),LIST!$A$76)))))))</f>
        <v/>
      </c>
      <c r="L1446" s="183" t="str">
        <f>IF(B1446="","",IF('CLAIM FORM'!$M$7="",LIST!$A$77,IFERROR(VLOOKUP(B1446,'PHR (Project Hourly Rate)'!B:G,6,FALSE),LIST!$A$78)))</f>
        <v/>
      </c>
    </row>
    <row r="1447" spans="1:12" ht="36" customHeight="1">
      <c r="A1447" s="184">
        <v>1445</v>
      </c>
      <c r="B1447" s="46"/>
      <c r="C1447" s="47"/>
      <c r="D1447" s="48"/>
      <c r="E1447" s="49"/>
      <c r="F1447" s="49"/>
      <c r="G1447" s="41" t="str">
        <f>IF(C1447="","",VLOOKUP(WEEKDAY(C1447),LIST!$A$15:$B$21,2,FALSE))</f>
        <v/>
      </c>
      <c r="H1447" s="42" t="str">
        <f>IF(B1447="","",IF(L1447=LIST!$A$80,LIST!$A$78,IF(L1447=LIST!$A$81,LIST!$A$78,IF(L1447=LIST!$A$82,LIST!$A$78,IF(IFERROR(VLOOKUP(B1447,'PHR (Project Hourly Rate)'!B:G,6,FALSE),LIST!$A$78)=0,LIST!$A$79,L1447)))))</f>
        <v/>
      </c>
      <c r="I1447" s="42" t="str">
        <f>IF(B1447="","",IF(L1447=LIST!$A$75,"",IF(K1447=LIST!$A$76,LIST!$A$76,IF(L1447=LIST!$A$77,"",IF(L1447=LIST!$A$78,"",IF(L1447=LIST!$A$80,"",IF(L1447=LIST!$A$72,"",IF(L1447=LIST!$A$73,"",IF(L1447=LIST!$A$81,"",IF(L1447=LIST!$A$82,"",IF(L1447=LIST!$A$79,"",IF(K1447=LIST!$A$75,LIST!$A$75,ROUND(J1447*L1447,2)))))))))))))</f>
        <v/>
      </c>
      <c r="J1447" s="43">
        <f>IF(D1447="",0,IF(K1447=LIST!$A$75,0,IF(K1447=LIST!$A$76,0,IF(K1447=LIST!$A$77,0,IF(K1447=LIST!$A$78,0,(MIN(D1447,8)-K1447))))))</f>
        <v>0</v>
      </c>
      <c r="K1447" s="185" t="str">
        <f>IF(D1447="","",IF('CLAIM FORM'!$M$7="",0,IF(L1447=LIST!$A$78,0,IF('CLAIM FORM'!$M$7="R&amp;D",0,IF(E1447="",LIST!$A$75,IF(F1447=LIST!$F$30,0,IFERROR(((VLOOKUP(E1447,'TRAINING CODE'!B:D,3,FALSE)*MIN(D1447,8))),LIST!$A$76)))))))</f>
        <v/>
      </c>
      <c r="L1447" s="183" t="str">
        <f>IF(B1447="","",IF('CLAIM FORM'!$M$7="",LIST!$A$77,IFERROR(VLOOKUP(B1447,'PHR (Project Hourly Rate)'!B:G,6,FALSE),LIST!$A$78)))</f>
        <v/>
      </c>
    </row>
    <row r="1448" spans="1:12" ht="36" customHeight="1">
      <c r="A1448" s="184">
        <v>1446</v>
      </c>
      <c r="B1448" s="46"/>
      <c r="C1448" s="47"/>
      <c r="D1448" s="48"/>
      <c r="E1448" s="49"/>
      <c r="F1448" s="49"/>
      <c r="G1448" s="41" t="str">
        <f>IF(C1448="","",VLOOKUP(WEEKDAY(C1448),LIST!$A$15:$B$21,2,FALSE))</f>
        <v/>
      </c>
      <c r="H1448" s="42" t="str">
        <f>IF(B1448="","",IF(L1448=LIST!$A$80,LIST!$A$78,IF(L1448=LIST!$A$81,LIST!$A$78,IF(L1448=LIST!$A$82,LIST!$A$78,IF(IFERROR(VLOOKUP(B1448,'PHR (Project Hourly Rate)'!B:G,6,FALSE),LIST!$A$78)=0,LIST!$A$79,L1448)))))</f>
        <v/>
      </c>
      <c r="I1448" s="42" t="str">
        <f>IF(B1448="","",IF(L1448=LIST!$A$75,"",IF(K1448=LIST!$A$76,LIST!$A$76,IF(L1448=LIST!$A$77,"",IF(L1448=LIST!$A$78,"",IF(L1448=LIST!$A$80,"",IF(L1448=LIST!$A$72,"",IF(L1448=LIST!$A$73,"",IF(L1448=LIST!$A$81,"",IF(L1448=LIST!$A$82,"",IF(L1448=LIST!$A$79,"",IF(K1448=LIST!$A$75,LIST!$A$75,ROUND(J1448*L1448,2)))))))))))))</f>
        <v/>
      </c>
      <c r="J1448" s="43">
        <f>IF(D1448="",0,IF(K1448=LIST!$A$75,0,IF(K1448=LIST!$A$76,0,IF(K1448=LIST!$A$77,0,IF(K1448=LIST!$A$78,0,(MIN(D1448,8)-K1448))))))</f>
        <v>0</v>
      </c>
      <c r="K1448" s="185" t="str">
        <f>IF(D1448="","",IF('CLAIM FORM'!$M$7="",0,IF(L1448=LIST!$A$78,0,IF('CLAIM FORM'!$M$7="R&amp;D",0,IF(E1448="",LIST!$A$75,IF(F1448=LIST!$F$30,0,IFERROR(((VLOOKUP(E1448,'TRAINING CODE'!B:D,3,FALSE)*MIN(D1448,8))),LIST!$A$76)))))))</f>
        <v/>
      </c>
      <c r="L1448" s="183" t="str">
        <f>IF(B1448="","",IF('CLAIM FORM'!$M$7="",LIST!$A$77,IFERROR(VLOOKUP(B1448,'PHR (Project Hourly Rate)'!B:G,6,FALSE),LIST!$A$78)))</f>
        <v/>
      </c>
    </row>
    <row r="1449" spans="1:12" ht="36" customHeight="1">
      <c r="A1449" s="184">
        <v>1447</v>
      </c>
      <c r="B1449" s="46"/>
      <c r="C1449" s="47"/>
      <c r="D1449" s="48"/>
      <c r="E1449" s="49"/>
      <c r="F1449" s="49"/>
      <c r="G1449" s="41" t="str">
        <f>IF(C1449="","",VLOOKUP(WEEKDAY(C1449),LIST!$A$15:$B$21,2,FALSE))</f>
        <v/>
      </c>
      <c r="H1449" s="42" t="str">
        <f>IF(B1449="","",IF(L1449=LIST!$A$80,LIST!$A$78,IF(L1449=LIST!$A$81,LIST!$A$78,IF(L1449=LIST!$A$82,LIST!$A$78,IF(IFERROR(VLOOKUP(B1449,'PHR (Project Hourly Rate)'!B:G,6,FALSE),LIST!$A$78)=0,LIST!$A$79,L1449)))))</f>
        <v/>
      </c>
      <c r="I1449" s="42" t="str">
        <f>IF(B1449="","",IF(L1449=LIST!$A$75,"",IF(K1449=LIST!$A$76,LIST!$A$76,IF(L1449=LIST!$A$77,"",IF(L1449=LIST!$A$78,"",IF(L1449=LIST!$A$80,"",IF(L1449=LIST!$A$72,"",IF(L1449=LIST!$A$73,"",IF(L1449=LIST!$A$81,"",IF(L1449=LIST!$A$82,"",IF(L1449=LIST!$A$79,"",IF(K1449=LIST!$A$75,LIST!$A$75,ROUND(J1449*L1449,2)))))))))))))</f>
        <v/>
      </c>
      <c r="J1449" s="43">
        <f>IF(D1449="",0,IF(K1449=LIST!$A$75,0,IF(K1449=LIST!$A$76,0,IF(K1449=LIST!$A$77,0,IF(K1449=LIST!$A$78,0,(MIN(D1449,8)-K1449))))))</f>
        <v>0</v>
      </c>
      <c r="K1449" s="185" t="str">
        <f>IF(D1449="","",IF('CLAIM FORM'!$M$7="",0,IF(L1449=LIST!$A$78,0,IF('CLAIM FORM'!$M$7="R&amp;D",0,IF(E1449="",LIST!$A$75,IF(F1449=LIST!$F$30,0,IFERROR(((VLOOKUP(E1449,'TRAINING CODE'!B:D,3,FALSE)*MIN(D1449,8))),LIST!$A$76)))))))</f>
        <v/>
      </c>
      <c r="L1449" s="183" t="str">
        <f>IF(B1449="","",IF('CLAIM FORM'!$M$7="",LIST!$A$77,IFERROR(VLOOKUP(B1449,'PHR (Project Hourly Rate)'!B:G,6,FALSE),LIST!$A$78)))</f>
        <v/>
      </c>
    </row>
    <row r="1450" spans="1:12" ht="36" customHeight="1">
      <c r="A1450" s="184">
        <v>1448</v>
      </c>
      <c r="B1450" s="46"/>
      <c r="C1450" s="47"/>
      <c r="D1450" s="48"/>
      <c r="E1450" s="49"/>
      <c r="F1450" s="49"/>
      <c r="G1450" s="41" t="str">
        <f>IF(C1450="","",VLOOKUP(WEEKDAY(C1450),LIST!$A$15:$B$21,2,FALSE))</f>
        <v/>
      </c>
      <c r="H1450" s="42" t="str">
        <f>IF(B1450="","",IF(L1450=LIST!$A$80,LIST!$A$78,IF(L1450=LIST!$A$81,LIST!$A$78,IF(L1450=LIST!$A$82,LIST!$A$78,IF(IFERROR(VLOOKUP(B1450,'PHR (Project Hourly Rate)'!B:G,6,FALSE),LIST!$A$78)=0,LIST!$A$79,L1450)))))</f>
        <v/>
      </c>
      <c r="I1450" s="42" t="str">
        <f>IF(B1450="","",IF(L1450=LIST!$A$75,"",IF(K1450=LIST!$A$76,LIST!$A$76,IF(L1450=LIST!$A$77,"",IF(L1450=LIST!$A$78,"",IF(L1450=LIST!$A$80,"",IF(L1450=LIST!$A$72,"",IF(L1450=LIST!$A$73,"",IF(L1450=LIST!$A$81,"",IF(L1450=LIST!$A$82,"",IF(L1450=LIST!$A$79,"",IF(K1450=LIST!$A$75,LIST!$A$75,ROUND(J1450*L1450,2)))))))))))))</f>
        <v/>
      </c>
      <c r="J1450" s="43">
        <f>IF(D1450="",0,IF(K1450=LIST!$A$75,0,IF(K1450=LIST!$A$76,0,IF(K1450=LIST!$A$77,0,IF(K1450=LIST!$A$78,0,(MIN(D1450,8)-K1450))))))</f>
        <v>0</v>
      </c>
      <c r="K1450" s="185" t="str">
        <f>IF(D1450="","",IF('CLAIM FORM'!$M$7="",0,IF(L1450=LIST!$A$78,0,IF('CLAIM FORM'!$M$7="R&amp;D",0,IF(E1450="",LIST!$A$75,IF(F1450=LIST!$F$30,0,IFERROR(((VLOOKUP(E1450,'TRAINING CODE'!B:D,3,FALSE)*MIN(D1450,8))),LIST!$A$76)))))))</f>
        <v/>
      </c>
      <c r="L1450" s="183" t="str">
        <f>IF(B1450="","",IF('CLAIM FORM'!$M$7="",LIST!$A$77,IFERROR(VLOOKUP(B1450,'PHR (Project Hourly Rate)'!B:G,6,FALSE),LIST!$A$78)))</f>
        <v/>
      </c>
    </row>
    <row r="1451" spans="1:12" ht="36" customHeight="1">
      <c r="A1451" s="184">
        <v>1449</v>
      </c>
      <c r="B1451" s="46"/>
      <c r="C1451" s="47"/>
      <c r="D1451" s="48"/>
      <c r="E1451" s="49"/>
      <c r="F1451" s="49"/>
      <c r="G1451" s="41" t="str">
        <f>IF(C1451="","",VLOOKUP(WEEKDAY(C1451),LIST!$A$15:$B$21,2,FALSE))</f>
        <v/>
      </c>
      <c r="H1451" s="42" t="str">
        <f>IF(B1451="","",IF(L1451=LIST!$A$80,LIST!$A$78,IF(L1451=LIST!$A$81,LIST!$A$78,IF(L1451=LIST!$A$82,LIST!$A$78,IF(IFERROR(VLOOKUP(B1451,'PHR (Project Hourly Rate)'!B:G,6,FALSE),LIST!$A$78)=0,LIST!$A$79,L1451)))))</f>
        <v/>
      </c>
      <c r="I1451" s="42" t="str">
        <f>IF(B1451="","",IF(L1451=LIST!$A$75,"",IF(K1451=LIST!$A$76,LIST!$A$76,IF(L1451=LIST!$A$77,"",IF(L1451=LIST!$A$78,"",IF(L1451=LIST!$A$80,"",IF(L1451=LIST!$A$72,"",IF(L1451=LIST!$A$73,"",IF(L1451=LIST!$A$81,"",IF(L1451=LIST!$A$82,"",IF(L1451=LIST!$A$79,"",IF(K1451=LIST!$A$75,LIST!$A$75,ROUND(J1451*L1451,2)))))))))))))</f>
        <v/>
      </c>
      <c r="J1451" s="43">
        <f>IF(D1451="",0,IF(K1451=LIST!$A$75,0,IF(K1451=LIST!$A$76,0,IF(K1451=LIST!$A$77,0,IF(K1451=LIST!$A$78,0,(MIN(D1451,8)-K1451))))))</f>
        <v>0</v>
      </c>
      <c r="K1451" s="185" t="str">
        <f>IF(D1451="","",IF('CLAIM FORM'!$M$7="",0,IF(L1451=LIST!$A$78,0,IF('CLAIM FORM'!$M$7="R&amp;D",0,IF(E1451="",LIST!$A$75,IF(F1451=LIST!$F$30,0,IFERROR(((VLOOKUP(E1451,'TRAINING CODE'!B:D,3,FALSE)*MIN(D1451,8))),LIST!$A$76)))))))</f>
        <v/>
      </c>
      <c r="L1451" s="183" t="str">
        <f>IF(B1451="","",IF('CLAIM FORM'!$M$7="",LIST!$A$77,IFERROR(VLOOKUP(B1451,'PHR (Project Hourly Rate)'!B:G,6,FALSE),LIST!$A$78)))</f>
        <v/>
      </c>
    </row>
    <row r="1452" spans="1:12" ht="36" customHeight="1">
      <c r="A1452" s="184">
        <v>1450</v>
      </c>
      <c r="B1452" s="46"/>
      <c r="C1452" s="47"/>
      <c r="D1452" s="48"/>
      <c r="E1452" s="49"/>
      <c r="F1452" s="49"/>
      <c r="G1452" s="41" t="str">
        <f>IF(C1452="","",VLOOKUP(WEEKDAY(C1452),LIST!$A$15:$B$21,2,FALSE))</f>
        <v/>
      </c>
      <c r="H1452" s="42" t="str">
        <f>IF(B1452="","",IF(L1452=LIST!$A$80,LIST!$A$78,IF(L1452=LIST!$A$81,LIST!$A$78,IF(L1452=LIST!$A$82,LIST!$A$78,IF(IFERROR(VLOOKUP(B1452,'PHR (Project Hourly Rate)'!B:G,6,FALSE),LIST!$A$78)=0,LIST!$A$79,L1452)))))</f>
        <v/>
      </c>
      <c r="I1452" s="42" t="str">
        <f>IF(B1452="","",IF(L1452=LIST!$A$75,"",IF(K1452=LIST!$A$76,LIST!$A$76,IF(L1452=LIST!$A$77,"",IF(L1452=LIST!$A$78,"",IF(L1452=LIST!$A$80,"",IF(L1452=LIST!$A$72,"",IF(L1452=LIST!$A$73,"",IF(L1452=LIST!$A$81,"",IF(L1452=LIST!$A$82,"",IF(L1452=LIST!$A$79,"",IF(K1452=LIST!$A$75,LIST!$A$75,ROUND(J1452*L1452,2)))))))))))))</f>
        <v/>
      </c>
      <c r="J1452" s="43">
        <f>IF(D1452="",0,IF(K1452=LIST!$A$75,0,IF(K1452=LIST!$A$76,0,IF(K1452=LIST!$A$77,0,IF(K1452=LIST!$A$78,0,(MIN(D1452,8)-K1452))))))</f>
        <v>0</v>
      </c>
      <c r="K1452" s="185" t="str">
        <f>IF(D1452="","",IF('CLAIM FORM'!$M$7="",0,IF(L1452=LIST!$A$78,0,IF('CLAIM FORM'!$M$7="R&amp;D",0,IF(E1452="",LIST!$A$75,IF(F1452=LIST!$F$30,0,IFERROR(((VLOOKUP(E1452,'TRAINING CODE'!B:D,3,FALSE)*MIN(D1452,8))),LIST!$A$76)))))))</f>
        <v/>
      </c>
      <c r="L1452" s="183" t="str">
        <f>IF(B1452="","",IF('CLAIM FORM'!$M$7="",LIST!$A$77,IFERROR(VLOOKUP(B1452,'PHR (Project Hourly Rate)'!B:G,6,FALSE),LIST!$A$78)))</f>
        <v/>
      </c>
    </row>
    <row r="1453" spans="1:12" ht="36" customHeight="1">
      <c r="A1453" s="184">
        <v>1451</v>
      </c>
      <c r="B1453" s="46"/>
      <c r="C1453" s="47"/>
      <c r="D1453" s="48"/>
      <c r="E1453" s="49"/>
      <c r="F1453" s="49"/>
      <c r="G1453" s="41" t="str">
        <f>IF(C1453="","",VLOOKUP(WEEKDAY(C1453),LIST!$A$15:$B$21,2,FALSE))</f>
        <v/>
      </c>
      <c r="H1453" s="42" t="str">
        <f>IF(B1453="","",IF(L1453=LIST!$A$80,LIST!$A$78,IF(L1453=LIST!$A$81,LIST!$A$78,IF(L1453=LIST!$A$82,LIST!$A$78,IF(IFERROR(VLOOKUP(B1453,'PHR (Project Hourly Rate)'!B:G,6,FALSE),LIST!$A$78)=0,LIST!$A$79,L1453)))))</f>
        <v/>
      </c>
      <c r="I1453" s="42" t="str">
        <f>IF(B1453="","",IF(L1453=LIST!$A$75,"",IF(K1453=LIST!$A$76,LIST!$A$76,IF(L1453=LIST!$A$77,"",IF(L1453=LIST!$A$78,"",IF(L1453=LIST!$A$80,"",IF(L1453=LIST!$A$72,"",IF(L1453=LIST!$A$73,"",IF(L1453=LIST!$A$81,"",IF(L1453=LIST!$A$82,"",IF(L1453=LIST!$A$79,"",IF(K1453=LIST!$A$75,LIST!$A$75,ROUND(J1453*L1453,2)))))))))))))</f>
        <v/>
      </c>
      <c r="J1453" s="43">
        <f>IF(D1453="",0,IF(K1453=LIST!$A$75,0,IF(K1453=LIST!$A$76,0,IF(K1453=LIST!$A$77,0,IF(K1453=LIST!$A$78,0,(MIN(D1453,8)-K1453))))))</f>
        <v>0</v>
      </c>
      <c r="K1453" s="185" t="str">
        <f>IF(D1453="","",IF('CLAIM FORM'!$M$7="",0,IF(L1453=LIST!$A$78,0,IF('CLAIM FORM'!$M$7="R&amp;D",0,IF(E1453="",LIST!$A$75,IF(F1453=LIST!$F$30,0,IFERROR(((VLOOKUP(E1453,'TRAINING CODE'!B:D,3,FALSE)*MIN(D1453,8))),LIST!$A$76)))))))</f>
        <v/>
      </c>
      <c r="L1453" s="183" t="str">
        <f>IF(B1453="","",IF('CLAIM FORM'!$M$7="",LIST!$A$77,IFERROR(VLOOKUP(B1453,'PHR (Project Hourly Rate)'!B:G,6,FALSE),LIST!$A$78)))</f>
        <v/>
      </c>
    </row>
    <row r="1454" spans="1:12" ht="36" customHeight="1">
      <c r="A1454" s="184">
        <v>1452</v>
      </c>
      <c r="B1454" s="46"/>
      <c r="C1454" s="47"/>
      <c r="D1454" s="48"/>
      <c r="E1454" s="49"/>
      <c r="F1454" s="49"/>
      <c r="G1454" s="41" t="str">
        <f>IF(C1454="","",VLOOKUP(WEEKDAY(C1454),LIST!$A$15:$B$21,2,FALSE))</f>
        <v/>
      </c>
      <c r="H1454" s="42" t="str">
        <f>IF(B1454="","",IF(L1454=LIST!$A$80,LIST!$A$78,IF(L1454=LIST!$A$81,LIST!$A$78,IF(L1454=LIST!$A$82,LIST!$A$78,IF(IFERROR(VLOOKUP(B1454,'PHR (Project Hourly Rate)'!B:G,6,FALSE),LIST!$A$78)=0,LIST!$A$79,L1454)))))</f>
        <v/>
      </c>
      <c r="I1454" s="42" t="str">
        <f>IF(B1454="","",IF(L1454=LIST!$A$75,"",IF(K1454=LIST!$A$76,LIST!$A$76,IF(L1454=LIST!$A$77,"",IF(L1454=LIST!$A$78,"",IF(L1454=LIST!$A$80,"",IF(L1454=LIST!$A$72,"",IF(L1454=LIST!$A$73,"",IF(L1454=LIST!$A$81,"",IF(L1454=LIST!$A$82,"",IF(L1454=LIST!$A$79,"",IF(K1454=LIST!$A$75,LIST!$A$75,ROUND(J1454*L1454,2)))))))))))))</f>
        <v/>
      </c>
      <c r="J1454" s="43">
        <f>IF(D1454="",0,IF(K1454=LIST!$A$75,0,IF(K1454=LIST!$A$76,0,IF(K1454=LIST!$A$77,0,IF(K1454=LIST!$A$78,0,(MIN(D1454,8)-K1454))))))</f>
        <v>0</v>
      </c>
      <c r="K1454" s="185" t="str">
        <f>IF(D1454="","",IF('CLAIM FORM'!$M$7="",0,IF(L1454=LIST!$A$78,0,IF('CLAIM FORM'!$M$7="R&amp;D",0,IF(E1454="",LIST!$A$75,IF(F1454=LIST!$F$30,0,IFERROR(((VLOOKUP(E1454,'TRAINING CODE'!B:D,3,FALSE)*MIN(D1454,8))),LIST!$A$76)))))))</f>
        <v/>
      </c>
      <c r="L1454" s="183" t="str">
        <f>IF(B1454="","",IF('CLAIM FORM'!$M$7="",LIST!$A$77,IFERROR(VLOOKUP(B1454,'PHR (Project Hourly Rate)'!B:G,6,FALSE),LIST!$A$78)))</f>
        <v/>
      </c>
    </row>
    <row r="1455" spans="1:12" ht="36" customHeight="1">
      <c r="A1455" s="184">
        <v>1453</v>
      </c>
      <c r="B1455" s="46"/>
      <c r="C1455" s="47"/>
      <c r="D1455" s="48"/>
      <c r="E1455" s="49"/>
      <c r="F1455" s="49"/>
      <c r="G1455" s="41" t="str">
        <f>IF(C1455="","",VLOOKUP(WEEKDAY(C1455),LIST!$A$15:$B$21,2,FALSE))</f>
        <v/>
      </c>
      <c r="H1455" s="42" t="str">
        <f>IF(B1455="","",IF(L1455=LIST!$A$80,LIST!$A$78,IF(L1455=LIST!$A$81,LIST!$A$78,IF(L1455=LIST!$A$82,LIST!$A$78,IF(IFERROR(VLOOKUP(B1455,'PHR (Project Hourly Rate)'!B:G,6,FALSE),LIST!$A$78)=0,LIST!$A$79,L1455)))))</f>
        <v/>
      </c>
      <c r="I1455" s="42" t="str">
        <f>IF(B1455="","",IF(L1455=LIST!$A$75,"",IF(K1455=LIST!$A$76,LIST!$A$76,IF(L1455=LIST!$A$77,"",IF(L1455=LIST!$A$78,"",IF(L1455=LIST!$A$80,"",IF(L1455=LIST!$A$72,"",IF(L1455=LIST!$A$73,"",IF(L1455=LIST!$A$81,"",IF(L1455=LIST!$A$82,"",IF(L1455=LIST!$A$79,"",IF(K1455=LIST!$A$75,LIST!$A$75,ROUND(J1455*L1455,2)))))))))))))</f>
        <v/>
      </c>
      <c r="J1455" s="43">
        <f>IF(D1455="",0,IF(K1455=LIST!$A$75,0,IF(K1455=LIST!$A$76,0,IF(K1455=LIST!$A$77,0,IF(K1455=LIST!$A$78,0,(MIN(D1455,8)-K1455))))))</f>
        <v>0</v>
      </c>
      <c r="K1455" s="185" t="str">
        <f>IF(D1455="","",IF('CLAIM FORM'!$M$7="",0,IF(L1455=LIST!$A$78,0,IF('CLAIM FORM'!$M$7="R&amp;D",0,IF(E1455="",LIST!$A$75,IF(F1455=LIST!$F$30,0,IFERROR(((VLOOKUP(E1455,'TRAINING CODE'!B:D,3,FALSE)*MIN(D1455,8))),LIST!$A$76)))))))</f>
        <v/>
      </c>
      <c r="L1455" s="183" t="str">
        <f>IF(B1455="","",IF('CLAIM FORM'!$M$7="",LIST!$A$77,IFERROR(VLOOKUP(B1455,'PHR (Project Hourly Rate)'!B:G,6,FALSE),LIST!$A$78)))</f>
        <v/>
      </c>
    </row>
    <row r="1456" spans="1:12" ht="36" customHeight="1">
      <c r="A1456" s="184">
        <v>1454</v>
      </c>
      <c r="B1456" s="46"/>
      <c r="C1456" s="47"/>
      <c r="D1456" s="48"/>
      <c r="E1456" s="49"/>
      <c r="F1456" s="49"/>
      <c r="G1456" s="41" t="str">
        <f>IF(C1456="","",VLOOKUP(WEEKDAY(C1456),LIST!$A$15:$B$21,2,FALSE))</f>
        <v/>
      </c>
      <c r="H1456" s="42" t="str">
        <f>IF(B1456="","",IF(L1456=LIST!$A$80,LIST!$A$78,IF(L1456=LIST!$A$81,LIST!$A$78,IF(L1456=LIST!$A$82,LIST!$A$78,IF(IFERROR(VLOOKUP(B1456,'PHR (Project Hourly Rate)'!B:G,6,FALSE),LIST!$A$78)=0,LIST!$A$79,L1456)))))</f>
        <v/>
      </c>
      <c r="I1456" s="42" t="str">
        <f>IF(B1456="","",IF(L1456=LIST!$A$75,"",IF(K1456=LIST!$A$76,LIST!$A$76,IF(L1456=LIST!$A$77,"",IF(L1456=LIST!$A$78,"",IF(L1456=LIST!$A$80,"",IF(L1456=LIST!$A$72,"",IF(L1456=LIST!$A$73,"",IF(L1456=LIST!$A$81,"",IF(L1456=LIST!$A$82,"",IF(L1456=LIST!$A$79,"",IF(K1456=LIST!$A$75,LIST!$A$75,ROUND(J1456*L1456,2)))))))))))))</f>
        <v/>
      </c>
      <c r="J1456" s="43">
        <f>IF(D1456="",0,IF(K1456=LIST!$A$75,0,IF(K1456=LIST!$A$76,0,IF(K1456=LIST!$A$77,0,IF(K1456=LIST!$A$78,0,(MIN(D1456,8)-K1456))))))</f>
        <v>0</v>
      </c>
      <c r="K1456" s="185" t="str">
        <f>IF(D1456="","",IF('CLAIM FORM'!$M$7="",0,IF(L1456=LIST!$A$78,0,IF('CLAIM FORM'!$M$7="R&amp;D",0,IF(E1456="",LIST!$A$75,IF(F1456=LIST!$F$30,0,IFERROR(((VLOOKUP(E1456,'TRAINING CODE'!B:D,3,FALSE)*MIN(D1456,8))),LIST!$A$76)))))))</f>
        <v/>
      </c>
      <c r="L1456" s="183" t="str">
        <f>IF(B1456="","",IF('CLAIM FORM'!$M$7="",LIST!$A$77,IFERROR(VLOOKUP(B1456,'PHR (Project Hourly Rate)'!B:G,6,FALSE),LIST!$A$78)))</f>
        <v/>
      </c>
    </row>
    <row r="1457" spans="1:12" ht="36" customHeight="1">
      <c r="A1457" s="184">
        <v>1455</v>
      </c>
      <c r="B1457" s="46"/>
      <c r="C1457" s="47"/>
      <c r="D1457" s="48"/>
      <c r="E1457" s="49"/>
      <c r="F1457" s="49"/>
      <c r="G1457" s="41" t="str">
        <f>IF(C1457="","",VLOOKUP(WEEKDAY(C1457),LIST!$A$15:$B$21,2,FALSE))</f>
        <v/>
      </c>
      <c r="H1457" s="42" t="str">
        <f>IF(B1457="","",IF(L1457=LIST!$A$80,LIST!$A$78,IF(L1457=LIST!$A$81,LIST!$A$78,IF(L1457=LIST!$A$82,LIST!$A$78,IF(IFERROR(VLOOKUP(B1457,'PHR (Project Hourly Rate)'!B:G,6,FALSE),LIST!$A$78)=0,LIST!$A$79,L1457)))))</f>
        <v/>
      </c>
      <c r="I1457" s="42" t="str">
        <f>IF(B1457="","",IF(L1457=LIST!$A$75,"",IF(K1457=LIST!$A$76,LIST!$A$76,IF(L1457=LIST!$A$77,"",IF(L1457=LIST!$A$78,"",IF(L1457=LIST!$A$80,"",IF(L1457=LIST!$A$72,"",IF(L1457=LIST!$A$73,"",IF(L1457=LIST!$A$81,"",IF(L1457=LIST!$A$82,"",IF(L1457=LIST!$A$79,"",IF(K1457=LIST!$A$75,LIST!$A$75,ROUND(J1457*L1457,2)))))))))))))</f>
        <v/>
      </c>
      <c r="J1457" s="43">
        <f>IF(D1457="",0,IF(K1457=LIST!$A$75,0,IF(K1457=LIST!$A$76,0,IF(K1457=LIST!$A$77,0,IF(K1457=LIST!$A$78,0,(MIN(D1457,8)-K1457))))))</f>
        <v>0</v>
      </c>
      <c r="K1457" s="185" t="str">
        <f>IF(D1457="","",IF('CLAIM FORM'!$M$7="",0,IF(L1457=LIST!$A$78,0,IF('CLAIM FORM'!$M$7="R&amp;D",0,IF(E1457="",LIST!$A$75,IF(F1457=LIST!$F$30,0,IFERROR(((VLOOKUP(E1457,'TRAINING CODE'!B:D,3,FALSE)*MIN(D1457,8))),LIST!$A$76)))))))</f>
        <v/>
      </c>
      <c r="L1457" s="183" t="str">
        <f>IF(B1457="","",IF('CLAIM FORM'!$M$7="",LIST!$A$77,IFERROR(VLOOKUP(B1457,'PHR (Project Hourly Rate)'!B:G,6,FALSE),LIST!$A$78)))</f>
        <v/>
      </c>
    </row>
    <row r="1458" spans="1:12" ht="36" customHeight="1">
      <c r="A1458" s="184">
        <v>1456</v>
      </c>
      <c r="B1458" s="46"/>
      <c r="C1458" s="47"/>
      <c r="D1458" s="48"/>
      <c r="E1458" s="49"/>
      <c r="F1458" s="49"/>
      <c r="G1458" s="41" t="str">
        <f>IF(C1458="","",VLOOKUP(WEEKDAY(C1458),LIST!$A$15:$B$21,2,FALSE))</f>
        <v/>
      </c>
      <c r="H1458" s="42" t="str">
        <f>IF(B1458="","",IF(L1458=LIST!$A$80,LIST!$A$78,IF(L1458=LIST!$A$81,LIST!$A$78,IF(L1458=LIST!$A$82,LIST!$A$78,IF(IFERROR(VLOOKUP(B1458,'PHR (Project Hourly Rate)'!B:G,6,FALSE),LIST!$A$78)=0,LIST!$A$79,L1458)))))</f>
        <v/>
      </c>
      <c r="I1458" s="42" t="str">
        <f>IF(B1458="","",IF(L1458=LIST!$A$75,"",IF(K1458=LIST!$A$76,LIST!$A$76,IF(L1458=LIST!$A$77,"",IF(L1458=LIST!$A$78,"",IF(L1458=LIST!$A$80,"",IF(L1458=LIST!$A$72,"",IF(L1458=LIST!$A$73,"",IF(L1458=LIST!$A$81,"",IF(L1458=LIST!$A$82,"",IF(L1458=LIST!$A$79,"",IF(K1458=LIST!$A$75,LIST!$A$75,ROUND(J1458*L1458,2)))))))))))))</f>
        <v/>
      </c>
      <c r="J1458" s="43">
        <f>IF(D1458="",0,IF(K1458=LIST!$A$75,0,IF(K1458=LIST!$A$76,0,IF(K1458=LIST!$A$77,0,IF(K1458=LIST!$A$78,0,(MIN(D1458,8)-K1458))))))</f>
        <v>0</v>
      </c>
      <c r="K1458" s="185" t="str">
        <f>IF(D1458="","",IF('CLAIM FORM'!$M$7="",0,IF(L1458=LIST!$A$78,0,IF('CLAIM FORM'!$M$7="R&amp;D",0,IF(E1458="",LIST!$A$75,IF(F1458=LIST!$F$30,0,IFERROR(((VLOOKUP(E1458,'TRAINING CODE'!B:D,3,FALSE)*MIN(D1458,8))),LIST!$A$76)))))))</f>
        <v/>
      </c>
      <c r="L1458" s="183" t="str">
        <f>IF(B1458="","",IF('CLAIM FORM'!$M$7="",LIST!$A$77,IFERROR(VLOOKUP(B1458,'PHR (Project Hourly Rate)'!B:G,6,FALSE),LIST!$A$78)))</f>
        <v/>
      </c>
    </row>
    <row r="1459" spans="1:12" ht="36" customHeight="1">
      <c r="A1459" s="184">
        <v>1457</v>
      </c>
      <c r="B1459" s="46"/>
      <c r="C1459" s="47"/>
      <c r="D1459" s="48"/>
      <c r="E1459" s="49"/>
      <c r="F1459" s="49"/>
      <c r="G1459" s="41" t="str">
        <f>IF(C1459="","",VLOOKUP(WEEKDAY(C1459),LIST!$A$15:$B$21,2,FALSE))</f>
        <v/>
      </c>
      <c r="H1459" s="42" t="str">
        <f>IF(B1459="","",IF(L1459=LIST!$A$80,LIST!$A$78,IF(L1459=LIST!$A$81,LIST!$A$78,IF(L1459=LIST!$A$82,LIST!$A$78,IF(IFERROR(VLOOKUP(B1459,'PHR (Project Hourly Rate)'!B:G,6,FALSE),LIST!$A$78)=0,LIST!$A$79,L1459)))))</f>
        <v/>
      </c>
      <c r="I1459" s="42" t="str">
        <f>IF(B1459="","",IF(L1459=LIST!$A$75,"",IF(K1459=LIST!$A$76,LIST!$A$76,IF(L1459=LIST!$A$77,"",IF(L1459=LIST!$A$78,"",IF(L1459=LIST!$A$80,"",IF(L1459=LIST!$A$72,"",IF(L1459=LIST!$A$73,"",IF(L1459=LIST!$A$81,"",IF(L1459=LIST!$A$82,"",IF(L1459=LIST!$A$79,"",IF(K1459=LIST!$A$75,LIST!$A$75,ROUND(J1459*L1459,2)))))))))))))</f>
        <v/>
      </c>
      <c r="J1459" s="43">
        <f>IF(D1459="",0,IF(K1459=LIST!$A$75,0,IF(K1459=LIST!$A$76,0,IF(K1459=LIST!$A$77,0,IF(K1459=LIST!$A$78,0,(MIN(D1459,8)-K1459))))))</f>
        <v>0</v>
      </c>
      <c r="K1459" s="185" t="str">
        <f>IF(D1459="","",IF('CLAIM FORM'!$M$7="",0,IF(L1459=LIST!$A$78,0,IF('CLAIM FORM'!$M$7="R&amp;D",0,IF(E1459="",LIST!$A$75,IF(F1459=LIST!$F$30,0,IFERROR(((VLOOKUP(E1459,'TRAINING CODE'!B:D,3,FALSE)*MIN(D1459,8))),LIST!$A$76)))))))</f>
        <v/>
      </c>
      <c r="L1459" s="183" t="str">
        <f>IF(B1459="","",IF('CLAIM FORM'!$M$7="",LIST!$A$77,IFERROR(VLOOKUP(B1459,'PHR (Project Hourly Rate)'!B:G,6,FALSE),LIST!$A$78)))</f>
        <v/>
      </c>
    </row>
    <row r="1460" spans="1:12" ht="36" customHeight="1">
      <c r="A1460" s="184">
        <v>1458</v>
      </c>
      <c r="B1460" s="46"/>
      <c r="C1460" s="47"/>
      <c r="D1460" s="48"/>
      <c r="E1460" s="49"/>
      <c r="F1460" s="49"/>
      <c r="G1460" s="41" t="str">
        <f>IF(C1460="","",VLOOKUP(WEEKDAY(C1460),LIST!$A$15:$B$21,2,FALSE))</f>
        <v/>
      </c>
      <c r="H1460" s="42" t="str">
        <f>IF(B1460="","",IF(L1460=LIST!$A$80,LIST!$A$78,IF(L1460=LIST!$A$81,LIST!$A$78,IF(L1460=LIST!$A$82,LIST!$A$78,IF(IFERROR(VLOOKUP(B1460,'PHR (Project Hourly Rate)'!B:G,6,FALSE),LIST!$A$78)=0,LIST!$A$79,L1460)))))</f>
        <v/>
      </c>
      <c r="I1460" s="42" t="str">
        <f>IF(B1460="","",IF(L1460=LIST!$A$75,"",IF(K1460=LIST!$A$76,LIST!$A$76,IF(L1460=LIST!$A$77,"",IF(L1460=LIST!$A$78,"",IF(L1460=LIST!$A$80,"",IF(L1460=LIST!$A$72,"",IF(L1460=LIST!$A$73,"",IF(L1460=LIST!$A$81,"",IF(L1460=LIST!$A$82,"",IF(L1460=LIST!$A$79,"",IF(K1460=LIST!$A$75,LIST!$A$75,ROUND(J1460*L1460,2)))))))))))))</f>
        <v/>
      </c>
      <c r="J1460" s="43">
        <f>IF(D1460="",0,IF(K1460=LIST!$A$75,0,IF(K1460=LIST!$A$76,0,IF(K1460=LIST!$A$77,0,IF(K1460=LIST!$A$78,0,(MIN(D1460,8)-K1460))))))</f>
        <v>0</v>
      </c>
      <c r="K1460" s="185" t="str">
        <f>IF(D1460="","",IF('CLAIM FORM'!$M$7="",0,IF(L1460=LIST!$A$78,0,IF('CLAIM FORM'!$M$7="R&amp;D",0,IF(E1460="",LIST!$A$75,IF(F1460=LIST!$F$30,0,IFERROR(((VLOOKUP(E1460,'TRAINING CODE'!B:D,3,FALSE)*MIN(D1460,8))),LIST!$A$76)))))))</f>
        <v/>
      </c>
      <c r="L1460" s="183" t="str">
        <f>IF(B1460="","",IF('CLAIM FORM'!$M$7="",LIST!$A$77,IFERROR(VLOOKUP(B1460,'PHR (Project Hourly Rate)'!B:G,6,FALSE),LIST!$A$78)))</f>
        <v/>
      </c>
    </row>
    <row r="1461" spans="1:12" ht="36" customHeight="1">
      <c r="A1461" s="184">
        <v>1459</v>
      </c>
      <c r="B1461" s="46"/>
      <c r="C1461" s="47"/>
      <c r="D1461" s="48"/>
      <c r="E1461" s="49"/>
      <c r="F1461" s="49"/>
      <c r="G1461" s="41" t="str">
        <f>IF(C1461="","",VLOOKUP(WEEKDAY(C1461),LIST!$A$15:$B$21,2,FALSE))</f>
        <v/>
      </c>
      <c r="H1461" s="42" t="str">
        <f>IF(B1461="","",IF(L1461=LIST!$A$80,LIST!$A$78,IF(L1461=LIST!$A$81,LIST!$A$78,IF(L1461=LIST!$A$82,LIST!$A$78,IF(IFERROR(VLOOKUP(B1461,'PHR (Project Hourly Rate)'!B:G,6,FALSE),LIST!$A$78)=0,LIST!$A$79,L1461)))))</f>
        <v/>
      </c>
      <c r="I1461" s="42" t="str">
        <f>IF(B1461="","",IF(L1461=LIST!$A$75,"",IF(K1461=LIST!$A$76,LIST!$A$76,IF(L1461=LIST!$A$77,"",IF(L1461=LIST!$A$78,"",IF(L1461=LIST!$A$80,"",IF(L1461=LIST!$A$72,"",IF(L1461=LIST!$A$73,"",IF(L1461=LIST!$A$81,"",IF(L1461=LIST!$A$82,"",IF(L1461=LIST!$A$79,"",IF(K1461=LIST!$A$75,LIST!$A$75,ROUND(J1461*L1461,2)))))))))))))</f>
        <v/>
      </c>
      <c r="J1461" s="43">
        <f>IF(D1461="",0,IF(K1461=LIST!$A$75,0,IF(K1461=LIST!$A$76,0,IF(K1461=LIST!$A$77,0,IF(K1461=LIST!$A$78,0,(MIN(D1461,8)-K1461))))))</f>
        <v>0</v>
      </c>
      <c r="K1461" s="185" t="str">
        <f>IF(D1461="","",IF('CLAIM FORM'!$M$7="",0,IF(L1461=LIST!$A$78,0,IF('CLAIM FORM'!$M$7="R&amp;D",0,IF(E1461="",LIST!$A$75,IF(F1461=LIST!$F$30,0,IFERROR(((VLOOKUP(E1461,'TRAINING CODE'!B:D,3,FALSE)*MIN(D1461,8))),LIST!$A$76)))))))</f>
        <v/>
      </c>
      <c r="L1461" s="183" t="str">
        <f>IF(B1461="","",IF('CLAIM FORM'!$M$7="",LIST!$A$77,IFERROR(VLOOKUP(B1461,'PHR (Project Hourly Rate)'!B:G,6,FALSE),LIST!$A$78)))</f>
        <v/>
      </c>
    </row>
    <row r="1462" spans="1:12" ht="36" customHeight="1">
      <c r="A1462" s="184">
        <v>1460</v>
      </c>
      <c r="B1462" s="46"/>
      <c r="C1462" s="47"/>
      <c r="D1462" s="48"/>
      <c r="E1462" s="49"/>
      <c r="F1462" s="49"/>
      <c r="G1462" s="41" t="str">
        <f>IF(C1462="","",VLOOKUP(WEEKDAY(C1462),LIST!$A$15:$B$21,2,FALSE))</f>
        <v/>
      </c>
      <c r="H1462" s="42" t="str">
        <f>IF(B1462="","",IF(L1462=LIST!$A$80,LIST!$A$78,IF(L1462=LIST!$A$81,LIST!$A$78,IF(L1462=LIST!$A$82,LIST!$A$78,IF(IFERROR(VLOOKUP(B1462,'PHR (Project Hourly Rate)'!B:G,6,FALSE),LIST!$A$78)=0,LIST!$A$79,L1462)))))</f>
        <v/>
      </c>
      <c r="I1462" s="42" t="str">
        <f>IF(B1462="","",IF(L1462=LIST!$A$75,"",IF(K1462=LIST!$A$76,LIST!$A$76,IF(L1462=LIST!$A$77,"",IF(L1462=LIST!$A$78,"",IF(L1462=LIST!$A$80,"",IF(L1462=LIST!$A$72,"",IF(L1462=LIST!$A$73,"",IF(L1462=LIST!$A$81,"",IF(L1462=LIST!$A$82,"",IF(L1462=LIST!$A$79,"",IF(K1462=LIST!$A$75,LIST!$A$75,ROUND(J1462*L1462,2)))))))))))))</f>
        <v/>
      </c>
      <c r="J1462" s="43">
        <f>IF(D1462="",0,IF(K1462=LIST!$A$75,0,IF(K1462=LIST!$A$76,0,IF(K1462=LIST!$A$77,0,IF(K1462=LIST!$A$78,0,(MIN(D1462,8)-K1462))))))</f>
        <v>0</v>
      </c>
      <c r="K1462" s="185" t="str">
        <f>IF(D1462="","",IF('CLAIM FORM'!$M$7="",0,IF(L1462=LIST!$A$78,0,IF('CLAIM FORM'!$M$7="R&amp;D",0,IF(E1462="",LIST!$A$75,IF(F1462=LIST!$F$30,0,IFERROR(((VLOOKUP(E1462,'TRAINING CODE'!B:D,3,FALSE)*MIN(D1462,8))),LIST!$A$76)))))))</f>
        <v/>
      </c>
      <c r="L1462" s="183" t="str">
        <f>IF(B1462="","",IF('CLAIM FORM'!$M$7="",LIST!$A$77,IFERROR(VLOOKUP(B1462,'PHR (Project Hourly Rate)'!B:G,6,FALSE),LIST!$A$78)))</f>
        <v/>
      </c>
    </row>
    <row r="1463" spans="1:12" ht="36" customHeight="1">
      <c r="A1463" s="184">
        <v>1461</v>
      </c>
      <c r="B1463" s="46"/>
      <c r="C1463" s="47"/>
      <c r="D1463" s="48"/>
      <c r="E1463" s="49"/>
      <c r="F1463" s="49"/>
      <c r="G1463" s="41" t="str">
        <f>IF(C1463="","",VLOOKUP(WEEKDAY(C1463),LIST!$A$15:$B$21,2,FALSE))</f>
        <v/>
      </c>
      <c r="H1463" s="42" t="str">
        <f>IF(B1463="","",IF(L1463=LIST!$A$80,LIST!$A$78,IF(L1463=LIST!$A$81,LIST!$A$78,IF(L1463=LIST!$A$82,LIST!$A$78,IF(IFERROR(VLOOKUP(B1463,'PHR (Project Hourly Rate)'!B:G,6,FALSE),LIST!$A$78)=0,LIST!$A$79,L1463)))))</f>
        <v/>
      </c>
      <c r="I1463" s="42" t="str">
        <f>IF(B1463="","",IF(L1463=LIST!$A$75,"",IF(K1463=LIST!$A$76,LIST!$A$76,IF(L1463=LIST!$A$77,"",IF(L1463=LIST!$A$78,"",IF(L1463=LIST!$A$80,"",IF(L1463=LIST!$A$72,"",IF(L1463=LIST!$A$73,"",IF(L1463=LIST!$A$81,"",IF(L1463=LIST!$A$82,"",IF(L1463=LIST!$A$79,"",IF(K1463=LIST!$A$75,LIST!$A$75,ROUND(J1463*L1463,2)))))))))))))</f>
        <v/>
      </c>
      <c r="J1463" s="43">
        <f>IF(D1463="",0,IF(K1463=LIST!$A$75,0,IF(K1463=LIST!$A$76,0,IF(K1463=LIST!$A$77,0,IF(K1463=LIST!$A$78,0,(MIN(D1463,8)-K1463))))))</f>
        <v>0</v>
      </c>
      <c r="K1463" s="185" t="str">
        <f>IF(D1463="","",IF('CLAIM FORM'!$M$7="",0,IF(L1463=LIST!$A$78,0,IF('CLAIM FORM'!$M$7="R&amp;D",0,IF(E1463="",LIST!$A$75,IF(F1463=LIST!$F$30,0,IFERROR(((VLOOKUP(E1463,'TRAINING CODE'!B:D,3,FALSE)*MIN(D1463,8))),LIST!$A$76)))))))</f>
        <v/>
      </c>
      <c r="L1463" s="183" t="str">
        <f>IF(B1463="","",IF('CLAIM FORM'!$M$7="",LIST!$A$77,IFERROR(VLOOKUP(B1463,'PHR (Project Hourly Rate)'!B:G,6,FALSE),LIST!$A$78)))</f>
        <v/>
      </c>
    </row>
    <row r="1464" spans="1:12" ht="36" customHeight="1">
      <c r="A1464" s="184">
        <v>1462</v>
      </c>
      <c r="B1464" s="46"/>
      <c r="C1464" s="47"/>
      <c r="D1464" s="48"/>
      <c r="E1464" s="49"/>
      <c r="F1464" s="49"/>
      <c r="G1464" s="41" t="str">
        <f>IF(C1464="","",VLOOKUP(WEEKDAY(C1464),LIST!$A$15:$B$21,2,FALSE))</f>
        <v/>
      </c>
      <c r="H1464" s="42" t="str">
        <f>IF(B1464="","",IF(L1464=LIST!$A$80,LIST!$A$78,IF(L1464=LIST!$A$81,LIST!$A$78,IF(L1464=LIST!$A$82,LIST!$A$78,IF(IFERROR(VLOOKUP(B1464,'PHR (Project Hourly Rate)'!B:G,6,FALSE),LIST!$A$78)=0,LIST!$A$79,L1464)))))</f>
        <v/>
      </c>
      <c r="I1464" s="42" t="str">
        <f>IF(B1464="","",IF(L1464=LIST!$A$75,"",IF(K1464=LIST!$A$76,LIST!$A$76,IF(L1464=LIST!$A$77,"",IF(L1464=LIST!$A$78,"",IF(L1464=LIST!$A$80,"",IF(L1464=LIST!$A$72,"",IF(L1464=LIST!$A$73,"",IF(L1464=LIST!$A$81,"",IF(L1464=LIST!$A$82,"",IF(L1464=LIST!$A$79,"",IF(K1464=LIST!$A$75,LIST!$A$75,ROUND(J1464*L1464,2)))))))))))))</f>
        <v/>
      </c>
      <c r="J1464" s="43">
        <f>IF(D1464="",0,IF(K1464=LIST!$A$75,0,IF(K1464=LIST!$A$76,0,IF(K1464=LIST!$A$77,0,IF(K1464=LIST!$A$78,0,(MIN(D1464,8)-K1464))))))</f>
        <v>0</v>
      </c>
      <c r="K1464" s="185" t="str">
        <f>IF(D1464="","",IF('CLAIM FORM'!$M$7="",0,IF(L1464=LIST!$A$78,0,IF('CLAIM FORM'!$M$7="R&amp;D",0,IF(E1464="",LIST!$A$75,IF(F1464=LIST!$F$30,0,IFERROR(((VLOOKUP(E1464,'TRAINING CODE'!B:D,3,FALSE)*MIN(D1464,8))),LIST!$A$76)))))))</f>
        <v/>
      </c>
      <c r="L1464" s="183" t="str">
        <f>IF(B1464="","",IF('CLAIM FORM'!$M$7="",LIST!$A$77,IFERROR(VLOOKUP(B1464,'PHR (Project Hourly Rate)'!B:G,6,FALSE),LIST!$A$78)))</f>
        <v/>
      </c>
    </row>
    <row r="1465" spans="1:12" ht="36" customHeight="1">
      <c r="A1465" s="184">
        <v>1463</v>
      </c>
      <c r="B1465" s="46"/>
      <c r="C1465" s="47"/>
      <c r="D1465" s="48"/>
      <c r="E1465" s="49"/>
      <c r="F1465" s="49"/>
      <c r="G1465" s="41" t="str">
        <f>IF(C1465="","",VLOOKUP(WEEKDAY(C1465),LIST!$A$15:$B$21,2,FALSE))</f>
        <v/>
      </c>
      <c r="H1465" s="42" t="str">
        <f>IF(B1465="","",IF(L1465=LIST!$A$80,LIST!$A$78,IF(L1465=LIST!$A$81,LIST!$A$78,IF(L1465=LIST!$A$82,LIST!$A$78,IF(IFERROR(VLOOKUP(B1465,'PHR (Project Hourly Rate)'!B:G,6,FALSE),LIST!$A$78)=0,LIST!$A$79,L1465)))))</f>
        <v/>
      </c>
      <c r="I1465" s="42" t="str">
        <f>IF(B1465="","",IF(L1465=LIST!$A$75,"",IF(K1465=LIST!$A$76,LIST!$A$76,IF(L1465=LIST!$A$77,"",IF(L1465=LIST!$A$78,"",IF(L1465=LIST!$A$80,"",IF(L1465=LIST!$A$72,"",IF(L1465=LIST!$A$73,"",IF(L1465=LIST!$A$81,"",IF(L1465=LIST!$A$82,"",IF(L1465=LIST!$A$79,"",IF(K1465=LIST!$A$75,LIST!$A$75,ROUND(J1465*L1465,2)))))))))))))</f>
        <v/>
      </c>
      <c r="J1465" s="43">
        <f>IF(D1465="",0,IF(K1465=LIST!$A$75,0,IF(K1465=LIST!$A$76,0,IF(K1465=LIST!$A$77,0,IF(K1465=LIST!$A$78,0,(MIN(D1465,8)-K1465))))))</f>
        <v>0</v>
      </c>
      <c r="K1465" s="185" t="str">
        <f>IF(D1465="","",IF('CLAIM FORM'!$M$7="",0,IF(L1465=LIST!$A$78,0,IF('CLAIM FORM'!$M$7="R&amp;D",0,IF(E1465="",LIST!$A$75,IF(F1465=LIST!$F$30,0,IFERROR(((VLOOKUP(E1465,'TRAINING CODE'!B:D,3,FALSE)*MIN(D1465,8))),LIST!$A$76)))))))</f>
        <v/>
      </c>
      <c r="L1465" s="183" t="str">
        <f>IF(B1465="","",IF('CLAIM FORM'!$M$7="",LIST!$A$77,IFERROR(VLOOKUP(B1465,'PHR (Project Hourly Rate)'!B:G,6,FALSE),LIST!$A$78)))</f>
        <v/>
      </c>
    </row>
    <row r="1466" spans="1:12" ht="36" customHeight="1">
      <c r="A1466" s="184">
        <v>1464</v>
      </c>
      <c r="B1466" s="46"/>
      <c r="C1466" s="47"/>
      <c r="D1466" s="48"/>
      <c r="E1466" s="49"/>
      <c r="F1466" s="49"/>
      <c r="G1466" s="41" t="str">
        <f>IF(C1466="","",VLOOKUP(WEEKDAY(C1466),LIST!$A$15:$B$21,2,FALSE))</f>
        <v/>
      </c>
      <c r="H1466" s="42" t="str">
        <f>IF(B1466="","",IF(L1466=LIST!$A$80,LIST!$A$78,IF(L1466=LIST!$A$81,LIST!$A$78,IF(L1466=LIST!$A$82,LIST!$A$78,IF(IFERROR(VLOOKUP(B1466,'PHR (Project Hourly Rate)'!B:G,6,FALSE),LIST!$A$78)=0,LIST!$A$79,L1466)))))</f>
        <v/>
      </c>
      <c r="I1466" s="42" t="str">
        <f>IF(B1466="","",IF(L1466=LIST!$A$75,"",IF(K1466=LIST!$A$76,LIST!$A$76,IF(L1466=LIST!$A$77,"",IF(L1466=LIST!$A$78,"",IF(L1466=LIST!$A$80,"",IF(L1466=LIST!$A$72,"",IF(L1466=LIST!$A$73,"",IF(L1466=LIST!$A$81,"",IF(L1466=LIST!$A$82,"",IF(L1466=LIST!$A$79,"",IF(K1466=LIST!$A$75,LIST!$A$75,ROUND(J1466*L1466,2)))))))))))))</f>
        <v/>
      </c>
      <c r="J1466" s="43">
        <f>IF(D1466="",0,IF(K1466=LIST!$A$75,0,IF(K1466=LIST!$A$76,0,IF(K1466=LIST!$A$77,0,IF(K1466=LIST!$A$78,0,(MIN(D1466,8)-K1466))))))</f>
        <v>0</v>
      </c>
      <c r="K1466" s="185" t="str">
        <f>IF(D1466="","",IF('CLAIM FORM'!$M$7="",0,IF(L1466=LIST!$A$78,0,IF('CLAIM FORM'!$M$7="R&amp;D",0,IF(E1466="",LIST!$A$75,IF(F1466=LIST!$F$30,0,IFERROR(((VLOOKUP(E1466,'TRAINING CODE'!B:D,3,FALSE)*MIN(D1466,8))),LIST!$A$76)))))))</f>
        <v/>
      </c>
      <c r="L1466" s="183" t="str">
        <f>IF(B1466="","",IF('CLAIM FORM'!$M$7="",LIST!$A$77,IFERROR(VLOOKUP(B1466,'PHR (Project Hourly Rate)'!B:G,6,FALSE),LIST!$A$78)))</f>
        <v/>
      </c>
    </row>
    <row r="1467" spans="1:12" ht="36" customHeight="1">
      <c r="A1467" s="184">
        <v>1465</v>
      </c>
      <c r="B1467" s="46"/>
      <c r="C1467" s="47"/>
      <c r="D1467" s="48"/>
      <c r="E1467" s="49"/>
      <c r="F1467" s="49"/>
      <c r="G1467" s="41" t="str">
        <f>IF(C1467="","",VLOOKUP(WEEKDAY(C1467),LIST!$A$15:$B$21,2,FALSE))</f>
        <v/>
      </c>
      <c r="H1467" s="42" t="str">
        <f>IF(B1467="","",IF(L1467=LIST!$A$80,LIST!$A$78,IF(L1467=LIST!$A$81,LIST!$A$78,IF(L1467=LIST!$A$82,LIST!$A$78,IF(IFERROR(VLOOKUP(B1467,'PHR (Project Hourly Rate)'!B:G,6,FALSE),LIST!$A$78)=0,LIST!$A$79,L1467)))))</f>
        <v/>
      </c>
      <c r="I1467" s="42" t="str">
        <f>IF(B1467="","",IF(L1467=LIST!$A$75,"",IF(K1467=LIST!$A$76,LIST!$A$76,IF(L1467=LIST!$A$77,"",IF(L1467=LIST!$A$78,"",IF(L1467=LIST!$A$80,"",IF(L1467=LIST!$A$72,"",IF(L1467=LIST!$A$73,"",IF(L1467=LIST!$A$81,"",IF(L1467=LIST!$A$82,"",IF(L1467=LIST!$A$79,"",IF(K1467=LIST!$A$75,LIST!$A$75,ROUND(J1467*L1467,2)))))))))))))</f>
        <v/>
      </c>
      <c r="J1467" s="43">
        <f>IF(D1467="",0,IF(K1467=LIST!$A$75,0,IF(K1467=LIST!$A$76,0,IF(K1467=LIST!$A$77,0,IF(K1467=LIST!$A$78,0,(MIN(D1467,8)-K1467))))))</f>
        <v>0</v>
      </c>
      <c r="K1467" s="185" t="str">
        <f>IF(D1467="","",IF('CLAIM FORM'!$M$7="",0,IF(L1467=LIST!$A$78,0,IF('CLAIM FORM'!$M$7="R&amp;D",0,IF(E1467="",LIST!$A$75,IF(F1467=LIST!$F$30,0,IFERROR(((VLOOKUP(E1467,'TRAINING CODE'!B:D,3,FALSE)*MIN(D1467,8))),LIST!$A$76)))))))</f>
        <v/>
      </c>
      <c r="L1467" s="183" t="str">
        <f>IF(B1467="","",IF('CLAIM FORM'!$M$7="",LIST!$A$77,IFERROR(VLOOKUP(B1467,'PHR (Project Hourly Rate)'!B:G,6,FALSE),LIST!$A$78)))</f>
        <v/>
      </c>
    </row>
    <row r="1468" spans="1:12" ht="36" customHeight="1">
      <c r="A1468" s="184">
        <v>1466</v>
      </c>
      <c r="B1468" s="46"/>
      <c r="C1468" s="47"/>
      <c r="D1468" s="48"/>
      <c r="E1468" s="49"/>
      <c r="F1468" s="49"/>
      <c r="G1468" s="41" t="str">
        <f>IF(C1468="","",VLOOKUP(WEEKDAY(C1468),LIST!$A$15:$B$21,2,FALSE))</f>
        <v/>
      </c>
      <c r="H1468" s="42" t="str">
        <f>IF(B1468="","",IF(L1468=LIST!$A$80,LIST!$A$78,IF(L1468=LIST!$A$81,LIST!$A$78,IF(L1468=LIST!$A$82,LIST!$A$78,IF(IFERROR(VLOOKUP(B1468,'PHR (Project Hourly Rate)'!B:G,6,FALSE),LIST!$A$78)=0,LIST!$A$79,L1468)))))</f>
        <v/>
      </c>
      <c r="I1468" s="42" t="str">
        <f>IF(B1468="","",IF(L1468=LIST!$A$75,"",IF(K1468=LIST!$A$76,LIST!$A$76,IF(L1468=LIST!$A$77,"",IF(L1468=LIST!$A$78,"",IF(L1468=LIST!$A$80,"",IF(L1468=LIST!$A$72,"",IF(L1468=LIST!$A$73,"",IF(L1468=LIST!$A$81,"",IF(L1468=LIST!$A$82,"",IF(L1468=LIST!$A$79,"",IF(K1468=LIST!$A$75,LIST!$A$75,ROUND(J1468*L1468,2)))))))))))))</f>
        <v/>
      </c>
      <c r="J1468" s="43">
        <f>IF(D1468="",0,IF(K1468=LIST!$A$75,0,IF(K1468=LIST!$A$76,0,IF(K1468=LIST!$A$77,0,IF(K1468=LIST!$A$78,0,(MIN(D1468,8)-K1468))))))</f>
        <v>0</v>
      </c>
      <c r="K1468" s="185" t="str">
        <f>IF(D1468="","",IF('CLAIM FORM'!$M$7="",0,IF(L1468=LIST!$A$78,0,IF('CLAIM FORM'!$M$7="R&amp;D",0,IF(E1468="",LIST!$A$75,IF(F1468=LIST!$F$30,0,IFERROR(((VLOOKUP(E1468,'TRAINING CODE'!B:D,3,FALSE)*MIN(D1468,8))),LIST!$A$76)))))))</f>
        <v/>
      </c>
      <c r="L1468" s="183" t="str">
        <f>IF(B1468="","",IF('CLAIM FORM'!$M$7="",LIST!$A$77,IFERROR(VLOOKUP(B1468,'PHR (Project Hourly Rate)'!B:G,6,FALSE),LIST!$A$78)))</f>
        <v/>
      </c>
    </row>
    <row r="1469" spans="1:12" ht="36" customHeight="1">
      <c r="A1469" s="184">
        <v>1467</v>
      </c>
      <c r="B1469" s="46"/>
      <c r="C1469" s="47"/>
      <c r="D1469" s="48"/>
      <c r="E1469" s="49"/>
      <c r="F1469" s="49"/>
      <c r="G1469" s="41" t="str">
        <f>IF(C1469="","",VLOOKUP(WEEKDAY(C1469),LIST!$A$15:$B$21,2,FALSE))</f>
        <v/>
      </c>
      <c r="H1469" s="42" t="str">
        <f>IF(B1469="","",IF(L1469=LIST!$A$80,LIST!$A$78,IF(L1469=LIST!$A$81,LIST!$A$78,IF(L1469=LIST!$A$82,LIST!$A$78,IF(IFERROR(VLOOKUP(B1469,'PHR (Project Hourly Rate)'!B:G,6,FALSE),LIST!$A$78)=0,LIST!$A$79,L1469)))))</f>
        <v/>
      </c>
      <c r="I1469" s="42" t="str">
        <f>IF(B1469="","",IF(L1469=LIST!$A$75,"",IF(K1469=LIST!$A$76,LIST!$A$76,IF(L1469=LIST!$A$77,"",IF(L1469=LIST!$A$78,"",IF(L1469=LIST!$A$80,"",IF(L1469=LIST!$A$72,"",IF(L1469=LIST!$A$73,"",IF(L1469=LIST!$A$81,"",IF(L1469=LIST!$A$82,"",IF(L1469=LIST!$A$79,"",IF(K1469=LIST!$A$75,LIST!$A$75,ROUND(J1469*L1469,2)))))))))))))</f>
        <v/>
      </c>
      <c r="J1469" s="43">
        <f>IF(D1469="",0,IF(K1469=LIST!$A$75,0,IF(K1469=LIST!$A$76,0,IF(K1469=LIST!$A$77,0,IF(K1469=LIST!$A$78,0,(MIN(D1469,8)-K1469))))))</f>
        <v>0</v>
      </c>
      <c r="K1469" s="185" t="str">
        <f>IF(D1469="","",IF('CLAIM FORM'!$M$7="",0,IF(L1469=LIST!$A$78,0,IF('CLAIM FORM'!$M$7="R&amp;D",0,IF(E1469="",LIST!$A$75,IF(F1469=LIST!$F$30,0,IFERROR(((VLOOKUP(E1469,'TRAINING CODE'!B:D,3,FALSE)*MIN(D1469,8))),LIST!$A$76)))))))</f>
        <v/>
      </c>
      <c r="L1469" s="183" t="str">
        <f>IF(B1469="","",IF('CLAIM FORM'!$M$7="",LIST!$A$77,IFERROR(VLOOKUP(B1469,'PHR (Project Hourly Rate)'!B:G,6,FALSE),LIST!$A$78)))</f>
        <v/>
      </c>
    </row>
    <row r="1470" spans="1:12" ht="36" customHeight="1">
      <c r="A1470" s="184">
        <v>1468</v>
      </c>
      <c r="B1470" s="46"/>
      <c r="C1470" s="47"/>
      <c r="D1470" s="48"/>
      <c r="E1470" s="49"/>
      <c r="F1470" s="49"/>
      <c r="G1470" s="41" t="str">
        <f>IF(C1470="","",VLOOKUP(WEEKDAY(C1470),LIST!$A$15:$B$21,2,FALSE))</f>
        <v/>
      </c>
      <c r="H1470" s="42" t="str">
        <f>IF(B1470="","",IF(L1470=LIST!$A$80,LIST!$A$78,IF(L1470=LIST!$A$81,LIST!$A$78,IF(L1470=LIST!$A$82,LIST!$A$78,IF(IFERROR(VLOOKUP(B1470,'PHR (Project Hourly Rate)'!B:G,6,FALSE),LIST!$A$78)=0,LIST!$A$79,L1470)))))</f>
        <v/>
      </c>
      <c r="I1470" s="42" t="str">
        <f>IF(B1470="","",IF(L1470=LIST!$A$75,"",IF(K1470=LIST!$A$76,LIST!$A$76,IF(L1470=LIST!$A$77,"",IF(L1470=LIST!$A$78,"",IF(L1470=LIST!$A$80,"",IF(L1470=LIST!$A$72,"",IF(L1470=LIST!$A$73,"",IF(L1470=LIST!$A$81,"",IF(L1470=LIST!$A$82,"",IF(L1470=LIST!$A$79,"",IF(K1470=LIST!$A$75,LIST!$A$75,ROUND(J1470*L1470,2)))))))))))))</f>
        <v/>
      </c>
      <c r="J1470" s="43">
        <f>IF(D1470="",0,IF(K1470=LIST!$A$75,0,IF(K1470=LIST!$A$76,0,IF(K1470=LIST!$A$77,0,IF(K1470=LIST!$A$78,0,(MIN(D1470,8)-K1470))))))</f>
        <v>0</v>
      </c>
      <c r="K1470" s="185" t="str">
        <f>IF(D1470="","",IF('CLAIM FORM'!$M$7="",0,IF(L1470=LIST!$A$78,0,IF('CLAIM FORM'!$M$7="R&amp;D",0,IF(E1470="",LIST!$A$75,IF(F1470=LIST!$F$30,0,IFERROR(((VLOOKUP(E1470,'TRAINING CODE'!B:D,3,FALSE)*MIN(D1470,8))),LIST!$A$76)))))))</f>
        <v/>
      </c>
      <c r="L1470" s="183" t="str">
        <f>IF(B1470="","",IF('CLAIM FORM'!$M$7="",LIST!$A$77,IFERROR(VLOOKUP(B1470,'PHR (Project Hourly Rate)'!B:G,6,FALSE),LIST!$A$78)))</f>
        <v/>
      </c>
    </row>
    <row r="1471" spans="1:12" ht="36" customHeight="1">
      <c r="A1471" s="184">
        <v>1469</v>
      </c>
      <c r="B1471" s="46"/>
      <c r="C1471" s="47"/>
      <c r="D1471" s="48"/>
      <c r="E1471" s="49"/>
      <c r="F1471" s="49"/>
      <c r="G1471" s="41" t="str">
        <f>IF(C1471="","",VLOOKUP(WEEKDAY(C1471),LIST!$A$15:$B$21,2,FALSE))</f>
        <v/>
      </c>
      <c r="H1471" s="42" t="str">
        <f>IF(B1471="","",IF(L1471=LIST!$A$80,LIST!$A$78,IF(L1471=LIST!$A$81,LIST!$A$78,IF(L1471=LIST!$A$82,LIST!$A$78,IF(IFERROR(VLOOKUP(B1471,'PHR (Project Hourly Rate)'!B:G,6,FALSE),LIST!$A$78)=0,LIST!$A$79,L1471)))))</f>
        <v/>
      </c>
      <c r="I1471" s="42" t="str">
        <f>IF(B1471="","",IF(L1471=LIST!$A$75,"",IF(K1471=LIST!$A$76,LIST!$A$76,IF(L1471=LIST!$A$77,"",IF(L1471=LIST!$A$78,"",IF(L1471=LIST!$A$80,"",IF(L1471=LIST!$A$72,"",IF(L1471=LIST!$A$73,"",IF(L1471=LIST!$A$81,"",IF(L1471=LIST!$A$82,"",IF(L1471=LIST!$A$79,"",IF(K1471=LIST!$A$75,LIST!$A$75,ROUND(J1471*L1471,2)))))))))))))</f>
        <v/>
      </c>
      <c r="J1471" s="43">
        <f>IF(D1471="",0,IF(K1471=LIST!$A$75,0,IF(K1471=LIST!$A$76,0,IF(K1471=LIST!$A$77,0,IF(K1471=LIST!$A$78,0,(MIN(D1471,8)-K1471))))))</f>
        <v>0</v>
      </c>
      <c r="K1471" s="185" t="str">
        <f>IF(D1471="","",IF('CLAIM FORM'!$M$7="",0,IF(L1471=LIST!$A$78,0,IF('CLAIM FORM'!$M$7="R&amp;D",0,IF(E1471="",LIST!$A$75,IF(F1471=LIST!$F$30,0,IFERROR(((VLOOKUP(E1471,'TRAINING CODE'!B:D,3,FALSE)*MIN(D1471,8))),LIST!$A$76)))))))</f>
        <v/>
      </c>
      <c r="L1471" s="183" t="str">
        <f>IF(B1471="","",IF('CLAIM FORM'!$M$7="",LIST!$A$77,IFERROR(VLOOKUP(B1471,'PHR (Project Hourly Rate)'!B:G,6,FALSE),LIST!$A$78)))</f>
        <v/>
      </c>
    </row>
    <row r="1472" spans="1:12" ht="36" customHeight="1">
      <c r="A1472" s="184">
        <v>1470</v>
      </c>
      <c r="B1472" s="46"/>
      <c r="C1472" s="47"/>
      <c r="D1472" s="48"/>
      <c r="E1472" s="49"/>
      <c r="F1472" s="49"/>
      <c r="G1472" s="41" t="str">
        <f>IF(C1472="","",VLOOKUP(WEEKDAY(C1472),LIST!$A$15:$B$21,2,FALSE))</f>
        <v/>
      </c>
      <c r="H1472" s="42" t="str">
        <f>IF(B1472="","",IF(L1472=LIST!$A$80,LIST!$A$78,IF(L1472=LIST!$A$81,LIST!$A$78,IF(L1472=LIST!$A$82,LIST!$A$78,IF(IFERROR(VLOOKUP(B1472,'PHR (Project Hourly Rate)'!B:G,6,FALSE),LIST!$A$78)=0,LIST!$A$79,L1472)))))</f>
        <v/>
      </c>
      <c r="I1472" s="42" t="str">
        <f>IF(B1472="","",IF(L1472=LIST!$A$75,"",IF(K1472=LIST!$A$76,LIST!$A$76,IF(L1472=LIST!$A$77,"",IF(L1472=LIST!$A$78,"",IF(L1472=LIST!$A$80,"",IF(L1472=LIST!$A$72,"",IF(L1472=LIST!$A$73,"",IF(L1472=LIST!$A$81,"",IF(L1472=LIST!$A$82,"",IF(L1472=LIST!$A$79,"",IF(K1472=LIST!$A$75,LIST!$A$75,ROUND(J1472*L1472,2)))))))))))))</f>
        <v/>
      </c>
      <c r="J1472" s="43">
        <f>IF(D1472="",0,IF(K1472=LIST!$A$75,0,IF(K1472=LIST!$A$76,0,IF(K1472=LIST!$A$77,0,IF(K1472=LIST!$A$78,0,(MIN(D1472,8)-K1472))))))</f>
        <v>0</v>
      </c>
      <c r="K1472" s="185" t="str">
        <f>IF(D1472="","",IF('CLAIM FORM'!$M$7="",0,IF(L1472=LIST!$A$78,0,IF('CLAIM FORM'!$M$7="R&amp;D",0,IF(E1472="",LIST!$A$75,IF(F1472=LIST!$F$30,0,IFERROR(((VLOOKUP(E1472,'TRAINING CODE'!B:D,3,FALSE)*MIN(D1472,8))),LIST!$A$76)))))))</f>
        <v/>
      </c>
      <c r="L1472" s="183" t="str">
        <f>IF(B1472="","",IF('CLAIM FORM'!$M$7="",LIST!$A$77,IFERROR(VLOOKUP(B1472,'PHR (Project Hourly Rate)'!B:G,6,FALSE),LIST!$A$78)))</f>
        <v/>
      </c>
    </row>
    <row r="1473" spans="1:12" ht="36" customHeight="1">
      <c r="A1473" s="184">
        <v>1471</v>
      </c>
      <c r="B1473" s="46"/>
      <c r="C1473" s="47"/>
      <c r="D1473" s="48"/>
      <c r="E1473" s="49"/>
      <c r="F1473" s="49"/>
      <c r="G1473" s="41" t="str">
        <f>IF(C1473="","",VLOOKUP(WEEKDAY(C1473),LIST!$A$15:$B$21,2,FALSE))</f>
        <v/>
      </c>
      <c r="H1473" s="42" t="str">
        <f>IF(B1473="","",IF(L1473=LIST!$A$80,LIST!$A$78,IF(L1473=LIST!$A$81,LIST!$A$78,IF(L1473=LIST!$A$82,LIST!$A$78,IF(IFERROR(VLOOKUP(B1473,'PHR (Project Hourly Rate)'!B:G,6,FALSE),LIST!$A$78)=0,LIST!$A$79,L1473)))))</f>
        <v/>
      </c>
      <c r="I1473" s="42" t="str">
        <f>IF(B1473="","",IF(L1473=LIST!$A$75,"",IF(K1473=LIST!$A$76,LIST!$A$76,IF(L1473=LIST!$A$77,"",IF(L1473=LIST!$A$78,"",IF(L1473=LIST!$A$80,"",IF(L1473=LIST!$A$72,"",IF(L1473=LIST!$A$73,"",IF(L1473=LIST!$A$81,"",IF(L1473=LIST!$A$82,"",IF(L1473=LIST!$A$79,"",IF(K1473=LIST!$A$75,LIST!$A$75,ROUND(J1473*L1473,2)))))))))))))</f>
        <v/>
      </c>
      <c r="J1473" s="43">
        <f>IF(D1473="",0,IF(K1473=LIST!$A$75,0,IF(K1473=LIST!$A$76,0,IF(K1473=LIST!$A$77,0,IF(K1473=LIST!$A$78,0,(MIN(D1473,8)-K1473))))))</f>
        <v>0</v>
      </c>
      <c r="K1473" s="185" t="str">
        <f>IF(D1473="","",IF('CLAIM FORM'!$M$7="",0,IF(L1473=LIST!$A$78,0,IF('CLAIM FORM'!$M$7="R&amp;D",0,IF(E1473="",LIST!$A$75,IF(F1473=LIST!$F$30,0,IFERROR(((VLOOKUP(E1473,'TRAINING CODE'!B:D,3,FALSE)*MIN(D1473,8))),LIST!$A$76)))))))</f>
        <v/>
      </c>
      <c r="L1473" s="183" t="str">
        <f>IF(B1473="","",IF('CLAIM FORM'!$M$7="",LIST!$A$77,IFERROR(VLOOKUP(B1473,'PHR (Project Hourly Rate)'!B:G,6,FALSE),LIST!$A$78)))</f>
        <v/>
      </c>
    </row>
    <row r="1474" spans="1:12" ht="36" customHeight="1">
      <c r="A1474" s="184">
        <v>1472</v>
      </c>
      <c r="B1474" s="46"/>
      <c r="C1474" s="47"/>
      <c r="D1474" s="48"/>
      <c r="E1474" s="49"/>
      <c r="F1474" s="49"/>
      <c r="G1474" s="41" t="str">
        <f>IF(C1474="","",VLOOKUP(WEEKDAY(C1474),LIST!$A$15:$B$21,2,FALSE))</f>
        <v/>
      </c>
      <c r="H1474" s="42" t="str">
        <f>IF(B1474="","",IF(L1474=LIST!$A$80,LIST!$A$78,IF(L1474=LIST!$A$81,LIST!$A$78,IF(L1474=LIST!$A$82,LIST!$A$78,IF(IFERROR(VLOOKUP(B1474,'PHR (Project Hourly Rate)'!B:G,6,FALSE),LIST!$A$78)=0,LIST!$A$79,L1474)))))</f>
        <v/>
      </c>
      <c r="I1474" s="42" t="str">
        <f>IF(B1474="","",IF(L1474=LIST!$A$75,"",IF(K1474=LIST!$A$76,LIST!$A$76,IF(L1474=LIST!$A$77,"",IF(L1474=LIST!$A$78,"",IF(L1474=LIST!$A$80,"",IF(L1474=LIST!$A$72,"",IF(L1474=LIST!$A$73,"",IF(L1474=LIST!$A$81,"",IF(L1474=LIST!$A$82,"",IF(L1474=LIST!$A$79,"",IF(K1474=LIST!$A$75,LIST!$A$75,ROUND(J1474*L1474,2)))))))))))))</f>
        <v/>
      </c>
      <c r="J1474" s="43">
        <f>IF(D1474="",0,IF(K1474=LIST!$A$75,0,IF(K1474=LIST!$A$76,0,IF(K1474=LIST!$A$77,0,IF(K1474=LIST!$A$78,0,(MIN(D1474,8)-K1474))))))</f>
        <v>0</v>
      </c>
      <c r="K1474" s="185" t="str">
        <f>IF(D1474="","",IF('CLAIM FORM'!$M$7="",0,IF(L1474=LIST!$A$78,0,IF('CLAIM FORM'!$M$7="R&amp;D",0,IF(E1474="",LIST!$A$75,IF(F1474=LIST!$F$30,0,IFERROR(((VLOOKUP(E1474,'TRAINING CODE'!B:D,3,FALSE)*MIN(D1474,8))),LIST!$A$76)))))))</f>
        <v/>
      </c>
      <c r="L1474" s="183" t="str">
        <f>IF(B1474="","",IF('CLAIM FORM'!$M$7="",LIST!$A$77,IFERROR(VLOOKUP(B1474,'PHR (Project Hourly Rate)'!B:G,6,FALSE),LIST!$A$78)))</f>
        <v/>
      </c>
    </row>
    <row r="1475" spans="1:12" ht="36" customHeight="1">
      <c r="A1475" s="184">
        <v>1473</v>
      </c>
      <c r="B1475" s="46"/>
      <c r="C1475" s="47"/>
      <c r="D1475" s="48"/>
      <c r="E1475" s="49"/>
      <c r="F1475" s="49"/>
      <c r="G1475" s="41" t="str">
        <f>IF(C1475="","",VLOOKUP(WEEKDAY(C1475),LIST!$A$15:$B$21,2,FALSE))</f>
        <v/>
      </c>
      <c r="H1475" s="42" t="str">
        <f>IF(B1475="","",IF(L1475=LIST!$A$80,LIST!$A$78,IF(L1475=LIST!$A$81,LIST!$A$78,IF(L1475=LIST!$A$82,LIST!$A$78,IF(IFERROR(VLOOKUP(B1475,'PHR (Project Hourly Rate)'!B:G,6,FALSE),LIST!$A$78)=0,LIST!$A$79,L1475)))))</f>
        <v/>
      </c>
      <c r="I1475" s="42" t="str">
        <f>IF(B1475="","",IF(L1475=LIST!$A$75,"",IF(K1475=LIST!$A$76,LIST!$A$76,IF(L1475=LIST!$A$77,"",IF(L1475=LIST!$A$78,"",IF(L1475=LIST!$A$80,"",IF(L1475=LIST!$A$72,"",IF(L1475=LIST!$A$73,"",IF(L1475=LIST!$A$81,"",IF(L1475=LIST!$A$82,"",IF(L1475=LIST!$A$79,"",IF(K1475=LIST!$A$75,LIST!$A$75,ROUND(J1475*L1475,2)))))))))))))</f>
        <v/>
      </c>
      <c r="J1475" s="43">
        <f>IF(D1475="",0,IF(K1475=LIST!$A$75,0,IF(K1475=LIST!$A$76,0,IF(K1475=LIST!$A$77,0,IF(K1475=LIST!$A$78,0,(MIN(D1475,8)-K1475))))))</f>
        <v>0</v>
      </c>
      <c r="K1475" s="185" t="str">
        <f>IF(D1475="","",IF('CLAIM FORM'!$M$7="",0,IF(L1475=LIST!$A$78,0,IF('CLAIM FORM'!$M$7="R&amp;D",0,IF(E1475="",LIST!$A$75,IF(F1475=LIST!$F$30,0,IFERROR(((VLOOKUP(E1475,'TRAINING CODE'!B:D,3,FALSE)*MIN(D1475,8))),LIST!$A$76)))))))</f>
        <v/>
      </c>
      <c r="L1475" s="183" t="str">
        <f>IF(B1475="","",IF('CLAIM FORM'!$M$7="",LIST!$A$77,IFERROR(VLOOKUP(B1475,'PHR (Project Hourly Rate)'!B:G,6,FALSE),LIST!$A$78)))</f>
        <v/>
      </c>
    </row>
    <row r="1476" spans="1:12" ht="36" customHeight="1">
      <c r="A1476" s="184">
        <v>1474</v>
      </c>
      <c r="B1476" s="46"/>
      <c r="C1476" s="47"/>
      <c r="D1476" s="48"/>
      <c r="E1476" s="49"/>
      <c r="F1476" s="49"/>
      <c r="G1476" s="41" t="str">
        <f>IF(C1476="","",VLOOKUP(WEEKDAY(C1476),LIST!$A$15:$B$21,2,FALSE))</f>
        <v/>
      </c>
      <c r="H1476" s="42" t="str">
        <f>IF(B1476="","",IF(L1476=LIST!$A$80,LIST!$A$78,IF(L1476=LIST!$A$81,LIST!$A$78,IF(L1476=LIST!$A$82,LIST!$A$78,IF(IFERROR(VLOOKUP(B1476,'PHR (Project Hourly Rate)'!B:G,6,FALSE),LIST!$A$78)=0,LIST!$A$79,L1476)))))</f>
        <v/>
      </c>
      <c r="I1476" s="42" t="str">
        <f>IF(B1476="","",IF(L1476=LIST!$A$75,"",IF(K1476=LIST!$A$76,LIST!$A$76,IF(L1476=LIST!$A$77,"",IF(L1476=LIST!$A$78,"",IF(L1476=LIST!$A$80,"",IF(L1476=LIST!$A$72,"",IF(L1476=LIST!$A$73,"",IF(L1476=LIST!$A$81,"",IF(L1476=LIST!$A$82,"",IF(L1476=LIST!$A$79,"",IF(K1476=LIST!$A$75,LIST!$A$75,ROUND(J1476*L1476,2)))))))))))))</f>
        <v/>
      </c>
      <c r="J1476" s="43">
        <f>IF(D1476="",0,IF(K1476=LIST!$A$75,0,IF(K1476=LIST!$A$76,0,IF(K1476=LIST!$A$77,0,IF(K1476=LIST!$A$78,0,(MIN(D1476,8)-K1476))))))</f>
        <v>0</v>
      </c>
      <c r="K1476" s="185" t="str">
        <f>IF(D1476="","",IF('CLAIM FORM'!$M$7="",0,IF(L1476=LIST!$A$78,0,IF('CLAIM FORM'!$M$7="R&amp;D",0,IF(E1476="",LIST!$A$75,IF(F1476=LIST!$F$30,0,IFERROR(((VLOOKUP(E1476,'TRAINING CODE'!B:D,3,FALSE)*MIN(D1476,8))),LIST!$A$76)))))))</f>
        <v/>
      </c>
      <c r="L1476" s="183" t="str">
        <f>IF(B1476="","",IF('CLAIM FORM'!$M$7="",LIST!$A$77,IFERROR(VLOOKUP(B1476,'PHR (Project Hourly Rate)'!B:G,6,FALSE),LIST!$A$78)))</f>
        <v/>
      </c>
    </row>
    <row r="1477" spans="1:12" ht="36" customHeight="1">
      <c r="A1477" s="184">
        <v>1475</v>
      </c>
      <c r="B1477" s="46"/>
      <c r="C1477" s="47"/>
      <c r="D1477" s="48"/>
      <c r="E1477" s="49"/>
      <c r="F1477" s="49"/>
      <c r="G1477" s="41" t="str">
        <f>IF(C1477="","",VLOOKUP(WEEKDAY(C1477),LIST!$A$15:$B$21,2,FALSE))</f>
        <v/>
      </c>
      <c r="H1477" s="42" t="str">
        <f>IF(B1477="","",IF(L1477=LIST!$A$80,LIST!$A$78,IF(L1477=LIST!$A$81,LIST!$A$78,IF(L1477=LIST!$A$82,LIST!$A$78,IF(IFERROR(VLOOKUP(B1477,'PHR (Project Hourly Rate)'!B:G,6,FALSE),LIST!$A$78)=0,LIST!$A$79,L1477)))))</f>
        <v/>
      </c>
      <c r="I1477" s="42" t="str">
        <f>IF(B1477="","",IF(L1477=LIST!$A$75,"",IF(K1477=LIST!$A$76,LIST!$A$76,IF(L1477=LIST!$A$77,"",IF(L1477=LIST!$A$78,"",IF(L1477=LIST!$A$80,"",IF(L1477=LIST!$A$72,"",IF(L1477=LIST!$A$73,"",IF(L1477=LIST!$A$81,"",IF(L1477=LIST!$A$82,"",IF(L1477=LIST!$A$79,"",IF(K1477=LIST!$A$75,LIST!$A$75,ROUND(J1477*L1477,2)))))))))))))</f>
        <v/>
      </c>
      <c r="J1477" s="43">
        <f>IF(D1477="",0,IF(K1477=LIST!$A$75,0,IF(K1477=LIST!$A$76,0,IF(K1477=LIST!$A$77,0,IF(K1477=LIST!$A$78,0,(MIN(D1477,8)-K1477))))))</f>
        <v>0</v>
      </c>
      <c r="K1477" s="185" t="str">
        <f>IF(D1477="","",IF('CLAIM FORM'!$M$7="",0,IF(L1477=LIST!$A$78,0,IF('CLAIM FORM'!$M$7="R&amp;D",0,IF(E1477="",LIST!$A$75,IF(F1477=LIST!$F$30,0,IFERROR(((VLOOKUP(E1477,'TRAINING CODE'!B:D,3,FALSE)*MIN(D1477,8))),LIST!$A$76)))))))</f>
        <v/>
      </c>
      <c r="L1477" s="183" t="str">
        <f>IF(B1477="","",IF('CLAIM FORM'!$M$7="",LIST!$A$77,IFERROR(VLOOKUP(B1477,'PHR (Project Hourly Rate)'!B:G,6,FALSE),LIST!$A$78)))</f>
        <v/>
      </c>
    </row>
    <row r="1478" spans="1:12" ht="36" customHeight="1">
      <c r="A1478" s="184">
        <v>1476</v>
      </c>
      <c r="B1478" s="46"/>
      <c r="C1478" s="47"/>
      <c r="D1478" s="48"/>
      <c r="E1478" s="49"/>
      <c r="F1478" s="49"/>
      <c r="G1478" s="41" t="str">
        <f>IF(C1478="","",VLOOKUP(WEEKDAY(C1478),LIST!$A$15:$B$21,2,FALSE))</f>
        <v/>
      </c>
      <c r="H1478" s="42" t="str">
        <f>IF(B1478="","",IF(L1478=LIST!$A$80,LIST!$A$78,IF(L1478=LIST!$A$81,LIST!$A$78,IF(L1478=LIST!$A$82,LIST!$A$78,IF(IFERROR(VLOOKUP(B1478,'PHR (Project Hourly Rate)'!B:G,6,FALSE),LIST!$A$78)=0,LIST!$A$79,L1478)))))</f>
        <v/>
      </c>
      <c r="I1478" s="42" t="str">
        <f>IF(B1478="","",IF(L1478=LIST!$A$75,"",IF(K1478=LIST!$A$76,LIST!$A$76,IF(L1478=LIST!$A$77,"",IF(L1478=LIST!$A$78,"",IF(L1478=LIST!$A$80,"",IF(L1478=LIST!$A$72,"",IF(L1478=LIST!$A$73,"",IF(L1478=LIST!$A$81,"",IF(L1478=LIST!$A$82,"",IF(L1478=LIST!$A$79,"",IF(K1478=LIST!$A$75,LIST!$A$75,ROUND(J1478*L1478,2)))))))))))))</f>
        <v/>
      </c>
      <c r="J1478" s="43">
        <f>IF(D1478="",0,IF(K1478=LIST!$A$75,0,IF(K1478=LIST!$A$76,0,IF(K1478=LIST!$A$77,0,IF(K1478=LIST!$A$78,0,(MIN(D1478,8)-K1478))))))</f>
        <v>0</v>
      </c>
      <c r="K1478" s="185" t="str">
        <f>IF(D1478="","",IF('CLAIM FORM'!$M$7="",0,IF(L1478=LIST!$A$78,0,IF('CLAIM FORM'!$M$7="R&amp;D",0,IF(E1478="",LIST!$A$75,IF(F1478=LIST!$F$30,0,IFERROR(((VLOOKUP(E1478,'TRAINING CODE'!B:D,3,FALSE)*MIN(D1478,8))),LIST!$A$76)))))))</f>
        <v/>
      </c>
      <c r="L1478" s="183" t="str">
        <f>IF(B1478="","",IF('CLAIM FORM'!$M$7="",LIST!$A$77,IFERROR(VLOOKUP(B1478,'PHR (Project Hourly Rate)'!B:G,6,FALSE),LIST!$A$78)))</f>
        <v/>
      </c>
    </row>
    <row r="1479" spans="1:12" ht="36" customHeight="1">
      <c r="A1479" s="184">
        <v>1477</v>
      </c>
      <c r="B1479" s="46"/>
      <c r="C1479" s="47"/>
      <c r="D1479" s="48"/>
      <c r="E1479" s="49"/>
      <c r="F1479" s="49"/>
      <c r="G1479" s="41" t="str">
        <f>IF(C1479="","",VLOOKUP(WEEKDAY(C1479),LIST!$A$15:$B$21,2,FALSE))</f>
        <v/>
      </c>
      <c r="H1479" s="42" t="str">
        <f>IF(B1479="","",IF(L1479=LIST!$A$80,LIST!$A$78,IF(L1479=LIST!$A$81,LIST!$A$78,IF(L1479=LIST!$A$82,LIST!$A$78,IF(IFERROR(VLOOKUP(B1479,'PHR (Project Hourly Rate)'!B:G,6,FALSE),LIST!$A$78)=0,LIST!$A$79,L1479)))))</f>
        <v/>
      </c>
      <c r="I1479" s="42" t="str">
        <f>IF(B1479="","",IF(L1479=LIST!$A$75,"",IF(K1479=LIST!$A$76,LIST!$A$76,IF(L1479=LIST!$A$77,"",IF(L1479=LIST!$A$78,"",IF(L1479=LIST!$A$80,"",IF(L1479=LIST!$A$72,"",IF(L1479=LIST!$A$73,"",IF(L1479=LIST!$A$81,"",IF(L1479=LIST!$A$82,"",IF(L1479=LIST!$A$79,"",IF(K1479=LIST!$A$75,LIST!$A$75,ROUND(J1479*L1479,2)))))))))))))</f>
        <v/>
      </c>
      <c r="J1479" s="43">
        <f>IF(D1479="",0,IF(K1479=LIST!$A$75,0,IF(K1479=LIST!$A$76,0,IF(K1479=LIST!$A$77,0,IF(K1479=LIST!$A$78,0,(MIN(D1479,8)-K1479))))))</f>
        <v>0</v>
      </c>
      <c r="K1479" s="185" t="str">
        <f>IF(D1479="","",IF('CLAIM FORM'!$M$7="",0,IF(L1479=LIST!$A$78,0,IF('CLAIM FORM'!$M$7="R&amp;D",0,IF(E1479="",LIST!$A$75,IF(F1479=LIST!$F$30,0,IFERROR(((VLOOKUP(E1479,'TRAINING CODE'!B:D,3,FALSE)*MIN(D1479,8))),LIST!$A$76)))))))</f>
        <v/>
      </c>
      <c r="L1479" s="183" t="str">
        <f>IF(B1479="","",IF('CLAIM FORM'!$M$7="",LIST!$A$77,IFERROR(VLOOKUP(B1479,'PHR (Project Hourly Rate)'!B:G,6,FALSE),LIST!$A$78)))</f>
        <v/>
      </c>
    </row>
    <row r="1480" spans="1:12" ht="36" customHeight="1">
      <c r="A1480" s="184">
        <v>1478</v>
      </c>
      <c r="B1480" s="46"/>
      <c r="C1480" s="47"/>
      <c r="D1480" s="48"/>
      <c r="E1480" s="49"/>
      <c r="F1480" s="49"/>
      <c r="G1480" s="41" t="str">
        <f>IF(C1480="","",VLOOKUP(WEEKDAY(C1480),LIST!$A$15:$B$21,2,FALSE))</f>
        <v/>
      </c>
      <c r="H1480" s="42" t="str">
        <f>IF(B1480="","",IF(L1480=LIST!$A$80,LIST!$A$78,IF(L1480=LIST!$A$81,LIST!$A$78,IF(L1480=LIST!$A$82,LIST!$A$78,IF(IFERROR(VLOOKUP(B1480,'PHR (Project Hourly Rate)'!B:G,6,FALSE),LIST!$A$78)=0,LIST!$A$79,L1480)))))</f>
        <v/>
      </c>
      <c r="I1480" s="42" t="str">
        <f>IF(B1480="","",IF(L1480=LIST!$A$75,"",IF(K1480=LIST!$A$76,LIST!$A$76,IF(L1480=LIST!$A$77,"",IF(L1480=LIST!$A$78,"",IF(L1480=LIST!$A$80,"",IF(L1480=LIST!$A$72,"",IF(L1480=LIST!$A$73,"",IF(L1480=LIST!$A$81,"",IF(L1480=LIST!$A$82,"",IF(L1480=LIST!$A$79,"",IF(K1480=LIST!$A$75,LIST!$A$75,ROUND(J1480*L1480,2)))))))))))))</f>
        <v/>
      </c>
      <c r="J1480" s="43">
        <f>IF(D1480="",0,IF(K1480=LIST!$A$75,0,IF(K1480=LIST!$A$76,0,IF(K1480=LIST!$A$77,0,IF(K1480=LIST!$A$78,0,(MIN(D1480,8)-K1480))))))</f>
        <v>0</v>
      </c>
      <c r="K1480" s="185" t="str">
        <f>IF(D1480="","",IF('CLAIM FORM'!$M$7="",0,IF(L1480=LIST!$A$78,0,IF('CLAIM FORM'!$M$7="R&amp;D",0,IF(E1480="",LIST!$A$75,IF(F1480=LIST!$F$30,0,IFERROR(((VLOOKUP(E1480,'TRAINING CODE'!B:D,3,FALSE)*MIN(D1480,8))),LIST!$A$76)))))))</f>
        <v/>
      </c>
      <c r="L1480" s="183" t="str">
        <f>IF(B1480="","",IF('CLAIM FORM'!$M$7="",LIST!$A$77,IFERROR(VLOOKUP(B1480,'PHR (Project Hourly Rate)'!B:G,6,FALSE),LIST!$A$78)))</f>
        <v/>
      </c>
    </row>
    <row r="1481" spans="1:12" ht="36" customHeight="1">
      <c r="A1481" s="184">
        <v>1479</v>
      </c>
      <c r="B1481" s="46"/>
      <c r="C1481" s="47"/>
      <c r="D1481" s="48"/>
      <c r="E1481" s="49"/>
      <c r="F1481" s="49"/>
      <c r="G1481" s="41" t="str">
        <f>IF(C1481="","",VLOOKUP(WEEKDAY(C1481),LIST!$A$15:$B$21,2,FALSE))</f>
        <v/>
      </c>
      <c r="H1481" s="42" t="str">
        <f>IF(B1481="","",IF(L1481=LIST!$A$80,LIST!$A$78,IF(L1481=LIST!$A$81,LIST!$A$78,IF(L1481=LIST!$A$82,LIST!$A$78,IF(IFERROR(VLOOKUP(B1481,'PHR (Project Hourly Rate)'!B:G,6,FALSE),LIST!$A$78)=0,LIST!$A$79,L1481)))))</f>
        <v/>
      </c>
      <c r="I1481" s="42" t="str">
        <f>IF(B1481="","",IF(L1481=LIST!$A$75,"",IF(K1481=LIST!$A$76,LIST!$A$76,IF(L1481=LIST!$A$77,"",IF(L1481=LIST!$A$78,"",IF(L1481=LIST!$A$80,"",IF(L1481=LIST!$A$72,"",IF(L1481=LIST!$A$73,"",IF(L1481=LIST!$A$81,"",IF(L1481=LIST!$A$82,"",IF(L1481=LIST!$A$79,"",IF(K1481=LIST!$A$75,LIST!$A$75,ROUND(J1481*L1481,2)))))))))))))</f>
        <v/>
      </c>
      <c r="J1481" s="43">
        <f>IF(D1481="",0,IF(K1481=LIST!$A$75,0,IF(K1481=LIST!$A$76,0,IF(K1481=LIST!$A$77,0,IF(K1481=LIST!$A$78,0,(MIN(D1481,8)-K1481))))))</f>
        <v>0</v>
      </c>
      <c r="K1481" s="185" t="str">
        <f>IF(D1481="","",IF('CLAIM FORM'!$M$7="",0,IF(L1481=LIST!$A$78,0,IF('CLAIM FORM'!$M$7="R&amp;D",0,IF(E1481="",LIST!$A$75,IF(F1481=LIST!$F$30,0,IFERROR(((VLOOKUP(E1481,'TRAINING CODE'!B:D,3,FALSE)*MIN(D1481,8))),LIST!$A$76)))))))</f>
        <v/>
      </c>
      <c r="L1481" s="183" t="str">
        <f>IF(B1481="","",IF('CLAIM FORM'!$M$7="",LIST!$A$77,IFERROR(VLOOKUP(B1481,'PHR (Project Hourly Rate)'!B:G,6,FALSE),LIST!$A$78)))</f>
        <v/>
      </c>
    </row>
    <row r="1482" spans="1:12" ht="36" customHeight="1">
      <c r="A1482" s="184">
        <v>1480</v>
      </c>
      <c r="B1482" s="46"/>
      <c r="C1482" s="47"/>
      <c r="D1482" s="48"/>
      <c r="E1482" s="49"/>
      <c r="F1482" s="49"/>
      <c r="G1482" s="41" t="str">
        <f>IF(C1482="","",VLOOKUP(WEEKDAY(C1482),LIST!$A$15:$B$21,2,FALSE))</f>
        <v/>
      </c>
      <c r="H1482" s="42" t="str">
        <f>IF(B1482="","",IF(L1482=LIST!$A$80,LIST!$A$78,IF(L1482=LIST!$A$81,LIST!$A$78,IF(L1482=LIST!$A$82,LIST!$A$78,IF(IFERROR(VLOOKUP(B1482,'PHR (Project Hourly Rate)'!B:G,6,FALSE),LIST!$A$78)=0,LIST!$A$79,L1482)))))</f>
        <v/>
      </c>
      <c r="I1482" s="42" t="str">
        <f>IF(B1482="","",IF(L1482=LIST!$A$75,"",IF(K1482=LIST!$A$76,LIST!$A$76,IF(L1482=LIST!$A$77,"",IF(L1482=LIST!$A$78,"",IF(L1482=LIST!$A$80,"",IF(L1482=LIST!$A$72,"",IF(L1482=LIST!$A$73,"",IF(L1482=LIST!$A$81,"",IF(L1482=LIST!$A$82,"",IF(L1482=LIST!$A$79,"",IF(K1482=LIST!$A$75,LIST!$A$75,ROUND(J1482*L1482,2)))))))))))))</f>
        <v/>
      </c>
      <c r="J1482" s="43">
        <f>IF(D1482="",0,IF(K1482=LIST!$A$75,0,IF(K1482=LIST!$A$76,0,IF(K1482=LIST!$A$77,0,IF(K1482=LIST!$A$78,0,(MIN(D1482,8)-K1482))))))</f>
        <v>0</v>
      </c>
      <c r="K1482" s="185" t="str">
        <f>IF(D1482="","",IF('CLAIM FORM'!$M$7="",0,IF(L1482=LIST!$A$78,0,IF('CLAIM FORM'!$M$7="R&amp;D",0,IF(E1482="",LIST!$A$75,IF(F1482=LIST!$F$30,0,IFERROR(((VLOOKUP(E1482,'TRAINING CODE'!B:D,3,FALSE)*MIN(D1482,8))),LIST!$A$76)))))))</f>
        <v/>
      </c>
      <c r="L1482" s="183" t="str">
        <f>IF(B1482="","",IF('CLAIM FORM'!$M$7="",LIST!$A$77,IFERROR(VLOOKUP(B1482,'PHR (Project Hourly Rate)'!B:G,6,FALSE),LIST!$A$78)))</f>
        <v/>
      </c>
    </row>
    <row r="1483" spans="1:12" ht="36" customHeight="1">
      <c r="A1483" s="184">
        <v>1481</v>
      </c>
      <c r="B1483" s="46"/>
      <c r="C1483" s="47"/>
      <c r="D1483" s="48"/>
      <c r="E1483" s="49"/>
      <c r="F1483" s="49"/>
      <c r="G1483" s="41" t="str">
        <f>IF(C1483="","",VLOOKUP(WEEKDAY(C1483),LIST!$A$15:$B$21,2,FALSE))</f>
        <v/>
      </c>
      <c r="H1483" s="42" t="str">
        <f>IF(B1483="","",IF(L1483=LIST!$A$80,LIST!$A$78,IF(L1483=LIST!$A$81,LIST!$A$78,IF(L1483=LIST!$A$82,LIST!$A$78,IF(IFERROR(VLOOKUP(B1483,'PHR (Project Hourly Rate)'!B:G,6,FALSE),LIST!$A$78)=0,LIST!$A$79,L1483)))))</f>
        <v/>
      </c>
      <c r="I1483" s="42" t="str">
        <f>IF(B1483="","",IF(L1483=LIST!$A$75,"",IF(K1483=LIST!$A$76,LIST!$A$76,IF(L1483=LIST!$A$77,"",IF(L1483=LIST!$A$78,"",IF(L1483=LIST!$A$80,"",IF(L1483=LIST!$A$72,"",IF(L1483=LIST!$A$73,"",IF(L1483=LIST!$A$81,"",IF(L1483=LIST!$A$82,"",IF(L1483=LIST!$A$79,"",IF(K1483=LIST!$A$75,LIST!$A$75,ROUND(J1483*L1483,2)))))))))))))</f>
        <v/>
      </c>
      <c r="J1483" s="43">
        <f>IF(D1483="",0,IF(K1483=LIST!$A$75,0,IF(K1483=LIST!$A$76,0,IF(K1483=LIST!$A$77,0,IF(K1483=LIST!$A$78,0,(MIN(D1483,8)-K1483))))))</f>
        <v>0</v>
      </c>
      <c r="K1483" s="185" t="str">
        <f>IF(D1483="","",IF('CLAIM FORM'!$M$7="",0,IF(L1483=LIST!$A$78,0,IF('CLAIM FORM'!$M$7="R&amp;D",0,IF(E1483="",LIST!$A$75,IF(F1483=LIST!$F$30,0,IFERROR(((VLOOKUP(E1483,'TRAINING CODE'!B:D,3,FALSE)*MIN(D1483,8))),LIST!$A$76)))))))</f>
        <v/>
      </c>
      <c r="L1483" s="183" t="str">
        <f>IF(B1483="","",IF('CLAIM FORM'!$M$7="",LIST!$A$77,IFERROR(VLOOKUP(B1483,'PHR (Project Hourly Rate)'!B:G,6,FALSE),LIST!$A$78)))</f>
        <v/>
      </c>
    </row>
    <row r="1484" spans="1:12" ht="36" customHeight="1">
      <c r="A1484" s="184">
        <v>1482</v>
      </c>
      <c r="B1484" s="46"/>
      <c r="C1484" s="47"/>
      <c r="D1484" s="48"/>
      <c r="E1484" s="49"/>
      <c r="F1484" s="49"/>
      <c r="G1484" s="41" t="str">
        <f>IF(C1484="","",VLOOKUP(WEEKDAY(C1484),LIST!$A$15:$B$21,2,FALSE))</f>
        <v/>
      </c>
      <c r="H1484" s="42" t="str">
        <f>IF(B1484="","",IF(L1484=LIST!$A$80,LIST!$A$78,IF(L1484=LIST!$A$81,LIST!$A$78,IF(L1484=LIST!$A$82,LIST!$A$78,IF(IFERROR(VLOOKUP(B1484,'PHR (Project Hourly Rate)'!B:G,6,FALSE),LIST!$A$78)=0,LIST!$A$79,L1484)))))</f>
        <v/>
      </c>
      <c r="I1484" s="42" t="str">
        <f>IF(B1484="","",IF(L1484=LIST!$A$75,"",IF(K1484=LIST!$A$76,LIST!$A$76,IF(L1484=LIST!$A$77,"",IF(L1484=LIST!$A$78,"",IF(L1484=LIST!$A$80,"",IF(L1484=LIST!$A$72,"",IF(L1484=LIST!$A$73,"",IF(L1484=LIST!$A$81,"",IF(L1484=LIST!$A$82,"",IF(L1484=LIST!$A$79,"",IF(K1484=LIST!$A$75,LIST!$A$75,ROUND(J1484*L1484,2)))))))))))))</f>
        <v/>
      </c>
      <c r="J1484" s="43">
        <f>IF(D1484="",0,IF(K1484=LIST!$A$75,0,IF(K1484=LIST!$A$76,0,IF(K1484=LIST!$A$77,0,IF(K1484=LIST!$A$78,0,(MIN(D1484,8)-K1484))))))</f>
        <v>0</v>
      </c>
      <c r="K1484" s="185" t="str">
        <f>IF(D1484="","",IF('CLAIM FORM'!$M$7="",0,IF(L1484=LIST!$A$78,0,IF('CLAIM FORM'!$M$7="R&amp;D",0,IF(E1484="",LIST!$A$75,IF(F1484=LIST!$F$30,0,IFERROR(((VLOOKUP(E1484,'TRAINING CODE'!B:D,3,FALSE)*MIN(D1484,8))),LIST!$A$76)))))))</f>
        <v/>
      </c>
      <c r="L1484" s="183" t="str">
        <f>IF(B1484="","",IF('CLAIM FORM'!$M$7="",LIST!$A$77,IFERROR(VLOOKUP(B1484,'PHR (Project Hourly Rate)'!B:G,6,FALSE),LIST!$A$78)))</f>
        <v/>
      </c>
    </row>
    <row r="1485" spans="1:12" ht="36" customHeight="1">
      <c r="A1485" s="184">
        <v>1483</v>
      </c>
      <c r="B1485" s="46"/>
      <c r="C1485" s="47"/>
      <c r="D1485" s="48"/>
      <c r="E1485" s="49"/>
      <c r="F1485" s="49"/>
      <c r="G1485" s="41" t="str">
        <f>IF(C1485="","",VLOOKUP(WEEKDAY(C1485),LIST!$A$15:$B$21,2,FALSE))</f>
        <v/>
      </c>
      <c r="H1485" s="42" t="str">
        <f>IF(B1485="","",IF(L1485=LIST!$A$80,LIST!$A$78,IF(L1485=LIST!$A$81,LIST!$A$78,IF(L1485=LIST!$A$82,LIST!$A$78,IF(IFERROR(VLOOKUP(B1485,'PHR (Project Hourly Rate)'!B:G,6,FALSE),LIST!$A$78)=0,LIST!$A$79,L1485)))))</f>
        <v/>
      </c>
      <c r="I1485" s="42" t="str">
        <f>IF(B1485="","",IF(L1485=LIST!$A$75,"",IF(K1485=LIST!$A$76,LIST!$A$76,IF(L1485=LIST!$A$77,"",IF(L1485=LIST!$A$78,"",IF(L1485=LIST!$A$80,"",IF(L1485=LIST!$A$72,"",IF(L1485=LIST!$A$73,"",IF(L1485=LIST!$A$81,"",IF(L1485=LIST!$A$82,"",IF(L1485=LIST!$A$79,"",IF(K1485=LIST!$A$75,LIST!$A$75,ROUND(J1485*L1485,2)))))))))))))</f>
        <v/>
      </c>
      <c r="J1485" s="43">
        <f>IF(D1485="",0,IF(K1485=LIST!$A$75,0,IF(K1485=LIST!$A$76,0,IF(K1485=LIST!$A$77,0,IF(K1485=LIST!$A$78,0,(MIN(D1485,8)-K1485))))))</f>
        <v>0</v>
      </c>
      <c r="K1485" s="185" t="str">
        <f>IF(D1485="","",IF('CLAIM FORM'!$M$7="",0,IF(L1485=LIST!$A$78,0,IF('CLAIM FORM'!$M$7="R&amp;D",0,IF(E1485="",LIST!$A$75,IF(F1485=LIST!$F$30,0,IFERROR(((VLOOKUP(E1485,'TRAINING CODE'!B:D,3,FALSE)*MIN(D1485,8))),LIST!$A$76)))))))</f>
        <v/>
      </c>
      <c r="L1485" s="183" t="str">
        <f>IF(B1485="","",IF('CLAIM FORM'!$M$7="",LIST!$A$77,IFERROR(VLOOKUP(B1485,'PHR (Project Hourly Rate)'!B:G,6,FALSE),LIST!$A$78)))</f>
        <v/>
      </c>
    </row>
    <row r="1486" spans="1:12" ht="36" customHeight="1">
      <c r="A1486" s="184">
        <v>1484</v>
      </c>
      <c r="B1486" s="46"/>
      <c r="C1486" s="47"/>
      <c r="D1486" s="48"/>
      <c r="E1486" s="49"/>
      <c r="F1486" s="49"/>
      <c r="G1486" s="41" t="str">
        <f>IF(C1486="","",VLOOKUP(WEEKDAY(C1486),LIST!$A$15:$B$21,2,FALSE))</f>
        <v/>
      </c>
      <c r="H1486" s="42" t="str">
        <f>IF(B1486="","",IF(L1486=LIST!$A$80,LIST!$A$78,IF(L1486=LIST!$A$81,LIST!$A$78,IF(L1486=LIST!$A$82,LIST!$A$78,IF(IFERROR(VLOOKUP(B1486,'PHR (Project Hourly Rate)'!B:G,6,FALSE),LIST!$A$78)=0,LIST!$A$79,L1486)))))</f>
        <v/>
      </c>
      <c r="I1486" s="42" t="str">
        <f>IF(B1486="","",IF(L1486=LIST!$A$75,"",IF(K1486=LIST!$A$76,LIST!$A$76,IF(L1486=LIST!$A$77,"",IF(L1486=LIST!$A$78,"",IF(L1486=LIST!$A$80,"",IF(L1486=LIST!$A$72,"",IF(L1486=LIST!$A$73,"",IF(L1486=LIST!$A$81,"",IF(L1486=LIST!$A$82,"",IF(L1486=LIST!$A$79,"",IF(K1486=LIST!$A$75,LIST!$A$75,ROUND(J1486*L1486,2)))))))))))))</f>
        <v/>
      </c>
      <c r="J1486" s="43">
        <f>IF(D1486="",0,IF(K1486=LIST!$A$75,0,IF(K1486=LIST!$A$76,0,IF(K1486=LIST!$A$77,0,IF(K1486=LIST!$A$78,0,(MIN(D1486,8)-K1486))))))</f>
        <v>0</v>
      </c>
      <c r="K1486" s="185" t="str">
        <f>IF(D1486="","",IF('CLAIM FORM'!$M$7="",0,IF(L1486=LIST!$A$78,0,IF('CLAIM FORM'!$M$7="R&amp;D",0,IF(E1486="",LIST!$A$75,IF(F1486=LIST!$F$30,0,IFERROR(((VLOOKUP(E1486,'TRAINING CODE'!B:D,3,FALSE)*MIN(D1486,8))),LIST!$A$76)))))))</f>
        <v/>
      </c>
      <c r="L1486" s="183" t="str">
        <f>IF(B1486="","",IF('CLAIM FORM'!$M$7="",LIST!$A$77,IFERROR(VLOOKUP(B1486,'PHR (Project Hourly Rate)'!B:G,6,FALSE),LIST!$A$78)))</f>
        <v/>
      </c>
    </row>
    <row r="1487" spans="1:12" ht="36" customHeight="1">
      <c r="A1487" s="184">
        <v>1485</v>
      </c>
      <c r="B1487" s="46"/>
      <c r="C1487" s="47"/>
      <c r="D1487" s="48"/>
      <c r="E1487" s="49"/>
      <c r="F1487" s="49"/>
      <c r="G1487" s="41" t="str">
        <f>IF(C1487="","",VLOOKUP(WEEKDAY(C1487),LIST!$A$15:$B$21,2,FALSE))</f>
        <v/>
      </c>
      <c r="H1487" s="42" t="str">
        <f>IF(B1487="","",IF(L1487=LIST!$A$80,LIST!$A$78,IF(L1487=LIST!$A$81,LIST!$A$78,IF(L1487=LIST!$A$82,LIST!$A$78,IF(IFERROR(VLOOKUP(B1487,'PHR (Project Hourly Rate)'!B:G,6,FALSE),LIST!$A$78)=0,LIST!$A$79,L1487)))))</f>
        <v/>
      </c>
      <c r="I1487" s="42" t="str">
        <f>IF(B1487="","",IF(L1487=LIST!$A$75,"",IF(K1487=LIST!$A$76,LIST!$A$76,IF(L1487=LIST!$A$77,"",IF(L1487=LIST!$A$78,"",IF(L1487=LIST!$A$80,"",IF(L1487=LIST!$A$72,"",IF(L1487=LIST!$A$73,"",IF(L1487=LIST!$A$81,"",IF(L1487=LIST!$A$82,"",IF(L1487=LIST!$A$79,"",IF(K1487=LIST!$A$75,LIST!$A$75,ROUND(J1487*L1487,2)))))))))))))</f>
        <v/>
      </c>
      <c r="J1487" s="43">
        <f>IF(D1487="",0,IF(K1487=LIST!$A$75,0,IF(K1487=LIST!$A$76,0,IF(K1487=LIST!$A$77,0,IF(K1487=LIST!$A$78,0,(MIN(D1487,8)-K1487))))))</f>
        <v>0</v>
      </c>
      <c r="K1487" s="185" t="str">
        <f>IF(D1487="","",IF('CLAIM FORM'!$M$7="",0,IF(L1487=LIST!$A$78,0,IF('CLAIM FORM'!$M$7="R&amp;D",0,IF(E1487="",LIST!$A$75,IF(F1487=LIST!$F$30,0,IFERROR(((VLOOKUP(E1487,'TRAINING CODE'!B:D,3,FALSE)*MIN(D1487,8))),LIST!$A$76)))))))</f>
        <v/>
      </c>
      <c r="L1487" s="183" t="str">
        <f>IF(B1487="","",IF('CLAIM FORM'!$M$7="",LIST!$A$77,IFERROR(VLOOKUP(B1487,'PHR (Project Hourly Rate)'!B:G,6,FALSE),LIST!$A$78)))</f>
        <v/>
      </c>
    </row>
    <row r="1488" spans="1:12" ht="36" customHeight="1">
      <c r="A1488" s="184">
        <v>1486</v>
      </c>
      <c r="B1488" s="46"/>
      <c r="C1488" s="47"/>
      <c r="D1488" s="48"/>
      <c r="E1488" s="49"/>
      <c r="F1488" s="49"/>
      <c r="G1488" s="41" t="str">
        <f>IF(C1488="","",VLOOKUP(WEEKDAY(C1488),LIST!$A$15:$B$21,2,FALSE))</f>
        <v/>
      </c>
      <c r="H1488" s="42" t="str">
        <f>IF(B1488="","",IF(L1488=LIST!$A$80,LIST!$A$78,IF(L1488=LIST!$A$81,LIST!$A$78,IF(L1488=LIST!$A$82,LIST!$A$78,IF(IFERROR(VLOOKUP(B1488,'PHR (Project Hourly Rate)'!B:G,6,FALSE),LIST!$A$78)=0,LIST!$A$79,L1488)))))</f>
        <v/>
      </c>
      <c r="I1488" s="42" t="str">
        <f>IF(B1488="","",IF(L1488=LIST!$A$75,"",IF(K1488=LIST!$A$76,LIST!$A$76,IF(L1488=LIST!$A$77,"",IF(L1488=LIST!$A$78,"",IF(L1488=LIST!$A$80,"",IF(L1488=LIST!$A$72,"",IF(L1488=LIST!$A$73,"",IF(L1488=LIST!$A$81,"",IF(L1488=LIST!$A$82,"",IF(L1488=LIST!$A$79,"",IF(K1488=LIST!$A$75,LIST!$A$75,ROUND(J1488*L1488,2)))))))))))))</f>
        <v/>
      </c>
      <c r="J1488" s="43">
        <f>IF(D1488="",0,IF(K1488=LIST!$A$75,0,IF(K1488=LIST!$A$76,0,IF(K1488=LIST!$A$77,0,IF(K1488=LIST!$A$78,0,(MIN(D1488,8)-K1488))))))</f>
        <v>0</v>
      </c>
      <c r="K1488" s="185" t="str">
        <f>IF(D1488="","",IF('CLAIM FORM'!$M$7="",0,IF(L1488=LIST!$A$78,0,IF('CLAIM FORM'!$M$7="R&amp;D",0,IF(E1488="",LIST!$A$75,IF(F1488=LIST!$F$30,0,IFERROR(((VLOOKUP(E1488,'TRAINING CODE'!B:D,3,FALSE)*MIN(D1488,8))),LIST!$A$76)))))))</f>
        <v/>
      </c>
      <c r="L1488" s="183" t="str">
        <f>IF(B1488="","",IF('CLAIM FORM'!$M$7="",LIST!$A$77,IFERROR(VLOOKUP(B1488,'PHR (Project Hourly Rate)'!B:G,6,FALSE),LIST!$A$78)))</f>
        <v/>
      </c>
    </row>
    <row r="1489" spans="1:12" ht="36" customHeight="1">
      <c r="A1489" s="184">
        <v>1487</v>
      </c>
      <c r="B1489" s="46"/>
      <c r="C1489" s="47"/>
      <c r="D1489" s="48"/>
      <c r="E1489" s="49"/>
      <c r="F1489" s="49"/>
      <c r="G1489" s="41" t="str">
        <f>IF(C1489="","",VLOOKUP(WEEKDAY(C1489),LIST!$A$15:$B$21,2,FALSE))</f>
        <v/>
      </c>
      <c r="H1489" s="42" t="str">
        <f>IF(B1489="","",IF(L1489=LIST!$A$80,LIST!$A$78,IF(L1489=LIST!$A$81,LIST!$A$78,IF(L1489=LIST!$A$82,LIST!$A$78,IF(IFERROR(VLOOKUP(B1489,'PHR (Project Hourly Rate)'!B:G,6,FALSE),LIST!$A$78)=0,LIST!$A$79,L1489)))))</f>
        <v/>
      </c>
      <c r="I1489" s="42" t="str">
        <f>IF(B1489="","",IF(L1489=LIST!$A$75,"",IF(K1489=LIST!$A$76,LIST!$A$76,IF(L1489=LIST!$A$77,"",IF(L1489=LIST!$A$78,"",IF(L1489=LIST!$A$80,"",IF(L1489=LIST!$A$72,"",IF(L1489=LIST!$A$73,"",IF(L1489=LIST!$A$81,"",IF(L1489=LIST!$A$82,"",IF(L1489=LIST!$A$79,"",IF(K1489=LIST!$A$75,LIST!$A$75,ROUND(J1489*L1489,2)))))))))))))</f>
        <v/>
      </c>
      <c r="J1489" s="43">
        <f>IF(D1489="",0,IF(K1489=LIST!$A$75,0,IF(K1489=LIST!$A$76,0,IF(K1489=LIST!$A$77,0,IF(K1489=LIST!$A$78,0,(MIN(D1489,8)-K1489))))))</f>
        <v>0</v>
      </c>
      <c r="K1489" s="185" t="str">
        <f>IF(D1489="","",IF('CLAIM FORM'!$M$7="",0,IF(L1489=LIST!$A$78,0,IF('CLAIM FORM'!$M$7="R&amp;D",0,IF(E1489="",LIST!$A$75,IF(F1489=LIST!$F$30,0,IFERROR(((VLOOKUP(E1489,'TRAINING CODE'!B:D,3,FALSE)*MIN(D1489,8))),LIST!$A$76)))))))</f>
        <v/>
      </c>
      <c r="L1489" s="183" t="str">
        <f>IF(B1489="","",IF('CLAIM FORM'!$M$7="",LIST!$A$77,IFERROR(VLOOKUP(B1489,'PHR (Project Hourly Rate)'!B:G,6,FALSE),LIST!$A$78)))</f>
        <v/>
      </c>
    </row>
    <row r="1490" spans="1:12" ht="36" customHeight="1">
      <c r="A1490" s="184">
        <v>1488</v>
      </c>
      <c r="B1490" s="46"/>
      <c r="C1490" s="47"/>
      <c r="D1490" s="48"/>
      <c r="E1490" s="49"/>
      <c r="F1490" s="49"/>
      <c r="G1490" s="41" t="str">
        <f>IF(C1490="","",VLOOKUP(WEEKDAY(C1490),LIST!$A$15:$B$21,2,FALSE))</f>
        <v/>
      </c>
      <c r="H1490" s="42" t="str">
        <f>IF(B1490="","",IF(L1490=LIST!$A$80,LIST!$A$78,IF(L1490=LIST!$A$81,LIST!$A$78,IF(L1490=LIST!$A$82,LIST!$A$78,IF(IFERROR(VLOOKUP(B1490,'PHR (Project Hourly Rate)'!B:G,6,FALSE),LIST!$A$78)=0,LIST!$A$79,L1490)))))</f>
        <v/>
      </c>
      <c r="I1490" s="42" t="str">
        <f>IF(B1490="","",IF(L1490=LIST!$A$75,"",IF(K1490=LIST!$A$76,LIST!$A$76,IF(L1490=LIST!$A$77,"",IF(L1490=LIST!$A$78,"",IF(L1490=LIST!$A$80,"",IF(L1490=LIST!$A$72,"",IF(L1490=LIST!$A$73,"",IF(L1490=LIST!$A$81,"",IF(L1490=LIST!$A$82,"",IF(L1490=LIST!$A$79,"",IF(K1490=LIST!$A$75,LIST!$A$75,ROUND(J1490*L1490,2)))))))))))))</f>
        <v/>
      </c>
      <c r="J1490" s="43">
        <f>IF(D1490="",0,IF(K1490=LIST!$A$75,0,IF(K1490=LIST!$A$76,0,IF(K1490=LIST!$A$77,0,IF(K1490=LIST!$A$78,0,(MIN(D1490,8)-K1490))))))</f>
        <v>0</v>
      </c>
      <c r="K1490" s="185" t="str">
        <f>IF(D1490="","",IF('CLAIM FORM'!$M$7="",0,IF(L1490=LIST!$A$78,0,IF('CLAIM FORM'!$M$7="R&amp;D",0,IF(E1490="",LIST!$A$75,IF(F1490=LIST!$F$30,0,IFERROR(((VLOOKUP(E1490,'TRAINING CODE'!B:D,3,FALSE)*MIN(D1490,8))),LIST!$A$76)))))))</f>
        <v/>
      </c>
      <c r="L1490" s="183" t="str">
        <f>IF(B1490="","",IF('CLAIM FORM'!$M$7="",LIST!$A$77,IFERROR(VLOOKUP(B1490,'PHR (Project Hourly Rate)'!B:G,6,FALSE),LIST!$A$78)))</f>
        <v/>
      </c>
    </row>
    <row r="1491" spans="1:12" ht="36" customHeight="1">
      <c r="A1491" s="184">
        <v>1489</v>
      </c>
      <c r="B1491" s="46"/>
      <c r="C1491" s="47"/>
      <c r="D1491" s="48"/>
      <c r="E1491" s="49"/>
      <c r="F1491" s="49"/>
      <c r="G1491" s="41" t="str">
        <f>IF(C1491="","",VLOOKUP(WEEKDAY(C1491),LIST!$A$15:$B$21,2,FALSE))</f>
        <v/>
      </c>
      <c r="H1491" s="42" t="str">
        <f>IF(B1491="","",IF(L1491=LIST!$A$80,LIST!$A$78,IF(L1491=LIST!$A$81,LIST!$A$78,IF(L1491=LIST!$A$82,LIST!$A$78,IF(IFERROR(VLOOKUP(B1491,'PHR (Project Hourly Rate)'!B:G,6,FALSE),LIST!$A$78)=0,LIST!$A$79,L1491)))))</f>
        <v/>
      </c>
      <c r="I1491" s="42" t="str">
        <f>IF(B1491="","",IF(L1491=LIST!$A$75,"",IF(K1491=LIST!$A$76,LIST!$A$76,IF(L1491=LIST!$A$77,"",IF(L1491=LIST!$A$78,"",IF(L1491=LIST!$A$80,"",IF(L1491=LIST!$A$72,"",IF(L1491=LIST!$A$73,"",IF(L1491=LIST!$A$81,"",IF(L1491=LIST!$A$82,"",IF(L1491=LIST!$A$79,"",IF(K1491=LIST!$A$75,LIST!$A$75,ROUND(J1491*L1491,2)))))))))))))</f>
        <v/>
      </c>
      <c r="J1491" s="43">
        <f>IF(D1491="",0,IF(K1491=LIST!$A$75,0,IF(K1491=LIST!$A$76,0,IF(K1491=LIST!$A$77,0,IF(K1491=LIST!$A$78,0,(MIN(D1491,8)-K1491))))))</f>
        <v>0</v>
      </c>
      <c r="K1491" s="185" t="str">
        <f>IF(D1491="","",IF('CLAIM FORM'!$M$7="",0,IF(L1491=LIST!$A$78,0,IF('CLAIM FORM'!$M$7="R&amp;D",0,IF(E1491="",LIST!$A$75,IF(F1491=LIST!$F$30,0,IFERROR(((VLOOKUP(E1491,'TRAINING CODE'!B:D,3,FALSE)*MIN(D1491,8))),LIST!$A$76)))))))</f>
        <v/>
      </c>
      <c r="L1491" s="183" t="str">
        <f>IF(B1491="","",IF('CLAIM FORM'!$M$7="",LIST!$A$77,IFERROR(VLOOKUP(B1491,'PHR (Project Hourly Rate)'!B:G,6,FALSE),LIST!$A$78)))</f>
        <v/>
      </c>
    </row>
    <row r="1492" spans="1:12" ht="36" customHeight="1">
      <c r="A1492" s="184">
        <v>1490</v>
      </c>
      <c r="B1492" s="46"/>
      <c r="C1492" s="47"/>
      <c r="D1492" s="48"/>
      <c r="E1492" s="49"/>
      <c r="F1492" s="49"/>
      <c r="G1492" s="41" t="str">
        <f>IF(C1492="","",VLOOKUP(WEEKDAY(C1492),LIST!$A$15:$B$21,2,FALSE))</f>
        <v/>
      </c>
      <c r="H1492" s="42" t="str">
        <f>IF(B1492="","",IF(L1492=LIST!$A$80,LIST!$A$78,IF(L1492=LIST!$A$81,LIST!$A$78,IF(L1492=LIST!$A$82,LIST!$A$78,IF(IFERROR(VLOOKUP(B1492,'PHR (Project Hourly Rate)'!B:G,6,FALSE),LIST!$A$78)=0,LIST!$A$79,L1492)))))</f>
        <v/>
      </c>
      <c r="I1492" s="42" t="str">
        <f>IF(B1492="","",IF(L1492=LIST!$A$75,"",IF(K1492=LIST!$A$76,LIST!$A$76,IF(L1492=LIST!$A$77,"",IF(L1492=LIST!$A$78,"",IF(L1492=LIST!$A$80,"",IF(L1492=LIST!$A$72,"",IF(L1492=LIST!$A$73,"",IF(L1492=LIST!$A$81,"",IF(L1492=LIST!$A$82,"",IF(L1492=LIST!$A$79,"",IF(K1492=LIST!$A$75,LIST!$A$75,ROUND(J1492*L1492,2)))))))))))))</f>
        <v/>
      </c>
      <c r="J1492" s="43">
        <f>IF(D1492="",0,IF(K1492=LIST!$A$75,0,IF(K1492=LIST!$A$76,0,IF(K1492=LIST!$A$77,0,IF(K1492=LIST!$A$78,0,(MIN(D1492,8)-K1492))))))</f>
        <v>0</v>
      </c>
      <c r="K1492" s="185" t="str">
        <f>IF(D1492="","",IF('CLAIM FORM'!$M$7="",0,IF(L1492=LIST!$A$78,0,IF('CLAIM FORM'!$M$7="R&amp;D",0,IF(E1492="",LIST!$A$75,IF(F1492=LIST!$F$30,0,IFERROR(((VLOOKUP(E1492,'TRAINING CODE'!B:D,3,FALSE)*MIN(D1492,8))),LIST!$A$76)))))))</f>
        <v/>
      </c>
      <c r="L1492" s="183" t="str">
        <f>IF(B1492="","",IF('CLAIM FORM'!$M$7="",LIST!$A$77,IFERROR(VLOOKUP(B1492,'PHR (Project Hourly Rate)'!B:G,6,FALSE),LIST!$A$78)))</f>
        <v/>
      </c>
    </row>
    <row r="1493" spans="1:12" ht="36" customHeight="1">
      <c r="A1493" s="184">
        <v>1491</v>
      </c>
      <c r="B1493" s="46"/>
      <c r="C1493" s="47"/>
      <c r="D1493" s="48"/>
      <c r="E1493" s="49"/>
      <c r="F1493" s="49"/>
      <c r="G1493" s="41" t="str">
        <f>IF(C1493="","",VLOOKUP(WEEKDAY(C1493),LIST!$A$15:$B$21,2,FALSE))</f>
        <v/>
      </c>
      <c r="H1493" s="42" t="str">
        <f>IF(B1493="","",IF(L1493=LIST!$A$80,LIST!$A$78,IF(L1493=LIST!$A$81,LIST!$A$78,IF(L1493=LIST!$A$82,LIST!$A$78,IF(IFERROR(VLOOKUP(B1493,'PHR (Project Hourly Rate)'!B:G,6,FALSE),LIST!$A$78)=0,LIST!$A$79,L1493)))))</f>
        <v/>
      </c>
      <c r="I1493" s="42" t="str">
        <f>IF(B1493="","",IF(L1493=LIST!$A$75,"",IF(K1493=LIST!$A$76,LIST!$A$76,IF(L1493=LIST!$A$77,"",IF(L1493=LIST!$A$78,"",IF(L1493=LIST!$A$80,"",IF(L1493=LIST!$A$72,"",IF(L1493=LIST!$A$73,"",IF(L1493=LIST!$A$81,"",IF(L1493=LIST!$A$82,"",IF(L1493=LIST!$A$79,"",IF(K1493=LIST!$A$75,LIST!$A$75,ROUND(J1493*L1493,2)))))))))))))</f>
        <v/>
      </c>
      <c r="J1493" s="43">
        <f>IF(D1493="",0,IF(K1493=LIST!$A$75,0,IF(K1493=LIST!$A$76,0,IF(K1493=LIST!$A$77,0,IF(K1493=LIST!$A$78,0,(MIN(D1493,8)-K1493))))))</f>
        <v>0</v>
      </c>
      <c r="K1493" s="185" t="str">
        <f>IF(D1493="","",IF('CLAIM FORM'!$M$7="",0,IF(L1493=LIST!$A$78,0,IF('CLAIM FORM'!$M$7="R&amp;D",0,IF(E1493="",LIST!$A$75,IF(F1493=LIST!$F$30,0,IFERROR(((VLOOKUP(E1493,'TRAINING CODE'!B:D,3,FALSE)*MIN(D1493,8))),LIST!$A$76)))))))</f>
        <v/>
      </c>
      <c r="L1493" s="183" t="str">
        <f>IF(B1493="","",IF('CLAIM FORM'!$M$7="",LIST!$A$77,IFERROR(VLOOKUP(B1493,'PHR (Project Hourly Rate)'!B:G,6,FALSE),LIST!$A$78)))</f>
        <v/>
      </c>
    </row>
    <row r="1494" spans="1:12" ht="36" customHeight="1">
      <c r="A1494" s="184">
        <v>1492</v>
      </c>
      <c r="B1494" s="46"/>
      <c r="C1494" s="47"/>
      <c r="D1494" s="48"/>
      <c r="E1494" s="49"/>
      <c r="F1494" s="49"/>
      <c r="G1494" s="41" t="str">
        <f>IF(C1494="","",VLOOKUP(WEEKDAY(C1494),LIST!$A$15:$B$21,2,FALSE))</f>
        <v/>
      </c>
      <c r="H1494" s="42" t="str">
        <f>IF(B1494="","",IF(L1494=LIST!$A$80,LIST!$A$78,IF(L1494=LIST!$A$81,LIST!$A$78,IF(L1494=LIST!$A$82,LIST!$A$78,IF(IFERROR(VLOOKUP(B1494,'PHR (Project Hourly Rate)'!B:G,6,FALSE),LIST!$A$78)=0,LIST!$A$79,L1494)))))</f>
        <v/>
      </c>
      <c r="I1494" s="42" t="str">
        <f>IF(B1494="","",IF(L1494=LIST!$A$75,"",IF(K1494=LIST!$A$76,LIST!$A$76,IF(L1494=LIST!$A$77,"",IF(L1494=LIST!$A$78,"",IF(L1494=LIST!$A$80,"",IF(L1494=LIST!$A$72,"",IF(L1494=LIST!$A$73,"",IF(L1494=LIST!$A$81,"",IF(L1494=LIST!$A$82,"",IF(L1494=LIST!$A$79,"",IF(K1494=LIST!$A$75,LIST!$A$75,ROUND(J1494*L1494,2)))))))))))))</f>
        <v/>
      </c>
      <c r="J1494" s="43">
        <f>IF(D1494="",0,IF(K1494=LIST!$A$75,0,IF(K1494=LIST!$A$76,0,IF(K1494=LIST!$A$77,0,IF(K1494=LIST!$A$78,0,(MIN(D1494,8)-K1494))))))</f>
        <v>0</v>
      </c>
      <c r="K1494" s="185" t="str">
        <f>IF(D1494="","",IF('CLAIM FORM'!$M$7="",0,IF(L1494=LIST!$A$78,0,IF('CLAIM FORM'!$M$7="R&amp;D",0,IF(E1494="",LIST!$A$75,IF(F1494=LIST!$F$30,0,IFERROR(((VLOOKUP(E1494,'TRAINING CODE'!B:D,3,FALSE)*MIN(D1494,8))),LIST!$A$76)))))))</f>
        <v/>
      </c>
      <c r="L1494" s="183" t="str">
        <f>IF(B1494="","",IF('CLAIM FORM'!$M$7="",LIST!$A$77,IFERROR(VLOOKUP(B1494,'PHR (Project Hourly Rate)'!B:G,6,FALSE),LIST!$A$78)))</f>
        <v/>
      </c>
    </row>
    <row r="1495" spans="1:12" ht="36" customHeight="1">
      <c r="A1495" s="184">
        <v>1493</v>
      </c>
      <c r="B1495" s="46"/>
      <c r="C1495" s="47"/>
      <c r="D1495" s="48"/>
      <c r="E1495" s="49"/>
      <c r="F1495" s="49"/>
      <c r="G1495" s="41" t="str">
        <f>IF(C1495="","",VLOOKUP(WEEKDAY(C1495),LIST!$A$15:$B$21,2,FALSE))</f>
        <v/>
      </c>
      <c r="H1495" s="42" t="str">
        <f>IF(B1495="","",IF(L1495=LIST!$A$80,LIST!$A$78,IF(L1495=LIST!$A$81,LIST!$A$78,IF(L1495=LIST!$A$82,LIST!$A$78,IF(IFERROR(VLOOKUP(B1495,'PHR (Project Hourly Rate)'!B:G,6,FALSE),LIST!$A$78)=0,LIST!$A$79,L1495)))))</f>
        <v/>
      </c>
      <c r="I1495" s="42" t="str">
        <f>IF(B1495="","",IF(L1495=LIST!$A$75,"",IF(K1495=LIST!$A$76,LIST!$A$76,IF(L1495=LIST!$A$77,"",IF(L1495=LIST!$A$78,"",IF(L1495=LIST!$A$80,"",IF(L1495=LIST!$A$72,"",IF(L1495=LIST!$A$73,"",IF(L1495=LIST!$A$81,"",IF(L1495=LIST!$A$82,"",IF(L1495=LIST!$A$79,"",IF(K1495=LIST!$A$75,LIST!$A$75,ROUND(J1495*L1495,2)))))))))))))</f>
        <v/>
      </c>
      <c r="J1495" s="43">
        <f>IF(D1495="",0,IF(K1495=LIST!$A$75,0,IF(K1495=LIST!$A$76,0,IF(K1495=LIST!$A$77,0,IF(K1495=LIST!$A$78,0,(MIN(D1495,8)-K1495))))))</f>
        <v>0</v>
      </c>
      <c r="K1495" s="185" t="str">
        <f>IF(D1495="","",IF('CLAIM FORM'!$M$7="",0,IF(L1495=LIST!$A$78,0,IF('CLAIM FORM'!$M$7="R&amp;D",0,IF(E1495="",LIST!$A$75,IF(F1495=LIST!$F$30,0,IFERROR(((VLOOKUP(E1495,'TRAINING CODE'!B:D,3,FALSE)*MIN(D1495,8))),LIST!$A$76)))))))</f>
        <v/>
      </c>
      <c r="L1495" s="183" t="str">
        <f>IF(B1495="","",IF('CLAIM FORM'!$M$7="",LIST!$A$77,IFERROR(VLOOKUP(B1495,'PHR (Project Hourly Rate)'!B:G,6,FALSE),LIST!$A$78)))</f>
        <v/>
      </c>
    </row>
    <row r="1496" spans="1:12" ht="36" customHeight="1">
      <c r="A1496" s="184">
        <v>1494</v>
      </c>
      <c r="B1496" s="46"/>
      <c r="C1496" s="47"/>
      <c r="D1496" s="48"/>
      <c r="E1496" s="49"/>
      <c r="F1496" s="49"/>
      <c r="G1496" s="41" t="str">
        <f>IF(C1496="","",VLOOKUP(WEEKDAY(C1496),LIST!$A$15:$B$21,2,FALSE))</f>
        <v/>
      </c>
      <c r="H1496" s="42" t="str">
        <f>IF(B1496="","",IF(L1496=LIST!$A$80,LIST!$A$78,IF(L1496=LIST!$A$81,LIST!$A$78,IF(L1496=LIST!$A$82,LIST!$A$78,IF(IFERROR(VLOOKUP(B1496,'PHR (Project Hourly Rate)'!B:G,6,FALSE),LIST!$A$78)=0,LIST!$A$79,L1496)))))</f>
        <v/>
      </c>
      <c r="I1496" s="42" t="str">
        <f>IF(B1496="","",IF(L1496=LIST!$A$75,"",IF(K1496=LIST!$A$76,LIST!$A$76,IF(L1496=LIST!$A$77,"",IF(L1496=LIST!$A$78,"",IF(L1496=LIST!$A$80,"",IF(L1496=LIST!$A$72,"",IF(L1496=LIST!$A$73,"",IF(L1496=LIST!$A$81,"",IF(L1496=LIST!$A$82,"",IF(L1496=LIST!$A$79,"",IF(K1496=LIST!$A$75,LIST!$A$75,ROUND(J1496*L1496,2)))))))))))))</f>
        <v/>
      </c>
      <c r="J1496" s="43">
        <f>IF(D1496="",0,IF(K1496=LIST!$A$75,0,IF(K1496=LIST!$A$76,0,IF(K1496=LIST!$A$77,0,IF(K1496=LIST!$A$78,0,(MIN(D1496,8)-K1496))))))</f>
        <v>0</v>
      </c>
      <c r="K1496" s="185" t="str">
        <f>IF(D1496="","",IF('CLAIM FORM'!$M$7="",0,IF(L1496=LIST!$A$78,0,IF('CLAIM FORM'!$M$7="R&amp;D",0,IF(E1496="",LIST!$A$75,IF(F1496=LIST!$F$30,0,IFERROR(((VLOOKUP(E1496,'TRAINING CODE'!B:D,3,FALSE)*MIN(D1496,8))),LIST!$A$76)))))))</f>
        <v/>
      </c>
      <c r="L1496" s="183" t="str">
        <f>IF(B1496="","",IF('CLAIM FORM'!$M$7="",LIST!$A$77,IFERROR(VLOOKUP(B1496,'PHR (Project Hourly Rate)'!B:G,6,FALSE),LIST!$A$78)))</f>
        <v/>
      </c>
    </row>
    <row r="1497" spans="1:12" ht="36" customHeight="1">
      <c r="A1497" s="184">
        <v>1495</v>
      </c>
      <c r="B1497" s="46"/>
      <c r="C1497" s="47"/>
      <c r="D1497" s="48"/>
      <c r="E1497" s="49"/>
      <c r="F1497" s="49"/>
      <c r="G1497" s="41" t="str">
        <f>IF(C1497="","",VLOOKUP(WEEKDAY(C1497),LIST!$A$15:$B$21,2,FALSE))</f>
        <v/>
      </c>
      <c r="H1497" s="42" t="str">
        <f>IF(B1497="","",IF(L1497=LIST!$A$80,LIST!$A$78,IF(L1497=LIST!$A$81,LIST!$A$78,IF(L1497=LIST!$A$82,LIST!$A$78,IF(IFERROR(VLOOKUP(B1497,'PHR (Project Hourly Rate)'!B:G,6,FALSE),LIST!$A$78)=0,LIST!$A$79,L1497)))))</f>
        <v/>
      </c>
      <c r="I1497" s="42" t="str">
        <f>IF(B1497="","",IF(L1497=LIST!$A$75,"",IF(K1497=LIST!$A$76,LIST!$A$76,IF(L1497=LIST!$A$77,"",IF(L1497=LIST!$A$78,"",IF(L1497=LIST!$A$80,"",IF(L1497=LIST!$A$72,"",IF(L1497=LIST!$A$73,"",IF(L1497=LIST!$A$81,"",IF(L1497=LIST!$A$82,"",IF(L1497=LIST!$A$79,"",IF(K1497=LIST!$A$75,LIST!$A$75,ROUND(J1497*L1497,2)))))))))))))</f>
        <v/>
      </c>
      <c r="J1497" s="43">
        <f>IF(D1497="",0,IF(K1497=LIST!$A$75,0,IF(K1497=LIST!$A$76,0,IF(K1497=LIST!$A$77,0,IF(K1497=LIST!$A$78,0,(MIN(D1497,8)-K1497))))))</f>
        <v>0</v>
      </c>
      <c r="K1497" s="185" t="str">
        <f>IF(D1497="","",IF('CLAIM FORM'!$M$7="",0,IF(L1497=LIST!$A$78,0,IF('CLAIM FORM'!$M$7="R&amp;D",0,IF(E1497="",LIST!$A$75,IF(F1497=LIST!$F$30,0,IFERROR(((VLOOKUP(E1497,'TRAINING CODE'!B:D,3,FALSE)*MIN(D1497,8))),LIST!$A$76)))))))</f>
        <v/>
      </c>
      <c r="L1497" s="183" t="str">
        <f>IF(B1497="","",IF('CLAIM FORM'!$M$7="",LIST!$A$77,IFERROR(VLOOKUP(B1497,'PHR (Project Hourly Rate)'!B:G,6,FALSE),LIST!$A$78)))</f>
        <v/>
      </c>
    </row>
    <row r="1498" spans="1:12" ht="36" customHeight="1">
      <c r="A1498" s="184">
        <v>1496</v>
      </c>
      <c r="B1498" s="46"/>
      <c r="C1498" s="47"/>
      <c r="D1498" s="48"/>
      <c r="E1498" s="49"/>
      <c r="F1498" s="49"/>
      <c r="G1498" s="41" t="str">
        <f>IF(C1498="","",VLOOKUP(WEEKDAY(C1498),LIST!$A$15:$B$21,2,FALSE))</f>
        <v/>
      </c>
      <c r="H1498" s="42" t="str">
        <f>IF(B1498="","",IF(L1498=LIST!$A$80,LIST!$A$78,IF(L1498=LIST!$A$81,LIST!$A$78,IF(L1498=LIST!$A$82,LIST!$A$78,IF(IFERROR(VLOOKUP(B1498,'PHR (Project Hourly Rate)'!B:G,6,FALSE),LIST!$A$78)=0,LIST!$A$79,L1498)))))</f>
        <v/>
      </c>
      <c r="I1498" s="42" t="str">
        <f>IF(B1498="","",IF(L1498=LIST!$A$75,"",IF(K1498=LIST!$A$76,LIST!$A$76,IF(L1498=LIST!$A$77,"",IF(L1498=LIST!$A$78,"",IF(L1498=LIST!$A$80,"",IF(L1498=LIST!$A$72,"",IF(L1498=LIST!$A$73,"",IF(L1498=LIST!$A$81,"",IF(L1498=LIST!$A$82,"",IF(L1498=LIST!$A$79,"",IF(K1498=LIST!$A$75,LIST!$A$75,ROUND(J1498*L1498,2)))))))))))))</f>
        <v/>
      </c>
      <c r="J1498" s="43">
        <f>IF(D1498="",0,IF(K1498=LIST!$A$75,0,IF(K1498=LIST!$A$76,0,IF(K1498=LIST!$A$77,0,IF(K1498=LIST!$A$78,0,(MIN(D1498,8)-K1498))))))</f>
        <v>0</v>
      </c>
      <c r="K1498" s="185" t="str">
        <f>IF(D1498="","",IF('CLAIM FORM'!$M$7="",0,IF(L1498=LIST!$A$78,0,IF('CLAIM FORM'!$M$7="R&amp;D",0,IF(E1498="",LIST!$A$75,IF(F1498=LIST!$F$30,0,IFERROR(((VLOOKUP(E1498,'TRAINING CODE'!B:D,3,FALSE)*MIN(D1498,8))),LIST!$A$76)))))))</f>
        <v/>
      </c>
      <c r="L1498" s="183" t="str">
        <f>IF(B1498="","",IF('CLAIM FORM'!$M$7="",LIST!$A$77,IFERROR(VLOOKUP(B1498,'PHR (Project Hourly Rate)'!B:G,6,FALSE),LIST!$A$78)))</f>
        <v/>
      </c>
    </row>
    <row r="1499" spans="1:12" ht="36" customHeight="1">
      <c r="A1499" s="184">
        <v>1497</v>
      </c>
      <c r="B1499" s="46"/>
      <c r="C1499" s="47"/>
      <c r="D1499" s="48"/>
      <c r="E1499" s="49"/>
      <c r="F1499" s="49"/>
      <c r="G1499" s="41" t="str">
        <f>IF(C1499="","",VLOOKUP(WEEKDAY(C1499),LIST!$A$15:$B$21,2,FALSE))</f>
        <v/>
      </c>
      <c r="H1499" s="42" t="str">
        <f>IF(B1499="","",IF(L1499=LIST!$A$80,LIST!$A$78,IF(L1499=LIST!$A$81,LIST!$A$78,IF(L1499=LIST!$A$82,LIST!$A$78,IF(IFERROR(VLOOKUP(B1499,'PHR (Project Hourly Rate)'!B:G,6,FALSE),LIST!$A$78)=0,LIST!$A$79,L1499)))))</f>
        <v/>
      </c>
      <c r="I1499" s="42" t="str">
        <f>IF(B1499="","",IF(L1499=LIST!$A$75,"",IF(K1499=LIST!$A$76,LIST!$A$76,IF(L1499=LIST!$A$77,"",IF(L1499=LIST!$A$78,"",IF(L1499=LIST!$A$80,"",IF(L1499=LIST!$A$72,"",IF(L1499=LIST!$A$73,"",IF(L1499=LIST!$A$81,"",IF(L1499=LIST!$A$82,"",IF(L1499=LIST!$A$79,"",IF(K1499=LIST!$A$75,LIST!$A$75,ROUND(J1499*L1499,2)))))))))))))</f>
        <v/>
      </c>
      <c r="J1499" s="43">
        <f>IF(D1499="",0,IF(K1499=LIST!$A$75,0,IF(K1499=LIST!$A$76,0,IF(K1499=LIST!$A$77,0,IF(K1499=LIST!$A$78,0,(MIN(D1499,8)-K1499))))))</f>
        <v>0</v>
      </c>
      <c r="K1499" s="185" t="str">
        <f>IF(D1499="","",IF('CLAIM FORM'!$M$7="",0,IF(L1499=LIST!$A$78,0,IF('CLAIM FORM'!$M$7="R&amp;D",0,IF(E1499="",LIST!$A$75,IF(F1499=LIST!$F$30,0,IFERROR(((VLOOKUP(E1499,'TRAINING CODE'!B:D,3,FALSE)*MIN(D1499,8))),LIST!$A$76)))))))</f>
        <v/>
      </c>
      <c r="L1499" s="183" t="str">
        <f>IF(B1499="","",IF('CLAIM FORM'!$M$7="",LIST!$A$77,IFERROR(VLOOKUP(B1499,'PHR (Project Hourly Rate)'!B:G,6,FALSE),LIST!$A$78)))</f>
        <v/>
      </c>
    </row>
    <row r="1500" spans="1:12" ht="36" customHeight="1">
      <c r="A1500" s="184">
        <v>1498</v>
      </c>
      <c r="B1500" s="46"/>
      <c r="C1500" s="47"/>
      <c r="D1500" s="48"/>
      <c r="E1500" s="49"/>
      <c r="F1500" s="49"/>
      <c r="G1500" s="41" t="str">
        <f>IF(C1500="","",VLOOKUP(WEEKDAY(C1500),LIST!$A$15:$B$21,2,FALSE))</f>
        <v/>
      </c>
      <c r="H1500" s="42" t="str">
        <f>IF(B1500="","",IF(L1500=LIST!$A$80,LIST!$A$78,IF(L1500=LIST!$A$81,LIST!$A$78,IF(L1500=LIST!$A$82,LIST!$A$78,IF(IFERROR(VLOOKUP(B1500,'PHR (Project Hourly Rate)'!B:G,6,FALSE),LIST!$A$78)=0,LIST!$A$79,L1500)))))</f>
        <v/>
      </c>
      <c r="I1500" s="42" t="str">
        <f>IF(B1500="","",IF(L1500=LIST!$A$75,"",IF(K1500=LIST!$A$76,LIST!$A$76,IF(L1500=LIST!$A$77,"",IF(L1500=LIST!$A$78,"",IF(L1500=LIST!$A$80,"",IF(L1500=LIST!$A$72,"",IF(L1500=LIST!$A$73,"",IF(L1500=LIST!$A$81,"",IF(L1500=LIST!$A$82,"",IF(L1500=LIST!$A$79,"",IF(K1500=LIST!$A$75,LIST!$A$75,ROUND(J1500*L1500,2)))))))))))))</f>
        <v/>
      </c>
      <c r="J1500" s="43">
        <f>IF(D1500="",0,IF(K1500=LIST!$A$75,0,IF(K1500=LIST!$A$76,0,IF(K1500=LIST!$A$77,0,IF(K1500=LIST!$A$78,0,(MIN(D1500,8)-K1500))))))</f>
        <v>0</v>
      </c>
      <c r="K1500" s="185" t="str">
        <f>IF(D1500="","",IF('CLAIM FORM'!$M$7="",0,IF(L1500=LIST!$A$78,0,IF('CLAIM FORM'!$M$7="R&amp;D",0,IF(E1500="",LIST!$A$75,IF(F1500=LIST!$F$30,0,IFERROR(((VLOOKUP(E1500,'TRAINING CODE'!B:D,3,FALSE)*MIN(D1500,8))),LIST!$A$76)))))))</f>
        <v/>
      </c>
      <c r="L1500" s="183" t="str">
        <f>IF(B1500="","",IF('CLAIM FORM'!$M$7="",LIST!$A$77,IFERROR(VLOOKUP(B1500,'PHR (Project Hourly Rate)'!B:G,6,FALSE),LIST!$A$78)))</f>
        <v/>
      </c>
    </row>
    <row r="1501" spans="1:12" ht="36" customHeight="1">
      <c r="A1501" s="184">
        <v>1499</v>
      </c>
      <c r="B1501" s="46"/>
      <c r="C1501" s="47"/>
      <c r="D1501" s="48"/>
      <c r="E1501" s="49"/>
      <c r="F1501" s="49"/>
      <c r="G1501" s="41" t="str">
        <f>IF(C1501="","",VLOOKUP(WEEKDAY(C1501),LIST!$A$15:$B$21,2,FALSE))</f>
        <v/>
      </c>
      <c r="H1501" s="42" t="str">
        <f>IF(B1501="","",IF(L1501=LIST!$A$80,LIST!$A$78,IF(L1501=LIST!$A$81,LIST!$A$78,IF(L1501=LIST!$A$82,LIST!$A$78,IF(IFERROR(VLOOKUP(B1501,'PHR (Project Hourly Rate)'!B:G,6,FALSE),LIST!$A$78)=0,LIST!$A$79,L1501)))))</f>
        <v/>
      </c>
      <c r="I1501" s="42" t="str">
        <f>IF(B1501="","",IF(L1501=LIST!$A$75,"",IF(K1501=LIST!$A$76,LIST!$A$76,IF(L1501=LIST!$A$77,"",IF(L1501=LIST!$A$78,"",IF(L1501=LIST!$A$80,"",IF(L1501=LIST!$A$72,"",IF(L1501=LIST!$A$73,"",IF(L1501=LIST!$A$81,"",IF(L1501=LIST!$A$82,"",IF(L1501=LIST!$A$79,"",IF(K1501=LIST!$A$75,LIST!$A$75,ROUND(J1501*L1501,2)))))))))))))</f>
        <v/>
      </c>
      <c r="J1501" s="43">
        <f>IF(D1501="",0,IF(K1501=LIST!$A$75,0,IF(K1501=LIST!$A$76,0,IF(K1501=LIST!$A$77,0,IF(K1501=LIST!$A$78,0,(MIN(D1501,8)-K1501))))))</f>
        <v>0</v>
      </c>
      <c r="K1501" s="185" t="str">
        <f>IF(D1501="","",IF('CLAIM FORM'!$M$7="",0,IF(L1501=LIST!$A$78,0,IF('CLAIM FORM'!$M$7="R&amp;D",0,IF(E1501="",LIST!$A$75,IF(F1501=LIST!$F$30,0,IFERROR(((VLOOKUP(E1501,'TRAINING CODE'!B:D,3,FALSE)*MIN(D1501,8))),LIST!$A$76)))))))</f>
        <v/>
      </c>
      <c r="L1501" s="183" t="str">
        <f>IF(B1501="","",IF('CLAIM FORM'!$M$7="",LIST!$A$77,IFERROR(VLOOKUP(B1501,'PHR (Project Hourly Rate)'!B:G,6,FALSE),LIST!$A$78)))</f>
        <v/>
      </c>
    </row>
    <row r="1502" spans="1:12" ht="36" customHeight="1">
      <c r="A1502" s="184">
        <v>1500</v>
      </c>
      <c r="B1502" s="46"/>
      <c r="C1502" s="47"/>
      <c r="D1502" s="48"/>
      <c r="E1502" s="49"/>
      <c r="F1502" s="49"/>
      <c r="G1502" s="41" t="str">
        <f>IF(C1502="","",VLOOKUP(WEEKDAY(C1502),LIST!$A$15:$B$21,2,FALSE))</f>
        <v/>
      </c>
      <c r="H1502" s="42" t="str">
        <f>IF(B1502="","",IF(L1502=LIST!$A$80,LIST!$A$78,IF(L1502=LIST!$A$81,LIST!$A$78,IF(L1502=LIST!$A$82,LIST!$A$78,IF(IFERROR(VLOOKUP(B1502,'PHR (Project Hourly Rate)'!B:G,6,FALSE),LIST!$A$78)=0,LIST!$A$79,L1502)))))</f>
        <v/>
      </c>
      <c r="I1502" s="42" t="str">
        <f>IF(B1502="","",IF(L1502=LIST!$A$75,"",IF(K1502=LIST!$A$76,LIST!$A$76,IF(L1502=LIST!$A$77,"",IF(L1502=LIST!$A$78,"",IF(L1502=LIST!$A$80,"",IF(L1502=LIST!$A$72,"",IF(L1502=LIST!$A$73,"",IF(L1502=LIST!$A$81,"",IF(L1502=LIST!$A$82,"",IF(L1502=LIST!$A$79,"",IF(K1502=LIST!$A$75,LIST!$A$75,ROUND(J1502*L1502,2)))))))))))))</f>
        <v/>
      </c>
      <c r="J1502" s="43">
        <f>IF(D1502="",0,IF(K1502=LIST!$A$75,0,IF(K1502=LIST!$A$76,0,IF(K1502=LIST!$A$77,0,IF(K1502=LIST!$A$78,0,(MIN(D1502,8)-K1502))))))</f>
        <v>0</v>
      </c>
      <c r="K1502" s="185" t="str">
        <f>IF(D1502="","",IF('CLAIM FORM'!$M$7="",0,IF(L1502=LIST!$A$78,0,IF('CLAIM FORM'!$M$7="R&amp;D",0,IF(E1502="",LIST!$A$75,IF(F1502=LIST!$F$30,0,IFERROR(((VLOOKUP(E1502,'TRAINING CODE'!B:D,3,FALSE)*MIN(D1502,8))),LIST!$A$76)))))))</f>
        <v/>
      </c>
      <c r="L1502" s="183" t="str">
        <f>IF(B1502="","",IF('CLAIM FORM'!$M$7="",LIST!$A$77,IFERROR(VLOOKUP(B1502,'PHR (Project Hourly Rate)'!B:G,6,FALSE),LIST!$A$78)))</f>
        <v/>
      </c>
    </row>
    <row r="1503" spans="1:12" ht="36" customHeight="1">
      <c r="A1503" s="184">
        <v>1501</v>
      </c>
      <c r="B1503" s="46"/>
      <c r="C1503" s="47"/>
      <c r="D1503" s="48"/>
      <c r="E1503" s="49"/>
      <c r="F1503" s="49"/>
      <c r="G1503" s="41" t="str">
        <f>IF(C1503="","",VLOOKUP(WEEKDAY(C1503),LIST!$A$15:$B$21,2,FALSE))</f>
        <v/>
      </c>
      <c r="H1503" s="42" t="str">
        <f>IF(B1503="","",IF(L1503=LIST!$A$80,LIST!$A$78,IF(L1503=LIST!$A$81,LIST!$A$78,IF(L1503=LIST!$A$82,LIST!$A$78,IF(IFERROR(VLOOKUP(B1503,'PHR (Project Hourly Rate)'!B:G,6,FALSE),LIST!$A$78)=0,LIST!$A$79,L1503)))))</f>
        <v/>
      </c>
      <c r="I1503" s="42" t="str">
        <f>IF(B1503="","",IF(L1503=LIST!$A$75,"",IF(K1503=LIST!$A$76,LIST!$A$76,IF(L1503=LIST!$A$77,"",IF(L1503=LIST!$A$78,"",IF(L1503=LIST!$A$80,"",IF(L1503=LIST!$A$72,"",IF(L1503=LIST!$A$73,"",IF(L1503=LIST!$A$81,"",IF(L1503=LIST!$A$82,"",IF(L1503=LIST!$A$79,"",IF(K1503=LIST!$A$75,LIST!$A$75,ROUND(J1503*L1503,2)))))))))))))</f>
        <v/>
      </c>
      <c r="J1503" s="43">
        <f>IF(D1503="",0,IF(K1503=LIST!$A$75,0,IF(K1503=LIST!$A$76,0,IF(K1503=LIST!$A$77,0,IF(K1503=LIST!$A$78,0,(MIN(D1503,8)-K1503))))))</f>
        <v>0</v>
      </c>
      <c r="K1503" s="185" t="str">
        <f>IF(D1503="","",IF('CLAIM FORM'!$M$7="",0,IF(L1503=LIST!$A$78,0,IF('CLAIM FORM'!$M$7="R&amp;D",0,IF(E1503="",LIST!$A$75,IF(F1503=LIST!$F$30,0,IFERROR(((VLOOKUP(E1503,'TRAINING CODE'!B:D,3,FALSE)*MIN(D1503,8))),LIST!$A$76)))))))</f>
        <v/>
      </c>
      <c r="L1503" s="183" t="str">
        <f>IF(B1503="","",IF('CLAIM FORM'!$M$7="",LIST!$A$77,IFERROR(VLOOKUP(B1503,'PHR (Project Hourly Rate)'!B:G,6,FALSE),LIST!$A$78)))</f>
        <v/>
      </c>
    </row>
    <row r="1504" spans="1:12" ht="36" customHeight="1">
      <c r="A1504" s="184">
        <v>1502</v>
      </c>
      <c r="B1504" s="46"/>
      <c r="C1504" s="47"/>
      <c r="D1504" s="48"/>
      <c r="E1504" s="49"/>
      <c r="F1504" s="49"/>
      <c r="G1504" s="41" t="str">
        <f>IF(C1504="","",VLOOKUP(WEEKDAY(C1504),LIST!$A$15:$B$21,2,FALSE))</f>
        <v/>
      </c>
      <c r="H1504" s="42" t="str">
        <f>IF(B1504="","",IF(L1504=LIST!$A$80,LIST!$A$78,IF(L1504=LIST!$A$81,LIST!$A$78,IF(L1504=LIST!$A$82,LIST!$A$78,IF(IFERROR(VLOOKUP(B1504,'PHR (Project Hourly Rate)'!B:G,6,FALSE),LIST!$A$78)=0,LIST!$A$79,L1504)))))</f>
        <v/>
      </c>
      <c r="I1504" s="42" t="str">
        <f>IF(B1504="","",IF(L1504=LIST!$A$75,"",IF(K1504=LIST!$A$76,LIST!$A$76,IF(L1504=LIST!$A$77,"",IF(L1504=LIST!$A$78,"",IF(L1504=LIST!$A$80,"",IF(L1504=LIST!$A$72,"",IF(L1504=LIST!$A$73,"",IF(L1504=LIST!$A$81,"",IF(L1504=LIST!$A$82,"",IF(L1504=LIST!$A$79,"",IF(K1504=LIST!$A$75,LIST!$A$75,ROUND(J1504*L1504,2)))))))))))))</f>
        <v/>
      </c>
      <c r="J1504" s="43">
        <f>IF(D1504="",0,IF(K1504=LIST!$A$75,0,IF(K1504=LIST!$A$76,0,IF(K1504=LIST!$A$77,0,IF(K1504=LIST!$A$78,0,(MIN(D1504,8)-K1504))))))</f>
        <v>0</v>
      </c>
      <c r="K1504" s="185" t="str">
        <f>IF(D1504="","",IF('CLAIM FORM'!$M$7="",0,IF(L1504=LIST!$A$78,0,IF('CLAIM FORM'!$M$7="R&amp;D",0,IF(E1504="",LIST!$A$75,IF(F1504=LIST!$F$30,0,IFERROR(((VLOOKUP(E1504,'TRAINING CODE'!B:D,3,FALSE)*MIN(D1504,8))),LIST!$A$76)))))))</f>
        <v/>
      </c>
      <c r="L1504" s="183" t="str">
        <f>IF(B1504="","",IF('CLAIM FORM'!$M$7="",LIST!$A$77,IFERROR(VLOOKUP(B1504,'PHR (Project Hourly Rate)'!B:G,6,FALSE),LIST!$A$78)))</f>
        <v/>
      </c>
    </row>
    <row r="1505" spans="1:12" ht="36" customHeight="1">
      <c r="A1505" s="184">
        <v>1503</v>
      </c>
      <c r="B1505" s="46"/>
      <c r="C1505" s="47"/>
      <c r="D1505" s="48"/>
      <c r="E1505" s="49"/>
      <c r="F1505" s="49"/>
      <c r="G1505" s="41" t="str">
        <f>IF(C1505="","",VLOOKUP(WEEKDAY(C1505),LIST!$A$15:$B$21,2,FALSE))</f>
        <v/>
      </c>
      <c r="H1505" s="42" t="str">
        <f>IF(B1505="","",IF(L1505=LIST!$A$80,LIST!$A$78,IF(L1505=LIST!$A$81,LIST!$A$78,IF(L1505=LIST!$A$82,LIST!$A$78,IF(IFERROR(VLOOKUP(B1505,'PHR (Project Hourly Rate)'!B:G,6,FALSE),LIST!$A$78)=0,LIST!$A$79,L1505)))))</f>
        <v/>
      </c>
      <c r="I1505" s="42" t="str">
        <f>IF(B1505="","",IF(L1505=LIST!$A$75,"",IF(K1505=LIST!$A$76,LIST!$A$76,IF(L1505=LIST!$A$77,"",IF(L1505=LIST!$A$78,"",IF(L1505=LIST!$A$80,"",IF(L1505=LIST!$A$72,"",IF(L1505=LIST!$A$73,"",IF(L1505=LIST!$A$81,"",IF(L1505=LIST!$A$82,"",IF(L1505=LIST!$A$79,"",IF(K1505=LIST!$A$75,LIST!$A$75,ROUND(J1505*L1505,2)))))))))))))</f>
        <v/>
      </c>
      <c r="J1505" s="43">
        <f>IF(D1505="",0,IF(K1505=LIST!$A$75,0,IF(K1505=LIST!$A$76,0,IF(K1505=LIST!$A$77,0,IF(K1505=LIST!$A$78,0,(MIN(D1505,8)-K1505))))))</f>
        <v>0</v>
      </c>
      <c r="K1505" s="185" t="str">
        <f>IF(D1505="","",IF('CLAIM FORM'!$M$7="",0,IF(L1505=LIST!$A$78,0,IF('CLAIM FORM'!$M$7="R&amp;D",0,IF(E1505="",LIST!$A$75,IF(F1505=LIST!$F$30,0,IFERROR(((VLOOKUP(E1505,'TRAINING CODE'!B:D,3,FALSE)*MIN(D1505,8))),LIST!$A$76)))))))</f>
        <v/>
      </c>
      <c r="L1505" s="183" t="str">
        <f>IF(B1505="","",IF('CLAIM FORM'!$M$7="",LIST!$A$77,IFERROR(VLOOKUP(B1505,'PHR (Project Hourly Rate)'!B:G,6,FALSE),LIST!$A$78)))</f>
        <v/>
      </c>
    </row>
    <row r="1506" spans="1:12" ht="36" customHeight="1">
      <c r="A1506" s="184">
        <v>1504</v>
      </c>
      <c r="B1506" s="46"/>
      <c r="C1506" s="47"/>
      <c r="D1506" s="48"/>
      <c r="E1506" s="49"/>
      <c r="F1506" s="49"/>
      <c r="G1506" s="41" t="str">
        <f>IF(C1506="","",VLOOKUP(WEEKDAY(C1506),LIST!$A$15:$B$21,2,FALSE))</f>
        <v/>
      </c>
      <c r="H1506" s="42" t="str">
        <f>IF(B1506="","",IF(L1506=LIST!$A$80,LIST!$A$78,IF(L1506=LIST!$A$81,LIST!$A$78,IF(L1506=LIST!$A$82,LIST!$A$78,IF(IFERROR(VLOOKUP(B1506,'PHR (Project Hourly Rate)'!B:G,6,FALSE),LIST!$A$78)=0,LIST!$A$79,L1506)))))</f>
        <v/>
      </c>
      <c r="I1506" s="42" t="str">
        <f>IF(B1506="","",IF(L1506=LIST!$A$75,"",IF(K1506=LIST!$A$76,LIST!$A$76,IF(L1506=LIST!$A$77,"",IF(L1506=LIST!$A$78,"",IF(L1506=LIST!$A$80,"",IF(L1506=LIST!$A$72,"",IF(L1506=LIST!$A$73,"",IF(L1506=LIST!$A$81,"",IF(L1506=LIST!$A$82,"",IF(L1506=LIST!$A$79,"",IF(K1506=LIST!$A$75,LIST!$A$75,ROUND(J1506*L1506,2)))))))))))))</f>
        <v/>
      </c>
      <c r="J1506" s="43">
        <f>IF(D1506="",0,IF(K1506=LIST!$A$75,0,IF(K1506=LIST!$A$76,0,IF(K1506=LIST!$A$77,0,IF(K1506=LIST!$A$78,0,(MIN(D1506,8)-K1506))))))</f>
        <v>0</v>
      </c>
      <c r="K1506" s="185" t="str">
        <f>IF(D1506="","",IF('CLAIM FORM'!$M$7="",0,IF(L1506=LIST!$A$78,0,IF('CLAIM FORM'!$M$7="R&amp;D",0,IF(E1506="",LIST!$A$75,IF(F1506=LIST!$F$30,0,IFERROR(((VLOOKUP(E1506,'TRAINING CODE'!B:D,3,FALSE)*MIN(D1506,8))),LIST!$A$76)))))))</f>
        <v/>
      </c>
      <c r="L1506" s="183" t="str">
        <f>IF(B1506="","",IF('CLAIM FORM'!$M$7="",LIST!$A$77,IFERROR(VLOOKUP(B1506,'PHR (Project Hourly Rate)'!B:G,6,FALSE),LIST!$A$78)))</f>
        <v/>
      </c>
    </row>
    <row r="1507" spans="1:12" ht="36" customHeight="1">
      <c r="A1507" s="184">
        <v>1505</v>
      </c>
      <c r="B1507" s="46"/>
      <c r="C1507" s="47"/>
      <c r="D1507" s="48"/>
      <c r="E1507" s="49"/>
      <c r="F1507" s="49"/>
      <c r="G1507" s="41" t="str">
        <f>IF(C1507="","",VLOOKUP(WEEKDAY(C1507),LIST!$A$15:$B$21,2,FALSE))</f>
        <v/>
      </c>
      <c r="H1507" s="42" t="str">
        <f>IF(B1507="","",IF(L1507=LIST!$A$80,LIST!$A$78,IF(L1507=LIST!$A$81,LIST!$A$78,IF(L1507=LIST!$A$82,LIST!$A$78,IF(IFERROR(VLOOKUP(B1507,'PHR (Project Hourly Rate)'!B:G,6,FALSE),LIST!$A$78)=0,LIST!$A$79,L1507)))))</f>
        <v/>
      </c>
      <c r="I1507" s="42" t="str">
        <f>IF(B1507="","",IF(L1507=LIST!$A$75,"",IF(K1507=LIST!$A$76,LIST!$A$76,IF(L1507=LIST!$A$77,"",IF(L1507=LIST!$A$78,"",IF(L1507=LIST!$A$80,"",IF(L1507=LIST!$A$72,"",IF(L1507=LIST!$A$73,"",IF(L1507=LIST!$A$81,"",IF(L1507=LIST!$A$82,"",IF(L1507=LIST!$A$79,"",IF(K1507=LIST!$A$75,LIST!$A$75,ROUND(J1507*L1507,2)))))))))))))</f>
        <v/>
      </c>
      <c r="J1507" s="43">
        <f>IF(D1507="",0,IF(K1507=LIST!$A$75,0,IF(K1507=LIST!$A$76,0,IF(K1507=LIST!$A$77,0,IF(K1507=LIST!$A$78,0,(MIN(D1507,8)-K1507))))))</f>
        <v>0</v>
      </c>
      <c r="K1507" s="185" t="str">
        <f>IF(D1507="","",IF('CLAIM FORM'!$M$7="",0,IF(L1507=LIST!$A$78,0,IF('CLAIM FORM'!$M$7="R&amp;D",0,IF(E1507="",LIST!$A$75,IF(F1507=LIST!$F$30,0,IFERROR(((VLOOKUP(E1507,'TRAINING CODE'!B:D,3,FALSE)*MIN(D1507,8))),LIST!$A$76)))))))</f>
        <v/>
      </c>
      <c r="L1507" s="183" t="str">
        <f>IF(B1507="","",IF('CLAIM FORM'!$M$7="",LIST!$A$77,IFERROR(VLOOKUP(B1507,'PHR (Project Hourly Rate)'!B:G,6,FALSE),LIST!$A$78)))</f>
        <v/>
      </c>
    </row>
    <row r="1508" spans="1:12" ht="36" customHeight="1">
      <c r="A1508" s="184">
        <v>1506</v>
      </c>
      <c r="B1508" s="46"/>
      <c r="C1508" s="47"/>
      <c r="D1508" s="48"/>
      <c r="E1508" s="49"/>
      <c r="F1508" s="49"/>
      <c r="G1508" s="41" t="str">
        <f>IF(C1508="","",VLOOKUP(WEEKDAY(C1508),LIST!$A$15:$B$21,2,FALSE))</f>
        <v/>
      </c>
      <c r="H1508" s="42" t="str">
        <f>IF(B1508="","",IF(L1508=LIST!$A$80,LIST!$A$78,IF(L1508=LIST!$A$81,LIST!$A$78,IF(L1508=LIST!$A$82,LIST!$A$78,IF(IFERROR(VLOOKUP(B1508,'PHR (Project Hourly Rate)'!B:G,6,FALSE),LIST!$A$78)=0,LIST!$A$79,L1508)))))</f>
        <v/>
      </c>
      <c r="I1508" s="42" t="str">
        <f>IF(B1508="","",IF(L1508=LIST!$A$75,"",IF(K1508=LIST!$A$76,LIST!$A$76,IF(L1508=LIST!$A$77,"",IF(L1508=LIST!$A$78,"",IF(L1508=LIST!$A$80,"",IF(L1508=LIST!$A$72,"",IF(L1508=LIST!$A$73,"",IF(L1508=LIST!$A$81,"",IF(L1508=LIST!$A$82,"",IF(L1508=LIST!$A$79,"",IF(K1508=LIST!$A$75,LIST!$A$75,ROUND(J1508*L1508,2)))))))))))))</f>
        <v/>
      </c>
      <c r="J1508" s="43">
        <f>IF(D1508="",0,IF(K1508=LIST!$A$75,0,IF(K1508=LIST!$A$76,0,IF(K1508=LIST!$A$77,0,IF(K1508=LIST!$A$78,0,(MIN(D1508,8)-K1508))))))</f>
        <v>0</v>
      </c>
      <c r="K1508" s="185" t="str">
        <f>IF(D1508="","",IF('CLAIM FORM'!$M$7="",0,IF(L1508=LIST!$A$78,0,IF('CLAIM FORM'!$M$7="R&amp;D",0,IF(E1508="",LIST!$A$75,IF(F1508=LIST!$F$30,0,IFERROR(((VLOOKUP(E1508,'TRAINING CODE'!B:D,3,FALSE)*MIN(D1508,8))),LIST!$A$76)))))))</f>
        <v/>
      </c>
      <c r="L1508" s="183" t="str">
        <f>IF(B1508="","",IF('CLAIM FORM'!$M$7="",LIST!$A$77,IFERROR(VLOOKUP(B1508,'PHR (Project Hourly Rate)'!B:G,6,FALSE),LIST!$A$78)))</f>
        <v/>
      </c>
    </row>
    <row r="1509" spans="1:12" ht="36" customHeight="1">
      <c r="A1509" s="184">
        <v>1507</v>
      </c>
      <c r="B1509" s="46"/>
      <c r="C1509" s="47"/>
      <c r="D1509" s="48"/>
      <c r="E1509" s="49"/>
      <c r="F1509" s="49"/>
      <c r="G1509" s="41" t="str">
        <f>IF(C1509="","",VLOOKUP(WEEKDAY(C1509),LIST!$A$15:$B$21,2,FALSE))</f>
        <v/>
      </c>
      <c r="H1509" s="42" t="str">
        <f>IF(B1509="","",IF(L1509=LIST!$A$80,LIST!$A$78,IF(L1509=LIST!$A$81,LIST!$A$78,IF(L1509=LIST!$A$82,LIST!$A$78,IF(IFERROR(VLOOKUP(B1509,'PHR (Project Hourly Rate)'!B:G,6,FALSE),LIST!$A$78)=0,LIST!$A$79,L1509)))))</f>
        <v/>
      </c>
      <c r="I1509" s="42" t="str">
        <f>IF(B1509="","",IF(L1509=LIST!$A$75,"",IF(K1509=LIST!$A$76,LIST!$A$76,IF(L1509=LIST!$A$77,"",IF(L1509=LIST!$A$78,"",IF(L1509=LIST!$A$80,"",IF(L1509=LIST!$A$72,"",IF(L1509=LIST!$A$73,"",IF(L1509=LIST!$A$81,"",IF(L1509=LIST!$A$82,"",IF(L1509=LIST!$A$79,"",IF(K1509=LIST!$A$75,LIST!$A$75,ROUND(J1509*L1509,2)))))))))))))</f>
        <v/>
      </c>
      <c r="J1509" s="43">
        <f>IF(D1509="",0,IF(K1509=LIST!$A$75,0,IF(K1509=LIST!$A$76,0,IF(K1509=LIST!$A$77,0,IF(K1509=LIST!$A$78,0,(MIN(D1509,8)-K1509))))))</f>
        <v>0</v>
      </c>
      <c r="K1509" s="185" t="str">
        <f>IF(D1509="","",IF('CLAIM FORM'!$M$7="",0,IF(L1509=LIST!$A$78,0,IF('CLAIM FORM'!$M$7="R&amp;D",0,IF(E1509="",LIST!$A$75,IF(F1509=LIST!$F$30,0,IFERROR(((VLOOKUP(E1509,'TRAINING CODE'!B:D,3,FALSE)*MIN(D1509,8))),LIST!$A$76)))))))</f>
        <v/>
      </c>
      <c r="L1509" s="183" t="str">
        <f>IF(B1509="","",IF('CLAIM FORM'!$M$7="",LIST!$A$77,IFERROR(VLOOKUP(B1509,'PHR (Project Hourly Rate)'!B:G,6,FALSE),LIST!$A$78)))</f>
        <v/>
      </c>
    </row>
    <row r="1510" spans="1:12" ht="36" customHeight="1">
      <c r="A1510" s="184">
        <v>1508</v>
      </c>
      <c r="B1510" s="46"/>
      <c r="C1510" s="47"/>
      <c r="D1510" s="48"/>
      <c r="E1510" s="49"/>
      <c r="F1510" s="49"/>
      <c r="G1510" s="41" t="str">
        <f>IF(C1510="","",VLOOKUP(WEEKDAY(C1510),LIST!$A$15:$B$21,2,FALSE))</f>
        <v/>
      </c>
      <c r="H1510" s="42" t="str">
        <f>IF(B1510="","",IF(L1510=LIST!$A$80,LIST!$A$78,IF(L1510=LIST!$A$81,LIST!$A$78,IF(L1510=LIST!$A$82,LIST!$A$78,IF(IFERROR(VLOOKUP(B1510,'PHR (Project Hourly Rate)'!B:G,6,FALSE),LIST!$A$78)=0,LIST!$A$79,L1510)))))</f>
        <v/>
      </c>
      <c r="I1510" s="42" t="str">
        <f>IF(B1510="","",IF(L1510=LIST!$A$75,"",IF(K1510=LIST!$A$76,LIST!$A$76,IF(L1510=LIST!$A$77,"",IF(L1510=LIST!$A$78,"",IF(L1510=LIST!$A$80,"",IF(L1510=LIST!$A$72,"",IF(L1510=LIST!$A$73,"",IF(L1510=LIST!$A$81,"",IF(L1510=LIST!$A$82,"",IF(L1510=LIST!$A$79,"",IF(K1510=LIST!$A$75,LIST!$A$75,ROUND(J1510*L1510,2)))))))))))))</f>
        <v/>
      </c>
      <c r="J1510" s="43">
        <f>IF(D1510="",0,IF(K1510=LIST!$A$75,0,IF(K1510=LIST!$A$76,0,IF(K1510=LIST!$A$77,0,IF(K1510=LIST!$A$78,0,(MIN(D1510,8)-K1510))))))</f>
        <v>0</v>
      </c>
      <c r="K1510" s="185" t="str">
        <f>IF(D1510="","",IF('CLAIM FORM'!$M$7="",0,IF(L1510=LIST!$A$78,0,IF('CLAIM FORM'!$M$7="R&amp;D",0,IF(E1510="",LIST!$A$75,IF(F1510=LIST!$F$30,0,IFERROR(((VLOOKUP(E1510,'TRAINING CODE'!B:D,3,FALSE)*MIN(D1510,8))),LIST!$A$76)))))))</f>
        <v/>
      </c>
      <c r="L1510" s="183" t="str">
        <f>IF(B1510="","",IF('CLAIM FORM'!$M$7="",LIST!$A$77,IFERROR(VLOOKUP(B1510,'PHR (Project Hourly Rate)'!B:G,6,FALSE),LIST!$A$78)))</f>
        <v/>
      </c>
    </row>
    <row r="1511" spans="1:12" ht="36" customHeight="1">
      <c r="A1511" s="184">
        <v>1509</v>
      </c>
      <c r="B1511" s="46"/>
      <c r="C1511" s="47"/>
      <c r="D1511" s="48"/>
      <c r="E1511" s="49"/>
      <c r="F1511" s="49"/>
      <c r="G1511" s="41" t="str">
        <f>IF(C1511="","",VLOOKUP(WEEKDAY(C1511),LIST!$A$15:$B$21,2,FALSE))</f>
        <v/>
      </c>
      <c r="H1511" s="42" t="str">
        <f>IF(B1511="","",IF(L1511=LIST!$A$80,LIST!$A$78,IF(L1511=LIST!$A$81,LIST!$A$78,IF(L1511=LIST!$A$82,LIST!$A$78,IF(IFERROR(VLOOKUP(B1511,'PHR (Project Hourly Rate)'!B:G,6,FALSE),LIST!$A$78)=0,LIST!$A$79,L1511)))))</f>
        <v/>
      </c>
      <c r="I1511" s="42" t="str">
        <f>IF(B1511="","",IF(L1511=LIST!$A$75,"",IF(K1511=LIST!$A$76,LIST!$A$76,IF(L1511=LIST!$A$77,"",IF(L1511=LIST!$A$78,"",IF(L1511=LIST!$A$80,"",IF(L1511=LIST!$A$72,"",IF(L1511=LIST!$A$73,"",IF(L1511=LIST!$A$81,"",IF(L1511=LIST!$A$82,"",IF(L1511=LIST!$A$79,"",IF(K1511=LIST!$A$75,LIST!$A$75,ROUND(J1511*L1511,2)))))))))))))</f>
        <v/>
      </c>
      <c r="J1511" s="43">
        <f>IF(D1511="",0,IF(K1511=LIST!$A$75,0,IF(K1511=LIST!$A$76,0,IF(K1511=LIST!$A$77,0,IF(K1511=LIST!$A$78,0,(MIN(D1511,8)-K1511))))))</f>
        <v>0</v>
      </c>
      <c r="K1511" s="185" t="str">
        <f>IF(D1511="","",IF('CLAIM FORM'!$M$7="",0,IF(L1511=LIST!$A$78,0,IF('CLAIM FORM'!$M$7="R&amp;D",0,IF(E1511="",LIST!$A$75,IF(F1511=LIST!$F$30,0,IFERROR(((VLOOKUP(E1511,'TRAINING CODE'!B:D,3,FALSE)*MIN(D1511,8))),LIST!$A$76)))))))</f>
        <v/>
      </c>
      <c r="L1511" s="183" t="str">
        <f>IF(B1511="","",IF('CLAIM FORM'!$M$7="",LIST!$A$77,IFERROR(VLOOKUP(B1511,'PHR (Project Hourly Rate)'!B:G,6,FALSE),LIST!$A$78)))</f>
        <v/>
      </c>
    </row>
    <row r="1512" spans="1:12" ht="36" customHeight="1">
      <c r="A1512" s="184">
        <v>1510</v>
      </c>
      <c r="B1512" s="46"/>
      <c r="C1512" s="47"/>
      <c r="D1512" s="48"/>
      <c r="E1512" s="49"/>
      <c r="F1512" s="49"/>
      <c r="G1512" s="41" t="str">
        <f>IF(C1512="","",VLOOKUP(WEEKDAY(C1512),LIST!$A$15:$B$21,2,FALSE))</f>
        <v/>
      </c>
      <c r="H1512" s="42" t="str">
        <f>IF(B1512="","",IF(L1512=LIST!$A$80,LIST!$A$78,IF(L1512=LIST!$A$81,LIST!$A$78,IF(L1512=LIST!$A$82,LIST!$A$78,IF(IFERROR(VLOOKUP(B1512,'PHR (Project Hourly Rate)'!B:G,6,FALSE),LIST!$A$78)=0,LIST!$A$79,L1512)))))</f>
        <v/>
      </c>
      <c r="I1512" s="42" t="str">
        <f>IF(B1512="","",IF(L1512=LIST!$A$75,"",IF(K1512=LIST!$A$76,LIST!$A$76,IF(L1512=LIST!$A$77,"",IF(L1512=LIST!$A$78,"",IF(L1512=LIST!$A$80,"",IF(L1512=LIST!$A$72,"",IF(L1512=LIST!$A$73,"",IF(L1512=LIST!$A$81,"",IF(L1512=LIST!$A$82,"",IF(L1512=LIST!$A$79,"",IF(K1512=LIST!$A$75,LIST!$A$75,ROUND(J1512*L1512,2)))))))))))))</f>
        <v/>
      </c>
      <c r="J1512" s="43">
        <f>IF(D1512="",0,IF(K1512=LIST!$A$75,0,IF(K1512=LIST!$A$76,0,IF(K1512=LIST!$A$77,0,IF(K1512=LIST!$A$78,0,(MIN(D1512,8)-K1512))))))</f>
        <v>0</v>
      </c>
      <c r="K1512" s="185" t="str">
        <f>IF(D1512="","",IF('CLAIM FORM'!$M$7="",0,IF(L1512=LIST!$A$78,0,IF('CLAIM FORM'!$M$7="R&amp;D",0,IF(E1512="",LIST!$A$75,IF(F1512=LIST!$F$30,0,IFERROR(((VLOOKUP(E1512,'TRAINING CODE'!B:D,3,FALSE)*MIN(D1512,8))),LIST!$A$76)))))))</f>
        <v/>
      </c>
      <c r="L1512" s="183" t="str">
        <f>IF(B1512="","",IF('CLAIM FORM'!$M$7="",LIST!$A$77,IFERROR(VLOOKUP(B1512,'PHR (Project Hourly Rate)'!B:G,6,FALSE),LIST!$A$78)))</f>
        <v/>
      </c>
    </row>
    <row r="1513" spans="1:12" ht="36" customHeight="1">
      <c r="A1513" s="184">
        <v>1511</v>
      </c>
      <c r="B1513" s="46"/>
      <c r="C1513" s="47"/>
      <c r="D1513" s="48"/>
      <c r="E1513" s="49"/>
      <c r="F1513" s="49"/>
      <c r="G1513" s="41" t="str">
        <f>IF(C1513="","",VLOOKUP(WEEKDAY(C1513),LIST!$A$15:$B$21,2,FALSE))</f>
        <v/>
      </c>
      <c r="H1513" s="42" t="str">
        <f>IF(B1513="","",IF(L1513=LIST!$A$80,LIST!$A$78,IF(L1513=LIST!$A$81,LIST!$A$78,IF(L1513=LIST!$A$82,LIST!$A$78,IF(IFERROR(VLOOKUP(B1513,'PHR (Project Hourly Rate)'!B:G,6,FALSE),LIST!$A$78)=0,LIST!$A$79,L1513)))))</f>
        <v/>
      </c>
      <c r="I1513" s="42" t="str">
        <f>IF(B1513="","",IF(L1513=LIST!$A$75,"",IF(K1513=LIST!$A$76,LIST!$A$76,IF(L1513=LIST!$A$77,"",IF(L1513=LIST!$A$78,"",IF(L1513=LIST!$A$80,"",IF(L1513=LIST!$A$72,"",IF(L1513=LIST!$A$73,"",IF(L1513=LIST!$A$81,"",IF(L1513=LIST!$A$82,"",IF(L1513=LIST!$A$79,"",IF(K1513=LIST!$A$75,LIST!$A$75,ROUND(J1513*L1513,2)))))))))))))</f>
        <v/>
      </c>
      <c r="J1513" s="43">
        <f>IF(D1513="",0,IF(K1513=LIST!$A$75,0,IF(K1513=LIST!$A$76,0,IF(K1513=LIST!$A$77,0,IF(K1513=LIST!$A$78,0,(MIN(D1513,8)-K1513))))))</f>
        <v>0</v>
      </c>
      <c r="K1513" s="185" t="str">
        <f>IF(D1513="","",IF('CLAIM FORM'!$M$7="",0,IF(L1513=LIST!$A$78,0,IF('CLAIM FORM'!$M$7="R&amp;D",0,IF(E1513="",LIST!$A$75,IF(F1513=LIST!$F$30,0,IFERROR(((VLOOKUP(E1513,'TRAINING CODE'!B:D,3,FALSE)*MIN(D1513,8))),LIST!$A$76)))))))</f>
        <v/>
      </c>
      <c r="L1513" s="183" t="str">
        <f>IF(B1513="","",IF('CLAIM FORM'!$M$7="",LIST!$A$77,IFERROR(VLOOKUP(B1513,'PHR (Project Hourly Rate)'!B:G,6,FALSE),LIST!$A$78)))</f>
        <v/>
      </c>
    </row>
    <row r="1514" spans="1:12" ht="36" customHeight="1">
      <c r="A1514" s="184">
        <v>1512</v>
      </c>
      <c r="B1514" s="46"/>
      <c r="C1514" s="47"/>
      <c r="D1514" s="48"/>
      <c r="E1514" s="49"/>
      <c r="F1514" s="49"/>
      <c r="G1514" s="41" t="str">
        <f>IF(C1514="","",VLOOKUP(WEEKDAY(C1514),LIST!$A$15:$B$21,2,FALSE))</f>
        <v/>
      </c>
      <c r="H1514" s="42" t="str">
        <f>IF(B1514="","",IF(L1514=LIST!$A$80,LIST!$A$78,IF(L1514=LIST!$A$81,LIST!$A$78,IF(L1514=LIST!$A$82,LIST!$A$78,IF(IFERROR(VLOOKUP(B1514,'PHR (Project Hourly Rate)'!B:G,6,FALSE),LIST!$A$78)=0,LIST!$A$79,L1514)))))</f>
        <v/>
      </c>
      <c r="I1514" s="42" t="str">
        <f>IF(B1514="","",IF(L1514=LIST!$A$75,"",IF(K1514=LIST!$A$76,LIST!$A$76,IF(L1514=LIST!$A$77,"",IF(L1514=LIST!$A$78,"",IF(L1514=LIST!$A$80,"",IF(L1514=LIST!$A$72,"",IF(L1514=LIST!$A$73,"",IF(L1514=LIST!$A$81,"",IF(L1514=LIST!$A$82,"",IF(L1514=LIST!$A$79,"",IF(K1514=LIST!$A$75,LIST!$A$75,ROUND(J1514*L1514,2)))))))))))))</f>
        <v/>
      </c>
      <c r="J1514" s="43">
        <f>IF(D1514="",0,IF(K1514=LIST!$A$75,0,IF(K1514=LIST!$A$76,0,IF(K1514=LIST!$A$77,0,IF(K1514=LIST!$A$78,0,(MIN(D1514,8)-K1514))))))</f>
        <v>0</v>
      </c>
      <c r="K1514" s="185" t="str">
        <f>IF(D1514="","",IF('CLAIM FORM'!$M$7="",0,IF(L1514=LIST!$A$78,0,IF('CLAIM FORM'!$M$7="R&amp;D",0,IF(E1514="",LIST!$A$75,IF(F1514=LIST!$F$30,0,IFERROR(((VLOOKUP(E1514,'TRAINING CODE'!B:D,3,FALSE)*MIN(D1514,8))),LIST!$A$76)))))))</f>
        <v/>
      </c>
      <c r="L1514" s="183" t="str">
        <f>IF(B1514="","",IF('CLAIM FORM'!$M$7="",LIST!$A$77,IFERROR(VLOOKUP(B1514,'PHR (Project Hourly Rate)'!B:G,6,FALSE),LIST!$A$78)))</f>
        <v/>
      </c>
    </row>
    <row r="1515" spans="1:12" ht="36" customHeight="1">
      <c r="A1515" s="184">
        <v>1513</v>
      </c>
      <c r="B1515" s="46"/>
      <c r="C1515" s="47"/>
      <c r="D1515" s="48"/>
      <c r="E1515" s="49"/>
      <c r="F1515" s="49"/>
      <c r="G1515" s="41" t="str">
        <f>IF(C1515="","",VLOOKUP(WEEKDAY(C1515),LIST!$A$15:$B$21,2,FALSE))</f>
        <v/>
      </c>
      <c r="H1515" s="42" t="str">
        <f>IF(B1515="","",IF(L1515=LIST!$A$80,LIST!$A$78,IF(L1515=LIST!$A$81,LIST!$A$78,IF(L1515=LIST!$A$82,LIST!$A$78,IF(IFERROR(VLOOKUP(B1515,'PHR (Project Hourly Rate)'!B:G,6,FALSE),LIST!$A$78)=0,LIST!$A$79,L1515)))))</f>
        <v/>
      </c>
      <c r="I1515" s="42" t="str">
        <f>IF(B1515="","",IF(L1515=LIST!$A$75,"",IF(K1515=LIST!$A$76,LIST!$A$76,IF(L1515=LIST!$A$77,"",IF(L1515=LIST!$A$78,"",IF(L1515=LIST!$A$80,"",IF(L1515=LIST!$A$72,"",IF(L1515=LIST!$A$73,"",IF(L1515=LIST!$A$81,"",IF(L1515=LIST!$A$82,"",IF(L1515=LIST!$A$79,"",IF(K1515=LIST!$A$75,LIST!$A$75,ROUND(J1515*L1515,2)))))))))))))</f>
        <v/>
      </c>
      <c r="J1515" s="43">
        <f>IF(D1515="",0,IF(K1515=LIST!$A$75,0,IF(K1515=LIST!$A$76,0,IF(K1515=LIST!$A$77,0,IF(K1515=LIST!$A$78,0,(MIN(D1515,8)-K1515))))))</f>
        <v>0</v>
      </c>
      <c r="K1515" s="185" t="str">
        <f>IF(D1515="","",IF('CLAIM FORM'!$M$7="",0,IF(L1515=LIST!$A$78,0,IF('CLAIM FORM'!$M$7="R&amp;D",0,IF(E1515="",LIST!$A$75,IF(F1515=LIST!$F$30,0,IFERROR(((VLOOKUP(E1515,'TRAINING CODE'!B:D,3,FALSE)*MIN(D1515,8))),LIST!$A$76)))))))</f>
        <v/>
      </c>
      <c r="L1515" s="183" t="str">
        <f>IF(B1515="","",IF('CLAIM FORM'!$M$7="",LIST!$A$77,IFERROR(VLOOKUP(B1515,'PHR (Project Hourly Rate)'!B:G,6,FALSE),LIST!$A$78)))</f>
        <v/>
      </c>
    </row>
    <row r="1516" spans="1:12" ht="36" customHeight="1">
      <c r="A1516" s="184">
        <v>1514</v>
      </c>
      <c r="B1516" s="46"/>
      <c r="C1516" s="47"/>
      <c r="D1516" s="48"/>
      <c r="E1516" s="49"/>
      <c r="F1516" s="49"/>
      <c r="G1516" s="41" t="str">
        <f>IF(C1516="","",VLOOKUP(WEEKDAY(C1516),LIST!$A$15:$B$21,2,FALSE))</f>
        <v/>
      </c>
      <c r="H1516" s="42" t="str">
        <f>IF(B1516="","",IF(L1516=LIST!$A$80,LIST!$A$78,IF(L1516=LIST!$A$81,LIST!$A$78,IF(L1516=LIST!$A$82,LIST!$A$78,IF(IFERROR(VLOOKUP(B1516,'PHR (Project Hourly Rate)'!B:G,6,FALSE),LIST!$A$78)=0,LIST!$A$79,L1516)))))</f>
        <v/>
      </c>
      <c r="I1516" s="42" t="str">
        <f>IF(B1516="","",IF(L1516=LIST!$A$75,"",IF(K1516=LIST!$A$76,LIST!$A$76,IF(L1516=LIST!$A$77,"",IF(L1516=LIST!$A$78,"",IF(L1516=LIST!$A$80,"",IF(L1516=LIST!$A$72,"",IF(L1516=LIST!$A$73,"",IF(L1516=LIST!$A$81,"",IF(L1516=LIST!$A$82,"",IF(L1516=LIST!$A$79,"",IF(K1516=LIST!$A$75,LIST!$A$75,ROUND(J1516*L1516,2)))))))))))))</f>
        <v/>
      </c>
      <c r="J1516" s="43">
        <f>IF(D1516="",0,IF(K1516=LIST!$A$75,0,IF(K1516=LIST!$A$76,0,IF(K1516=LIST!$A$77,0,IF(K1516=LIST!$A$78,0,(MIN(D1516,8)-K1516))))))</f>
        <v>0</v>
      </c>
      <c r="K1516" s="185" t="str">
        <f>IF(D1516="","",IF('CLAIM FORM'!$M$7="",0,IF(L1516=LIST!$A$78,0,IF('CLAIM FORM'!$M$7="R&amp;D",0,IF(E1516="",LIST!$A$75,IF(F1516=LIST!$F$30,0,IFERROR(((VLOOKUP(E1516,'TRAINING CODE'!B:D,3,FALSE)*MIN(D1516,8))),LIST!$A$76)))))))</f>
        <v/>
      </c>
      <c r="L1516" s="183" t="str">
        <f>IF(B1516="","",IF('CLAIM FORM'!$M$7="",LIST!$A$77,IFERROR(VLOOKUP(B1516,'PHR (Project Hourly Rate)'!B:G,6,FALSE),LIST!$A$78)))</f>
        <v/>
      </c>
    </row>
    <row r="1517" spans="1:12" ht="36" customHeight="1">
      <c r="A1517" s="184">
        <v>1515</v>
      </c>
      <c r="B1517" s="46"/>
      <c r="C1517" s="47"/>
      <c r="D1517" s="48"/>
      <c r="E1517" s="49"/>
      <c r="F1517" s="49"/>
      <c r="G1517" s="41" t="str">
        <f>IF(C1517="","",VLOOKUP(WEEKDAY(C1517),LIST!$A$15:$B$21,2,FALSE))</f>
        <v/>
      </c>
      <c r="H1517" s="42" t="str">
        <f>IF(B1517="","",IF(L1517=LIST!$A$80,LIST!$A$78,IF(L1517=LIST!$A$81,LIST!$A$78,IF(L1517=LIST!$A$82,LIST!$A$78,IF(IFERROR(VLOOKUP(B1517,'PHR (Project Hourly Rate)'!B:G,6,FALSE),LIST!$A$78)=0,LIST!$A$79,L1517)))))</f>
        <v/>
      </c>
      <c r="I1517" s="42" t="str">
        <f>IF(B1517="","",IF(L1517=LIST!$A$75,"",IF(K1517=LIST!$A$76,LIST!$A$76,IF(L1517=LIST!$A$77,"",IF(L1517=LIST!$A$78,"",IF(L1517=LIST!$A$80,"",IF(L1517=LIST!$A$72,"",IF(L1517=LIST!$A$73,"",IF(L1517=LIST!$A$81,"",IF(L1517=LIST!$A$82,"",IF(L1517=LIST!$A$79,"",IF(K1517=LIST!$A$75,LIST!$A$75,ROUND(J1517*L1517,2)))))))))))))</f>
        <v/>
      </c>
      <c r="J1517" s="43">
        <f>IF(D1517="",0,IF(K1517=LIST!$A$75,0,IF(K1517=LIST!$A$76,0,IF(K1517=LIST!$A$77,0,IF(K1517=LIST!$A$78,0,(MIN(D1517,8)-K1517))))))</f>
        <v>0</v>
      </c>
      <c r="K1517" s="185" t="str">
        <f>IF(D1517="","",IF('CLAIM FORM'!$M$7="",0,IF(L1517=LIST!$A$78,0,IF('CLAIM FORM'!$M$7="R&amp;D",0,IF(E1517="",LIST!$A$75,IF(F1517=LIST!$F$30,0,IFERROR(((VLOOKUP(E1517,'TRAINING CODE'!B:D,3,FALSE)*MIN(D1517,8))),LIST!$A$76)))))))</f>
        <v/>
      </c>
      <c r="L1517" s="183" t="str">
        <f>IF(B1517="","",IF('CLAIM FORM'!$M$7="",LIST!$A$77,IFERROR(VLOOKUP(B1517,'PHR (Project Hourly Rate)'!B:G,6,FALSE),LIST!$A$78)))</f>
        <v/>
      </c>
    </row>
    <row r="1518" spans="1:12" ht="36" customHeight="1">
      <c r="A1518" s="184">
        <v>1516</v>
      </c>
      <c r="B1518" s="46"/>
      <c r="C1518" s="47"/>
      <c r="D1518" s="48"/>
      <c r="E1518" s="49"/>
      <c r="F1518" s="49"/>
      <c r="G1518" s="41" t="str">
        <f>IF(C1518="","",VLOOKUP(WEEKDAY(C1518),LIST!$A$15:$B$21,2,FALSE))</f>
        <v/>
      </c>
      <c r="H1518" s="42" t="str">
        <f>IF(B1518="","",IF(L1518=LIST!$A$80,LIST!$A$78,IF(L1518=LIST!$A$81,LIST!$A$78,IF(L1518=LIST!$A$82,LIST!$A$78,IF(IFERROR(VLOOKUP(B1518,'PHR (Project Hourly Rate)'!B:G,6,FALSE),LIST!$A$78)=0,LIST!$A$79,L1518)))))</f>
        <v/>
      </c>
      <c r="I1518" s="42" t="str">
        <f>IF(B1518="","",IF(L1518=LIST!$A$75,"",IF(K1518=LIST!$A$76,LIST!$A$76,IF(L1518=LIST!$A$77,"",IF(L1518=LIST!$A$78,"",IF(L1518=LIST!$A$80,"",IF(L1518=LIST!$A$72,"",IF(L1518=LIST!$A$73,"",IF(L1518=LIST!$A$81,"",IF(L1518=LIST!$A$82,"",IF(L1518=LIST!$A$79,"",IF(K1518=LIST!$A$75,LIST!$A$75,ROUND(J1518*L1518,2)))))))))))))</f>
        <v/>
      </c>
      <c r="J1518" s="43">
        <f>IF(D1518="",0,IF(K1518=LIST!$A$75,0,IF(K1518=LIST!$A$76,0,IF(K1518=LIST!$A$77,0,IF(K1518=LIST!$A$78,0,(MIN(D1518,8)-K1518))))))</f>
        <v>0</v>
      </c>
      <c r="K1518" s="185" t="str">
        <f>IF(D1518="","",IF('CLAIM FORM'!$M$7="",0,IF(L1518=LIST!$A$78,0,IF('CLAIM FORM'!$M$7="R&amp;D",0,IF(E1518="",LIST!$A$75,IF(F1518=LIST!$F$30,0,IFERROR(((VLOOKUP(E1518,'TRAINING CODE'!B:D,3,FALSE)*MIN(D1518,8))),LIST!$A$76)))))))</f>
        <v/>
      </c>
      <c r="L1518" s="183" t="str">
        <f>IF(B1518="","",IF('CLAIM FORM'!$M$7="",LIST!$A$77,IFERROR(VLOOKUP(B1518,'PHR (Project Hourly Rate)'!B:G,6,FALSE),LIST!$A$78)))</f>
        <v/>
      </c>
    </row>
    <row r="1519" spans="1:12" ht="36" customHeight="1">
      <c r="A1519" s="184">
        <v>1517</v>
      </c>
      <c r="B1519" s="46"/>
      <c r="C1519" s="47"/>
      <c r="D1519" s="48"/>
      <c r="E1519" s="49"/>
      <c r="F1519" s="49"/>
      <c r="G1519" s="41" t="str">
        <f>IF(C1519="","",VLOOKUP(WEEKDAY(C1519),LIST!$A$15:$B$21,2,FALSE))</f>
        <v/>
      </c>
      <c r="H1519" s="42" t="str">
        <f>IF(B1519="","",IF(L1519=LIST!$A$80,LIST!$A$78,IF(L1519=LIST!$A$81,LIST!$A$78,IF(L1519=LIST!$A$82,LIST!$A$78,IF(IFERROR(VLOOKUP(B1519,'PHR (Project Hourly Rate)'!B:G,6,FALSE),LIST!$A$78)=0,LIST!$A$79,L1519)))))</f>
        <v/>
      </c>
      <c r="I1519" s="42" t="str">
        <f>IF(B1519="","",IF(L1519=LIST!$A$75,"",IF(K1519=LIST!$A$76,LIST!$A$76,IF(L1519=LIST!$A$77,"",IF(L1519=LIST!$A$78,"",IF(L1519=LIST!$A$80,"",IF(L1519=LIST!$A$72,"",IF(L1519=LIST!$A$73,"",IF(L1519=LIST!$A$81,"",IF(L1519=LIST!$A$82,"",IF(L1519=LIST!$A$79,"",IF(K1519=LIST!$A$75,LIST!$A$75,ROUND(J1519*L1519,2)))))))))))))</f>
        <v/>
      </c>
      <c r="J1519" s="43">
        <f>IF(D1519="",0,IF(K1519=LIST!$A$75,0,IF(K1519=LIST!$A$76,0,IF(K1519=LIST!$A$77,0,IF(K1519=LIST!$A$78,0,(MIN(D1519,8)-K1519))))))</f>
        <v>0</v>
      </c>
      <c r="K1519" s="185" t="str">
        <f>IF(D1519="","",IF('CLAIM FORM'!$M$7="",0,IF(L1519=LIST!$A$78,0,IF('CLAIM FORM'!$M$7="R&amp;D",0,IF(E1519="",LIST!$A$75,IF(F1519=LIST!$F$30,0,IFERROR(((VLOOKUP(E1519,'TRAINING CODE'!B:D,3,FALSE)*MIN(D1519,8))),LIST!$A$76)))))))</f>
        <v/>
      </c>
      <c r="L1519" s="183" t="str">
        <f>IF(B1519="","",IF('CLAIM FORM'!$M$7="",LIST!$A$77,IFERROR(VLOOKUP(B1519,'PHR (Project Hourly Rate)'!B:G,6,FALSE),LIST!$A$78)))</f>
        <v/>
      </c>
    </row>
    <row r="1520" spans="1:12" ht="36" customHeight="1">
      <c r="A1520" s="184">
        <v>1518</v>
      </c>
      <c r="B1520" s="46"/>
      <c r="C1520" s="47"/>
      <c r="D1520" s="48"/>
      <c r="E1520" s="49"/>
      <c r="F1520" s="49"/>
      <c r="G1520" s="41" t="str">
        <f>IF(C1520="","",VLOOKUP(WEEKDAY(C1520),LIST!$A$15:$B$21,2,FALSE))</f>
        <v/>
      </c>
      <c r="H1520" s="42" t="str">
        <f>IF(B1520="","",IF(L1520=LIST!$A$80,LIST!$A$78,IF(L1520=LIST!$A$81,LIST!$A$78,IF(L1520=LIST!$A$82,LIST!$A$78,IF(IFERROR(VLOOKUP(B1520,'PHR (Project Hourly Rate)'!B:G,6,FALSE),LIST!$A$78)=0,LIST!$A$79,L1520)))))</f>
        <v/>
      </c>
      <c r="I1520" s="42" t="str">
        <f>IF(B1520="","",IF(L1520=LIST!$A$75,"",IF(K1520=LIST!$A$76,LIST!$A$76,IF(L1520=LIST!$A$77,"",IF(L1520=LIST!$A$78,"",IF(L1520=LIST!$A$80,"",IF(L1520=LIST!$A$72,"",IF(L1520=LIST!$A$73,"",IF(L1520=LIST!$A$81,"",IF(L1520=LIST!$A$82,"",IF(L1520=LIST!$A$79,"",IF(K1520=LIST!$A$75,LIST!$A$75,ROUND(J1520*L1520,2)))))))))))))</f>
        <v/>
      </c>
      <c r="J1520" s="43">
        <f>IF(D1520="",0,IF(K1520=LIST!$A$75,0,IF(K1520=LIST!$A$76,0,IF(K1520=LIST!$A$77,0,IF(K1520=LIST!$A$78,0,(MIN(D1520,8)-K1520))))))</f>
        <v>0</v>
      </c>
      <c r="K1520" s="185" t="str">
        <f>IF(D1520="","",IF('CLAIM FORM'!$M$7="",0,IF(L1520=LIST!$A$78,0,IF('CLAIM FORM'!$M$7="R&amp;D",0,IF(E1520="",LIST!$A$75,IF(F1520=LIST!$F$30,0,IFERROR(((VLOOKUP(E1520,'TRAINING CODE'!B:D,3,FALSE)*MIN(D1520,8))),LIST!$A$76)))))))</f>
        <v/>
      </c>
      <c r="L1520" s="183" t="str">
        <f>IF(B1520="","",IF('CLAIM FORM'!$M$7="",LIST!$A$77,IFERROR(VLOOKUP(B1520,'PHR (Project Hourly Rate)'!B:G,6,FALSE),LIST!$A$78)))</f>
        <v/>
      </c>
    </row>
    <row r="1521" spans="1:12" ht="36" customHeight="1">
      <c r="A1521" s="184">
        <v>1519</v>
      </c>
      <c r="B1521" s="46"/>
      <c r="C1521" s="47"/>
      <c r="D1521" s="48"/>
      <c r="E1521" s="49"/>
      <c r="F1521" s="49"/>
      <c r="G1521" s="41" t="str">
        <f>IF(C1521="","",VLOOKUP(WEEKDAY(C1521),LIST!$A$15:$B$21,2,FALSE))</f>
        <v/>
      </c>
      <c r="H1521" s="42" t="str">
        <f>IF(B1521="","",IF(L1521=LIST!$A$80,LIST!$A$78,IF(L1521=LIST!$A$81,LIST!$A$78,IF(L1521=LIST!$A$82,LIST!$A$78,IF(IFERROR(VLOOKUP(B1521,'PHR (Project Hourly Rate)'!B:G,6,FALSE),LIST!$A$78)=0,LIST!$A$79,L1521)))))</f>
        <v/>
      </c>
      <c r="I1521" s="42" t="str">
        <f>IF(B1521="","",IF(L1521=LIST!$A$75,"",IF(K1521=LIST!$A$76,LIST!$A$76,IF(L1521=LIST!$A$77,"",IF(L1521=LIST!$A$78,"",IF(L1521=LIST!$A$80,"",IF(L1521=LIST!$A$72,"",IF(L1521=LIST!$A$73,"",IF(L1521=LIST!$A$81,"",IF(L1521=LIST!$A$82,"",IF(L1521=LIST!$A$79,"",IF(K1521=LIST!$A$75,LIST!$A$75,ROUND(J1521*L1521,2)))))))))))))</f>
        <v/>
      </c>
      <c r="J1521" s="43">
        <f>IF(D1521="",0,IF(K1521=LIST!$A$75,0,IF(K1521=LIST!$A$76,0,IF(K1521=LIST!$A$77,0,IF(K1521=LIST!$A$78,0,(MIN(D1521,8)-K1521))))))</f>
        <v>0</v>
      </c>
      <c r="K1521" s="185" t="str">
        <f>IF(D1521="","",IF('CLAIM FORM'!$M$7="",0,IF(L1521=LIST!$A$78,0,IF('CLAIM FORM'!$M$7="R&amp;D",0,IF(E1521="",LIST!$A$75,IF(F1521=LIST!$F$30,0,IFERROR(((VLOOKUP(E1521,'TRAINING CODE'!B:D,3,FALSE)*MIN(D1521,8))),LIST!$A$76)))))))</f>
        <v/>
      </c>
      <c r="L1521" s="183" t="str">
        <f>IF(B1521="","",IF('CLAIM FORM'!$M$7="",LIST!$A$77,IFERROR(VLOOKUP(B1521,'PHR (Project Hourly Rate)'!B:G,6,FALSE),LIST!$A$78)))</f>
        <v/>
      </c>
    </row>
    <row r="1522" spans="1:12" ht="36" customHeight="1">
      <c r="A1522" s="184">
        <v>1520</v>
      </c>
      <c r="B1522" s="46"/>
      <c r="C1522" s="47"/>
      <c r="D1522" s="48"/>
      <c r="E1522" s="49"/>
      <c r="F1522" s="49"/>
      <c r="G1522" s="41" t="str">
        <f>IF(C1522="","",VLOOKUP(WEEKDAY(C1522),LIST!$A$15:$B$21,2,FALSE))</f>
        <v/>
      </c>
      <c r="H1522" s="42" t="str">
        <f>IF(B1522="","",IF(L1522=LIST!$A$80,LIST!$A$78,IF(L1522=LIST!$A$81,LIST!$A$78,IF(L1522=LIST!$A$82,LIST!$A$78,IF(IFERROR(VLOOKUP(B1522,'PHR (Project Hourly Rate)'!B:G,6,FALSE),LIST!$A$78)=0,LIST!$A$79,L1522)))))</f>
        <v/>
      </c>
      <c r="I1522" s="42" t="str">
        <f>IF(B1522="","",IF(L1522=LIST!$A$75,"",IF(K1522=LIST!$A$76,LIST!$A$76,IF(L1522=LIST!$A$77,"",IF(L1522=LIST!$A$78,"",IF(L1522=LIST!$A$80,"",IF(L1522=LIST!$A$72,"",IF(L1522=LIST!$A$73,"",IF(L1522=LIST!$A$81,"",IF(L1522=LIST!$A$82,"",IF(L1522=LIST!$A$79,"",IF(K1522=LIST!$A$75,LIST!$A$75,ROUND(J1522*L1522,2)))))))))))))</f>
        <v/>
      </c>
      <c r="J1522" s="43">
        <f>IF(D1522="",0,IF(K1522=LIST!$A$75,0,IF(K1522=LIST!$A$76,0,IF(K1522=LIST!$A$77,0,IF(K1522=LIST!$A$78,0,(MIN(D1522,8)-K1522))))))</f>
        <v>0</v>
      </c>
      <c r="K1522" s="185" t="str">
        <f>IF(D1522="","",IF('CLAIM FORM'!$M$7="",0,IF(L1522=LIST!$A$78,0,IF('CLAIM FORM'!$M$7="R&amp;D",0,IF(E1522="",LIST!$A$75,IF(F1522=LIST!$F$30,0,IFERROR(((VLOOKUP(E1522,'TRAINING CODE'!B:D,3,FALSE)*MIN(D1522,8))),LIST!$A$76)))))))</f>
        <v/>
      </c>
      <c r="L1522" s="183" t="str">
        <f>IF(B1522="","",IF('CLAIM FORM'!$M$7="",LIST!$A$77,IFERROR(VLOOKUP(B1522,'PHR (Project Hourly Rate)'!B:G,6,FALSE),LIST!$A$78)))</f>
        <v/>
      </c>
    </row>
    <row r="1523" spans="1:12" ht="36" customHeight="1">
      <c r="A1523" s="184">
        <v>1521</v>
      </c>
      <c r="B1523" s="46"/>
      <c r="C1523" s="47"/>
      <c r="D1523" s="48"/>
      <c r="E1523" s="49"/>
      <c r="F1523" s="49"/>
      <c r="G1523" s="41" t="str">
        <f>IF(C1523="","",VLOOKUP(WEEKDAY(C1523),LIST!$A$15:$B$21,2,FALSE))</f>
        <v/>
      </c>
      <c r="H1523" s="42" t="str">
        <f>IF(B1523="","",IF(L1523=LIST!$A$80,LIST!$A$78,IF(L1523=LIST!$A$81,LIST!$A$78,IF(L1523=LIST!$A$82,LIST!$A$78,IF(IFERROR(VLOOKUP(B1523,'PHR (Project Hourly Rate)'!B:G,6,FALSE),LIST!$A$78)=0,LIST!$A$79,L1523)))))</f>
        <v/>
      </c>
      <c r="I1523" s="42" t="str">
        <f>IF(B1523="","",IF(L1523=LIST!$A$75,"",IF(K1523=LIST!$A$76,LIST!$A$76,IF(L1523=LIST!$A$77,"",IF(L1523=LIST!$A$78,"",IF(L1523=LIST!$A$80,"",IF(L1523=LIST!$A$72,"",IF(L1523=LIST!$A$73,"",IF(L1523=LIST!$A$81,"",IF(L1523=LIST!$A$82,"",IF(L1523=LIST!$A$79,"",IF(K1523=LIST!$A$75,LIST!$A$75,ROUND(J1523*L1523,2)))))))))))))</f>
        <v/>
      </c>
      <c r="J1523" s="43">
        <f>IF(D1523="",0,IF(K1523=LIST!$A$75,0,IF(K1523=LIST!$A$76,0,IF(K1523=LIST!$A$77,0,IF(K1523=LIST!$A$78,0,(MIN(D1523,8)-K1523))))))</f>
        <v>0</v>
      </c>
      <c r="K1523" s="185" t="str">
        <f>IF(D1523="","",IF('CLAIM FORM'!$M$7="",0,IF(L1523=LIST!$A$78,0,IF('CLAIM FORM'!$M$7="R&amp;D",0,IF(E1523="",LIST!$A$75,IF(F1523=LIST!$F$30,0,IFERROR(((VLOOKUP(E1523,'TRAINING CODE'!B:D,3,FALSE)*MIN(D1523,8))),LIST!$A$76)))))))</f>
        <v/>
      </c>
      <c r="L1523" s="183" t="str">
        <f>IF(B1523="","",IF('CLAIM FORM'!$M$7="",LIST!$A$77,IFERROR(VLOOKUP(B1523,'PHR (Project Hourly Rate)'!B:G,6,FALSE),LIST!$A$78)))</f>
        <v/>
      </c>
    </row>
    <row r="1524" spans="1:12" ht="36" customHeight="1">
      <c r="A1524" s="184">
        <v>1522</v>
      </c>
      <c r="B1524" s="46"/>
      <c r="C1524" s="47"/>
      <c r="D1524" s="48"/>
      <c r="E1524" s="49"/>
      <c r="F1524" s="49"/>
      <c r="G1524" s="41" t="str">
        <f>IF(C1524="","",VLOOKUP(WEEKDAY(C1524),LIST!$A$15:$B$21,2,FALSE))</f>
        <v/>
      </c>
      <c r="H1524" s="42" t="str">
        <f>IF(B1524="","",IF(L1524=LIST!$A$80,LIST!$A$78,IF(L1524=LIST!$A$81,LIST!$A$78,IF(L1524=LIST!$A$82,LIST!$A$78,IF(IFERROR(VLOOKUP(B1524,'PHR (Project Hourly Rate)'!B:G,6,FALSE),LIST!$A$78)=0,LIST!$A$79,L1524)))))</f>
        <v/>
      </c>
      <c r="I1524" s="42" t="str">
        <f>IF(B1524="","",IF(L1524=LIST!$A$75,"",IF(K1524=LIST!$A$76,LIST!$A$76,IF(L1524=LIST!$A$77,"",IF(L1524=LIST!$A$78,"",IF(L1524=LIST!$A$80,"",IF(L1524=LIST!$A$72,"",IF(L1524=LIST!$A$73,"",IF(L1524=LIST!$A$81,"",IF(L1524=LIST!$A$82,"",IF(L1524=LIST!$A$79,"",IF(K1524=LIST!$A$75,LIST!$A$75,ROUND(J1524*L1524,2)))))))))))))</f>
        <v/>
      </c>
      <c r="J1524" s="43">
        <f>IF(D1524="",0,IF(K1524=LIST!$A$75,0,IF(K1524=LIST!$A$76,0,IF(K1524=LIST!$A$77,0,IF(K1524=LIST!$A$78,0,(MIN(D1524,8)-K1524))))))</f>
        <v>0</v>
      </c>
      <c r="K1524" s="185" t="str">
        <f>IF(D1524="","",IF('CLAIM FORM'!$M$7="",0,IF(L1524=LIST!$A$78,0,IF('CLAIM FORM'!$M$7="R&amp;D",0,IF(E1524="",LIST!$A$75,IF(F1524=LIST!$F$30,0,IFERROR(((VLOOKUP(E1524,'TRAINING CODE'!B:D,3,FALSE)*MIN(D1524,8))),LIST!$A$76)))))))</f>
        <v/>
      </c>
      <c r="L1524" s="183" t="str">
        <f>IF(B1524="","",IF('CLAIM FORM'!$M$7="",LIST!$A$77,IFERROR(VLOOKUP(B1524,'PHR (Project Hourly Rate)'!B:G,6,FALSE),LIST!$A$78)))</f>
        <v/>
      </c>
    </row>
    <row r="1525" spans="1:12" ht="36" customHeight="1">
      <c r="A1525" s="184">
        <v>1523</v>
      </c>
      <c r="B1525" s="46"/>
      <c r="C1525" s="47"/>
      <c r="D1525" s="48"/>
      <c r="E1525" s="49"/>
      <c r="F1525" s="49"/>
      <c r="G1525" s="41" t="str">
        <f>IF(C1525="","",VLOOKUP(WEEKDAY(C1525),LIST!$A$15:$B$21,2,FALSE))</f>
        <v/>
      </c>
      <c r="H1525" s="42" t="str">
        <f>IF(B1525="","",IF(L1525=LIST!$A$80,LIST!$A$78,IF(L1525=LIST!$A$81,LIST!$A$78,IF(L1525=LIST!$A$82,LIST!$A$78,IF(IFERROR(VLOOKUP(B1525,'PHR (Project Hourly Rate)'!B:G,6,FALSE),LIST!$A$78)=0,LIST!$A$79,L1525)))))</f>
        <v/>
      </c>
      <c r="I1525" s="42" t="str">
        <f>IF(B1525="","",IF(L1525=LIST!$A$75,"",IF(K1525=LIST!$A$76,LIST!$A$76,IF(L1525=LIST!$A$77,"",IF(L1525=LIST!$A$78,"",IF(L1525=LIST!$A$80,"",IF(L1525=LIST!$A$72,"",IF(L1525=LIST!$A$73,"",IF(L1525=LIST!$A$81,"",IF(L1525=LIST!$A$82,"",IF(L1525=LIST!$A$79,"",IF(K1525=LIST!$A$75,LIST!$A$75,ROUND(J1525*L1525,2)))))))))))))</f>
        <v/>
      </c>
      <c r="J1525" s="43">
        <f>IF(D1525="",0,IF(K1525=LIST!$A$75,0,IF(K1525=LIST!$A$76,0,IF(K1525=LIST!$A$77,0,IF(K1525=LIST!$A$78,0,(MIN(D1525,8)-K1525))))))</f>
        <v>0</v>
      </c>
      <c r="K1525" s="185" t="str">
        <f>IF(D1525="","",IF('CLAIM FORM'!$M$7="",0,IF(L1525=LIST!$A$78,0,IF('CLAIM FORM'!$M$7="R&amp;D",0,IF(E1525="",LIST!$A$75,IF(F1525=LIST!$F$30,0,IFERROR(((VLOOKUP(E1525,'TRAINING CODE'!B:D,3,FALSE)*MIN(D1525,8))),LIST!$A$76)))))))</f>
        <v/>
      </c>
      <c r="L1525" s="183" t="str">
        <f>IF(B1525="","",IF('CLAIM FORM'!$M$7="",LIST!$A$77,IFERROR(VLOOKUP(B1525,'PHR (Project Hourly Rate)'!B:G,6,FALSE),LIST!$A$78)))</f>
        <v/>
      </c>
    </row>
    <row r="1526" spans="1:12" ht="36" customHeight="1">
      <c r="A1526" s="184">
        <v>1524</v>
      </c>
      <c r="B1526" s="46"/>
      <c r="C1526" s="47"/>
      <c r="D1526" s="48"/>
      <c r="E1526" s="49"/>
      <c r="F1526" s="49"/>
      <c r="G1526" s="41" t="str">
        <f>IF(C1526="","",VLOOKUP(WEEKDAY(C1526),LIST!$A$15:$B$21,2,FALSE))</f>
        <v/>
      </c>
      <c r="H1526" s="42" t="str">
        <f>IF(B1526="","",IF(L1526=LIST!$A$80,LIST!$A$78,IF(L1526=LIST!$A$81,LIST!$A$78,IF(L1526=LIST!$A$82,LIST!$A$78,IF(IFERROR(VLOOKUP(B1526,'PHR (Project Hourly Rate)'!B:G,6,FALSE),LIST!$A$78)=0,LIST!$A$79,L1526)))))</f>
        <v/>
      </c>
      <c r="I1526" s="42" t="str">
        <f>IF(B1526="","",IF(L1526=LIST!$A$75,"",IF(K1526=LIST!$A$76,LIST!$A$76,IF(L1526=LIST!$A$77,"",IF(L1526=LIST!$A$78,"",IF(L1526=LIST!$A$80,"",IF(L1526=LIST!$A$72,"",IF(L1526=LIST!$A$73,"",IF(L1526=LIST!$A$81,"",IF(L1526=LIST!$A$82,"",IF(L1526=LIST!$A$79,"",IF(K1526=LIST!$A$75,LIST!$A$75,ROUND(J1526*L1526,2)))))))))))))</f>
        <v/>
      </c>
      <c r="J1526" s="43">
        <f>IF(D1526="",0,IF(K1526=LIST!$A$75,0,IF(K1526=LIST!$A$76,0,IF(K1526=LIST!$A$77,0,IF(K1526=LIST!$A$78,0,(MIN(D1526,8)-K1526))))))</f>
        <v>0</v>
      </c>
      <c r="K1526" s="185" t="str">
        <f>IF(D1526="","",IF('CLAIM FORM'!$M$7="",0,IF(L1526=LIST!$A$78,0,IF('CLAIM FORM'!$M$7="R&amp;D",0,IF(E1526="",LIST!$A$75,IF(F1526=LIST!$F$30,0,IFERROR(((VLOOKUP(E1526,'TRAINING CODE'!B:D,3,FALSE)*MIN(D1526,8))),LIST!$A$76)))))))</f>
        <v/>
      </c>
      <c r="L1526" s="183" t="str">
        <f>IF(B1526="","",IF('CLAIM FORM'!$M$7="",LIST!$A$77,IFERROR(VLOOKUP(B1526,'PHR (Project Hourly Rate)'!B:G,6,FALSE),LIST!$A$78)))</f>
        <v/>
      </c>
    </row>
    <row r="1527" spans="1:12" ht="36" customHeight="1">
      <c r="A1527" s="184">
        <v>1525</v>
      </c>
      <c r="B1527" s="46"/>
      <c r="C1527" s="47"/>
      <c r="D1527" s="48"/>
      <c r="E1527" s="49"/>
      <c r="F1527" s="49"/>
      <c r="G1527" s="41" t="str">
        <f>IF(C1527="","",VLOOKUP(WEEKDAY(C1527),LIST!$A$15:$B$21,2,FALSE))</f>
        <v/>
      </c>
      <c r="H1527" s="42" t="str">
        <f>IF(B1527="","",IF(L1527=LIST!$A$80,LIST!$A$78,IF(L1527=LIST!$A$81,LIST!$A$78,IF(L1527=LIST!$A$82,LIST!$A$78,IF(IFERROR(VLOOKUP(B1527,'PHR (Project Hourly Rate)'!B:G,6,FALSE),LIST!$A$78)=0,LIST!$A$79,L1527)))))</f>
        <v/>
      </c>
      <c r="I1527" s="42" t="str">
        <f>IF(B1527="","",IF(L1527=LIST!$A$75,"",IF(K1527=LIST!$A$76,LIST!$A$76,IF(L1527=LIST!$A$77,"",IF(L1527=LIST!$A$78,"",IF(L1527=LIST!$A$80,"",IF(L1527=LIST!$A$72,"",IF(L1527=LIST!$A$73,"",IF(L1527=LIST!$A$81,"",IF(L1527=LIST!$A$82,"",IF(L1527=LIST!$A$79,"",IF(K1527=LIST!$A$75,LIST!$A$75,ROUND(J1527*L1527,2)))))))))))))</f>
        <v/>
      </c>
      <c r="J1527" s="43">
        <f>IF(D1527="",0,IF(K1527=LIST!$A$75,0,IF(K1527=LIST!$A$76,0,IF(K1527=LIST!$A$77,0,IF(K1527=LIST!$A$78,0,(MIN(D1527,8)-K1527))))))</f>
        <v>0</v>
      </c>
      <c r="K1527" s="185" t="str">
        <f>IF(D1527="","",IF('CLAIM FORM'!$M$7="",0,IF(L1527=LIST!$A$78,0,IF('CLAIM FORM'!$M$7="R&amp;D",0,IF(E1527="",LIST!$A$75,IF(F1527=LIST!$F$30,0,IFERROR(((VLOOKUP(E1527,'TRAINING CODE'!B:D,3,FALSE)*MIN(D1527,8))),LIST!$A$76)))))))</f>
        <v/>
      </c>
      <c r="L1527" s="183" t="str">
        <f>IF(B1527="","",IF('CLAIM FORM'!$M$7="",LIST!$A$77,IFERROR(VLOOKUP(B1527,'PHR (Project Hourly Rate)'!B:G,6,FALSE),LIST!$A$78)))</f>
        <v/>
      </c>
    </row>
    <row r="1528" spans="1:12" ht="36" customHeight="1">
      <c r="A1528" s="184">
        <v>1526</v>
      </c>
      <c r="B1528" s="46"/>
      <c r="C1528" s="47"/>
      <c r="D1528" s="48"/>
      <c r="E1528" s="49"/>
      <c r="F1528" s="49"/>
      <c r="G1528" s="41" t="str">
        <f>IF(C1528="","",VLOOKUP(WEEKDAY(C1528),LIST!$A$15:$B$21,2,FALSE))</f>
        <v/>
      </c>
      <c r="H1528" s="42" t="str">
        <f>IF(B1528="","",IF(L1528=LIST!$A$80,LIST!$A$78,IF(L1528=LIST!$A$81,LIST!$A$78,IF(L1528=LIST!$A$82,LIST!$A$78,IF(IFERROR(VLOOKUP(B1528,'PHR (Project Hourly Rate)'!B:G,6,FALSE),LIST!$A$78)=0,LIST!$A$79,L1528)))))</f>
        <v/>
      </c>
      <c r="I1528" s="42" t="str">
        <f>IF(B1528="","",IF(L1528=LIST!$A$75,"",IF(K1528=LIST!$A$76,LIST!$A$76,IF(L1528=LIST!$A$77,"",IF(L1528=LIST!$A$78,"",IF(L1528=LIST!$A$80,"",IF(L1528=LIST!$A$72,"",IF(L1528=LIST!$A$73,"",IF(L1528=LIST!$A$81,"",IF(L1528=LIST!$A$82,"",IF(L1528=LIST!$A$79,"",IF(K1528=LIST!$A$75,LIST!$A$75,ROUND(J1528*L1528,2)))))))))))))</f>
        <v/>
      </c>
      <c r="J1528" s="43">
        <f>IF(D1528="",0,IF(K1528=LIST!$A$75,0,IF(K1528=LIST!$A$76,0,IF(K1528=LIST!$A$77,0,IF(K1528=LIST!$A$78,0,(MIN(D1528,8)-K1528))))))</f>
        <v>0</v>
      </c>
      <c r="K1528" s="185" t="str">
        <f>IF(D1528="","",IF('CLAIM FORM'!$M$7="",0,IF(L1528=LIST!$A$78,0,IF('CLAIM FORM'!$M$7="R&amp;D",0,IF(E1528="",LIST!$A$75,IF(F1528=LIST!$F$30,0,IFERROR(((VLOOKUP(E1528,'TRAINING CODE'!B:D,3,FALSE)*MIN(D1528,8))),LIST!$A$76)))))))</f>
        <v/>
      </c>
      <c r="L1528" s="183" t="str">
        <f>IF(B1528="","",IF('CLAIM FORM'!$M$7="",LIST!$A$77,IFERROR(VLOOKUP(B1528,'PHR (Project Hourly Rate)'!B:G,6,FALSE),LIST!$A$78)))</f>
        <v/>
      </c>
    </row>
    <row r="1529" spans="1:12" ht="36" customHeight="1">
      <c r="A1529" s="184">
        <v>1527</v>
      </c>
      <c r="B1529" s="46"/>
      <c r="C1529" s="47"/>
      <c r="D1529" s="48"/>
      <c r="E1529" s="49"/>
      <c r="F1529" s="49"/>
      <c r="G1529" s="41" t="str">
        <f>IF(C1529="","",VLOOKUP(WEEKDAY(C1529),LIST!$A$15:$B$21,2,FALSE))</f>
        <v/>
      </c>
      <c r="H1529" s="42" t="str">
        <f>IF(B1529="","",IF(L1529=LIST!$A$80,LIST!$A$78,IF(L1529=LIST!$A$81,LIST!$A$78,IF(L1529=LIST!$A$82,LIST!$A$78,IF(IFERROR(VLOOKUP(B1529,'PHR (Project Hourly Rate)'!B:G,6,FALSE),LIST!$A$78)=0,LIST!$A$79,L1529)))))</f>
        <v/>
      </c>
      <c r="I1529" s="42" t="str">
        <f>IF(B1529="","",IF(L1529=LIST!$A$75,"",IF(K1529=LIST!$A$76,LIST!$A$76,IF(L1529=LIST!$A$77,"",IF(L1529=LIST!$A$78,"",IF(L1529=LIST!$A$80,"",IF(L1529=LIST!$A$72,"",IF(L1529=LIST!$A$73,"",IF(L1529=LIST!$A$81,"",IF(L1529=LIST!$A$82,"",IF(L1529=LIST!$A$79,"",IF(K1529=LIST!$A$75,LIST!$A$75,ROUND(J1529*L1529,2)))))))))))))</f>
        <v/>
      </c>
      <c r="J1529" s="43">
        <f>IF(D1529="",0,IF(K1529=LIST!$A$75,0,IF(K1529=LIST!$A$76,0,IF(K1529=LIST!$A$77,0,IF(K1529=LIST!$A$78,0,(MIN(D1529,8)-K1529))))))</f>
        <v>0</v>
      </c>
      <c r="K1529" s="185" t="str">
        <f>IF(D1529="","",IF('CLAIM FORM'!$M$7="",0,IF(L1529=LIST!$A$78,0,IF('CLAIM FORM'!$M$7="R&amp;D",0,IF(E1529="",LIST!$A$75,IF(F1529=LIST!$F$30,0,IFERROR(((VLOOKUP(E1529,'TRAINING CODE'!B:D,3,FALSE)*MIN(D1529,8))),LIST!$A$76)))))))</f>
        <v/>
      </c>
      <c r="L1529" s="183" t="str">
        <f>IF(B1529="","",IF('CLAIM FORM'!$M$7="",LIST!$A$77,IFERROR(VLOOKUP(B1529,'PHR (Project Hourly Rate)'!B:G,6,FALSE),LIST!$A$78)))</f>
        <v/>
      </c>
    </row>
    <row r="1530" spans="1:12" ht="36" customHeight="1">
      <c r="A1530" s="184">
        <v>1528</v>
      </c>
      <c r="B1530" s="46"/>
      <c r="C1530" s="47"/>
      <c r="D1530" s="48"/>
      <c r="E1530" s="49"/>
      <c r="F1530" s="49"/>
      <c r="G1530" s="41" t="str">
        <f>IF(C1530="","",VLOOKUP(WEEKDAY(C1530),LIST!$A$15:$B$21,2,FALSE))</f>
        <v/>
      </c>
      <c r="H1530" s="42" t="str">
        <f>IF(B1530="","",IF(L1530=LIST!$A$80,LIST!$A$78,IF(L1530=LIST!$A$81,LIST!$A$78,IF(L1530=LIST!$A$82,LIST!$A$78,IF(IFERROR(VLOOKUP(B1530,'PHR (Project Hourly Rate)'!B:G,6,FALSE),LIST!$A$78)=0,LIST!$A$79,L1530)))))</f>
        <v/>
      </c>
      <c r="I1530" s="42" t="str">
        <f>IF(B1530="","",IF(L1530=LIST!$A$75,"",IF(K1530=LIST!$A$76,LIST!$A$76,IF(L1530=LIST!$A$77,"",IF(L1530=LIST!$A$78,"",IF(L1530=LIST!$A$80,"",IF(L1530=LIST!$A$72,"",IF(L1530=LIST!$A$73,"",IF(L1530=LIST!$A$81,"",IF(L1530=LIST!$A$82,"",IF(L1530=LIST!$A$79,"",IF(K1530=LIST!$A$75,LIST!$A$75,ROUND(J1530*L1530,2)))))))))))))</f>
        <v/>
      </c>
      <c r="J1530" s="43">
        <f>IF(D1530="",0,IF(K1530=LIST!$A$75,0,IF(K1530=LIST!$A$76,0,IF(K1530=LIST!$A$77,0,IF(K1530=LIST!$A$78,0,(MIN(D1530,8)-K1530))))))</f>
        <v>0</v>
      </c>
      <c r="K1530" s="185" t="str">
        <f>IF(D1530="","",IF('CLAIM FORM'!$M$7="",0,IF(L1530=LIST!$A$78,0,IF('CLAIM FORM'!$M$7="R&amp;D",0,IF(E1530="",LIST!$A$75,IF(F1530=LIST!$F$30,0,IFERROR(((VLOOKUP(E1530,'TRAINING CODE'!B:D,3,FALSE)*MIN(D1530,8))),LIST!$A$76)))))))</f>
        <v/>
      </c>
      <c r="L1530" s="183" t="str">
        <f>IF(B1530="","",IF('CLAIM FORM'!$M$7="",LIST!$A$77,IFERROR(VLOOKUP(B1530,'PHR (Project Hourly Rate)'!B:G,6,FALSE),LIST!$A$78)))</f>
        <v/>
      </c>
    </row>
    <row r="1531" spans="1:12" ht="36" customHeight="1">
      <c r="A1531" s="184">
        <v>1529</v>
      </c>
      <c r="B1531" s="46"/>
      <c r="C1531" s="47"/>
      <c r="D1531" s="48"/>
      <c r="E1531" s="49"/>
      <c r="F1531" s="49"/>
      <c r="G1531" s="41" t="str">
        <f>IF(C1531="","",VLOOKUP(WEEKDAY(C1531),LIST!$A$15:$B$21,2,FALSE))</f>
        <v/>
      </c>
      <c r="H1531" s="42" t="str">
        <f>IF(B1531="","",IF(L1531=LIST!$A$80,LIST!$A$78,IF(L1531=LIST!$A$81,LIST!$A$78,IF(L1531=LIST!$A$82,LIST!$A$78,IF(IFERROR(VLOOKUP(B1531,'PHR (Project Hourly Rate)'!B:G,6,FALSE),LIST!$A$78)=0,LIST!$A$79,L1531)))))</f>
        <v/>
      </c>
      <c r="I1531" s="42" t="str">
        <f>IF(B1531="","",IF(L1531=LIST!$A$75,"",IF(K1531=LIST!$A$76,LIST!$A$76,IF(L1531=LIST!$A$77,"",IF(L1531=LIST!$A$78,"",IF(L1531=LIST!$A$80,"",IF(L1531=LIST!$A$72,"",IF(L1531=LIST!$A$73,"",IF(L1531=LIST!$A$81,"",IF(L1531=LIST!$A$82,"",IF(L1531=LIST!$A$79,"",IF(K1531=LIST!$A$75,LIST!$A$75,ROUND(J1531*L1531,2)))))))))))))</f>
        <v/>
      </c>
      <c r="J1531" s="43">
        <f>IF(D1531="",0,IF(K1531=LIST!$A$75,0,IF(K1531=LIST!$A$76,0,IF(K1531=LIST!$A$77,0,IF(K1531=LIST!$A$78,0,(MIN(D1531,8)-K1531))))))</f>
        <v>0</v>
      </c>
      <c r="K1531" s="185" t="str">
        <f>IF(D1531="","",IF('CLAIM FORM'!$M$7="",0,IF(L1531=LIST!$A$78,0,IF('CLAIM FORM'!$M$7="R&amp;D",0,IF(E1531="",LIST!$A$75,IF(F1531=LIST!$F$30,0,IFERROR(((VLOOKUP(E1531,'TRAINING CODE'!B:D,3,FALSE)*MIN(D1531,8))),LIST!$A$76)))))))</f>
        <v/>
      </c>
      <c r="L1531" s="183" t="str">
        <f>IF(B1531="","",IF('CLAIM FORM'!$M$7="",LIST!$A$77,IFERROR(VLOOKUP(B1531,'PHR (Project Hourly Rate)'!B:G,6,FALSE),LIST!$A$78)))</f>
        <v/>
      </c>
    </row>
    <row r="1532" spans="1:12" ht="36" customHeight="1">
      <c r="A1532" s="184">
        <v>1530</v>
      </c>
      <c r="B1532" s="46"/>
      <c r="C1532" s="47"/>
      <c r="D1532" s="48"/>
      <c r="E1532" s="49"/>
      <c r="F1532" s="49"/>
      <c r="G1532" s="41" t="str">
        <f>IF(C1532="","",VLOOKUP(WEEKDAY(C1532),LIST!$A$15:$B$21,2,FALSE))</f>
        <v/>
      </c>
      <c r="H1532" s="42" t="str">
        <f>IF(B1532="","",IF(L1532=LIST!$A$80,LIST!$A$78,IF(L1532=LIST!$A$81,LIST!$A$78,IF(L1532=LIST!$A$82,LIST!$A$78,IF(IFERROR(VLOOKUP(B1532,'PHR (Project Hourly Rate)'!B:G,6,FALSE),LIST!$A$78)=0,LIST!$A$79,L1532)))))</f>
        <v/>
      </c>
      <c r="I1532" s="42" t="str">
        <f>IF(B1532="","",IF(L1532=LIST!$A$75,"",IF(K1532=LIST!$A$76,LIST!$A$76,IF(L1532=LIST!$A$77,"",IF(L1532=LIST!$A$78,"",IF(L1532=LIST!$A$80,"",IF(L1532=LIST!$A$72,"",IF(L1532=LIST!$A$73,"",IF(L1532=LIST!$A$81,"",IF(L1532=LIST!$A$82,"",IF(L1532=LIST!$A$79,"",IF(K1532=LIST!$A$75,LIST!$A$75,ROUND(J1532*L1532,2)))))))))))))</f>
        <v/>
      </c>
      <c r="J1532" s="43">
        <f>IF(D1532="",0,IF(K1532=LIST!$A$75,0,IF(K1532=LIST!$A$76,0,IF(K1532=LIST!$A$77,0,IF(K1532=LIST!$A$78,0,(MIN(D1532,8)-K1532))))))</f>
        <v>0</v>
      </c>
      <c r="K1532" s="185" t="str">
        <f>IF(D1532="","",IF('CLAIM FORM'!$M$7="",0,IF(L1532=LIST!$A$78,0,IF('CLAIM FORM'!$M$7="R&amp;D",0,IF(E1532="",LIST!$A$75,IF(F1532=LIST!$F$30,0,IFERROR(((VLOOKUP(E1532,'TRAINING CODE'!B:D,3,FALSE)*MIN(D1532,8))),LIST!$A$76)))))))</f>
        <v/>
      </c>
      <c r="L1532" s="183" t="str">
        <f>IF(B1532="","",IF('CLAIM FORM'!$M$7="",LIST!$A$77,IFERROR(VLOOKUP(B1532,'PHR (Project Hourly Rate)'!B:G,6,FALSE),LIST!$A$78)))</f>
        <v/>
      </c>
    </row>
    <row r="1533" spans="1:12" ht="36" customHeight="1">
      <c r="A1533" s="184">
        <v>1531</v>
      </c>
      <c r="B1533" s="46"/>
      <c r="C1533" s="47"/>
      <c r="D1533" s="48"/>
      <c r="E1533" s="49"/>
      <c r="F1533" s="49"/>
      <c r="G1533" s="41" t="str">
        <f>IF(C1533="","",VLOOKUP(WEEKDAY(C1533),LIST!$A$15:$B$21,2,FALSE))</f>
        <v/>
      </c>
      <c r="H1533" s="42" t="str">
        <f>IF(B1533="","",IF(L1533=LIST!$A$80,LIST!$A$78,IF(L1533=LIST!$A$81,LIST!$A$78,IF(L1533=LIST!$A$82,LIST!$A$78,IF(IFERROR(VLOOKUP(B1533,'PHR (Project Hourly Rate)'!B:G,6,FALSE),LIST!$A$78)=0,LIST!$A$79,L1533)))))</f>
        <v/>
      </c>
      <c r="I1533" s="42" t="str">
        <f>IF(B1533="","",IF(L1533=LIST!$A$75,"",IF(K1533=LIST!$A$76,LIST!$A$76,IF(L1533=LIST!$A$77,"",IF(L1533=LIST!$A$78,"",IF(L1533=LIST!$A$80,"",IF(L1533=LIST!$A$72,"",IF(L1533=LIST!$A$73,"",IF(L1533=LIST!$A$81,"",IF(L1533=LIST!$A$82,"",IF(L1533=LIST!$A$79,"",IF(K1533=LIST!$A$75,LIST!$A$75,ROUND(J1533*L1533,2)))))))))))))</f>
        <v/>
      </c>
      <c r="J1533" s="43">
        <f>IF(D1533="",0,IF(K1533=LIST!$A$75,0,IF(K1533=LIST!$A$76,0,IF(K1533=LIST!$A$77,0,IF(K1533=LIST!$A$78,0,(MIN(D1533,8)-K1533))))))</f>
        <v>0</v>
      </c>
      <c r="K1533" s="185" t="str">
        <f>IF(D1533="","",IF('CLAIM FORM'!$M$7="",0,IF(L1533=LIST!$A$78,0,IF('CLAIM FORM'!$M$7="R&amp;D",0,IF(E1533="",LIST!$A$75,IF(F1533=LIST!$F$30,0,IFERROR(((VLOOKUP(E1533,'TRAINING CODE'!B:D,3,FALSE)*MIN(D1533,8))),LIST!$A$76)))))))</f>
        <v/>
      </c>
      <c r="L1533" s="183" t="str">
        <f>IF(B1533="","",IF('CLAIM FORM'!$M$7="",LIST!$A$77,IFERROR(VLOOKUP(B1533,'PHR (Project Hourly Rate)'!B:G,6,FALSE),LIST!$A$78)))</f>
        <v/>
      </c>
    </row>
    <row r="1534" spans="1:12" ht="36" customHeight="1">
      <c r="A1534" s="184">
        <v>1532</v>
      </c>
      <c r="B1534" s="46"/>
      <c r="C1534" s="47"/>
      <c r="D1534" s="48"/>
      <c r="E1534" s="49"/>
      <c r="F1534" s="49"/>
      <c r="G1534" s="41" t="str">
        <f>IF(C1534="","",VLOOKUP(WEEKDAY(C1534),LIST!$A$15:$B$21,2,FALSE))</f>
        <v/>
      </c>
      <c r="H1534" s="42" t="str">
        <f>IF(B1534="","",IF(L1534=LIST!$A$80,LIST!$A$78,IF(L1534=LIST!$A$81,LIST!$A$78,IF(L1534=LIST!$A$82,LIST!$A$78,IF(IFERROR(VLOOKUP(B1534,'PHR (Project Hourly Rate)'!B:G,6,FALSE),LIST!$A$78)=0,LIST!$A$79,L1534)))))</f>
        <v/>
      </c>
      <c r="I1534" s="42" t="str">
        <f>IF(B1534="","",IF(L1534=LIST!$A$75,"",IF(K1534=LIST!$A$76,LIST!$A$76,IF(L1534=LIST!$A$77,"",IF(L1534=LIST!$A$78,"",IF(L1534=LIST!$A$80,"",IF(L1534=LIST!$A$72,"",IF(L1534=LIST!$A$73,"",IF(L1534=LIST!$A$81,"",IF(L1534=LIST!$A$82,"",IF(L1534=LIST!$A$79,"",IF(K1534=LIST!$A$75,LIST!$A$75,ROUND(J1534*L1534,2)))))))))))))</f>
        <v/>
      </c>
      <c r="J1534" s="43">
        <f>IF(D1534="",0,IF(K1534=LIST!$A$75,0,IF(K1534=LIST!$A$76,0,IF(K1534=LIST!$A$77,0,IF(K1534=LIST!$A$78,0,(MIN(D1534,8)-K1534))))))</f>
        <v>0</v>
      </c>
      <c r="K1534" s="185" t="str">
        <f>IF(D1534="","",IF('CLAIM FORM'!$M$7="",0,IF(L1534=LIST!$A$78,0,IF('CLAIM FORM'!$M$7="R&amp;D",0,IF(E1534="",LIST!$A$75,IF(F1534=LIST!$F$30,0,IFERROR(((VLOOKUP(E1534,'TRAINING CODE'!B:D,3,FALSE)*MIN(D1534,8))),LIST!$A$76)))))))</f>
        <v/>
      </c>
      <c r="L1534" s="183" t="str">
        <f>IF(B1534="","",IF('CLAIM FORM'!$M$7="",LIST!$A$77,IFERROR(VLOOKUP(B1534,'PHR (Project Hourly Rate)'!B:G,6,FALSE),LIST!$A$78)))</f>
        <v/>
      </c>
    </row>
    <row r="1535" spans="1:12" ht="36" customHeight="1">
      <c r="A1535" s="184">
        <v>1533</v>
      </c>
      <c r="B1535" s="46"/>
      <c r="C1535" s="47"/>
      <c r="D1535" s="48"/>
      <c r="E1535" s="49"/>
      <c r="F1535" s="49"/>
      <c r="G1535" s="41" t="str">
        <f>IF(C1535="","",VLOOKUP(WEEKDAY(C1535),LIST!$A$15:$B$21,2,FALSE))</f>
        <v/>
      </c>
      <c r="H1535" s="42" t="str">
        <f>IF(B1535="","",IF(L1535=LIST!$A$80,LIST!$A$78,IF(L1535=LIST!$A$81,LIST!$A$78,IF(L1535=LIST!$A$82,LIST!$A$78,IF(IFERROR(VLOOKUP(B1535,'PHR (Project Hourly Rate)'!B:G,6,FALSE),LIST!$A$78)=0,LIST!$A$79,L1535)))))</f>
        <v/>
      </c>
      <c r="I1535" s="42" t="str">
        <f>IF(B1535="","",IF(L1535=LIST!$A$75,"",IF(K1535=LIST!$A$76,LIST!$A$76,IF(L1535=LIST!$A$77,"",IF(L1535=LIST!$A$78,"",IF(L1535=LIST!$A$80,"",IF(L1535=LIST!$A$72,"",IF(L1535=LIST!$A$73,"",IF(L1535=LIST!$A$81,"",IF(L1535=LIST!$A$82,"",IF(L1535=LIST!$A$79,"",IF(K1535=LIST!$A$75,LIST!$A$75,ROUND(J1535*L1535,2)))))))))))))</f>
        <v/>
      </c>
      <c r="J1535" s="43">
        <f>IF(D1535="",0,IF(K1535=LIST!$A$75,0,IF(K1535=LIST!$A$76,0,IF(K1535=LIST!$A$77,0,IF(K1535=LIST!$A$78,0,(MIN(D1535,8)-K1535))))))</f>
        <v>0</v>
      </c>
      <c r="K1535" s="185" t="str">
        <f>IF(D1535="","",IF('CLAIM FORM'!$M$7="",0,IF(L1535=LIST!$A$78,0,IF('CLAIM FORM'!$M$7="R&amp;D",0,IF(E1535="",LIST!$A$75,IF(F1535=LIST!$F$30,0,IFERROR(((VLOOKUP(E1535,'TRAINING CODE'!B:D,3,FALSE)*MIN(D1535,8))),LIST!$A$76)))))))</f>
        <v/>
      </c>
      <c r="L1535" s="183" t="str">
        <f>IF(B1535="","",IF('CLAIM FORM'!$M$7="",LIST!$A$77,IFERROR(VLOOKUP(B1535,'PHR (Project Hourly Rate)'!B:G,6,FALSE),LIST!$A$78)))</f>
        <v/>
      </c>
    </row>
    <row r="1536" spans="1:12" ht="36" customHeight="1">
      <c r="A1536" s="184">
        <v>1534</v>
      </c>
      <c r="B1536" s="46"/>
      <c r="C1536" s="47"/>
      <c r="D1536" s="48"/>
      <c r="E1536" s="49"/>
      <c r="F1536" s="49"/>
      <c r="G1536" s="41" t="str">
        <f>IF(C1536="","",VLOOKUP(WEEKDAY(C1536),LIST!$A$15:$B$21,2,FALSE))</f>
        <v/>
      </c>
      <c r="H1536" s="42" t="str">
        <f>IF(B1536="","",IF(L1536=LIST!$A$80,LIST!$A$78,IF(L1536=LIST!$A$81,LIST!$A$78,IF(L1536=LIST!$A$82,LIST!$A$78,IF(IFERROR(VLOOKUP(B1536,'PHR (Project Hourly Rate)'!B:G,6,FALSE),LIST!$A$78)=0,LIST!$A$79,L1536)))))</f>
        <v/>
      </c>
      <c r="I1536" s="42" t="str">
        <f>IF(B1536="","",IF(L1536=LIST!$A$75,"",IF(K1536=LIST!$A$76,LIST!$A$76,IF(L1536=LIST!$A$77,"",IF(L1536=LIST!$A$78,"",IF(L1536=LIST!$A$80,"",IF(L1536=LIST!$A$72,"",IF(L1536=LIST!$A$73,"",IF(L1536=LIST!$A$81,"",IF(L1536=LIST!$A$82,"",IF(L1536=LIST!$A$79,"",IF(K1536=LIST!$A$75,LIST!$A$75,ROUND(J1536*L1536,2)))))))))))))</f>
        <v/>
      </c>
      <c r="J1536" s="43">
        <f>IF(D1536="",0,IF(K1536=LIST!$A$75,0,IF(K1536=LIST!$A$76,0,IF(K1536=LIST!$A$77,0,IF(K1536=LIST!$A$78,0,(MIN(D1536,8)-K1536))))))</f>
        <v>0</v>
      </c>
      <c r="K1536" s="185" t="str">
        <f>IF(D1536="","",IF('CLAIM FORM'!$M$7="",0,IF(L1536=LIST!$A$78,0,IF('CLAIM FORM'!$M$7="R&amp;D",0,IF(E1536="",LIST!$A$75,IF(F1536=LIST!$F$30,0,IFERROR(((VLOOKUP(E1536,'TRAINING CODE'!B:D,3,FALSE)*MIN(D1536,8))),LIST!$A$76)))))))</f>
        <v/>
      </c>
      <c r="L1536" s="183" t="str">
        <f>IF(B1536="","",IF('CLAIM FORM'!$M$7="",LIST!$A$77,IFERROR(VLOOKUP(B1536,'PHR (Project Hourly Rate)'!B:G,6,FALSE),LIST!$A$78)))</f>
        <v/>
      </c>
    </row>
    <row r="1537" spans="1:12" ht="36" customHeight="1">
      <c r="A1537" s="184">
        <v>1535</v>
      </c>
      <c r="B1537" s="46"/>
      <c r="C1537" s="47"/>
      <c r="D1537" s="48"/>
      <c r="E1537" s="49"/>
      <c r="F1537" s="49"/>
      <c r="G1537" s="41" t="str">
        <f>IF(C1537="","",VLOOKUP(WEEKDAY(C1537),LIST!$A$15:$B$21,2,FALSE))</f>
        <v/>
      </c>
      <c r="H1537" s="42" t="str">
        <f>IF(B1537="","",IF(L1537=LIST!$A$80,LIST!$A$78,IF(L1537=LIST!$A$81,LIST!$A$78,IF(L1537=LIST!$A$82,LIST!$A$78,IF(IFERROR(VLOOKUP(B1537,'PHR (Project Hourly Rate)'!B:G,6,FALSE),LIST!$A$78)=0,LIST!$A$79,L1537)))))</f>
        <v/>
      </c>
      <c r="I1537" s="42" t="str">
        <f>IF(B1537="","",IF(L1537=LIST!$A$75,"",IF(K1537=LIST!$A$76,LIST!$A$76,IF(L1537=LIST!$A$77,"",IF(L1537=LIST!$A$78,"",IF(L1537=LIST!$A$80,"",IF(L1537=LIST!$A$72,"",IF(L1537=LIST!$A$73,"",IF(L1537=LIST!$A$81,"",IF(L1537=LIST!$A$82,"",IF(L1537=LIST!$A$79,"",IF(K1537=LIST!$A$75,LIST!$A$75,ROUND(J1537*L1537,2)))))))))))))</f>
        <v/>
      </c>
      <c r="J1537" s="43">
        <f>IF(D1537="",0,IF(K1537=LIST!$A$75,0,IF(K1537=LIST!$A$76,0,IF(K1537=LIST!$A$77,0,IF(K1537=LIST!$A$78,0,(MIN(D1537,8)-K1537))))))</f>
        <v>0</v>
      </c>
      <c r="K1537" s="185" t="str">
        <f>IF(D1537="","",IF('CLAIM FORM'!$M$7="",0,IF(L1537=LIST!$A$78,0,IF('CLAIM FORM'!$M$7="R&amp;D",0,IF(E1537="",LIST!$A$75,IF(F1537=LIST!$F$30,0,IFERROR(((VLOOKUP(E1537,'TRAINING CODE'!B:D,3,FALSE)*MIN(D1537,8))),LIST!$A$76)))))))</f>
        <v/>
      </c>
      <c r="L1537" s="183" t="str">
        <f>IF(B1537="","",IF('CLAIM FORM'!$M$7="",LIST!$A$77,IFERROR(VLOOKUP(B1537,'PHR (Project Hourly Rate)'!B:G,6,FALSE),LIST!$A$78)))</f>
        <v/>
      </c>
    </row>
    <row r="1538" spans="1:12" ht="36" customHeight="1">
      <c r="A1538" s="184">
        <v>1536</v>
      </c>
      <c r="B1538" s="46"/>
      <c r="C1538" s="47"/>
      <c r="D1538" s="48"/>
      <c r="E1538" s="49"/>
      <c r="F1538" s="49"/>
      <c r="G1538" s="41" t="str">
        <f>IF(C1538="","",VLOOKUP(WEEKDAY(C1538),LIST!$A$15:$B$21,2,FALSE))</f>
        <v/>
      </c>
      <c r="H1538" s="42" t="str">
        <f>IF(B1538="","",IF(L1538=LIST!$A$80,LIST!$A$78,IF(L1538=LIST!$A$81,LIST!$A$78,IF(L1538=LIST!$A$82,LIST!$A$78,IF(IFERROR(VLOOKUP(B1538,'PHR (Project Hourly Rate)'!B:G,6,FALSE),LIST!$A$78)=0,LIST!$A$79,L1538)))))</f>
        <v/>
      </c>
      <c r="I1538" s="42" t="str">
        <f>IF(B1538="","",IF(L1538=LIST!$A$75,"",IF(K1538=LIST!$A$76,LIST!$A$76,IF(L1538=LIST!$A$77,"",IF(L1538=LIST!$A$78,"",IF(L1538=LIST!$A$80,"",IF(L1538=LIST!$A$72,"",IF(L1538=LIST!$A$73,"",IF(L1538=LIST!$A$81,"",IF(L1538=LIST!$A$82,"",IF(L1538=LIST!$A$79,"",IF(K1538=LIST!$A$75,LIST!$A$75,ROUND(J1538*L1538,2)))))))))))))</f>
        <v/>
      </c>
      <c r="J1538" s="43">
        <f>IF(D1538="",0,IF(K1538=LIST!$A$75,0,IF(K1538=LIST!$A$76,0,IF(K1538=LIST!$A$77,0,IF(K1538=LIST!$A$78,0,(MIN(D1538,8)-K1538))))))</f>
        <v>0</v>
      </c>
      <c r="K1538" s="185" t="str">
        <f>IF(D1538="","",IF('CLAIM FORM'!$M$7="",0,IF(L1538=LIST!$A$78,0,IF('CLAIM FORM'!$M$7="R&amp;D",0,IF(E1538="",LIST!$A$75,IF(F1538=LIST!$F$30,0,IFERROR(((VLOOKUP(E1538,'TRAINING CODE'!B:D,3,FALSE)*MIN(D1538,8))),LIST!$A$76)))))))</f>
        <v/>
      </c>
      <c r="L1538" s="183" t="str">
        <f>IF(B1538="","",IF('CLAIM FORM'!$M$7="",LIST!$A$77,IFERROR(VLOOKUP(B1538,'PHR (Project Hourly Rate)'!B:G,6,FALSE),LIST!$A$78)))</f>
        <v/>
      </c>
    </row>
    <row r="1539" spans="1:12" ht="36" customHeight="1">
      <c r="A1539" s="184">
        <v>1537</v>
      </c>
      <c r="B1539" s="46"/>
      <c r="C1539" s="47"/>
      <c r="D1539" s="48"/>
      <c r="E1539" s="49"/>
      <c r="F1539" s="49"/>
      <c r="G1539" s="41" t="str">
        <f>IF(C1539="","",VLOOKUP(WEEKDAY(C1539),LIST!$A$15:$B$21,2,FALSE))</f>
        <v/>
      </c>
      <c r="H1539" s="42" t="str">
        <f>IF(B1539="","",IF(L1539=LIST!$A$80,LIST!$A$78,IF(L1539=LIST!$A$81,LIST!$A$78,IF(L1539=LIST!$A$82,LIST!$A$78,IF(IFERROR(VLOOKUP(B1539,'PHR (Project Hourly Rate)'!B:G,6,FALSE),LIST!$A$78)=0,LIST!$A$79,L1539)))))</f>
        <v/>
      </c>
      <c r="I1539" s="42" t="str">
        <f>IF(B1539="","",IF(L1539=LIST!$A$75,"",IF(K1539=LIST!$A$76,LIST!$A$76,IF(L1539=LIST!$A$77,"",IF(L1539=LIST!$A$78,"",IF(L1539=LIST!$A$80,"",IF(L1539=LIST!$A$72,"",IF(L1539=LIST!$A$73,"",IF(L1539=LIST!$A$81,"",IF(L1539=LIST!$A$82,"",IF(L1539=LIST!$A$79,"",IF(K1539=LIST!$A$75,LIST!$A$75,ROUND(J1539*L1539,2)))))))))))))</f>
        <v/>
      </c>
      <c r="J1539" s="43">
        <f>IF(D1539="",0,IF(K1539=LIST!$A$75,0,IF(K1539=LIST!$A$76,0,IF(K1539=LIST!$A$77,0,IF(K1539=LIST!$A$78,0,(MIN(D1539,8)-K1539))))))</f>
        <v>0</v>
      </c>
      <c r="K1539" s="185" t="str">
        <f>IF(D1539="","",IF('CLAIM FORM'!$M$7="",0,IF(L1539=LIST!$A$78,0,IF('CLAIM FORM'!$M$7="R&amp;D",0,IF(E1539="",LIST!$A$75,IF(F1539=LIST!$F$30,0,IFERROR(((VLOOKUP(E1539,'TRAINING CODE'!B:D,3,FALSE)*MIN(D1539,8))),LIST!$A$76)))))))</f>
        <v/>
      </c>
      <c r="L1539" s="183" t="str">
        <f>IF(B1539="","",IF('CLAIM FORM'!$M$7="",LIST!$A$77,IFERROR(VLOOKUP(B1539,'PHR (Project Hourly Rate)'!B:G,6,FALSE),LIST!$A$78)))</f>
        <v/>
      </c>
    </row>
    <row r="1540" spans="1:12" ht="36" customHeight="1">
      <c r="A1540" s="184">
        <v>1538</v>
      </c>
      <c r="B1540" s="46"/>
      <c r="C1540" s="47"/>
      <c r="D1540" s="48"/>
      <c r="E1540" s="49"/>
      <c r="F1540" s="49"/>
      <c r="G1540" s="41" t="str">
        <f>IF(C1540="","",VLOOKUP(WEEKDAY(C1540),LIST!$A$15:$B$21,2,FALSE))</f>
        <v/>
      </c>
      <c r="H1540" s="42" t="str">
        <f>IF(B1540="","",IF(L1540=LIST!$A$80,LIST!$A$78,IF(L1540=LIST!$A$81,LIST!$A$78,IF(L1540=LIST!$A$82,LIST!$A$78,IF(IFERROR(VLOOKUP(B1540,'PHR (Project Hourly Rate)'!B:G,6,FALSE),LIST!$A$78)=0,LIST!$A$79,L1540)))))</f>
        <v/>
      </c>
      <c r="I1540" s="42" t="str">
        <f>IF(B1540="","",IF(L1540=LIST!$A$75,"",IF(K1540=LIST!$A$76,LIST!$A$76,IF(L1540=LIST!$A$77,"",IF(L1540=LIST!$A$78,"",IF(L1540=LIST!$A$80,"",IF(L1540=LIST!$A$72,"",IF(L1540=LIST!$A$73,"",IF(L1540=LIST!$A$81,"",IF(L1540=LIST!$A$82,"",IF(L1540=LIST!$A$79,"",IF(K1540=LIST!$A$75,LIST!$A$75,ROUND(J1540*L1540,2)))))))))))))</f>
        <v/>
      </c>
      <c r="J1540" s="43">
        <f>IF(D1540="",0,IF(K1540=LIST!$A$75,0,IF(K1540=LIST!$A$76,0,IF(K1540=LIST!$A$77,0,IF(K1540=LIST!$A$78,0,(MIN(D1540,8)-K1540))))))</f>
        <v>0</v>
      </c>
      <c r="K1540" s="185" t="str">
        <f>IF(D1540="","",IF('CLAIM FORM'!$M$7="",0,IF(L1540=LIST!$A$78,0,IF('CLAIM FORM'!$M$7="R&amp;D",0,IF(E1540="",LIST!$A$75,IF(F1540=LIST!$F$30,0,IFERROR(((VLOOKUP(E1540,'TRAINING CODE'!B:D,3,FALSE)*MIN(D1540,8))),LIST!$A$76)))))))</f>
        <v/>
      </c>
      <c r="L1540" s="183" t="str">
        <f>IF(B1540="","",IF('CLAIM FORM'!$M$7="",LIST!$A$77,IFERROR(VLOOKUP(B1540,'PHR (Project Hourly Rate)'!B:G,6,FALSE),LIST!$A$78)))</f>
        <v/>
      </c>
    </row>
    <row r="1541" spans="1:12" ht="36" customHeight="1">
      <c r="A1541" s="184">
        <v>1539</v>
      </c>
      <c r="B1541" s="46"/>
      <c r="C1541" s="47"/>
      <c r="D1541" s="48"/>
      <c r="E1541" s="49"/>
      <c r="F1541" s="49"/>
      <c r="G1541" s="41" t="str">
        <f>IF(C1541="","",VLOOKUP(WEEKDAY(C1541),LIST!$A$15:$B$21,2,FALSE))</f>
        <v/>
      </c>
      <c r="H1541" s="42" t="str">
        <f>IF(B1541="","",IF(L1541=LIST!$A$80,LIST!$A$78,IF(L1541=LIST!$A$81,LIST!$A$78,IF(L1541=LIST!$A$82,LIST!$A$78,IF(IFERROR(VLOOKUP(B1541,'PHR (Project Hourly Rate)'!B:G,6,FALSE),LIST!$A$78)=0,LIST!$A$79,L1541)))))</f>
        <v/>
      </c>
      <c r="I1541" s="42" t="str">
        <f>IF(B1541="","",IF(L1541=LIST!$A$75,"",IF(K1541=LIST!$A$76,LIST!$A$76,IF(L1541=LIST!$A$77,"",IF(L1541=LIST!$A$78,"",IF(L1541=LIST!$A$80,"",IF(L1541=LIST!$A$72,"",IF(L1541=LIST!$A$73,"",IF(L1541=LIST!$A$81,"",IF(L1541=LIST!$A$82,"",IF(L1541=LIST!$A$79,"",IF(K1541=LIST!$A$75,LIST!$A$75,ROUND(J1541*L1541,2)))))))))))))</f>
        <v/>
      </c>
      <c r="J1541" s="43">
        <f>IF(D1541="",0,IF(K1541=LIST!$A$75,0,IF(K1541=LIST!$A$76,0,IF(K1541=LIST!$A$77,0,IF(K1541=LIST!$A$78,0,(MIN(D1541,8)-K1541))))))</f>
        <v>0</v>
      </c>
      <c r="K1541" s="185" t="str">
        <f>IF(D1541="","",IF('CLAIM FORM'!$M$7="",0,IF(L1541=LIST!$A$78,0,IF('CLAIM FORM'!$M$7="R&amp;D",0,IF(E1541="",LIST!$A$75,IF(F1541=LIST!$F$30,0,IFERROR(((VLOOKUP(E1541,'TRAINING CODE'!B:D,3,FALSE)*MIN(D1541,8))),LIST!$A$76)))))))</f>
        <v/>
      </c>
      <c r="L1541" s="183" t="str">
        <f>IF(B1541="","",IF('CLAIM FORM'!$M$7="",LIST!$A$77,IFERROR(VLOOKUP(B1541,'PHR (Project Hourly Rate)'!B:G,6,FALSE),LIST!$A$78)))</f>
        <v/>
      </c>
    </row>
    <row r="1542" spans="1:12" ht="36" customHeight="1">
      <c r="A1542" s="184">
        <v>1540</v>
      </c>
      <c r="B1542" s="46"/>
      <c r="C1542" s="47"/>
      <c r="D1542" s="48"/>
      <c r="E1542" s="49"/>
      <c r="F1542" s="49"/>
      <c r="G1542" s="41" t="str">
        <f>IF(C1542="","",VLOOKUP(WEEKDAY(C1542),LIST!$A$15:$B$21,2,FALSE))</f>
        <v/>
      </c>
      <c r="H1542" s="42" t="str">
        <f>IF(B1542="","",IF(L1542=LIST!$A$80,LIST!$A$78,IF(L1542=LIST!$A$81,LIST!$A$78,IF(L1542=LIST!$A$82,LIST!$A$78,IF(IFERROR(VLOOKUP(B1542,'PHR (Project Hourly Rate)'!B:G,6,FALSE),LIST!$A$78)=0,LIST!$A$79,L1542)))))</f>
        <v/>
      </c>
      <c r="I1542" s="42" t="str">
        <f>IF(B1542="","",IF(L1542=LIST!$A$75,"",IF(K1542=LIST!$A$76,LIST!$A$76,IF(L1542=LIST!$A$77,"",IF(L1542=LIST!$A$78,"",IF(L1542=LIST!$A$80,"",IF(L1542=LIST!$A$72,"",IF(L1542=LIST!$A$73,"",IF(L1542=LIST!$A$81,"",IF(L1542=LIST!$A$82,"",IF(L1542=LIST!$A$79,"",IF(K1542=LIST!$A$75,LIST!$A$75,ROUND(J1542*L1542,2)))))))))))))</f>
        <v/>
      </c>
      <c r="J1542" s="43">
        <f>IF(D1542="",0,IF(K1542=LIST!$A$75,0,IF(K1542=LIST!$A$76,0,IF(K1542=LIST!$A$77,0,IF(K1542=LIST!$A$78,0,(MIN(D1542,8)-K1542))))))</f>
        <v>0</v>
      </c>
      <c r="K1542" s="185" t="str">
        <f>IF(D1542="","",IF('CLAIM FORM'!$M$7="",0,IF(L1542=LIST!$A$78,0,IF('CLAIM FORM'!$M$7="R&amp;D",0,IF(E1542="",LIST!$A$75,IF(F1542=LIST!$F$30,0,IFERROR(((VLOOKUP(E1542,'TRAINING CODE'!B:D,3,FALSE)*MIN(D1542,8))),LIST!$A$76)))))))</f>
        <v/>
      </c>
      <c r="L1542" s="183" t="str">
        <f>IF(B1542="","",IF('CLAIM FORM'!$M$7="",LIST!$A$77,IFERROR(VLOOKUP(B1542,'PHR (Project Hourly Rate)'!B:G,6,FALSE),LIST!$A$78)))</f>
        <v/>
      </c>
    </row>
    <row r="1543" spans="1:12" ht="36" customHeight="1">
      <c r="A1543" s="184">
        <v>1541</v>
      </c>
      <c r="B1543" s="46"/>
      <c r="C1543" s="47"/>
      <c r="D1543" s="48"/>
      <c r="E1543" s="49"/>
      <c r="F1543" s="49"/>
      <c r="G1543" s="41" t="str">
        <f>IF(C1543="","",VLOOKUP(WEEKDAY(C1543),LIST!$A$15:$B$21,2,FALSE))</f>
        <v/>
      </c>
      <c r="H1543" s="42" t="str">
        <f>IF(B1543="","",IF(L1543=LIST!$A$80,LIST!$A$78,IF(L1543=LIST!$A$81,LIST!$A$78,IF(L1543=LIST!$A$82,LIST!$A$78,IF(IFERROR(VLOOKUP(B1543,'PHR (Project Hourly Rate)'!B:G,6,FALSE),LIST!$A$78)=0,LIST!$A$79,L1543)))))</f>
        <v/>
      </c>
      <c r="I1543" s="42" t="str">
        <f>IF(B1543="","",IF(L1543=LIST!$A$75,"",IF(K1543=LIST!$A$76,LIST!$A$76,IF(L1543=LIST!$A$77,"",IF(L1543=LIST!$A$78,"",IF(L1543=LIST!$A$80,"",IF(L1543=LIST!$A$72,"",IF(L1543=LIST!$A$73,"",IF(L1543=LIST!$A$81,"",IF(L1543=LIST!$A$82,"",IF(L1543=LIST!$A$79,"",IF(K1543=LIST!$A$75,LIST!$A$75,ROUND(J1543*L1543,2)))))))))))))</f>
        <v/>
      </c>
      <c r="J1543" s="43">
        <f>IF(D1543="",0,IF(K1543=LIST!$A$75,0,IF(K1543=LIST!$A$76,0,IF(K1543=LIST!$A$77,0,IF(K1543=LIST!$A$78,0,(MIN(D1543,8)-K1543))))))</f>
        <v>0</v>
      </c>
      <c r="K1543" s="185" t="str">
        <f>IF(D1543="","",IF('CLAIM FORM'!$M$7="",0,IF(L1543=LIST!$A$78,0,IF('CLAIM FORM'!$M$7="R&amp;D",0,IF(E1543="",LIST!$A$75,IF(F1543=LIST!$F$30,0,IFERROR(((VLOOKUP(E1543,'TRAINING CODE'!B:D,3,FALSE)*MIN(D1543,8))),LIST!$A$76)))))))</f>
        <v/>
      </c>
      <c r="L1543" s="183" t="str">
        <f>IF(B1543="","",IF('CLAIM FORM'!$M$7="",LIST!$A$77,IFERROR(VLOOKUP(B1543,'PHR (Project Hourly Rate)'!B:G,6,FALSE),LIST!$A$78)))</f>
        <v/>
      </c>
    </row>
    <row r="1544" spans="1:12" ht="36" customHeight="1">
      <c r="A1544" s="184">
        <v>1542</v>
      </c>
      <c r="B1544" s="46"/>
      <c r="C1544" s="47"/>
      <c r="D1544" s="48"/>
      <c r="E1544" s="49"/>
      <c r="F1544" s="49"/>
      <c r="G1544" s="41" t="str">
        <f>IF(C1544="","",VLOOKUP(WEEKDAY(C1544),LIST!$A$15:$B$21,2,FALSE))</f>
        <v/>
      </c>
      <c r="H1544" s="42" t="str">
        <f>IF(B1544="","",IF(L1544=LIST!$A$80,LIST!$A$78,IF(L1544=LIST!$A$81,LIST!$A$78,IF(L1544=LIST!$A$82,LIST!$A$78,IF(IFERROR(VLOOKUP(B1544,'PHR (Project Hourly Rate)'!B:G,6,FALSE),LIST!$A$78)=0,LIST!$A$79,L1544)))))</f>
        <v/>
      </c>
      <c r="I1544" s="42" t="str">
        <f>IF(B1544="","",IF(L1544=LIST!$A$75,"",IF(K1544=LIST!$A$76,LIST!$A$76,IF(L1544=LIST!$A$77,"",IF(L1544=LIST!$A$78,"",IF(L1544=LIST!$A$80,"",IF(L1544=LIST!$A$72,"",IF(L1544=LIST!$A$73,"",IF(L1544=LIST!$A$81,"",IF(L1544=LIST!$A$82,"",IF(L1544=LIST!$A$79,"",IF(K1544=LIST!$A$75,LIST!$A$75,ROUND(J1544*L1544,2)))))))))))))</f>
        <v/>
      </c>
      <c r="J1544" s="43">
        <f>IF(D1544="",0,IF(K1544=LIST!$A$75,0,IF(K1544=LIST!$A$76,0,IF(K1544=LIST!$A$77,0,IF(K1544=LIST!$A$78,0,(MIN(D1544,8)-K1544))))))</f>
        <v>0</v>
      </c>
      <c r="K1544" s="185" t="str">
        <f>IF(D1544="","",IF('CLAIM FORM'!$M$7="",0,IF(L1544=LIST!$A$78,0,IF('CLAIM FORM'!$M$7="R&amp;D",0,IF(E1544="",LIST!$A$75,IF(F1544=LIST!$F$30,0,IFERROR(((VLOOKUP(E1544,'TRAINING CODE'!B:D,3,FALSE)*MIN(D1544,8))),LIST!$A$76)))))))</f>
        <v/>
      </c>
      <c r="L1544" s="183" t="str">
        <f>IF(B1544="","",IF('CLAIM FORM'!$M$7="",LIST!$A$77,IFERROR(VLOOKUP(B1544,'PHR (Project Hourly Rate)'!B:G,6,FALSE),LIST!$A$78)))</f>
        <v/>
      </c>
    </row>
    <row r="1545" spans="1:12" ht="36" customHeight="1">
      <c r="A1545" s="184">
        <v>1543</v>
      </c>
      <c r="B1545" s="46"/>
      <c r="C1545" s="47"/>
      <c r="D1545" s="48"/>
      <c r="E1545" s="49"/>
      <c r="F1545" s="49"/>
      <c r="G1545" s="41" t="str">
        <f>IF(C1545="","",VLOOKUP(WEEKDAY(C1545),LIST!$A$15:$B$21,2,FALSE))</f>
        <v/>
      </c>
      <c r="H1545" s="42" t="str">
        <f>IF(B1545="","",IF(L1545=LIST!$A$80,LIST!$A$78,IF(L1545=LIST!$A$81,LIST!$A$78,IF(L1545=LIST!$A$82,LIST!$A$78,IF(IFERROR(VLOOKUP(B1545,'PHR (Project Hourly Rate)'!B:G,6,FALSE),LIST!$A$78)=0,LIST!$A$79,L1545)))))</f>
        <v/>
      </c>
      <c r="I1545" s="42" t="str">
        <f>IF(B1545="","",IF(L1545=LIST!$A$75,"",IF(K1545=LIST!$A$76,LIST!$A$76,IF(L1545=LIST!$A$77,"",IF(L1545=LIST!$A$78,"",IF(L1545=LIST!$A$80,"",IF(L1545=LIST!$A$72,"",IF(L1545=LIST!$A$73,"",IF(L1545=LIST!$A$81,"",IF(L1545=LIST!$A$82,"",IF(L1545=LIST!$A$79,"",IF(K1545=LIST!$A$75,LIST!$A$75,ROUND(J1545*L1545,2)))))))))))))</f>
        <v/>
      </c>
      <c r="J1545" s="43">
        <f>IF(D1545="",0,IF(K1545=LIST!$A$75,0,IF(K1545=LIST!$A$76,0,IF(K1545=LIST!$A$77,0,IF(K1545=LIST!$A$78,0,(MIN(D1545,8)-K1545))))))</f>
        <v>0</v>
      </c>
      <c r="K1545" s="185" t="str">
        <f>IF(D1545="","",IF('CLAIM FORM'!$M$7="",0,IF(L1545=LIST!$A$78,0,IF('CLAIM FORM'!$M$7="R&amp;D",0,IF(E1545="",LIST!$A$75,IF(F1545=LIST!$F$30,0,IFERROR(((VLOOKUP(E1545,'TRAINING CODE'!B:D,3,FALSE)*MIN(D1545,8))),LIST!$A$76)))))))</f>
        <v/>
      </c>
      <c r="L1545" s="183" t="str">
        <f>IF(B1545="","",IF('CLAIM FORM'!$M$7="",LIST!$A$77,IFERROR(VLOOKUP(B1545,'PHR (Project Hourly Rate)'!B:G,6,FALSE),LIST!$A$78)))</f>
        <v/>
      </c>
    </row>
    <row r="1546" spans="1:12" ht="36" customHeight="1">
      <c r="A1546" s="184">
        <v>1544</v>
      </c>
      <c r="B1546" s="46"/>
      <c r="C1546" s="47"/>
      <c r="D1546" s="48"/>
      <c r="E1546" s="49"/>
      <c r="F1546" s="49"/>
      <c r="G1546" s="41" t="str">
        <f>IF(C1546="","",VLOOKUP(WEEKDAY(C1546),LIST!$A$15:$B$21,2,FALSE))</f>
        <v/>
      </c>
      <c r="H1546" s="42" t="str">
        <f>IF(B1546="","",IF(L1546=LIST!$A$80,LIST!$A$78,IF(L1546=LIST!$A$81,LIST!$A$78,IF(L1546=LIST!$A$82,LIST!$A$78,IF(IFERROR(VLOOKUP(B1546,'PHR (Project Hourly Rate)'!B:G,6,FALSE),LIST!$A$78)=0,LIST!$A$79,L1546)))))</f>
        <v/>
      </c>
      <c r="I1546" s="42" t="str">
        <f>IF(B1546="","",IF(L1546=LIST!$A$75,"",IF(K1546=LIST!$A$76,LIST!$A$76,IF(L1546=LIST!$A$77,"",IF(L1546=LIST!$A$78,"",IF(L1546=LIST!$A$80,"",IF(L1546=LIST!$A$72,"",IF(L1546=LIST!$A$73,"",IF(L1546=LIST!$A$81,"",IF(L1546=LIST!$A$82,"",IF(L1546=LIST!$A$79,"",IF(K1546=LIST!$A$75,LIST!$A$75,ROUND(J1546*L1546,2)))))))))))))</f>
        <v/>
      </c>
      <c r="J1546" s="43">
        <f>IF(D1546="",0,IF(K1546=LIST!$A$75,0,IF(K1546=LIST!$A$76,0,IF(K1546=LIST!$A$77,0,IF(K1546=LIST!$A$78,0,(MIN(D1546,8)-K1546))))))</f>
        <v>0</v>
      </c>
      <c r="K1546" s="185" t="str">
        <f>IF(D1546="","",IF('CLAIM FORM'!$M$7="",0,IF(L1546=LIST!$A$78,0,IF('CLAIM FORM'!$M$7="R&amp;D",0,IF(E1546="",LIST!$A$75,IF(F1546=LIST!$F$30,0,IFERROR(((VLOOKUP(E1546,'TRAINING CODE'!B:D,3,FALSE)*MIN(D1546,8))),LIST!$A$76)))))))</f>
        <v/>
      </c>
      <c r="L1546" s="183" t="str">
        <f>IF(B1546="","",IF('CLAIM FORM'!$M$7="",LIST!$A$77,IFERROR(VLOOKUP(B1546,'PHR (Project Hourly Rate)'!B:G,6,FALSE),LIST!$A$78)))</f>
        <v/>
      </c>
    </row>
    <row r="1547" spans="1:12" ht="36" customHeight="1">
      <c r="A1547" s="184">
        <v>1545</v>
      </c>
      <c r="B1547" s="46"/>
      <c r="C1547" s="47"/>
      <c r="D1547" s="48"/>
      <c r="E1547" s="49"/>
      <c r="F1547" s="49"/>
      <c r="G1547" s="41" t="str">
        <f>IF(C1547="","",VLOOKUP(WEEKDAY(C1547),LIST!$A$15:$B$21,2,FALSE))</f>
        <v/>
      </c>
      <c r="H1547" s="42" t="str">
        <f>IF(B1547="","",IF(L1547=LIST!$A$80,LIST!$A$78,IF(L1547=LIST!$A$81,LIST!$A$78,IF(L1547=LIST!$A$82,LIST!$A$78,IF(IFERROR(VLOOKUP(B1547,'PHR (Project Hourly Rate)'!B:G,6,FALSE),LIST!$A$78)=0,LIST!$A$79,L1547)))))</f>
        <v/>
      </c>
      <c r="I1547" s="42" t="str">
        <f>IF(B1547="","",IF(L1547=LIST!$A$75,"",IF(K1547=LIST!$A$76,LIST!$A$76,IF(L1547=LIST!$A$77,"",IF(L1547=LIST!$A$78,"",IF(L1547=LIST!$A$80,"",IF(L1547=LIST!$A$72,"",IF(L1547=LIST!$A$73,"",IF(L1547=LIST!$A$81,"",IF(L1547=LIST!$A$82,"",IF(L1547=LIST!$A$79,"",IF(K1547=LIST!$A$75,LIST!$A$75,ROUND(J1547*L1547,2)))))))))))))</f>
        <v/>
      </c>
      <c r="J1547" s="43">
        <f>IF(D1547="",0,IF(K1547=LIST!$A$75,0,IF(K1547=LIST!$A$76,0,IF(K1547=LIST!$A$77,0,IF(K1547=LIST!$A$78,0,(MIN(D1547,8)-K1547))))))</f>
        <v>0</v>
      </c>
      <c r="K1547" s="185" t="str">
        <f>IF(D1547="","",IF('CLAIM FORM'!$M$7="",0,IF(L1547=LIST!$A$78,0,IF('CLAIM FORM'!$M$7="R&amp;D",0,IF(E1547="",LIST!$A$75,IF(F1547=LIST!$F$30,0,IFERROR(((VLOOKUP(E1547,'TRAINING CODE'!B:D,3,FALSE)*MIN(D1547,8))),LIST!$A$76)))))))</f>
        <v/>
      </c>
      <c r="L1547" s="183" t="str">
        <f>IF(B1547="","",IF('CLAIM FORM'!$M$7="",LIST!$A$77,IFERROR(VLOOKUP(B1547,'PHR (Project Hourly Rate)'!B:G,6,FALSE),LIST!$A$78)))</f>
        <v/>
      </c>
    </row>
    <row r="1548" spans="1:12" ht="36" customHeight="1">
      <c r="A1548" s="184">
        <v>1546</v>
      </c>
      <c r="B1548" s="46"/>
      <c r="C1548" s="47"/>
      <c r="D1548" s="48"/>
      <c r="E1548" s="49"/>
      <c r="F1548" s="49"/>
      <c r="G1548" s="41" t="str">
        <f>IF(C1548="","",VLOOKUP(WEEKDAY(C1548),LIST!$A$15:$B$21,2,FALSE))</f>
        <v/>
      </c>
      <c r="H1548" s="42" t="str">
        <f>IF(B1548="","",IF(L1548=LIST!$A$80,LIST!$A$78,IF(L1548=LIST!$A$81,LIST!$A$78,IF(L1548=LIST!$A$82,LIST!$A$78,IF(IFERROR(VLOOKUP(B1548,'PHR (Project Hourly Rate)'!B:G,6,FALSE),LIST!$A$78)=0,LIST!$A$79,L1548)))))</f>
        <v/>
      </c>
      <c r="I1548" s="42" t="str">
        <f>IF(B1548="","",IF(L1548=LIST!$A$75,"",IF(K1548=LIST!$A$76,LIST!$A$76,IF(L1548=LIST!$A$77,"",IF(L1548=LIST!$A$78,"",IF(L1548=LIST!$A$80,"",IF(L1548=LIST!$A$72,"",IF(L1548=LIST!$A$73,"",IF(L1548=LIST!$A$81,"",IF(L1548=LIST!$A$82,"",IF(L1548=LIST!$A$79,"",IF(K1548=LIST!$A$75,LIST!$A$75,ROUND(J1548*L1548,2)))))))))))))</f>
        <v/>
      </c>
      <c r="J1548" s="43">
        <f>IF(D1548="",0,IF(K1548=LIST!$A$75,0,IF(K1548=LIST!$A$76,0,IF(K1548=LIST!$A$77,0,IF(K1548=LIST!$A$78,0,(MIN(D1548,8)-K1548))))))</f>
        <v>0</v>
      </c>
      <c r="K1548" s="185" t="str">
        <f>IF(D1548="","",IF('CLAIM FORM'!$M$7="",0,IF(L1548=LIST!$A$78,0,IF('CLAIM FORM'!$M$7="R&amp;D",0,IF(E1548="",LIST!$A$75,IF(F1548=LIST!$F$30,0,IFERROR(((VLOOKUP(E1548,'TRAINING CODE'!B:D,3,FALSE)*MIN(D1548,8))),LIST!$A$76)))))))</f>
        <v/>
      </c>
      <c r="L1548" s="183" t="str">
        <f>IF(B1548="","",IF('CLAIM FORM'!$M$7="",LIST!$A$77,IFERROR(VLOOKUP(B1548,'PHR (Project Hourly Rate)'!B:G,6,FALSE),LIST!$A$78)))</f>
        <v/>
      </c>
    </row>
    <row r="1549" spans="1:12" ht="36" customHeight="1">
      <c r="A1549" s="184">
        <v>1547</v>
      </c>
      <c r="B1549" s="46"/>
      <c r="C1549" s="47"/>
      <c r="D1549" s="48"/>
      <c r="E1549" s="49"/>
      <c r="F1549" s="49"/>
      <c r="G1549" s="41" t="str">
        <f>IF(C1549="","",VLOOKUP(WEEKDAY(C1549),LIST!$A$15:$B$21,2,FALSE))</f>
        <v/>
      </c>
      <c r="H1549" s="42" t="str">
        <f>IF(B1549="","",IF(L1549=LIST!$A$80,LIST!$A$78,IF(L1549=LIST!$A$81,LIST!$A$78,IF(L1549=LIST!$A$82,LIST!$A$78,IF(IFERROR(VLOOKUP(B1549,'PHR (Project Hourly Rate)'!B:G,6,FALSE),LIST!$A$78)=0,LIST!$A$79,L1549)))))</f>
        <v/>
      </c>
      <c r="I1549" s="42" t="str">
        <f>IF(B1549="","",IF(L1549=LIST!$A$75,"",IF(K1549=LIST!$A$76,LIST!$A$76,IF(L1549=LIST!$A$77,"",IF(L1549=LIST!$A$78,"",IF(L1549=LIST!$A$80,"",IF(L1549=LIST!$A$72,"",IF(L1549=LIST!$A$73,"",IF(L1549=LIST!$A$81,"",IF(L1549=LIST!$A$82,"",IF(L1549=LIST!$A$79,"",IF(K1549=LIST!$A$75,LIST!$A$75,ROUND(J1549*L1549,2)))))))))))))</f>
        <v/>
      </c>
      <c r="J1549" s="43">
        <f>IF(D1549="",0,IF(K1549=LIST!$A$75,0,IF(K1549=LIST!$A$76,0,IF(K1549=LIST!$A$77,0,IF(K1549=LIST!$A$78,0,(MIN(D1549,8)-K1549))))))</f>
        <v>0</v>
      </c>
      <c r="K1549" s="185" t="str">
        <f>IF(D1549="","",IF('CLAIM FORM'!$M$7="",0,IF(L1549=LIST!$A$78,0,IF('CLAIM FORM'!$M$7="R&amp;D",0,IF(E1549="",LIST!$A$75,IF(F1549=LIST!$F$30,0,IFERROR(((VLOOKUP(E1549,'TRAINING CODE'!B:D,3,FALSE)*MIN(D1549,8))),LIST!$A$76)))))))</f>
        <v/>
      </c>
      <c r="L1549" s="183" t="str">
        <f>IF(B1549="","",IF('CLAIM FORM'!$M$7="",LIST!$A$77,IFERROR(VLOOKUP(B1549,'PHR (Project Hourly Rate)'!B:G,6,FALSE),LIST!$A$78)))</f>
        <v/>
      </c>
    </row>
    <row r="1550" spans="1:12" ht="36" customHeight="1">
      <c r="A1550" s="184">
        <v>1548</v>
      </c>
      <c r="B1550" s="46"/>
      <c r="C1550" s="47"/>
      <c r="D1550" s="48"/>
      <c r="E1550" s="49"/>
      <c r="F1550" s="49"/>
      <c r="G1550" s="41" t="str">
        <f>IF(C1550="","",VLOOKUP(WEEKDAY(C1550),LIST!$A$15:$B$21,2,FALSE))</f>
        <v/>
      </c>
      <c r="H1550" s="42" t="str">
        <f>IF(B1550="","",IF(L1550=LIST!$A$80,LIST!$A$78,IF(L1550=LIST!$A$81,LIST!$A$78,IF(L1550=LIST!$A$82,LIST!$A$78,IF(IFERROR(VLOOKUP(B1550,'PHR (Project Hourly Rate)'!B:G,6,FALSE),LIST!$A$78)=0,LIST!$A$79,L1550)))))</f>
        <v/>
      </c>
      <c r="I1550" s="42" t="str">
        <f>IF(B1550="","",IF(L1550=LIST!$A$75,"",IF(K1550=LIST!$A$76,LIST!$A$76,IF(L1550=LIST!$A$77,"",IF(L1550=LIST!$A$78,"",IF(L1550=LIST!$A$80,"",IF(L1550=LIST!$A$72,"",IF(L1550=LIST!$A$73,"",IF(L1550=LIST!$A$81,"",IF(L1550=LIST!$A$82,"",IF(L1550=LIST!$A$79,"",IF(K1550=LIST!$A$75,LIST!$A$75,ROUND(J1550*L1550,2)))))))))))))</f>
        <v/>
      </c>
      <c r="J1550" s="43">
        <f>IF(D1550="",0,IF(K1550=LIST!$A$75,0,IF(K1550=LIST!$A$76,0,IF(K1550=LIST!$A$77,0,IF(K1550=LIST!$A$78,0,(MIN(D1550,8)-K1550))))))</f>
        <v>0</v>
      </c>
      <c r="K1550" s="185" t="str">
        <f>IF(D1550="","",IF('CLAIM FORM'!$M$7="",0,IF(L1550=LIST!$A$78,0,IF('CLAIM FORM'!$M$7="R&amp;D",0,IF(E1550="",LIST!$A$75,IF(F1550=LIST!$F$30,0,IFERROR(((VLOOKUP(E1550,'TRAINING CODE'!B:D,3,FALSE)*MIN(D1550,8))),LIST!$A$76)))))))</f>
        <v/>
      </c>
      <c r="L1550" s="183" t="str">
        <f>IF(B1550="","",IF('CLAIM FORM'!$M$7="",LIST!$A$77,IFERROR(VLOOKUP(B1550,'PHR (Project Hourly Rate)'!B:G,6,FALSE),LIST!$A$78)))</f>
        <v/>
      </c>
    </row>
    <row r="1551" spans="1:12" ht="36" customHeight="1">
      <c r="A1551" s="184">
        <v>1549</v>
      </c>
      <c r="B1551" s="46"/>
      <c r="C1551" s="47"/>
      <c r="D1551" s="48"/>
      <c r="E1551" s="49"/>
      <c r="F1551" s="49"/>
      <c r="G1551" s="41" t="str">
        <f>IF(C1551="","",VLOOKUP(WEEKDAY(C1551),LIST!$A$15:$B$21,2,FALSE))</f>
        <v/>
      </c>
      <c r="H1551" s="42" t="str">
        <f>IF(B1551="","",IF(L1551=LIST!$A$80,LIST!$A$78,IF(L1551=LIST!$A$81,LIST!$A$78,IF(L1551=LIST!$A$82,LIST!$A$78,IF(IFERROR(VLOOKUP(B1551,'PHR (Project Hourly Rate)'!B:G,6,FALSE),LIST!$A$78)=0,LIST!$A$79,L1551)))))</f>
        <v/>
      </c>
      <c r="I1551" s="42" t="str">
        <f>IF(B1551="","",IF(L1551=LIST!$A$75,"",IF(K1551=LIST!$A$76,LIST!$A$76,IF(L1551=LIST!$A$77,"",IF(L1551=LIST!$A$78,"",IF(L1551=LIST!$A$80,"",IF(L1551=LIST!$A$72,"",IF(L1551=LIST!$A$73,"",IF(L1551=LIST!$A$81,"",IF(L1551=LIST!$A$82,"",IF(L1551=LIST!$A$79,"",IF(K1551=LIST!$A$75,LIST!$A$75,ROUND(J1551*L1551,2)))))))))))))</f>
        <v/>
      </c>
      <c r="J1551" s="43">
        <f>IF(D1551="",0,IF(K1551=LIST!$A$75,0,IF(K1551=LIST!$A$76,0,IF(K1551=LIST!$A$77,0,IF(K1551=LIST!$A$78,0,(MIN(D1551,8)-K1551))))))</f>
        <v>0</v>
      </c>
      <c r="K1551" s="185" t="str">
        <f>IF(D1551="","",IF('CLAIM FORM'!$M$7="",0,IF(L1551=LIST!$A$78,0,IF('CLAIM FORM'!$M$7="R&amp;D",0,IF(E1551="",LIST!$A$75,IF(F1551=LIST!$F$30,0,IFERROR(((VLOOKUP(E1551,'TRAINING CODE'!B:D,3,FALSE)*MIN(D1551,8))),LIST!$A$76)))))))</f>
        <v/>
      </c>
      <c r="L1551" s="183" t="str">
        <f>IF(B1551="","",IF('CLAIM FORM'!$M$7="",LIST!$A$77,IFERROR(VLOOKUP(B1551,'PHR (Project Hourly Rate)'!B:G,6,FALSE),LIST!$A$78)))</f>
        <v/>
      </c>
    </row>
    <row r="1552" spans="1:12" ht="36" customHeight="1">
      <c r="A1552" s="184">
        <v>1550</v>
      </c>
      <c r="B1552" s="46"/>
      <c r="C1552" s="47"/>
      <c r="D1552" s="48"/>
      <c r="E1552" s="49"/>
      <c r="F1552" s="49"/>
      <c r="G1552" s="41" t="str">
        <f>IF(C1552="","",VLOOKUP(WEEKDAY(C1552),LIST!$A$15:$B$21,2,FALSE))</f>
        <v/>
      </c>
      <c r="H1552" s="42" t="str">
        <f>IF(B1552="","",IF(L1552=LIST!$A$80,LIST!$A$78,IF(L1552=LIST!$A$81,LIST!$A$78,IF(L1552=LIST!$A$82,LIST!$A$78,IF(IFERROR(VLOOKUP(B1552,'PHR (Project Hourly Rate)'!B:G,6,FALSE),LIST!$A$78)=0,LIST!$A$79,L1552)))))</f>
        <v/>
      </c>
      <c r="I1552" s="42" t="str">
        <f>IF(B1552="","",IF(L1552=LIST!$A$75,"",IF(K1552=LIST!$A$76,LIST!$A$76,IF(L1552=LIST!$A$77,"",IF(L1552=LIST!$A$78,"",IF(L1552=LIST!$A$80,"",IF(L1552=LIST!$A$72,"",IF(L1552=LIST!$A$73,"",IF(L1552=LIST!$A$81,"",IF(L1552=LIST!$A$82,"",IF(L1552=LIST!$A$79,"",IF(K1552=LIST!$A$75,LIST!$A$75,ROUND(J1552*L1552,2)))))))))))))</f>
        <v/>
      </c>
      <c r="J1552" s="43">
        <f>IF(D1552="",0,IF(K1552=LIST!$A$75,0,IF(K1552=LIST!$A$76,0,IF(K1552=LIST!$A$77,0,IF(K1552=LIST!$A$78,0,(MIN(D1552,8)-K1552))))))</f>
        <v>0</v>
      </c>
      <c r="K1552" s="185" t="str">
        <f>IF(D1552="","",IF('CLAIM FORM'!$M$7="",0,IF(L1552=LIST!$A$78,0,IF('CLAIM FORM'!$M$7="R&amp;D",0,IF(E1552="",LIST!$A$75,IF(F1552=LIST!$F$30,0,IFERROR(((VLOOKUP(E1552,'TRAINING CODE'!B:D,3,FALSE)*MIN(D1552,8))),LIST!$A$76)))))))</f>
        <v/>
      </c>
      <c r="L1552" s="183" t="str">
        <f>IF(B1552="","",IF('CLAIM FORM'!$M$7="",LIST!$A$77,IFERROR(VLOOKUP(B1552,'PHR (Project Hourly Rate)'!B:G,6,FALSE),LIST!$A$78)))</f>
        <v/>
      </c>
    </row>
    <row r="1553" spans="1:12" ht="36" customHeight="1">
      <c r="A1553" s="184">
        <v>1551</v>
      </c>
      <c r="B1553" s="46"/>
      <c r="C1553" s="47"/>
      <c r="D1553" s="48"/>
      <c r="E1553" s="49"/>
      <c r="F1553" s="49"/>
      <c r="G1553" s="41" t="str">
        <f>IF(C1553="","",VLOOKUP(WEEKDAY(C1553),LIST!$A$15:$B$21,2,FALSE))</f>
        <v/>
      </c>
      <c r="H1553" s="42" t="str">
        <f>IF(B1553="","",IF(L1553=LIST!$A$80,LIST!$A$78,IF(L1553=LIST!$A$81,LIST!$A$78,IF(L1553=LIST!$A$82,LIST!$A$78,IF(IFERROR(VLOOKUP(B1553,'PHR (Project Hourly Rate)'!B:G,6,FALSE),LIST!$A$78)=0,LIST!$A$79,L1553)))))</f>
        <v/>
      </c>
      <c r="I1553" s="42" t="str">
        <f>IF(B1553="","",IF(L1553=LIST!$A$75,"",IF(K1553=LIST!$A$76,LIST!$A$76,IF(L1553=LIST!$A$77,"",IF(L1553=LIST!$A$78,"",IF(L1553=LIST!$A$80,"",IF(L1553=LIST!$A$72,"",IF(L1553=LIST!$A$73,"",IF(L1553=LIST!$A$81,"",IF(L1553=LIST!$A$82,"",IF(L1553=LIST!$A$79,"",IF(K1553=LIST!$A$75,LIST!$A$75,ROUND(J1553*L1553,2)))))))))))))</f>
        <v/>
      </c>
      <c r="J1553" s="43">
        <f>IF(D1553="",0,IF(K1553=LIST!$A$75,0,IF(K1553=LIST!$A$76,0,IF(K1553=LIST!$A$77,0,IF(K1553=LIST!$A$78,0,(MIN(D1553,8)-K1553))))))</f>
        <v>0</v>
      </c>
      <c r="K1553" s="185" t="str">
        <f>IF(D1553="","",IF('CLAIM FORM'!$M$7="",0,IF(L1553=LIST!$A$78,0,IF('CLAIM FORM'!$M$7="R&amp;D",0,IF(E1553="",LIST!$A$75,IF(F1553=LIST!$F$30,0,IFERROR(((VLOOKUP(E1553,'TRAINING CODE'!B:D,3,FALSE)*MIN(D1553,8))),LIST!$A$76)))))))</f>
        <v/>
      </c>
      <c r="L1553" s="183" t="str">
        <f>IF(B1553="","",IF('CLAIM FORM'!$M$7="",LIST!$A$77,IFERROR(VLOOKUP(B1553,'PHR (Project Hourly Rate)'!B:G,6,FALSE),LIST!$A$78)))</f>
        <v/>
      </c>
    </row>
    <row r="1554" spans="1:12" ht="36" customHeight="1">
      <c r="A1554" s="184">
        <v>1552</v>
      </c>
      <c r="B1554" s="46"/>
      <c r="C1554" s="47"/>
      <c r="D1554" s="48"/>
      <c r="E1554" s="49"/>
      <c r="F1554" s="49"/>
      <c r="G1554" s="41" t="str">
        <f>IF(C1554="","",VLOOKUP(WEEKDAY(C1554),LIST!$A$15:$B$21,2,FALSE))</f>
        <v/>
      </c>
      <c r="H1554" s="42" t="str">
        <f>IF(B1554="","",IF(L1554=LIST!$A$80,LIST!$A$78,IF(L1554=LIST!$A$81,LIST!$A$78,IF(L1554=LIST!$A$82,LIST!$A$78,IF(IFERROR(VLOOKUP(B1554,'PHR (Project Hourly Rate)'!B:G,6,FALSE),LIST!$A$78)=0,LIST!$A$79,L1554)))))</f>
        <v/>
      </c>
      <c r="I1554" s="42" t="str">
        <f>IF(B1554="","",IF(L1554=LIST!$A$75,"",IF(K1554=LIST!$A$76,LIST!$A$76,IF(L1554=LIST!$A$77,"",IF(L1554=LIST!$A$78,"",IF(L1554=LIST!$A$80,"",IF(L1554=LIST!$A$72,"",IF(L1554=LIST!$A$73,"",IF(L1554=LIST!$A$81,"",IF(L1554=LIST!$A$82,"",IF(L1554=LIST!$A$79,"",IF(K1554=LIST!$A$75,LIST!$A$75,ROUND(J1554*L1554,2)))))))))))))</f>
        <v/>
      </c>
      <c r="J1554" s="43">
        <f>IF(D1554="",0,IF(K1554=LIST!$A$75,0,IF(K1554=LIST!$A$76,0,IF(K1554=LIST!$A$77,0,IF(K1554=LIST!$A$78,0,(MIN(D1554,8)-K1554))))))</f>
        <v>0</v>
      </c>
      <c r="K1554" s="185" t="str">
        <f>IF(D1554="","",IF('CLAIM FORM'!$M$7="",0,IF(L1554=LIST!$A$78,0,IF('CLAIM FORM'!$M$7="R&amp;D",0,IF(E1554="",LIST!$A$75,IF(F1554=LIST!$F$30,0,IFERROR(((VLOOKUP(E1554,'TRAINING CODE'!B:D,3,FALSE)*MIN(D1554,8))),LIST!$A$76)))))))</f>
        <v/>
      </c>
      <c r="L1554" s="183" t="str">
        <f>IF(B1554="","",IF('CLAIM FORM'!$M$7="",LIST!$A$77,IFERROR(VLOOKUP(B1554,'PHR (Project Hourly Rate)'!B:G,6,FALSE),LIST!$A$78)))</f>
        <v/>
      </c>
    </row>
    <row r="1555" spans="1:12" ht="36" customHeight="1">
      <c r="A1555" s="184">
        <v>1553</v>
      </c>
      <c r="B1555" s="46"/>
      <c r="C1555" s="47"/>
      <c r="D1555" s="48"/>
      <c r="E1555" s="49"/>
      <c r="F1555" s="49"/>
      <c r="G1555" s="41" t="str">
        <f>IF(C1555="","",VLOOKUP(WEEKDAY(C1555),LIST!$A$15:$B$21,2,FALSE))</f>
        <v/>
      </c>
      <c r="H1555" s="42" t="str">
        <f>IF(B1555="","",IF(L1555=LIST!$A$80,LIST!$A$78,IF(L1555=LIST!$A$81,LIST!$A$78,IF(L1555=LIST!$A$82,LIST!$A$78,IF(IFERROR(VLOOKUP(B1555,'PHR (Project Hourly Rate)'!B:G,6,FALSE),LIST!$A$78)=0,LIST!$A$79,L1555)))))</f>
        <v/>
      </c>
      <c r="I1555" s="42" t="str">
        <f>IF(B1555="","",IF(L1555=LIST!$A$75,"",IF(K1555=LIST!$A$76,LIST!$A$76,IF(L1555=LIST!$A$77,"",IF(L1555=LIST!$A$78,"",IF(L1555=LIST!$A$80,"",IF(L1555=LIST!$A$72,"",IF(L1555=LIST!$A$73,"",IF(L1555=LIST!$A$81,"",IF(L1555=LIST!$A$82,"",IF(L1555=LIST!$A$79,"",IF(K1555=LIST!$A$75,LIST!$A$75,ROUND(J1555*L1555,2)))))))))))))</f>
        <v/>
      </c>
      <c r="J1555" s="43">
        <f>IF(D1555="",0,IF(K1555=LIST!$A$75,0,IF(K1555=LIST!$A$76,0,IF(K1555=LIST!$A$77,0,IF(K1555=LIST!$A$78,0,(MIN(D1555,8)-K1555))))))</f>
        <v>0</v>
      </c>
      <c r="K1555" s="185" t="str">
        <f>IF(D1555="","",IF('CLAIM FORM'!$M$7="",0,IF(L1555=LIST!$A$78,0,IF('CLAIM FORM'!$M$7="R&amp;D",0,IF(E1555="",LIST!$A$75,IF(F1555=LIST!$F$30,0,IFERROR(((VLOOKUP(E1555,'TRAINING CODE'!B:D,3,FALSE)*MIN(D1555,8))),LIST!$A$76)))))))</f>
        <v/>
      </c>
      <c r="L1555" s="183" t="str">
        <f>IF(B1555="","",IF('CLAIM FORM'!$M$7="",LIST!$A$77,IFERROR(VLOOKUP(B1555,'PHR (Project Hourly Rate)'!B:G,6,FALSE),LIST!$A$78)))</f>
        <v/>
      </c>
    </row>
    <row r="1556" spans="1:12" ht="36" customHeight="1">
      <c r="A1556" s="184">
        <v>1554</v>
      </c>
      <c r="B1556" s="46"/>
      <c r="C1556" s="47"/>
      <c r="D1556" s="48"/>
      <c r="E1556" s="49"/>
      <c r="F1556" s="49"/>
      <c r="G1556" s="41" t="str">
        <f>IF(C1556="","",VLOOKUP(WEEKDAY(C1556),LIST!$A$15:$B$21,2,FALSE))</f>
        <v/>
      </c>
      <c r="H1556" s="42" t="str">
        <f>IF(B1556="","",IF(L1556=LIST!$A$80,LIST!$A$78,IF(L1556=LIST!$A$81,LIST!$A$78,IF(L1556=LIST!$A$82,LIST!$A$78,IF(IFERROR(VLOOKUP(B1556,'PHR (Project Hourly Rate)'!B:G,6,FALSE),LIST!$A$78)=0,LIST!$A$79,L1556)))))</f>
        <v/>
      </c>
      <c r="I1556" s="42" t="str">
        <f>IF(B1556="","",IF(L1556=LIST!$A$75,"",IF(K1556=LIST!$A$76,LIST!$A$76,IF(L1556=LIST!$A$77,"",IF(L1556=LIST!$A$78,"",IF(L1556=LIST!$A$80,"",IF(L1556=LIST!$A$72,"",IF(L1556=LIST!$A$73,"",IF(L1556=LIST!$A$81,"",IF(L1556=LIST!$A$82,"",IF(L1556=LIST!$A$79,"",IF(K1556=LIST!$A$75,LIST!$A$75,ROUND(J1556*L1556,2)))))))))))))</f>
        <v/>
      </c>
      <c r="J1556" s="43">
        <f>IF(D1556="",0,IF(K1556=LIST!$A$75,0,IF(K1556=LIST!$A$76,0,IF(K1556=LIST!$A$77,0,IF(K1556=LIST!$A$78,0,(MIN(D1556,8)-K1556))))))</f>
        <v>0</v>
      </c>
      <c r="K1556" s="185" t="str">
        <f>IF(D1556="","",IF('CLAIM FORM'!$M$7="",0,IF(L1556=LIST!$A$78,0,IF('CLAIM FORM'!$M$7="R&amp;D",0,IF(E1556="",LIST!$A$75,IF(F1556=LIST!$F$30,0,IFERROR(((VLOOKUP(E1556,'TRAINING CODE'!B:D,3,FALSE)*MIN(D1556,8))),LIST!$A$76)))))))</f>
        <v/>
      </c>
      <c r="L1556" s="183" t="str">
        <f>IF(B1556="","",IF('CLAIM FORM'!$M$7="",LIST!$A$77,IFERROR(VLOOKUP(B1556,'PHR (Project Hourly Rate)'!B:G,6,FALSE),LIST!$A$78)))</f>
        <v/>
      </c>
    </row>
    <row r="1557" spans="1:12" ht="36" customHeight="1">
      <c r="A1557" s="184">
        <v>1555</v>
      </c>
      <c r="B1557" s="46"/>
      <c r="C1557" s="47"/>
      <c r="D1557" s="48"/>
      <c r="E1557" s="49"/>
      <c r="F1557" s="49"/>
      <c r="G1557" s="41" t="str">
        <f>IF(C1557="","",VLOOKUP(WEEKDAY(C1557),LIST!$A$15:$B$21,2,FALSE))</f>
        <v/>
      </c>
      <c r="H1557" s="42" t="str">
        <f>IF(B1557="","",IF(L1557=LIST!$A$80,LIST!$A$78,IF(L1557=LIST!$A$81,LIST!$A$78,IF(L1557=LIST!$A$82,LIST!$A$78,IF(IFERROR(VLOOKUP(B1557,'PHR (Project Hourly Rate)'!B:G,6,FALSE),LIST!$A$78)=0,LIST!$A$79,L1557)))))</f>
        <v/>
      </c>
      <c r="I1557" s="42" t="str">
        <f>IF(B1557="","",IF(L1557=LIST!$A$75,"",IF(K1557=LIST!$A$76,LIST!$A$76,IF(L1557=LIST!$A$77,"",IF(L1557=LIST!$A$78,"",IF(L1557=LIST!$A$80,"",IF(L1557=LIST!$A$72,"",IF(L1557=LIST!$A$73,"",IF(L1557=LIST!$A$81,"",IF(L1557=LIST!$A$82,"",IF(L1557=LIST!$A$79,"",IF(K1557=LIST!$A$75,LIST!$A$75,ROUND(J1557*L1557,2)))))))))))))</f>
        <v/>
      </c>
      <c r="J1557" s="43">
        <f>IF(D1557="",0,IF(K1557=LIST!$A$75,0,IF(K1557=LIST!$A$76,0,IF(K1557=LIST!$A$77,0,IF(K1557=LIST!$A$78,0,(MIN(D1557,8)-K1557))))))</f>
        <v>0</v>
      </c>
      <c r="K1557" s="185" t="str">
        <f>IF(D1557="","",IF('CLAIM FORM'!$M$7="",0,IF(L1557=LIST!$A$78,0,IF('CLAIM FORM'!$M$7="R&amp;D",0,IF(E1557="",LIST!$A$75,IF(F1557=LIST!$F$30,0,IFERROR(((VLOOKUP(E1557,'TRAINING CODE'!B:D,3,FALSE)*MIN(D1557,8))),LIST!$A$76)))))))</f>
        <v/>
      </c>
      <c r="L1557" s="183" t="str">
        <f>IF(B1557="","",IF('CLAIM FORM'!$M$7="",LIST!$A$77,IFERROR(VLOOKUP(B1557,'PHR (Project Hourly Rate)'!B:G,6,FALSE),LIST!$A$78)))</f>
        <v/>
      </c>
    </row>
    <row r="1558" spans="1:12" ht="36" customHeight="1">
      <c r="A1558" s="184">
        <v>1556</v>
      </c>
      <c r="B1558" s="46"/>
      <c r="C1558" s="47"/>
      <c r="D1558" s="48"/>
      <c r="E1558" s="49"/>
      <c r="F1558" s="49"/>
      <c r="G1558" s="41" t="str">
        <f>IF(C1558="","",VLOOKUP(WEEKDAY(C1558),LIST!$A$15:$B$21,2,FALSE))</f>
        <v/>
      </c>
      <c r="H1558" s="42" t="str">
        <f>IF(B1558="","",IF(L1558=LIST!$A$80,LIST!$A$78,IF(L1558=LIST!$A$81,LIST!$A$78,IF(L1558=LIST!$A$82,LIST!$A$78,IF(IFERROR(VLOOKUP(B1558,'PHR (Project Hourly Rate)'!B:G,6,FALSE),LIST!$A$78)=0,LIST!$A$79,L1558)))))</f>
        <v/>
      </c>
      <c r="I1558" s="42" t="str">
        <f>IF(B1558="","",IF(L1558=LIST!$A$75,"",IF(K1558=LIST!$A$76,LIST!$A$76,IF(L1558=LIST!$A$77,"",IF(L1558=LIST!$A$78,"",IF(L1558=LIST!$A$80,"",IF(L1558=LIST!$A$72,"",IF(L1558=LIST!$A$73,"",IF(L1558=LIST!$A$81,"",IF(L1558=LIST!$A$82,"",IF(L1558=LIST!$A$79,"",IF(K1558=LIST!$A$75,LIST!$A$75,ROUND(J1558*L1558,2)))))))))))))</f>
        <v/>
      </c>
      <c r="J1558" s="43">
        <f>IF(D1558="",0,IF(K1558=LIST!$A$75,0,IF(K1558=LIST!$A$76,0,IF(K1558=LIST!$A$77,0,IF(K1558=LIST!$A$78,0,(MIN(D1558,8)-K1558))))))</f>
        <v>0</v>
      </c>
      <c r="K1558" s="185" t="str">
        <f>IF(D1558="","",IF('CLAIM FORM'!$M$7="",0,IF(L1558=LIST!$A$78,0,IF('CLAIM FORM'!$M$7="R&amp;D",0,IF(E1558="",LIST!$A$75,IF(F1558=LIST!$F$30,0,IFERROR(((VLOOKUP(E1558,'TRAINING CODE'!B:D,3,FALSE)*MIN(D1558,8))),LIST!$A$76)))))))</f>
        <v/>
      </c>
      <c r="L1558" s="183" t="str">
        <f>IF(B1558="","",IF('CLAIM FORM'!$M$7="",LIST!$A$77,IFERROR(VLOOKUP(B1558,'PHR (Project Hourly Rate)'!B:G,6,FALSE),LIST!$A$78)))</f>
        <v/>
      </c>
    </row>
    <row r="1559" spans="1:12" ht="36" customHeight="1">
      <c r="A1559" s="184">
        <v>1557</v>
      </c>
      <c r="B1559" s="46"/>
      <c r="C1559" s="47"/>
      <c r="D1559" s="48"/>
      <c r="E1559" s="49"/>
      <c r="F1559" s="49"/>
      <c r="G1559" s="41" t="str">
        <f>IF(C1559="","",VLOOKUP(WEEKDAY(C1559),LIST!$A$15:$B$21,2,FALSE))</f>
        <v/>
      </c>
      <c r="H1559" s="42" t="str">
        <f>IF(B1559="","",IF(L1559=LIST!$A$80,LIST!$A$78,IF(L1559=LIST!$A$81,LIST!$A$78,IF(L1559=LIST!$A$82,LIST!$A$78,IF(IFERROR(VLOOKUP(B1559,'PHR (Project Hourly Rate)'!B:G,6,FALSE),LIST!$A$78)=0,LIST!$A$79,L1559)))))</f>
        <v/>
      </c>
      <c r="I1559" s="42" t="str">
        <f>IF(B1559="","",IF(L1559=LIST!$A$75,"",IF(K1559=LIST!$A$76,LIST!$A$76,IF(L1559=LIST!$A$77,"",IF(L1559=LIST!$A$78,"",IF(L1559=LIST!$A$80,"",IF(L1559=LIST!$A$72,"",IF(L1559=LIST!$A$73,"",IF(L1559=LIST!$A$81,"",IF(L1559=LIST!$A$82,"",IF(L1559=LIST!$A$79,"",IF(K1559=LIST!$A$75,LIST!$A$75,ROUND(J1559*L1559,2)))))))))))))</f>
        <v/>
      </c>
      <c r="J1559" s="43">
        <f>IF(D1559="",0,IF(K1559=LIST!$A$75,0,IF(K1559=LIST!$A$76,0,IF(K1559=LIST!$A$77,0,IF(K1559=LIST!$A$78,0,(MIN(D1559,8)-K1559))))))</f>
        <v>0</v>
      </c>
      <c r="K1559" s="185" t="str">
        <f>IF(D1559="","",IF('CLAIM FORM'!$M$7="",0,IF(L1559=LIST!$A$78,0,IF('CLAIM FORM'!$M$7="R&amp;D",0,IF(E1559="",LIST!$A$75,IF(F1559=LIST!$F$30,0,IFERROR(((VLOOKUP(E1559,'TRAINING CODE'!B:D,3,FALSE)*MIN(D1559,8))),LIST!$A$76)))))))</f>
        <v/>
      </c>
      <c r="L1559" s="183" t="str">
        <f>IF(B1559="","",IF('CLAIM FORM'!$M$7="",LIST!$A$77,IFERROR(VLOOKUP(B1559,'PHR (Project Hourly Rate)'!B:G,6,FALSE),LIST!$A$78)))</f>
        <v/>
      </c>
    </row>
    <row r="1560" spans="1:12" ht="36" customHeight="1">
      <c r="A1560" s="184">
        <v>1558</v>
      </c>
      <c r="B1560" s="46"/>
      <c r="C1560" s="47"/>
      <c r="D1560" s="48"/>
      <c r="E1560" s="49"/>
      <c r="F1560" s="49"/>
      <c r="G1560" s="41" t="str">
        <f>IF(C1560="","",VLOOKUP(WEEKDAY(C1560),LIST!$A$15:$B$21,2,FALSE))</f>
        <v/>
      </c>
      <c r="H1560" s="42" t="str">
        <f>IF(B1560="","",IF(L1560=LIST!$A$80,LIST!$A$78,IF(L1560=LIST!$A$81,LIST!$A$78,IF(L1560=LIST!$A$82,LIST!$A$78,IF(IFERROR(VLOOKUP(B1560,'PHR (Project Hourly Rate)'!B:G,6,FALSE),LIST!$A$78)=0,LIST!$A$79,L1560)))))</f>
        <v/>
      </c>
      <c r="I1560" s="42" t="str">
        <f>IF(B1560="","",IF(L1560=LIST!$A$75,"",IF(K1560=LIST!$A$76,LIST!$A$76,IF(L1560=LIST!$A$77,"",IF(L1560=LIST!$A$78,"",IF(L1560=LIST!$A$80,"",IF(L1560=LIST!$A$72,"",IF(L1560=LIST!$A$73,"",IF(L1560=LIST!$A$81,"",IF(L1560=LIST!$A$82,"",IF(L1560=LIST!$A$79,"",IF(K1560=LIST!$A$75,LIST!$A$75,ROUND(J1560*L1560,2)))))))))))))</f>
        <v/>
      </c>
      <c r="J1560" s="43">
        <f>IF(D1560="",0,IF(K1560=LIST!$A$75,0,IF(K1560=LIST!$A$76,0,IF(K1560=LIST!$A$77,0,IF(K1560=LIST!$A$78,0,(MIN(D1560,8)-K1560))))))</f>
        <v>0</v>
      </c>
      <c r="K1560" s="185" t="str">
        <f>IF(D1560="","",IF('CLAIM FORM'!$M$7="",0,IF(L1560=LIST!$A$78,0,IF('CLAIM FORM'!$M$7="R&amp;D",0,IF(E1560="",LIST!$A$75,IF(F1560=LIST!$F$30,0,IFERROR(((VLOOKUP(E1560,'TRAINING CODE'!B:D,3,FALSE)*MIN(D1560,8))),LIST!$A$76)))))))</f>
        <v/>
      </c>
      <c r="L1560" s="183" t="str">
        <f>IF(B1560="","",IF('CLAIM FORM'!$M$7="",LIST!$A$77,IFERROR(VLOOKUP(B1560,'PHR (Project Hourly Rate)'!B:G,6,FALSE),LIST!$A$78)))</f>
        <v/>
      </c>
    </row>
    <row r="1561" spans="1:12" ht="36" customHeight="1">
      <c r="A1561" s="184">
        <v>1559</v>
      </c>
      <c r="B1561" s="46"/>
      <c r="C1561" s="47"/>
      <c r="D1561" s="48"/>
      <c r="E1561" s="49"/>
      <c r="F1561" s="49"/>
      <c r="G1561" s="41" t="str">
        <f>IF(C1561="","",VLOOKUP(WEEKDAY(C1561),LIST!$A$15:$B$21,2,FALSE))</f>
        <v/>
      </c>
      <c r="H1561" s="42" t="str">
        <f>IF(B1561="","",IF(L1561=LIST!$A$80,LIST!$A$78,IF(L1561=LIST!$A$81,LIST!$A$78,IF(L1561=LIST!$A$82,LIST!$A$78,IF(IFERROR(VLOOKUP(B1561,'PHR (Project Hourly Rate)'!B:G,6,FALSE),LIST!$A$78)=0,LIST!$A$79,L1561)))))</f>
        <v/>
      </c>
      <c r="I1561" s="42" t="str">
        <f>IF(B1561="","",IF(L1561=LIST!$A$75,"",IF(K1561=LIST!$A$76,LIST!$A$76,IF(L1561=LIST!$A$77,"",IF(L1561=LIST!$A$78,"",IF(L1561=LIST!$A$80,"",IF(L1561=LIST!$A$72,"",IF(L1561=LIST!$A$73,"",IF(L1561=LIST!$A$81,"",IF(L1561=LIST!$A$82,"",IF(L1561=LIST!$A$79,"",IF(K1561=LIST!$A$75,LIST!$A$75,ROUND(J1561*L1561,2)))))))))))))</f>
        <v/>
      </c>
      <c r="J1561" s="43">
        <f>IF(D1561="",0,IF(K1561=LIST!$A$75,0,IF(K1561=LIST!$A$76,0,IF(K1561=LIST!$A$77,0,IF(K1561=LIST!$A$78,0,(MIN(D1561,8)-K1561))))))</f>
        <v>0</v>
      </c>
      <c r="K1561" s="185" t="str">
        <f>IF(D1561="","",IF('CLAIM FORM'!$M$7="",0,IF(L1561=LIST!$A$78,0,IF('CLAIM FORM'!$M$7="R&amp;D",0,IF(E1561="",LIST!$A$75,IF(F1561=LIST!$F$30,0,IFERROR(((VLOOKUP(E1561,'TRAINING CODE'!B:D,3,FALSE)*MIN(D1561,8))),LIST!$A$76)))))))</f>
        <v/>
      </c>
      <c r="L1561" s="183" t="str">
        <f>IF(B1561="","",IF('CLAIM FORM'!$M$7="",LIST!$A$77,IFERROR(VLOOKUP(B1561,'PHR (Project Hourly Rate)'!B:G,6,FALSE),LIST!$A$78)))</f>
        <v/>
      </c>
    </row>
    <row r="1562" spans="1:12" ht="36" customHeight="1">
      <c r="A1562" s="184">
        <v>1560</v>
      </c>
      <c r="B1562" s="46"/>
      <c r="C1562" s="47"/>
      <c r="D1562" s="48"/>
      <c r="E1562" s="49"/>
      <c r="F1562" s="49"/>
      <c r="G1562" s="41" t="str">
        <f>IF(C1562="","",VLOOKUP(WEEKDAY(C1562),LIST!$A$15:$B$21,2,FALSE))</f>
        <v/>
      </c>
      <c r="H1562" s="42" t="str">
        <f>IF(B1562="","",IF(L1562=LIST!$A$80,LIST!$A$78,IF(L1562=LIST!$A$81,LIST!$A$78,IF(L1562=LIST!$A$82,LIST!$A$78,IF(IFERROR(VLOOKUP(B1562,'PHR (Project Hourly Rate)'!B:G,6,FALSE),LIST!$A$78)=0,LIST!$A$79,L1562)))))</f>
        <v/>
      </c>
      <c r="I1562" s="42" t="str">
        <f>IF(B1562="","",IF(L1562=LIST!$A$75,"",IF(K1562=LIST!$A$76,LIST!$A$76,IF(L1562=LIST!$A$77,"",IF(L1562=LIST!$A$78,"",IF(L1562=LIST!$A$80,"",IF(L1562=LIST!$A$72,"",IF(L1562=LIST!$A$73,"",IF(L1562=LIST!$A$81,"",IF(L1562=LIST!$A$82,"",IF(L1562=LIST!$A$79,"",IF(K1562=LIST!$A$75,LIST!$A$75,ROUND(J1562*L1562,2)))))))))))))</f>
        <v/>
      </c>
      <c r="J1562" s="43">
        <f>IF(D1562="",0,IF(K1562=LIST!$A$75,0,IF(K1562=LIST!$A$76,0,IF(K1562=LIST!$A$77,0,IF(K1562=LIST!$A$78,0,(MIN(D1562,8)-K1562))))))</f>
        <v>0</v>
      </c>
      <c r="K1562" s="185" t="str">
        <f>IF(D1562="","",IF('CLAIM FORM'!$M$7="",0,IF(L1562=LIST!$A$78,0,IF('CLAIM FORM'!$M$7="R&amp;D",0,IF(E1562="",LIST!$A$75,IF(F1562=LIST!$F$30,0,IFERROR(((VLOOKUP(E1562,'TRAINING CODE'!B:D,3,FALSE)*MIN(D1562,8))),LIST!$A$76)))))))</f>
        <v/>
      </c>
      <c r="L1562" s="183" t="str">
        <f>IF(B1562="","",IF('CLAIM FORM'!$M$7="",LIST!$A$77,IFERROR(VLOOKUP(B1562,'PHR (Project Hourly Rate)'!B:G,6,FALSE),LIST!$A$78)))</f>
        <v/>
      </c>
    </row>
    <row r="1563" spans="1:12" ht="36" customHeight="1">
      <c r="A1563" s="184">
        <v>1561</v>
      </c>
      <c r="B1563" s="46"/>
      <c r="C1563" s="47"/>
      <c r="D1563" s="48"/>
      <c r="E1563" s="49"/>
      <c r="F1563" s="49"/>
      <c r="G1563" s="41" t="str">
        <f>IF(C1563="","",VLOOKUP(WEEKDAY(C1563),LIST!$A$15:$B$21,2,FALSE))</f>
        <v/>
      </c>
      <c r="H1563" s="42" t="str">
        <f>IF(B1563="","",IF(L1563=LIST!$A$80,LIST!$A$78,IF(L1563=LIST!$A$81,LIST!$A$78,IF(L1563=LIST!$A$82,LIST!$A$78,IF(IFERROR(VLOOKUP(B1563,'PHR (Project Hourly Rate)'!B:G,6,FALSE),LIST!$A$78)=0,LIST!$A$79,L1563)))))</f>
        <v/>
      </c>
      <c r="I1563" s="42" t="str">
        <f>IF(B1563="","",IF(L1563=LIST!$A$75,"",IF(K1563=LIST!$A$76,LIST!$A$76,IF(L1563=LIST!$A$77,"",IF(L1563=LIST!$A$78,"",IF(L1563=LIST!$A$80,"",IF(L1563=LIST!$A$72,"",IF(L1563=LIST!$A$73,"",IF(L1563=LIST!$A$81,"",IF(L1563=LIST!$A$82,"",IF(L1563=LIST!$A$79,"",IF(K1563=LIST!$A$75,LIST!$A$75,ROUND(J1563*L1563,2)))))))))))))</f>
        <v/>
      </c>
      <c r="J1563" s="43">
        <f>IF(D1563="",0,IF(K1563=LIST!$A$75,0,IF(K1563=LIST!$A$76,0,IF(K1563=LIST!$A$77,0,IF(K1563=LIST!$A$78,0,(MIN(D1563,8)-K1563))))))</f>
        <v>0</v>
      </c>
      <c r="K1563" s="185" t="str">
        <f>IF(D1563="","",IF('CLAIM FORM'!$M$7="",0,IF(L1563=LIST!$A$78,0,IF('CLAIM FORM'!$M$7="R&amp;D",0,IF(E1563="",LIST!$A$75,IF(F1563=LIST!$F$30,0,IFERROR(((VLOOKUP(E1563,'TRAINING CODE'!B:D,3,FALSE)*MIN(D1563,8))),LIST!$A$76)))))))</f>
        <v/>
      </c>
      <c r="L1563" s="183" t="str">
        <f>IF(B1563="","",IF('CLAIM FORM'!$M$7="",LIST!$A$77,IFERROR(VLOOKUP(B1563,'PHR (Project Hourly Rate)'!B:G,6,FALSE),LIST!$A$78)))</f>
        <v/>
      </c>
    </row>
    <row r="1564" spans="1:12" ht="36" customHeight="1">
      <c r="A1564" s="184">
        <v>1562</v>
      </c>
      <c r="B1564" s="46"/>
      <c r="C1564" s="47"/>
      <c r="D1564" s="48"/>
      <c r="E1564" s="49"/>
      <c r="F1564" s="49"/>
      <c r="G1564" s="41" t="str">
        <f>IF(C1564="","",VLOOKUP(WEEKDAY(C1564),LIST!$A$15:$B$21,2,FALSE))</f>
        <v/>
      </c>
      <c r="H1564" s="42" t="str">
        <f>IF(B1564="","",IF(L1564=LIST!$A$80,LIST!$A$78,IF(L1564=LIST!$A$81,LIST!$A$78,IF(L1564=LIST!$A$82,LIST!$A$78,IF(IFERROR(VLOOKUP(B1564,'PHR (Project Hourly Rate)'!B:G,6,FALSE),LIST!$A$78)=0,LIST!$A$79,L1564)))))</f>
        <v/>
      </c>
      <c r="I1564" s="42" t="str">
        <f>IF(B1564="","",IF(L1564=LIST!$A$75,"",IF(K1564=LIST!$A$76,LIST!$A$76,IF(L1564=LIST!$A$77,"",IF(L1564=LIST!$A$78,"",IF(L1564=LIST!$A$80,"",IF(L1564=LIST!$A$72,"",IF(L1564=LIST!$A$73,"",IF(L1564=LIST!$A$81,"",IF(L1564=LIST!$A$82,"",IF(L1564=LIST!$A$79,"",IF(K1564=LIST!$A$75,LIST!$A$75,ROUND(J1564*L1564,2)))))))))))))</f>
        <v/>
      </c>
      <c r="J1564" s="43">
        <f>IF(D1564="",0,IF(K1564=LIST!$A$75,0,IF(K1564=LIST!$A$76,0,IF(K1564=LIST!$A$77,0,IF(K1564=LIST!$A$78,0,(MIN(D1564,8)-K1564))))))</f>
        <v>0</v>
      </c>
      <c r="K1564" s="185" t="str">
        <f>IF(D1564="","",IF('CLAIM FORM'!$M$7="",0,IF(L1564=LIST!$A$78,0,IF('CLAIM FORM'!$M$7="R&amp;D",0,IF(E1564="",LIST!$A$75,IF(F1564=LIST!$F$30,0,IFERROR(((VLOOKUP(E1564,'TRAINING CODE'!B:D,3,FALSE)*MIN(D1564,8))),LIST!$A$76)))))))</f>
        <v/>
      </c>
      <c r="L1564" s="183" t="str">
        <f>IF(B1564="","",IF('CLAIM FORM'!$M$7="",LIST!$A$77,IFERROR(VLOOKUP(B1564,'PHR (Project Hourly Rate)'!B:G,6,FALSE),LIST!$A$78)))</f>
        <v/>
      </c>
    </row>
    <row r="1565" spans="1:12" ht="36" customHeight="1">
      <c r="A1565" s="184">
        <v>1563</v>
      </c>
      <c r="B1565" s="46"/>
      <c r="C1565" s="47"/>
      <c r="D1565" s="48"/>
      <c r="E1565" s="49"/>
      <c r="F1565" s="49"/>
      <c r="G1565" s="41" t="str">
        <f>IF(C1565="","",VLOOKUP(WEEKDAY(C1565),LIST!$A$15:$B$21,2,FALSE))</f>
        <v/>
      </c>
      <c r="H1565" s="42" t="str">
        <f>IF(B1565="","",IF(L1565=LIST!$A$80,LIST!$A$78,IF(L1565=LIST!$A$81,LIST!$A$78,IF(L1565=LIST!$A$82,LIST!$A$78,IF(IFERROR(VLOOKUP(B1565,'PHR (Project Hourly Rate)'!B:G,6,FALSE),LIST!$A$78)=0,LIST!$A$79,L1565)))))</f>
        <v/>
      </c>
      <c r="I1565" s="42" t="str">
        <f>IF(B1565="","",IF(L1565=LIST!$A$75,"",IF(K1565=LIST!$A$76,LIST!$A$76,IF(L1565=LIST!$A$77,"",IF(L1565=LIST!$A$78,"",IF(L1565=LIST!$A$80,"",IF(L1565=LIST!$A$72,"",IF(L1565=LIST!$A$73,"",IF(L1565=LIST!$A$81,"",IF(L1565=LIST!$A$82,"",IF(L1565=LIST!$A$79,"",IF(K1565=LIST!$A$75,LIST!$A$75,ROUND(J1565*L1565,2)))))))))))))</f>
        <v/>
      </c>
      <c r="J1565" s="43">
        <f>IF(D1565="",0,IF(K1565=LIST!$A$75,0,IF(K1565=LIST!$A$76,0,IF(K1565=LIST!$A$77,0,IF(K1565=LIST!$A$78,0,(MIN(D1565,8)-K1565))))))</f>
        <v>0</v>
      </c>
      <c r="K1565" s="185" t="str">
        <f>IF(D1565="","",IF('CLAIM FORM'!$M$7="",0,IF(L1565=LIST!$A$78,0,IF('CLAIM FORM'!$M$7="R&amp;D",0,IF(E1565="",LIST!$A$75,IF(F1565=LIST!$F$30,0,IFERROR(((VLOOKUP(E1565,'TRAINING CODE'!B:D,3,FALSE)*MIN(D1565,8))),LIST!$A$76)))))))</f>
        <v/>
      </c>
      <c r="L1565" s="183" t="str">
        <f>IF(B1565="","",IF('CLAIM FORM'!$M$7="",LIST!$A$77,IFERROR(VLOOKUP(B1565,'PHR (Project Hourly Rate)'!B:G,6,FALSE),LIST!$A$78)))</f>
        <v/>
      </c>
    </row>
    <row r="1566" spans="1:12" ht="36" customHeight="1">
      <c r="A1566" s="184">
        <v>1564</v>
      </c>
      <c r="B1566" s="46"/>
      <c r="C1566" s="47"/>
      <c r="D1566" s="48"/>
      <c r="E1566" s="49"/>
      <c r="F1566" s="49"/>
      <c r="G1566" s="41" t="str">
        <f>IF(C1566="","",VLOOKUP(WEEKDAY(C1566),LIST!$A$15:$B$21,2,FALSE))</f>
        <v/>
      </c>
      <c r="H1566" s="42" t="str">
        <f>IF(B1566="","",IF(L1566=LIST!$A$80,LIST!$A$78,IF(L1566=LIST!$A$81,LIST!$A$78,IF(L1566=LIST!$A$82,LIST!$A$78,IF(IFERROR(VLOOKUP(B1566,'PHR (Project Hourly Rate)'!B:G,6,FALSE),LIST!$A$78)=0,LIST!$A$79,L1566)))))</f>
        <v/>
      </c>
      <c r="I1566" s="42" t="str">
        <f>IF(B1566="","",IF(L1566=LIST!$A$75,"",IF(K1566=LIST!$A$76,LIST!$A$76,IF(L1566=LIST!$A$77,"",IF(L1566=LIST!$A$78,"",IF(L1566=LIST!$A$80,"",IF(L1566=LIST!$A$72,"",IF(L1566=LIST!$A$73,"",IF(L1566=LIST!$A$81,"",IF(L1566=LIST!$A$82,"",IF(L1566=LIST!$A$79,"",IF(K1566=LIST!$A$75,LIST!$A$75,ROUND(J1566*L1566,2)))))))))))))</f>
        <v/>
      </c>
      <c r="J1566" s="43">
        <f>IF(D1566="",0,IF(K1566=LIST!$A$75,0,IF(K1566=LIST!$A$76,0,IF(K1566=LIST!$A$77,0,IF(K1566=LIST!$A$78,0,(MIN(D1566,8)-K1566))))))</f>
        <v>0</v>
      </c>
      <c r="K1566" s="185" t="str">
        <f>IF(D1566="","",IF('CLAIM FORM'!$M$7="",0,IF(L1566=LIST!$A$78,0,IF('CLAIM FORM'!$M$7="R&amp;D",0,IF(E1566="",LIST!$A$75,IF(F1566=LIST!$F$30,0,IFERROR(((VLOOKUP(E1566,'TRAINING CODE'!B:D,3,FALSE)*MIN(D1566,8))),LIST!$A$76)))))))</f>
        <v/>
      </c>
      <c r="L1566" s="183" t="str">
        <f>IF(B1566="","",IF('CLAIM FORM'!$M$7="",LIST!$A$77,IFERROR(VLOOKUP(B1566,'PHR (Project Hourly Rate)'!B:G,6,FALSE),LIST!$A$78)))</f>
        <v/>
      </c>
    </row>
    <row r="1567" spans="1:12" ht="36" customHeight="1">
      <c r="A1567" s="184">
        <v>1565</v>
      </c>
      <c r="B1567" s="46"/>
      <c r="C1567" s="47"/>
      <c r="D1567" s="48"/>
      <c r="E1567" s="49"/>
      <c r="F1567" s="49"/>
      <c r="G1567" s="41" t="str">
        <f>IF(C1567="","",VLOOKUP(WEEKDAY(C1567),LIST!$A$15:$B$21,2,FALSE))</f>
        <v/>
      </c>
      <c r="H1567" s="42" t="str">
        <f>IF(B1567="","",IF(L1567=LIST!$A$80,LIST!$A$78,IF(L1567=LIST!$A$81,LIST!$A$78,IF(L1567=LIST!$A$82,LIST!$A$78,IF(IFERROR(VLOOKUP(B1567,'PHR (Project Hourly Rate)'!B:G,6,FALSE),LIST!$A$78)=0,LIST!$A$79,L1567)))))</f>
        <v/>
      </c>
      <c r="I1567" s="42" t="str">
        <f>IF(B1567="","",IF(L1567=LIST!$A$75,"",IF(K1567=LIST!$A$76,LIST!$A$76,IF(L1567=LIST!$A$77,"",IF(L1567=LIST!$A$78,"",IF(L1567=LIST!$A$80,"",IF(L1567=LIST!$A$72,"",IF(L1567=LIST!$A$73,"",IF(L1567=LIST!$A$81,"",IF(L1567=LIST!$A$82,"",IF(L1567=LIST!$A$79,"",IF(K1567=LIST!$A$75,LIST!$A$75,ROUND(J1567*L1567,2)))))))))))))</f>
        <v/>
      </c>
      <c r="J1567" s="43">
        <f>IF(D1567="",0,IF(K1567=LIST!$A$75,0,IF(K1567=LIST!$A$76,0,IF(K1567=LIST!$A$77,0,IF(K1567=LIST!$A$78,0,(MIN(D1567,8)-K1567))))))</f>
        <v>0</v>
      </c>
      <c r="K1567" s="185" t="str">
        <f>IF(D1567="","",IF('CLAIM FORM'!$M$7="",0,IF(L1567=LIST!$A$78,0,IF('CLAIM FORM'!$M$7="R&amp;D",0,IF(E1567="",LIST!$A$75,IF(F1567=LIST!$F$30,0,IFERROR(((VLOOKUP(E1567,'TRAINING CODE'!B:D,3,FALSE)*MIN(D1567,8))),LIST!$A$76)))))))</f>
        <v/>
      </c>
      <c r="L1567" s="183" t="str">
        <f>IF(B1567="","",IF('CLAIM FORM'!$M$7="",LIST!$A$77,IFERROR(VLOOKUP(B1567,'PHR (Project Hourly Rate)'!B:G,6,FALSE),LIST!$A$78)))</f>
        <v/>
      </c>
    </row>
    <row r="1568" spans="1:12" ht="36" customHeight="1">
      <c r="A1568" s="184">
        <v>1566</v>
      </c>
      <c r="B1568" s="46"/>
      <c r="C1568" s="47"/>
      <c r="D1568" s="48"/>
      <c r="E1568" s="49"/>
      <c r="F1568" s="49"/>
      <c r="G1568" s="41" t="str">
        <f>IF(C1568="","",VLOOKUP(WEEKDAY(C1568),LIST!$A$15:$B$21,2,FALSE))</f>
        <v/>
      </c>
      <c r="H1568" s="42" t="str">
        <f>IF(B1568="","",IF(L1568=LIST!$A$80,LIST!$A$78,IF(L1568=LIST!$A$81,LIST!$A$78,IF(L1568=LIST!$A$82,LIST!$A$78,IF(IFERROR(VLOOKUP(B1568,'PHR (Project Hourly Rate)'!B:G,6,FALSE),LIST!$A$78)=0,LIST!$A$79,L1568)))))</f>
        <v/>
      </c>
      <c r="I1568" s="42" t="str">
        <f>IF(B1568="","",IF(L1568=LIST!$A$75,"",IF(K1568=LIST!$A$76,LIST!$A$76,IF(L1568=LIST!$A$77,"",IF(L1568=LIST!$A$78,"",IF(L1568=LIST!$A$80,"",IF(L1568=LIST!$A$72,"",IF(L1568=LIST!$A$73,"",IF(L1568=LIST!$A$81,"",IF(L1568=LIST!$A$82,"",IF(L1568=LIST!$A$79,"",IF(K1568=LIST!$A$75,LIST!$A$75,ROUND(J1568*L1568,2)))))))))))))</f>
        <v/>
      </c>
      <c r="J1568" s="43">
        <f>IF(D1568="",0,IF(K1568=LIST!$A$75,0,IF(K1568=LIST!$A$76,0,IF(K1568=LIST!$A$77,0,IF(K1568=LIST!$A$78,0,(MIN(D1568,8)-K1568))))))</f>
        <v>0</v>
      </c>
      <c r="K1568" s="185" t="str">
        <f>IF(D1568="","",IF('CLAIM FORM'!$M$7="",0,IF(L1568=LIST!$A$78,0,IF('CLAIM FORM'!$M$7="R&amp;D",0,IF(E1568="",LIST!$A$75,IF(F1568=LIST!$F$30,0,IFERROR(((VLOOKUP(E1568,'TRAINING CODE'!B:D,3,FALSE)*MIN(D1568,8))),LIST!$A$76)))))))</f>
        <v/>
      </c>
      <c r="L1568" s="183" t="str">
        <f>IF(B1568="","",IF('CLAIM FORM'!$M$7="",LIST!$A$77,IFERROR(VLOOKUP(B1568,'PHR (Project Hourly Rate)'!B:G,6,FALSE),LIST!$A$78)))</f>
        <v/>
      </c>
    </row>
    <row r="1569" spans="1:12" ht="36" customHeight="1">
      <c r="A1569" s="184">
        <v>1567</v>
      </c>
      <c r="B1569" s="46"/>
      <c r="C1569" s="47"/>
      <c r="D1569" s="48"/>
      <c r="E1569" s="49"/>
      <c r="F1569" s="49"/>
      <c r="G1569" s="41" t="str">
        <f>IF(C1569="","",VLOOKUP(WEEKDAY(C1569),LIST!$A$15:$B$21,2,FALSE))</f>
        <v/>
      </c>
      <c r="H1569" s="42" t="str">
        <f>IF(B1569="","",IF(L1569=LIST!$A$80,LIST!$A$78,IF(L1569=LIST!$A$81,LIST!$A$78,IF(L1569=LIST!$A$82,LIST!$A$78,IF(IFERROR(VLOOKUP(B1569,'PHR (Project Hourly Rate)'!B:G,6,FALSE),LIST!$A$78)=0,LIST!$A$79,L1569)))))</f>
        <v/>
      </c>
      <c r="I1569" s="42" t="str">
        <f>IF(B1569="","",IF(L1569=LIST!$A$75,"",IF(K1569=LIST!$A$76,LIST!$A$76,IF(L1569=LIST!$A$77,"",IF(L1569=LIST!$A$78,"",IF(L1569=LIST!$A$80,"",IF(L1569=LIST!$A$72,"",IF(L1569=LIST!$A$73,"",IF(L1569=LIST!$A$81,"",IF(L1569=LIST!$A$82,"",IF(L1569=LIST!$A$79,"",IF(K1569=LIST!$A$75,LIST!$A$75,ROUND(J1569*L1569,2)))))))))))))</f>
        <v/>
      </c>
      <c r="J1569" s="43">
        <f>IF(D1569="",0,IF(K1569=LIST!$A$75,0,IF(K1569=LIST!$A$76,0,IF(K1569=LIST!$A$77,0,IF(K1569=LIST!$A$78,0,(MIN(D1569,8)-K1569))))))</f>
        <v>0</v>
      </c>
      <c r="K1569" s="185" t="str">
        <f>IF(D1569="","",IF('CLAIM FORM'!$M$7="",0,IF(L1569=LIST!$A$78,0,IF('CLAIM FORM'!$M$7="R&amp;D",0,IF(E1569="",LIST!$A$75,IF(F1569=LIST!$F$30,0,IFERROR(((VLOOKUP(E1569,'TRAINING CODE'!B:D,3,FALSE)*MIN(D1569,8))),LIST!$A$76)))))))</f>
        <v/>
      </c>
      <c r="L1569" s="183" t="str">
        <f>IF(B1569="","",IF('CLAIM FORM'!$M$7="",LIST!$A$77,IFERROR(VLOOKUP(B1569,'PHR (Project Hourly Rate)'!B:G,6,FALSE),LIST!$A$78)))</f>
        <v/>
      </c>
    </row>
    <row r="1570" spans="1:12" ht="36" customHeight="1">
      <c r="A1570" s="184">
        <v>1568</v>
      </c>
      <c r="B1570" s="46"/>
      <c r="C1570" s="47"/>
      <c r="D1570" s="48"/>
      <c r="E1570" s="49"/>
      <c r="F1570" s="49"/>
      <c r="G1570" s="41" t="str">
        <f>IF(C1570="","",VLOOKUP(WEEKDAY(C1570),LIST!$A$15:$B$21,2,FALSE))</f>
        <v/>
      </c>
      <c r="H1570" s="42" t="str">
        <f>IF(B1570="","",IF(L1570=LIST!$A$80,LIST!$A$78,IF(L1570=LIST!$A$81,LIST!$A$78,IF(L1570=LIST!$A$82,LIST!$A$78,IF(IFERROR(VLOOKUP(B1570,'PHR (Project Hourly Rate)'!B:G,6,FALSE),LIST!$A$78)=0,LIST!$A$79,L1570)))))</f>
        <v/>
      </c>
      <c r="I1570" s="42" t="str">
        <f>IF(B1570="","",IF(L1570=LIST!$A$75,"",IF(K1570=LIST!$A$76,LIST!$A$76,IF(L1570=LIST!$A$77,"",IF(L1570=LIST!$A$78,"",IF(L1570=LIST!$A$80,"",IF(L1570=LIST!$A$72,"",IF(L1570=LIST!$A$73,"",IF(L1570=LIST!$A$81,"",IF(L1570=LIST!$A$82,"",IF(L1570=LIST!$A$79,"",IF(K1570=LIST!$A$75,LIST!$A$75,ROUND(J1570*L1570,2)))))))))))))</f>
        <v/>
      </c>
      <c r="J1570" s="43">
        <f>IF(D1570="",0,IF(K1570=LIST!$A$75,0,IF(K1570=LIST!$A$76,0,IF(K1570=LIST!$A$77,0,IF(K1570=LIST!$A$78,0,(MIN(D1570,8)-K1570))))))</f>
        <v>0</v>
      </c>
      <c r="K1570" s="185" t="str">
        <f>IF(D1570="","",IF('CLAIM FORM'!$M$7="",0,IF(L1570=LIST!$A$78,0,IF('CLAIM FORM'!$M$7="R&amp;D",0,IF(E1570="",LIST!$A$75,IF(F1570=LIST!$F$30,0,IFERROR(((VLOOKUP(E1570,'TRAINING CODE'!B:D,3,FALSE)*MIN(D1570,8))),LIST!$A$76)))))))</f>
        <v/>
      </c>
      <c r="L1570" s="183" t="str">
        <f>IF(B1570="","",IF('CLAIM FORM'!$M$7="",LIST!$A$77,IFERROR(VLOOKUP(B1570,'PHR (Project Hourly Rate)'!B:G,6,FALSE),LIST!$A$78)))</f>
        <v/>
      </c>
    </row>
    <row r="1571" spans="1:12" ht="36" customHeight="1">
      <c r="A1571" s="184">
        <v>1569</v>
      </c>
      <c r="B1571" s="46"/>
      <c r="C1571" s="47"/>
      <c r="D1571" s="48"/>
      <c r="E1571" s="49"/>
      <c r="F1571" s="49"/>
      <c r="G1571" s="41" t="str">
        <f>IF(C1571="","",VLOOKUP(WEEKDAY(C1571),LIST!$A$15:$B$21,2,FALSE))</f>
        <v/>
      </c>
      <c r="H1571" s="42" t="str">
        <f>IF(B1571="","",IF(L1571=LIST!$A$80,LIST!$A$78,IF(L1571=LIST!$A$81,LIST!$A$78,IF(L1571=LIST!$A$82,LIST!$A$78,IF(IFERROR(VLOOKUP(B1571,'PHR (Project Hourly Rate)'!B:G,6,FALSE),LIST!$A$78)=0,LIST!$A$79,L1571)))))</f>
        <v/>
      </c>
      <c r="I1571" s="42" t="str">
        <f>IF(B1571="","",IF(L1571=LIST!$A$75,"",IF(K1571=LIST!$A$76,LIST!$A$76,IF(L1571=LIST!$A$77,"",IF(L1571=LIST!$A$78,"",IF(L1571=LIST!$A$80,"",IF(L1571=LIST!$A$72,"",IF(L1571=LIST!$A$73,"",IF(L1571=LIST!$A$81,"",IF(L1571=LIST!$A$82,"",IF(L1571=LIST!$A$79,"",IF(K1571=LIST!$A$75,LIST!$A$75,ROUND(J1571*L1571,2)))))))))))))</f>
        <v/>
      </c>
      <c r="J1571" s="43">
        <f>IF(D1571="",0,IF(K1571=LIST!$A$75,0,IF(K1571=LIST!$A$76,0,IF(K1571=LIST!$A$77,0,IF(K1571=LIST!$A$78,0,(MIN(D1571,8)-K1571))))))</f>
        <v>0</v>
      </c>
      <c r="K1571" s="185" t="str">
        <f>IF(D1571="","",IF('CLAIM FORM'!$M$7="",0,IF(L1571=LIST!$A$78,0,IF('CLAIM FORM'!$M$7="R&amp;D",0,IF(E1571="",LIST!$A$75,IF(F1571=LIST!$F$30,0,IFERROR(((VLOOKUP(E1571,'TRAINING CODE'!B:D,3,FALSE)*MIN(D1571,8))),LIST!$A$76)))))))</f>
        <v/>
      </c>
      <c r="L1571" s="183" t="str">
        <f>IF(B1571="","",IF('CLAIM FORM'!$M$7="",LIST!$A$77,IFERROR(VLOOKUP(B1571,'PHR (Project Hourly Rate)'!B:G,6,FALSE),LIST!$A$78)))</f>
        <v/>
      </c>
    </row>
    <row r="1572" spans="1:12" ht="36" customHeight="1">
      <c r="A1572" s="184">
        <v>1570</v>
      </c>
      <c r="B1572" s="46"/>
      <c r="C1572" s="47"/>
      <c r="D1572" s="48"/>
      <c r="E1572" s="49"/>
      <c r="F1572" s="49"/>
      <c r="G1572" s="41" t="str">
        <f>IF(C1572="","",VLOOKUP(WEEKDAY(C1572),LIST!$A$15:$B$21,2,FALSE))</f>
        <v/>
      </c>
      <c r="H1572" s="42" t="str">
        <f>IF(B1572="","",IF(L1572=LIST!$A$80,LIST!$A$78,IF(L1572=LIST!$A$81,LIST!$A$78,IF(L1572=LIST!$A$82,LIST!$A$78,IF(IFERROR(VLOOKUP(B1572,'PHR (Project Hourly Rate)'!B:G,6,FALSE),LIST!$A$78)=0,LIST!$A$79,L1572)))))</f>
        <v/>
      </c>
      <c r="I1572" s="42" t="str">
        <f>IF(B1572="","",IF(L1572=LIST!$A$75,"",IF(K1572=LIST!$A$76,LIST!$A$76,IF(L1572=LIST!$A$77,"",IF(L1572=LIST!$A$78,"",IF(L1572=LIST!$A$80,"",IF(L1572=LIST!$A$72,"",IF(L1572=LIST!$A$73,"",IF(L1572=LIST!$A$81,"",IF(L1572=LIST!$A$82,"",IF(L1572=LIST!$A$79,"",IF(K1572=LIST!$A$75,LIST!$A$75,ROUND(J1572*L1572,2)))))))))))))</f>
        <v/>
      </c>
      <c r="J1572" s="43">
        <f>IF(D1572="",0,IF(K1572=LIST!$A$75,0,IF(K1572=LIST!$A$76,0,IF(K1572=LIST!$A$77,0,IF(K1572=LIST!$A$78,0,(MIN(D1572,8)-K1572))))))</f>
        <v>0</v>
      </c>
      <c r="K1572" s="185" t="str">
        <f>IF(D1572="","",IF('CLAIM FORM'!$M$7="",0,IF(L1572=LIST!$A$78,0,IF('CLAIM FORM'!$M$7="R&amp;D",0,IF(E1572="",LIST!$A$75,IF(F1572=LIST!$F$30,0,IFERROR(((VLOOKUP(E1572,'TRAINING CODE'!B:D,3,FALSE)*MIN(D1572,8))),LIST!$A$76)))))))</f>
        <v/>
      </c>
      <c r="L1572" s="183" t="str">
        <f>IF(B1572="","",IF('CLAIM FORM'!$M$7="",LIST!$A$77,IFERROR(VLOOKUP(B1572,'PHR (Project Hourly Rate)'!B:G,6,FALSE),LIST!$A$78)))</f>
        <v/>
      </c>
    </row>
    <row r="1573" spans="1:12" ht="36" customHeight="1">
      <c r="A1573" s="184">
        <v>1571</v>
      </c>
      <c r="B1573" s="46"/>
      <c r="C1573" s="47"/>
      <c r="D1573" s="48"/>
      <c r="E1573" s="49"/>
      <c r="F1573" s="49"/>
      <c r="G1573" s="41" t="str">
        <f>IF(C1573="","",VLOOKUP(WEEKDAY(C1573),LIST!$A$15:$B$21,2,FALSE))</f>
        <v/>
      </c>
      <c r="H1573" s="42" t="str">
        <f>IF(B1573="","",IF(L1573=LIST!$A$80,LIST!$A$78,IF(L1573=LIST!$A$81,LIST!$A$78,IF(L1573=LIST!$A$82,LIST!$A$78,IF(IFERROR(VLOOKUP(B1573,'PHR (Project Hourly Rate)'!B:G,6,FALSE),LIST!$A$78)=0,LIST!$A$79,L1573)))))</f>
        <v/>
      </c>
      <c r="I1573" s="42" t="str">
        <f>IF(B1573="","",IF(L1573=LIST!$A$75,"",IF(K1573=LIST!$A$76,LIST!$A$76,IF(L1573=LIST!$A$77,"",IF(L1573=LIST!$A$78,"",IF(L1573=LIST!$A$80,"",IF(L1573=LIST!$A$72,"",IF(L1573=LIST!$A$73,"",IF(L1573=LIST!$A$81,"",IF(L1573=LIST!$A$82,"",IF(L1573=LIST!$A$79,"",IF(K1573=LIST!$A$75,LIST!$A$75,ROUND(J1573*L1573,2)))))))))))))</f>
        <v/>
      </c>
      <c r="J1573" s="43">
        <f>IF(D1573="",0,IF(K1573=LIST!$A$75,0,IF(K1573=LIST!$A$76,0,IF(K1573=LIST!$A$77,0,IF(K1573=LIST!$A$78,0,(MIN(D1573,8)-K1573))))))</f>
        <v>0</v>
      </c>
      <c r="K1573" s="185" t="str">
        <f>IF(D1573="","",IF('CLAIM FORM'!$M$7="",0,IF(L1573=LIST!$A$78,0,IF('CLAIM FORM'!$M$7="R&amp;D",0,IF(E1573="",LIST!$A$75,IF(F1573=LIST!$F$30,0,IFERROR(((VLOOKUP(E1573,'TRAINING CODE'!B:D,3,FALSE)*MIN(D1573,8))),LIST!$A$76)))))))</f>
        <v/>
      </c>
      <c r="L1573" s="183" t="str">
        <f>IF(B1573="","",IF('CLAIM FORM'!$M$7="",LIST!$A$77,IFERROR(VLOOKUP(B1573,'PHR (Project Hourly Rate)'!B:G,6,FALSE),LIST!$A$78)))</f>
        <v/>
      </c>
    </row>
    <row r="1574" spans="1:12" ht="36" customHeight="1">
      <c r="A1574" s="184">
        <v>1572</v>
      </c>
      <c r="B1574" s="46"/>
      <c r="C1574" s="47"/>
      <c r="D1574" s="48"/>
      <c r="E1574" s="49"/>
      <c r="F1574" s="49"/>
      <c r="G1574" s="41" t="str">
        <f>IF(C1574="","",VLOOKUP(WEEKDAY(C1574),LIST!$A$15:$B$21,2,FALSE))</f>
        <v/>
      </c>
      <c r="H1574" s="42" t="str">
        <f>IF(B1574="","",IF(L1574=LIST!$A$80,LIST!$A$78,IF(L1574=LIST!$A$81,LIST!$A$78,IF(L1574=LIST!$A$82,LIST!$A$78,IF(IFERROR(VLOOKUP(B1574,'PHR (Project Hourly Rate)'!B:G,6,FALSE),LIST!$A$78)=0,LIST!$A$79,L1574)))))</f>
        <v/>
      </c>
      <c r="I1574" s="42" t="str">
        <f>IF(B1574="","",IF(L1574=LIST!$A$75,"",IF(K1574=LIST!$A$76,LIST!$A$76,IF(L1574=LIST!$A$77,"",IF(L1574=LIST!$A$78,"",IF(L1574=LIST!$A$80,"",IF(L1574=LIST!$A$72,"",IF(L1574=LIST!$A$73,"",IF(L1574=LIST!$A$81,"",IF(L1574=LIST!$A$82,"",IF(L1574=LIST!$A$79,"",IF(K1574=LIST!$A$75,LIST!$A$75,ROUND(J1574*L1574,2)))))))))))))</f>
        <v/>
      </c>
      <c r="J1574" s="43">
        <f>IF(D1574="",0,IF(K1574=LIST!$A$75,0,IF(K1574=LIST!$A$76,0,IF(K1574=LIST!$A$77,0,IF(K1574=LIST!$A$78,0,(MIN(D1574,8)-K1574))))))</f>
        <v>0</v>
      </c>
      <c r="K1574" s="185" t="str">
        <f>IF(D1574="","",IF('CLAIM FORM'!$M$7="",0,IF(L1574=LIST!$A$78,0,IF('CLAIM FORM'!$M$7="R&amp;D",0,IF(E1574="",LIST!$A$75,IF(F1574=LIST!$F$30,0,IFERROR(((VLOOKUP(E1574,'TRAINING CODE'!B:D,3,FALSE)*MIN(D1574,8))),LIST!$A$76)))))))</f>
        <v/>
      </c>
      <c r="L1574" s="183" t="str">
        <f>IF(B1574="","",IF('CLAIM FORM'!$M$7="",LIST!$A$77,IFERROR(VLOOKUP(B1574,'PHR (Project Hourly Rate)'!B:G,6,FALSE),LIST!$A$78)))</f>
        <v/>
      </c>
    </row>
    <row r="1575" spans="1:12" ht="36" customHeight="1">
      <c r="A1575" s="184">
        <v>1573</v>
      </c>
      <c r="B1575" s="46"/>
      <c r="C1575" s="47"/>
      <c r="D1575" s="48"/>
      <c r="E1575" s="49"/>
      <c r="F1575" s="49"/>
      <c r="G1575" s="41" t="str">
        <f>IF(C1575="","",VLOOKUP(WEEKDAY(C1575),LIST!$A$15:$B$21,2,FALSE))</f>
        <v/>
      </c>
      <c r="H1575" s="42" t="str">
        <f>IF(B1575="","",IF(L1575=LIST!$A$80,LIST!$A$78,IF(L1575=LIST!$A$81,LIST!$A$78,IF(L1575=LIST!$A$82,LIST!$A$78,IF(IFERROR(VLOOKUP(B1575,'PHR (Project Hourly Rate)'!B:G,6,FALSE),LIST!$A$78)=0,LIST!$A$79,L1575)))))</f>
        <v/>
      </c>
      <c r="I1575" s="42" t="str">
        <f>IF(B1575="","",IF(L1575=LIST!$A$75,"",IF(K1575=LIST!$A$76,LIST!$A$76,IF(L1575=LIST!$A$77,"",IF(L1575=LIST!$A$78,"",IF(L1575=LIST!$A$80,"",IF(L1575=LIST!$A$72,"",IF(L1575=LIST!$A$73,"",IF(L1575=LIST!$A$81,"",IF(L1575=LIST!$A$82,"",IF(L1575=LIST!$A$79,"",IF(K1575=LIST!$A$75,LIST!$A$75,ROUND(J1575*L1575,2)))))))))))))</f>
        <v/>
      </c>
      <c r="J1575" s="43">
        <f>IF(D1575="",0,IF(K1575=LIST!$A$75,0,IF(K1575=LIST!$A$76,0,IF(K1575=LIST!$A$77,0,IF(K1575=LIST!$A$78,0,(MIN(D1575,8)-K1575))))))</f>
        <v>0</v>
      </c>
      <c r="K1575" s="185" t="str">
        <f>IF(D1575="","",IF('CLAIM FORM'!$M$7="",0,IF(L1575=LIST!$A$78,0,IF('CLAIM FORM'!$M$7="R&amp;D",0,IF(E1575="",LIST!$A$75,IF(F1575=LIST!$F$30,0,IFERROR(((VLOOKUP(E1575,'TRAINING CODE'!B:D,3,FALSE)*MIN(D1575,8))),LIST!$A$76)))))))</f>
        <v/>
      </c>
      <c r="L1575" s="183" t="str">
        <f>IF(B1575="","",IF('CLAIM FORM'!$M$7="",LIST!$A$77,IFERROR(VLOOKUP(B1575,'PHR (Project Hourly Rate)'!B:G,6,FALSE),LIST!$A$78)))</f>
        <v/>
      </c>
    </row>
    <row r="1576" spans="1:12" ht="36" customHeight="1">
      <c r="A1576" s="184">
        <v>1574</v>
      </c>
      <c r="B1576" s="46"/>
      <c r="C1576" s="47"/>
      <c r="D1576" s="48"/>
      <c r="E1576" s="49"/>
      <c r="F1576" s="49"/>
      <c r="G1576" s="41" t="str">
        <f>IF(C1576="","",VLOOKUP(WEEKDAY(C1576),LIST!$A$15:$B$21,2,FALSE))</f>
        <v/>
      </c>
      <c r="H1576" s="42" t="str">
        <f>IF(B1576="","",IF(L1576=LIST!$A$80,LIST!$A$78,IF(L1576=LIST!$A$81,LIST!$A$78,IF(L1576=LIST!$A$82,LIST!$A$78,IF(IFERROR(VLOOKUP(B1576,'PHR (Project Hourly Rate)'!B:G,6,FALSE),LIST!$A$78)=0,LIST!$A$79,L1576)))))</f>
        <v/>
      </c>
      <c r="I1576" s="42" t="str">
        <f>IF(B1576="","",IF(L1576=LIST!$A$75,"",IF(K1576=LIST!$A$76,LIST!$A$76,IF(L1576=LIST!$A$77,"",IF(L1576=LIST!$A$78,"",IF(L1576=LIST!$A$80,"",IF(L1576=LIST!$A$72,"",IF(L1576=LIST!$A$73,"",IF(L1576=LIST!$A$81,"",IF(L1576=LIST!$A$82,"",IF(L1576=LIST!$A$79,"",IF(K1576=LIST!$A$75,LIST!$A$75,ROUND(J1576*L1576,2)))))))))))))</f>
        <v/>
      </c>
      <c r="J1576" s="43">
        <f>IF(D1576="",0,IF(K1576=LIST!$A$75,0,IF(K1576=LIST!$A$76,0,IF(K1576=LIST!$A$77,0,IF(K1576=LIST!$A$78,0,(MIN(D1576,8)-K1576))))))</f>
        <v>0</v>
      </c>
      <c r="K1576" s="185" t="str">
        <f>IF(D1576="","",IF('CLAIM FORM'!$M$7="",0,IF(L1576=LIST!$A$78,0,IF('CLAIM FORM'!$M$7="R&amp;D",0,IF(E1576="",LIST!$A$75,IF(F1576=LIST!$F$30,0,IFERROR(((VLOOKUP(E1576,'TRAINING CODE'!B:D,3,FALSE)*MIN(D1576,8))),LIST!$A$76)))))))</f>
        <v/>
      </c>
      <c r="L1576" s="183" t="str">
        <f>IF(B1576="","",IF('CLAIM FORM'!$M$7="",LIST!$A$77,IFERROR(VLOOKUP(B1576,'PHR (Project Hourly Rate)'!B:G,6,FALSE),LIST!$A$78)))</f>
        <v/>
      </c>
    </row>
    <row r="1577" spans="1:12" ht="36" customHeight="1">
      <c r="A1577" s="184">
        <v>1575</v>
      </c>
      <c r="B1577" s="46"/>
      <c r="C1577" s="47"/>
      <c r="D1577" s="48"/>
      <c r="E1577" s="49"/>
      <c r="F1577" s="49"/>
      <c r="G1577" s="41" t="str">
        <f>IF(C1577="","",VLOOKUP(WEEKDAY(C1577),LIST!$A$15:$B$21,2,FALSE))</f>
        <v/>
      </c>
      <c r="H1577" s="42" t="str">
        <f>IF(B1577="","",IF(L1577=LIST!$A$80,LIST!$A$78,IF(L1577=LIST!$A$81,LIST!$A$78,IF(L1577=LIST!$A$82,LIST!$A$78,IF(IFERROR(VLOOKUP(B1577,'PHR (Project Hourly Rate)'!B:G,6,FALSE),LIST!$A$78)=0,LIST!$A$79,L1577)))))</f>
        <v/>
      </c>
      <c r="I1577" s="42" t="str">
        <f>IF(B1577="","",IF(L1577=LIST!$A$75,"",IF(K1577=LIST!$A$76,LIST!$A$76,IF(L1577=LIST!$A$77,"",IF(L1577=LIST!$A$78,"",IF(L1577=LIST!$A$80,"",IF(L1577=LIST!$A$72,"",IF(L1577=LIST!$A$73,"",IF(L1577=LIST!$A$81,"",IF(L1577=LIST!$A$82,"",IF(L1577=LIST!$A$79,"",IF(K1577=LIST!$A$75,LIST!$A$75,ROUND(J1577*L1577,2)))))))))))))</f>
        <v/>
      </c>
      <c r="J1577" s="43">
        <f>IF(D1577="",0,IF(K1577=LIST!$A$75,0,IF(K1577=LIST!$A$76,0,IF(K1577=LIST!$A$77,0,IF(K1577=LIST!$A$78,0,(MIN(D1577,8)-K1577))))))</f>
        <v>0</v>
      </c>
      <c r="K1577" s="185" t="str">
        <f>IF(D1577="","",IF('CLAIM FORM'!$M$7="",0,IF(L1577=LIST!$A$78,0,IF('CLAIM FORM'!$M$7="R&amp;D",0,IF(E1577="",LIST!$A$75,IF(F1577=LIST!$F$30,0,IFERROR(((VLOOKUP(E1577,'TRAINING CODE'!B:D,3,FALSE)*MIN(D1577,8))),LIST!$A$76)))))))</f>
        <v/>
      </c>
      <c r="L1577" s="183" t="str">
        <f>IF(B1577="","",IF('CLAIM FORM'!$M$7="",LIST!$A$77,IFERROR(VLOOKUP(B1577,'PHR (Project Hourly Rate)'!B:G,6,FALSE),LIST!$A$78)))</f>
        <v/>
      </c>
    </row>
    <row r="1578" spans="1:12" ht="36" customHeight="1">
      <c r="A1578" s="184">
        <v>1576</v>
      </c>
      <c r="B1578" s="46"/>
      <c r="C1578" s="47"/>
      <c r="D1578" s="48"/>
      <c r="E1578" s="49"/>
      <c r="F1578" s="49"/>
      <c r="G1578" s="41" t="str">
        <f>IF(C1578="","",VLOOKUP(WEEKDAY(C1578),LIST!$A$15:$B$21,2,FALSE))</f>
        <v/>
      </c>
      <c r="H1578" s="42" t="str">
        <f>IF(B1578="","",IF(L1578=LIST!$A$80,LIST!$A$78,IF(L1578=LIST!$A$81,LIST!$A$78,IF(L1578=LIST!$A$82,LIST!$A$78,IF(IFERROR(VLOOKUP(B1578,'PHR (Project Hourly Rate)'!B:G,6,FALSE),LIST!$A$78)=0,LIST!$A$79,L1578)))))</f>
        <v/>
      </c>
      <c r="I1578" s="42" t="str">
        <f>IF(B1578="","",IF(L1578=LIST!$A$75,"",IF(K1578=LIST!$A$76,LIST!$A$76,IF(L1578=LIST!$A$77,"",IF(L1578=LIST!$A$78,"",IF(L1578=LIST!$A$80,"",IF(L1578=LIST!$A$72,"",IF(L1578=LIST!$A$73,"",IF(L1578=LIST!$A$81,"",IF(L1578=LIST!$A$82,"",IF(L1578=LIST!$A$79,"",IF(K1578=LIST!$A$75,LIST!$A$75,ROUND(J1578*L1578,2)))))))))))))</f>
        <v/>
      </c>
      <c r="J1578" s="43">
        <f>IF(D1578="",0,IF(K1578=LIST!$A$75,0,IF(K1578=LIST!$A$76,0,IF(K1578=LIST!$A$77,0,IF(K1578=LIST!$A$78,0,(MIN(D1578,8)-K1578))))))</f>
        <v>0</v>
      </c>
      <c r="K1578" s="185" t="str">
        <f>IF(D1578="","",IF('CLAIM FORM'!$M$7="",0,IF(L1578=LIST!$A$78,0,IF('CLAIM FORM'!$M$7="R&amp;D",0,IF(E1578="",LIST!$A$75,IF(F1578=LIST!$F$30,0,IFERROR(((VLOOKUP(E1578,'TRAINING CODE'!B:D,3,FALSE)*MIN(D1578,8))),LIST!$A$76)))))))</f>
        <v/>
      </c>
      <c r="L1578" s="183" t="str">
        <f>IF(B1578="","",IF('CLAIM FORM'!$M$7="",LIST!$A$77,IFERROR(VLOOKUP(B1578,'PHR (Project Hourly Rate)'!B:G,6,FALSE),LIST!$A$78)))</f>
        <v/>
      </c>
    </row>
    <row r="1579" spans="1:12" ht="36" customHeight="1">
      <c r="A1579" s="184">
        <v>1577</v>
      </c>
      <c r="B1579" s="46"/>
      <c r="C1579" s="47"/>
      <c r="D1579" s="48"/>
      <c r="E1579" s="49"/>
      <c r="F1579" s="49"/>
      <c r="G1579" s="41" t="str">
        <f>IF(C1579="","",VLOOKUP(WEEKDAY(C1579),LIST!$A$15:$B$21,2,FALSE))</f>
        <v/>
      </c>
      <c r="H1579" s="42" t="str">
        <f>IF(B1579="","",IF(L1579=LIST!$A$80,LIST!$A$78,IF(L1579=LIST!$A$81,LIST!$A$78,IF(L1579=LIST!$A$82,LIST!$A$78,IF(IFERROR(VLOOKUP(B1579,'PHR (Project Hourly Rate)'!B:G,6,FALSE),LIST!$A$78)=0,LIST!$A$79,L1579)))))</f>
        <v/>
      </c>
      <c r="I1579" s="42" t="str">
        <f>IF(B1579="","",IF(L1579=LIST!$A$75,"",IF(K1579=LIST!$A$76,LIST!$A$76,IF(L1579=LIST!$A$77,"",IF(L1579=LIST!$A$78,"",IF(L1579=LIST!$A$80,"",IF(L1579=LIST!$A$72,"",IF(L1579=LIST!$A$73,"",IF(L1579=LIST!$A$81,"",IF(L1579=LIST!$A$82,"",IF(L1579=LIST!$A$79,"",IF(K1579=LIST!$A$75,LIST!$A$75,ROUND(J1579*L1579,2)))))))))))))</f>
        <v/>
      </c>
      <c r="J1579" s="43">
        <f>IF(D1579="",0,IF(K1579=LIST!$A$75,0,IF(K1579=LIST!$A$76,0,IF(K1579=LIST!$A$77,0,IF(K1579=LIST!$A$78,0,(MIN(D1579,8)-K1579))))))</f>
        <v>0</v>
      </c>
      <c r="K1579" s="185" t="str">
        <f>IF(D1579="","",IF('CLAIM FORM'!$M$7="",0,IF(L1579=LIST!$A$78,0,IF('CLAIM FORM'!$M$7="R&amp;D",0,IF(E1579="",LIST!$A$75,IF(F1579=LIST!$F$30,0,IFERROR(((VLOOKUP(E1579,'TRAINING CODE'!B:D,3,FALSE)*MIN(D1579,8))),LIST!$A$76)))))))</f>
        <v/>
      </c>
      <c r="L1579" s="183" t="str">
        <f>IF(B1579="","",IF('CLAIM FORM'!$M$7="",LIST!$A$77,IFERROR(VLOOKUP(B1579,'PHR (Project Hourly Rate)'!B:G,6,FALSE),LIST!$A$78)))</f>
        <v/>
      </c>
    </row>
    <row r="1580" spans="1:12" ht="36" customHeight="1">
      <c r="A1580" s="184">
        <v>1578</v>
      </c>
      <c r="B1580" s="46"/>
      <c r="C1580" s="47"/>
      <c r="D1580" s="48"/>
      <c r="E1580" s="49"/>
      <c r="F1580" s="49"/>
      <c r="G1580" s="41" t="str">
        <f>IF(C1580="","",VLOOKUP(WEEKDAY(C1580),LIST!$A$15:$B$21,2,FALSE))</f>
        <v/>
      </c>
      <c r="H1580" s="42" t="str">
        <f>IF(B1580="","",IF(L1580=LIST!$A$80,LIST!$A$78,IF(L1580=LIST!$A$81,LIST!$A$78,IF(L1580=LIST!$A$82,LIST!$A$78,IF(IFERROR(VLOOKUP(B1580,'PHR (Project Hourly Rate)'!B:G,6,FALSE),LIST!$A$78)=0,LIST!$A$79,L1580)))))</f>
        <v/>
      </c>
      <c r="I1580" s="42" t="str">
        <f>IF(B1580="","",IF(L1580=LIST!$A$75,"",IF(K1580=LIST!$A$76,LIST!$A$76,IF(L1580=LIST!$A$77,"",IF(L1580=LIST!$A$78,"",IF(L1580=LIST!$A$80,"",IF(L1580=LIST!$A$72,"",IF(L1580=LIST!$A$73,"",IF(L1580=LIST!$A$81,"",IF(L1580=LIST!$A$82,"",IF(L1580=LIST!$A$79,"",IF(K1580=LIST!$A$75,LIST!$A$75,ROUND(J1580*L1580,2)))))))))))))</f>
        <v/>
      </c>
      <c r="J1580" s="43">
        <f>IF(D1580="",0,IF(K1580=LIST!$A$75,0,IF(K1580=LIST!$A$76,0,IF(K1580=LIST!$A$77,0,IF(K1580=LIST!$A$78,0,(MIN(D1580,8)-K1580))))))</f>
        <v>0</v>
      </c>
      <c r="K1580" s="185" t="str">
        <f>IF(D1580="","",IF('CLAIM FORM'!$M$7="",0,IF(L1580=LIST!$A$78,0,IF('CLAIM FORM'!$M$7="R&amp;D",0,IF(E1580="",LIST!$A$75,IF(F1580=LIST!$F$30,0,IFERROR(((VLOOKUP(E1580,'TRAINING CODE'!B:D,3,FALSE)*MIN(D1580,8))),LIST!$A$76)))))))</f>
        <v/>
      </c>
      <c r="L1580" s="183" t="str">
        <f>IF(B1580="","",IF('CLAIM FORM'!$M$7="",LIST!$A$77,IFERROR(VLOOKUP(B1580,'PHR (Project Hourly Rate)'!B:G,6,FALSE),LIST!$A$78)))</f>
        <v/>
      </c>
    </row>
    <row r="1581" spans="1:12" ht="36" customHeight="1">
      <c r="A1581" s="184">
        <v>1579</v>
      </c>
      <c r="B1581" s="46"/>
      <c r="C1581" s="47"/>
      <c r="D1581" s="48"/>
      <c r="E1581" s="49"/>
      <c r="F1581" s="49"/>
      <c r="G1581" s="41" t="str">
        <f>IF(C1581="","",VLOOKUP(WEEKDAY(C1581),LIST!$A$15:$B$21,2,FALSE))</f>
        <v/>
      </c>
      <c r="H1581" s="42" t="str">
        <f>IF(B1581="","",IF(L1581=LIST!$A$80,LIST!$A$78,IF(L1581=LIST!$A$81,LIST!$A$78,IF(L1581=LIST!$A$82,LIST!$A$78,IF(IFERROR(VLOOKUP(B1581,'PHR (Project Hourly Rate)'!B:G,6,FALSE),LIST!$A$78)=0,LIST!$A$79,L1581)))))</f>
        <v/>
      </c>
      <c r="I1581" s="42" t="str">
        <f>IF(B1581="","",IF(L1581=LIST!$A$75,"",IF(K1581=LIST!$A$76,LIST!$A$76,IF(L1581=LIST!$A$77,"",IF(L1581=LIST!$A$78,"",IF(L1581=LIST!$A$80,"",IF(L1581=LIST!$A$72,"",IF(L1581=LIST!$A$73,"",IF(L1581=LIST!$A$81,"",IF(L1581=LIST!$A$82,"",IF(L1581=LIST!$A$79,"",IF(K1581=LIST!$A$75,LIST!$A$75,ROUND(J1581*L1581,2)))))))))))))</f>
        <v/>
      </c>
      <c r="J1581" s="43">
        <f>IF(D1581="",0,IF(K1581=LIST!$A$75,0,IF(K1581=LIST!$A$76,0,IF(K1581=LIST!$A$77,0,IF(K1581=LIST!$A$78,0,(MIN(D1581,8)-K1581))))))</f>
        <v>0</v>
      </c>
      <c r="K1581" s="185" t="str">
        <f>IF(D1581="","",IF('CLAIM FORM'!$M$7="",0,IF(L1581=LIST!$A$78,0,IF('CLAIM FORM'!$M$7="R&amp;D",0,IF(E1581="",LIST!$A$75,IF(F1581=LIST!$F$30,0,IFERROR(((VLOOKUP(E1581,'TRAINING CODE'!B:D,3,FALSE)*MIN(D1581,8))),LIST!$A$76)))))))</f>
        <v/>
      </c>
      <c r="L1581" s="183" t="str">
        <f>IF(B1581="","",IF('CLAIM FORM'!$M$7="",LIST!$A$77,IFERROR(VLOOKUP(B1581,'PHR (Project Hourly Rate)'!B:G,6,FALSE),LIST!$A$78)))</f>
        <v/>
      </c>
    </row>
    <row r="1582" spans="1:12" ht="36" customHeight="1">
      <c r="A1582" s="184">
        <v>1580</v>
      </c>
      <c r="B1582" s="46"/>
      <c r="C1582" s="47"/>
      <c r="D1582" s="48"/>
      <c r="E1582" s="49"/>
      <c r="F1582" s="49"/>
      <c r="G1582" s="41" t="str">
        <f>IF(C1582="","",VLOOKUP(WEEKDAY(C1582),LIST!$A$15:$B$21,2,FALSE))</f>
        <v/>
      </c>
      <c r="H1582" s="42" t="str">
        <f>IF(B1582="","",IF(L1582=LIST!$A$80,LIST!$A$78,IF(L1582=LIST!$A$81,LIST!$A$78,IF(L1582=LIST!$A$82,LIST!$A$78,IF(IFERROR(VLOOKUP(B1582,'PHR (Project Hourly Rate)'!B:G,6,FALSE),LIST!$A$78)=0,LIST!$A$79,L1582)))))</f>
        <v/>
      </c>
      <c r="I1582" s="42" t="str">
        <f>IF(B1582="","",IF(L1582=LIST!$A$75,"",IF(K1582=LIST!$A$76,LIST!$A$76,IF(L1582=LIST!$A$77,"",IF(L1582=LIST!$A$78,"",IF(L1582=LIST!$A$80,"",IF(L1582=LIST!$A$72,"",IF(L1582=LIST!$A$73,"",IF(L1582=LIST!$A$81,"",IF(L1582=LIST!$A$82,"",IF(L1582=LIST!$A$79,"",IF(K1582=LIST!$A$75,LIST!$A$75,ROUND(J1582*L1582,2)))))))))))))</f>
        <v/>
      </c>
      <c r="J1582" s="43">
        <f>IF(D1582="",0,IF(K1582=LIST!$A$75,0,IF(K1582=LIST!$A$76,0,IF(K1582=LIST!$A$77,0,IF(K1582=LIST!$A$78,0,(MIN(D1582,8)-K1582))))))</f>
        <v>0</v>
      </c>
      <c r="K1582" s="185" t="str">
        <f>IF(D1582="","",IF('CLAIM FORM'!$M$7="",0,IF(L1582=LIST!$A$78,0,IF('CLAIM FORM'!$M$7="R&amp;D",0,IF(E1582="",LIST!$A$75,IF(F1582=LIST!$F$30,0,IFERROR(((VLOOKUP(E1582,'TRAINING CODE'!B:D,3,FALSE)*MIN(D1582,8))),LIST!$A$76)))))))</f>
        <v/>
      </c>
      <c r="L1582" s="183" t="str">
        <f>IF(B1582="","",IF('CLAIM FORM'!$M$7="",LIST!$A$77,IFERROR(VLOOKUP(B1582,'PHR (Project Hourly Rate)'!B:G,6,FALSE),LIST!$A$78)))</f>
        <v/>
      </c>
    </row>
    <row r="1583" spans="1:12" ht="36" customHeight="1">
      <c r="A1583" s="184">
        <v>1581</v>
      </c>
      <c r="B1583" s="46"/>
      <c r="C1583" s="47"/>
      <c r="D1583" s="48"/>
      <c r="E1583" s="49"/>
      <c r="F1583" s="49"/>
      <c r="G1583" s="41" t="str">
        <f>IF(C1583="","",VLOOKUP(WEEKDAY(C1583),LIST!$A$15:$B$21,2,FALSE))</f>
        <v/>
      </c>
      <c r="H1583" s="42" t="str">
        <f>IF(B1583="","",IF(L1583=LIST!$A$80,LIST!$A$78,IF(L1583=LIST!$A$81,LIST!$A$78,IF(L1583=LIST!$A$82,LIST!$A$78,IF(IFERROR(VLOOKUP(B1583,'PHR (Project Hourly Rate)'!B:G,6,FALSE),LIST!$A$78)=0,LIST!$A$79,L1583)))))</f>
        <v/>
      </c>
      <c r="I1583" s="42" t="str">
        <f>IF(B1583="","",IF(L1583=LIST!$A$75,"",IF(K1583=LIST!$A$76,LIST!$A$76,IF(L1583=LIST!$A$77,"",IF(L1583=LIST!$A$78,"",IF(L1583=LIST!$A$80,"",IF(L1583=LIST!$A$72,"",IF(L1583=LIST!$A$73,"",IF(L1583=LIST!$A$81,"",IF(L1583=LIST!$A$82,"",IF(L1583=LIST!$A$79,"",IF(K1583=LIST!$A$75,LIST!$A$75,ROUND(J1583*L1583,2)))))))))))))</f>
        <v/>
      </c>
      <c r="J1583" s="43">
        <f>IF(D1583="",0,IF(K1583=LIST!$A$75,0,IF(K1583=LIST!$A$76,0,IF(K1583=LIST!$A$77,0,IF(K1583=LIST!$A$78,0,(MIN(D1583,8)-K1583))))))</f>
        <v>0</v>
      </c>
      <c r="K1583" s="185" t="str">
        <f>IF(D1583="","",IF('CLAIM FORM'!$M$7="",0,IF(L1583=LIST!$A$78,0,IF('CLAIM FORM'!$M$7="R&amp;D",0,IF(E1583="",LIST!$A$75,IF(F1583=LIST!$F$30,0,IFERROR(((VLOOKUP(E1583,'TRAINING CODE'!B:D,3,FALSE)*MIN(D1583,8))),LIST!$A$76)))))))</f>
        <v/>
      </c>
      <c r="L1583" s="183" t="str">
        <f>IF(B1583="","",IF('CLAIM FORM'!$M$7="",LIST!$A$77,IFERROR(VLOOKUP(B1583,'PHR (Project Hourly Rate)'!B:G,6,FALSE),LIST!$A$78)))</f>
        <v/>
      </c>
    </row>
    <row r="1584" spans="1:12" ht="36" customHeight="1">
      <c r="A1584" s="184">
        <v>1582</v>
      </c>
      <c r="B1584" s="46"/>
      <c r="C1584" s="47"/>
      <c r="D1584" s="48"/>
      <c r="E1584" s="49"/>
      <c r="F1584" s="49"/>
      <c r="G1584" s="41" t="str">
        <f>IF(C1584="","",VLOOKUP(WEEKDAY(C1584),LIST!$A$15:$B$21,2,FALSE))</f>
        <v/>
      </c>
      <c r="H1584" s="42" t="str">
        <f>IF(B1584="","",IF(L1584=LIST!$A$80,LIST!$A$78,IF(L1584=LIST!$A$81,LIST!$A$78,IF(L1584=LIST!$A$82,LIST!$A$78,IF(IFERROR(VLOOKUP(B1584,'PHR (Project Hourly Rate)'!B:G,6,FALSE),LIST!$A$78)=0,LIST!$A$79,L1584)))))</f>
        <v/>
      </c>
      <c r="I1584" s="42" t="str">
        <f>IF(B1584="","",IF(L1584=LIST!$A$75,"",IF(K1584=LIST!$A$76,LIST!$A$76,IF(L1584=LIST!$A$77,"",IF(L1584=LIST!$A$78,"",IF(L1584=LIST!$A$80,"",IF(L1584=LIST!$A$72,"",IF(L1584=LIST!$A$73,"",IF(L1584=LIST!$A$81,"",IF(L1584=LIST!$A$82,"",IF(L1584=LIST!$A$79,"",IF(K1584=LIST!$A$75,LIST!$A$75,ROUND(J1584*L1584,2)))))))))))))</f>
        <v/>
      </c>
      <c r="J1584" s="43">
        <f>IF(D1584="",0,IF(K1584=LIST!$A$75,0,IF(K1584=LIST!$A$76,0,IF(K1584=LIST!$A$77,0,IF(K1584=LIST!$A$78,0,(MIN(D1584,8)-K1584))))))</f>
        <v>0</v>
      </c>
      <c r="K1584" s="185" t="str">
        <f>IF(D1584="","",IF('CLAIM FORM'!$M$7="",0,IF(L1584=LIST!$A$78,0,IF('CLAIM FORM'!$M$7="R&amp;D",0,IF(E1584="",LIST!$A$75,IF(F1584=LIST!$F$30,0,IFERROR(((VLOOKUP(E1584,'TRAINING CODE'!B:D,3,FALSE)*MIN(D1584,8))),LIST!$A$76)))))))</f>
        <v/>
      </c>
      <c r="L1584" s="183" t="str">
        <f>IF(B1584="","",IF('CLAIM FORM'!$M$7="",LIST!$A$77,IFERROR(VLOOKUP(B1584,'PHR (Project Hourly Rate)'!B:G,6,FALSE),LIST!$A$78)))</f>
        <v/>
      </c>
    </row>
    <row r="1585" spans="1:12" ht="36" customHeight="1">
      <c r="A1585" s="184">
        <v>1583</v>
      </c>
      <c r="B1585" s="46"/>
      <c r="C1585" s="47"/>
      <c r="D1585" s="48"/>
      <c r="E1585" s="49"/>
      <c r="F1585" s="49"/>
      <c r="G1585" s="41" t="str">
        <f>IF(C1585="","",VLOOKUP(WEEKDAY(C1585),LIST!$A$15:$B$21,2,FALSE))</f>
        <v/>
      </c>
      <c r="H1585" s="42" t="str">
        <f>IF(B1585="","",IF(L1585=LIST!$A$80,LIST!$A$78,IF(L1585=LIST!$A$81,LIST!$A$78,IF(L1585=LIST!$A$82,LIST!$A$78,IF(IFERROR(VLOOKUP(B1585,'PHR (Project Hourly Rate)'!B:G,6,FALSE),LIST!$A$78)=0,LIST!$A$79,L1585)))))</f>
        <v/>
      </c>
      <c r="I1585" s="42" t="str">
        <f>IF(B1585="","",IF(L1585=LIST!$A$75,"",IF(K1585=LIST!$A$76,LIST!$A$76,IF(L1585=LIST!$A$77,"",IF(L1585=LIST!$A$78,"",IF(L1585=LIST!$A$80,"",IF(L1585=LIST!$A$72,"",IF(L1585=LIST!$A$73,"",IF(L1585=LIST!$A$81,"",IF(L1585=LIST!$A$82,"",IF(L1585=LIST!$A$79,"",IF(K1585=LIST!$A$75,LIST!$A$75,ROUND(J1585*L1585,2)))))))))))))</f>
        <v/>
      </c>
      <c r="J1585" s="43">
        <f>IF(D1585="",0,IF(K1585=LIST!$A$75,0,IF(K1585=LIST!$A$76,0,IF(K1585=LIST!$A$77,0,IF(K1585=LIST!$A$78,0,(MIN(D1585,8)-K1585))))))</f>
        <v>0</v>
      </c>
      <c r="K1585" s="185" t="str">
        <f>IF(D1585="","",IF('CLAIM FORM'!$M$7="",0,IF(L1585=LIST!$A$78,0,IF('CLAIM FORM'!$M$7="R&amp;D",0,IF(E1585="",LIST!$A$75,IF(F1585=LIST!$F$30,0,IFERROR(((VLOOKUP(E1585,'TRAINING CODE'!B:D,3,FALSE)*MIN(D1585,8))),LIST!$A$76)))))))</f>
        <v/>
      </c>
      <c r="L1585" s="183" t="str">
        <f>IF(B1585="","",IF('CLAIM FORM'!$M$7="",LIST!$A$77,IFERROR(VLOOKUP(B1585,'PHR (Project Hourly Rate)'!B:G,6,FALSE),LIST!$A$78)))</f>
        <v/>
      </c>
    </row>
    <row r="1586" spans="1:12" ht="36" customHeight="1">
      <c r="A1586" s="184">
        <v>1584</v>
      </c>
      <c r="B1586" s="46"/>
      <c r="C1586" s="47"/>
      <c r="D1586" s="48"/>
      <c r="E1586" s="49"/>
      <c r="F1586" s="49"/>
      <c r="G1586" s="41" t="str">
        <f>IF(C1586="","",VLOOKUP(WEEKDAY(C1586),LIST!$A$15:$B$21,2,FALSE))</f>
        <v/>
      </c>
      <c r="H1586" s="42" t="str">
        <f>IF(B1586="","",IF(L1586=LIST!$A$80,LIST!$A$78,IF(L1586=LIST!$A$81,LIST!$A$78,IF(L1586=LIST!$A$82,LIST!$A$78,IF(IFERROR(VLOOKUP(B1586,'PHR (Project Hourly Rate)'!B:G,6,FALSE),LIST!$A$78)=0,LIST!$A$79,L1586)))))</f>
        <v/>
      </c>
      <c r="I1586" s="42" t="str">
        <f>IF(B1586="","",IF(L1586=LIST!$A$75,"",IF(K1586=LIST!$A$76,LIST!$A$76,IF(L1586=LIST!$A$77,"",IF(L1586=LIST!$A$78,"",IF(L1586=LIST!$A$80,"",IF(L1586=LIST!$A$72,"",IF(L1586=LIST!$A$73,"",IF(L1586=LIST!$A$81,"",IF(L1586=LIST!$A$82,"",IF(L1586=LIST!$A$79,"",IF(K1586=LIST!$A$75,LIST!$A$75,ROUND(J1586*L1586,2)))))))))))))</f>
        <v/>
      </c>
      <c r="J1586" s="43">
        <f>IF(D1586="",0,IF(K1586=LIST!$A$75,0,IF(K1586=LIST!$A$76,0,IF(K1586=LIST!$A$77,0,IF(K1586=LIST!$A$78,0,(MIN(D1586,8)-K1586))))))</f>
        <v>0</v>
      </c>
      <c r="K1586" s="185" t="str">
        <f>IF(D1586="","",IF('CLAIM FORM'!$M$7="",0,IF(L1586=LIST!$A$78,0,IF('CLAIM FORM'!$M$7="R&amp;D",0,IF(E1586="",LIST!$A$75,IF(F1586=LIST!$F$30,0,IFERROR(((VLOOKUP(E1586,'TRAINING CODE'!B:D,3,FALSE)*MIN(D1586,8))),LIST!$A$76)))))))</f>
        <v/>
      </c>
      <c r="L1586" s="183" t="str">
        <f>IF(B1586="","",IF('CLAIM FORM'!$M$7="",LIST!$A$77,IFERROR(VLOOKUP(B1586,'PHR (Project Hourly Rate)'!B:G,6,FALSE),LIST!$A$78)))</f>
        <v/>
      </c>
    </row>
    <row r="1587" spans="1:12" ht="36" customHeight="1">
      <c r="A1587" s="184">
        <v>1585</v>
      </c>
      <c r="B1587" s="46"/>
      <c r="C1587" s="47"/>
      <c r="D1587" s="48"/>
      <c r="E1587" s="49"/>
      <c r="F1587" s="49"/>
      <c r="G1587" s="41" t="str">
        <f>IF(C1587="","",VLOOKUP(WEEKDAY(C1587),LIST!$A$15:$B$21,2,FALSE))</f>
        <v/>
      </c>
      <c r="H1587" s="42" t="str">
        <f>IF(B1587="","",IF(L1587=LIST!$A$80,LIST!$A$78,IF(L1587=LIST!$A$81,LIST!$A$78,IF(L1587=LIST!$A$82,LIST!$A$78,IF(IFERROR(VLOOKUP(B1587,'PHR (Project Hourly Rate)'!B:G,6,FALSE),LIST!$A$78)=0,LIST!$A$79,L1587)))))</f>
        <v/>
      </c>
      <c r="I1587" s="42" t="str">
        <f>IF(B1587="","",IF(L1587=LIST!$A$75,"",IF(K1587=LIST!$A$76,LIST!$A$76,IF(L1587=LIST!$A$77,"",IF(L1587=LIST!$A$78,"",IF(L1587=LIST!$A$80,"",IF(L1587=LIST!$A$72,"",IF(L1587=LIST!$A$73,"",IF(L1587=LIST!$A$81,"",IF(L1587=LIST!$A$82,"",IF(L1587=LIST!$A$79,"",IF(K1587=LIST!$A$75,LIST!$A$75,ROUND(J1587*L1587,2)))))))))))))</f>
        <v/>
      </c>
      <c r="J1587" s="43">
        <f>IF(D1587="",0,IF(K1587=LIST!$A$75,0,IF(K1587=LIST!$A$76,0,IF(K1587=LIST!$A$77,0,IF(K1587=LIST!$A$78,0,(MIN(D1587,8)-K1587))))))</f>
        <v>0</v>
      </c>
      <c r="K1587" s="185" t="str">
        <f>IF(D1587="","",IF('CLAIM FORM'!$M$7="",0,IF(L1587=LIST!$A$78,0,IF('CLAIM FORM'!$M$7="R&amp;D",0,IF(E1587="",LIST!$A$75,IF(F1587=LIST!$F$30,0,IFERROR(((VLOOKUP(E1587,'TRAINING CODE'!B:D,3,FALSE)*MIN(D1587,8))),LIST!$A$76)))))))</f>
        <v/>
      </c>
      <c r="L1587" s="183" t="str">
        <f>IF(B1587="","",IF('CLAIM FORM'!$M$7="",LIST!$A$77,IFERROR(VLOOKUP(B1587,'PHR (Project Hourly Rate)'!B:G,6,FALSE),LIST!$A$78)))</f>
        <v/>
      </c>
    </row>
    <row r="1588" spans="1:12" ht="36" customHeight="1">
      <c r="A1588" s="184">
        <v>1586</v>
      </c>
      <c r="B1588" s="46"/>
      <c r="C1588" s="47"/>
      <c r="D1588" s="48"/>
      <c r="E1588" s="49"/>
      <c r="F1588" s="49"/>
      <c r="G1588" s="41" t="str">
        <f>IF(C1588="","",VLOOKUP(WEEKDAY(C1588),LIST!$A$15:$B$21,2,FALSE))</f>
        <v/>
      </c>
      <c r="H1588" s="42" t="str">
        <f>IF(B1588="","",IF(L1588=LIST!$A$80,LIST!$A$78,IF(L1588=LIST!$A$81,LIST!$A$78,IF(L1588=LIST!$A$82,LIST!$A$78,IF(IFERROR(VLOOKUP(B1588,'PHR (Project Hourly Rate)'!B:G,6,FALSE),LIST!$A$78)=0,LIST!$A$79,L1588)))))</f>
        <v/>
      </c>
      <c r="I1588" s="42" t="str">
        <f>IF(B1588="","",IF(L1588=LIST!$A$75,"",IF(K1588=LIST!$A$76,LIST!$A$76,IF(L1588=LIST!$A$77,"",IF(L1588=LIST!$A$78,"",IF(L1588=LIST!$A$80,"",IF(L1588=LIST!$A$72,"",IF(L1588=LIST!$A$73,"",IF(L1588=LIST!$A$81,"",IF(L1588=LIST!$A$82,"",IF(L1588=LIST!$A$79,"",IF(K1588=LIST!$A$75,LIST!$A$75,ROUND(J1588*L1588,2)))))))))))))</f>
        <v/>
      </c>
      <c r="J1588" s="43">
        <f>IF(D1588="",0,IF(K1588=LIST!$A$75,0,IF(K1588=LIST!$A$76,0,IF(K1588=LIST!$A$77,0,IF(K1588=LIST!$A$78,0,(MIN(D1588,8)-K1588))))))</f>
        <v>0</v>
      </c>
      <c r="K1588" s="185" t="str">
        <f>IF(D1588="","",IF('CLAIM FORM'!$M$7="",0,IF(L1588=LIST!$A$78,0,IF('CLAIM FORM'!$M$7="R&amp;D",0,IF(E1588="",LIST!$A$75,IF(F1588=LIST!$F$30,0,IFERROR(((VLOOKUP(E1588,'TRAINING CODE'!B:D,3,FALSE)*MIN(D1588,8))),LIST!$A$76)))))))</f>
        <v/>
      </c>
      <c r="L1588" s="183" t="str">
        <f>IF(B1588="","",IF('CLAIM FORM'!$M$7="",LIST!$A$77,IFERROR(VLOOKUP(B1588,'PHR (Project Hourly Rate)'!B:G,6,FALSE),LIST!$A$78)))</f>
        <v/>
      </c>
    </row>
    <row r="1589" spans="1:12" ht="36" customHeight="1">
      <c r="A1589" s="184">
        <v>1587</v>
      </c>
      <c r="B1589" s="46"/>
      <c r="C1589" s="47"/>
      <c r="D1589" s="48"/>
      <c r="E1589" s="49"/>
      <c r="F1589" s="49"/>
      <c r="G1589" s="41" t="str">
        <f>IF(C1589="","",VLOOKUP(WEEKDAY(C1589),LIST!$A$15:$B$21,2,FALSE))</f>
        <v/>
      </c>
      <c r="H1589" s="42" t="str">
        <f>IF(B1589="","",IF(L1589=LIST!$A$80,LIST!$A$78,IF(L1589=LIST!$A$81,LIST!$A$78,IF(L1589=LIST!$A$82,LIST!$A$78,IF(IFERROR(VLOOKUP(B1589,'PHR (Project Hourly Rate)'!B:G,6,FALSE),LIST!$A$78)=0,LIST!$A$79,L1589)))))</f>
        <v/>
      </c>
      <c r="I1589" s="42" t="str">
        <f>IF(B1589="","",IF(L1589=LIST!$A$75,"",IF(K1589=LIST!$A$76,LIST!$A$76,IF(L1589=LIST!$A$77,"",IF(L1589=LIST!$A$78,"",IF(L1589=LIST!$A$80,"",IF(L1589=LIST!$A$72,"",IF(L1589=LIST!$A$73,"",IF(L1589=LIST!$A$81,"",IF(L1589=LIST!$A$82,"",IF(L1589=LIST!$A$79,"",IF(K1589=LIST!$A$75,LIST!$A$75,ROUND(J1589*L1589,2)))))))))))))</f>
        <v/>
      </c>
      <c r="J1589" s="43">
        <f>IF(D1589="",0,IF(K1589=LIST!$A$75,0,IF(K1589=LIST!$A$76,0,IF(K1589=LIST!$A$77,0,IF(K1589=LIST!$A$78,0,(MIN(D1589,8)-K1589))))))</f>
        <v>0</v>
      </c>
      <c r="K1589" s="185" t="str">
        <f>IF(D1589="","",IF('CLAIM FORM'!$M$7="",0,IF(L1589=LIST!$A$78,0,IF('CLAIM FORM'!$M$7="R&amp;D",0,IF(E1589="",LIST!$A$75,IF(F1589=LIST!$F$30,0,IFERROR(((VLOOKUP(E1589,'TRAINING CODE'!B:D,3,FALSE)*MIN(D1589,8))),LIST!$A$76)))))))</f>
        <v/>
      </c>
      <c r="L1589" s="183" t="str">
        <f>IF(B1589="","",IF('CLAIM FORM'!$M$7="",LIST!$A$77,IFERROR(VLOOKUP(B1589,'PHR (Project Hourly Rate)'!B:G,6,FALSE),LIST!$A$78)))</f>
        <v/>
      </c>
    </row>
    <row r="1590" spans="1:12" ht="36" customHeight="1">
      <c r="A1590" s="184">
        <v>1588</v>
      </c>
      <c r="B1590" s="46"/>
      <c r="C1590" s="47"/>
      <c r="D1590" s="48"/>
      <c r="E1590" s="49"/>
      <c r="F1590" s="49"/>
      <c r="G1590" s="41" t="str">
        <f>IF(C1590="","",VLOOKUP(WEEKDAY(C1590),LIST!$A$15:$B$21,2,FALSE))</f>
        <v/>
      </c>
      <c r="H1590" s="42" t="str">
        <f>IF(B1590="","",IF(L1590=LIST!$A$80,LIST!$A$78,IF(L1590=LIST!$A$81,LIST!$A$78,IF(L1590=LIST!$A$82,LIST!$A$78,IF(IFERROR(VLOOKUP(B1590,'PHR (Project Hourly Rate)'!B:G,6,FALSE),LIST!$A$78)=0,LIST!$A$79,L1590)))))</f>
        <v/>
      </c>
      <c r="I1590" s="42" t="str">
        <f>IF(B1590="","",IF(L1590=LIST!$A$75,"",IF(K1590=LIST!$A$76,LIST!$A$76,IF(L1590=LIST!$A$77,"",IF(L1590=LIST!$A$78,"",IF(L1590=LIST!$A$80,"",IF(L1590=LIST!$A$72,"",IF(L1590=LIST!$A$73,"",IF(L1590=LIST!$A$81,"",IF(L1590=LIST!$A$82,"",IF(L1590=LIST!$A$79,"",IF(K1590=LIST!$A$75,LIST!$A$75,ROUND(J1590*L1590,2)))))))))))))</f>
        <v/>
      </c>
      <c r="J1590" s="43">
        <f>IF(D1590="",0,IF(K1590=LIST!$A$75,0,IF(K1590=LIST!$A$76,0,IF(K1590=LIST!$A$77,0,IF(K1590=LIST!$A$78,0,(MIN(D1590,8)-K1590))))))</f>
        <v>0</v>
      </c>
      <c r="K1590" s="185" t="str">
        <f>IF(D1590="","",IF('CLAIM FORM'!$M$7="",0,IF(L1590=LIST!$A$78,0,IF('CLAIM FORM'!$M$7="R&amp;D",0,IF(E1590="",LIST!$A$75,IF(F1590=LIST!$F$30,0,IFERROR(((VLOOKUP(E1590,'TRAINING CODE'!B:D,3,FALSE)*MIN(D1590,8))),LIST!$A$76)))))))</f>
        <v/>
      </c>
      <c r="L1590" s="183" t="str">
        <f>IF(B1590="","",IF('CLAIM FORM'!$M$7="",LIST!$A$77,IFERROR(VLOOKUP(B1590,'PHR (Project Hourly Rate)'!B:G,6,FALSE),LIST!$A$78)))</f>
        <v/>
      </c>
    </row>
    <row r="1591" spans="1:12" ht="36" customHeight="1">
      <c r="A1591" s="184">
        <v>1589</v>
      </c>
      <c r="B1591" s="46"/>
      <c r="C1591" s="47"/>
      <c r="D1591" s="48"/>
      <c r="E1591" s="49"/>
      <c r="F1591" s="49"/>
      <c r="G1591" s="41" t="str">
        <f>IF(C1591="","",VLOOKUP(WEEKDAY(C1591),LIST!$A$15:$B$21,2,FALSE))</f>
        <v/>
      </c>
      <c r="H1591" s="42" t="str">
        <f>IF(B1591="","",IF(L1591=LIST!$A$80,LIST!$A$78,IF(L1591=LIST!$A$81,LIST!$A$78,IF(L1591=LIST!$A$82,LIST!$A$78,IF(IFERROR(VLOOKUP(B1591,'PHR (Project Hourly Rate)'!B:G,6,FALSE),LIST!$A$78)=0,LIST!$A$79,L1591)))))</f>
        <v/>
      </c>
      <c r="I1591" s="42" t="str">
        <f>IF(B1591="","",IF(L1591=LIST!$A$75,"",IF(K1591=LIST!$A$76,LIST!$A$76,IF(L1591=LIST!$A$77,"",IF(L1591=LIST!$A$78,"",IF(L1591=LIST!$A$80,"",IF(L1591=LIST!$A$72,"",IF(L1591=LIST!$A$73,"",IF(L1591=LIST!$A$81,"",IF(L1591=LIST!$A$82,"",IF(L1591=LIST!$A$79,"",IF(K1591=LIST!$A$75,LIST!$A$75,ROUND(J1591*L1591,2)))))))))))))</f>
        <v/>
      </c>
      <c r="J1591" s="43">
        <f>IF(D1591="",0,IF(K1591=LIST!$A$75,0,IF(K1591=LIST!$A$76,0,IF(K1591=LIST!$A$77,0,IF(K1591=LIST!$A$78,0,(MIN(D1591,8)-K1591))))))</f>
        <v>0</v>
      </c>
      <c r="K1591" s="185" t="str">
        <f>IF(D1591="","",IF('CLAIM FORM'!$M$7="",0,IF(L1591=LIST!$A$78,0,IF('CLAIM FORM'!$M$7="R&amp;D",0,IF(E1591="",LIST!$A$75,IF(F1591=LIST!$F$30,0,IFERROR(((VLOOKUP(E1591,'TRAINING CODE'!B:D,3,FALSE)*MIN(D1591,8))),LIST!$A$76)))))))</f>
        <v/>
      </c>
      <c r="L1591" s="183" t="str">
        <f>IF(B1591="","",IF('CLAIM FORM'!$M$7="",LIST!$A$77,IFERROR(VLOOKUP(B1591,'PHR (Project Hourly Rate)'!B:G,6,FALSE),LIST!$A$78)))</f>
        <v/>
      </c>
    </row>
    <row r="1592" spans="1:12" ht="36" customHeight="1">
      <c r="A1592" s="184">
        <v>1590</v>
      </c>
      <c r="B1592" s="46"/>
      <c r="C1592" s="47"/>
      <c r="D1592" s="48"/>
      <c r="E1592" s="49"/>
      <c r="F1592" s="49"/>
      <c r="G1592" s="41" t="str">
        <f>IF(C1592="","",VLOOKUP(WEEKDAY(C1592),LIST!$A$15:$B$21,2,FALSE))</f>
        <v/>
      </c>
      <c r="H1592" s="42" t="str">
        <f>IF(B1592="","",IF(L1592=LIST!$A$80,LIST!$A$78,IF(L1592=LIST!$A$81,LIST!$A$78,IF(L1592=LIST!$A$82,LIST!$A$78,IF(IFERROR(VLOOKUP(B1592,'PHR (Project Hourly Rate)'!B:G,6,FALSE),LIST!$A$78)=0,LIST!$A$79,L1592)))))</f>
        <v/>
      </c>
      <c r="I1592" s="42" t="str">
        <f>IF(B1592="","",IF(L1592=LIST!$A$75,"",IF(K1592=LIST!$A$76,LIST!$A$76,IF(L1592=LIST!$A$77,"",IF(L1592=LIST!$A$78,"",IF(L1592=LIST!$A$80,"",IF(L1592=LIST!$A$72,"",IF(L1592=LIST!$A$73,"",IF(L1592=LIST!$A$81,"",IF(L1592=LIST!$A$82,"",IF(L1592=LIST!$A$79,"",IF(K1592=LIST!$A$75,LIST!$A$75,ROUND(J1592*L1592,2)))))))))))))</f>
        <v/>
      </c>
      <c r="J1592" s="43">
        <f>IF(D1592="",0,IF(K1592=LIST!$A$75,0,IF(K1592=LIST!$A$76,0,IF(K1592=LIST!$A$77,0,IF(K1592=LIST!$A$78,0,(MIN(D1592,8)-K1592))))))</f>
        <v>0</v>
      </c>
      <c r="K1592" s="185" t="str">
        <f>IF(D1592="","",IF('CLAIM FORM'!$M$7="",0,IF(L1592=LIST!$A$78,0,IF('CLAIM FORM'!$M$7="R&amp;D",0,IF(E1592="",LIST!$A$75,IF(F1592=LIST!$F$30,0,IFERROR(((VLOOKUP(E1592,'TRAINING CODE'!B:D,3,FALSE)*MIN(D1592,8))),LIST!$A$76)))))))</f>
        <v/>
      </c>
      <c r="L1592" s="183" t="str">
        <f>IF(B1592="","",IF('CLAIM FORM'!$M$7="",LIST!$A$77,IFERROR(VLOOKUP(B1592,'PHR (Project Hourly Rate)'!B:G,6,FALSE),LIST!$A$78)))</f>
        <v/>
      </c>
    </row>
    <row r="1593" spans="1:12" ht="36" customHeight="1">
      <c r="A1593" s="184">
        <v>1591</v>
      </c>
      <c r="B1593" s="46"/>
      <c r="C1593" s="47"/>
      <c r="D1593" s="48"/>
      <c r="E1593" s="49"/>
      <c r="F1593" s="49"/>
      <c r="G1593" s="41" t="str">
        <f>IF(C1593="","",VLOOKUP(WEEKDAY(C1593),LIST!$A$15:$B$21,2,FALSE))</f>
        <v/>
      </c>
      <c r="H1593" s="42" t="str">
        <f>IF(B1593="","",IF(L1593=LIST!$A$80,LIST!$A$78,IF(L1593=LIST!$A$81,LIST!$A$78,IF(L1593=LIST!$A$82,LIST!$A$78,IF(IFERROR(VLOOKUP(B1593,'PHR (Project Hourly Rate)'!B:G,6,FALSE),LIST!$A$78)=0,LIST!$A$79,L1593)))))</f>
        <v/>
      </c>
      <c r="I1593" s="42" t="str">
        <f>IF(B1593="","",IF(L1593=LIST!$A$75,"",IF(K1593=LIST!$A$76,LIST!$A$76,IF(L1593=LIST!$A$77,"",IF(L1593=LIST!$A$78,"",IF(L1593=LIST!$A$80,"",IF(L1593=LIST!$A$72,"",IF(L1593=LIST!$A$73,"",IF(L1593=LIST!$A$81,"",IF(L1593=LIST!$A$82,"",IF(L1593=LIST!$A$79,"",IF(K1593=LIST!$A$75,LIST!$A$75,ROUND(J1593*L1593,2)))))))))))))</f>
        <v/>
      </c>
      <c r="J1593" s="43">
        <f>IF(D1593="",0,IF(K1593=LIST!$A$75,0,IF(K1593=LIST!$A$76,0,IF(K1593=LIST!$A$77,0,IF(K1593=LIST!$A$78,0,(MIN(D1593,8)-K1593))))))</f>
        <v>0</v>
      </c>
      <c r="K1593" s="185" t="str">
        <f>IF(D1593="","",IF('CLAIM FORM'!$M$7="",0,IF(L1593=LIST!$A$78,0,IF('CLAIM FORM'!$M$7="R&amp;D",0,IF(E1593="",LIST!$A$75,IF(F1593=LIST!$F$30,0,IFERROR(((VLOOKUP(E1593,'TRAINING CODE'!B:D,3,FALSE)*MIN(D1593,8))),LIST!$A$76)))))))</f>
        <v/>
      </c>
      <c r="L1593" s="183" t="str">
        <f>IF(B1593="","",IF('CLAIM FORM'!$M$7="",LIST!$A$77,IFERROR(VLOOKUP(B1593,'PHR (Project Hourly Rate)'!B:G,6,FALSE),LIST!$A$78)))</f>
        <v/>
      </c>
    </row>
    <row r="1594" spans="1:12" ht="36" customHeight="1">
      <c r="A1594" s="184">
        <v>1592</v>
      </c>
      <c r="B1594" s="46"/>
      <c r="C1594" s="47"/>
      <c r="D1594" s="48"/>
      <c r="E1594" s="49"/>
      <c r="F1594" s="49"/>
      <c r="G1594" s="41" t="str">
        <f>IF(C1594="","",VLOOKUP(WEEKDAY(C1594),LIST!$A$15:$B$21,2,FALSE))</f>
        <v/>
      </c>
      <c r="H1594" s="42" t="str">
        <f>IF(B1594="","",IF(L1594=LIST!$A$80,LIST!$A$78,IF(L1594=LIST!$A$81,LIST!$A$78,IF(L1594=LIST!$A$82,LIST!$A$78,IF(IFERROR(VLOOKUP(B1594,'PHR (Project Hourly Rate)'!B:G,6,FALSE),LIST!$A$78)=0,LIST!$A$79,L1594)))))</f>
        <v/>
      </c>
      <c r="I1594" s="42" t="str">
        <f>IF(B1594="","",IF(L1594=LIST!$A$75,"",IF(K1594=LIST!$A$76,LIST!$A$76,IF(L1594=LIST!$A$77,"",IF(L1594=LIST!$A$78,"",IF(L1594=LIST!$A$80,"",IF(L1594=LIST!$A$72,"",IF(L1594=LIST!$A$73,"",IF(L1594=LIST!$A$81,"",IF(L1594=LIST!$A$82,"",IF(L1594=LIST!$A$79,"",IF(K1594=LIST!$A$75,LIST!$A$75,ROUND(J1594*L1594,2)))))))))))))</f>
        <v/>
      </c>
      <c r="J1594" s="43">
        <f>IF(D1594="",0,IF(K1594=LIST!$A$75,0,IF(K1594=LIST!$A$76,0,IF(K1594=LIST!$A$77,0,IF(K1594=LIST!$A$78,0,(MIN(D1594,8)-K1594))))))</f>
        <v>0</v>
      </c>
      <c r="K1594" s="185" t="str">
        <f>IF(D1594="","",IF('CLAIM FORM'!$M$7="",0,IF(L1594=LIST!$A$78,0,IF('CLAIM FORM'!$M$7="R&amp;D",0,IF(E1594="",LIST!$A$75,IF(F1594=LIST!$F$30,0,IFERROR(((VLOOKUP(E1594,'TRAINING CODE'!B:D,3,FALSE)*MIN(D1594,8))),LIST!$A$76)))))))</f>
        <v/>
      </c>
      <c r="L1594" s="183" t="str">
        <f>IF(B1594="","",IF('CLAIM FORM'!$M$7="",LIST!$A$77,IFERROR(VLOOKUP(B1594,'PHR (Project Hourly Rate)'!B:G,6,FALSE),LIST!$A$78)))</f>
        <v/>
      </c>
    </row>
    <row r="1595" spans="1:12" ht="36" customHeight="1">
      <c r="A1595" s="184">
        <v>1593</v>
      </c>
      <c r="B1595" s="46"/>
      <c r="C1595" s="47"/>
      <c r="D1595" s="48"/>
      <c r="E1595" s="49"/>
      <c r="F1595" s="49"/>
      <c r="G1595" s="41" t="str">
        <f>IF(C1595="","",VLOOKUP(WEEKDAY(C1595),LIST!$A$15:$B$21,2,FALSE))</f>
        <v/>
      </c>
      <c r="H1595" s="42" t="str">
        <f>IF(B1595="","",IF(L1595=LIST!$A$80,LIST!$A$78,IF(L1595=LIST!$A$81,LIST!$A$78,IF(L1595=LIST!$A$82,LIST!$A$78,IF(IFERROR(VLOOKUP(B1595,'PHR (Project Hourly Rate)'!B:G,6,FALSE),LIST!$A$78)=0,LIST!$A$79,L1595)))))</f>
        <v/>
      </c>
      <c r="I1595" s="42" t="str">
        <f>IF(B1595="","",IF(L1595=LIST!$A$75,"",IF(K1595=LIST!$A$76,LIST!$A$76,IF(L1595=LIST!$A$77,"",IF(L1595=LIST!$A$78,"",IF(L1595=LIST!$A$80,"",IF(L1595=LIST!$A$72,"",IF(L1595=LIST!$A$73,"",IF(L1595=LIST!$A$81,"",IF(L1595=LIST!$A$82,"",IF(L1595=LIST!$A$79,"",IF(K1595=LIST!$A$75,LIST!$A$75,ROUND(J1595*L1595,2)))))))))))))</f>
        <v/>
      </c>
      <c r="J1595" s="43">
        <f>IF(D1595="",0,IF(K1595=LIST!$A$75,0,IF(K1595=LIST!$A$76,0,IF(K1595=LIST!$A$77,0,IF(K1595=LIST!$A$78,0,(MIN(D1595,8)-K1595))))))</f>
        <v>0</v>
      </c>
      <c r="K1595" s="185" t="str">
        <f>IF(D1595="","",IF('CLAIM FORM'!$M$7="",0,IF(L1595=LIST!$A$78,0,IF('CLAIM FORM'!$M$7="R&amp;D",0,IF(E1595="",LIST!$A$75,IF(F1595=LIST!$F$30,0,IFERROR(((VLOOKUP(E1595,'TRAINING CODE'!B:D,3,FALSE)*MIN(D1595,8))),LIST!$A$76)))))))</f>
        <v/>
      </c>
      <c r="L1595" s="183" t="str">
        <f>IF(B1595="","",IF('CLAIM FORM'!$M$7="",LIST!$A$77,IFERROR(VLOOKUP(B1595,'PHR (Project Hourly Rate)'!B:G,6,FALSE),LIST!$A$78)))</f>
        <v/>
      </c>
    </row>
    <row r="1596" spans="1:12" ht="36" customHeight="1">
      <c r="A1596" s="184">
        <v>1594</v>
      </c>
      <c r="B1596" s="46"/>
      <c r="C1596" s="47"/>
      <c r="D1596" s="48"/>
      <c r="E1596" s="49"/>
      <c r="F1596" s="49"/>
      <c r="G1596" s="41" t="str">
        <f>IF(C1596="","",VLOOKUP(WEEKDAY(C1596),LIST!$A$15:$B$21,2,FALSE))</f>
        <v/>
      </c>
      <c r="H1596" s="42" t="str">
        <f>IF(B1596="","",IF(L1596=LIST!$A$80,LIST!$A$78,IF(L1596=LIST!$A$81,LIST!$A$78,IF(L1596=LIST!$A$82,LIST!$A$78,IF(IFERROR(VLOOKUP(B1596,'PHR (Project Hourly Rate)'!B:G,6,FALSE),LIST!$A$78)=0,LIST!$A$79,L1596)))))</f>
        <v/>
      </c>
      <c r="I1596" s="42" t="str">
        <f>IF(B1596="","",IF(L1596=LIST!$A$75,"",IF(K1596=LIST!$A$76,LIST!$A$76,IF(L1596=LIST!$A$77,"",IF(L1596=LIST!$A$78,"",IF(L1596=LIST!$A$80,"",IF(L1596=LIST!$A$72,"",IF(L1596=LIST!$A$73,"",IF(L1596=LIST!$A$81,"",IF(L1596=LIST!$A$82,"",IF(L1596=LIST!$A$79,"",IF(K1596=LIST!$A$75,LIST!$A$75,ROUND(J1596*L1596,2)))))))))))))</f>
        <v/>
      </c>
      <c r="J1596" s="43">
        <f>IF(D1596="",0,IF(K1596=LIST!$A$75,0,IF(K1596=LIST!$A$76,0,IF(K1596=LIST!$A$77,0,IF(K1596=LIST!$A$78,0,(MIN(D1596,8)-K1596))))))</f>
        <v>0</v>
      </c>
      <c r="K1596" s="185" t="str">
        <f>IF(D1596="","",IF('CLAIM FORM'!$M$7="",0,IF(L1596=LIST!$A$78,0,IF('CLAIM FORM'!$M$7="R&amp;D",0,IF(E1596="",LIST!$A$75,IF(F1596=LIST!$F$30,0,IFERROR(((VLOOKUP(E1596,'TRAINING CODE'!B:D,3,FALSE)*MIN(D1596,8))),LIST!$A$76)))))))</f>
        <v/>
      </c>
      <c r="L1596" s="183" t="str">
        <f>IF(B1596="","",IF('CLAIM FORM'!$M$7="",LIST!$A$77,IFERROR(VLOOKUP(B1596,'PHR (Project Hourly Rate)'!B:G,6,FALSE),LIST!$A$78)))</f>
        <v/>
      </c>
    </row>
    <row r="1597" spans="1:12" ht="36" customHeight="1">
      <c r="A1597" s="184">
        <v>1595</v>
      </c>
      <c r="B1597" s="46"/>
      <c r="C1597" s="47"/>
      <c r="D1597" s="48"/>
      <c r="E1597" s="49"/>
      <c r="F1597" s="49"/>
      <c r="G1597" s="41" t="str">
        <f>IF(C1597="","",VLOOKUP(WEEKDAY(C1597),LIST!$A$15:$B$21,2,FALSE))</f>
        <v/>
      </c>
      <c r="H1597" s="42" t="str">
        <f>IF(B1597="","",IF(L1597=LIST!$A$80,LIST!$A$78,IF(L1597=LIST!$A$81,LIST!$A$78,IF(L1597=LIST!$A$82,LIST!$A$78,IF(IFERROR(VLOOKUP(B1597,'PHR (Project Hourly Rate)'!B:G,6,FALSE),LIST!$A$78)=0,LIST!$A$79,L1597)))))</f>
        <v/>
      </c>
      <c r="I1597" s="42" t="str">
        <f>IF(B1597="","",IF(L1597=LIST!$A$75,"",IF(K1597=LIST!$A$76,LIST!$A$76,IF(L1597=LIST!$A$77,"",IF(L1597=LIST!$A$78,"",IF(L1597=LIST!$A$80,"",IF(L1597=LIST!$A$72,"",IF(L1597=LIST!$A$73,"",IF(L1597=LIST!$A$81,"",IF(L1597=LIST!$A$82,"",IF(L1597=LIST!$A$79,"",IF(K1597=LIST!$A$75,LIST!$A$75,ROUND(J1597*L1597,2)))))))))))))</f>
        <v/>
      </c>
      <c r="J1597" s="43">
        <f>IF(D1597="",0,IF(K1597=LIST!$A$75,0,IF(K1597=LIST!$A$76,0,IF(K1597=LIST!$A$77,0,IF(K1597=LIST!$A$78,0,(MIN(D1597,8)-K1597))))))</f>
        <v>0</v>
      </c>
      <c r="K1597" s="185" t="str">
        <f>IF(D1597="","",IF('CLAIM FORM'!$M$7="",0,IF(L1597=LIST!$A$78,0,IF('CLAIM FORM'!$M$7="R&amp;D",0,IF(E1597="",LIST!$A$75,IF(F1597=LIST!$F$30,0,IFERROR(((VLOOKUP(E1597,'TRAINING CODE'!B:D,3,FALSE)*MIN(D1597,8))),LIST!$A$76)))))))</f>
        <v/>
      </c>
      <c r="L1597" s="183" t="str">
        <f>IF(B1597="","",IF('CLAIM FORM'!$M$7="",LIST!$A$77,IFERROR(VLOOKUP(B1597,'PHR (Project Hourly Rate)'!B:G,6,FALSE),LIST!$A$78)))</f>
        <v/>
      </c>
    </row>
    <row r="1598" spans="1:12" ht="36" customHeight="1">
      <c r="A1598" s="184">
        <v>1596</v>
      </c>
      <c r="B1598" s="46"/>
      <c r="C1598" s="47"/>
      <c r="D1598" s="48"/>
      <c r="E1598" s="49"/>
      <c r="F1598" s="49"/>
      <c r="G1598" s="41" t="str">
        <f>IF(C1598="","",VLOOKUP(WEEKDAY(C1598),LIST!$A$15:$B$21,2,FALSE))</f>
        <v/>
      </c>
      <c r="H1598" s="42" t="str">
        <f>IF(B1598="","",IF(L1598=LIST!$A$80,LIST!$A$78,IF(L1598=LIST!$A$81,LIST!$A$78,IF(L1598=LIST!$A$82,LIST!$A$78,IF(IFERROR(VLOOKUP(B1598,'PHR (Project Hourly Rate)'!B:G,6,FALSE),LIST!$A$78)=0,LIST!$A$79,L1598)))))</f>
        <v/>
      </c>
      <c r="I1598" s="42" t="str">
        <f>IF(B1598="","",IF(L1598=LIST!$A$75,"",IF(K1598=LIST!$A$76,LIST!$A$76,IF(L1598=LIST!$A$77,"",IF(L1598=LIST!$A$78,"",IF(L1598=LIST!$A$80,"",IF(L1598=LIST!$A$72,"",IF(L1598=LIST!$A$73,"",IF(L1598=LIST!$A$81,"",IF(L1598=LIST!$A$82,"",IF(L1598=LIST!$A$79,"",IF(K1598=LIST!$A$75,LIST!$A$75,ROUND(J1598*L1598,2)))))))))))))</f>
        <v/>
      </c>
      <c r="J1598" s="43">
        <f>IF(D1598="",0,IF(K1598=LIST!$A$75,0,IF(K1598=LIST!$A$76,0,IF(K1598=LIST!$A$77,0,IF(K1598=LIST!$A$78,0,(MIN(D1598,8)-K1598))))))</f>
        <v>0</v>
      </c>
      <c r="K1598" s="185" t="str">
        <f>IF(D1598="","",IF('CLAIM FORM'!$M$7="",0,IF(L1598=LIST!$A$78,0,IF('CLAIM FORM'!$M$7="R&amp;D",0,IF(E1598="",LIST!$A$75,IF(F1598=LIST!$F$30,0,IFERROR(((VLOOKUP(E1598,'TRAINING CODE'!B:D,3,FALSE)*MIN(D1598,8))),LIST!$A$76)))))))</f>
        <v/>
      </c>
      <c r="L1598" s="183" t="str">
        <f>IF(B1598="","",IF('CLAIM FORM'!$M$7="",LIST!$A$77,IFERROR(VLOOKUP(B1598,'PHR (Project Hourly Rate)'!B:G,6,FALSE),LIST!$A$78)))</f>
        <v/>
      </c>
    </row>
    <row r="1599" spans="1:12" ht="36" customHeight="1">
      <c r="A1599" s="184">
        <v>1597</v>
      </c>
      <c r="B1599" s="46"/>
      <c r="C1599" s="47"/>
      <c r="D1599" s="48"/>
      <c r="E1599" s="49"/>
      <c r="F1599" s="49"/>
      <c r="G1599" s="41" t="str">
        <f>IF(C1599="","",VLOOKUP(WEEKDAY(C1599),LIST!$A$15:$B$21,2,FALSE))</f>
        <v/>
      </c>
      <c r="H1599" s="42" t="str">
        <f>IF(B1599="","",IF(L1599=LIST!$A$80,LIST!$A$78,IF(L1599=LIST!$A$81,LIST!$A$78,IF(L1599=LIST!$A$82,LIST!$A$78,IF(IFERROR(VLOOKUP(B1599,'PHR (Project Hourly Rate)'!B:G,6,FALSE),LIST!$A$78)=0,LIST!$A$79,L1599)))))</f>
        <v/>
      </c>
      <c r="I1599" s="42" t="str">
        <f>IF(B1599="","",IF(L1599=LIST!$A$75,"",IF(K1599=LIST!$A$76,LIST!$A$76,IF(L1599=LIST!$A$77,"",IF(L1599=LIST!$A$78,"",IF(L1599=LIST!$A$80,"",IF(L1599=LIST!$A$72,"",IF(L1599=LIST!$A$73,"",IF(L1599=LIST!$A$81,"",IF(L1599=LIST!$A$82,"",IF(L1599=LIST!$A$79,"",IF(K1599=LIST!$A$75,LIST!$A$75,ROUND(J1599*L1599,2)))))))))))))</f>
        <v/>
      </c>
      <c r="J1599" s="43">
        <f>IF(D1599="",0,IF(K1599=LIST!$A$75,0,IF(K1599=LIST!$A$76,0,IF(K1599=LIST!$A$77,0,IF(K1599=LIST!$A$78,0,(MIN(D1599,8)-K1599))))))</f>
        <v>0</v>
      </c>
      <c r="K1599" s="185" t="str">
        <f>IF(D1599="","",IF('CLAIM FORM'!$M$7="",0,IF(L1599=LIST!$A$78,0,IF('CLAIM FORM'!$M$7="R&amp;D",0,IF(E1599="",LIST!$A$75,IF(F1599=LIST!$F$30,0,IFERROR(((VLOOKUP(E1599,'TRAINING CODE'!B:D,3,FALSE)*MIN(D1599,8))),LIST!$A$76)))))))</f>
        <v/>
      </c>
      <c r="L1599" s="183" t="str">
        <f>IF(B1599="","",IF('CLAIM FORM'!$M$7="",LIST!$A$77,IFERROR(VLOOKUP(B1599,'PHR (Project Hourly Rate)'!B:G,6,FALSE),LIST!$A$78)))</f>
        <v/>
      </c>
    </row>
    <row r="1600" spans="1:12" ht="36" customHeight="1">
      <c r="A1600" s="184">
        <v>1598</v>
      </c>
      <c r="B1600" s="46"/>
      <c r="C1600" s="47"/>
      <c r="D1600" s="48"/>
      <c r="E1600" s="49"/>
      <c r="F1600" s="49"/>
      <c r="G1600" s="41" t="str">
        <f>IF(C1600="","",VLOOKUP(WEEKDAY(C1600),LIST!$A$15:$B$21,2,FALSE))</f>
        <v/>
      </c>
      <c r="H1600" s="42" t="str">
        <f>IF(B1600="","",IF(L1600=LIST!$A$80,LIST!$A$78,IF(L1600=LIST!$A$81,LIST!$A$78,IF(L1600=LIST!$A$82,LIST!$A$78,IF(IFERROR(VLOOKUP(B1600,'PHR (Project Hourly Rate)'!B:G,6,FALSE),LIST!$A$78)=0,LIST!$A$79,L1600)))))</f>
        <v/>
      </c>
      <c r="I1600" s="42" t="str">
        <f>IF(B1600="","",IF(L1600=LIST!$A$75,"",IF(K1600=LIST!$A$76,LIST!$A$76,IF(L1600=LIST!$A$77,"",IF(L1600=LIST!$A$78,"",IF(L1600=LIST!$A$80,"",IF(L1600=LIST!$A$72,"",IF(L1600=LIST!$A$73,"",IF(L1600=LIST!$A$81,"",IF(L1600=LIST!$A$82,"",IF(L1600=LIST!$A$79,"",IF(K1600=LIST!$A$75,LIST!$A$75,ROUND(J1600*L1600,2)))))))))))))</f>
        <v/>
      </c>
      <c r="J1600" s="43">
        <f>IF(D1600="",0,IF(K1600=LIST!$A$75,0,IF(K1600=LIST!$A$76,0,IF(K1600=LIST!$A$77,0,IF(K1600=LIST!$A$78,0,(MIN(D1600,8)-K1600))))))</f>
        <v>0</v>
      </c>
      <c r="K1600" s="185" t="str">
        <f>IF(D1600="","",IF('CLAIM FORM'!$M$7="",0,IF(L1600=LIST!$A$78,0,IF('CLAIM FORM'!$M$7="R&amp;D",0,IF(E1600="",LIST!$A$75,IF(F1600=LIST!$F$30,0,IFERROR(((VLOOKUP(E1600,'TRAINING CODE'!B:D,3,FALSE)*MIN(D1600,8))),LIST!$A$76)))))))</f>
        <v/>
      </c>
      <c r="L1600" s="183" t="str">
        <f>IF(B1600="","",IF('CLAIM FORM'!$M$7="",LIST!$A$77,IFERROR(VLOOKUP(B1600,'PHR (Project Hourly Rate)'!B:G,6,FALSE),LIST!$A$78)))</f>
        <v/>
      </c>
    </row>
    <row r="1601" spans="1:12" ht="36" customHeight="1">
      <c r="A1601" s="184">
        <v>1599</v>
      </c>
      <c r="B1601" s="46"/>
      <c r="C1601" s="47"/>
      <c r="D1601" s="48"/>
      <c r="E1601" s="49"/>
      <c r="F1601" s="49"/>
      <c r="G1601" s="41" t="str">
        <f>IF(C1601="","",VLOOKUP(WEEKDAY(C1601),LIST!$A$15:$B$21,2,FALSE))</f>
        <v/>
      </c>
      <c r="H1601" s="42" t="str">
        <f>IF(B1601="","",IF(L1601=LIST!$A$80,LIST!$A$78,IF(L1601=LIST!$A$81,LIST!$A$78,IF(L1601=LIST!$A$82,LIST!$A$78,IF(IFERROR(VLOOKUP(B1601,'PHR (Project Hourly Rate)'!B:G,6,FALSE),LIST!$A$78)=0,LIST!$A$79,L1601)))))</f>
        <v/>
      </c>
      <c r="I1601" s="42" t="str">
        <f>IF(B1601="","",IF(L1601=LIST!$A$75,"",IF(K1601=LIST!$A$76,LIST!$A$76,IF(L1601=LIST!$A$77,"",IF(L1601=LIST!$A$78,"",IF(L1601=LIST!$A$80,"",IF(L1601=LIST!$A$72,"",IF(L1601=LIST!$A$73,"",IF(L1601=LIST!$A$81,"",IF(L1601=LIST!$A$82,"",IF(L1601=LIST!$A$79,"",IF(K1601=LIST!$A$75,LIST!$A$75,ROUND(J1601*L1601,2)))))))))))))</f>
        <v/>
      </c>
      <c r="J1601" s="43">
        <f>IF(D1601="",0,IF(K1601=LIST!$A$75,0,IF(K1601=LIST!$A$76,0,IF(K1601=LIST!$A$77,0,IF(K1601=LIST!$A$78,0,(MIN(D1601,8)-K1601))))))</f>
        <v>0</v>
      </c>
      <c r="K1601" s="185" t="str">
        <f>IF(D1601="","",IF('CLAIM FORM'!$M$7="",0,IF(L1601=LIST!$A$78,0,IF('CLAIM FORM'!$M$7="R&amp;D",0,IF(E1601="",LIST!$A$75,IF(F1601=LIST!$F$30,0,IFERROR(((VLOOKUP(E1601,'TRAINING CODE'!B:D,3,FALSE)*MIN(D1601,8))),LIST!$A$76)))))))</f>
        <v/>
      </c>
      <c r="L1601" s="183" t="str">
        <f>IF(B1601="","",IF('CLAIM FORM'!$M$7="",LIST!$A$77,IFERROR(VLOOKUP(B1601,'PHR (Project Hourly Rate)'!B:G,6,FALSE),LIST!$A$78)))</f>
        <v/>
      </c>
    </row>
    <row r="1602" spans="1:12" ht="36" customHeight="1">
      <c r="A1602" s="184">
        <v>1600</v>
      </c>
      <c r="B1602" s="46"/>
      <c r="C1602" s="47"/>
      <c r="D1602" s="48"/>
      <c r="E1602" s="49"/>
      <c r="F1602" s="49"/>
      <c r="G1602" s="41" t="str">
        <f>IF(C1602="","",VLOOKUP(WEEKDAY(C1602),LIST!$A$15:$B$21,2,FALSE))</f>
        <v/>
      </c>
      <c r="H1602" s="42" t="str">
        <f>IF(B1602="","",IF(L1602=LIST!$A$80,LIST!$A$78,IF(L1602=LIST!$A$81,LIST!$A$78,IF(L1602=LIST!$A$82,LIST!$A$78,IF(IFERROR(VLOOKUP(B1602,'PHR (Project Hourly Rate)'!B:G,6,FALSE),LIST!$A$78)=0,LIST!$A$79,L1602)))))</f>
        <v/>
      </c>
      <c r="I1602" s="42" t="str">
        <f>IF(B1602="","",IF(L1602=LIST!$A$75,"",IF(K1602=LIST!$A$76,LIST!$A$76,IF(L1602=LIST!$A$77,"",IF(L1602=LIST!$A$78,"",IF(L1602=LIST!$A$80,"",IF(L1602=LIST!$A$72,"",IF(L1602=LIST!$A$73,"",IF(L1602=LIST!$A$81,"",IF(L1602=LIST!$A$82,"",IF(L1602=LIST!$A$79,"",IF(K1602=LIST!$A$75,LIST!$A$75,ROUND(J1602*L1602,2)))))))))))))</f>
        <v/>
      </c>
      <c r="J1602" s="43">
        <f>IF(D1602="",0,IF(K1602=LIST!$A$75,0,IF(K1602=LIST!$A$76,0,IF(K1602=LIST!$A$77,0,IF(K1602=LIST!$A$78,0,(MIN(D1602,8)-K1602))))))</f>
        <v>0</v>
      </c>
      <c r="K1602" s="185" t="str">
        <f>IF(D1602="","",IF('CLAIM FORM'!$M$7="",0,IF(L1602=LIST!$A$78,0,IF('CLAIM FORM'!$M$7="R&amp;D",0,IF(E1602="",LIST!$A$75,IF(F1602=LIST!$F$30,0,IFERROR(((VLOOKUP(E1602,'TRAINING CODE'!B:D,3,FALSE)*MIN(D1602,8))),LIST!$A$76)))))))</f>
        <v/>
      </c>
      <c r="L1602" s="183" t="str">
        <f>IF(B1602="","",IF('CLAIM FORM'!$M$7="",LIST!$A$77,IFERROR(VLOOKUP(B1602,'PHR (Project Hourly Rate)'!B:G,6,FALSE),LIST!$A$78)))</f>
        <v/>
      </c>
    </row>
    <row r="1603" spans="1:12" ht="36" customHeight="1">
      <c r="A1603" s="184">
        <v>1601</v>
      </c>
      <c r="B1603" s="46"/>
      <c r="C1603" s="47"/>
      <c r="D1603" s="48"/>
      <c r="E1603" s="49"/>
      <c r="F1603" s="49"/>
      <c r="G1603" s="41" t="str">
        <f>IF(C1603="","",VLOOKUP(WEEKDAY(C1603),LIST!$A$15:$B$21,2,FALSE))</f>
        <v/>
      </c>
      <c r="H1603" s="42" t="str">
        <f>IF(B1603="","",IF(L1603=LIST!$A$80,LIST!$A$78,IF(L1603=LIST!$A$81,LIST!$A$78,IF(L1603=LIST!$A$82,LIST!$A$78,IF(IFERROR(VLOOKUP(B1603,'PHR (Project Hourly Rate)'!B:G,6,FALSE),LIST!$A$78)=0,LIST!$A$79,L1603)))))</f>
        <v/>
      </c>
      <c r="I1603" s="42" t="str">
        <f>IF(B1603="","",IF(L1603=LIST!$A$75,"",IF(K1603=LIST!$A$76,LIST!$A$76,IF(L1603=LIST!$A$77,"",IF(L1603=LIST!$A$78,"",IF(L1603=LIST!$A$80,"",IF(L1603=LIST!$A$72,"",IF(L1603=LIST!$A$73,"",IF(L1603=LIST!$A$81,"",IF(L1603=LIST!$A$82,"",IF(L1603=LIST!$A$79,"",IF(K1603=LIST!$A$75,LIST!$A$75,ROUND(J1603*L1603,2)))))))))))))</f>
        <v/>
      </c>
      <c r="J1603" s="43">
        <f>IF(D1603="",0,IF(K1603=LIST!$A$75,0,IF(K1603=LIST!$A$76,0,IF(K1603=LIST!$A$77,0,IF(K1603=LIST!$A$78,0,(MIN(D1603,8)-K1603))))))</f>
        <v>0</v>
      </c>
      <c r="K1603" s="185" t="str">
        <f>IF(D1603="","",IF('CLAIM FORM'!$M$7="",0,IF(L1603=LIST!$A$78,0,IF('CLAIM FORM'!$M$7="R&amp;D",0,IF(E1603="",LIST!$A$75,IF(F1603=LIST!$F$30,0,IFERROR(((VLOOKUP(E1603,'TRAINING CODE'!B:D,3,FALSE)*MIN(D1603,8))),LIST!$A$76)))))))</f>
        <v/>
      </c>
      <c r="L1603" s="183" t="str">
        <f>IF(B1603="","",IF('CLAIM FORM'!$M$7="",LIST!$A$77,IFERROR(VLOOKUP(B1603,'PHR (Project Hourly Rate)'!B:G,6,FALSE),LIST!$A$78)))</f>
        <v/>
      </c>
    </row>
    <row r="1604" spans="1:12" ht="36" customHeight="1">
      <c r="A1604" s="184">
        <v>1602</v>
      </c>
      <c r="B1604" s="46"/>
      <c r="C1604" s="47"/>
      <c r="D1604" s="48"/>
      <c r="E1604" s="49"/>
      <c r="F1604" s="49"/>
      <c r="G1604" s="41" t="str">
        <f>IF(C1604="","",VLOOKUP(WEEKDAY(C1604),LIST!$A$15:$B$21,2,FALSE))</f>
        <v/>
      </c>
      <c r="H1604" s="42" t="str">
        <f>IF(B1604="","",IF(L1604=LIST!$A$80,LIST!$A$78,IF(L1604=LIST!$A$81,LIST!$A$78,IF(L1604=LIST!$A$82,LIST!$A$78,IF(IFERROR(VLOOKUP(B1604,'PHR (Project Hourly Rate)'!B:G,6,FALSE),LIST!$A$78)=0,LIST!$A$79,L1604)))))</f>
        <v/>
      </c>
      <c r="I1604" s="42" t="str">
        <f>IF(B1604="","",IF(L1604=LIST!$A$75,"",IF(K1604=LIST!$A$76,LIST!$A$76,IF(L1604=LIST!$A$77,"",IF(L1604=LIST!$A$78,"",IF(L1604=LIST!$A$80,"",IF(L1604=LIST!$A$72,"",IF(L1604=LIST!$A$73,"",IF(L1604=LIST!$A$81,"",IF(L1604=LIST!$A$82,"",IF(L1604=LIST!$A$79,"",IF(K1604=LIST!$A$75,LIST!$A$75,ROUND(J1604*L1604,2)))))))))))))</f>
        <v/>
      </c>
      <c r="J1604" s="43">
        <f>IF(D1604="",0,IF(K1604=LIST!$A$75,0,IF(K1604=LIST!$A$76,0,IF(K1604=LIST!$A$77,0,IF(K1604=LIST!$A$78,0,(MIN(D1604,8)-K1604))))))</f>
        <v>0</v>
      </c>
      <c r="K1604" s="185" t="str">
        <f>IF(D1604="","",IF('CLAIM FORM'!$M$7="",0,IF(L1604=LIST!$A$78,0,IF('CLAIM FORM'!$M$7="R&amp;D",0,IF(E1604="",LIST!$A$75,IF(F1604=LIST!$F$30,0,IFERROR(((VLOOKUP(E1604,'TRAINING CODE'!B:D,3,FALSE)*MIN(D1604,8))),LIST!$A$76)))))))</f>
        <v/>
      </c>
      <c r="L1604" s="183" t="str">
        <f>IF(B1604="","",IF('CLAIM FORM'!$M$7="",LIST!$A$77,IFERROR(VLOOKUP(B1604,'PHR (Project Hourly Rate)'!B:G,6,FALSE),LIST!$A$78)))</f>
        <v/>
      </c>
    </row>
    <row r="1605" spans="1:12" ht="36" customHeight="1">
      <c r="A1605" s="184">
        <v>1603</v>
      </c>
      <c r="B1605" s="46"/>
      <c r="C1605" s="47"/>
      <c r="D1605" s="48"/>
      <c r="E1605" s="49"/>
      <c r="F1605" s="49"/>
      <c r="G1605" s="41" t="str">
        <f>IF(C1605="","",VLOOKUP(WEEKDAY(C1605),LIST!$A$15:$B$21,2,FALSE))</f>
        <v/>
      </c>
      <c r="H1605" s="42" t="str">
        <f>IF(B1605="","",IF(L1605=LIST!$A$80,LIST!$A$78,IF(L1605=LIST!$A$81,LIST!$A$78,IF(L1605=LIST!$A$82,LIST!$A$78,IF(IFERROR(VLOOKUP(B1605,'PHR (Project Hourly Rate)'!B:G,6,FALSE),LIST!$A$78)=0,LIST!$A$79,L1605)))))</f>
        <v/>
      </c>
      <c r="I1605" s="42" t="str">
        <f>IF(B1605="","",IF(L1605=LIST!$A$75,"",IF(K1605=LIST!$A$76,LIST!$A$76,IF(L1605=LIST!$A$77,"",IF(L1605=LIST!$A$78,"",IF(L1605=LIST!$A$80,"",IF(L1605=LIST!$A$72,"",IF(L1605=LIST!$A$73,"",IF(L1605=LIST!$A$81,"",IF(L1605=LIST!$A$82,"",IF(L1605=LIST!$A$79,"",IF(K1605=LIST!$A$75,LIST!$A$75,ROUND(J1605*L1605,2)))))))))))))</f>
        <v/>
      </c>
      <c r="J1605" s="43">
        <f>IF(D1605="",0,IF(K1605=LIST!$A$75,0,IF(K1605=LIST!$A$76,0,IF(K1605=LIST!$A$77,0,IF(K1605=LIST!$A$78,0,(MIN(D1605,8)-K1605))))))</f>
        <v>0</v>
      </c>
      <c r="K1605" s="185" t="str">
        <f>IF(D1605="","",IF('CLAIM FORM'!$M$7="",0,IF(L1605=LIST!$A$78,0,IF('CLAIM FORM'!$M$7="R&amp;D",0,IF(E1605="",LIST!$A$75,IF(F1605=LIST!$F$30,0,IFERROR(((VLOOKUP(E1605,'TRAINING CODE'!B:D,3,FALSE)*MIN(D1605,8))),LIST!$A$76)))))))</f>
        <v/>
      </c>
      <c r="L1605" s="183" t="str">
        <f>IF(B1605="","",IF('CLAIM FORM'!$M$7="",LIST!$A$77,IFERROR(VLOOKUP(B1605,'PHR (Project Hourly Rate)'!B:G,6,FALSE),LIST!$A$78)))</f>
        <v/>
      </c>
    </row>
    <row r="1606" spans="1:12" ht="36" customHeight="1">
      <c r="A1606" s="184">
        <v>1604</v>
      </c>
      <c r="B1606" s="46"/>
      <c r="C1606" s="47"/>
      <c r="D1606" s="48"/>
      <c r="E1606" s="49"/>
      <c r="F1606" s="49"/>
      <c r="G1606" s="41" t="str">
        <f>IF(C1606="","",VLOOKUP(WEEKDAY(C1606),LIST!$A$15:$B$21,2,FALSE))</f>
        <v/>
      </c>
      <c r="H1606" s="42" t="str">
        <f>IF(B1606="","",IF(L1606=LIST!$A$80,LIST!$A$78,IF(L1606=LIST!$A$81,LIST!$A$78,IF(L1606=LIST!$A$82,LIST!$A$78,IF(IFERROR(VLOOKUP(B1606,'PHR (Project Hourly Rate)'!B:G,6,FALSE),LIST!$A$78)=0,LIST!$A$79,L1606)))))</f>
        <v/>
      </c>
      <c r="I1606" s="42" t="str">
        <f>IF(B1606="","",IF(L1606=LIST!$A$75,"",IF(K1606=LIST!$A$76,LIST!$A$76,IF(L1606=LIST!$A$77,"",IF(L1606=LIST!$A$78,"",IF(L1606=LIST!$A$80,"",IF(L1606=LIST!$A$72,"",IF(L1606=LIST!$A$73,"",IF(L1606=LIST!$A$81,"",IF(L1606=LIST!$A$82,"",IF(L1606=LIST!$A$79,"",IF(K1606=LIST!$A$75,LIST!$A$75,ROUND(J1606*L1606,2)))))))))))))</f>
        <v/>
      </c>
      <c r="J1606" s="43">
        <f>IF(D1606="",0,IF(K1606=LIST!$A$75,0,IF(K1606=LIST!$A$76,0,IF(K1606=LIST!$A$77,0,IF(K1606=LIST!$A$78,0,(MIN(D1606,8)-K1606))))))</f>
        <v>0</v>
      </c>
      <c r="K1606" s="185" t="str">
        <f>IF(D1606="","",IF('CLAIM FORM'!$M$7="",0,IF(L1606=LIST!$A$78,0,IF('CLAIM FORM'!$M$7="R&amp;D",0,IF(E1606="",LIST!$A$75,IF(F1606=LIST!$F$30,0,IFERROR(((VLOOKUP(E1606,'TRAINING CODE'!B:D,3,FALSE)*MIN(D1606,8))),LIST!$A$76)))))))</f>
        <v/>
      </c>
      <c r="L1606" s="183" t="str">
        <f>IF(B1606="","",IF('CLAIM FORM'!$M$7="",LIST!$A$77,IFERROR(VLOOKUP(B1606,'PHR (Project Hourly Rate)'!B:G,6,FALSE),LIST!$A$78)))</f>
        <v/>
      </c>
    </row>
    <row r="1607" spans="1:12" ht="36" customHeight="1">
      <c r="A1607" s="184">
        <v>1605</v>
      </c>
      <c r="B1607" s="46"/>
      <c r="C1607" s="47"/>
      <c r="D1607" s="48"/>
      <c r="E1607" s="49"/>
      <c r="F1607" s="49"/>
      <c r="G1607" s="41" t="str">
        <f>IF(C1607="","",VLOOKUP(WEEKDAY(C1607),LIST!$A$15:$B$21,2,FALSE))</f>
        <v/>
      </c>
      <c r="H1607" s="42" t="str">
        <f>IF(B1607="","",IF(L1607=LIST!$A$80,LIST!$A$78,IF(L1607=LIST!$A$81,LIST!$A$78,IF(L1607=LIST!$A$82,LIST!$A$78,IF(IFERROR(VLOOKUP(B1607,'PHR (Project Hourly Rate)'!B:G,6,FALSE),LIST!$A$78)=0,LIST!$A$79,L1607)))))</f>
        <v/>
      </c>
      <c r="I1607" s="42" t="str">
        <f>IF(B1607="","",IF(L1607=LIST!$A$75,"",IF(K1607=LIST!$A$76,LIST!$A$76,IF(L1607=LIST!$A$77,"",IF(L1607=LIST!$A$78,"",IF(L1607=LIST!$A$80,"",IF(L1607=LIST!$A$72,"",IF(L1607=LIST!$A$73,"",IF(L1607=LIST!$A$81,"",IF(L1607=LIST!$A$82,"",IF(L1607=LIST!$A$79,"",IF(K1607=LIST!$A$75,LIST!$A$75,ROUND(J1607*L1607,2)))))))))))))</f>
        <v/>
      </c>
      <c r="J1607" s="43">
        <f>IF(D1607="",0,IF(K1607=LIST!$A$75,0,IF(K1607=LIST!$A$76,0,IF(K1607=LIST!$A$77,0,IF(K1607=LIST!$A$78,0,(MIN(D1607,8)-K1607))))))</f>
        <v>0</v>
      </c>
      <c r="K1607" s="185" t="str">
        <f>IF(D1607="","",IF('CLAIM FORM'!$M$7="",0,IF(L1607=LIST!$A$78,0,IF('CLAIM FORM'!$M$7="R&amp;D",0,IF(E1607="",LIST!$A$75,IF(F1607=LIST!$F$30,0,IFERROR(((VLOOKUP(E1607,'TRAINING CODE'!B:D,3,FALSE)*MIN(D1607,8))),LIST!$A$76)))))))</f>
        <v/>
      </c>
      <c r="L1607" s="183" t="str">
        <f>IF(B1607="","",IF('CLAIM FORM'!$M$7="",LIST!$A$77,IFERROR(VLOOKUP(B1607,'PHR (Project Hourly Rate)'!B:G,6,FALSE),LIST!$A$78)))</f>
        <v/>
      </c>
    </row>
    <row r="1608" spans="1:12" ht="36" customHeight="1">
      <c r="A1608" s="184">
        <v>1606</v>
      </c>
      <c r="B1608" s="46"/>
      <c r="C1608" s="47"/>
      <c r="D1608" s="48"/>
      <c r="E1608" s="49"/>
      <c r="F1608" s="49"/>
      <c r="G1608" s="41" t="str">
        <f>IF(C1608="","",VLOOKUP(WEEKDAY(C1608),LIST!$A$15:$B$21,2,FALSE))</f>
        <v/>
      </c>
      <c r="H1608" s="42" t="str">
        <f>IF(B1608="","",IF(L1608=LIST!$A$80,LIST!$A$78,IF(L1608=LIST!$A$81,LIST!$A$78,IF(L1608=LIST!$A$82,LIST!$A$78,IF(IFERROR(VLOOKUP(B1608,'PHR (Project Hourly Rate)'!B:G,6,FALSE),LIST!$A$78)=0,LIST!$A$79,L1608)))))</f>
        <v/>
      </c>
      <c r="I1608" s="42" t="str">
        <f>IF(B1608="","",IF(L1608=LIST!$A$75,"",IF(K1608=LIST!$A$76,LIST!$A$76,IF(L1608=LIST!$A$77,"",IF(L1608=LIST!$A$78,"",IF(L1608=LIST!$A$80,"",IF(L1608=LIST!$A$72,"",IF(L1608=LIST!$A$73,"",IF(L1608=LIST!$A$81,"",IF(L1608=LIST!$A$82,"",IF(L1608=LIST!$A$79,"",IF(K1608=LIST!$A$75,LIST!$A$75,ROUND(J1608*L1608,2)))))))))))))</f>
        <v/>
      </c>
      <c r="J1608" s="43">
        <f>IF(D1608="",0,IF(K1608=LIST!$A$75,0,IF(K1608=LIST!$A$76,0,IF(K1608=LIST!$A$77,0,IF(K1608=LIST!$A$78,0,(MIN(D1608,8)-K1608))))))</f>
        <v>0</v>
      </c>
      <c r="K1608" s="185" t="str">
        <f>IF(D1608="","",IF('CLAIM FORM'!$M$7="",0,IF(L1608=LIST!$A$78,0,IF('CLAIM FORM'!$M$7="R&amp;D",0,IF(E1608="",LIST!$A$75,IF(F1608=LIST!$F$30,0,IFERROR(((VLOOKUP(E1608,'TRAINING CODE'!B:D,3,FALSE)*MIN(D1608,8))),LIST!$A$76)))))))</f>
        <v/>
      </c>
      <c r="L1608" s="183" t="str">
        <f>IF(B1608="","",IF('CLAIM FORM'!$M$7="",LIST!$A$77,IFERROR(VLOOKUP(B1608,'PHR (Project Hourly Rate)'!B:G,6,FALSE),LIST!$A$78)))</f>
        <v/>
      </c>
    </row>
    <row r="1609" spans="1:12" ht="36" customHeight="1">
      <c r="A1609" s="184">
        <v>1607</v>
      </c>
      <c r="B1609" s="46"/>
      <c r="C1609" s="47"/>
      <c r="D1609" s="48"/>
      <c r="E1609" s="49"/>
      <c r="F1609" s="49"/>
      <c r="G1609" s="41" t="str">
        <f>IF(C1609="","",VLOOKUP(WEEKDAY(C1609),LIST!$A$15:$B$21,2,FALSE))</f>
        <v/>
      </c>
      <c r="H1609" s="42" t="str">
        <f>IF(B1609="","",IF(L1609=LIST!$A$80,LIST!$A$78,IF(L1609=LIST!$A$81,LIST!$A$78,IF(L1609=LIST!$A$82,LIST!$A$78,IF(IFERROR(VLOOKUP(B1609,'PHR (Project Hourly Rate)'!B:G,6,FALSE),LIST!$A$78)=0,LIST!$A$79,L1609)))))</f>
        <v/>
      </c>
      <c r="I1609" s="42" t="str">
        <f>IF(B1609="","",IF(L1609=LIST!$A$75,"",IF(K1609=LIST!$A$76,LIST!$A$76,IF(L1609=LIST!$A$77,"",IF(L1609=LIST!$A$78,"",IF(L1609=LIST!$A$80,"",IF(L1609=LIST!$A$72,"",IF(L1609=LIST!$A$73,"",IF(L1609=LIST!$A$81,"",IF(L1609=LIST!$A$82,"",IF(L1609=LIST!$A$79,"",IF(K1609=LIST!$A$75,LIST!$A$75,ROUND(J1609*L1609,2)))))))))))))</f>
        <v/>
      </c>
      <c r="J1609" s="43">
        <f>IF(D1609="",0,IF(K1609=LIST!$A$75,0,IF(K1609=LIST!$A$76,0,IF(K1609=LIST!$A$77,0,IF(K1609=LIST!$A$78,0,(MIN(D1609,8)-K1609))))))</f>
        <v>0</v>
      </c>
      <c r="K1609" s="185" t="str">
        <f>IF(D1609="","",IF('CLAIM FORM'!$M$7="",0,IF(L1609=LIST!$A$78,0,IF('CLAIM FORM'!$M$7="R&amp;D",0,IF(E1609="",LIST!$A$75,IF(F1609=LIST!$F$30,0,IFERROR(((VLOOKUP(E1609,'TRAINING CODE'!B:D,3,FALSE)*MIN(D1609,8))),LIST!$A$76)))))))</f>
        <v/>
      </c>
      <c r="L1609" s="183" t="str">
        <f>IF(B1609="","",IF('CLAIM FORM'!$M$7="",LIST!$A$77,IFERROR(VLOOKUP(B1609,'PHR (Project Hourly Rate)'!B:G,6,FALSE),LIST!$A$78)))</f>
        <v/>
      </c>
    </row>
    <row r="1610" spans="1:12" ht="36" customHeight="1">
      <c r="A1610" s="184">
        <v>1608</v>
      </c>
      <c r="B1610" s="46"/>
      <c r="C1610" s="47"/>
      <c r="D1610" s="48"/>
      <c r="E1610" s="49"/>
      <c r="F1610" s="49"/>
      <c r="G1610" s="41" t="str">
        <f>IF(C1610="","",VLOOKUP(WEEKDAY(C1610),LIST!$A$15:$B$21,2,FALSE))</f>
        <v/>
      </c>
      <c r="H1610" s="42" t="str">
        <f>IF(B1610="","",IF(L1610=LIST!$A$80,LIST!$A$78,IF(L1610=LIST!$A$81,LIST!$A$78,IF(L1610=LIST!$A$82,LIST!$A$78,IF(IFERROR(VLOOKUP(B1610,'PHR (Project Hourly Rate)'!B:G,6,FALSE),LIST!$A$78)=0,LIST!$A$79,L1610)))))</f>
        <v/>
      </c>
      <c r="I1610" s="42" t="str">
        <f>IF(B1610="","",IF(L1610=LIST!$A$75,"",IF(K1610=LIST!$A$76,LIST!$A$76,IF(L1610=LIST!$A$77,"",IF(L1610=LIST!$A$78,"",IF(L1610=LIST!$A$80,"",IF(L1610=LIST!$A$72,"",IF(L1610=LIST!$A$73,"",IF(L1610=LIST!$A$81,"",IF(L1610=LIST!$A$82,"",IF(L1610=LIST!$A$79,"",IF(K1610=LIST!$A$75,LIST!$A$75,ROUND(J1610*L1610,2)))))))))))))</f>
        <v/>
      </c>
      <c r="J1610" s="43">
        <f>IF(D1610="",0,IF(K1610=LIST!$A$75,0,IF(K1610=LIST!$A$76,0,IF(K1610=LIST!$A$77,0,IF(K1610=LIST!$A$78,0,(MIN(D1610,8)-K1610))))))</f>
        <v>0</v>
      </c>
      <c r="K1610" s="185" t="str">
        <f>IF(D1610="","",IF('CLAIM FORM'!$M$7="",0,IF(L1610=LIST!$A$78,0,IF('CLAIM FORM'!$M$7="R&amp;D",0,IF(E1610="",LIST!$A$75,IF(F1610=LIST!$F$30,0,IFERROR(((VLOOKUP(E1610,'TRAINING CODE'!B:D,3,FALSE)*MIN(D1610,8))),LIST!$A$76)))))))</f>
        <v/>
      </c>
      <c r="L1610" s="183" t="str">
        <f>IF(B1610="","",IF('CLAIM FORM'!$M$7="",LIST!$A$77,IFERROR(VLOOKUP(B1610,'PHR (Project Hourly Rate)'!B:G,6,FALSE),LIST!$A$78)))</f>
        <v/>
      </c>
    </row>
    <row r="1611" spans="1:12" ht="36" customHeight="1">
      <c r="A1611" s="184">
        <v>1609</v>
      </c>
      <c r="B1611" s="46"/>
      <c r="C1611" s="47"/>
      <c r="D1611" s="48"/>
      <c r="E1611" s="49"/>
      <c r="F1611" s="49"/>
      <c r="G1611" s="41" t="str">
        <f>IF(C1611="","",VLOOKUP(WEEKDAY(C1611),LIST!$A$15:$B$21,2,FALSE))</f>
        <v/>
      </c>
      <c r="H1611" s="42" t="str">
        <f>IF(B1611="","",IF(L1611=LIST!$A$80,LIST!$A$78,IF(L1611=LIST!$A$81,LIST!$A$78,IF(L1611=LIST!$A$82,LIST!$A$78,IF(IFERROR(VLOOKUP(B1611,'PHR (Project Hourly Rate)'!B:G,6,FALSE),LIST!$A$78)=0,LIST!$A$79,L1611)))))</f>
        <v/>
      </c>
      <c r="I1611" s="42" t="str">
        <f>IF(B1611="","",IF(L1611=LIST!$A$75,"",IF(K1611=LIST!$A$76,LIST!$A$76,IF(L1611=LIST!$A$77,"",IF(L1611=LIST!$A$78,"",IF(L1611=LIST!$A$80,"",IF(L1611=LIST!$A$72,"",IF(L1611=LIST!$A$73,"",IF(L1611=LIST!$A$81,"",IF(L1611=LIST!$A$82,"",IF(L1611=LIST!$A$79,"",IF(K1611=LIST!$A$75,LIST!$A$75,ROUND(J1611*L1611,2)))))))))))))</f>
        <v/>
      </c>
      <c r="J1611" s="43">
        <f>IF(D1611="",0,IF(K1611=LIST!$A$75,0,IF(K1611=LIST!$A$76,0,IF(K1611=LIST!$A$77,0,IF(K1611=LIST!$A$78,0,(MIN(D1611,8)-K1611))))))</f>
        <v>0</v>
      </c>
      <c r="K1611" s="185" t="str">
        <f>IF(D1611="","",IF('CLAIM FORM'!$M$7="",0,IF(L1611=LIST!$A$78,0,IF('CLAIM FORM'!$M$7="R&amp;D",0,IF(E1611="",LIST!$A$75,IF(F1611=LIST!$F$30,0,IFERROR(((VLOOKUP(E1611,'TRAINING CODE'!B:D,3,FALSE)*MIN(D1611,8))),LIST!$A$76)))))))</f>
        <v/>
      </c>
      <c r="L1611" s="183" t="str">
        <f>IF(B1611="","",IF('CLAIM FORM'!$M$7="",LIST!$A$77,IFERROR(VLOOKUP(B1611,'PHR (Project Hourly Rate)'!B:G,6,FALSE),LIST!$A$78)))</f>
        <v/>
      </c>
    </row>
    <row r="1612" spans="1:12" ht="36" customHeight="1">
      <c r="A1612" s="184">
        <v>1610</v>
      </c>
      <c r="B1612" s="46"/>
      <c r="C1612" s="47"/>
      <c r="D1612" s="48"/>
      <c r="E1612" s="49"/>
      <c r="F1612" s="49"/>
      <c r="G1612" s="41" t="str">
        <f>IF(C1612="","",VLOOKUP(WEEKDAY(C1612),LIST!$A$15:$B$21,2,FALSE))</f>
        <v/>
      </c>
      <c r="H1612" s="42" t="str">
        <f>IF(B1612="","",IF(L1612=LIST!$A$80,LIST!$A$78,IF(L1612=LIST!$A$81,LIST!$A$78,IF(L1612=LIST!$A$82,LIST!$A$78,IF(IFERROR(VLOOKUP(B1612,'PHR (Project Hourly Rate)'!B:G,6,FALSE),LIST!$A$78)=0,LIST!$A$79,L1612)))))</f>
        <v/>
      </c>
      <c r="I1612" s="42" t="str">
        <f>IF(B1612="","",IF(L1612=LIST!$A$75,"",IF(K1612=LIST!$A$76,LIST!$A$76,IF(L1612=LIST!$A$77,"",IF(L1612=LIST!$A$78,"",IF(L1612=LIST!$A$80,"",IF(L1612=LIST!$A$72,"",IF(L1612=LIST!$A$73,"",IF(L1612=LIST!$A$81,"",IF(L1612=LIST!$A$82,"",IF(L1612=LIST!$A$79,"",IF(K1612=LIST!$A$75,LIST!$A$75,ROUND(J1612*L1612,2)))))))))))))</f>
        <v/>
      </c>
      <c r="J1612" s="43">
        <f>IF(D1612="",0,IF(K1612=LIST!$A$75,0,IF(K1612=LIST!$A$76,0,IF(K1612=LIST!$A$77,0,IF(K1612=LIST!$A$78,0,(MIN(D1612,8)-K1612))))))</f>
        <v>0</v>
      </c>
      <c r="K1612" s="185" t="str">
        <f>IF(D1612="","",IF('CLAIM FORM'!$M$7="",0,IF(L1612=LIST!$A$78,0,IF('CLAIM FORM'!$M$7="R&amp;D",0,IF(E1612="",LIST!$A$75,IF(F1612=LIST!$F$30,0,IFERROR(((VLOOKUP(E1612,'TRAINING CODE'!B:D,3,FALSE)*MIN(D1612,8))),LIST!$A$76)))))))</f>
        <v/>
      </c>
      <c r="L1612" s="183" t="str">
        <f>IF(B1612="","",IF('CLAIM FORM'!$M$7="",LIST!$A$77,IFERROR(VLOOKUP(B1612,'PHR (Project Hourly Rate)'!B:G,6,FALSE),LIST!$A$78)))</f>
        <v/>
      </c>
    </row>
    <row r="1613" spans="1:12" ht="36" customHeight="1">
      <c r="A1613" s="184">
        <v>1611</v>
      </c>
      <c r="B1613" s="46"/>
      <c r="C1613" s="47"/>
      <c r="D1613" s="48"/>
      <c r="E1613" s="49"/>
      <c r="F1613" s="49"/>
      <c r="G1613" s="41" t="str">
        <f>IF(C1613="","",VLOOKUP(WEEKDAY(C1613),LIST!$A$15:$B$21,2,FALSE))</f>
        <v/>
      </c>
      <c r="H1613" s="42" t="str">
        <f>IF(B1613="","",IF(L1613=LIST!$A$80,LIST!$A$78,IF(L1613=LIST!$A$81,LIST!$A$78,IF(L1613=LIST!$A$82,LIST!$A$78,IF(IFERROR(VLOOKUP(B1613,'PHR (Project Hourly Rate)'!B:G,6,FALSE),LIST!$A$78)=0,LIST!$A$79,L1613)))))</f>
        <v/>
      </c>
      <c r="I1613" s="42" t="str">
        <f>IF(B1613="","",IF(L1613=LIST!$A$75,"",IF(K1613=LIST!$A$76,LIST!$A$76,IF(L1613=LIST!$A$77,"",IF(L1613=LIST!$A$78,"",IF(L1613=LIST!$A$80,"",IF(L1613=LIST!$A$72,"",IF(L1613=LIST!$A$73,"",IF(L1613=LIST!$A$81,"",IF(L1613=LIST!$A$82,"",IF(L1613=LIST!$A$79,"",IF(K1613=LIST!$A$75,LIST!$A$75,ROUND(J1613*L1613,2)))))))))))))</f>
        <v/>
      </c>
      <c r="J1613" s="43">
        <f>IF(D1613="",0,IF(K1613=LIST!$A$75,0,IF(K1613=LIST!$A$76,0,IF(K1613=LIST!$A$77,0,IF(K1613=LIST!$A$78,0,(MIN(D1613,8)-K1613))))))</f>
        <v>0</v>
      </c>
      <c r="K1613" s="185" t="str">
        <f>IF(D1613="","",IF('CLAIM FORM'!$M$7="",0,IF(L1613=LIST!$A$78,0,IF('CLAIM FORM'!$M$7="R&amp;D",0,IF(E1613="",LIST!$A$75,IF(F1613=LIST!$F$30,0,IFERROR(((VLOOKUP(E1613,'TRAINING CODE'!B:D,3,FALSE)*MIN(D1613,8))),LIST!$A$76)))))))</f>
        <v/>
      </c>
      <c r="L1613" s="183" t="str">
        <f>IF(B1613="","",IF('CLAIM FORM'!$M$7="",LIST!$A$77,IFERROR(VLOOKUP(B1613,'PHR (Project Hourly Rate)'!B:G,6,FALSE),LIST!$A$78)))</f>
        <v/>
      </c>
    </row>
    <row r="1614" spans="1:12" ht="36" customHeight="1">
      <c r="A1614" s="184">
        <v>1612</v>
      </c>
      <c r="B1614" s="46"/>
      <c r="C1614" s="47"/>
      <c r="D1614" s="48"/>
      <c r="E1614" s="49"/>
      <c r="F1614" s="49"/>
      <c r="G1614" s="41" t="str">
        <f>IF(C1614="","",VLOOKUP(WEEKDAY(C1614),LIST!$A$15:$B$21,2,FALSE))</f>
        <v/>
      </c>
      <c r="H1614" s="42" t="str">
        <f>IF(B1614="","",IF(L1614=LIST!$A$80,LIST!$A$78,IF(L1614=LIST!$A$81,LIST!$A$78,IF(L1614=LIST!$A$82,LIST!$A$78,IF(IFERROR(VLOOKUP(B1614,'PHR (Project Hourly Rate)'!B:G,6,FALSE),LIST!$A$78)=0,LIST!$A$79,L1614)))))</f>
        <v/>
      </c>
      <c r="I1614" s="42" t="str">
        <f>IF(B1614="","",IF(L1614=LIST!$A$75,"",IF(K1614=LIST!$A$76,LIST!$A$76,IF(L1614=LIST!$A$77,"",IF(L1614=LIST!$A$78,"",IF(L1614=LIST!$A$80,"",IF(L1614=LIST!$A$72,"",IF(L1614=LIST!$A$73,"",IF(L1614=LIST!$A$81,"",IF(L1614=LIST!$A$82,"",IF(L1614=LIST!$A$79,"",IF(K1614=LIST!$A$75,LIST!$A$75,ROUND(J1614*L1614,2)))))))))))))</f>
        <v/>
      </c>
      <c r="J1614" s="43">
        <f>IF(D1614="",0,IF(K1614=LIST!$A$75,0,IF(K1614=LIST!$A$76,0,IF(K1614=LIST!$A$77,0,IF(K1614=LIST!$A$78,0,(MIN(D1614,8)-K1614))))))</f>
        <v>0</v>
      </c>
      <c r="K1614" s="185" t="str">
        <f>IF(D1614="","",IF('CLAIM FORM'!$M$7="",0,IF(L1614=LIST!$A$78,0,IF('CLAIM FORM'!$M$7="R&amp;D",0,IF(E1614="",LIST!$A$75,IF(F1614=LIST!$F$30,0,IFERROR(((VLOOKUP(E1614,'TRAINING CODE'!B:D,3,FALSE)*MIN(D1614,8))),LIST!$A$76)))))))</f>
        <v/>
      </c>
      <c r="L1614" s="183" t="str">
        <f>IF(B1614="","",IF('CLAIM FORM'!$M$7="",LIST!$A$77,IFERROR(VLOOKUP(B1614,'PHR (Project Hourly Rate)'!B:G,6,FALSE),LIST!$A$78)))</f>
        <v/>
      </c>
    </row>
    <row r="1615" spans="1:12" ht="36" customHeight="1">
      <c r="A1615" s="184">
        <v>1613</v>
      </c>
      <c r="B1615" s="46"/>
      <c r="C1615" s="47"/>
      <c r="D1615" s="48"/>
      <c r="E1615" s="49"/>
      <c r="F1615" s="49"/>
      <c r="G1615" s="41" t="str">
        <f>IF(C1615="","",VLOOKUP(WEEKDAY(C1615),LIST!$A$15:$B$21,2,FALSE))</f>
        <v/>
      </c>
      <c r="H1615" s="42" t="str">
        <f>IF(B1615="","",IF(L1615=LIST!$A$80,LIST!$A$78,IF(L1615=LIST!$A$81,LIST!$A$78,IF(L1615=LIST!$A$82,LIST!$A$78,IF(IFERROR(VLOOKUP(B1615,'PHR (Project Hourly Rate)'!B:G,6,FALSE),LIST!$A$78)=0,LIST!$A$79,L1615)))))</f>
        <v/>
      </c>
      <c r="I1615" s="42" t="str">
        <f>IF(B1615="","",IF(L1615=LIST!$A$75,"",IF(K1615=LIST!$A$76,LIST!$A$76,IF(L1615=LIST!$A$77,"",IF(L1615=LIST!$A$78,"",IF(L1615=LIST!$A$80,"",IF(L1615=LIST!$A$72,"",IF(L1615=LIST!$A$73,"",IF(L1615=LIST!$A$81,"",IF(L1615=LIST!$A$82,"",IF(L1615=LIST!$A$79,"",IF(K1615=LIST!$A$75,LIST!$A$75,ROUND(J1615*L1615,2)))))))))))))</f>
        <v/>
      </c>
      <c r="J1615" s="43">
        <f>IF(D1615="",0,IF(K1615=LIST!$A$75,0,IF(K1615=LIST!$A$76,0,IF(K1615=LIST!$A$77,0,IF(K1615=LIST!$A$78,0,(MIN(D1615,8)-K1615))))))</f>
        <v>0</v>
      </c>
      <c r="K1615" s="185" t="str">
        <f>IF(D1615="","",IF('CLAIM FORM'!$M$7="",0,IF(L1615=LIST!$A$78,0,IF('CLAIM FORM'!$M$7="R&amp;D",0,IF(E1615="",LIST!$A$75,IF(F1615=LIST!$F$30,0,IFERROR(((VLOOKUP(E1615,'TRAINING CODE'!B:D,3,FALSE)*MIN(D1615,8))),LIST!$A$76)))))))</f>
        <v/>
      </c>
      <c r="L1615" s="183" t="str">
        <f>IF(B1615="","",IF('CLAIM FORM'!$M$7="",LIST!$A$77,IFERROR(VLOOKUP(B1615,'PHR (Project Hourly Rate)'!B:G,6,FALSE),LIST!$A$78)))</f>
        <v/>
      </c>
    </row>
    <row r="1616" spans="1:12" ht="36" customHeight="1">
      <c r="A1616" s="184">
        <v>1614</v>
      </c>
      <c r="B1616" s="46"/>
      <c r="C1616" s="47"/>
      <c r="D1616" s="48"/>
      <c r="E1616" s="49"/>
      <c r="F1616" s="49"/>
      <c r="G1616" s="41" t="str">
        <f>IF(C1616="","",VLOOKUP(WEEKDAY(C1616),LIST!$A$15:$B$21,2,FALSE))</f>
        <v/>
      </c>
      <c r="H1616" s="42" t="str">
        <f>IF(B1616="","",IF(L1616=LIST!$A$80,LIST!$A$78,IF(L1616=LIST!$A$81,LIST!$A$78,IF(L1616=LIST!$A$82,LIST!$A$78,IF(IFERROR(VLOOKUP(B1616,'PHR (Project Hourly Rate)'!B:G,6,FALSE),LIST!$A$78)=0,LIST!$A$79,L1616)))))</f>
        <v/>
      </c>
      <c r="I1616" s="42" t="str">
        <f>IF(B1616="","",IF(L1616=LIST!$A$75,"",IF(K1616=LIST!$A$76,LIST!$A$76,IF(L1616=LIST!$A$77,"",IF(L1616=LIST!$A$78,"",IF(L1616=LIST!$A$80,"",IF(L1616=LIST!$A$72,"",IF(L1616=LIST!$A$73,"",IF(L1616=LIST!$A$81,"",IF(L1616=LIST!$A$82,"",IF(L1616=LIST!$A$79,"",IF(K1616=LIST!$A$75,LIST!$A$75,ROUND(J1616*L1616,2)))))))))))))</f>
        <v/>
      </c>
      <c r="J1616" s="43">
        <f>IF(D1616="",0,IF(K1616=LIST!$A$75,0,IF(K1616=LIST!$A$76,0,IF(K1616=LIST!$A$77,0,IF(K1616=LIST!$A$78,0,(MIN(D1616,8)-K1616))))))</f>
        <v>0</v>
      </c>
      <c r="K1616" s="185" t="str">
        <f>IF(D1616="","",IF('CLAIM FORM'!$M$7="",0,IF(L1616=LIST!$A$78,0,IF('CLAIM FORM'!$M$7="R&amp;D",0,IF(E1616="",LIST!$A$75,IF(F1616=LIST!$F$30,0,IFERROR(((VLOOKUP(E1616,'TRAINING CODE'!B:D,3,FALSE)*MIN(D1616,8))),LIST!$A$76)))))))</f>
        <v/>
      </c>
      <c r="L1616" s="183" t="str">
        <f>IF(B1616="","",IF('CLAIM FORM'!$M$7="",LIST!$A$77,IFERROR(VLOOKUP(B1616,'PHR (Project Hourly Rate)'!B:G,6,FALSE),LIST!$A$78)))</f>
        <v/>
      </c>
    </row>
    <row r="1617" spans="1:12" ht="36" customHeight="1">
      <c r="A1617" s="184">
        <v>1615</v>
      </c>
      <c r="B1617" s="46"/>
      <c r="C1617" s="47"/>
      <c r="D1617" s="48"/>
      <c r="E1617" s="49"/>
      <c r="F1617" s="49"/>
      <c r="G1617" s="41" t="str">
        <f>IF(C1617="","",VLOOKUP(WEEKDAY(C1617),LIST!$A$15:$B$21,2,FALSE))</f>
        <v/>
      </c>
      <c r="H1617" s="42" t="str">
        <f>IF(B1617="","",IF(L1617=LIST!$A$80,LIST!$A$78,IF(L1617=LIST!$A$81,LIST!$A$78,IF(L1617=LIST!$A$82,LIST!$A$78,IF(IFERROR(VLOOKUP(B1617,'PHR (Project Hourly Rate)'!B:G,6,FALSE),LIST!$A$78)=0,LIST!$A$79,L1617)))))</f>
        <v/>
      </c>
      <c r="I1617" s="42" t="str">
        <f>IF(B1617="","",IF(L1617=LIST!$A$75,"",IF(K1617=LIST!$A$76,LIST!$A$76,IF(L1617=LIST!$A$77,"",IF(L1617=LIST!$A$78,"",IF(L1617=LIST!$A$80,"",IF(L1617=LIST!$A$72,"",IF(L1617=LIST!$A$73,"",IF(L1617=LIST!$A$81,"",IF(L1617=LIST!$A$82,"",IF(L1617=LIST!$A$79,"",IF(K1617=LIST!$A$75,LIST!$A$75,ROUND(J1617*L1617,2)))))))))))))</f>
        <v/>
      </c>
      <c r="J1617" s="43">
        <f>IF(D1617="",0,IF(K1617=LIST!$A$75,0,IF(K1617=LIST!$A$76,0,IF(K1617=LIST!$A$77,0,IF(K1617=LIST!$A$78,0,(MIN(D1617,8)-K1617))))))</f>
        <v>0</v>
      </c>
      <c r="K1617" s="185" t="str">
        <f>IF(D1617="","",IF('CLAIM FORM'!$M$7="",0,IF(L1617=LIST!$A$78,0,IF('CLAIM FORM'!$M$7="R&amp;D",0,IF(E1617="",LIST!$A$75,IF(F1617=LIST!$F$30,0,IFERROR(((VLOOKUP(E1617,'TRAINING CODE'!B:D,3,FALSE)*MIN(D1617,8))),LIST!$A$76)))))))</f>
        <v/>
      </c>
      <c r="L1617" s="183" t="str">
        <f>IF(B1617="","",IF('CLAIM FORM'!$M$7="",LIST!$A$77,IFERROR(VLOOKUP(B1617,'PHR (Project Hourly Rate)'!B:G,6,FALSE),LIST!$A$78)))</f>
        <v/>
      </c>
    </row>
    <row r="1618" spans="1:12" ht="36" customHeight="1">
      <c r="A1618" s="184">
        <v>1616</v>
      </c>
      <c r="B1618" s="46"/>
      <c r="C1618" s="47"/>
      <c r="D1618" s="48"/>
      <c r="E1618" s="49"/>
      <c r="F1618" s="49"/>
      <c r="G1618" s="41" t="str">
        <f>IF(C1618="","",VLOOKUP(WEEKDAY(C1618),LIST!$A$15:$B$21,2,FALSE))</f>
        <v/>
      </c>
      <c r="H1618" s="42" t="str">
        <f>IF(B1618="","",IF(L1618=LIST!$A$80,LIST!$A$78,IF(L1618=LIST!$A$81,LIST!$A$78,IF(L1618=LIST!$A$82,LIST!$A$78,IF(IFERROR(VLOOKUP(B1618,'PHR (Project Hourly Rate)'!B:G,6,FALSE),LIST!$A$78)=0,LIST!$A$79,L1618)))))</f>
        <v/>
      </c>
      <c r="I1618" s="42" t="str">
        <f>IF(B1618="","",IF(L1618=LIST!$A$75,"",IF(K1618=LIST!$A$76,LIST!$A$76,IF(L1618=LIST!$A$77,"",IF(L1618=LIST!$A$78,"",IF(L1618=LIST!$A$80,"",IF(L1618=LIST!$A$72,"",IF(L1618=LIST!$A$73,"",IF(L1618=LIST!$A$81,"",IF(L1618=LIST!$A$82,"",IF(L1618=LIST!$A$79,"",IF(K1618=LIST!$A$75,LIST!$A$75,ROUND(J1618*L1618,2)))))))))))))</f>
        <v/>
      </c>
      <c r="J1618" s="43">
        <f>IF(D1618="",0,IF(K1618=LIST!$A$75,0,IF(K1618=LIST!$A$76,0,IF(K1618=LIST!$A$77,0,IF(K1618=LIST!$A$78,0,(MIN(D1618,8)-K1618))))))</f>
        <v>0</v>
      </c>
      <c r="K1618" s="185" t="str">
        <f>IF(D1618="","",IF('CLAIM FORM'!$M$7="",0,IF(L1618=LIST!$A$78,0,IF('CLAIM FORM'!$M$7="R&amp;D",0,IF(E1618="",LIST!$A$75,IF(F1618=LIST!$F$30,0,IFERROR(((VLOOKUP(E1618,'TRAINING CODE'!B:D,3,FALSE)*MIN(D1618,8))),LIST!$A$76)))))))</f>
        <v/>
      </c>
      <c r="L1618" s="183" t="str">
        <f>IF(B1618="","",IF('CLAIM FORM'!$M$7="",LIST!$A$77,IFERROR(VLOOKUP(B1618,'PHR (Project Hourly Rate)'!B:G,6,FALSE),LIST!$A$78)))</f>
        <v/>
      </c>
    </row>
    <row r="1619" spans="1:12" ht="36" customHeight="1">
      <c r="A1619" s="184">
        <v>1617</v>
      </c>
      <c r="B1619" s="46"/>
      <c r="C1619" s="47"/>
      <c r="D1619" s="48"/>
      <c r="E1619" s="49"/>
      <c r="F1619" s="49"/>
      <c r="G1619" s="41" t="str">
        <f>IF(C1619="","",VLOOKUP(WEEKDAY(C1619),LIST!$A$15:$B$21,2,FALSE))</f>
        <v/>
      </c>
      <c r="H1619" s="42" t="str">
        <f>IF(B1619="","",IF(L1619=LIST!$A$80,LIST!$A$78,IF(L1619=LIST!$A$81,LIST!$A$78,IF(L1619=LIST!$A$82,LIST!$A$78,IF(IFERROR(VLOOKUP(B1619,'PHR (Project Hourly Rate)'!B:G,6,FALSE),LIST!$A$78)=0,LIST!$A$79,L1619)))))</f>
        <v/>
      </c>
      <c r="I1619" s="42" t="str">
        <f>IF(B1619="","",IF(L1619=LIST!$A$75,"",IF(K1619=LIST!$A$76,LIST!$A$76,IF(L1619=LIST!$A$77,"",IF(L1619=LIST!$A$78,"",IF(L1619=LIST!$A$80,"",IF(L1619=LIST!$A$72,"",IF(L1619=LIST!$A$73,"",IF(L1619=LIST!$A$81,"",IF(L1619=LIST!$A$82,"",IF(L1619=LIST!$A$79,"",IF(K1619=LIST!$A$75,LIST!$A$75,ROUND(J1619*L1619,2)))))))))))))</f>
        <v/>
      </c>
      <c r="J1619" s="43">
        <f>IF(D1619="",0,IF(K1619=LIST!$A$75,0,IF(K1619=LIST!$A$76,0,IF(K1619=LIST!$A$77,0,IF(K1619=LIST!$A$78,0,(MIN(D1619,8)-K1619))))))</f>
        <v>0</v>
      </c>
      <c r="K1619" s="185" t="str">
        <f>IF(D1619="","",IF('CLAIM FORM'!$M$7="",0,IF(L1619=LIST!$A$78,0,IF('CLAIM FORM'!$M$7="R&amp;D",0,IF(E1619="",LIST!$A$75,IF(F1619=LIST!$F$30,0,IFERROR(((VLOOKUP(E1619,'TRAINING CODE'!B:D,3,FALSE)*MIN(D1619,8))),LIST!$A$76)))))))</f>
        <v/>
      </c>
      <c r="L1619" s="183" t="str">
        <f>IF(B1619="","",IF('CLAIM FORM'!$M$7="",LIST!$A$77,IFERROR(VLOOKUP(B1619,'PHR (Project Hourly Rate)'!B:G,6,FALSE),LIST!$A$78)))</f>
        <v/>
      </c>
    </row>
    <row r="1620" spans="1:12" ht="36" customHeight="1">
      <c r="A1620" s="184">
        <v>1618</v>
      </c>
      <c r="B1620" s="46"/>
      <c r="C1620" s="47"/>
      <c r="D1620" s="48"/>
      <c r="E1620" s="49"/>
      <c r="F1620" s="49"/>
      <c r="G1620" s="41" t="str">
        <f>IF(C1620="","",VLOOKUP(WEEKDAY(C1620),LIST!$A$15:$B$21,2,FALSE))</f>
        <v/>
      </c>
      <c r="H1620" s="42" t="str">
        <f>IF(B1620="","",IF(L1620=LIST!$A$80,LIST!$A$78,IF(L1620=LIST!$A$81,LIST!$A$78,IF(L1620=LIST!$A$82,LIST!$A$78,IF(IFERROR(VLOOKUP(B1620,'PHR (Project Hourly Rate)'!B:G,6,FALSE),LIST!$A$78)=0,LIST!$A$79,L1620)))))</f>
        <v/>
      </c>
      <c r="I1620" s="42" t="str">
        <f>IF(B1620="","",IF(L1620=LIST!$A$75,"",IF(K1620=LIST!$A$76,LIST!$A$76,IF(L1620=LIST!$A$77,"",IF(L1620=LIST!$A$78,"",IF(L1620=LIST!$A$80,"",IF(L1620=LIST!$A$72,"",IF(L1620=LIST!$A$73,"",IF(L1620=LIST!$A$81,"",IF(L1620=LIST!$A$82,"",IF(L1620=LIST!$A$79,"",IF(K1620=LIST!$A$75,LIST!$A$75,ROUND(J1620*L1620,2)))))))))))))</f>
        <v/>
      </c>
      <c r="J1620" s="43">
        <f>IF(D1620="",0,IF(K1620=LIST!$A$75,0,IF(K1620=LIST!$A$76,0,IF(K1620=LIST!$A$77,0,IF(K1620=LIST!$A$78,0,(MIN(D1620,8)-K1620))))))</f>
        <v>0</v>
      </c>
      <c r="K1620" s="185" t="str">
        <f>IF(D1620="","",IF('CLAIM FORM'!$M$7="",0,IF(L1620=LIST!$A$78,0,IF('CLAIM FORM'!$M$7="R&amp;D",0,IF(E1620="",LIST!$A$75,IF(F1620=LIST!$F$30,0,IFERROR(((VLOOKUP(E1620,'TRAINING CODE'!B:D,3,FALSE)*MIN(D1620,8))),LIST!$A$76)))))))</f>
        <v/>
      </c>
      <c r="L1620" s="183" t="str">
        <f>IF(B1620="","",IF('CLAIM FORM'!$M$7="",LIST!$A$77,IFERROR(VLOOKUP(B1620,'PHR (Project Hourly Rate)'!B:G,6,FALSE),LIST!$A$78)))</f>
        <v/>
      </c>
    </row>
    <row r="1621" spans="1:12" ht="36" customHeight="1">
      <c r="A1621" s="184">
        <v>1619</v>
      </c>
      <c r="B1621" s="46"/>
      <c r="C1621" s="47"/>
      <c r="D1621" s="48"/>
      <c r="E1621" s="49"/>
      <c r="F1621" s="49"/>
      <c r="G1621" s="41" t="str">
        <f>IF(C1621="","",VLOOKUP(WEEKDAY(C1621),LIST!$A$15:$B$21,2,FALSE))</f>
        <v/>
      </c>
      <c r="H1621" s="42" t="str">
        <f>IF(B1621="","",IF(L1621=LIST!$A$80,LIST!$A$78,IF(L1621=LIST!$A$81,LIST!$A$78,IF(L1621=LIST!$A$82,LIST!$A$78,IF(IFERROR(VLOOKUP(B1621,'PHR (Project Hourly Rate)'!B:G,6,FALSE),LIST!$A$78)=0,LIST!$A$79,L1621)))))</f>
        <v/>
      </c>
      <c r="I1621" s="42" t="str">
        <f>IF(B1621="","",IF(L1621=LIST!$A$75,"",IF(K1621=LIST!$A$76,LIST!$A$76,IF(L1621=LIST!$A$77,"",IF(L1621=LIST!$A$78,"",IF(L1621=LIST!$A$80,"",IF(L1621=LIST!$A$72,"",IF(L1621=LIST!$A$73,"",IF(L1621=LIST!$A$81,"",IF(L1621=LIST!$A$82,"",IF(L1621=LIST!$A$79,"",IF(K1621=LIST!$A$75,LIST!$A$75,ROUND(J1621*L1621,2)))))))))))))</f>
        <v/>
      </c>
      <c r="J1621" s="43">
        <f>IF(D1621="",0,IF(K1621=LIST!$A$75,0,IF(K1621=LIST!$A$76,0,IF(K1621=LIST!$A$77,0,IF(K1621=LIST!$A$78,0,(MIN(D1621,8)-K1621))))))</f>
        <v>0</v>
      </c>
      <c r="K1621" s="185" t="str">
        <f>IF(D1621="","",IF('CLAIM FORM'!$M$7="",0,IF(L1621=LIST!$A$78,0,IF('CLAIM FORM'!$M$7="R&amp;D",0,IF(E1621="",LIST!$A$75,IF(F1621=LIST!$F$30,0,IFERROR(((VLOOKUP(E1621,'TRAINING CODE'!B:D,3,FALSE)*MIN(D1621,8))),LIST!$A$76)))))))</f>
        <v/>
      </c>
      <c r="L1621" s="183" t="str">
        <f>IF(B1621="","",IF('CLAIM FORM'!$M$7="",LIST!$A$77,IFERROR(VLOOKUP(B1621,'PHR (Project Hourly Rate)'!B:G,6,FALSE),LIST!$A$78)))</f>
        <v/>
      </c>
    </row>
    <row r="1622" spans="1:12" ht="36" customHeight="1">
      <c r="A1622" s="184">
        <v>1620</v>
      </c>
      <c r="B1622" s="46"/>
      <c r="C1622" s="47"/>
      <c r="D1622" s="48"/>
      <c r="E1622" s="49"/>
      <c r="F1622" s="49"/>
      <c r="G1622" s="41" t="str">
        <f>IF(C1622="","",VLOOKUP(WEEKDAY(C1622),LIST!$A$15:$B$21,2,FALSE))</f>
        <v/>
      </c>
      <c r="H1622" s="42" t="str">
        <f>IF(B1622="","",IF(L1622=LIST!$A$80,LIST!$A$78,IF(L1622=LIST!$A$81,LIST!$A$78,IF(L1622=LIST!$A$82,LIST!$A$78,IF(IFERROR(VLOOKUP(B1622,'PHR (Project Hourly Rate)'!B:G,6,FALSE),LIST!$A$78)=0,LIST!$A$79,L1622)))))</f>
        <v/>
      </c>
      <c r="I1622" s="42" t="str">
        <f>IF(B1622="","",IF(L1622=LIST!$A$75,"",IF(K1622=LIST!$A$76,LIST!$A$76,IF(L1622=LIST!$A$77,"",IF(L1622=LIST!$A$78,"",IF(L1622=LIST!$A$80,"",IF(L1622=LIST!$A$72,"",IF(L1622=LIST!$A$73,"",IF(L1622=LIST!$A$81,"",IF(L1622=LIST!$A$82,"",IF(L1622=LIST!$A$79,"",IF(K1622=LIST!$A$75,LIST!$A$75,ROUND(J1622*L1622,2)))))))))))))</f>
        <v/>
      </c>
      <c r="J1622" s="43">
        <f>IF(D1622="",0,IF(K1622=LIST!$A$75,0,IF(K1622=LIST!$A$76,0,IF(K1622=LIST!$A$77,0,IF(K1622=LIST!$A$78,0,(MIN(D1622,8)-K1622))))))</f>
        <v>0</v>
      </c>
      <c r="K1622" s="185" t="str">
        <f>IF(D1622="","",IF('CLAIM FORM'!$M$7="",0,IF(L1622=LIST!$A$78,0,IF('CLAIM FORM'!$M$7="R&amp;D",0,IF(E1622="",LIST!$A$75,IF(F1622=LIST!$F$30,0,IFERROR(((VLOOKUP(E1622,'TRAINING CODE'!B:D,3,FALSE)*MIN(D1622,8))),LIST!$A$76)))))))</f>
        <v/>
      </c>
      <c r="L1622" s="183" t="str">
        <f>IF(B1622="","",IF('CLAIM FORM'!$M$7="",LIST!$A$77,IFERROR(VLOOKUP(B1622,'PHR (Project Hourly Rate)'!B:G,6,FALSE),LIST!$A$78)))</f>
        <v/>
      </c>
    </row>
    <row r="1623" spans="1:12" ht="36" customHeight="1">
      <c r="A1623" s="184">
        <v>1621</v>
      </c>
      <c r="B1623" s="46"/>
      <c r="C1623" s="47"/>
      <c r="D1623" s="48"/>
      <c r="E1623" s="49"/>
      <c r="F1623" s="49"/>
      <c r="G1623" s="41" t="str">
        <f>IF(C1623="","",VLOOKUP(WEEKDAY(C1623),LIST!$A$15:$B$21,2,FALSE))</f>
        <v/>
      </c>
      <c r="H1623" s="42" t="str">
        <f>IF(B1623="","",IF(L1623=LIST!$A$80,LIST!$A$78,IF(L1623=LIST!$A$81,LIST!$A$78,IF(L1623=LIST!$A$82,LIST!$A$78,IF(IFERROR(VLOOKUP(B1623,'PHR (Project Hourly Rate)'!B:G,6,FALSE),LIST!$A$78)=0,LIST!$A$79,L1623)))))</f>
        <v/>
      </c>
      <c r="I1623" s="42" t="str">
        <f>IF(B1623="","",IF(L1623=LIST!$A$75,"",IF(K1623=LIST!$A$76,LIST!$A$76,IF(L1623=LIST!$A$77,"",IF(L1623=LIST!$A$78,"",IF(L1623=LIST!$A$80,"",IF(L1623=LIST!$A$72,"",IF(L1623=LIST!$A$73,"",IF(L1623=LIST!$A$81,"",IF(L1623=LIST!$A$82,"",IF(L1623=LIST!$A$79,"",IF(K1623=LIST!$A$75,LIST!$A$75,ROUND(J1623*L1623,2)))))))))))))</f>
        <v/>
      </c>
      <c r="J1623" s="43">
        <f>IF(D1623="",0,IF(K1623=LIST!$A$75,0,IF(K1623=LIST!$A$76,0,IF(K1623=LIST!$A$77,0,IF(K1623=LIST!$A$78,0,(MIN(D1623,8)-K1623))))))</f>
        <v>0</v>
      </c>
      <c r="K1623" s="185" t="str">
        <f>IF(D1623="","",IF('CLAIM FORM'!$M$7="",0,IF(L1623=LIST!$A$78,0,IF('CLAIM FORM'!$M$7="R&amp;D",0,IF(E1623="",LIST!$A$75,IF(F1623=LIST!$F$30,0,IFERROR(((VLOOKUP(E1623,'TRAINING CODE'!B:D,3,FALSE)*MIN(D1623,8))),LIST!$A$76)))))))</f>
        <v/>
      </c>
      <c r="L1623" s="183" t="str">
        <f>IF(B1623="","",IF('CLAIM FORM'!$M$7="",LIST!$A$77,IFERROR(VLOOKUP(B1623,'PHR (Project Hourly Rate)'!B:G,6,FALSE),LIST!$A$78)))</f>
        <v/>
      </c>
    </row>
    <row r="1624" spans="1:12" ht="36" customHeight="1">
      <c r="A1624" s="184">
        <v>1622</v>
      </c>
      <c r="B1624" s="46"/>
      <c r="C1624" s="47"/>
      <c r="D1624" s="48"/>
      <c r="E1624" s="49"/>
      <c r="F1624" s="49"/>
      <c r="G1624" s="41" t="str">
        <f>IF(C1624="","",VLOOKUP(WEEKDAY(C1624),LIST!$A$15:$B$21,2,FALSE))</f>
        <v/>
      </c>
      <c r="H1624" s="42" t="str">
        <f>IF(B1624="","",IF(L1624=LIST!$A$80,LIST!$A$78,IF(L1624=LIST!$A$81,LIST!$A$78,IF(L1624=LIST!$A$82,LIST!$A$78,IF(IFERROR(VLOOKUP(B1624,'PHR (Project Hourly Rate)'!B:G,6,FALSE),LIST!$A$78)=0,LIST!$A$79,L1624)))))</f>
        <v/>
      </c>
      <c r="I1624" s="42" t="str">
        <f>IF(B1624="","",IF(L1624=LIST!$A$75,"",IF(K1624=LIST!$A$76,LIST!$A$76,IF(L1624=LIST!$A$77,"",IF(L1624=LIST!$A$78,"",IF(L1624=LIST!$A$80,"",IF(L1624=LIST!$A$72,"",IF(L1624=LIST!$A$73,"",IF(L1624=LIST!$A$81,"",IF(L1624=LIST!$A$82,"",IF(L1624=LIST!$A$79,"",IF(K1624=LIST!$A$75,LIST!$A$75,ROUND(J1624*L1624,2)))))))))))))</f>
        <v/>
      </c>
      <c r="J1624" s="43">
        <f>IF(D1624="",0,IF(K1624=LIST!$A$75,0,IF(K1624=LIST!$A$76,0,IF(K1624=LIST!$A$77,0,IF(K1624=LIST!$A$78,0,(MIN(D1624,8)-K1624))))))</f>
        <v>0</v>
      </c>
      <c r="K1624" s="185" t="str">
        <f>IF(D1624="","",IF('CLAIM FORM'!$M$7="",0,IF(L1624=LIST!$A$78,0,IF('CLAIM FORM'!$M$7="R&amp;D",0,IF(E1624="",LIST!$A$75,IF(F1624=LIST!$F$30,0,IFERROR(((VLOOKUP(E1624,'TRAINING CODE'!B:D,3,FALSE)*MIN(D1624,8))),LIST!$A$76)))))))</f>
        <v/>
      </c>
      <c r="L1624" s="183" t="str">
        <f>IF(B1624="","",IF('CLAIM FORM'!$M$7="",LIST!$A$77,IFERROR(VLOOKUP(B1624,'PHR (Project Hourly Rate)'!B:G,6,FALSE),LIST!$A$78)))</f>
        <v/>
      </c>
    </row>
    <row r="1625" spans="1:12" ht="36" customHeight="1">
      <c r="A1625" s="184">
        <v>1623</v>
      </c>
      <c r="B1625" s="46"/>
      <c r="C1625" s="47"/>
      <c r="D1625" s="48"/>
      <c r="E1625" s="49"/>
      <c r="F1625" s="49"/>
      <c r="G1625" s="41" t="str">
        <f>IF(C1625="","",VLOOKUP(WEEKDAY(C1625),LIST!$A$15:$B$21,2,FALSE))</f>
        <v/>
      </c>
      <c r="H1625" s="42" t="str">
        <f>IF(B1625="","",IF(L1625=LIST!$A$80,LIST!$A$78,IF(L1625=LIST!$A$81,LIST!$A$78,IF(L1625=LIST!$A$82,LIST!$A$78,IF(IFERROR(VLOOKUP(B1625,'PHR (Project Hourly Rate)'!B:G,6,FALSE),LIST!$A$78)=0,LIST!$A$79,L1625)))))</f>
        <v/>
      </c>
      <c r="I1625" s="42" t="str">
        <f>IF(B1625="","",IF(L1625=LIST!$A$75,"",IF(K1625=LIST!$A$76,LIST!$A$76,IF(L1625=LIST!$A$77,"",IF(L1625=LIST!$A$78,"",IF(L1625=LIST!$A$80,"",IF(L1625=LIST!$A$72,"",IF(L1625=LIST!$A$73,"",IF(L1625=LIST!$A$81,"",IF(L1625=LIST!$A$82,"",IF(L1625=LIST!$A$79,"",IF(K1625=LIST!$A$75,LIST!$A$75,ROUND(J1625*L1625,2)))))))))))))</f>
        <v/>
      </c>
      <c r="J1625" s="43">
        <f>IF(D1625="",0,IF(K1625=LIST!$A$75,0,IF(K1625=LIST!$A$76,0,IF(K1625=LIST!$A$77,0,IF(K1625=LIST!$A$78,0,(MIN(D1625,8)-K1625))))))</f>
        <v>0</v>
      </c>
      <c r="K1625" s="185" t="str">
        <f>IF(D1625="","",IF('CLAIM FORM'!$M$7="",0,IF(L1625=LIST!$A$78,0,IF('CLAIM FORM'!$M$7="R&amp;D",0,IF(E1625="",LIST!$A$75,IF(F1625=LIST!$F$30,0,IFERROR(((VLOOKUP(E1625,'TRAINING CODE'!B:D,3,FALSE)*MIN(D1625,8))),LIST!$A$76)))))))</f>
        <v/>
      </c>
      <c r="L1625" s="183" t="str">
        <f>IF(B1625="","",IF('CLAIM FORM'!$M$7="",LIST!$A$77,IFERROR(VLOOKUP(B1625,'PHR (Project Hourly Rate)'!B:G,6,FALSE),LIST!$A$78)))</f>
        <v/>
      </c>
    </row>
    <row r="1626" spans="1:12" ht="36" customHeight="1">
      <c r="A1626" s="184">
        <v>1624</v>
      </c>
      <c r="B1626" s="46"/>
      <c r="C1626" s="47"/>
      <c r="D1626" s="48"/>
      <c r="E1626" s="49"/>
      <c r="F1626" s="49"/>
      <c r="G1626" s="41" t="str">
        <f>IF(C1626="","",VLOOKUP(WEEKDAY(C1626),LIST!$A$15:$B$21,2,FALSE))</f>
        <v/>
      </c>
      <c r="H1626" s="42" t="str">
        <f>IF(B1626="","",IF(L1626=LIST!$A$80,LIST!$A$78,IF(L1626=LIST!$A$81,LIST!$A$78,IF(L1626=LIST!$A$82,LIST!$A$78,IF(IFERROR(VLOOKUP(B1626,'PHR (Project Hourly Rate)'!B:G,6,FALSE),LIST!$A$78)=0,LIST!$A$79,L1626)))))</f>
        <v/>
      </c>
      <c r="I1626" s="42" t="str">
        <f>IF(B1626="","",IF(L1626=LIST!$A$75,"",IF(K1626=LIST!$A$76,LIST!$A$76,IF(L1626=LIST!$A$77,"",IF(L1626=LIST!$A$78,"",IF(L1626=LIST!$A$80,"",IF(L1626=LIST!$A$72,"",IF(L1626=LIST!$A$73,"",IF(L1626=LIST!$A$81,"",IF(L1626=LIST!$A$82,"",IF(L1626=LIST!$A$79,"",IF(K1626=LIST!$A$75,LIST!$A$75,ROUND(J1626*L1626,2)))))))))))))</f>
        <v/>
      </c>
      <c r="J1626" s="43">
        <f>IF(D1626="",0,IF(K1626=LIST!$A$75,0,IF(K1626=LIST!$A$76,0,IF(K1626=LIST!$A$77,0,IF(K1626=LIST!$A$78,0,(MIN(D1626,8)-K1626))))))</f>
        <v>0</v>
      </c>
      <c r="K1626" s="185" t="str">
        <f>IF(D1626="","",IF('CLAIM FORM'!$M$7="",0,IF(L1626=LIST!$A$78,0,IF('CLAIM FORM'!$M$7="R&amp;D",0,IF(E1626="",LIST!$A$75,IF(F1626=LIST!$F$30,0,IFERROR(((VLOOKUP(E1626,'TRAINING CODE'!B:D,3,FALSE)*MIN(D1626,8))),LIST!$A$76)))))))</f>
        <v/>
      </c>
      <c r="L1626" s="183" t="str">
        <f>IF(B1626="","",IF('CLAIM FORM'!$M$7="",LIST!$A$77,IFERROR(VLOOKUP(B1626,'PHR (Project Hourly Rate)'!B:G,6,FALSE),LIST!$A$78)))</f>
        <v/>
      </c>
    </row>
    <row r="1627" spans="1:12" ht="36" customHeight="1">
      <c r="A1627" s="184">
        <v>1625</v>
      </c>
      <c r="B1627" s="46"/>
      <c r="C1627" s="47"/>
      <c r="D1627" s="48"/>
      <c r="E1627" s="49"/>
      <c r="F1627" s="49"/>
      <c r="G1627" s="41" t="str">
        <f>IF(C1627="","",VLOOKUP(WEEKDAY(C1627),LIST!$A$15:$B$21,2,FALSE))</f>
        <v/>
      </c>
      <c r="H1627" s="42" t="str">
        <f>IF(B1627="","",IF(L1627=LIST!$A$80,LIST!$A$78,IF(L1627=LIST!$A$81,LIST!$A$78,IF(L1627=LIST!$A$82,LIST!$A$78,IF(IFERROR(VLOOKUP(B1627,'PHR (Project Hourly Rate)'!B:G,6,FALSE),LIST!$A$78)=0,LIST!$A$79,L1627)))))</f>
        <v/>
      </c>
      <c r="I1627" s="42" t="str">
        <f>IF(B1627="","",IF(L1627=LIST!$A$75,"",IF(K1627=LIST!$A$76,LIST!$A$76,IF(L1627=LIST!$A$77,"",IF(L1627=LIST!$A$78,"",IF(L1627=LIST!$A$80,"",IF(L1627=LIST!$A$72,"",IF(L1627=LIST!$A$73,"",IF(L1627=LIST!$A$81,"",IF(L1627=LIST!$A$82,"",IF(L1627=LIST!$A$79,"",IF(K1627=LIST!$A$75,LIST!$A$75,ROUND(J1627*L1627,2)))))))))))))</f>
        <v/>
      </c>
      <c r="J1627" s="43">
        <f>IF(D1627="",0,IF(K1627=LIST!$A$75,0,IF(K1627=LIST!$A$76,0,IF(K1627=LIST!$A$77,0,IF(K1627=LIST!$A$78,0,(MIN(D1627,8)-K1627))))))</f>
        <v>0</v>
      </c>
      <c r="K1627" s="185" t="str">
        <f>IF(D1627="","",IF('CLAIM FORM'!$M$7="",0,IF(L1627=LIST!$A$78,0,IF('CLAIM FORM'!$M$7="R&amp;D",0,IF(E1627="",LIST!$A$75,IF(F1627=LIST!$F$30,0,IFERROR(((VLOOKUP(E1627,'TRAINING CODE'!B:D,3,FALSE)*MIN(D1627,8))),LIST!$A$76)))))))</f>
        <v/>
      </c>
      <c r="L1627" s="183" t="str">
        <f>IF(B1627="","",IF('CLAIM FORM'!$M$7="",LIST!$A$77,IFERROR(VLOOKUP(B1627,'PHR (Project Hourly Rate)'!B:G,6,FALSE),LIST!$A$78)))</f>
        <v/>
      </c>
    </row>
    <row r="1628" spans="1:12" ht="36" customHeight="1">
      <c r="A1628" s="184">
        <v>1626</v>
      </c>
      <c r="B1628" s="46"/>
      <c r="C1628" s="47"/>
      <c r="D1628" s="48"/>
      <c r="E1628" s="49"/>
      <c r="F1628" s="49"/>
      <c r="G1628" s="41" t="str">
        <f>IF(C1628="","",VLOOKUP(WEEKDAY(C1628),LIST!$A$15:$B$21,2,FALSE))</f>
        <v/>
      </c>
      <c r="H1628" s="42" t="str">
        <f>IF(B1628="","",IF(L1628=LIST!$A$80,LIST!$A$78,IF(L1628=LIST!$A$81,LIST!$A$78,IF(L1628=LIST!$A$82,LIST!$A$78,IF(IFERROR(VLOOKUP(B1628,'PHR (Project Hourly Rate)'!B:G,6,FALSE),LIST!$A$78)=0,LIST!$A$79,L1628)))))</f>
        <v/>
      </c>
      <c r="I1628" s="42" t="str">
        <f>IF(B1628="","",IF(L1628=LIST!$A$75,"",IF(K1628=LIST!$A$76,LIST!$A$76,IF(L1628=LIST!$A$77,"",IF(L1628=LIST!$A$78,"",IF(L1628=LIST!$A$80,"",IF(L1628=LIST!$A$72,"",IF(L1628=LIST!$A$73,"",IF(L1628=LIST!$A$81,"",IF(L1628=LIST!$A$82,"",IF(L1628=LIST!$A$79,"",IF(K1628=LIST!$A$75,LIST!$A$75,ROUND(J1628*L1628,2)))))))))))))</f>
        <v/>
      </c>
      <c r="J1628" s="43">
        <f>IF(D1628="",0,IF(K1628=LIST!$A$75,0,IF(K1628=LIST!$A$76,0,IF(K1628=LIST!$A$77,0,IF(K1628=LIST!$A$78,0,(MIN(D1628,8)-K1628))))))</f>
        <v>0</v>
      </c>
      <c r="K1628" s="185" t="str">
        <f>IF(D1628="","",IF('CLAIM FORM'!$M$7="",0,IF(L1628=LIST!$A$78,0,IF('CLAIM FORM'!$M$7="R&amp;D",0,IF(E1628="",LIST!$A$75,IF(F1628=LIST!$F$30,0,IFERROR(((VLOOKUP(E1628,'TRAINING CODE'!B:D,3,FALSE)*MIN(D1628,8))),LIST!$A$76)))))))</f>
        <v/>
      </c>
      <c r="L1628" s="183" t="str">
        <f>IF(B1628="","",IF('CLAIM FORM'!$M$7="",LIST!$A$77,IFERROR(VLOOKUP(B1628,'PHR (Project Hourly Rate)'!B:G,6,FALSE),LIST!$A$78)))</f>
        <v/>
      </c>
    </row>
    <row r="1629" spans="1:12" ht="36" customHeight="1">
      <c r="A1629" s="184">
        <v>1627</v>
      </c>
      <c r="B1629" s="46"/>
      <c r="C1629" s="47"/>
      <c r="D1629" s="48"/>
      <c r="E1629" s="49"/>
      <c r="F1629" s="49"/>
      <c r="G1629" s="41" t="str">
        <f>IF(C1629="","",VLOOKUP(WEEKDAY(C1629),LIST!$A$15:$B$21,2,FALSE))</f>
        <v/>
      </c>
      <c r="H1629" s="42" t="str">
        <f>IF(B1629="","",IF(L1629=LIST!$A$80,LIST!$A$78,IF(L1629=LIST!$A$81,LIST!$A$78,IF(L1629=LIST!$A$82,LIST!$A$78,IF(IFERROR(VLOOKUP(B1629,'PHR (Project Hourly Rate)'!B:G,6,FALSE),LIST!$A$78)=0,LIST!$A$79,L1629)))))</f>
        <v/>
      </c>
      <c r="I1629" s="42" t="str">
        <f>IF(B1629="","",IF(L1629=LIST!$A$75,"",IF(K1629=LIST!$A$76,LIST!$A$76,IF(L1629=LIST!$A$77,"",IF(L1629=LIST!$A$78,"",IF(L1629=LIST!$A$80,"",IF(L1629=LIST!$A$72,"",IF(L1629=LIST!$A$73,"",IF(L1629=LIST!$A$81,"",IF(L1629=LIST!$A$82,"",IF(L1629=LIST!$A$79,"",IF(K1629=LIST!$A$75,LIST!$A$75,ROUND(J1629*L1629,2)))))))))))))</f>
        <v/>
      </c>
      <c r="J1629" s="43">
        <f>IF(D1629="",0,IF(K1629=LIST!$A$75,0,IF(K1629=LIST!$A$76,0,IF(K1629=LIST!$A$77,0,IF(K1629=LIST!$A$78,0,(MIN(D1629,8)-K1629))))))</f>
        <v>0</v>
      </c>
      <c r="K1629" s="185" t="str">
        <f>IF(D1629="","",IF('CLAIM FORM'!$M$7="",0,IF(L1629=LIST!$A$78,0,IF('CLAIM FORM'!$M$7="R&amp;D",0,IF(E1629="",LIST!$A$75,IF(F1629=LIST!$F$30,0,IFERROR(((VLOOKUP(E1629,'TRAINING CODE'!B:D,3,FALSE)*MIN(D1629,8))),LIST!$A$76)))))))</f>
        <v/>
      </c>
      <c r="L1629" s="183" t="str">
        <f>IF(B1629="","",IF('CLAIM FORM'!$M$7="",LIST!$A$77,IFERROR(VLOOKUP(B1629,'PHR (Project Hourly Rate)'!B:G,6,FALSE),LIST!$A$78)))</f>
        <v/>
      </c>
    </row>
    <row r="1630" spans="1:12" ht="36" customHeight="1">
      <c r="A1630" s="184">
        <v>1628</v>
      </c>
      <c r="B1630" s="46"/>
      <c r="C1630" s="47"/>
      <c r="D1630" s="48"/>
      <c r="E1630" s="49"/>
      <c r="F1630" s="49"/>
      <c r="G1630" s="41" t="str">
        <f>IF(C1630="","",VLOOKUP(WEEKDAY(C1630),LIST!$A$15:$B$21,2,FALSE))</f>
        <v/>
      </c>
      <c r="H1630" s="42" t="str">
        <f>IF(B1630="","",IF(L1630=LIST!$A$80,LIST!$A$78,IF(L1630=LIST!$A$81,LIST!$A$78,IF(L1630=LIST!$A$82,LIST!$A$78,IF(IFERROR(VLOOKUP(B1630,'PHR (Project Hourly Rate)'!B:G,6,FALSE),LIST!$A$78)=0,LIST!$A$79,L1630)))))</f>
        <v/>
      </c>
      <c r="I1630" s="42" t="str">
        <f>IF(B1630="","",IF(L1630=LIST!$A$75,"",IF(K1630=LIST!$A$76,LIST!$A$76,IF(L1630=LIST!$A$77,"",IF(L1630=LIST!$A$78,"",IF(L1630=LIST!$A$80,"",IF(L1630=LIST!$A$72,"",IF(L1630=LIST!$A$73,"",IF(L1630=LIST!$A$81,"",IF(L1630=LIST!$A$82,"",IF(L1630=LIST!$A$79,"",IF(K1630=LIST!$A$75,LIST!$A$75,ROUND(J1630*L1630,2)))))))))))))</f>
        <v/>
      </c>
      <c r="J1630" s="43">
        <f>IF(D1630="",0,IF(K1630=LIST!$A$75,0,IF(K1630=LIST!$A$76,0,IF(K1630=LIST!$A$77,0,IF(K1630=LIST!$A$78,0,(MIN(D1630,8)-K1630))))))</f>
        <v>0</v>
      </c>
      <c r="K1630" s="185" t="str">
        <f>IF(D1630="","",IF('CLAIM FORM'!$M$7="",0,IF(L1630=LIST!$A$78,0,IF('CLAIM FORM'!$M$7="R&amp;D",0,IF(E1630="",LIST!$A$75,IF(F1630=LIST!$F$30,0,IFERROR(((VLOOKUP(E1630,'TRAINING CODE'!B:D,3,FALSE)*MIN(D1630,8))),LIST!$A$76)))))))</f>
        <v/>
      </c>
      <c r="L1630" s="183" t="str">
        <f>IF(B1630="","",IF('CLAIM FORM'!$M$7="",LIST!$A$77,IFERROR(VLOOKUP(B1630,'PHR (Project Hourly Rate)'!B:G,6,FALSE),LIST!$A$78)))</f>
        <v/>
      </c>
    </row>
    <row r="1631" spans="1:12" ht="36" customHeight="1">
      <c r="A1631" s="184">
        <v>1629</v>
      </c>
      <c r="B1631" s="46"/>
      <c r="C1631" s="47"/>
      <c r="D1631" s="48"/>
      <c r="E1631" s="49"/>
      <c r="F1631" s="49"/>
      <c r="G1631" s="41" t="str">
        <f>IF(C1631="","",VLOOKUP(WEEKDAY(C1631),LIST!$A$15:$B$21,2,FALSE))</f>
        <v/>
      </c>
      <c r="H1631" s="42" t="str">
        <f>IF(B1631="","",IF(L1631=LIST!$A$80,LIST!$A$78,IF(L1631=LIST!$A$81,LIST!$A$78,IF(L1631=LIST!$A$82,LIST!$A$78,IF(IFERROR(VLOOKUP(B1631,'PHR (Project Hourly Rate)'!B:G,6,FALSE),LIST!$A$78)=0,LIST!$A$79,L1631)))))</f>
        <v/>
      </c>
      <c r="I1631" s="42" t="str">
        <f>IF(B1631="","",IF(L1631=LIST!$A$75,"",IF(K1631=LIST!$A$76,LIST!$A$76,IF(L1631=LIST!$A$77,"",IF(L1631=LIST!$A$78,"",IF(L1631=LIST!$A$80,"",IF(L1631=LIST!$A$72,"",IF(L1631=LIST!$A$73,"",IF(L1631=LIST!$A$81,"",IF(L1631=LIST!$A$82,"",IF(L1631=LIST!$A$79,"",IF(K1631=LIST!$A$75,LIST!$A$75,ROUND(J1631*L1631,2)))))))))))))</f>
        <v/>
      </c>
      <c r="J1631" s="43">
        <f>IF(D1631="",0,IF(K1631=LIST!$A$75,0,IF(K1631=LIST!$A$76,0,IF(K1631=LIST!$A$77,0,IF(K1631=LIST!$A$78,0,(MIN(D1631,8)-K1631))))))</f>
        <v>0</v>
      </c>
      <c r="K1631" s="185" t="str">
        <f>IF(D1631="","",IF('CLAIM FORM'!$M$7="",0,IF(L1631=LIST!$A$78,0,IF('CLAIM FORM'!$M$7="R&amp;D",0,IF(E1631="",LIST!$A$75,IF(F1631=LIST!$F$30,0,IFERROR(((VLOOKUP(E1631,'TRAINING CODE'!B:D,3,FALSE)*MIN(D1631,8))),LIST!$A$76)))))))</f>
        <v/>
      </c>
      <c r="L1631" s="183" t="str">
        <f>IF(B1631="","",IF('CLAIM FORM'!$M$7="",LIST!$A$77,IFERROR(VLOOKUP(B1631,'PHR (Project Hourly Rate)'!B:G,6,FALSE),LIST!$A$78)))</f>
        <v/>
      </c>
    </row>
    <row r="1632" spans="1:12" ht="36" customHeight="1">
      <c r="A1632" s="184">
        <v>1630</v>
      </c>
      <c r="B1632" s="46"/>
      <c r="C1632" s="47"/>
      <c r="D1632" s="48"/>
      <c r="E1632" s="49"/>
      <c r="F1632" s="49"/>
      <c r="G1632" s="41" t="str">
        <f>IF(C1632="","",VLOOKUP(WEEKDAY(C1632),LIST!$A$15:$B$21,2,FALSE))</f>
        <v/>
      </c>
      <c r="H1632" s="42" t="str">
        <f>IF(B1632="","",IF(L1632=LIST!$A$80,LIST!$A$78,IF(L1632=LIST!$A$81,LIST!$A$78,IF(L1632=LIST!$A$82,LIST!$A$78,IF(IFERROR(VLOOKUP(B1632,'PHR (Project Hourly Rate)'!B:G,6,FALSE),LIST!$A$78)=0,LIST!$A$79,L1632)))))</f>
        <v/>
      </c>
      <c r="I1632" s="42" t="str">
        <f>IF(B1632="","",IF(L1632=LIST!$A$75,"",IF(K1632=LIST!$A$76,LIST!$A$76,IF(L1632=LIST!$A$77,"",IF(L1632=LIST!$A$78,"",IF(L1632=LIST!$A$80,"",IF(L1632=LIST!$A$72,"",IF(L1632=LIST!$A$73,"",IF(L1632=LIST!$A$81,"",IF(L1632=LIST!$A$82,"",IF(L1632=LIST!$A$79,"",IF(K1632=LIST!$A$75,LIST!$A$75,ROUND(J1632*L1632,2)))))))))))))</f>
        <v/>
      </c>
      <c r="J1632" s="43">
        <f>IF(D1632="",0,IF(K1632=LIST!$A$75,0,IF(K1632=LIST!$A$76,0,IF(K1632=LIST!$A$77,0,IF(K1632=LIST!$A$78,0,(MIN(D1632,8)-K1632))))))</f>
        <v>0</v>
      </c>
      <c r="K1632" s="185" t="str">
        <f>IF(D1632="","",IF('CLAIM FORM'!$M$7="",0,IF(L1632=LIST!$A$78,0,IF('CLAIM FORM'!$M$7="R&amp;D",0,IF(E1632="",LIST!$A$75,IF(F1632=LIST!$F$30,0,IFERROR(((VLOOKUP(E1632,'TRAINING CODE'!B:D,3,FALSE)*MIN(D1632,8))),LIST!$A$76)))))))</f>
        <v/>
      </c>
      <c r="L1632" s="183" t="str">
        <f>IF(B1632="","",IF('CLAIM FORM'!$M$7="",LIST!$A$77,IFERROR(VLOOKUP(B1632,'PHR (Project Hourly Rate)'!B:G,6,FALSE),LIST!$A$78)))</f>
        <v/>
      </c>
    </row>
    <row r="1633" spans="1:12" ht="36" customHeight="1">
      <c r="A1633" s="184">
        <v>1631</v>
      </c>
      <c r="B1633" s="46"/>
      <c r="C1633" s="47"/>
      <c r="D1633" s="48"/>
      <c r="E1633" s="49"/>
      <c r="F1633" s="49"/>
      <c r="G1633" s="41" t="str">
        <f>IF(C1633="","",VLOOKUP(WEEKDAY(C1633),LIST!$A$15:$B$21,2,FALSE))</f>
        <v/>
      </c>
      <c r="H1633" s="42" t="str">
        <f>IF(B1633="","",IF(L1633=LIST!$A$80,LIST!$A$78,IF(L1633=LIST!$A$81,LIST!$A$78,IF(L1633=LIST!$A$82,LIST!$A$78,IF(IFERROR(VLOOKUP(B1633,'PHR (Project Hourly Rate)'!B:G,6,FALSE),LIST!$A$78)=0,LIST!$A$79,L1633)))))</f>
        <v/>
      </c>
      <c r="I1633" s="42" t="str">
        <f>IF(B1633="","",IF(L1633=LIST!$A$75,"",IF(K1633=LIST!$A$76,LIST!$A$76,IF(L1633=LIST!$A$77,"",IF(L1633=LIST!$A$78,"",IF(L1633=LIST!$A$80,"",IF(L1633=LIST!$A$72,"",IF(L1633=LIST!$A$73,"",IF(L1633=LIST!$A$81,"",IF(L1633=LIST!$A$82,"",IF(L1633=LIST!$A$79,"",IF(K1633=LIST!$A$75,LIST!$A$75,ROUND(J1633*L1633,2)))))))))))))</f>
        <v/>
      </c>
      <c r="J1633" s="43">
        <f>IF(D1633="",0,IF(K1633=LIST!$A$75,0,IF(K1633=LIST!$A$76,0,IF(K1633=LIST!$A$77,0,IF(K1633=LIST!$A$78,0,(MIN(D1633,8)-K1633))))))</f>
        <v>0</v>
      </c>
      <c r="K1633" s="185" t="str">
        <f>IF(D1633="","",IF('CLAIM FORM'!$M$7="",0,IF(L1633=LIST!$A$78,0,IF('CLAIM FORM'!$M$7="R&amp;D",0,IF(E1633="",LIST!$A$75,IF(F1633=LIST!$F$30,0,IFERROR(((VLOOKUP(E1633,'TRAINING CODE'!B:D,3,FALSE)*MIN(D1633,8))),LIST!$A$76)))))))</f>
        <v/>
      </c>
      <c r="L1633" s="183" t="str">
        <f>IF(B1633="","",IF('CLAIM FORM'!$M$7="",LIST!$A$77,IFERROR(VLOOKUP(B1633,'PHR (Project Hourly Rate)'!B:G,6,FALSE),LIST!$A$78)))</f>
        <v/>
      </c>
    </row>
    <row r="1634" spans="1:12" ht="36" customHeight="1">
      <c r="A1634" s="184">
        <v>1632</v>
      </c>
      <c r="B1634" s="46"/>
      <c r="C1634" s="47"/>
      <c r="D1634" s="48"/>
      <c r="E1634" s="49"/>
      <c r="F1634" s="49"/>
      <c r="G1634" s="41" t="str">
        <f>IF(C1634="","",VLOOKUP(WEEKDAY(C1634),LIST!$A$15:$B$21,2,FALSE))</f>
        <v/>
      </c>
      <c r="H1634" s="42" t="str">
        <f>IF(B1634="","",IF(L1634=LIST!$A$80,LIST!$A$78,IF(L1634=LIST!$A$81,LIST!$A$78,IF(L1634=LIST!$A$82,LIST!$A$78,IF(IFERROR(VLOOKUP(B1634,'PHR (Project Hourly Rate)'!B:G,6,FALSE),LIST!$A$78)=0,LIST!$A$79,L1634)))))</f>
        <v/>
      </c>
      <c r="I1634" s="42" t="str">
        <f>IF(B1634="","",IF(L1634=LIST!$A$75,"",IF(K1634=LIST!$A$76,LIST!$A$76,IF(L1634=LIST!$A$77,"",IF(L1634=LIST!$A$78,"",IF(L1634=LIST!$A$80,"",IF(L1634=LIST!$A$72,"",IF(L1634=LIST!$A$73,"",IF(L1634=LIST!$A$81,"",IF(L1634=LIST!$A$82,"",IF(L1634=LIST!$A$79,"",IF(K1634=LIST!$A$75,LIST!$A$75,ROUND(J1634*L1634,2)))))))))))))</f>
        <v/>
      </c>
      <c r="J1634" s="43">
        <f>IF(D1634="",0,IF(K1634=LIST!$A$75,0,IF(K1634=LIST!$A$76,0,IF(K1634=LIST!$A$77,0,IF(K1634=LIST!$A$78,0,(MIN(D1634,8)-K1634))))))</f>
        <v>0</v>
      </c>
      <c r="K1634" s="185" t="str">
        <f>IF(D1634="","",IF('CLAIM FORM'!$M$7="",0,IF(L1634=LIST!$A$78,0,IF('CLAIM FORM'!$M$7="R&amp;D",0,IF(E1634="",LIST!$A$75,IF(F1634=LIST!$F$30,0,IFERROR(((VLOOKUP(E1634,'TRAINING CODE'!B:D,3,FALSE)*MIN(D1634,8))),LIST!$A$76)))))))</f>
        <v/>
      </c>
      <c r="L1634" s="183" t="str">
        <f>IF(B1634="","",IF('CLAIM FORM'!$M$7="",LIST!$A$77,IFERROR(VLOOKUP(B1634,'PHR (Project Hourly Rate)'!B:G,6,FALSE),LIST!$A$78)))</f>
        <v/>
      </c>
    </row>
    <row r="1635" spans="1:12" ht="36" customHeight="1">
      <c r="A1635" s="184">
        <v>1633</v>
      </c>
      <c r="B1635" s="46"/>
      <c r="C1635" s="47"/>
      <c r="D1635" s="48"/>
      <c r="E1635" s="49"/>
      <c r="F1635" s="49"/>
      <c r="G1635" s="41" t="str">
        <f>IF(C1635="","",VLOOKUP(WEEKDAY(C1635),LIST!$A$15:$B$21,2,FALSE))</f>
        <v/>
      </c>
      <c r="H1635" s="42" t="str">
        <f>IF(B1635="","",IF(L1635=LIST!$A$80,LIST!$A$78,IF(L1635=LIST!$A$81,LIST!$A$78,IF(L1635=LIST!$A$82,LIST!$A$78,IF(IFERROR(VLOOKUP(B1635,'PHR (Project Hourly Rate)'!B:G,6,FALSE),LIST!$A$78)=0,LIST!$A$79,L1635)))))</f>
        <v/>
      </c>
      <c r="I1635" s="42" t="str">
        <f>IF(B1635="","",IF(L1635=LIST!$A$75,"",IF(K1635=LIST!$A$76,LIST!$A$76,IF(L1635=LIST!$A$77,"",IF(L1635=LIST!$A$78,"",IF(L1635=LIST!$A$80,"",IF(L1635=LIST!$A$72,"",IF(L1635=LIST!$A$73,"",IF(L1635=LIST!$A$81,"",IF(L1635=LIST!$A$82,"",IF(L1635=LIST!$A$79,"",IF(K1635=LIST!$A$75,LIST!$A$75,ROUND(J1635*L1635,2)))))))))))))</f>
        <v/>
      </c>
      <c r="J1635" s="43">
        <f>IF(D1635="",0,IF(K1635=LIST!$A$75,0,IF(K1635=LIST!$A$76,0,IF(K1635=LIST!$A$77,0,IF(K1635=LIST!$A$78,0,(MIN(D1635,8)-K1635))))))</f>
        <v>0</v>
      </c>
      <c r="K1635" s="185" t="str">
        <f>IF(D1635="","",IF('CLAIM FORM'!$M$7="",0,IF(L1635=LIST!$A$78,0,IF('CLAIM FORM'!$M$7="R&amp;D",0,IF(E1635="",LIST!$A$75,IF(F1635=LIST!$F$30,0,IFERROR(((VLOOKUP(E1635,'TRAINING CODE'!B:D,3,FALSE)*MIN(D1635,8))),LIST!$A$76)))))))</f>
        <v/>
      </c>
      <c r="L1635" s="183" t="str">
        <f>IF(B1635="","",IF('CLAIM FORM'!$M$7="",LIST!$A$77,IFERROR(VLOOKUP(B1635,'PHR (Project Hourly Rate)'!B:G,6,FALSE),LIST!$A$78)))</f>
        <v/>
      </c>
    </row>
    <row r="1636" spans="1:12" ht="36" customHeight="1">
      <c r="A1636" s="184">
        <v>1634</v>
      </c>
      <c r="B1636" s="46"/>
      <c r="C1636" s="47"/>
      <c r="D1636" s="48"/>
      <c r="E1636" s="49"/>
      <c r="F1636" s="49"/>
      <c r="G1636" s="41" t="str">
        <f>IF(C1636="","",VLOOKUP(WEEKDAY(C1636),LIST!$A$15:$B$21,2,FALSE))</f>
        <v/>
      </c>
      <c r="H1636" s="42" t="str">
        <f>IF(B1636="","",IF(L1636=LIST!$A$80,LIST!$A$78,IF(L1636=LIST!$A$81,LIST!$A$78,IF(L1636=LIST!$A$82,LIST!$A$78,IF(IFERROR(VLOOKUP(B1636,'PHR (Project Hourly Rate)'!B:G,6,FALSE),LIST!$A$78)=0,LIST!$A$79,L1636)))))</f>
        <v/>
      </c>
      <c r="I1636" s="42" t="str">
        <f>IF(B1636="","",IF(L1636=LIST!$A$75,"",IF(K1636=LIST!$A$76,LIST!$A$76,IF(L1636=LIST!$A$77,"",IF(L1636=LIST!$A$78,"",IF(L1636=LIST!$A$80,"",IF(L1636=LIST!$A$72,"",IF(L1636=LIST!$A$73,"",IF(L1636=LIST!$A$81,"",IF(L1636=LIST!$A$82,"",IF(L1636=LIST!$A$79,"",IF(K1636=LIST!$A$75,LIST!$A$75,ROUND(J1636*L1636,2)))))))))))))</f>
        <v/>
      </c>
      <c r="J1636" s="43">
        <f>IF(D1636="",0,IF(K1636=LIST!$A$75,0,IF(K1636=LIST!$A$76,0,IF(K1636=LIST!$A$77,0,IF(K1636=LIST!$A$78,0,(MIN(D1636,8)-K1636))))))</f>
        <v>0</v>
      </c>
      <c r="K1636" s="185" t="str">
        <f>IF(D1636="","",IF('CLAIM FORM'!$M$7="",0,IF(L1636=LIST!$A$78,0,IF('CLAIM FORM'!$M$7="R&amp;D",0,IF(E1636="",LIST!$A$75,IF(F1636=LIST!$F$30,0,IFERROR(((VLOOKUP(E1636,'TRAINING CODE'!B:D,3,FALSE)*MIN(D1636,8))),LIST!$A$76)))))))</f>
        <v/>
      </c>
      <c r="L1636" s="183" t="str">
        <f>IF(B1636="","",IF('CLAIM FORM'!$M$7="",LIST!$A$77,IFERROR(VLOOKUP(B1636,'PHR (Project Hourly Rate)'!B:G,6,FALSE),LIST!$A$78)))</f>
        <v/>
      </c>
    </row>
    <row r="1637" spans="1:12" ht="36" customHeight="1">
      <c r="A1637" s="184">
        <v>1635</v>
      </c>
      <c r="B1637" s="46"/>
      <c r="C1637" s="47"/>
      <c r="D1637" s="48"/>
      <c r="E1637" s="49"/>
      <c r="F1637" s="49"/>
      <c r="G1637" s="41" t="str">
        <f>IF(C1637="","",VLOOKUP(WEEKDAY(C1637),LIST!$A$15:$B$21,2,FALSE))</f>
        <v/>
      </c>
      <c r="H1637" s="42" t="str">
        <f>IF(B1637="","",IF(L1637=LIST!$A$80,LIST!$A$78,IF(L1637=LIST!$A$81,LIST!$A$78,IF(L1637=LIST!$A$82,LIST!$A$78,IF(IFERROR(VLOOKUP(B1637,'PHR (Project Hourly Rate)'!B:G,6,FALSE),LIST!$A$78)=0,LIST!$A$79,L1637)))))</f>
        <v/>
      </c>
      <c r="I1637" s="42" t="str">
        <f>IF(B1637="","",IF(L1637=LIST!$A$75,"",IF(K1637=LIST!$A$76,LIST!$A$76,IF(L1637=LIST!$A$77,"",IF(L1637=LIST!$A$78,"",IF(L1637=LIST!$A$80,"",IF(L1637=LIST!$A$72,"",IF(L1637=LIST!$A$73,"",IF(L1637=LIST!$A$81,"",IF(L1637=LIST!$A$82,"",IF(L1637=LIST!$A$79,"",IF(K1637=LIST!$A$75,LIST!$A$75,ROUND(J1637*L1637,2)))))))))))))</f>
        <v/>
      </c>
      <c r="J1637" s="43">
        <f>IF(D1637="",0,IF(K1637=LIST!$A$75,0,IF(K1637=LIST!$A$76,0,IF(K1637=LIST!$A$77,0,IF(K1637=LIST!$A$78,0,(MIN(D1637,8)-K1637))))))</f>
        <v>0</v>
      </c>
      <c r="K1637" s="185" t="str">
        <f>IF(D1637="","",IF('CLAIM FORM'!$M$7="",0,IF(L1637=LIST!$A$78,0,IF('CLAIM FORM'!$M$7="R&amp;D",0,IF(E1637="",LIST!$A$75,IF(F1637=LIST!$F$30,0,IFERROR(((VLOOKUP(E1637,'TRAINING CODE'!B:D,3,FALSE)*MIN(D1637,8))),LIST!$A$76)))))))</f>
        <v/>
      </c>
      <c r="L1637" s="183" t="str">
        <f>IF(B1637="","",IF('CLAIM FORM'!$M$7="",LIST!$A$77,IFERROR(VLOOKUP(B1637,'PHR (Project Hourly Rate)'!B:G,6,FALSE),LIST!$A$78)))</f>
        <v/>
      </c>
    </row>
    <row r="1638" spans="1:12" ht="36" customHeight="1">
      <c r="A1638" s="184">
        <v>1636</v>
      </c>
      <c r="B1638" s="46"/>
      <c r="C1638" s="47"/>
      <c r="D1638" s="48"/>
      <c r="E1638" s="49"/>
      <c r="F1638" s="49"/>
      <c r="G1638" s="41" t="str">
        <f>IF(C1638="","",VLOOKUP(WEEKDAY(C1638),LIST!$A$15:$B$21,2,FALSE))</f>
        <v/>
      </c>
      <c r="H1638" s="42" t="str">
        <f>IF(B1638="","",IF(L1638=LIST!$A$80,LIST!$A$78,IF(L1638=LIST!$A$81,LIST!$A$78,IF(L1638=LIST!$A$82,LIST!$A$78,IF(IFERROR(VLOOKUP(B1638,'PHR (Project Hourly Rate)'!B:G,6,FALSE),LIST!$A$78)=0,LIST!$A$79,L1638)))))</f>
        <v/>
      </c>
      <c r="I1638" s="42" t="str">
        <f>IF(B1638="","",IF(L1638=LIST!$A$75,"",IF(K1638=LIST!$A$76,LIST!$A$76,IF(L1638=LIST!$A$77,"",IF(L1638=LIST!$A$78,"",IF(L1638=LIST!$A$80,"",IF(L1638=LIST!$A$72,"",IF(L1638=LIST!$A$73,"",IF(L1638=LIST!$A$81,"",IF(L1638=LIST!$A$82,"",IF(L1638=LIST!$A$79,"",IF(K1638=LIST!$A$75,LIST!$A$75,ROUND(J1638*L1638,2)))))))))))))</f>
        <v/>
      </c>
      <c r="J1638" s="43">
        <f>IF(D1638="",0,IF(K1638=LIST!$A$75,0,IF(K1638=LIST!$A$76,0,IF(K1638=LIST!$A$77,0,IF(K1638=LIST!$A$78,0,(MIN(D1638,8)-K1638))))))</f>
        <v>0</v>
      </c>
      <c r="K1638" s="185" t="str">
        <f>IF(D1638="","",IF('CLAIM FORM'!$M$7="",0,IF(L1638=LIST!$A$78,0,IF('CLAIM FORM'!$M$7="R&amp;D",0,IF(E1638="",LIST!$A$75,IF(F1638=LIST!$F$30,0,IFERROR(((VLOOKUP(E1638,'TRAINING CODE'!B:D,3,FALSE)*MIN(D1638,8))),LIST!$A$76)))))))</f>
        <v/>
      </c>
      <c r="L1638" s="183" t="str">
        <f>IF(B1638="","",IF('CLAIM FORM'!$M$7="",LIST!$A$77,IFERROR(VLOOKUP(B1638,'PHR (Project Hourly Rate)'!B:G,6,FALSE),LIST!$A$78)))</f>
        <v/>
      </c>
    </row>
    <row r="1639" spans="1:12" ht="36" customHeight="1">
      <c r="A1639" s="184">
        <v>1637</v>
      </c>
      <c r="B1639" s="46"/>
      <c r="C1639" s="47"/>
      <c r="D1639" s="48"/>
      <c r="E1639" s="49"/>
      <c r="F1639" s="49"/>
      <c r="G1639" s="41" t="str">
        <f>IF(C1639="","",VLOOKUP(WEEKDAY(C1639),LIST!$A$15:$B$21,2,FALSE))</f>
        <v/>
      </c>
      <c r="H1639" s="42" t="str">
        <f>IF(B1639="","",IF(L1639=LIST!$A$80,LIST!$A$78,IF(L1639=LIST!$A$81,LIST!$A$78,IF(L1639=LIST!$A$82,LIST!$A$78,IF(IFERROR(VLOOKUP(B1639,'PHR (Project Hourly Rate)'!B:G,6,FALSE),LIST!$A$78)=0,LIST!$A$79,L1639)))))</f>
        <v/>
      </c>
      <c r="I1639" s="42" t="str">
        <f>IF(B1639="","",IF(L1639=LIST!$A$75,"",IF(K1639=LIST!$A$76,LIST!$A$76,IF(L1639=LIST!$A$77,"",IF(L1639=LIST!$A$78,"",IF(L1639=LIST!$A$80,"",IF(L1639=LIST!$A$72,"",IF(L1639=LIST!$A$73,"",IF(L1639=LIST!$A$81,"",IF(L1639=LIST!$A$82,"",IF(L1639=LIST!$A$79,"",IF(K1639=LIST!$A$75,LIST!$A$75,ROUND(J1639*L1639,2)))))))))))))</f>
        <v/>
      </c>
      <c r="J1639" s="43">
        <f>IF(D1639="",0,IF(K1639=LIST!$A$75,0,IF(K1639=LIST!$A$76,0,IF(K1639=LIST!$A$77,0,IF(K1639=LIST!$A$78,0,(MIN(D1639,8)-K1639))))))</f>
        <v>0</v>
      </c>
      <c r="K1639" s="185" t="str">
        <f>IF(D1639="","",IF('CLAIM FORM'!$M$7="",0,IF(L1639=LIST!$A$78,0,IF('CLAIM FORM'!$M$7="R&amp;D",0,IF(E1639="",LIST!$A$75,IF(F1639=LIST!$F$30,0,IFERROR(((VLOOKUP(E1639,'TRAINING CODE'!B:D,3,FALSE)*MIN(D1639,8))),LIST!$A$76)))))))</f>
        <v/>
      </c>
      <c r="L1639" s="183" t="str">
        <f>IF(B1639="","",IF('CLAIM FORM'!$M$7="",LIST!$A$77,IFERROR(VLOOKUP(B1639,'PHR (Project Hourly Rate)'!B:G,6,FALSE),LIST!$A$78)))</f>
        <v/>
      </c>
    </row>
    <row r="1640" spans="1:12" ht="36" customHeight="1">
      <c r="A1640" s="184">
        <v>1638</v>
      </c>
      <c r="B1640" s="46"/>
      <c r="C1640" s="47"/>
      <c r="D1640" s="48"/>
      <c r="E1640" s="49"/>
      <c r="F1640" s="49"/>
      <c r="G1640" s="41" t="str">
        <f>IF(C1640="","",VLOOKUP(WEEKDAY(C1640),LIST!$A$15:$B$21,2,FALSE))</f>
        <v/>
      </c>
      <c r="H1640" s="42" t="str">
        <f>IF(B1640="","",IF(L1640=LIST!$A$80,LIST!$A$78,IF(L1640=LIST!$A$81,LIST!$A$78,IF(L1640=LIST!$A$82,LIST!$A$78,IF(IFERROR(VLOOKUP(B1640,'PHR (Project Hourly Rate)'!B:G,6,FALSE),LIST!$A$78)=0,LIST!$A$79,L1640)))))</f>
        <v/>
      </c>
      <c r="I1640" s="42" t="str">
        <f>IF(B1640="","",IF(L1640=LIST!$A$75,"",IF(K1640=LIST!$A$76,LIST!$A$76,IF(L1640=LIST!$A$77,"",IF(L1640=LIST!$A$78,"",IF(L1640=LIST!$A$80,"",IF(L1640=LIST!$A$72,"",IF(L1640=LIST!$A$73,"",IF(L1640=LIST!$A$81,"",IF(L1640=LIST!$A$82,"",IF(L1640=LIST!$A$79,"",IF(K1640=LIST!$A$75,LIST!$A$75,ROUND(J1640*L1640,2)))))))))))))</f>
        <v/>
      </c>
      <c r="J1640" s="43">
        <f>IF(D1640="",0,IF(K1640=LIST!$A$75,0,IF(K1640=LIST!$A$76,0,IF(K1640=LIST!$A$77,0,IF(K1640=LIST!$A$78,0,(MIN(D1640,8)-K1640))))))</f>
        <v>0</v>
      </c>
      <c r="K1640" s="185" t="str">
        <f>IF(D1640="","",IF('CLAIM FORM'!$M$7="",0,IF(L1640=LIST!$A$78,0,IF('CLAIM FORM'!$M$7="R&amp;D",0,IF(E1640="",LIST!$A$75,IF(F1640=LIST!$F$30,0,IFERROR(((VLOOKUP(E1640,'TRAINING CODE'!B:D,3,FALSE)*MIN(D1640,8))),LIST!$A$76)))))))</f>
        <v/>
      </c>
      <c r="L1640" s="183" t="str">
        <f>IF(B1640="","",IF('CLAIM FORM'!$M$7="",LIST!$A$77,IFERROR(VLOOKUP(B1640,'PHR (Project Hourly Rate)'!B:G,6,FALSE),LIST!$A$78)))</f>
        <v/>
      </c>
    </row>
    <row r="1641" spans="1:12" ht="36" customHeight="1">
      <c r="A1641" s="184">
        <v>1639</v>
      </c>
      <c r="B1641" s="46"/>
      <c r="C1641" s="47"/>
      <c r="D1641" s="48"/>
      <c r="E1641" s="49"/>
      <c r="F1641" s="49"/>
      <c r="G1641" s="41" t="str">
        <f>IF(C1641="","",VLOOKUP(WEEKDAY(C1641),LIST!$A$15:$B$21,2,FALSE))</f>
        <v/>
      </c>
      <c r="H1641" s="42" t="str">
        <f>IF(B1641="","",IF(L1641=LIST!$A$80,LIST!$A$78,IF(L1641=LIST!$A$81,LIST!$A$78,IF(L1641=LIST!$A$82,LIST!$A$78,IF(IFERROR(VLOOKUP(B1641,'PHR (Project Hourly Rate)'!B:G,6,FALSE),LIST!$A$78)=0,LIST!$A$79,L1641)))))</f>
        <v/>
      </c>
      <c r="I1641" s="42" t="str">
        <f>IF(B1641="","",IF(L1641=LIST!$A$75,"",IF(K1641=LIST!$A$76,LIST!$A$76,IF(L1641=LIST!$A$77,"",IF(L1641=LIST!$A$78,"",IF(L1641=LIST!$A$80,"",IF(L1641=LIST!$A$72,"",IF(L1641=LIST!$A$73,"",IF(L1641=LIST!$A$81,"",IF(L1641=LIST!$A$82,"",IF(L1641=LIST!$A$79,"",IF(K1641=LIST!$A$75,LIST!$A$75,ROUND(J1641*L1641,2)))))))))))))</f>
        <v/>
      </c>
      <c r="J1641" s="43">
        <f>IF(D1641="",0,IF(K1641=LIST!$A$75,0,IF(K1641=LIST!$A$76,0,IF(K1641=LIST!$A$77,0,IF(K1641=LIST!$A$78,0,(MIN(D1641,8)-K1641))))))</f>
        <v>0</v>
      </c>
      <c r="K1641" s="185" t="str">
        <f>IF(D1641="","",IF('CLAIM FORM'!$M$7="",0,IF(L1641=LIST!$A$78,0,IF('CLAIM FORM'!$M$7="R&amp;D",0,IF(E1641="",LIST!$A$75,IF(F1641=LIST!$F$30,0,IFERROR(((VLOOKUP(E1641,'TRAINING CODE'!B:D,3,FALSE)*MIN(D1641,8))),LIST!$A$76)))))))</f>
        <v/>
      </c>
      <c r="L1641" s="183" t="str">
        <f>IF(B1641="","",IF('CLAIM FORM'!$M$7="",LIST!$A$77,IFERROR(VLOOKUP(B1641,'PHR (Project Hourly Rate)'!B:G,6,FALSE),LIST!$A$78)))</f>
        <v/>
      </c>
    </row>
    <row r="1642" spans="1:12" ht="36" customHeight="1">
      <c r="A1642" s="184">
        <v>1640</v>
      </c>
      <c r="B1642" s="46"/>
      <c r="C1642" s="47"/>
      <c r="D1642" s="48"/>
      <c r="E1642" s="49"/>
      <c r="F1642" s="49"/>
      <c r="G1642" s="41" t="str">
        <f>IF(C1642="","",VLOOKUP(WEEKDAY(C1642),LIST!$A$15:$B$21,2,FALSE))</f>
        <v/>
      </c>
      <c r="H1642" s="42" t="str">
        <f>IF(B1642="","",IF(L1642=LIST!$A$80,LIST!$A$78,IF(L1642=LIST!$A$81,LIST!$A$78,IF(L1642=LIST!$A$82,LIST!$A$78,IF(IFERROR(VLOOKUP(B1642,'PHR (Project Hourly Rate)'!B:G,6,FALSE),LIST!$A$78)=0,LIST!$A$79,L1642)))))</f>
        <v/>
      </c>
      <c r="I1642" s="42" t="str">
        <f>IF(B1642="","",IF(L1642=LIST!$A$75,"",IF(K1642=LIST!$A$76,LIST!$A$76,IF(L1642=LIST!$A$77,"",IF(L1642=LIST!$A$78,"",IF(L1642=LIST!$A$80,"",IF(L1642=LIST!$A$72,"",IF(L1642=LIST!$A$73,"",IF(L1642=LIST!$A$81,"",IF(L1642=LIST!$A$82,"",IF(L1642=LIST!$A$79,"",IF(K1642=LIST!$A$75,LIST!$A$75,ROUND(J1642*L1642,2)))))))))))))</f>
        <v/>
      </c>
      <c r="J1642" s="43">
        <f>IF(D1642="",0,IF(K1642=LIST!$A$75,0,IF(K1642=LIST!$A$76,0,IF(K1642=LIST!$A$77,0,IF(K1642=LIST!$A$78,0,(MIN(D1642,8)-K1642))))))</f>
        <v>0</v>
      </c>
      <c r="K1642" s="185" t="str">
        <f>IF(D1642="","",IF('CLAIM FORM'!$M$7="",0,IF(L1642=LIST!$A$78,0,IF('CLAIM FORM'!$M$7="R&amp;D",0,IF(E1642="",LIST!$A$75,IF(F1642=LIST!$F$30,0,IFERROR(((VLOOKUP(E1642,'TRAINING CODE'!B:D,3,FALSE)*MIN(D1642,8))),LIST!$A$76)))))))</f>
        <v/>
      </c>
      <c r="L1642" s="183" t="str">
        <f>IF(B1642="","",IF('CLAIM FORM'!$M$7="",LIST!$A$77,IFERROR(VLOOKUP(B1642,'PHR (Project Hourly Rate)'!B:G,6,FALSE),LIST!$A$78)))</f>
        <v/>
      </c>
    </row>
    <row r="1643" spans="1:12" ht="36" customHeight="1">
      <c r="A1643" s="184">
        <v>1641</v>
      </c>
      <c r="B1643" s="46"/>
      <c r="C1643" s="47"/>
      <c r="D1643" s="48"/>
      <c r="E1643" s="49"/>
      <c r="F1643" s="49"/>
      <c r="G1643" s="41" t="str">
        <f>IF(C1643="","",VLOOKUP(WEEKDAY(C1643),LIST!$A$15:$B$21,2,FALSE))</f>
        <v/>
      </c>
      <c r="H1643" s="42" t="str">
        <f>IF(B1643="","",IF(L1643=LIST!$A$80,LIST!$A$78,IF(L1643=LIST!$A$81,LIST!$A$78,IF(L1643=LIST!$A$82,LIST!$A$78,IF(IFERROR(VLOOKUP(B1643,'PHR (Project Hourly Rate)'!B:G,6,FALSE),LIST!$A$78)=0,LIST!$A$79,L1643)))))</f>
        <v/>
      </c>
      <c r="I1643" s="42" t="str">
        <f>IF(B1643="","",IF(L1643=LIST!$A$75,"",IF(K1643=LIST!$A$76,LIST!$A$76,IF(L1643=LIST!$A$77,"",IF(L1643=LIST!$A$78,"",IF(L1643=LIST!$A$80,"",IF(L1643=LIST!$A$72,"",IF(L1643=LIST!$A$73,"",IF(L1643=LIST!$A$81,"",IF(L1643=LIST!$A$82,"",IF(L1643=LIST!$A$79,"",IF(K1643=LIST!$A$75,LIST!$A$75,ROUND(J1643*L1643,2)))))))))))))</f>
        <v/>
      </c>
      <c r="J1643" s="43">
        <f>IF(D1643="",0,IF(K1643=LIST!$A$75,0,IF(K1643=LIST!$A$76,0,IF(K1643=LIST!$A$77,0,IF(K1643=LIST!$A$78,0,(MIN(D1643,8)-K1643))))))</f>
        <v>0</v>
      </c>
      <c r="K1643" s="185" t="str">
        <f>IF(D1643="","",IF('CLAIM FORM'!$M$7="",0,IF(L1643=LIST!$A$78,0,IF('CLAIM FORM'!$M$7="R&amp;D",0,IF(E1643="",LIST!$A$75,IF(F1643=LIST!$F$30,0,IFERROR(((VLOOKUP(E1643,'TRAINING CODE'!B:D,3,FALSE)*MIN(D1643,8))),LIST!$A$76)))))))</f>
        <v/>
      </c>
      <c r="L1643" s="183" t="str">
        <f>IF(B1643="","",IF('CLAIM FORM'!$M$7="",LIST!$A$77,IFERROR(VLOOKUP(B1643,'PHR (Project Hourly Rate)'!B:G,6,FALSE),LIST!$A$78)))</f>
        <v/>
      </c>
    </row>
    <row r="1644" spans="1:12" ht="36" customHeight="1">
      <c r="A1644" s="184">
        <v>1642</v>
      </c>
      <c r="B1644" s="46"/>
      <c r="C1644" s="47"/>
      <c r="D1644" s="48"/>
      <c r="E1644" s="49"/>
      <c r="F1644" s="49"/>
      <c r="G1644" s="41" t="str">
        <f>IF(C1644="","",VLOOKUP(WEEKDAY(C1644),LIST!$A$15:$B$21,2,FALSE))</f>
        <v/>
      </c>
      <c r="H1644" s="42" t="str">
        <f>IF(B1644="","",IF(L1644=LIST!$A$80,LIST!$A$78,IF(L1644=LIST!$A$81,LIST!$A$78,IF(L1644=LIST!$A$82,LIST!$A$78,IF(IFERROR(VLOOKUP(B1644,'PHR (Project Hourly Rate)'!B:G,6,FALSE),LIST!$A$78)=0,LIST!$A$79,L1644)))))</f>
        <v/>
      </c>
      <c r="I1644" s="42" t="str">
        <f>IF(B1644="","",IF(L1644=LIST!$A$75,"",IF(K1644=LIST!$A$76,LIST!$A$76,IF(L1644=LIST!$A$77,"",IF(L1644=LIST!$A$78,"",IF(L1644=LIST!$A$80,"",IF(L1644=LIST!$A$72,"",IF(L1644=LIST!$A$73,"",IF(L1644=LIST!$A$81,"",IF(L1644=LIST!$A$82,"",IF(L1644=LIST!$A$79,"",IF(K1644=LIST!$A$75,LIST!$A$75,ROUND(J1644*L1644,2)))))))))))))</f>
        <v/>
      </c>
      <c r="J1644" s="43">
        <f>IF(D1644="",0,IF(K1644=LIST!$A$75,0,IF(K1644=LIST!$A$76,0,IF(K1644=LIST!$A$77,0,IF(K1644=LIST!$A$78,0,(MIN(D1644,8)-K1644))))))</f>
        <v>0</v>
      </c>
      <c r="K1644" s="185" t="str">
        <f>IF(D1644="","",IF('CLAIM FORM'!$M$7="",0,IF(L1644=LIST!$A$78,0,IF('CLAIM FORM'!$M$7="R&amp;D",0,IF(E1644="",LIST!$A$75,IF(F1644=LIST!$F$30,0,IFERROR(((VLOOKUP(E1644,'TRAINING CODE'!B:D,3,FALSE)*MIN(D1644,8))),LIST!$A$76)))))))</f>
        <v/>
      </c>
      <c r="L1644" s="183" t="str">
        <f>IF(B1644="","",IF('CLAIM FORM'!$M$7="",LIST!$A$77,IFERROR(VLOOKUP(B1644,'PHR (Project Hourly Rate)'!B:G,6,FALSE),LIST!$A$78)))</f>
        <v/>
      </c>
    </row>
    <row r="1645" spans="1:12" ht="36" customHeight="1">
      <c r="A1645" s="184">
        <v>1643</v>
      </c>
      <c r="B1645" s="46"/>
      <c r="C1645" s="47"/>
      <c r="D1645" s="48"/>
      <c r="E1645" s="49"/>
      <c r="F1645" s="49"/>
      <c r="G1645" s="41" t="str">
        <f>IF(C1645="","",VLOOKUP(WEEKDAY(C1645),LIST!$A$15:$B$21,2,FALSE))</f>
        <v/>
      </c>
      <c r="H1645" s="42" t="str">
        <f>IF(B1645="","",IF(L1645=LIST!$A$80,LIST!$A$78,IF(L1645=LIST!$A$81,LIST!$A$78,IF(L1645=LIST!$A$82,LIST!$A$78,IF(IFERROR(VLOOKUP(B1645,'PHR (Project Hourly Rate)'!B:G,6,FALSE),LIST!$A$78)=0,LIST!$A$79,L1645)))))</f>
        <v/>
      </c>
      <c r="I1645" s="42" t="str">
        <f>IF(B1645="","",IF(L1645=LIST!$A$75,"",IF(K1645=LIST!$A$76,LIST!$A$76,IF(L1645=LIST!$A$77,"",IF(L1645=LIST!$A$78,"",IF(L1645=LIST!$A$80,"",IF(L1645=LIST!$A$72,"",IF(L1645=LIST!$A$73,"",IF(L1645=LIST!$A$81,"",IF(L1645=LIST!$A$82,"",IF(L1645=LIST!$A$79,"",IF(K1645=LIST!$A$75,LIST!$A$75,ROUND(J1645*L1645,2)))))))))))))</f>
        <v/>
      </c>
      <c r="J1645" s="43">
        <f>IF(D1645="",0,IF(K1645=LIST!$A$75,0,IF(K1645=LIST!$A$76,0,IF(K1645=LIST!$A$77,0,IF(K1645=LIST!$A$78,0,(MIN(D1645,8)-K1645))))))</f>
        <v>0</v>
      </c>
      <c r="K1645" s="185" t="str">
        <f>IF(D1645="","",IF('CLAIM FORM'!$M$7="",0,IF(L1645=LIST!$A$78,0,IF('CLAIM FORM'!$M$7="R&amp;D",0,IF(E1645="",LIST!$A$75,IF(F1645=LIST!$F$30,0,IFERROR(((VLOOKUP(E1645,'TRAINING CODE'!B:D,3,FALSE)*MIN(D1645,8))),LIST!$A$76)))))))</f>
        <v/>
      </c>
      <c r="L1645" s="183" t="str">
        <f>IF(B1645="","",IF('CLAIM FORM'!$M$7="",LIST!$A$77,IFERROR(VLOOKUP(B1645,'PHR (Project Hourly Rate)'!B:G,6,FALSE),LIST!$A$78)))</f>
        <v/>
      </c>
    </row>
    <row r="1646" spans="1:12" ht="36" customHeight="1">
      <c r="A1646" s="184">
        <v>1644</v>
      </c>
      <c r="B1646" s="46"/>
      <c r="C1646" s="47"/>
      <c r="D1646" s="48"/>
      <c r="E1646" s="49"/>
      <c r="F1646" s="49"/>
      <c r="G1646" s="41" t="str">
        <f>IF(C1646="","",VLOOKUP(WEEKDAY(C1646),LIST!$A$15:$B$21,2,FALSE))</f>
        <v/>
      </c>
      <c r="H1646" s="42" t="str">
        <f>IF(B1646="","",IF(L1646=LIST!$A$80,LIST!$A$78,IF(L1646=LIST!$A$81,LIST!$A$78,IF(L1646=LIST!$A$82,LIST!$A$78,IF(IFERROR(VLOOKUP(B1646,'PHR (Project Hourly Rate)'!B:G,6,FALSE),LIST!$A$78)=0,LIST!$A$79,L1646)))))</f>
        <v/>
      </c>
      <c r="I1646" s="42" t="str">
        <f>IF(B1646="","",IF(L1646=LIST!$A$75,"",IF(K1646=LIST!$A$76,LIST!$A$76,IF(L1646=LIST!$A$77,"",IF(L1646=LIST!$A$78,"",IF(L1646=LIST!$A$80,"",IF(L1646=LIST!$A$72,"",IF(L1646=LIST!$A$73,"",IF(L1646=LIST!$A$81,"",IF(L1646=LIST!$A$82,"",IF(L1646=LIST!$A$79,"",IF(K1646=LIST!$A$75,LIST!$A$75,ROUND(J1646*L1646,2)))))))))))))</f>
        <v/>
      </c>
      <c r="J1646" s="43">
        <f>IF(D1646="",0,IF(K1646=LIST!$A$75,0,IF(K1646=LIST!$A$76,0,IF(K1646=LIST!$A$77,0,IF(K1646=LIST!$A$78,0,(MIN(D1646,8)-K1646))))))</f>
        <v>0</v>
      </c>
      <c r="K1646" s="185" t="str">
        <f>IF(D1646="","",IF('CLAIM FORM'!$M$7="",0,IF(L1646=LIST!$A$78,0,IF('CLAIM FORM'!$M$7="R&amp;D",0,IF(E1646="",LIST!$A$75,IF(F1646=LIST!$F$30,0,IFERROR(((VLOOKUP(E1646,'TRAINING CODE'!B:D,3,FALSE)*MIN(D1646,8))),LIST!$A$76)))))))</f>
        <v/>
      </c>
      <c r="L1646" s="183" t="str">
        <f>IF(B1646="","",IF('CLAIM FORM'!$M$7="",LIST!$A$77,IFERROR(VLOOKUP(B1646,'PHR (Project Hourly Rate)'!B:G,6,FALSE),LIST!$A$78)))</f>
        <v/>
      </c>
    </row>
    <row r="1647" spans="1:12" ht="36" customHeight="1">
      <c r="A1647" s="184">
        <v>1645</v>
      </c>
      <c r="B1647" s="46"/>
      <c r="C1647" s="47"/>
      <c r="D1647" s="48"/>
      <c r="E1647" s="49"/>
      <c r="F1647" s="49"/>
      <c r="G1647" s="41" t="str">
        <f>IF(C1647="","",VLOOKUP(WEEKDAY(C1647),LIST!$A$15:$B$21,2,FALSE))</f>
        <v/>
      </c>
      <c r="H1647" s="42" t="str">
        <f>IF(B1647="","",IF(L1647=LIST!$A$80,LIST!$A$78,IF(L1647=LIST!$A$81,LIST!$A$78,IF(L1647=LIST!$A$82,LIST!$A$78,IF(IFERROR(VLOOKUP(B1647,'PHR (Project Hourly Rate)'!B:G,6,FALSE),LIST!$A$78)=0,LIST!$A$79,L1647)))))</f>
        <v/>
      </c>
      <c r="I1647" s="42" t="str">
        <f>IF(B1647="","",IF(L1647=LIST!$A$75,"",IF(K1647=LIST!$A$76,LIST!$A$76,IF(L1647=LIST!$A$77,"",IF(L1647=LIST!$A$78,"",IF(L1647=LIST!$A$80,"",IF(L1647=LIST!$A$72,"",IF(L1647=LIST!$A$73,"",IF(L1647=LIST!$A$81,"",IF(L1647=LIST!$A$82,"",IF(L1647=LIST!$A$79,"",IF(K1647=LIST!$A$75,LIST!$A$75,ROUND(J1647*L1647,2)))))))))))))</f>
        <v/>
      </c>
      <c r="J1647" s="43">
        <f>IF(D1647="",0,IF(K1647=LIST!$A$75,0,IF(K1647=LIST!$A$76,0,IF(K1647=LIST!$A$77,0,IF(K1647=LIST!$A$78,0,(MIN(D1647,8)-K1647))))))</f>
        <v>0</v>
      </c>
      <c r="K1647" s="185" t="str">
        <f>IF(D1647="","",IF('CLAIM FORM'!$M$7="",0,IF(L1647=LIST!$A$78,0,IF('CLAIM FORM'!$M$7="R&amp;D",0,IF(E1647="",LIST!$A$75,IF(F1647=LIST!$F$30,0,IFERROR(((VLOOKUP(E1647,'TRAINING CODE'!B:D,3,FALSE)*MIN(D1647,8))),LIST!$A$76)))))))</f>
        <v/>
      </c>
      <c r="L1647" s="183" t="str">
        <f>IF(B1647="","",IF('CLAIM FORM'!$M$7="",LIST!$A$77,IFERROR(VLOOKUP(B1647,'PHR (Project Hourly Rate)'!B:G,6,FALSE),LIST!$A$78)))</f>
        <v/>
      </c>
    </row>
    <row r="1648" spans="1:12" ht="36" customHeight="1">
      <c r="A1648" s="184">
        <v>1646</v>
      </c>
      <c r="B1648" s="46"/>
      <c r="C1648" s="47"/>
      <c r="D1648" s="48"/>
      <c r="E1648" s="49"/>
      <c r="F1648" s="49"/>
      <c r="G1648" s="41" t="str">
        <f>IF(C1648="","",VLOOKUP(WEEKDAY(C1648),LIST!$A$15:$B$21,2,FALSE))</f>
        <v/>
      </c>
      <c r="H1648" s="42" t="str">
        <f>IF(B1648="","",IF(L1648=LIST!$A$80,LIST!$A$78,IF(L1648=LIST!$A$81,LIST!$A$78,IF(L1648=LIST!$A$82,LIST!$A$78,IF(IFERROR(VLOOKUP(B1648,'PHR (Project Hourly Rate)'!B:G,6,FALSE),LIST!$A$78)=0,LIST!$A$79,L1648)))))</f>
        <v/>
      </c>
      <c r="I1648" s="42" t="str">
        <f>IF(B1648="","",IF(L1648=LIST!$A$75,"",IF(K1648=LIST!$A$76,LIST!$A$76,IF(L1648=LIST!$A$77,"",IF(L1648=LIST!$A$78,"",IF(L1648=LIST!$A$80,"",IF(L1648=LIST!$A$72,"",IF(L1648=LIST!$A$73,"",IF(L1648=LIST!$A$81,"",IF(L1648=LIST!$A$82,"",IF(L1648=LIST!$A$79,"",IF(K1648=LIST!$A$75,LIST!$A$75,ROUND(J1648*L1648,2)))))))))))))</f>
        <v/>
      </c>
      <c r="J1648" s="43">
        <f>IF(D1648="",0,IF(K1648=LIST!$A$75,0,IF(K1648=LIST!$A$76,0,IF(K1648=LIST!$A$77,0,IF(K1648=LIST!$A$78,0,(MIN(D1648,8)-K1648))))))</f>
        <v>0</v>
      </c>
      <c r="K1648" s="185" t="str">
        <f>IF(D1648="","",IF('CLAIM FORM'!$M$7="",0,IF(L1648=LIST!$A$78,0,IF('CLAIM FORM'!$M$7="R&amp;D",0,IF(E1648="",LIST!$A$75,IF(F1648=LIST!$F$30,0,IFERROR(((VLOOKUP(E1648,'TRAINING CODE'!B:D,3,FALSE)*MIN(D1648,8))),LIST!$A$76)))))))</f>
        <v/>
      </c>
      <c r="L1648" s="183" t="str">
        <f>IF(B1648="","",IF('CLAIM FORM'!$M$7="",LIST!$A$77,IFERROR(VLOOKUP(B1648,'PHR (Project Hourly Rate)'!B:G,6,FALSE),LIST!$A$78)))</f>
        <v/>
      </c>
    </row>
    <row r="1649" spans="1:12" ht="36" customHeight="1">
      <c r="A1649" s="184">
        <v>1647</v>
      </c>
      <c r="B1649" s="46"/>
      <c r="C1649" s="47"/>
      <c r="D1649" s="48"/>
      <c r="E1649" s="49"/>
      <c r="F1649" s="49"/>
      <c r="G1649" s="41" t="str">
        <f>IF(C1649="","",VLOOKUP(WEEKDAY(C1649),LIST!$A$15:$B$21,2,FALSE))</f>
        <v/>
      </c>
      <c r="H1649" s="42" t="str">
        <f>IF(B1649="","",IF(L1649=LIST!$A$80,LIST!$A$78,IF(L1649=LIST!$A$81,LIST!$A$78,IF(L1649=LIST!$A$82,LIST!$A$78,IF(IFERROR(VLOOKUP(B1649,'PHR (Project Hourly Rate)'!B:G,6,FALSE),LIST!$A$78)=0,LIST!$A$79,L1649)))))</f>
        <v/>
      </c>
      <c r="I1649" s="42" t="str">
        <f>IF(B1649="","",IF(L1649=LIST!$A$75,"",IF(K1649=LIST!$A$76,LIST!$A$76,IF(L1649=LIST!$A$77,"",IF(L1649=LIST!$A$78,"",IF(L1649=LIST!$A$80,"",IF(L1649=LIST!$A$72,"",IF(L1649=LIST!$A$73,"",IF(L1649=LIST!$A$81,"",IF(L1649=LIST!$A$82,"",IF(L1649=LIST!$A$79,"",IF(K1649=LIST!$A$75,LIST!$A$75,ROUND(J1649*L1649,2)))))))))))))</f>
        <v/>
      </c>
      <c r="J1649" s="43">
        <f>IF(D1649="",0,IF(K1649=LIST!$A$75,0,IF(K1649=LIST!$A$76,0,IF(K1649=LIST!$A$77,0,IF(K1649=LIST!$A$78,0,(MIN(D1649,8)-K1649))))))</f>
        <v>0</v>
      </c>
      <c r="K1649" s="185" t="str">
        <f>IF(D1649="","",IF('CLAIM FORM'!$M$7="",0,IF(L1649=LIST!$A$78,0,IF('CLAIM FORM'!$M$7="R&amp;D",0,IF(E1649="",LIST!$A$75,IF(F1649=LIST!$F$30,0,IFERROR(((VLOOKUP(E1649,'TRAINING CODE'!B:D,3,FALSE)*MIN(D1649,8))),LIST!$A$76)))))))</f>
        <v/>
      </c>
      <c r="L1649" s="183" t="str">
        <f>IF(B1649="","",IF('CLAIM FORM'!$M$7="",LIST!$A$77,IFERROR(VLOOKUP(B1649,'PHR (Project Hourly Rate)'!B:G,6,FALSE),LIST!$A$78)))</f>
        <v/>
      </c>
    </row>
    <row r="1650" spans="1:12" ht="36" customHeight="1">
      <c r="A1650" s="184">
        <v>1648</v>
      </c>
      <c r="B1650" s="46"/>
      <c r="C1650" s="47"/>
      <c r="D1650" s="48"/>
      <c r="E1650" s="49"/>
      <c r="F1650" s="49"/>
      <c r="G1650" s="41" t="str">
        <f>IF(C1650="","",VLOOKUP(WEEKDAY(C1650),LIST!$A$15:$B$21,2,FALSE))</f>
        <v/>
      </c>
      <c r="H1650" s="42" t="str">
        <f>IF(B1650="","",IF(L1650=LIST!$A$80,LIST!$A$78,IF(L1650=LIST!$A$81,LIST!$A$78,IF(L1650=LIST!$A$82,LIST!$A$78,IF(IFERROR(VLOOKUP(B1650,'PHR (Project Hourly Rate)'!B:G,6,FALSE),LIST!$A$78)=0,LIST!$A$79,L1650)))))</f>
        <v/>
      </c>
      <c r="I1650" s="42" t="str">
        <f>IF(B1650="","",IF(L1650=LIST!$A$75,"",IF(K1650=LIST!$A$76,LIST!$A$76,IF(L1650=LIST!$A$77,"",IF(L1650=LIST!$A$78,"",IF(L1650=LIST!$A$80,"",IF(L1650=LIST!$A$72,"",IF(L1650=LIST!$A$73,"",IF(L1650=LIST!$A$81,"",IF(L1650=LIST!$A$82,"",IF(L1650=LIST!$A$79,"",IF(K1650=LIST!$A$75,LIST!$A$75,ROUND(J1650*L1650,2)))))))))))))</f>
        <v/>
      </c>
      <c r="J1650" s="43">
        <f>IF(D1650="",0,IF(K1650=LIST!$A$75,0,IF(K1650=LIST!$A$76,0,IF(K1650=LIST!$A$77,0,IF(K1650=LIST!$A$78,0,(MIN(D1650,8)-K1650))))))</f>
        <v>0</v>
      </c>
      <c r="K1650" s="185" t="str">
        <f>IF(D1650="","",IF('CLAIM FORM'!$M$7="",0,IF(L1650=LIST!$A$78,0,IF('CLAIM FORM'!$M$7="R&amp;D",0,IF(E1650="",LIST!$A$75,IF(F1650=LIST!$F$30,0,IFERROR(((VLOOKUP(E1650,'TRAINING CODE'!B:D,3,FALSE)*MIN(D1650,8))),LIST!$A$76)))))))</f>
        <v/>
      </c>
      <c r="L1650" s="183" t="str">
        <f>IF(B1650="","",IF('CLAIM FORM'!$M$7="",LIST!$A$77,IFERROR(VLOOKUP(B1650,'PHR (Project Hourly Rate)'!B:G,6,FALSE),LIST!$A$78)))</f>
        <v/>
      </c>
    </row>
    <row r="1651" spans="1:12" ht="36" customHeight="1">
      <c r="A1651" s="184">
        <v>1649</v>
      </c>
      <c r="B1651" s="46"/>
      <c r="C1651" s="47"/>
      <c r="D1651" s="48"/>
      <c r="E1651" s="49"/>
      <c r="F1651" s="49"/>
      <c r="G1651" s="41" t="str">
        <f>IF(C1651="","",VLOOKUP(WEEKDAY(C1651),LIST!$A$15:$B$21,2,FALSE))</f>
        <v/>
      </c>
      <c r="H1651" s="42" t="str">
        <f>IF(B1651="","",IF(L1651=LIST!$A$80,LIST!$A$78,IF(L1651=LIST!$A$81,LIST!$A$78,IF(L1651=LIST!$A$82,LIST!$A$78,IF(IFERROR(VLOOKUP(B1651,'PHR (Project Hourly Rate)'!B:G,6,FALSE),LIST!$A$78)=0,LIST!$A$79,L1651)))))</f>
        <v/>
      </c>
      <c r="I1651" s="42" t="str">
        <f>IF(B1651="","",IF(L1651=LIST!$A$75,"",IF(K1651=LIST!$A$76,LIST!$A$76,IF(L1651=LIST!$A$77,"",IF(L1651=LIST!$A$78,"",IF(L1651=LIST!$A$80,"",IF(L1651=LIST!$A$72,"",IF(L1651=LIST!$A$73,"",IF(L1651=LIST!$A$81,"",IF(L1651=LIST!$A$82,"",IF(L1651=LIST!$A$79,"",IF(K1651=LIST!$A$75,LIST!$A$75,ROUND(J1651*L1651,2)))))))))))))</f>
        <v/>
      </c>
      <c r="J1651" s="43">
        <f>IF(D1651="",0,IF(K1651=LIST!$A$75,0,IF(K1651=LIST!$A$76,0,IF(K1651=LIST!$A$77,0,IF(K1651=LIST!$A$78,0,(MIN(D1651,8)-K1651))))))</f>
        <v>0</v>
      </c>
      <c r="K1651" s="185" t="str">
        <f>IF(D1651="","",IF('CLAIM FORM'!$M$7="",0,IF(L1651=LIST!$A$78,0,IF('CLAIM FORM'!$M$7="R&amp;D",0,IF(E1651="",LIST!$A$75,IF(F1651=LIST!$F$30,0,IFERROR(((VLOOKUP(E1651,'TRAINING CODE'!B:D,3,FALSE)*MIN(D1651,8))),LIST!$A$76)))))))</f>
        <v/>
      </c>
      <c r="L1651" s="183" t="str">
        <f>IF(B1651="","",IF('CLAIM FORM'!$M$7="",LIST!$A$77,IFERROR(VLOOKUP(B1651,'PHR (Project Hourly Rate)'!B:G,6,FALSE),LIST!$A$78)))</f>
        <v/>
      </c>
    </row>
    <row r="1652" spans="1:12" ht="36" customHeight="1">
      <c r="A1652" s="184">
        <v>1650</v>
      </c>
      <c r="B1652" s="46"/>
      <c r="C1652" s="47"/>
      <c r="D1652" s="48"/>
      <c r="E1652" s="49"/>
      <c r="F1652" s="49"/>
      <c r="G1652" s="41" t="str">
        <f>IF(C1652="","",VLOOKUP(WEEKDAY(C1652),LIST!$A$15:$B$21,2,FALSE))</f>
        <v/>
      </c>
      <c r="H1652" s="42" t="str">
        <f>IF(B1652="","",IF(L1652=LIST!$A$80,LIST!$A$78,IF(L1652=LIST!$A$81,LIST!$A$78,IF(L1652=LIST!$A$82,LIST!$A$78,IF(IFERROR(VLOOKUP(B1652,'PHR (Project Hourly Rate)'!B:G,6,FALSE),LIST!$A$78)=0,LIST!$A$79,L1652)))))</f>
        <v/>
      </c>
      <c r="I1652" s="42" t="str">
        <f>IF(B1652="","",IF(L1652=LIST!$A$75,"",IF(K1652=LIST!$A$76,LIST!$A$76,IF(L1652=LIST!$A$77,"",IF(L1652=LIST!$A$78,"",IF(L1652=LIST!$A$80,"",IF(L1652=LIST!$A$72,"",IF(L1652=LIST!$A$73,"",IF(L1652=LIST!$A$81,"",IF(L1652=LIST!$A$82,"",IF(L1652=LIST!$A$79,"",IF(K1652=LIST!$A$75,LIST!$A$75,ROUND(J1652*L1652,2)))))))))))))</f>
        <v/>
      </c>
      <c r="J1652" s="43">
        <f>IF(D1652="",0,IF(K1652=LIST!$A$75,0,IF(K1652=LIST!$A$76,0,IF(K1652=LIST!$A$77,0,IF(K1652=LIST!$A$78,0,(MIN(D1652,8)-K1652))))))</f>
        <v>0</v>
      </c>
      <c r="K1652" s="185" t="str">
        <f>IF(D1652="","",IF('CLAIM FORM'!$M$7="",0,IF(L1652=LIST!$A$78,0,IF('CLAIM FORM'!$M$7="R&amp;D",0,IF(E1652="",LIST!$A$75,IF(F1652=LIST!$F$30,0,IFERROR(((VLOOKUP(E1652,'TRAINING CODE'!B:D,3,FALSE)*MIN(D1652,8))),LIST!$A$76)))))))</f>
        <v/>
      </c>
      <c r="L1652" s="183" t="str">
        <f>IF(B1652="","",IF('CLAIM FORM'!$M$7="",LIST!$A$77,IFERROR(VLOOKUP(B1652,'PHR (Project Hourly Rate)'!B:G,6,FALSE),LIST!$A$78)))</f>
        <v/>
      </c>
    </row>
    <row r="1653" spans="1:12" ht="36" customHeight="1">
      <c r="A1653" s="184">
        <v>1651</v>
      </c>
      <c r="B1653" s="46"/>
      <c r="C1653" s="47"/>
      <c r="D1653" s="48"/>
      <c r="E1653" s="49"/>
      <c r="F1653" s="49"/>
      <c r="G1653" s="41" t="str">
        <f>IF(C1653="","",VLOOKUP(WEEKDAY(C1653),LIST!$A$15:$B$21,2,FALSE))</f>
        <v/>
      </c>
      <c r="H1653" s="42" t="str">
        <f>IF(B1653="","",IF(L1653=LIST!$A$80,LIST!$A$78,IF(L1653=LIST!$A$81,LIST!$A$78,IF(L1653=LIST!$A$82,LIST!$A$78,IF(IFERROR(VLOOKUP(B1653,'PHR (Project Hourly Rate)'!B:G,6,FALSE),LIST!$A$78)=0,LIST!$A$79,L1653)))))</f>
        <v/>
      </c>
      <c r="I1653" s="42" t="str">
        <f>IF(B1653="","",IF(L1653=LIST!$A$75,"",IF(K1653=LIST!$A$76,LIST!$A$76,IF(L1653=LIST!$A$77,"",IF(L1653=LIST!$A$78,"",IF(L1653=LIST!$A$80,"",IF(L1653=LIST!$A$72,"",IF(L1653=LIST!$A$73,"",IF(L1653=LIST!$A$81,"",IF(L1653=LIST!$A$82,"",IF(L1653=LIST!$A$79,"",IF(K1653=LIST!$A$75,LIST!$A$75,ROUND(J1653*L1653,2)))))))))))))</f>
        <v/>
      </c>
      <c r="J1653" s="43">
        <f>IF(D1653="",0,IF(K1653=LIST!$A$75,0,IF(K1653=LIST!$A$76,0,IF(K1653=LIST!$A$77,0,IF(K1653=LIST!$A$78,0,(MIN(D1653,8)-K1653))))))</f>
        <v>0</v>
      </c>
      <c r="K1653" s="185" t="str">
        <f>IF(D1653="","",IF('CLAIM FORM'!$M$7="",0,IF(L1653=LIST!$A$78,0,IF('CLAIM FORM'!$M$7="R&amp;D",0,IF(E1653="",LIST!$A$75,IF(F1653=LIST!$F$30,0,IFERROR(((VLOOKUP(E1653,'TRAINING CODE'!B:D,3,FALSE)*MIN(D1653,8))),LIST!$A$76)))))))</f>
        <v/>
      </c>
      <c r="L1653" s="183" t="str">
        <f>IF(B1653="","",IF('CLAIM FORM'!$M$7="",LIST!$A$77,IFERROR(VLOOKUP(B1653,'PHR (Project Hourly Rate)'!B:G,6,FALSE),LIST!$A$78)))</f>
        <v/>
      </c>
    </row>
    <row r="1654" spans="1:12" ht="36" customHeight="1">
      <c r="A1654" s="184">
        <v>1652</v>
      </c>
      <c r="B1654" s="46"/>
      <c r="C1654" s="47"/>
      <c r="D1654" s="48"/>
      <c r="E1654" s="49"/>
      <c r="F1654" s="49"/>
      <c r="G1654" s="41" t="str">
        <f>IF(C1654="","",VLOOKUP(WEEKDAY(C1654),LIST!$A$15:$B$21,2,FALSE))</f>
        <v/>
      </c>
      <c r="H1654" s="42" t="str">
        <f>IF(B1654="","",IF(L1654=LIST!$A$80,LIST!$A$78,IF(L1654=LIST!$A$81,LIST!$A$78,IF(L1654=LIST!$A$82,LIST!$A$78,IF(IFERROR(VLOOKUP(B1654,'PHR (Project Hourly Rate)'!B:G,6,FALSE),LIST!$A$78)=0,LIST!$A$79,L1654)))))</f>
        <v/>
      </c>
      <c r="I1654" s="42" t="str">
        <f>IF(B1654="","",IF(L1654=LIST!$A$75,"",IF(K1654=LIST!$A$76,LIST!$A$76,IF(L1654=LIST!$A$77,"",IF(L1654=LIST!$A$78,"",IF(L1654=LIST!$A$80,"",IF(L1654=LIST!$A$72,"",IF(L1654=LIST!$A$73,"",IF(L1654=LIST!$A$81,"",IF(L1654=LIST!$A$82,"",IF(L1654=LIST!$A$79,"",IF(K1654=LIST!$A$75,LIST!$A$75,ROUND(J1654*L1654,2)))))))))))))</f>
        <v/>
      </c>
      <c r="J1654" s="43">
        <f>IF(D1654="",0,IF(K1654=LIST!$A$75,0,IF(K1654=LIST!$A$76,0,IF(K1654=LIST!$A$77,0,IF(K1654=LIST!$A$78,0,(MIN(D1654,8)-K1654))))))</f>
        <v>0</v>
      </c>
      <c r="K1654" s="185" t="str">
        <f>IF(D1654="","",IF('CLAIM FORM'!$M$7="",0,IF(L1654=LIST!$A$78,0,IF('CLAIM FORM'!$M$7="R&amp;D",0,IF(E1654="",LIST!$A$75,IF(F1654=LIST!$F$30,0,IFERROR(((VLOOKUP(E1654,'TRAINING CODE'!B:D,3,FALSE)*MIN(D1654,8))),LIST!$A$76)))))))</f>
        <v/>
      </c>
      <c r="L1654" s="183" t="str">
        <f>IF(B1654="","",IF('CLAIM FORM'!$M$7="",LIST!$A$77,IFERROR(VLOOKUP(B1654,'PHR (Project Hourly Rate)'!B:G,6,FALSE),LIST!$A$78)))</f>
        <v/>
      </c>
    </row>
    <row r="1655" spans="1:12" ht="36" customHeight="1">
      <c r="A1655" s="184">
        <v>1653</v>
      </c>
      <c r="B1655" s="46"/>
      <c r="C1655" s="47"/>
      <c r="D1655" s="48"/>
      <c r="E1655" s="49"/>
      <c r="F1655" s="49"/>
      <c r="G1655" s="41" t="str">
        <f>IF(C1655="","",VLOOKUP(WEEKDAY(C1655),LIST!$A$15:$B$21,2,FALSE))</f>
        <v/>
      </c>
      <c r="H1655" s="42" t="str">
        <f>IF(B1655="","",IF(L1655=LIST!$A$80,LIST!$A$78,IF(L1655=LIST!$A$81,LIST!$A$78,IF(L1655=LIST!$A$82,LIST!$A$78,IF(IFERROR(VLOOKUP(B1655,'PHR (Project Hourly Rate)'!B:G,6,FALSE),LIST!$A$78)=0,LIST!$A$79,L1655)))))</f>
        <v/>
      </c>
      <c r="I1655" s="42" t="str">
        <f>IF(B1655="","",IF(L1655=LIST!$A$75,"",IF(K1655=LIST!$A$76,LIST!$A$76,IF(L1655=LIST!$A$77,"",IF(L1655=LIST!$A$78,"",IF(L1655=LIST!$A$80,"",IF(L1655=LIST!$A$72,"",IF(L1655=LIST!$A$73,"",IF(L1655=LIST!$A$81,"",IF(L1655=LIST!$A$82,"",IF(L1655=LIST!$A$79,"",IF(K1655=LIST!$A$75,LIST!$A$75,ROUND(J1655*L1655,2)))))))))))))</f>
        <v/>
      </c>
      <c r="J1655" s="43">
        <f>IF(D1655="",0,IF(K1655=LIST!$A$75,0,IF(K1655=LIST!$A$76,0,IF(K1655=LIST!$A$77,0,IF(K1655=LIST!$A$78,0,(MIN(D1655,8)-K1655))))))</f>
        <v>0</v>
      </c>
      <c r="K1655" s="185" t="str">
        <f>IF(D1655="","",IF('CLAIM FORM'!$M$7="",0,IF(L1655=LIST!$A$78,0,IF('CLAIM FORM'!$M$7="R&amp;D",0,IF(E1655="",LIST!$A$75,IF(F1655=LIST!$F$30,0,IFERROR(((VLOOKUP(E1655,'TRAINING CODE'!B:D,3,FALSE)*MIN(D1655,8))),LIST!$A$76)))))))</f>
        <v/>
      </c>
      <c r="L1655" s="183" t="str">
        <f>IF(B1655="","",IF('CLAIM FORM'!$M$7="",LIST!$A$77,IFERROR(VLOOKUP(B1655,'PHR (Project Hourly Rate)'!B:G,6,FALSE),LIST!$A$78)))</f>
        <v/>
      </c>
    </row>
    <row r="1656" spans="1:12" ht="36" customHeight="1">
      <c r="A1656" s="184">
        <v>1654</v>
      </c>
      <c r="B1656" s="46"/>
      <c r="C1656" s="47"/>
      <c r="D1656" s="48"/>
      <c r="E1656" s="49"/>
      <c r="F1656" s="49"/>
      <c r="G1656" s="41" t="str">
        <f>IF(C1656="","",VLOOKUP(WEEKDAY(C1656),LIST!$A$15:$B$21,2,FALSE))</f>
        <v/>
      </c>
      <c r="H1656" s="42" t="str">
        <f>IF(B1656="","",IF(L1656=LIST!$A$80,LIST!$A$78,IF(L1656=LIST!$A$81,LIST!$A$78,IF(L1656=LIST!$A$82,LIST!$A$78,IF(IFERROR(VLOOKUP(B1656,'PHR (Project Hourly Rate)'!B:G,6,FALSE),LIST!$A$78)=0,LIST!$A$79,L1656)))))</f>
        <v/>
      </c>
      <c r="I1656" s="42" t="str">
        <f>IF(B1656="","",IF(L1656=LIST!$A$75,"",IF(K1656=LIST!$A$76,LIST!$A$76,IF(L1656=LIST!$A$77,"",IF(L1656=LIST!$A$78,"",IF(L1656=LIST!$A$80,"",IF(L1656=LIST!$A$72,"",IF(L1656=LIST!$A$73,"",IF(L1656=LIST!$A$81,"",IF(L1656=LIST!$A$82,"",IF(L1656=LIST!$A$79,"",IF(K1656=LIST!$A$75,LIST!$A$75,ROUND(J1656*L1656,2)))))))))))))</f>
        <v/>
      </c>
      <c r="J1656" s="43">
        <f>IF(D1656="",0,IF(K1656=LIST!$A$75,0,IF(K1656=LIST!$A$76,0,IF(K1656=LIST!$A$77,0,IF(K1656=LIST!$A$78,0,(MIN(D1656,8)-K1656))))))</f>
        <v>0</v>
      </c>
      <c r="K1656" s="185" t="str">
        <f>IF(D1656="","",IF('CLAIM FORM'!$M$7="",0,IF(L1656=LIST!$A$78,0,IF('CLAIM FORM'!$M$7="R&amp;D",0,IF(E1656="",LIST!$A$75,IF(F1656=LIST!$F$30,0,IFERROR(((VLOOKUP(E1656,'TRAINING CODE'!B:D,3,FALSE)*MIN(D1656,8))),LIST!$A$76)))))))</f>
        <v/>
      </c>
      <c r="L1656" s="183" t="str">
        <f>IF(B1656="","",IF('CLAIM FORM'!$M$7="",LIST!$A$77,IFERROR(VLOOKUP(B1656,'PHR (Project Hourly Rate)'!B:G,6,FALSE),LIST!$A$78)))</f>
        <v/>
      </c>
    </row>
    <row r="1657" spans="1:12" ht="36" customHeight="1">
      <c r="A1657" s="184">
        <v>1655</v>
      </c>
      <c r="B1657" s="46"/>
      <c r="C1657" s="47"/>
      <c r="D1657" s="48"/>
      <c r="E1657" s="49"/>
      <c r="F1657" s="49"/>
      <c r="G1657" s="41" t="str">
        <f>IF(C1657="","",VLOOKUP(WEEKDAY(C1657),LIST!$A$15:$B$21,2,FALSE))</f>
        <v/>
      </c>
      <c r="H1657" s="42" t="str">
        <f>IF(B1657="","",IF(L1657=LIST!$A$80,LIST!$A$78,IF(L1657=LIST!$A$81,LIST!$A$78,IF(L1657=LIST!$A$82,LIST!$A$78,IF(IFERROR(VLOOKUP(B1657,'PHR (Project Hourly Rate)'!B:G,6,FALSE),LIST!$A$78)=0,LIST!$A$79,L1657)))))</f>
        <v/>
      </c>
      <c r="I1657" s="42" t="str">
        <f>IF(B1657="","",IF(L1657=LIST!$A$75,"",IF(K1657=LIST!$A$76,LIST!$A$76,IF(L1657=LIST!$A$77,"",IF(L1657=LIST!$A$78,"",IF(L1657=LIST!$A$80,"",IF(L1657=LIST!$A$72,"",IF(L1657=LIST!$A$73,"",IF(L1657=LIST!$A$81,"",IF(L1657=LIST!$A$82,"",IF(L1657=LIST!$A$79,"",IF(K1657=LIST!$A$75,LIST!$A$75,ROUND(J1657*L1657,2)))))))))))))</f>
        <v/>
      </c>
      <c r="J1657" s="43">
        <f>IF(D1657="",0,IF(K1657=LIST!$A$75,0,IF(K1657=LIST!$A$76,0,IF(K1657=LIST!$A$77,0,IF(K1657=LIST!$A$78,0,(MIN(D1657,8)-K1657))))))</f>
        <v>0</v>
      </c>
      <c r="K1657" s="185" t="str">
        <f>IF(D1657="","",IF('CLAIM FORM'!$M$7="",0,IF(L1657=LIST!$A$78,0,IF('CLAIM FORM'!$M$7="R&amp;D",0,IF(E1657="",LIST!$A$75,IF(F1657=LIST!$F$30,0,IFERROR(((VLOOKUP(E1657,'TRAINING CODE'!B:D,3,FALSE)*MIN(D1657,8))),LIST!$A$76)))))))</f>
        <v/>
      </c>
      <c r="L1657" s="183" t="str">
        <f>IF(B1657="","",IF('CLAIM FORM'!$M$7="",LIST!$A$77,IFERROR(VLOOKUP(B1657,'PHR (Project Hourly Rate)'!B:G,6,FALSE),LIST!$A$78)))</f>
        <v/>
      </c>
    </row>
    <row r="1658" spans="1:12" ht="36" customHeight="1">
      <c r="A1658" s="184">
        <v>1656</v>
      </c>
      <c r="B1658" s="46"/>
      <c r="C1658" s="47"/>
      <c r="D1658" s="48"/>
      <c r="E1658" s="49"/>
      <c r="F1658" s="49"/>
      <c r="G1658" s="41" t="str">
        <f>IF(C1658="","",VLOOKUP(WEEKDAY(C1658),LIST!$A$15:$B$21,2,FALSE))</f>
        <v/>
      </c>
      <c r="H1658" s="42" t="str">
        <f>IF(B1658="","",IF(L1658=LIST!$A$80,LIST!$A$78,IF(L1658=LIST!$A$81,LIST!$A$78,IF(L1658=LIST!$A$82,LIST!$A$78,IF(IFERROR(VLOOKUP(B1658,'PHR (Project Hourly Rate)'!B:G,6,FALSE),LIST!$A$78)=0,LIST!$A$79,L1658)))))</f>
        <v/>
      </c>
      <c r="I1658" s="42" t="str">
        <f>IF(B1658="","",IF(L1658=LIST!$A$75,"",IF(K1658=LIST!$A$76,LIST!$A$76,IF(L1658=LIST!$A$77,"",IF(L1658=LIST!$A$78,"",IF(L1658=LIST!$A$80,"",IF(L1658=LIST!$A$72,"",IF(L1658=LIST!$A$73,"",IF(L1658=LIST!$A$81,"",IF(L1658=LIST!$A$82,"",IF(L1658=LIST!$A$79,"",IF(K1658=LIST!$A$75,LIST!$A$75,ROUND(J1658*L1658,2)))))))))))))</f>
        <v/>
      </c>
      <c r="J1658" s="43">
        <f>IF(D1658="",0,IF(K1658=LIST!$A$75,0,IF(K1658=LIST!$A$76,0,IF(K1658=LIST!$A$77,0,IF(K1658=LIST!$A$78,0,(MIN(D1658,8)-K1658))))))</f>
        <v>0</v>
      </c>
      <c r="K1658" s="185" t="str">
        <f>IF(D1658="","",IF('CLAIM FORM'!$M$7="",0,IF(L1658=LIST!$A$78,0,IF('CLAIM FORM'!$M$7="R&amp;D",0,IF(E1658="",LIST!$A$75,IF(F1658=LIST!$F$30,0,IFERROR(((VLOOKUP(E1658,'TRAINING CODE'!B:D,3,FALSE)*MIN(D1658,8))),LIST!$A$76)))))))</f>
        <v/>
      </c>
      <c r="L1658" s="183" t="str">
        <f>IF(B1658="","",IF('CLAIM FORM'!$M$7="",LIST!$A$77,IFERROR(VLOOKUP(B1658,'PHR (Project Hourly Rate)'!B:G,6,FALSE),LIST!$A$78)))</f>
        <v/>
      </c>
    </row>
    <row r="1659" spans="1:12" ht="36" customHeight="1">
      <c r="A1659" s="184">
        <v>1657</v>
      </c>
      <c r="B1659" s="46"/>
      <c r="C1659" s="47"/>
      <c r="D1659" s="48"/>
      <c r="E1659" s="49"/>
      <c r="F1659" s="49"/>
      <c r="G1659" s="41" t="str">
        <f>IF(C1659="","",VLOOKUP(WEEKDAY(C1659),LIST!$A$15:$B$21,2,FALSE))</f>
        <v/>
      </c>
      <c r="H1659" s="42" t="str">
        <f>IF(B1659="","",IF(L1659=LIST!$A$80,LIST!$A$78,IF(L1659=LIST!$A$81,LIST!$A$78,IF(L1659=LIST!$A$82,LIST!$A$78,IF(IFERROR(VLOOKUP(B1659,'PHR (Project Hourly Rate)'!B:G,6,FALSE),LIST!$A$78)=0,LIST!$A$79,L1659)))))</f>
        <v/>
      </c>
      <c r="I1659" s="42" t="str">
        <f>IF(B1659="","",IF(L1659=LIST!$A$75,"",IF(K1659=LIST!$A$76,LIST!$A$76,IF(L1659=LIST!$A$77,"",IF(L1659=LIST!$A$78,"",IF(L1659=LIST!$A$80,"",IF(L1659=LIST!$A$72,"",IF(L1659=LIST!$A$73,"",IF(L1659=LIST!$A$81,"",IF(L1659=LIST!$A$82,"",IF(L1659=LIST!$A$79,"",IF(K1659=LIST!$A$75,LIST!$A$75,ROUND(J1659*L1659,2)))))))))))))</f>
        <v/>
      </c>
      <c r="J1659" s="43">
        <f>IF(D1659="",0,IF(K1659=LIST!$A$75,0,IF(K1659=LIST!$A$76,0,IF(K1659=LIST!$A$77,0,IF(K1659=LIST!$A$78,0,(MIN(D1659,8)-K1659))))))</f>
        <v>0</v>
      </c>
      <c r="K1659" s="185" t="str">
        <f>IF(D1659="","",IF('CLAIM FORM'!$M$7="",0,IF(L1659=LIST!$A$78,0,IF('CLAIM FORM'!$M$7="R&amp;D",0,IF(E1659="",LIST!$A$75,IF(F1659=LIST!$F$30,0,IFERROR(((VLOOKUP(E1659,'TRAINING CODE'!B:D,3,FALSE)*MIN(D1659,8))),LIST!$A$76)))))))</f>
        <v/>
      </c>
      <c r="L1659" s="183" t="str">
        <f>IF(B1659="","",IF('CLAIM FORM'!$M$7="",LIST!$A$77,IFERROR(VLOOKUP(B1659,'PHR (Project Hourly Rate)'!B:G,6,FALSE),LIST!$A$78)))</f>
        <v/>
      </c>
    </row>
    <row r="1660" spans="1:12" ht="36" customHeight="1">
      <c r="A1660" s="184">
        <v>1658</v>
      </c>
      <c r="B1660" s="46"/>
      <c r="C1660" s="47"/>
      <c r="D1660" s="48"/>
      <c r="E1660" s="49"/>
      <c r="F1660" s="49"/>
      <c r="G1660" s="41" t="str">
        <f>IF(C1660="","",VLOOKUP(WEEKDAY(C1660),LIST!$A$15:$B$21,2,FALSE))</f>
        <v/>
      </c>
      <c r="H1660" s="42" t="str">
        <f>IF(B1660="","",IF(L1660=LIST!$A$80,LIST!$A$78,IF(L1660=LIST!$A$81,LIST!$A$78,IF(L1660=LIST!$A$82,LIST!$A$78,IF(IFERROR(VLOOKUP(B1660,'PHR (Project Hourly Rate)'!B:G,6,FALSE),LIST!$A$78)=0,LIST!$A$79,L1660)))))</f>
        <v/>
      </c>
      <c r="I1660" s="42" t="str">
        <f>IF(B1660="","",IF(L1660=LIST!$A$75,"",IF(K1660=LIST!$A$76,LIST!$A$76,IF(L1660=LIST!$A$77,"",IF(L1660=LIST!$A$78,"",IF(L1660=LIST!$A$80,"",IF(L1660=LIST!$A$72,"",IF(L1660=LIST!$A$73,"",IF(L1660=LIST!$A$81,"",IF(L1660=LIST!$A$82,"",IF(L1660=LIST!$A$79,"",IF(K1660=LIST!$A$75,LIST!$A$75,ROUND(J1660*L1660,2)))))))))))))</f>
        <v/>
      </c>
      <c r="J1660" s="43">
        <f>IF(D1660="",0,IF(K1660=LIST!$A$75,0,IF(K1660=LIST!$A$76,0,IF(K1660=LIST!$A$77,0,IF(K1660=LIST!$A$78,0,(MIN(D1660,8)-K1660))))))</f>
        <v>0</v>
      </c>
      <c r="K1660" s="185" t="str">
        <f>IF(D1660="","",IF('CLAIM FORM'!$M$7="",0,IF(L1660=LIST!$A$78,0,IF('CLAIM FORM'!$M$7="R&amp;D",0,IF(E1660="",LIST!$A$75,IF(F1660=LIST!$F$30,0,IFERROR(((VLOOKUP(E1660,'TRAINING CODE'!B:D,3,FALSE)*MIN(D1660,8))),LIST!$A$76)))))))</f>
        <v/>
      </c>
      <c r="L1660" s="183" t="str">
        <f>IF(B1660="","",IF('CLAIM FORM'!$M$7="",LIST!$A$77,IFERROR(VLOOKUP(B1660,'PHR (Project Hourly Rate)'!B:G,6,FALSE),LIST!$A$78)))</f>
        <v/>
      </c>
    </row>
    <row r="1661" spans="1:12" ht="36" customHeight="1">
      <c r="A1661" s="184">
        <v>1659</v>
      </c>
      <c r="B1661" s="46"/>
      <c r="C1661" s="47"/>
      <c r="D1661" s="48"/>
      <c r="E1661" s="49"/>
      <c r="F1661" s="49"/>
      <c r="G1661" s="41" t="str">
        <f>IF(C1661="","",VLOOKUP(WEEKDAY(C1661),LIST!$A$15:$B$21,2,FALSE))</f>
        <v/>
      </c>
      <c r="H1661" s="42" t="str">
        <f>IF(B1661="","",IF(L1661=LIST!$A$80,LIST!$A$78,IF(L1661=LIST!$A$81,LIST!$A$78,IF(L1661=LIST!$A$82,LIST!$A$78,IF(IFERROR(VLOOKUP(B1661,'PHR (Project Hourly Rate)'!B:G,6,FALSE),LIST!$A$78)=0,LIST!$A$79,L1661)))))</f>
        <v/>
      </c>
      <c r="I1661" s="42" t="str">
        <f>IF(B1661="","",IF(L1661=LIST!$A$75,"",IF(K1661=LIST!$A$76,LIST!$A$76,IF(L1661=LIST!$A$77,"",IF(L1661=LIST!$A$78,"",IF(L1661=LIST!$A$80,"",IF(L1661=LIST!$A$72,"",IF(L1661=LIST!$A$73,"",IF(L1661=LIST!$A$81,"",IF(L1661=LIST!$A$82,"",IF(L1661=LIST!$A$79,"",IF(K1661=LIST!$A$75,LIST!$A$75,ROUND(J1661*L1661,2)))))))))))))</f>
        <v/>
      </c>
      <c r="J1661" s="43">
        <f>IF(D1661="",0,IF(K1661=LIST!$A$75,0,IF(K1661=LIST!$A$76,0,IF(K1661=LIST!$A$77,0,IF(K1661=LIST!$A$78,0,(MIN(D1661,8)-K1661))))))</f>
        <v>0</v>
      </c>
      <c r="K1661" s="185" t="str">
        <f>IF(D1661="","",IF('CLAIM FORM'!$M$7="",0,IF(L1661=LIST!$A$78,0,IF('CLAIM FORM'!$M$7="R&amp;D",0,IF(E1661="",LIST!$A$75,IF(F1661=LIST!$F$30,0,IFERROR(((VLOOKUP(E1661,'TRAINING CODE'!B:D,3,FALSE)*MIN(D1661,8))),LIST!$A$76)))))))</f>
        <v/>
      </c>
      <c r="L1661" s="183" t="str">
        <f>IF(B1661="","",IF('CLAIM FORM'!$M$7="",LIST!$A$77,IFERROR(VLOOKUP(B1661,'PHR (Project Hourly Rate)'!B:G,6,FALSE),LIST!$A$78)))</f>
        <v/>
      </c>
    </row>
    <row r="1662" spans="1:12" ht="36" customHeight="1">
      <c r="A1662" s="184">
        <v>1660</v>
      </c>
      <c r="B1662" s="46"/>
      <c r="C1662" s="47"/>
      <c r="D1662" s="48"/>
      <c r="E1662" s="49"/>
      <c r="F1662" s="49"/>
      <c r="G1662" s="41" t="str">
        <f>IF(C1662="","",VLOOKUP(WEEKDAY(C1662),LIST!$A$15:$B$21,2,FALSE))</f>
        <v/>
      </c>
      <c r="H1662" s="42" t="str">
        <f>IF(B1662="","",IF(L1662=LIST!$A$80,LIST!$A$78,IF(L1662=LIST!$A$81,LIST!$A$78,IF(L1662=LIST!$A$82,LIST!$A$78,IF(IFERROR(VLOOKUP(B1662,'PHR (Project Hourly Rate)'!B:G,6,FALSE),LIST!$A$78)=0,LIST!$A$79,L1662)))))</f>
        <v/>
      </c>
      <c r="I1662" s="42" t="str">
        <f>IF(B1662="","",IF(L1662=LIST!$A$75,"",IF(K1662=LIST!$A$76,LIST!$A$76,IF(L1662=LIST!$A$77,"",IF(L1662=LIST!$A$78,"",IF(L1662=LIST!$A$80,"",IF(L1662=LIST!$A$72,"",IF(L1662=LIST!$A$73,"",IF(L1662=LIST!$A$81,"",IF(L1662=LIST!$A$82,"",IF(L1662=LIST!$A$79,"",IF(K1662=LIST!$A$75,LIST!$A$75,ROUND(J1662*L1662,2)))))))))))))</f>
        <v/>
      </c>
      <c r="J1662" s="43">
        <f>IF(D1662="",0,IF(K1662=LIST!$A$75,0,IF(K1662=LIST!$A$76,0,IF(K1662=LIST!$A$77,0,IF(K1662=LIST!$A$78,0,(MIN(D1662,8)-K1662))))))</f>
        <v>0</v>
      </c>
      <c r="K1662" s="185" t="str">
        <f>IF(D1662="","",IF('CLAIM FORM'!$M$7="",0,IF(L1662=LIST!$A$78,0,IF('CLAIM FORM'!$M$7="R&amp;D",0,IF(E1662="",LIST!$A$75,IF(F1662=LIST!$F$30,0,IFERROR(((VLOOKUP(E1662,'TRAINING CODE'!B:D,3,FALSE)*MIN(D1662,8))),LIST!$A$76)))))))</f>
        <v/>
      </c>
      <c r="L1662" s="183" t="str">
        <f>IF(B1662="","",IF('CLAIM FORM'!$M$7="",LIST!$A$77,IFERROR(VLOOKUP(B1662,'PHR (Project Hourly Rate)'!B:G,6,FALSE),LIST!$A$78)))</f>
        <v/>
      </c>
    </row>
    <row r="1663" spans="1:12" ht="36" customHeight="1">
      <c r="A1663" s="184">
        <v>1661</v>
      </c>
      <c r="B1663" s="46"/>
      <c r="C1663" s="47"/>
      <c r="D1663" s="48"/>
      <c r="E1663" s="49"/>
      <c r="F1663" s="49"/>
      <c r="G1663" s="41" t="str">
        <f>IF(C1663="","",VLOOKUP(WEEKDAY(C1663),LIST!$A$15:$B$21,2,FALSE))</f>
        <v/>
      </c>
      <c r="H1663" s="42" t="str">
        <f>IF(B1663="","",IF(L1663=LIST!$A$80,LIST!$A$78,IF(L1663=LIST!$A$81,LIST!$A$78,IF(L1663=LIST!$A$82,LIST!$A$78,IF(IFERROR(VLOOKUP(B1663,'PHR (Project Hourly Rate)'!B:G,6,FALSE),LIST!$A$78)=0,LIST!$A$79,L1663)))))</f>
        <v/>
      </c>
      <c r="I1663" s="42" t="str">
        <f>IF(B1663="","",IF(L1663=LIST!$A$75,"",IF(K1663=LIST!$A$76,LIST!$A$76,IF(L1663=LIST!$A$77,"",IF(L1663=LIST!$A$78,"",IF(L1663=LIST!$A$80,"",IF(L1663=LIST!$A$72,"",IF(L1663=LIST!$A$73,"",IF(L1663=LIST!$A$81,"",IF(L1663=LIST!$A$82,"",IF(L1663=LIST!$A$79,"",IF(K1663=LIST!$A$75,LIST!$A$75,ROUND(J1663*L1663,2)))))))))))))</f>
        <v/>
      </c>
      <c r="J1663" s="43">
        <f>IF(D1663="",0,IF(K1663=LIST!$A$75,0,IF(K1663=LIST!$A$76,0,IF(K1663=LIST!$A$77,0,IF(K1663=LIST!$A$78,0,(MIN(D1663,8)-K1663))))))</f>
        <v>0</v>
      </c>
      <c r="K1663" s="185" t="str">
        <f>IF(D1663="","",IF('CLAIM FORM'!$M$7="",0,IF(L1663=LIST!$A$78,0,IF('CLAIM FORM'!$M$7="R&amp;D",0,IF(E1663="",LIST!$A$75,IF(F1663=LIST!$F$30,0,IFERROR(((VLOOKUP(E1663,'TRAINING CODE'!B:D,3,FALSE)*MIN(D1663,8))),LIST!$A$76)))))))</f>
        <v/>
      </c>
      <c r="L1663" s="183" t="str">
        <f>IF(B1663="","",IF('CLAIM FORM'!$M$7="",LIST!$A$77,IFERROR(VLOOKUP(B1663,'PHR (Project Hourly Rate)'!B:G,6,FALSE),LIST!$A$78)))</f>
        <v/>
      </c>
    </row>
    <row r="1664" spans="1:12" ht="36" customHeight="1">
      <c r="A1664" s="184">
        <v>1662</v>
      </c>
      <c r="B1664" s="46"/>
      <c r="C1664" s="47"/>
      <c r="D1664" s="48"/>
      <c r="E1664" s="49"/>
      <c r="F1664" s="49"/>
      <c r="G1664" s="41" t="str">
        <f>IF(C1664="","",VLOOKUP(WEEKDAY(C1664),LIST!$A$15:$B$21,2,FALSE))</f>
        <v/>
      </c>
      <c r="H1664" s="42" t="str">
        <f>IF(B1664="","",IF(L1664=LIST!$A$80,LIST!$A$78,IF(L1664=LIST!$A$81,LIST!$A$78,IF(L1664=LIST!$A$82,LIST!$A$78,IF(IFERROR(VLOOKUP(B1664,'PHR (Project Hourly Rate)'!B:G,6,FALSE),LIST!$A$78)=0,LIST!$A$79,L1664)))))</f>
        <v/>
      </c>
      <c r="I1664" s="42" t="str">
        <f>IF(B1664="","",IF(L1664=LIST!$A$75,"",IF(K1664=LIST!$A$76,LIST!$A$76,IF(L1664=LIST!$A$77,"",IF(L1664=LIST!$A$78,"",IF(L1664=LIST!$A$80,"",IF(L1664=LIST!$A$72,"",IF(L1664=LIST!$A$73,"",IF(L1664=LIST!$A$81,"",IF(L1664=LIST!$A$82,"",IF(L1664=LIST!$A$79,"",IF(K1664=LIST!$A$75,LIST!$A$75,ROUND(J1664*L1664,2)))))))))))))</f>
        <v/>
      </c>
      <c r="J1664" s="43">
        <f>IF(D1664="",0,IF(K1664=LIST!$A$75,0,IF(K1664=LIST!$A$76,0,IF(K1664=LIST!$A$77,0,IF(K1664=LIST!$A$78,0,(MIN(D1664,8)-K1664))))))</f>
        <v>0</v>
      </c>
      <c r="K1664" s="185" t="str">
        <f>IF(D1664="","",IF('CLAIM FORM'!$M$7="",0,IF(L1664=LIST!$A$78,0,IF('CLAIM FORM'!$M$7="R&amp;D",0,IF(E1664="",LIST!$A$75,IF(F1664=LIST!$F$30,0,IFERROR(((VLOOKUP(E1664,'TRAINING CODE'!B:D,3,FALSE)*MIN(D1664,8))),LIST!$A$76)))))))</f>
        <v/>
      </c>
      <c r="L1664" s="183" t="str">
        <f>IF(B1664="","",IF('CLAIM FORM'!$M$7="",LIST!$A$77,IFERROR(VLOOKUP(B1664,'PHR (Project Hourly Rate)'!B:G,6,FALSE),LIST!$A$78)))</f>
        <v/>
      </c>
    </row>
    <row r="1665" spans="1:12" ht="36" customHeight="1">
      <c r="A1665" s="184">
        <v>1663</v>
      </c>
      <c r="B1665" s="46"/>
      <c r="C1665" s="47"/>
      <c r="D1665" s="48"/>
      <c r="E1665" s="49"/>
      <c r="F1665" s="49"/>
      <c r="G1665" s="41" t="str">
        <f>IF(C1665="","",VLOOKUP(WEEKDAY(C1665),LIST!$A$15:$B$21,2,FALSE))</f>
        <v/>
      </c>
      <c r="H1665" s="42" t="str">
        <f>IF(B1665="","",IF(L1665=LIST!$A$80,LIST!$A$78,IF(L1665=LIST!$A$81,LIST!$A$78,IF(L1665=LIST!$A$82,LIST!$A$78,IF(IFERROR(VLOOKUP(B1665,'PHR (Project Hourly Rate)'!B:G,6,FALSE),LIST!$A$78)=0,LIST!$A$79,L1665)))))</f>
        <v/>
      </c>
      <c r="I1665" s="42" t="str">
        <f>IF(B1665="","",IF(L1665=LIST!$A$75,"",IF(K1665=LIST!$A$76,LIST!$A$76,IF(L1665=LIST!$A$77,"",IF(L1665=LIST!$A$78,"",IF(L1665=LIST!$A$80,"",IF(L1665=LIST!$A$72,"",IF(L1665=LIST!$A$73,"",IF(L1665=LIST!$A$81,"",IF(L1665=LIST!$A$82,"",IF(L1665=LIST!$A$79,"",IF(K1665=LIST!$A$75,LIST!$A$75,ROUND(J1665*L1665,2)))))))))))))</f>
        <v/>
      </c>
      <c r="J1665" s="43">
        <f>IF(D1665="",0,IF(K1665=LIST!$A$75,0,IF(K1665=LIST!$A$76,0,IF(K1665=LIST!$A$77,0,IF(K1665=LIST!$A$78,0,(MIN(D1665,8)-K1665))))))</f>
        <v>0</v>
      </c>
      <c r="K1665" s="185" t="str">
        <f>IF(D1665="","",IF('CLAIM FORM'!$M$7="",0,IF(L1665=LIST!$A$78,0,IF('CLAIM FORM'!$M$7="R&amp;D",0,IF(E1665="",LIST!$A$75,IF(F1665=LIST!$F$30,0,IFERROR(((VLOOKUP(E1665,'TRAINING CODE'!B:D,3,FALSE)*MIN(D1665,8))),LIST!$A$76)))))))</f>
        <v/>
      </c>
      <c r="L1665" s="183" t="str">
        <f>IF(B1665="","",IF('CLAIM FORM'!$M$7="",LIST!$A$77,IFERROR(VLOOKUP(B1665,'PHR (Project Hourly Rate)'!B:G,6,FALSE),LIST!$A$78)))</f>
        <v/>
      </c>
    </row>
    <row r="1666" spans="1:12" ht="36" customHeight="1">
      <c r="A1666" s="184">
        <v>1664</v>
      </c>
      <c r="B1666" s="46"/>
      <c r="C1666" s="47"/>
      <c r="D1666" s="48"/>
      <c r="E1666" s="49"/>
      <c r="F1666" s="49"/>
      <c r="G1666" s="41" t="str">
        <f>IF(C1666="","",VLOOKUP(WEEKDAY(C1666),LIST!$A$15:$B$21,2,FALSE))</f>
        <v/>
      </c>
      <c r="H1666" s="42" t="str">
        <f>IF(B1666="","",IF(L1666=LIST!$A$80,LIST!$A$78,IF(L1666=LIST!$A$81,LIST!$A$78,IF(L1666=LIST!$A$82,LIST!$A$78,IF(IFERROR(VLOOKUP(B1666,'PHR (Project Hourly Rate)'!B:G,6,FALSE),LIST!$A$78)=0,LIST!$A$79,L1666)))))</f>
        <v/>
      </c>
      <c r="I1666" s="42" t="str">
        <f>IF(B1666="","",IF(L1666=LIST!$A$75,"",IF(K1666=LIST!$A$76,LIST!$A$76,IF(L1666=LIST!$A$77,"",IF(L1666=LIST!$A$78,"",IF(L1666=LIST!$A$80,"",IF(L1666=LIST!$A$72,"",IF(L1666=LIST!$A$73,"",IF(L1666=LIST!$A$81,"",IF(L1666=LIST!$A$82,"",IF(L1666=LIST!$A$79,"",IF(K1666=LIST!$A$75,LIST!$A$75,ROUND(J1666*L1666,2)))))))))))))</f>
        <v/>
      </c>
      <c r="J1666" s="43">
        <f>IF(D1666="",0,IF(K1666=LIST!$A$75,0,IF(K1666=LIST!$A$76,0,IF(K1666=LIST!$A$77,0,IF(K1666=LIST!$A$78,0,(MIN(D1666,8)-K1666))))))</f>
        <v>0</v>
      </c>
      <c r="K1666" s="185" t="str">
        <f>IF(D1666="","",IF('CLAIM FORM'!$M$7="",0,IF(L1666=LIST!$A$78,0,IF('CLAIM FORM'!$M$7="R&amp;D",0,IF(E1666="",LIST!$A$75,IF(F1666=LIST!$F$30,0,IFERROR(((VLOOKUP(E1666,'TRAINING CODE'!B:D,3,FALSE)*MIN(D1666,8))),LIST!$A$76)))))))</f>
        <v/>
      </c>
      <c r="L1666" s="183" t="str">
        <f>IF(B1666="","",IF('CLAIM FORM'!$M$7="",LIST!$A$77,IFERROR(VLOOKUP(B1666,'PHR (Project Hourly Rate)'!B:G,6,FALSE),LIST!$A$78)))</f>
        <v/>
      </c>
    </row>
    <row r="1667" spans="1:12" ht="36" customHeight="1">
      <c r="A1667" s="184">
        <v>1665</v>
      </c>
      <c r="B1667" s="46"/>
      <c r="C1667" s="47"/>
      <c r="D1667" s="48"/>
      <c r="E1667" s="49"/>
      <c r="F1667" s="49"/>
      <c r="G1667" s="41" t="str">
        <f>IF(C1667="","",VLOOKUP(WEEKDAY(C1667),LIST!$A$15:$B$21,2,FALSE))</f>
        <v/>
      </c>
      <c r="H1667" s="42" t="str">
        <f>IF(B1667="","",IF(L1667=LIST!$A$80,LIST!$A$78,IF(L1667=LIST!$A$81,LIST!$A$78,IF(L1667=LIST!$A$82,LIST!$A$78,IF(IFERROR(VLOOKUP(B1667,'PHR (Project Hourly Rate)'!B:G,6,FALSE),LIST!$A$78)=0,LIST!$A$79,L1667)))))</f>
        <v/>
      </c>
      <c r="I1667" s="42" t="str">
        <f>IF(B1667="","",IF(L1667=LIST!$A$75,"",IF(K1667=LIST!$A$76,LIST!$A$76,IF(L1667=LIST!$A$77,"",IF(L1667=LIST!$A$78,"",IF(L1667=LIST!$A$80,"",IF(L1667=LIST!$A$72,"",IF(L1667=LIST!$A$73,"",IF(L1667=LIST!$A$81,"",IF(L1667=LIST!$A$82,"",IF(L1667=LIST!$A$79,"",IF(K1667=LIST!$A$75,LIST!$A$75,ROUND(J1667*L1667,2)))))))))))))</f>
        <v/>
      </c>
      <c r="J1667" s="43">
        <f>IF(D1667="",0,IF(K1667=LIST!$A$75,0,IF(K1667=LIST!$A$76,0,IF(K1667=LIST!$A$77,0,IF(K1667=LIST!$A$78,0,(MIN(D1667,8)-K1667))))))</f>
        <v>0</v>
      </c>
      <c r="K1667" s="185" t="str">
        <f>IF(D1667="","",IF('CLAIM FORM'!$M$7="",0,IF(L1667=LIST!$A$78,0,IF('CLAIM FORM'!$M$7="R&amp;D",0,IF(E1667="",LIST!$A$75,IF(F1667=LIST!$F$30,0,IFERROR(((VLOOKUP(E1667,'TRAINING CODE'!B:D,3,FALSE)*MIN(D1667,8))),LIST!$A$76)))))))</f>
        <v/>
      </c>
      <c r="L1667" s="183" t="str">
        <f>IF(B1667="","",IF('CLAIM FORM'!$M$7="",LIST!$A$77,IFERROR(VLOOKUP(B1667,'PHR (Project Hourly Rate)'!B:G,6,FALSE),LIST!$A$78)))</f>
        <v/>
      </c>
    </row>
    <row r="1668" spans="1:12" ht="36" customHeight="1">
      <c r="A1668" s="184">
        <v>1666</v>
      </c>
      <c r="B1668" s="46"/>
      <c r="C1668" s="47"/>
      <c r="D1668" s="48"/>
      <c r="E1668" s="49"/>
      <c r="F1668" s="49"/>
      <c r="G1668" s="41" t="str">
        <f>IF(C1668="","",VLOOKUP(WEEKDAY(C1668),LIST!$A$15:$B$21,2,FALSE))</f>
        <v/>
      </c>
      <c r="H1668" s="42" t="str">
        <f>IF(B1668="","",IF(L1668=LIST!$A$80,LIST!$A$78,IF(L1668=LIST!$A$81,LIST!$A$78,IF(L1668=LIST!$A$82,LIST!$A$78,IF(IFERROR(VLOOKUP(B1668,'PHR (Project Hourly Rate)'!B:G,6,FALSE),LIST!$A$78)=0,LIST!$A$79,L1668)))))</f>
        <v/>
      </c>
      <c r="I1668" s="42" t="str">
        <f>IF(B1668="","",IF(L1668=LIST!$A$75,"",IF(K1668=LIST!$A$76,LIST!$A$76,IF(L1668=LIST!$A$77,"",IF(L1668=LIST!$A$78,"",IF(L1668=LIST!$A$80,"",IF(L1668=LIST!$A$72,"",IF(L1668=LIST!$A$73,"",IF(L1668=LIST!$A$81,"",IF(L1668=LIST!$A$82,"",IF(L1668=LIST!$A$79,"",IF(K1668=LIST!$A$75,LIST!$A$75,ROUND(J1668*L1668,2)))))))))))))</f>
        <v/>
      </c>
      <c r="J1668" s="43">
        <f>IF(D1668="",0,IF(K1668=LIST!$A$75,0,IF(K1668=LIST!$A$76,0,IF(K1668=LIST!$A$77,0,IF(K1668=LIST!$A$78,0,(MIN(D1668,8)-K1668))))))</f>
        <v>0</v>
      </c>
      <c r="K1668" s="185" t="str">
        <f>IF(D1668="","",IF('CLAIM FORM'!$M$7="",0,IF(L1668=LIST!$A$78,0,IF('CLAIM FORM'!$M$7="R&amp;D",0,IF(E1668="",LIST!$A$75,IF(F1668=LIST!$F$30,0,IFERROR(((VLOOKUP(E1668,'TRAINING CODE'!B:D,3,FALSE)*MIN(D1668,8))),LIST!$A$76)))))))</f>
        <v/>
      </c>
      <c r="L1668" s="183" t="str">
        <f>IF(B1668="","",IF('CLAIM FORM'!$M$7="",LIST!$A$77,IFERROR(VLOOKUP(B1668,'PHR (Project Hourly Rate)'!B:G,6,FALSE),LIST!$A$78)))</f>
        <v/>
      </c>
    </row>
    <row r="1669" spans="1:12" ht="36" customHeight="1">
      <c r="A1669" s="184">
        <v>1667</v>
      </c>
      <c r="B1669" s="46"/>
      <c r="C1669" s="47"/>
      <c r="D1669" s="48"/>
      <c r="E1669" s="49"/>
      <c r="F1669" s="49"/>
      <c r="G1669" s="41" t="str">
        <f>IF(C1669="","",VLOOKUP(WEEKDAY(C1669),LIST!$A$15:$B$21,2,FALSE))</f>
        <v/>
      </c>
      <c r="H1669" s="42" t="str">
        <f>IF(B1669="","",IF(L1669=LIST!$A$80,LIST!$A$78,IF(L1669=LIST!$A$81,LIST!$A$78,IF(L1669=LIST!$A$82,LIST!$A$78,IF(IFERROR(VLOOKUP(B1669,'PHR (Project Hourly Rate)'!B:G,6,FALSE),LIST!$A$78)=0,LIST!$A$79,L1669)))))</f>
        <v/>
      </c>
      <c r="I1669" s="42" t="str">
        <f>IF(B1669="","",IF(L1669=LIST!$A$75,"",IF(K1669=LIST!$A$76,LIST!$A$76,IF(L1669=LIST!$A$77,"",IF(L1669=LIST!$A$78,"",IF(L1669=LIST!$A$80,"",IF(L1669=LIST!$A$72,"",IF(L1669=LIST!$A$73,"",IF(L1669=LIST!$A$81,"",IF(L1669=LIST!$A$82,"",IF(L1669=LIST!$A$79,"",IF(K1669=LIST!$A$75,LIST!$A$75,ROUND(J1669*L1669,2)))))))))))))</f>
        <v/>
      </c>
      <c r="J1669" s="43">
        <f>IF(D1669="",0,IF(K1669=LIST!$A$75,0,IF(K1669=LIST!$A$76,0,IF(K1669=LIST!$A$77,0,IF(K1669=LIST!$A$78,0,(MIN(D1669,8)-K1669))))))</f>
        <v>0</v>
      </c>
      <c r="K1669" s="185" t="str">
        <f>IF(D1669="","",IF('CLAIM FORM'!$M$7="",0,IF(L1669=LIST!$A$78,0,IF('CLAIM FORM'!$M$7="R&amp;D",0,IF(E1669="",LIST!$A$75,IF(F1669=LIST!$F$30,0,IFERROR(((VLOOKUP(E1669,'TRAINING CODE'!B:D,3,FALSE)*MIN(D1669,8))),LIST!$A$76)))))))</f>
        <v/>
      </c>
      <c r="L1669" s="183" t="str">
        <f>IF(B1669="","",IF('CLAIM FORM'!$M$7="",LIST!$A$77,IFERROR(VLOOKUP(B1669,'PHR (Project Hourly Rate)'!B:G,6,FALSE),LIST!$A$78)))</f>
        <v/>
      </c>
    </row>
    <row r="1670" spans="1:12" ht="36" customHeight="1">
      <c r="A1670" s="184">
        <v>1668</v>
      </c>
      <c r="B1670" s="46"/>
      <c r="C1670" s="47"/>
      <c r="D1670" s="48"/>
      <c r="E1670" s="49"/>
      <c r="F1670" s="49"/>
      <c r="G1670" s="41" t="str">
        <f>IF(C1670="","",VLOOKUP(WEEKDAY(C1670),LIST!$A$15:$B$21,2,FALSE))</f>
        <v/>
      </c>
      <c r="H1670" s="42" t="str">
        <f>IF(B1670="","",IF(L1670=LIST!$A$80,LIST!$A$78,IF(L1670=LIST!$A$81,LIST!$A$78,IF(L1670=LIST!$A$82,LIST!$A$78,IF(IFERROR(VLOOKUP(B1670,'PHR (Project Hourly Rate)'!B:G,6,FALSE),LIST!$A$78)=0,LIST!$A$79,L1670)))))</f>
        <v/>
      </c>
      <c r="I1670" s="42" t="str">
        <f>IF(B1670="","",IF(L1670=LIST!$A$75,"",IF(K1670=LIST!$A$76,LIST!$A$76,IF(L1670=LIST!$A$77,"",IF(L1670=LIST!$A$78,"",IF(L1670=LIST!$A$80,"",IF(L1670=LIST!$A$72,"",IF(L1670=LIST!$A$73,"",IF(L1670=LIST!$A$81,"",IF(L1670=LIST!$A$82,"",IF(L1670=LIST!$A$79,"",IF(K1670=LIST!$A$75,LIST!$A$75,ROUND(J1670*L1670,2)))))))))))))</f>
        <v/>
      </c>
      <c r="J1670" s="43">
        <f>IF(D1670="",0,IF(K1670=LIST!$A$75,0,IF(K1670=LIST!$A$76,0,IF(K1670=LIST!$A$77,0,IF(K1670=LIST!$A$78,0,(MIN(D1670,8)-K1670))))))</f>
        <v>0</v>
      </c>
      <c r="K1670" s="185" t="str">
        <f>IF(D1670="","",IF('CLAIM FORM'!$M$7="",0,IF(L1670=LIST!$A$78,0,IF('CLAIM FORM'!$M$7="R&amp;D",0,IF(E1670="",LIST!$A$75,IF(F1670=LIST!$F$30,0,IFERROR(((VLOOKUP(E1670,'TRAINING CODE'!B:D,3,FALSE)*MIN(D1670,8))),LIST!$A$76)))))))</f>
        <v/>
      </c>
      <c r="L1670" s="183" t="str">
        <f>IF(B1670="","",IF('CLAIM FORM'!$M$7="",LIST!$A$77,IFERROR(VLOOKUP(B1670,'PHR (Project Hourly Rate)'!B:G,6,FALSE),LIST!$A$78)))</f>
        <v/>
      </c>
    </row>
    <row r="1671" spans="1:12" ht="36" customHeight="1">
      <c r="A1671" s="184">
        <v>1669</v>
      </c>
      <c r="B1671" s="46"/>
      <c r="C1671" s="47"/>
      <c r="D1671" s="48"/>
      <c r="E1671" s="49"/>
      <c r="F1671" s="49"/>
      <c r="G1671" s="41" t="str">
        <f>IF(C1671="","",VLOOKUP(WEEKDAY(C1671),LIST!$A$15:$B$21,2,FALSE))</f>
        <v/>
      </c>
      <c r="H1671" s="42" t="str">
        <f>IF(B1671="","",IF(L1671=LIST!$A$80,LIST!$A$78,IF(L1671=LIST!$A$81,LIST!$A$78,IF(L1671=LIST!$A$82,LIST!$A$78,IF(IFERROR(VLOOKUP(B1671,'PHR (Project Hourly Rate)'!B:G,6,FALSE),LIST!$A$78)=0,LIST!$A$79,L1671)))))</f>
        <v/>
      </c>
      <c r="I1671" s="42" t="str">
        <f>IF(B1671="","",IF(L1671=LIST!$A$75,"",IF(K1671=LIST!$A$76,LIST!$A$76,IF(L1671=LIST!$A$77,"",IF(L1671=LIST!$A$78,"",IF(L1671=LIST!$A$80,"",IF(L1671=LIST!$A$72,"",IF(L1671=LIST!$A$73,"",IF(L1671=LIST!$A$81,"",IF(L1671=LIST!$A$82,"",IF(L1671=LIST!$A$79,"",IF(K1671=LIST!$A$75,LIST!$A$75,ROUND(J1671*L1671,2)))))))))))))</f>
        <v/>
      </c>
      <c r="J1671" s="43">
        <f>IF(D1671="",0,IF(K1671=LIST!$A$75,0,IF(K1671=LIST!$A$76,0,IF(K1671=LIST!$A$77,0,IF(K1671=LIST!$A$78,0,(MIN(D1671,8)-K1671))))))</f>
        <v>0</v>
      </c>
      <c r="K1671" s="185" t="str">
        <f>IF(D1671="","",IF('CLAIM FORM'!$M$7="",0,IF(L1671=LIST!$A$78,0,IF('CLAIM FORM'!$M$7="R&amp;D",0,IF(E1671="",LIST!$A$75,IF(F1671=LIST!$F$30,0,IFERROR(((VLOOKUP(E1671,'TRAINING CODE'!B:D,3,FALSE)*MIN(D1671,8))),LIST!$A$76)))))))</f>
        <v/>
      </c>
      <c r="L1671" s="183" t="str">
        <f>IF(B1671="","",IF('CLAIM FORM'!$M$7="",LIST!$A$77,IFERROR(VLOOKUP(B1671,'PHR (Project Hourly Rate)'!B:G,6,FALSE),LIST!$A$78)))</f>
        <v/>
      </c>
    </row>
    <row r="1672" spans="1:12" ht="36" customHeight="1">
      <c r="A1672" s="184">
        <v>1670</v>
      </c>
      <c r="B1672" s="46"/>
      <c r="C1672" s="47"/>
      <c r="D1672" s="48"/>
      <c r="E1672" s="49"/>
      <c r="F1672" s="49"/>
      <c r="G1672" s="41" t="str">
        <f>IF(C1672="","",VLOOKUP(WEEKDAY(C1672),LIST!$A$15:$B$21,2,FALSE))</f>
        <v/>
      </c>
      <c r="H1672" s="42" t="str">
        <f>IF(B1672="","",IF(L1672=LIST!$A$80,LIST!$A$78,IF(L1672=LIST!$A$81,LIST!$A$78,IF(L1672=LIST!$A$82,LIST!$A$78,IF(IFERROR(VLOOKUP(B1672,'PHR (Project Hourly Rate)'!B:G,6,FALSE),LIST!$A$78)=0,LIST!$A$79,L1672)))))</f>
        <v/>
      </c>
      <c r="I1672" s="42" t="str">
        <f>IF(B1672="","",IF(L1672=LIST!$A$75,"",IF(K1672=LIST!$A$76,LIST!$A$76,IF(L1672=LIST!$A$77,"",IF(L1672=LIST!$A$78,"",IF(L1672=LIST!$A$80,"",IF(L1672=LIST!$A$72,"",IF(L1672=LIST!$A$73,"",IF(L1672=LIST!$A$81,"",IF(L1672=LIST!$A$82,"",IF(L1672=LIST!$A$79,"",IF(K1672=LIST!$A$75,LIST!$A$75,ROUND(J1672*L1672,2)))))))))))))</f>
        <v/>
      </c>
      <c r="J1672" s="43">
        <f>IF(D1672="",0,IF(K1672=LIST!$A$75,0,IF(K1672=LIST!$A$76,0,IF(K1672=LIST!$A$77,0,IF(K1672=LIST!$A$78,0,(MIN(D1672,8)-K1672))))))</f>
        <v>0</v>
      </c>
      <c r="K1672" s="185" t="str">
        <f>IF(D1672="","",IF('CLAIM FORM'!$M$7="",0,IF(L1672=LIST!$A$78,0,IF('CLAIM FORM'!$M$7="R&amp;D",0,IF(E1672="",LIST!$A$75,IF(F1672=LIST!$F$30,0,IFERROR(((VLOOKUP(E1672,'TRAINING CODE'!B:D,3,FALSE)*MIN(D1672,8))),LIST!$A$76)))))))</f>
        <v/>
      </c>
      <c r="L1672" s="183" t="str">
        <f>IF(B1672="","",IF('CLAIM FORM'!$M$7="",LIST!$A$77,IFERROR(VLOOKUP(B1672,'PHR (Project Hourly Rate)'!B:G,6,FALSE),LIST!$A$78)))</f>
        <v/>
      </c>
    </row>
    <row r="1673" spans="1:12" ht="36" customHeight="1">
      <c r="A1673" s="184">
        <v>1671</v>
      </c>
      <c r="B1673" s="46"/>
      <c r="C1673" s="47"/>
      <c r="D1673" s="48"/>
      <c r="E1673" s="49"/>
      <c r="F1673" s="49"/>
      <c r="G1673" s="41" t="str">
        <f>IF(C1673="","",VLOOKUP(WEEKDAY(C1673),LIST!$A$15:$B$21,2,FALSE))</f>
        <v/>
      </c>
      <c r="H1673" s="42" t="str">
        <f>IF(B1673="","",IF(L1673=LIST!$A$80,LIST!$A$78,IF(L1673=LIST!$A$81,LIST!$A$78,IF(L1673=LIST!$A$82,LIST!$A$78,IF(IFERROR(VLOOKUP(B1673,'PHR (Project Hourly Rate)'!B:G,6,FALSE),LIST!$A$78)=0,LIST!$A$79,L1673)))))</f>
        <v/>
      </c>
      <c r="I1673" s="42" t="str">
        <f>IF(B1673="","",IF(L1673=LIST!$A$75,"",IF(K1673=LIST!$A$76,LIST!$A$76,IF(L1673=LIST!$A$77,"",IF(L1673=LIST!$A$78,"",IF(L1673=LIST!$A$80,"",IF(L1673=LIST!$A$72,"",IF(L1673=LIST!$A$73,"",IF(L1673=LIST!$A$81,"",IF(L1673=LIST!$A$82,"",IF(L1673=LIST!$A$79,"",IF(K1673=LIST!$A$75,LIST!$A$75,ROUND(J1673*L1673,2)))))))))))))</f>
        <v/>
      </c>
      <c r="J1673" s="43">
        <f>IF(D1673="",0,IF(K1673=LIST!$A$75,0,IF(K1673=LIST!$A$76,0,IF(K1673=LIST!$A$77,0,IF(K1673=LIST!$A$78,0,(MIN(D1673,8)-K1673))))))</f>
        <v>0</v>
      </c>
      <c r="K1673" s="185" t="str">
        <f>IF(D1673="","",IF('CLAIM FORM'!$M$7="",0,IF(L1673=LIST!$A$78,0,IF('CLAIM FORM'!$M$7="R&amp;D",0,IF(E1673="",LIST!$A$75,IF(F1673=LIST!$F$30,0,IFERROR(((VLOOKUP(E1673,'TRAINING CODE'!B:D,3,FALSE)*MIN(D1673,8))),LIST!$A$76)))))))</f>
        <v/>
      </c>
      <c r="L1673" s="183" t="str">
        <f>IF(B1673="","",IF('CLAIM FORM'!$M$7="",LIST!$A$77,IFERROR(VLOOKUP(B1673,'PHR (Project Hourly Rate)'!B:G,6,FALSE),LIST!$A$78)))</f>
        <v/>
      </c>
    </row>
    <row r="1674" spans="1:12" ht="36" customHeight="1">
      <c r="A1674" s="184">
        <v>1672</v>
      </c>
      <c r="B1674" s="46"/>
      <c r="C1674" s="47"/>
      <c r="D1674" s="48"/>
      <c r="E1674" s="49"/>
      <c r="F1674" s="49"/>
      <c r="G1674" s="41" t="str">
        <f>IF(C1674="","",VLOOKUP(WEEKDAY(C1674),LIST!$A$15:$B$21,2,FALSE))</f>
        <v/>
      </c>
      <c r="H1674" s="42" t="str">
        <f>IF(B1674="","",IF(L1674=LIST!$A$80,LIST!$A$78,IF(L1674=LIST!$A$81,LIST!$A$78,IF(L1674=LIST!$A$82,LIST!$A$78,IF(IFERROR(VLOOKUP(B1674,'PHR (Project Hourly Rate)'!B:G,6,FALSE),LIST!$A$78)=0,LIST!$A$79,L1674)))))</f>
        <v/>
      </c>
      <c r="I1674" s="42" t="str">
        <f>IF(B1674="","",IF(L1674=LIST!$A$75,"",IF(K1674=LIST!$A$76,LIST!$A$76,IF(L1674=LIST!$A$77,"",IF(L1674=LIST!$A$78,"",IF(L1674=LIST!$A$80,"",IF(L1674=LIST!$A$72,"",IF(L1674=LIST!$A$73,"",IF(L1674=LIST!$A$81,"",IF(L1674=LIST!$A$82,"",IF(L1674=LIST!$A$79,"",IF(K1674=LIST!$A$75,LIST!$A$75,ROUND(J1674*L1674,2)))))))))))))</f>
        <v/>
      </c>
      <c r="J1674" s="43">
        <f>IF(D1674="",0,IF(K1674=LIST!$A$75,0,IF(K1674=LIST!$A$76,0,IF(K1674=LIST!$A$77,0,IF(K1674=LIST!$A$78,0,(MIN(D1674,8)-K1674))))))</f>
        <v>0</v>
      </c>
      <c r="K1674" s="185" t="str">
        <f>IF(D1674="","",IF('CLAIM FORM'!$M$7="",0,IF(L1674=LIST!$A$78,0,IF('CLAIM FORM'!$M$7="R&amp;D",0,IF(E1674="",LIST!$A$75,IF(F1674=LIST!$F$30,0,IFERROR(((VLOOKUP(E1674,'TRAINING CODE'!B:D,3,FALSE)*MIN(D1674,8))),LIST!$A$76)))))))</f>
        <v/>
      </c>
      <c r="L1674" s="183" t="str">
        <f>IF(B1674="","",IF('CLAIM FORM'!$M$7="",LIST!$A$77,IFERROR(VLOOKUP(B1674,'PHR (Project Hourly Rate)'!B:G,6,FALSE),LIST!$A$78)))</f>
        <v/>
      </c>
    </row>
    <row r="1675" spans="1:12" ht="36" customHeight="1">
      <c r="A1675" s="184">
        <v>1673</v>
      </c>
      <c r="B1675" s="46"/>
      <c r="C1675" s="47"/>
      <c r="D1675" s="48"/>
      <c r="E1675" s="49"/>
      <c r="F1675" s="49"/>
      <c r="G1675" s="41" t="str">
        <f>IF(C1675="","",VLOOKUP(WEEKDAY(C1675),LIST!$A$15:$B$21,2,FALSE))</f>
        <v/>
      </c>
      <c r="H1675" s="42" t="str">
        <f>IF(B1675="","",IF(L1675=LIST!$A$80,LIST!$A$78,IF(L1675=LIST!$A$81,LIST!$A$78,IF(L1675=LIST!$A$82,LIST!$A$78,IF(IFERROR(VLOOKUP(B1675,'PHR (Project Hourly Rate)'!B:G,6,FALSE),LIST!$A$78)=0,LIST!$A$79,L1675)))))</f>
        <v/>
      </c>
      <c r="I1675" s="42" t="str">
        <f>IF(B1675="","",IF(L1675=LIST!$A$75,"",IF(K1675=LIST!$A$76,LIST!$A$76,IF(L1675=LIST!$A$77,"",IF(L1675=LIST!$A$78,"",IF(L1675=LIST!$A$80,"",IF(L1675=LIST!$A$72,"",IF(L1675=LIST!$A$73,"",IF(L1675=LIST!$A$81,"",IF(L1675=LIST!$A$82,"",IF(L1675=LIST!$A$79,"",IF(K1675=LIST!$A$75,LIST!$A$75,ROUND(J1675*L1675,2)))))))))))))</f>
        <v/>
      </c>
      <c r="J1675" s="43">
        <f>IF(D1675="",0,IF(K1675=LIST!$A$75,0,IF(K1675=LIST!$A$76,0,IF(K1675=LIST!$A$77,0,IF(K1675=LIST!$A$78,0,(MIN(D1675,8)-K1675))))))</f>
        <v>0</v>
      </c>
      <c r="K1675" s="185" t="str">
        <f>IF(D1675="","",IF('CLAIM FORM'!$M$7="",0,IF(L1675=LIST!$A$78,0,IF('CLAIM FORM'!$M$7="R&amp;D",0,IF(E1675="",LIST!$A$75,IF(F1675=LIST!$F$30,0,IFERROR(((VLOOKUP(E1675,'TRAINING CODE'!B:D,3,FALSE)*MIN(D1675,8))),LIST!$A$76)))))))</f>
        <v/>
      </c>
      <c r="L1675" s="183" t="str">
        <f>IF(B1675="","",IF('CLAIM FORM'!$M$7="",LIST!$A$77,IFERROR(VLOOKUP(B1675,'PHR (Project Hourly Rate)'!B:G,6,FALSE),LIST!$A$78)))</f>
        <v/>
      </c>
    </row>
    <row r="1676" spans="1:12" ht="36" customHeight="1">
      <c r="A1676" s="184">
        <v>1674</v>
      </c>
      <c r="B1676" s="46"/>
      <c r="C1676" s="47"/>
      <c r="D1676" s="48"/>
      <c r="E1676" s="49"/>
      <c r="F1676" s="49"/>
      <c r="G1676" s="41" t="str">
        <f>IF(C1676="","",VLOOKUP(WEEKDAY(C1676),LIST!$A$15:$B$21,2,FALSE))</f>
        <v/>
      </c>
      <c r="H1676" s="42" t="str">
        <f>IF(B1676="","",IF(L1676=LIST!$A$80,LIST!$A$78,IF(L1676=LIST!$A$81,LIST!$A$78,IF(L1676=LIST!$A$82,LIST!$A$78,IF(IFERROR(VLOOKUP(B1676,'PHR (Project Hourly Rate)'!B:G,6,FALSE),LIST!$A$78)=0,LIST!$A$79,L1676)))))</f>
        <v/>
      </c>
      <c r="I1676" s="42" t="str">
        <f>IF(B1676="","",IF(L1676=LIST!$A$75,"",IF(K1676=LIST!$A$76,LIST!$A$76,IF(L1676=LIST!$A$77,"",IF(L1676=LIST!$A$78,"",IF(L1676=LIST!$A$80,"",IF(L1676=LIST!$A$72,"",IF(L1676=LIST!$A$73,"",IF(L1676=LIST!$A$81,"",IF(L1676=LIST!$A$82,"",IF(L1676=LIST!$A$79,"",IF(K1676=LIST!$A$75,LIST!$A$75,ROUND(J1676*L1676,2)))))))))))))</f>
        <v/>
      </c>
      <c r="J1676" s="43">
        <f>IF(D1676="",0,IF(K1676=LIST!$A$75,0,IF(K1676=LIST!$A$76,0,IF(K1676=LIST!$A$77,0,IF(K1676=LIST!$A$78,0,(MIN(D1676,8)-K1676))))))</f>
        <v>0</v>
      </c>
      <c r="K1676" s="185" t="str">
        <f>IF(D1676="","",IF('CLAIM FORM'!$M$7="",0,IF(L1676=LIST!$A$78,0,IF('CLAIM FORM'!$M$7="R&amp;D",0,IF(E1676="",LIST!$A$75,IF(F1676=LIST!$F$30,0,IFERROR(((VLOOKUP(E1676,'TRAINING CODE'!B:D,3,FALSE)*MIN(D1676,8))),LIST!$A$76)))))))</f>
        <v/>
      </c>
      <c r="L1676" s="183" t="str">
        <f>IF(B1676="","",IF('CLAIM FORM'!$M$7="",LIST!$A$77,IFERROR(VLOOKUP(B1676,'PHR (Project Hourly Rate)'!B:G,6,FALSE),LIST!$A$78)))</f>
        <v/>
      </c>
    </row>
    <row r="1677" spans="1:12" ht="36" customHeight="1">
      <c r="A1677" s="184">
        <v>1675</v>
      </c>
      <c r="B1677" s="46"/>
      <c r="C1677" s="47"/>
      <c r="D1677" s="48"/>
      <c r="E1677" s="49"/>
      <c r="F1677" s="49"/>
      <c r="G1677" s="41" t="str">
        <f>IF(C1677="","",VLOOKUP(WEEKDAY(C1677),LIST!$A$15:$B$21,2,FALSE))</f>
        <v/>
      </c>
      <c r="H1677" s="42" t="str">
        <f>IF(B1677="","",IF(L1677=LIST!$A$80,LIST!$A$78,IF(L1677=LIST!$A$81,LIST!$A$78,IF(L1677=LIST!$A$82,LIST!$A$78,IF(IFERROR(VLOOKUP(B1677,'PHR (Project Hourly Rate)'!B:G,6,FALSE),LIST!$A$78)=0,LIST!$A$79,L1677)))))</f>
        <v/>
      </c>
      <c r="I1677" s="42" t="str">
        <f>IF(B1677="","",IF(L1677=LIST!$A$75,"",IF(K1677=LIST!$A$76,LIST!$A$76,IF(L1677=LIST!$A$77,"",IF(L1677=LIST!$A$78,"",IF(L1677=LIST!$A$80,"",IF(L1677=LIST!$A$72,"",IF(L1677=LIST!$A$73,"",IF(L1677=LIST!$A$81,"",IF(L1677=LIST!$A$82,"",IF(L1677=LIST!$A$79,"",IF(K1677=LIST!$A$75,LIST!$A$75,ROUND(J1677*L1677,2)))))))))))))</f>
        <v/>
      </c>
      <c r="J1677" s="43">
        <f>IF(D1677="",0,IF(K1677=LIST!$A$75,0,IF(K1677=LIST!$A$76,0,IF(K1677=LIST!$A$77,0,IF(K1677=LIST!$A$78,0,(MIN(D1677,8)-K1677))))))</f>
        <v>0</v>
      </c>
      <c r="K1677" s="185" t="str">
        <f>IF(D1677="","",IF('CLAIM FORM'!$M$7="",0,IF(L1677=LIST!$A$78,0,IF('CLAIM FORM'!$M$7="R&amp;D",0,IF(E1677="",LIST!$A$75,IF(F1677=LIST!$F$30,0,IFERROR(((VLOOKUP(E1677,'TRAINING CODE'!B:D,3,FALSE)*MIN(D1677,8))),LIST!$A$76)))))))</f>
        <v/>
      </c>
      <c r="L1677" s="183" t="str">
        <f>IF(B1677="","",IF('CLAIM FORM'!$M$7="",LIST!$A$77,IFERROR(VLOOKUP(B1677,'PHR (Project Hourly Rate)'!B:G,6,FALSE),LIST!$A$78)))</f>
        <v/>
      </c>
    </row>
    <row r="1678" spans="1:12" ht="36" customHeight="1">
      <c r="A1678" s="184">
        <v>1676</v>
      </c>
      <c r="B1678" s="46"/>
      <c r="C1678" s="47"/>
      <c r="D1678" s="48"/>
      <c r="E1678" s="49"/>
      <c r="F1678" s="49"/>
      <c r="G1678" s="41" t="str">
        <f>IF(C1678="","",VLOOKUP(WEEKDAY(C1678),LIST!$A$15:$B$21,2,FALSE))</f>
        <v/>
      </c>
      <c r="H1678" s="42" t="str">
        <f>IF(B1678="","",IF(L1678=LIST!$A$80,LIST!$A$78,IF(L1678=LIST!$A$81,LIST!$A$78,IF(L1678=LIST!$A$82,LIST!$A$78,IF(IFERROR(VLOOKUP(B1678,'PHR (Project Hourly Rate)'!B:G,6,FALSE),LIST!$A$78)=0,LIST!$A$79,L1678)))))</f>
        <v/>
      </c>
      <c r="I1678" s="42" t="str">
        <f>IF(B1678="","",IF(L1678=LIST!$A$75,"",IF(K1678=LIST!$A$76,LIST!$A$76,IF(L1678=LIST!$A$77,"",IF(L1678=LIST!$A$78,"",IF(L1678=LIST!$A$80,"",IF(L1678=LIST!$A$72,"",IF(L1678=LIST!$A$73,"",IF(L1678=LIST!$A$81,"",IF(L1678=LIST!$A$82,"",IF(L1678=LIST!$A$79,"",IF(K1678=LIST!$A$75,LIST!$A$75,ROUND(J1678*L1678,2)))))))))))))</f>
        <v/>
      </c>
      <c r="J1678" s="43">
        <f>IF(D1678="",0,IF(K1678=LIST!$A$75,0,IF(K1678=LIST!$A$76,0,IF(K1678=LIST!$A$77,0,IF(K1678=LIST!$A$78,0,(MIN(D1678,8)-K1678))))))</f>
        <v>0</v>
      </c>
      <c r="K1678" s="185" t="str">
        <f>IF(D1678="","",IF('CLAIM FORM'!$M$7="",0,IF(L1678=LIST!$A$78,0,IF('CLAIM FORM'!$M$7="R&amp;D",0,IF(E1678="",LIST!$A$75,IF(F1678=LIST!$F$30,0,IFERROR(((VLOOKUP(E1678,'TRAINING CODE'!B:D,3,FALSE)*MIN(D1678,8))),LIST!$A$76)))))))</f>
        <v/>
      </c>
      <c r="L1678" s="183" t="str">
        <f>IF(B1678="","",IF('CLAIM FORM'!$M$7="",LIST!$A$77,IFERROR(VLOOKUP(B1678,'PHR (Project Hourly Rate)'!B:G,6,FALSE),LIST!$A$78)))</f>
        <v/>
      </c>
    </row>
    <row r="1679" spans="1:12" ht="36" customHeight="1">
      <c r="A1679" s="184">
        <v>1677</v>
      </c>
      <c r="B1679" s="46"/>
      <c r="C1679" s="47"/>
      <c r="D1679" s="48"/>
      <c r="E1679" s="49"/>
      <c r="F1679" s="49"/>
      <c r="G1679" s="41" t="str">
        <f>IF(C1679="","",VLOOKUP(WEEKDAY(C1679),LIST!$A$15:$B$21,2,FALSE))</f>
        <v/>
      </c>
      <c r="H1679" s="42" t="str">
        <f>IF(B1679="","",IF(L1679=LIST!$A$80,LIST!$A$78,IF(L1679=LIST!$A$81,LIST!$A$78,IF(L1679=LIST!$A$82,LIST!$A$78,IF(IFERROR(VLOOKUP(B1679,'PHR (Project Hourly Rate)'!B:G,6,FALSE),LIST!$A$78)=0,LIST!$A$79,L1679)))))</f>
        <v/>
      </c>
      <c r="I1679" s="42" t="str">
        <f>IF(B1679="","",IF(L1679=LIST!$A$75,"",IF(K1679=LIST!$A$76,LIST!$A$76,IF(L1679=LIST!$A$77,"",IF(L1679=LIST!$A$78,"",IF(L1679=LIST!$A$80,"",IF(L1679=LIST!$A$72,"",IF(L1679=LIST!$A$73,"",IF(L1679=LIST!$A$81,"",IF(L1679=LIST!$A$82,"",IF(L1679=LIST!$A$79,"",IF(K1679=LIST!$A$75,LIST!$A$75,ROUND(J1679*L1679,2)))))))))))))</f>
        <v/>
      </c>
      <c r="J1679" s="43">
        <f>IF(D1679="",0,IF(K1679=LIST!$A$75,0,IF(K1679=LIST!$A$76,0,IF(K1679=LIST!$A$77,0,IF(K1679=LIST!$A$78,0,(MIN(D1679,8)-K1679))))))</f>
        <v>0</v>
      </c>
      <c r="K1679" s="185" t="str">
        <f>IF(D1679="","",IF('CLAIM FORM'!$M$7="",0,IF(L1679=LIST!$A$78,0,IF('CLAIM FORM'!$M$7="R&amp;D",0,IF(E1679="",LIST!$A$75,IF(F1679=LIST!$F$30,0,IFERROR(((VLOOKUP(E1679,'TRAINING CODE'!B:D,3,FALSE)*MIN(D1679,8))),LIST!$A$76)))))))</f>
        <v/>
      </c>
      <c r="L1679" s="183" t="str">
        <f>IF(B1679="","",IF('CLAIM FORM'!$M$7="",LIST!$A$77,IFERROR(VLOOKUP(B1679,'PHR (Project Hourly Rate)'!B:G,6,FALSE),LIST!$A$78)))</f>
        <v/>
      </c>
    </row>
    <row r="1680" spans="1:12" ht="36" customHeight="1">
      <c r="A1680" s="184">
        <v>1678</v>
      </c>
      <c r="B1680" s="46"/>
      <c r="C1680" s="47"/>
      <c r="D1680" s="48"/>
      <c r="E1680" s="49"/>
      <c r="F1680" s="49"/>
      <c r="G1680" s="41" t="str">
        <f>IF(C1680="","",VLOOKUP(WEEKDAY(C1680),LIST!$A$15:$B$21,2,FALSE))</f>
        <v/>
      </c>
      <c r="H1680" s="42" t="str">
        <f>IF(B1680="","",IF(L1680=LIST!$A$80,LIST!$A$78,IF(L1680=LIST!$A$81,LIST!$A$78,IF(L1680=LIST!$A$82,LIST!$A$78,IF(IFERROR(VLOOKUP(B1680,'PHR (Project Hourly Rate)'!B:G,6,FALSE),LIST!$A$78)=0,LIST!$A$79,L1680)))))</f>
        <v/>
      </c>
      <c r="I1680" s="42" t="str">
        <f>IF(B1680="","",IF(L1680=LIST!$A$75,"",IF(K1680=LIST!$A$76,LIST!$A$76,IF(L1680=LIST!$A$77,"",IF(L1680=LIST!$A$78,"",IF(L1680=LIST!$A$80,"",IF(L1680=LIST!$A$72,"",IF(L1680=LIST!$A$73,"",IF(L1680=LIST!$A$81,"",IF(L1680=LIST!$A$82,"",IF(L1680=LIST!$A$79,"",IF(K1680=LIST!$A$75,LIST!$A$75,ROUND(J1680*L1680,2)))))))))))))</f>
        <v/>
      </c>
      <c r="J1680" s="43">
        <f>IF(D1680="",0,IF(K1680=LIST!$A$75,0,IF(K1680=LIST!$A$76,0,IF(K1680=LIST!$A$77,0,IF(K1680=LIST!$A$78,0,(MIN(D1680,8)-K1680))))))</f>
        <v>0</v>
      </c>
      <c r="K1680" s="185" t="str">
        <f>IF(D1680="","",IF('CLAIM FORM'!$M$7="",0,IF(L1680=LIST!$A$78,0,IF('CLAIM FORM'!$M$7="R&amp;D",0,IF(E1680="",LIST!$A$75,IF(F1680=LIST!$F$30,0,IFERROR(((VLOOKUP(E1680,'TRAINING CODE'!B:D,3,FALSE)*MIN(D1680,8))),LIST!$A$76)))))))</f>
        <v/>
      </c>
      <c r="L1680" s="183" t="str">
        <f>IF(B1680="","",IF('CLAIM FORM'!$M$7="",LIST!$A$77,IFERROR(VLOOKUP(B1680,'PHR (Project Hourly Rate)'!B:G,6,FALSE),LIST!$A$78)))</f>
        <v/>
      </c>
    </row>
    <row r="1681" spans="1:12" ht="36" customHeight="1">
      <c r="A1681" s="184">
        <v>1679</v>
      </c>
      <c r="B1681" s="46"/>
      <c r="C1681" s="47"/>
      <c r="D1681" s="48"/>
      <c r="E1681" s="49"/>
      <c r="F1681" s="49"/>
      <c r="G1681" s="41" t="str">
        <f>IF(C1681="","",VLOOKUP(WEEKDAY(C1681),LIST!$A$15:$B$21,2,FALSE))</f>
        <v/>
      </c>
      <c r="H1681" s="42" t="str">
        <f>IF(B1681="","",IF(L1681=LIST!$A$80,LIST!$A$78,IF(L1681=LIST!$A$81,LIST!$A$78,IF(L1681=LIST!$A$82,LIST!$A$78,IF(IFERROR(VLOOKUP(B1681,'PHR (Project Hourly Rate)'!B:G,6,FALSE),LIST!$A$78)=0,LIST!$A$79,L1681)))))</f>
        <v/>
      </c>
      <c r="I1681" s="42" t="str">
        <f>IF(B1681="","",IF(L1681=LIST!$A$75,"",IF(K1681=LIST!$A$76,LIST!$A$76,IF(L1681=LIST!$A$77,"",IF(L1681=LIST!$A$78,"",IF(L1681=LIST!$A$80,"",IF(L1681=LIST!$A$72,"",IF(L1681=LIST!$A$73,"",IF(L1681=LIST!$A$81,"",IF(L1681=LIST!$A$82,"",IF(L1681=LIST!$A$79,"",IF(K1681=LIST!$A$75,LIST!$A$75,ROUND(J1681*L1681,2)))))))))))))</f>
        <v/>
      </c>
      <c r="J1681" s="43">
        <f>IF(D1681="",0,IF(K1681=LIST!$A$75,0,IF(K1681=LIST!$A$76,0,IF(K1681=LIST!$A$77,0,IF(K1681=LIST!$A$78,0,(MIN(D1681,8)-K1681))))))</f>
        <v>0</v>
      </c>
      <c r="K1681" s="185" t="str">
        <f>IF(D1681="","",IF('CLAIM FORM'!$M$7="",0,IF(L1681=LIST!$A$78,0,IF('CLAIM FORM'!$M$7="R&amp;D",0,IF(E1681="",LIST!$A$75,IF(F1681=LIST!$F$30,0,IFERROR(((VLOOKUP(E1681,'TRAINING CODE'!B:D,3,FALSE)*MIN(D1681,8))),LIST!$A$76)))))))</f>
        <v/>
      </c>
      <c r="L1681" s="183" t="str">
        <f>IF(B1681="","",IF('CLAIM FORM'!$M$7="",LIST!$A$77,IFERROR(VLOOKUP(B1681,'PHR (Project Hourly Rate)'!B:G,6,FALSE),LIST!$A$78)))</f>
        <v/>
      </c>
    </row>
    <row r="1682" spans="1:12" ht="36" customHeight="1">
      <c r="A1682" s="184">
        <v>1680</v>
      </c>
      <c r="B1682" s="46"/>
      <c r="C1682" s="47"/>
      <c r="D1682" s="48"/>
      <c r="E1682" s="49"/>
      <c r="F1682" s="49"/>
      <c r="G1682" s="41" t="str">
        <f>IF(C1682="","",VLOOKUP(WEEKDAY(C1682),LIST!$A$15:$B$21,2,FALSE))</f>
        <v/>
      </c>
      <c r="H1682" s="42" t="str">
        <f>IF(B1682="","",IF(L1682=LIST!$A$80,LIST!$A$78,IF(L1682=LIST!$A$81,LIST!$A$78,IF(L1682=LIST!$A$82,LIST!$A$78,IF(IFERROR(VLOOKUP(B1682,'PHR (Project Hourly Rate)'!B:G,6,FALSE),LIST!$A$78)=0,LIST!$A$79,L1682)))))</f>
        <v/>
      </c>
      <c r="I1682" s="42" t="str">
        <f>IF(B1682="","",IF(L1682=LIST!$A$75,"",IF(K1682=LIST!$A$76,LIST!$A$76,IF(L1682=LIST!$A$77,"",IF(L1682=LIST!$A$78,"",IF(L1682=LIST!$A$80,"",IF(L1682=LIST!$A$72,"",IF(L1682=LIST!$A$73,"",IF(L1682=LIST!$A$81,"",IF(L1682=LIST!$A$82,"",IF(L1682=LIST!$A$79,"",IF(K1682=LIST!$A$75,LIST!$A$75,ROUND(J1682*L1682,2)))))))))))))</f>
        <v/>
      </c>
      <c r="J1682" s="43">
        <f>IF(D1682="",0,IF(K1682=LIST!$A$75,0,IF(K1682=LIST!$A$76,0,IF(K1682=LIST!$A$77,0,IF(K1682=LIST!$A$78,0,(MIN(D1682,8)-K1682))))))</f>
        <v>0</v>
      </c>
      <c r="K1682" s="185" t="str">
        <f>IF(D1682="","",IF('CLAIM FORM'!$M$7="",0,IF(L1682=LIST!$A$78,0,IF('CLAIM FORM'!$M$7="R&amp;D",0,IF(E1682="",LIST!$A$75,IF(F1682=LIST!$F$30,0,IFERROR(((VLOOKUP(E1682,'TRAINING CODE'!B:D,3,FALSE)*MIN(D1682,8))),LIST!$A$76)))))))</f>
        <v/>
      </c>
      <c r="L1682" s="183" t="str">
        <f>IF(B1682="","",IF('CLAIM FORM'!$M$7="",LIST!$A$77,IFERROR(VLOOKUP(B1682,'PHR (Project Hourly Rate)'!B:G,6,FALSE),LIST!$A$78)))</f>
        <v/>
      </c>
    </row>
    <row r="1683" spans="1:12" ht="36" customHeight="1">
      <c r="A1683" s="184">
        <v>1681</v>
      </c>
      <c r="B1683" s="46"/>
      <c r="C1683" s="47"/>
      <c r="D1683" s="48"/>
      <c r="E1683" s="49"/>
      <c r="F1683" s="49"/>
      <c r="G1683" s="41" t="str">
        <f>IF(C1683="","",VLOOKUP(WEEKDAY(C1683),LIST!$A$15:$B$21,2,FALSE))</f>
        <v/>
      </c>
      <c r="H1683" s="42" t="str">
        <f>IF(B1683="","",IF(L1683=LIST!$A$80,LIST!$A$78,IF(L1683=LIST!$A$81,LIST!$A$78,IF(L1683=LIST!$A$82,LIST!$A$78,IF(IFERROR(VLOOKUP(B1683,'PHR (Project Hourly Rate)'!B:G,6,FALSE),LIST!$A$78)=0,LIST!$A$79,L1683)))))</f>
        <v/>
      </c>
      <c r="I1683" s="42" t="str">
        <f>IF(B1683="","",IF(L1683=LIST!$A$75,"",IF(K1683=LIST!$A$76,LIST!$A$76,IF(L1683=LIST!$A$77,"",IF(L1683=LIST!$A$78,"",IF(L1683=LIST!$A$80,"",IF(L1683=LIST!$A$72,"",IF(L1683=LIST!$A$73,"",IF(L1683=LIST!$A$81,"",IF(L1683=LIST!$A$82,"",IF(L1683=LIST!$A$79,"",IF(K1683=LIST!$A$75,LIST!$A$75,ROUND(J1683*L1683,2)))))))))))))</f>
        <v/>
      </c>
      <c r="J1683" s="43">
        <f>IF(D1683="",0,IF(K1683=LIST!$A$75,0,IF(K1683=LIST!$A$76,0,IF(K1683=LIST!$A$77,0,IF(K1683=LIST!$A$78,0,(MIN(D1683,8)-K1683))))))</f>
        <v>0</v>
      </c>
      <c r="K1683" s="185" t="str">
        <f>IF(D1683="","",IF('CLAIM FORM'!$M$7="",0,IF(L1683=LIST!$A$78,0,IF('CLAIM FORM'!$M$7="R&amp;D",0,IF(E1683="",LIST!$A$75,IF(F1683=LIST!$F$30,0,IFERROR(((VLOOKUP(E1683,'TRAINING CODE'!B:D,3,FALSE)*MIN(D1683,8))),LIST!$A$76)))))))</f>
        <v/>
      </c>
      <c r="L1683" s="183" t="str">
        <f>IF(B1683="","",IF('CLAIM FORM'!$M$7="",LIST!$A$77,IFERROR(VLOOKUP(B1683,'PHR (Project Hourly Rate)'!B:G,6,FALSE),LIST!$A$78)))</f>
        <v/>
      </c>
    </row>
    <row r="1684" spans="1:12" ht="36" customHeight="1">
      <c r="A1684" s="184">
        <v>1682</v>
      </c>
      <c r="B1684" s="46"/>
      <c r="C1684" s="47"/>
      <c r="D1684" s="48"/>
      <c r="E1684" s="49"/>
      <c r="F1684" s="49"/>
      <c r="G1684" s="41" t="str">
        <f>IF(C1684="","",VLOOKUP(WEEKDAY(C1684),LIST!$A$15:$B$21,2,FALSE))</f>
        <v/>
      </c>
      <c r="H1684" s="42" t="str">
        <f>IF(B1684="","",IF(L1684=LIST!$A$80,LIST!$A$78,IF(L1684=LIST!$A$81,LIST!$A$78,IF(L1684=LIST!$A$82,LIST!$A$78,IF(IFERROR(VLOOKUP(B1684,'PHR (Project Hourly Rate)'!B:G,6,FALSE),LIST!$A$78)=0,LIST!$A$79,L1684)))))</f>
        <v/>
      </c>
      <c r="I1684" s="42" t="str">
        <f>IF(B1684="","",IF(L1684=LIST!$A$75,"",IF(K1684=LIST!$A$76,LIST!$A$76,IF(L1684=LIST!$A$77,"",IF(L1684=LIST!$A$78,"",IF(L1684=LIST!$A$80,"",IF(L1684=LIST!$A$72,"",IF(L1684=LIST!$A$73,"",IF(L1684=LIST!$A$81,"",IF(L1684=LIST!$A$82,"",IF(L1684=LIST!$A$79,"",IF(K1684=LIST!$A$75,LIST!$A$75,ROUND(J1684*L1684,2)))))))))))))</f>
        <v/>
      </c>
      <c r="J1684" s="43">
        <f>IF(D1684="",0,IF(K1684=LIST!$A$75,0,IF(K1684=LIST!$A$76,0,IF(K1684=LIST!$A$77,0,IF(K1684=LIST!$A$78,0,(MIN(D1684,8)-K1684))))))</f>
        <v>0</v>
      </c>
      <c r="K1684" s="185" t="str">
        <f>IF(D1684="","",IF('CLAIM FORM'!$M$7="",0,IF(L1684=LIST!$A$78,0,IF('CLAIM FORM'!$M$7="R&amp;D",0,IF(E1684="",LIST!$A$75,IF(F1684=LIST!$F$30,0,IFERROR(((VLOOKUP(E1684,'TRAINING CODE'!B:D,3,FALSE)*MIN(D1684,8))),LIST!$A$76)))))))</f>
        <v/>
      </c>
      <c r="L1684" s="183" t="str">
        <f>IF(B1684="","",IF('CLAIM FORM'!$M$7="",LIST!$A$77,IFERROR(VLOOKUP(B1684,'PHR (Project Hourly Rate)'!B:G,6,FALSE),LIST!$A$78)))</f>
        <v/>
      </c>
    </row>
    <row r="1685" spans="1:12" ht="36" customHeight="1">
      <c r="A1685" s="184">
        <v>1683</v>
      </c>
      <c r="B1685" s="46"/>
      <c r="C1685" s="47"/>
      <c r="D1685" s="48"/>
      <c r="E1685" s="49"/>
      <c r="F1685" s="49"/>
      <c r="G1685" s="41" t="str">
        <f>IF(C1685="","",VLOOKUP(WEEKDAY(C1685),LIST!$A$15:$B$21,2,FALSE))</f>
        <v/>
      </c>
      <c r="H1685" s="42" t="str">
        <f>IF(B1685="","",IF(L1685=LIST!$A$80,LIST!$A$78,IF(L1685=LIST!$A$81,LIST!$A$78,IF(L1685=LIST!$A$82,LIST!$A$78,IF(IFERROR(VLOOKUP(B1685,'PHR (Project Hourly Rate)'!B:G,6,FALSE),LIST!$A$78)=0,LIST!$A$79,L1685)))))</f>
        <v/>
      </c>
      <c r="I1685" s="42" t="str">
        <f>IF(B1685="","",IF(L1685=LIST!$A$75,"",IF(K1685=LIST!$A$76,LIST!$A$76,IF(L1685=LIST!$A$77,"",IF(L1685=LIST!$A$78,"",IF(L1685=LIST!$A$80,"",IF(L1685=LIST!$A$72,"",IF(L1685=LIST!$A$73,"",IF(L1685=LIST!$A$81,"",IF(L1685=LIST!$A$82,"",IF(L1685=LIST!$A$79,"",IF(K1685=LIST!$A$75,LIST!$A$75,ROUND(J1685*L1685,2)))))))))))))</f>
        <v/>
      </c>
      <c r="J1685" s="43">
        <f>IF(D1685="",0,IF(K1685=LIST!$A$75,0,IF(K1685=LIST!$A$76,0,IF(K1685=LIST!$A$77,0,IF(K1685=LIST!$A$78,0,(MIN(D1685,8)-K1685))))))</f>
        <v>0</v>
      </c>
      <c r="K1685" s="185" t="str">
        <f>IF(D1685="","",IF('CLAIM FORM'!$M$7="",0,IF(L1685=LIST!$A$78,0,IF('CLAIM FORM'!$M$7="R&amp;D",0,IF(E1685="",LIST!$A$75,IF(F1685=LIST!$F$30,0,IFERROR(((VLOOKUP(E1685,'TRAINING CODE'!B:D,3,FALSE)*MIN(D1685,8))),LIST!$A$76)))))))</f>
        <v/>
      </c>
      <c r="L1685" s="183" t="str">
        <f>IF(B1685="","",IF('CLAIM FORM'!$M$7="",LIST!$A$77,IFERROR(VLOOKUP(B1685,'PHR (Project Hourly Rate)'!B:G,6,FALSE),LIST!$A$78)))</f>
        <v/>
      </c>
    </row>
    <row r="1686" spans="1:12" ht="36" customHeight="1">
      <c r="A1686" s="184">
        <v>1684</v>
      </c>
      <c r="B1686" s="46"/>
      <c r="C1686" s="47"/>
      <c r="D1686" s="48"/>
      <c r="E1686" s="49"/>
      <c r="F1686" s="49"/>
      <c r="G1686" s="41" t="str">
        <f>IF(C1686="","",VLOOKUP(WEEKDAY(C1686),LIST!$A$15:$B$21,2,FALSE))</f>
        <v/>
      </c>
      <c r="H1686" s="42" t="str">
        <f>IF(B1686="","",IF(L1686=LIST!$A$80,LIST!$A$78,IF(L1686=LIST!$A$81,LIST!$A$78,IF(L1686=LIST!$A$82,LIST!$A$78,IF(IFERROR(VLOOKUP(B1686,'PHR (Project Hourly Rate)'!B:G,6,FALSE),LIST!$A$78)=0,LIST!$A$79,L1686)))))</f>
        <v/>
      </c>
      <c r="I1686" s="42" t="str">
        <f>IF(B1686="","",IF(L1686=LIST!$A$75,"",IF(K1686=LIST!$A$76,LIST!$A$76,IF(L1686=LIST!$A$77,"",IF(L1686=LIST!$A$78,"",IF(L1686=LIST!$A$80,"",IF(L1686=LIST!$A$72,"",IF(L1686=LIST!$A$73,"",IF(L1686=LIST!$A$81,"",IF(L1686=LIST!$A$82,"",IF(L1686=LIST!$A$79,"",IF(K1686=LIST!$A$75,LIST!$A$75,ROUND(J1686*L1686,2)))))))))))))</f>
        <v/>
      </c>
      <c r="J1686" s="43">
        <f>IF(D1686="",0,IF(K1686=LIST!$A$75,0,IF(K1686=LIST!$A$76,0,IF(K1686=LIST!$A$77,0,IF(K1686=LIST!$A$78,0,(MIN(D1686,8)-K1686))))))</f>
        <v>0</v>
      </c>
      <c r="K1686" s="185" t="str">
        <f>IF(D1686="","",IF('CLAIM FORM'!$M$7="",0,IF(L1686=LIST!$A$78,0,IF('CLAIM FORM'!$M$7="R&amp;D",0,IF(E1686="",LIST!$A$75,IF(F1686=LIST!$F$30,0,IFERROR(((VLOOKUP(E1686,'TRAINING CODE'!B:D,3,FALSE)*MIN(D1686,8))),LIST!$A$76)))))))</f>
        <v/>
      </c>
      <c r="L1686" s="183" t="str">
        <f>IF(B1686="","",IF('CLAIM FORM'!$M$7="",LIST!$A$77,IFERROR(VLOOKUP(B1686,'PHR (Project Hourly Rate)'!B:G,6,FALSE),LIST!$A$78)))</f>
        <v/>
      </c>
    </row>
    <row r="1687" spans="1:12" ht="36" customHeight="1">
      <c r="A1687" s="184">
        <v>1685</v>
      </c>
      <c r="B1687" s="46"/>
      <c r="C1687" s="47"/>
      <c r="D1687" s="48"/>
      <c r="E1687" s="49"/>
      <c r="F1687" s="49"/>
      <c r="G1687" s="41" t="str">
        <f>IF(C1687="","",VLOOKUP(WEEKDAY(C1687),LIST!$A$15:$B$21,2,FALSE))</f>
        <v/>
      </c>
      <c r="H1687" s="42" t="str">
        <f>IF(B1687="","",IF(L1687=LIST!$A$80,LIST!$A$78,IF(L1687=LIST!$A$81,LIST!$A$78,IF(L1687=LIST!$A$82,LIST!$A$78,IF(IFERROR(VLOOKUP(B1687,'PHR (Project Hourly Rate)'!B:G,6,FALSE),LIST!$A$78)=0,LIST!$A$79,L1687)))))</f>
        <v/>
      </c>
      <c r="I1687" s="42" t="str">
        <f>IF(B1687="","",IF(L1687=LIST!$A$75,"",IF(K1687=LIST!$A$76,LIST!$A$76,IF(L1687=LIST!$A$77,"",IF(L1687=LIST!$A$78,"",IF(L1687=LIST!$A$80,"",IF(L1687=LIST!$A$72,"",IF(L1687=LIST!$A$73,"",IF(L1687=LIST!$A$81,"",IF(L1687=LIST!$A$82,"",IF(L1687=LIST!$A$79,"",IF(K1687=LIST!$A$75,LIST!$A$75,ROUND(J1687*L1687,2)))))))))))))</f>
        <v/>
      </c>
      <c r="J1687" s="43">
        <f>IF(D1687="",0,IF(K1687=LIST!$A$75,0,IF(K1687=LIST!$A$76,0,IF(K1687=LIST!$A$77,0,IF(K1687=LIST!$A$78,0,(MIN(D1687,8)-K1687))))))</f>
        <v>0</v>
      </c>
      <c r="K1687" s="185" t="str">
        <f>IF(D1687="","",IF('CLAIM FORM'!$M$7="",0,IF(L1687=LIST!$A$78,0,IF('CLAIM FORM'!$M$7="R&amp;D",0,IF(E1687="",LIST!$A$75,IF(F1687=LIST!$F$30,0,IFERROR(((VLOOKUP(E1687,'TRAINING CODE'!B:D,3,FALSE)*MIN(D1687,8))),LIST!$A$76)))))))</f>
        <v/>
      </c>
      <c r="L1687" s="183" t="str">
        <f>IF(B1687="","",IF('CLAIM FORM'!$M$7="",LIST!$A$77,IFERROR(VLOOKUP(B1687,'PHR (Project Hourly Rate)'!B:G,6,FALSE),LIST!$A$78)))</f>
        <v/>
      </c>
    </row>
    <row r="1688" spans="1:12" ht="36" customHeight="1">
      <c r="A1688" s="184">
        <v>1686</v>
      </c>
      <c r="B1688" s="46"/>
      <c r="C1688" s="47"/>
      <c r="D1688" s="48"/>
      <c r="E1688" s="49"/>
      <c r="F1688" s="49"/>
      <c r="G1688" s="41" t="str">
        <f>IF(C1688="","",VLOOKUP(WEEKDAY(C1688),LIST!$A$15:$B$21,2,FALSE))</f>
        <v/>
      </c>
      <c r="H1688" s="42" t="str">
        <f>IF(B1688="","",IF(L1688=LIST!$A$80,LIST!$A$78,IF(L1688=LIST!$A$81,LIST!$A$78,IF(L1688=LIST!$A$82,LIST!$A$78,IF(IFERROR(VLOOKUP(B1688,'PHR (Project Hourly Rate)'!B:G,6,FALSE),LIST!$A$78)=0,LIST!$A$79,L1688)))))</f>
        <v/>
      </c>
      <c r="I1688" s="42" t="str">
        <f>IF(B1688="","",IF(L1688=LIST!$A$75,"",IF(K1688=LIST!$A$76,LIST!$A$76,IF(L1688=LIST!$A$77,"",IF(L1688=LIST!$A$78,"",IF(L1688=LIST!$A$80,"",IF(L1688=LIST!$A$72,"",IF(L1688=LIST!$A$73,"",IF(L1688=LIST!$A$81,"",IF(L1688=LIST!$A$82,"",IF(L1688=LIST!$A$79,"",IF(K1688=LIST!$A$75,LIST!$A$75,ROUND(J1688*L1688,2)))))))))))))</f>
        <v/>
      </c>
      <c r="J1688" s="43">
        <f>IF(D1688="",0,IF(K1688=LIST!$A$75,0,IF(K1688=LIST!$A$76,0,IF(K1688=LIST!$A$77,0,IF(K1688=LIST!$A$78,0,(MIN(D1688,8)-K1688))))))</f>
        <v>0</v>
      </c>
      <c r="K1688" s="185" t="str">
        <f>IF(D1688="","",IF('CLAIM FORM'!$M$7="",0,IF(L1688=LIST!$A$78,0,IF('CLAIM FORM'!$M$7="R&amp;D",0,IF(E1688="",LIST!$A$75,IF(F1688=LIST!$F$30,0,IFERROR(((VLOOKUP(E1688,'TRAINING CODE'!B:D,3,FALSE)*MIN(D1688,8))),LIST!$A$76)))))))</f>
        <v/>
      </c>
      <c r="L1688" s="183" t="str">
        <f>IF(B1688="","",IF('CLAIM FORM'!$M$7="",LIST!$A$77,IFERROR(VLOOKUP(B1688,'PHR (Project Hourly Rate)'!B:G,6,FALSE),LIST!$A$78)))</f>
        <v/>
      </c>
    </row>
    <row r="1689" spans="1:12" ht="36" customHeight="1">
      <c r="A1689" s="184">
        <v>1687</v>
      </c>
      <c r="B1689" s="46"/>
      <c r="C1689" s="47"/>
      <c r="D1689" s="48"/>
      <c r="E1689" s="49"/>
      <c r="F1689" s="49"/>
      <c r="G1689" s="41" t="str">
        <f>IF(C1689="","",VLOOKUP(WEEKDAY(C1689),LIST!$A$15:$B$21,2,FALSE))</f>
        <v/>
      </c>
      <c r="H1689" s="42" t="str">
        <f>IF(B1689="","",IF(L1689=LIST!$A$80,LIST!$A$78,IF(L1689=LIST!$A$81,LIST!$A$78,IF(L1689=LIST!$A$82,LIST!$A$78,IF(IFERROR(VLOOKUP(B1689,'PHR (Project Hourly Rate)'!B:G,6,FALSE),LIST!$A$78)=0,LIST!$A$79,L1689)))))</f>
        <v/>
      </c>
      <c r="I1689" s="42" t="str">
        <f>IF(B1689="","",IF(L1689=LIST!$A$75,"",IF(K1689=LIST!$A$76,LIST!$A$76,IF(L1689=LIST!$A$77,"",IF(L1689=LIST!$A$78,"",IF(L1689=LIST!$A$80,"",IF(L1689=LIST!$A$72,"",IF(L1689=LIST!$A$73,"",IF(L1689=LIST!$A$81,"",IF(L1689=LIST!$A$82,"",IF(L1689=LIST!$A$79,"",IF(K1689=LIST!$A$75,LIST!$A$75,ROUND(J1689*L1689,2)))))))))))))</f>
        <v/>
      </c>
      <c r="J1689" s="43">
        <f>IF(D1689="",0,IF(K1689=LIST!$A$75,0,IF(K1689=LIST!$A$76,0,IF(K1689=LIST!$A$77,0,IF(K1689=LIST!$A$78,0,(MIN(D1689,8)-K1689))))))</f>
        <v>0</v>
      </c>
      <c r="K1689" s="185" t="str">
        <f>IF(D1689="","",IF('CLAIM FORM'!$M$7="",0,IF(L1689=LIST!$A$78,0,IF('CLAIM FORM'!$M$7="R&amp;D",0,IF(E1689="",LIST!$A$75,IF(F1689=LIST!$F$30,0,IFERROR(((VLOOKUP(E1689,'TRAINING CODE'!B:D,3,FALSE)*MIN(D1689,8))),LIST!$A$76)))))))</f>
        <v/>
      </c>
      <c r="L1689" s="183" t="str">
        <f>IF(B1689="","",IF('CLAIM FORM'!$M$7="",LIST!$A$77,IFERROR(VLOOKUP(B1689,'PHR (Project Hourly Rate)'!B:G,6,FALSE),LIST!$A$78)))</f>
        <v/>
      </c>
    </row>
    <row r="1690" spans="1:12" ht="36" customHeight="1">
      <c r="A1690" s="184">
        <v>1688</v>
      </c>
      <c r="B1690" s="46"/>
      <c r="C1690" s="47"/>
      <c r="D1690" s="48"/>
      <c r="E1690" s="49"/>
      <c r="F1690" s="49"/>
      <c r="G1690" s="41" t="str">
        <f>IF(C1690="","",VLOOKUP(WEEKDAY(C1690),LIST!$A$15:$B$21,2,FALSE))</f>
        <v/>
      </c>
      <c r="H1690" s="42" t="str">
        <f>IF(B1690="","",IF(L1690=LIST!$A$80,LIST!$A$78,IF(L1690=LIST!$A$81,LIST!$A$78,IF(L1690=LIST!$A$82,LIST!$A$78,IF(IFERROR(VLOOKUP(B1690,'PHR (Project Hourly Rate)'!B:G,6,FALSE),LIST!$A$78)=0,LIST!$A$79,L1690)))))</f>
        <v/>
      </c>
      <c r="I1690" s="42" t="str">
        <f>IF(B1690="","",IF(L1690=LIST!$A$75,"",IF(K1690=LIST!$A$76,LIST!$A$76,IF(L1690=LIST!$A$77,"",IF(L1690=LIST!$A$78,"",IF(L1690=LIST!$A$80,"",IF(L1690=LIST!$A$72,"",IF(L1690=LIST!$A$73,"",IF(L1690=LIST!$A$81,"",IF(L1690=LIST!$A$82,"",IF(L1690=LIST!$A$79,"",IF(K1690=LIST!$A$75,LIST!$A$75,ROUND(J1690*L1690,2)))))))))))))</f>
        <v/>
      </c>
      <c r="J1690" s="43">
        <f>IF(D1690="",0,IF(K1690=LIST!$A$75,0,IF(K1690=LIST!$A$76,0,IF(K1690=LIST!$A$77,0,IF(K1690=LIST!$A$78,0,(MIN(D1690,8)-K1690))))))</f>
        <v>0</v>
      </c>
      <c r="K1690" s="185" t="str">
        <f>IF(D1690="","",IF('CLAIM FORM'!$M$7="",0,IF(L1690=LIST!$A$78,0,IF('CLAIM FORM'!$M$7="R&amp;D",0,IF(E1690="",LIST!$A$75,IF(F1690=LIST!$F$30,0,IFERROR(((VLOOKUP(E1690,'TRAINING CODE'!B:D,3,FALSE)*MIN(D1690,8))),LIST!$A$76)))))))</f>
        <v/>
      </c>
      <c r="L1690" s="183" t="str">
        <f>IF(B1690="","",IF('CLAIM FORM'!$M$7="",LIST!$A$77,IFERROR(VLOOKUP(B1690,'PHR (Project Hourly Rate)'!B:G,6,FALSE),LIST!$A$78)))</f>
        <v/>
      </c>
    </row>
    <row r="1691" spans="1:12" ht="36" customHeight="1">
      <c r="A1691" s="184">
        <v>1689</v>
      </c>
      <c r="B1691" s="46"/>
      <c r="C1691" s="47"/>
      <c r="D1691" s="48"/>
      <c r="E1691" s="49"/>
      <c r="F1691" s="49"/>
      <c r="G1691" s="41" t="str">
        <f>IF(C1691="","",VLOOKUP(WEEKDAY(C1691),LIST!$A$15:$B$21,2,FALSE))</f>
        <v/>
      </c>
      <c r="H1691" s="42" t="str">
        <f>IF(B1691="","",IF(L1691=LIST!$A$80,LIST!$A$78,IF(L1691=LIST!$A$81,LIST!$A$78,IF(L1691=LIST!$A$82,LIST!$A$78,IF(IFERROR(VLOOKUP(B1691,'PHR (Project Hourly Rate)'!B:G,6,FALSE),LIST!$A$78)=0,LIST!$A$79,L1691)))))</f>
        <v/>
      </c>
      <c r="I1691" s="42" t="str">
        <f>IF(B1691="","",IF(L1691=LIST!$A$75,"",IF(K1691=LIST!$A$76,LIST!$A$76,IF(L1691=LIST!$A$77,"",IF(L1691=LIST!$A$78,"",IF(L1691=LIST!$A$80,"",IF(L1691=LIST!$A$72,"",IF(L1691=LIST!$A$73,"",IF(L1691=LIST!$A$81,"",IF(L1691=LIST!$A$82,"",IF(L1691=LIST!$A$79,"",IF(K1691=LIST!$A$75,LIST!$A$75,ROUND(J1691*L1691,2)))))))))))))</f>
        <v/>
      </c>
      <c r="J1691" s="43">
        <f>IF(D1691="",0,IF(K1691=LIST!$A$75,0,IF(K1691=LIST!$A$76,0,IF(K1691=LIST!$A$77,0,IF(K1691=LIST!$A$78,0,(MIN(D1691,8)-K1691))))))</f>
        <v>0</v>
      </c>
      <c r="K1691" s="185" t="str">
        <f>IF(D1691="","",IF('CLAIM FORM'!$M$7="",0,IF(L1691=LIST!$A$78,0,IF('CLAIM FORM'!$M$7="R&amp;D",0,IF(E1691="",LIST!$A$75,IF(F1691=LIST!$F$30,0,IFERROR(((VLOOKUP(E1691,'TRAINING CODE'!B:D,3,FALSE)*MIN(D1691,8))),LIST!$A$76)))))))</f>
        <v/>
      </c>
      <c r="L1691" s="183" t="str">
        <f>IF(B1691="","",IF('CLAIM FORM'!$M$7="",LIST!$A$77,IFERROR(VLOOKUP(B1691,'PHR (Project Hourly Rate)'!B:G,6,FALSE),LIST!$A$78)))</f>
        <v/>
      </c>
    </row>
    <row r="1692" spans="1:12" ht="36" customHeight="1">
      <c r="A1692" s="184">
        <v>1690</v>
      </c>
      <c r="B1692" s="46"/>
      <c r="C1692" s="47"/>
      <c r="D1692" s="48"/>
      <c r="E1692" s="49"/>
      <c r="F1692" s="49"/>
      <c r="G1692" s="41" t="str">
        <f>IF(C1692="","",VLOOKUP(WEEKDAY(C1692),LIST!$A$15:$B$21,2,FALSE))</f>
        <v/>
      </c>
      <c r="H1692" s="42" t="str">
        <f>IF(B1692="","",IF(L1692=LIST!$A$80,LIST!$A$78,IF(L1692=LIST!$A$81,LIST!$A$78,IF(L1692=LIST!$A$82,LIST!$A$78,IF(IFERROR(VLOOKUP(B1692,'PHR (Project Hourly Rate)'!B:G,6,FALSE),LIST!$A$78)=0,LIST!$A$79,L1692)))))</f>
        <v/>
      </c>
      <c r="I1692" s="42" t="str">
        <f>IF(B1692="","",IF(L1692=LIST!$A$75,"",IF(K1692=LIST!$A$76,LIST!$A$76,IF(L1692=LIST!$A$77,"",IF(L1692=LIST!$A$78,"",IF(L1692=LIST!$A$80,"",IF(L1692=LIST!$A$72,"",IF(L1692=LIST!$A$73,"",IF(L1692=LIST!$A$81,"",IF(L1692=LIST!$A$82,"",IF(L1692=LIST!$A$79,"",IF(K1692=LIST!$A$75,LIST!$A$75,ROUND(J1692*L1692,2)))))))))))))</f>
        <v/>
      </c>
      <c r="J1692" s="43">
        <f>IF(D1692="",0,IF(K1692=LIST!$A$75,0,IF(K1692=LIST!$A$76,0,IF(K1692=LIST!$A$77,0,IF(K1692=LIST!$A$78,0,(MIN(D1692,8)-K1692))))))</f>
        <v>0</v>
      </c>
      <c r="K1692" s="185" t="str">
        <f>IF(D1692="","",IF('CLAIM FORM'!$M$7="",0,IF(L1692=LIST!$A$78,0,IF('CLAIM FORM'!$M$7="R&amp;D",0,IF(E1692="",LIST!$A$75,IF(F1692=LIST!$F$30,0,IFERROR(((VLOOKUP(E1692,'TRAINING CODE'!B:D,3,FALSE)*MIN(D1692,8))),LIST!$A$76)))))))</f>
        <v/>
      </c>
      <c r="L1692" s="183" t="str">
        <f>IF(B1692="","",IF('CLAIM FORM'!$M$7="",LIST!$A$77,IFERROR(VLOOKUP(B1692,'PHR (Project Hourly Rate)'!B:G,6,FALSE),LIST!$A$78)))</f>
        <v/>
      </c>
    </row>
    <row r="1693" spans="1:12" ht="36" customHeight="1">
      <c r="A1693" s="184">
        <v>1691</v>
      </c>
      <c r="B1693" s="46"/>
      <c r="C1693" s="47"/>
      <c r="D1693" s="48"/>
      <c r="E1693" s="49"/>
      <c r="F1693" s="49"/>
      <c r="G1693" s="41" t="str">
        <f>IF(C1693="","",VLOOKUP(WEEKDAY(C1693),LIST!$A$15:$B$21,2,FALSE))</f>
        <v/>
      </c>
      <c r="H1693" s="42" t="str">
        <f>IF(B1693="","",IF(L1693=LIST!$A$80,LIST!$A$78,IF(L1693=LIST!$A$81,LIST!$A$78,IF(L1693=LIST!$A$82,LIST!$A$78,IF(IFERROR(VLOOKUP(B1693,'PHR (Project Hourly Rate)'!B:G,6,FALSE),LIST!$A$78)=0,LIST!$A$79,L1693)))))</f>
        <v/>
      </c>
      <c r="I1693" s="42" t="str">
        <f>IF(B1693="","",IF(L1693=LIST!$A$75,"",IF(K1693=LIST!$A$76,LIST!$A$76,IF(L1693=LIST!$A$77,"",IF(L1693=LIST!$A$78,"",IF(L1693=LIST!$A$80,"",IF(L1693=LIST!$A$72,"",IF(L1693=LIST!$A$73,"",IF(L1693=LIST!$A$81,"",IF(L1693=LIST!$A$82,"",IF(L1693=LIST!$A$79,"",IF(K1693=LIST!$A$75,LIST!$A$75,ROUND(J1693*L1693,2)))))))))))))</f>
        <v/>
      </c>
      <c r="J1693" s="43">
        <f>IF(D1693="",0,IF(K1693=LIST!$A$75,0,IF(K1693=LIST!$A$76,0,IF(K1693=LIST!$A$77,0,IF(K1693=LIST!$A$78,0,(MIN(D1693,8)-K1693))))))</f>
        <v>0</v>
      </c>
      <c r="K1693" s="185" t="str">
        <f>IF(D1693="","",IF('CLAIM FORM'!$M$7="",0,IF(L1693=LIST!$A$78,0,IF('CLAIM FORM'!$M$7="R&amp;D",0,IF(E1693="",LIST!$A$75,IF(F1693=LIST!$F$30,0,IFERROR(((VLOOKUP(E1693,'TRAINING CODE'!B:D,3,FALSE)*MIN(D1693,8))),LIST!$A$76)))))))</f>
        <v/>
      </c>
      <c r="L1693" s="183" t="str">
        <f>IF(B1693="","",IF('CLAIM FORM'!$M$7="",LIST!$A$77,IFERROR(VLOOKUP(B1693,'PHR (Project Hourly Rate)'!B:G,6,FALSE),LIST!$A$78)))</f>
        <v/>
      </c>
    </row>
    <row r="1694" spans="1:12" ht="36" customHeight="1">
      <c r="A1694" s="184">
        <v>1692</v>
      </c>
      <c r="B1694" s="46"/>
      <c r="C1694" s="47"/>
      <c r="D1694" s="48"/>
      <c r="E1694" s="49"/>
      <c r="F1694" s="49"/>
      <c r="G1694" s="41" t="str">
        <f>IF(C1694="","",VLOOKUP(WEEKDAY(C1694),LIST!$A$15:$B$21,2,FALSE))</f>
        <v/>
      </c>
      <c r="H1694" s="42" t="str">
        <f>IF(B1694="","",IF(L1694=LIST!$A$80,LIST!$A$78,IF(L1694=LIST!$A$81,LIST!$A$78,IF(L1694=LIST!$A$82,LIST!$A$78,IF(IFERROR(VLOOKUP(B1694,'PHR (Project Hourly Rate)'!B:G,6,FALSE),LIST!$A$78)=0,LIST!$A$79,L1694)))))</f>
        <v/>
      </c>
      <c r="I1694" s="42" t="str">
        <f>IF(B1694="","",IF(L1694=LIST!$A$75,"",IF(K1694=LIST!$A$76,LIST!$A$76,IF(L1694=LIST!$A$77,"",IF(L1694=LIST!$A$78,"",IF(L1694=LIST!$A$80,"",IF(L1694=LIST!$A$72,"",IF(L1694=LIST!$A$73,"",IF(L1694=LIST!$A$81,"",IF(L1694=LIST!$A$82,"",IF(L1694=LIST!$A$79,"",IF(K1694=LIST!$A$75,LIST!$A$75,ROUND(J1694*L1694,2)))))))))))))</f>
        <v/>
      </c>
      <c r="J1694" s="43">
        <f>IF(D1694="",0,IF(K1694=LIST!$A$75,0,IF(K1694=LIST!$A$76,0,IF(K1694=LIST!$A$77,0,IF(K1694=LIST!$A$78,0,(MIN(D1694,8)-K1694))))))</f>
        <v>0</v>
      </c>
      <c r="K1694" s="185" t="str">
        <f>IF(D1694="","",IF('CLAIM FORM'!$M$7="",0,IF(L1694=LIST!$A$78,0,IF('CLAIM FORM'!$M$7="R&amp;D",0,IF(E1694="",LIST!$A$75,IF(F1694=LIST!$F$30,0,IFERROR(((VLOOKUP(E1694,'TRAINING CODE'!B:D,3,FALSE)*MIN(D1694,8))),LIST!$A$76)))))))</f>
        <v/>
      </c>
      <c r="L1694" s="183" t="str">
        <f>IF(B1694="","",IF('CLAIM FORM'!$M$7="",LIST!$A$77,IFERROR(VLOOKUP(B1694,'PHR (Project Hourly Rate)'!B:G,6,FALSE),LIST!$A$78)))</f>
        <v/>
      </c>
    </row>
    <row r="1695" spans="1:12" ht="36" customHeight="1">
      <c r="A1695" s="184">
        <v>1693</v>
      </c>
      <c r="B1695" s="46"/>
      <c r="C1695" s="47"/>
      <c r="D1695" s="48"/>
      <c r="E1695" s="49"/>
      <c r="F1695" s="49"/>
      <c r="G1695" s="41" t="str">
        <f>IF(C1695="","",VLOOKUP(WEEKDAY(C1695),LIST!$A$15:$B$21,2,FALSE))</f>
        <v/>
      </c>
      <c r="H1695" s="42" t="str">
        <f>IF(B1695="","",IF(L1695=LIST!$A$80,LIST!$A$78,IF(L1695=LIST!$A$81,LIST!$A$78,IF(L1695=LIST!$A$82,LIST!$A$78,IF(IFERROR(VLOOKUP(B1695,'PHR (Project Hourly Rate)'!B:G,6,FALSE),LIST!$A$78)=0,LIST!$A$79,L1695)))))</f>
        <v/>
      </c>
      <c r="I1695" s="42" t="str">
        <f>IF(B1695="","",IF(L1695=LIST!$A$75,"",IF(K1695=LIST!$A$76,LIST!$A$76,IF(L1695=LIST!$A$77,"",IF(L1695=LIST!$A$78,"",IF(L1695=LIST!$A$80,"",IF(L1695=LIST!$A$72,"",IF(L1695=LIST!$A$73,"",IF(L1695=LIST!$A$81,"",IF(L1695=LIST!$A$82,"",IF(L1695=LIST!$A$79,"",IF(K1695=LIST!$A$75,LIST!$A$75,ROUND(J1695*L1695,2)))))))))))))</f>
        <v/>
      </c>
      <c r="J1695" s="43">
        <f>IF(D1695="",0,IF(K1695=LIST!$A$75,0,IF(K1695=LIST!$A$76,0,IF(K1695=LIST!$A$77,0,IF(K1695=LIST!$A$78,0,(MIN(D1695,8)-K1695))))))</f>
        <v>0</v>
      </c>
      <c r="K1695" s="185" t="str">
        <f>IF(D1695="","",IF('CLAIM FORM'!$M$7="",0,IF(L1695=LIST!$A$78,0,IF('CLAIM FORM'!$M$7="R&amp;D",0,IF(E1695="",LIST!$A$75,IF(F1695=LIST!$F$30,0,IFERROR(((VLOOKUP(E1695,'TRAINING CODE'!B:D,3,FALSE)*MIN(D1695,8))),LIST!$A$76)))))))</f>
        <v/>
      </c>
      <c r="L1695" s="183" t="str">
        <f>IF(B1695="","",IF('CLAIM FORM'!$M$7="",LIST!$A$77,IFERROR(VLOOKUP(B1695,'PHR (Project Hourly Rate)'!B:G,6,FALSE),LIST!$A$78)))</f>
        <v/>
      </c>
    </row>
    <row r="1696" spans="1:12" ht="36" customHeight="1">
      <c r="A1696" s="184">
        <v>1694</v>
      </c>
      <c r="B1696" s="46"/>
      <c r="C1696" s="47"/>
      <c r="D1696" s="48"/>
      <c r="E1696" s="49"/>
      <c r="F1696" s="49"/>
      <c r="G1696" s="41" t="str">
        <f>IF(C1696="","",VLOOKUP(WEEKDAY(C1696),LIST!$A$15:$B$21,2,FALSE))</f>
        <v/>
      </c>
      <c r="H1696" s="42" t="str">
        <f>IF(B1696="","",IF(L1696=LIST!$A$80,LIST!$A$78,IF(L1696=LIST!$A$81,LIST!$A$78,IF(L1696=LIST!$A$82,LIST!$A$78,IF(IFERROR(VLOOKUP(B1696,'PHR (Project Hourly Rate)'!B:G,6,FALSE),LIST!$A$78)=0,LIST!$A$79,L1696)))))</f>
        <v/>
      </c>
      <c r="I1696" s="42" t="str">
        <f>IF(B1696="","",IF(L1696=LIST!$A$75,"",IF(K1696=LIST!$A$76,LIST!$A$76,IF(L1696=LIST!$A$77,"",IF(L1696=LIST!$A$78,"",IF(L1696=LIST!$A$80,"",IF(L1696=LIST!$A$72,"",IF(L1696=LIST!$A$73,"",IF(L1696=LIST!$A$81,"",IF(L1696=LIST!$A$82,"",IF(L1696=LIST!$A$79,"",IF(K1696=LIST!$A$75,LIST!$A$75,ROUND(J1696*L1696,2)))))))))))))</f>
        <v/>
      </c>
      <c r="J1696" s="43">
        <f>IF(D1696="",0,IF(K1696=LIST!$A$75,0,IF(K1696=LIST!$A$76,0,IF(K1696=LIST!$A$77,0,IF(K1696=LIST!$A$78,0,(MIN(D1696,8)-K1696))))))</f>
        <v>0</v>
      </c>
      <c r="K1696" s="185" t="str">
        <f>IF(D1696="","",IF('CLAIM FORM'!$M$7="",0,IF(L1696=LIST!$A$78,0,IF('CLAIM FORM'!$M$7="R&amp;D",0,IF(E1696="",LIST!$A$75,IF(F1696=LIST!$F$30,0,IFERROR(((VLOOKUP(E1696,'TRAINING CODE'!B:D,3,FALSE)*MIN(D1696,8))),LIST!$A$76)))))))</f>
        <v/>
      </c>
      <c r="L1696" s="183" t="str">
        <f>IF(B1696="","",IF('CLAIM FORM'!$M$7="",LIST!$A$77,IFERROR(VLOOKUP(B1696,'PHR (Project Hourly Rate)'!B:G,6,FALSE),LIST!$A$78)))</f>
        <v/>
      </c>
    </row>
    <row r="1697" spans="1:12" ht="36" customHeight="1">
      <c r="A1697" s="184">
        <v>1695</v>
      </c>
      <c r="B1697" s="46"/>
      <c r="C1697" s="47"/>
      <c r="D1697" s="48"/>
      <c r="E1697" s="49"/>
      <c r="F1697" s="49"/>
      <c r="G1697" s="41" t="str">
        <f>IF(C1697="","",VLOOKUP(WEEKDAY(C1697),LIST!$A$15:$B$21,2,FALSE))</f>
        <v/>
      </c>
      <c r="H1697" s="42" t="str">
        <f>IF(B1697="","",IF(L1697=LIST!$A$80,LIST!$A$78,IF(L1697=LIST!$A$81,LIST!$A$78,IF(L1697=LIST!$A$82,LIST!$A$78,IF(IFERROR(VLOOKUP(B1697,'PHR (Project Hourly Rate)'!B:G,6,FALSE),LIST!$A$78)=0,LIST!$A$79,L1697)))))</f>
        <v/>
      </c>
      <c r="I1697" s="42" t="str">
        <f>IF(B1697="","",IF(L1697=LIST!$A$75,"",IF(K1697=LIST!$A$76,LIST!$A$76,IF(L1697=LIST!$A$77,"",IF(L1697=LIST!$A$78,"",IF(L1697=LIST!$A$80,"",IF(L1697=LIST!$A$72,"",IF(L1697=LIST!$A$73,"",IF(L1697=LIST!$A$81,"",IF(L1697=LIST!$A$82,"",IF(L1697=LIST!$A$79,"",IF(K1697=LIST!$A$75,LIST!$A$75,ROUND(J1697*L1697,2)))))))))))))</f>
        <v/>
      </c>
      <c r="J1697" s="43">
        <f>IF(D1697="",0,IF(K1697=LIST!$A$75,0,IF(K1697=LIST!$A$76,0,IF(K1697=LIST!$A$77,0,IF(K1697=LIST!$A$78,0,(MIN(D1697,8)-K1697))))))</f>
        <v>0</v>
      </c>
      <c r="K1697" s="185" t="str">
        <f>IF(D1697="","",IF('CLAIM FORM'!$M$7="",0,IF(L1697=LIST!$A$78,0,IF('CLAIM FORM'!$M$7="R&amp;D",0,IF(E1697="",LIST!$A$75,IF(F1697=LIST!$F$30,0,IFERROR(((VLOOKUP(E1697,'TRAINING CODE'!B:D,3,FALSE)*MIN(D1697,8))),LIST!$A$76)))))))</f>
        <v/>
      </c>
      <c r="L1697" s="183" t="str">
        <f>IF(B1697="","",IF('CLAIM FORM'!$M$7="",LIST!$A$77,IFERROR(VLOOKUP(B1697,'PHR (Project Hourly Rate)'!B:G,6,FALSE),LIST!$A$78)))</f>
        <v/>
      </c>
    </row>
    <row r="1698" spans="1:12" ht="36" customHeight="1">
      <c r="A1698" s="184">
        <v>1696</v>
      </c>
      <c r="B1698" s="46"/>
      <c r="C1698" s="47"/>
      <c r="D1698" s="48"/>
      <c r="E1698" s="49"/>
      <c r="F1698" s="49"/>
      <c r="G1698" s="41" t="str">
        <f>IF(C1698="","",VLOOKUP(WEEKDAY(C1698),LIST!$A$15:$B$21,2,FALSE))</f>
        <v/>
      </c>
      <c r="H1698" s="42" t="str">
        <f>IF(B1698="","",IF(L1698=LIST!$A$80,LIST!$A$78,IF(L1698=LIST!$A$81,LIST!$A$78,IF(L1698=LIST!$A$82,LIST!$A$78,IF(IFERROR(VLOOKUP(B1698,'PHR (Project Hourly Rate)'!B:G,6,FALSE),LIST!$A$78)=0,LIST!$A$79,L1698)))))</f>
        <v/>
      </c>
      <c r="I1698" s="42" t="str">
        <f>IF(B1698="","",IF(L1698=LIST!$A$75,"",IF(K1698=LIST!$A$76,LIST!$A$76,IF(L1698=LIST!$A$77,"",IF(L1698=LIST!$A$78,"",IF(L1698=LIST!$A$80,"",IF(L1698=LIST!$A$72,"",IF(L1698=LIST!$A$73,"",IF(L1698=LIST!$A$81,"",IF(L1698=LIST!$A$82,"",IF(L1698=LIST!$A$79,"",IF(K1698=LIST!$A$75,LIST!$A$75,ROUND(J1698*L1698,2)))))))))))))</f>
        <v/>
      </c>
      <c r="J1698" s="43">
        <f>IF(D1698="",0,IF(K1698=LIST!$A$75,0,IF(K1698=LIST!$A$76,0,IF(K1698=LIST!$A$77,0,IF(K1698=LIST!$A$78,0,(MIN(D1698,8)-K1698))))))</f>
        <v>0</v>
      </c>
      <c r="K1698" s="185" t="str">
        <f>IF(D1698="","",IF('CLAIM FORM'!$M$7="",0,IF(L1698=LIST!$A$78,0,IF('CLAIM FORM'!$M$7="R&amp;D",0,IF(E1698="",LIST!$A$75,IF(F1698=LIST!$F$30,0,IFERROR(((VLOOKUP(E1698,'TRAINING CODE'!B:D,3,FALSE)*MIN(D1698,8))),LIST!$A$76)))))))</f>
        <v/>
      </c>
      <c r="L1698" s="183" t="str">
        <f>IF(B1698="","",IF('CLAIM FORM'!$M$7="",LIST!$A$77,IFERROR(VLOOKUP(B1698,'PHR (Project Hourly Rate)'!B:G,6,FALSE),LIST!$A$78)))</f>
        <v/>
      </c>
    </row>
    <row r="1699" spans="1:12" ht="36" customHeight="1">
      <c r="A1699" s="184">
        <v>1697</v>
      </c>
      <c r="B1699" s="46"/>
      <c r="C1699" s="47"/>
      <c r="D1699" s="48"/>
      <c r="E1699" s="49"/>
      <c r="F1699" s="49"/>
      <c r="G1699" s="41" t="str">
        <f>IF(C1699="","",VLOOKUP(WEEKDAY(C1699),LIST!$A$15:$B$21,2,FALSE))</f>
        <v/>
      </c>
      <c r="H1699" s="42" t="str">
        <f>IF(B1699="","",IF(L1699=LIST!$A$80,LIST!$A$78,IF(L1699=LIST!$A$81,LIST!$A$78,IF(L1699=LIST!$A$82,LIST!$A$78,IF(IFERROR(VLOOKUP(B1699,'PHR (Project Hourly Rate)'!B:G,6,FALSE),LIST!$A$78)=0,LIST!$A$79,L1699)))))</f>
        <v/>
      </c>
      <c r="I1699" s="42" t="str">
        <f>IF(B1699="","",IF(L1699=LIST!$A$75,"",IF(K1699=LIST!$A$76,LIST!$A$76,IF(L1699=LIST!$A$77,"",IF(L1699=LIST!$A$78,"",IF(L1699=LIST!$A$80,"",IF(L1699=LIST!$A$72,"",IF(L1699=LIST!$A$73,"",IF(L1699=LIST!$A$81,"",IF(L1699=LIST!$A$82,"",IF(L1699=LIST!$A$79,"",IF(K1699=LIST!$A$75,LIST!$A$75,ROUND(J1699*L1699,2)))))))))))))</f>
        <v/>
      </c>
      <c r="J1699" s="43">
        <f>IF(D1699="",0,IF(K1699=LIST!$A$75,0,IF(K1699=LIST!$A$76,0,IF(K1699=LIST!$A$77,0,IF(K1699=LIST!$A$78,0,(MIN(D1699,8)-K1699))))))</f>
        <v>0</v>
      </c>
      <c r="K1699" s="185" t="str">
        <f>IF(D1699="","",IF('CLAIM FORM'!$M$7="",0,IF(L1699=LIST!$A$78,0,IF('CLAIM FORM'!$M$7="R&amp;D",0,IF(E1699="",LIST!$A$75,IF(F1699=LIST!$F$30,0,IFERROR(((VLOOKUP(E1699,'TRAINING CODE'!B:D,3,FALSE)*MIN(D1699,8))),LIST!$A$76)))))))</f>
        <v/>
      </c>
      <c r="L1699" s="183" t="str">
        <f>IF(B1699="","",IF('CLAIM FORM'!$M$7="",LIST!$A$77,IFERROR(VLOOKUP(B1699,'PHR (Project Hourly Rate)'!B:G,6,FALSE),LIST!$A$78)))</f>
        <v/>
      </c>
    </row>
    <row r="1700" spans="1:12" ht="36" customHeight="1">
      <c r="A1700" s="184">
        <v>1698</v>
      </c>
      <c r="B1700" s="46"/>
      <c r="C1700" s="47"/>
      <c r="D1700" s="48"/>
      <c r="E1700" s="49"/>
      <c r="F1700" s="49"/>
      <c r="G1700" s="41" t="str">
        <f>IF(C1700="","",VLOOKUP(WEEKDAY(C1700),LIST!$A$15:$B$21,2,FALSE))</f>
        <v/>
      </c>
      <c r="H1700" s="42" t="str">
        <f>IF(B1700="","",IF(L1700=LIST!$A$80,LIST!$A$78,IF(L1700=LIST!$A$81,LIST!$A$78,IF(L1700=LIST!$A$82,LIST!$A$78,IF(IFERROR(VLOOKUP(B1700,'PHR (Project Hourly Rate)'!B:G,6,FALSE),LIST!$A$78)=0,LIST!$A$79,L1700)))))</f>
        <v/>
      </c>
      <c r="I1700" s="42" t="str">
        <f>IF(B1700="","",IF(L1700=LIST!$A$75,"",IF(K1700=LIST!$A$76,LIST!$A$76,IF(L1700=LIST!$A$77,"",IF(L1700=LIST!$A$78,"",IF(L1700=LIST!$A$80,"",IF(L1700=LIST!$A$72,"",IF(L1700=LIST!$A$73,"",IF(L1700=LIST!$A$81,"",IF(L1700=LIST!$A$82,"",IF(L1700=LIST!$A$79,"",IF(K1700=LIST!$A$75,LIST!$A$75,ROUND(J1700*L1700,2)))))))))))))</f>
        <v/>
      </c>
      <c r="J1700" s="43">
        <f>IF(D1700="",0,IF(K1700=LIST!$A$75,0,IF(K1700=LIST!$A$76,0,IF(K1700=LIST!$A$77,0,IF(K1700=LIST!$A$78,0,(MIN(D1700,8)-K1700))))))</f>
        <v>0</v>
      </c>
      <c r="K1700" s="185" t="str">
        <f>IF(D1700="","",IF('CLAIM FORM'!$M$7="",0,IF(L1700=LIST!$A$78,0,IF('CLAIM FORM'!$M$7="R&amp;D",0,IF(E1700="",LIST!$A$75,IF(F1700=LIST!$F$30,0,IFERROR(((VLOOKUP(E1700,'TRAINING CODE'!B:D,3,FALSE)*MIN(D1700,8))),LIST!$A$76)))))))</f>
        <v/>
      </c>
      <c r="L1700" s="183" t="str">
        <f>IF(B1700="","",IF('CLAIM FORM'!$M$7="",LIST!$A$77,IFERROR(VLOOKUP(B1700,'PHR (Project Hourly Rate)'!B:G,6,FALSE),LIST!$A$78)))</f>
        <v/>
      </c>
    </row>
    <row r="1701" spans="1:12" ht="36" customHeight="1">
      <c r="A1701" s="184">
        <v>1699</v>
      </c>
      <c r="B1701" s="46"/>
      <c r="C1701" s="47"/>
      <c r="D1701" s="48"/>
      <c r="E1701" s="49"/>
      <c r="F1701" s="49"/>
      <c r="G1701" s="41" t="str">
        <f>IF(C1701="","",VLOOKUP(WEEKDAY(C1701),LIST!$A$15:$B$21,2,FALSE))</f>
        <v/>
      </c>
      <c r="H1701" s="42" t="str">
        <f>IF(B1701="","",IF(L1701=LIST!$A$80,LIST!$A$78,IF(L1701=LIST!$A$81,LIST!$A$78,IF(L1701=LIST!$A$82,LIST!$A$78,IF(IFERROR(VLOOKUP(B1701,'PHR (Project Hourly Rate)'!B:G,6,FALSE),LIST!$A$78)=0,LIST!$A$79,L1701)))))</f>
        <v/>
      </c>
      <c r="I1701" s="42" t="str">
        <f>IF(B1701="","",IF(L1701=LIST!$A$75,"",IF(K1701=LIST!$A$76,LIST!$A$76,IF(L1701=LIST!$A$77,"",IF(L1701=LIST!$A$78,"",IF(L1701=LIST!$A$80,"",IF(L1701=LIST!$A$72,"",IF(L1701=LIST!$A$73,"",IF(L1701=LIST!$A$81,"",IF(L1701=LIST!$A$82,"",IF(L1701=LIST!$A$79,"",IF(K1701=LIST!$A$75,LIST!$A$75,ROUND(J1701*L1701,2)))))))))))))</f>
        <v/>
      </c>
      <c r="J1701" s="43">
        <f>IF(D1701="",0,IF(K1701=LIST!$A$75,0,IF(K1701=LIST!$A$76,0,IF(K1701=LIST!$A$77,0,IF(K1701=LIST!$A$78,0,(MIN(D1701,8)-K1701))))))</f>
        <v>0</v>
      </c>
      <c r="K1701" s="185" t="str">
        <f>IF(D1701="","",IF('CLAIM FORM'!$M$7="",0,IF(L1701=LIST!$A$78,0,IF('CLAIM FORM'!$M$7="R&amp;D",0,IF(E1701="",LIST!$A$75,IF(F1701=LIST!$F$30,0,IFERROR(((VLOOKUP(E1701,'TRAINING CODE'!B:D,3,FALSE)*MIN(D1701,8))),LIST!$A$76)))))))</f>
        <v/>
      </c>
      <c r="L1701" s="183" t="str">
        <f>IF(B1701="","",IF('CLAIM FORM'!$M$7="",LIST!$A$77,IFERROR(VLOOKUP(B1701,'PHR (Project Hourly Rate)'!B:G,6,FALSE),LIST!$A$78)))</f>
        <v/>
      </c>
    </row>
    <row r="1702" spans="1:12" ht="36" customHeight="1">
      <c r="A1702" s="184">
        <v>1700</v>
      </c>
      <c r="B1702" s="46"/>
      <c r="C1702" s="47"/>
      <c r="D1702" s="48"/>
      <c r="E1702" s="49"/>
      <c r="F1702" s="49"/>
      <c r="G1702" s="41" t="str">
        <f>IF(C1702="","",VLOOKUP(WEEKDAY(C1702),LIST!$A$15:$B$21,2,FALSE))</f>
        <v/>
      </c>
      <c r="H1702" s="42" t="str">
        <f>IF(B1702="","",IF(L1702=LIST!$A$80,LIST!$A$78,IF(L1702=LIST!$A$81,LIST!$A$78,IF(L1702=LIST!$A$82,LIST!$A$78,IF(IFERROR(VLOOKUP(B1702,'PHR (Project Hourly Rate)'!B:G,6,FALSE),LIST!$A$78)=0,LIST!$A$79,L1702)))))</f>
        <v/>
      </c>
      <c r="I1702" s="42" t="str">
        <f>IF(B1702="","",IF(L1702=LIST!$A$75,"",IF(K1702=LIST!$A$76,LIST!$A$76,IF(L1702=LIST!$A$77,"",IF(L1702=LIST!$A$78,"",IF(L1702=LIST!$A$80,"",IF(L1702=LIST!$A$72,"",IF(L1702=LIST!$A$73,"",IF(L1702=LIST!$A$81,"",IF(L1702=LIST!$A$82,"",IF(L1702=LIST!$A$79,"",IF(K1702=LIST!$A$75,LIST!$A$75,ROUND(J1702*L1702,2)))))))))))))</f>
        <v/>
      </c>
      <c r="J1702" s="43">
        <f>IF(D1702="",0,IF(K1702=LIST!$A$75,0,IF(K1702=LIST!$A$76,0,IF(K1702=LIST!$A$77,0,IF(K1702=LIST!$A$78,0,(MIN(D1702,8)-K1702))))))</f>
        <v>0</v>
      </c>
      <c r="K1702" s="185" t="str">
        <f>IF(D1702="","",IF('CLAIM FORM'!$M$7="",0,IF(L1702=LIST!$A$78,0,IF('CLAIM FORM'!$M$7="R&amp;D",0,IF(E1702="",LIST!$A$75,IF(F1702=LIST!$F$30,0,IFERROR(((VLOOKUP(E1702,'TRAINING CODE'!B:D,3,FALSE)*MIN(D1702,8))),LIST!$A$76)))))))</f>
        <v/>
      </c>
      <c r="L1702" s="183" t="str">
        <f>IF(B1702="","",IF('CLAIM FORM'!$M$7="",LIST!$A$77,IFERROR(VLOOKUP(B1702,'PHR (Project Hourly Rate)'!B:G,6,FALSE),LIST!$A$78)))</f>
        <v/>
      </c>
    </row>
    <row r="1703" spans="1:12" ht="36" customHeight="1">
      <c r="A1703" s="184">
        <v>1701</v>
      </c>
      <c r="B1703" s="46"/>
      <c r="C1703" s="47"/>
      <c r="D1703" s="48"/>
      <c r="E1703" s="49"/>
      <c r="F1703" s="49"/>
      <c r="G1703" s="41" t="str">
        <f>IF(C1703="","",VLOOKUP(WEEKDAY(C1703),LIST!$A$15:$B$21,2,FALSE))</f>
        <v/>
      </c>
      <c r="H1703" s="42" t="str">
        <f>IF(B1703="","",IF(L1703=LIST!$A$80,LIST!$A$78,IF(L1703=LIST!$A$81,LIST!$A$78,IF(L1703=LIST!$A$82,LIST!$A$78,IF(IFERROR(VLOOKUP(B1703,'PHR (Project Hourly Rate)'!B:G,6,FALSE),LIST!$A$78)=0,LIST!$A$79,L1703)))))</f>
        <v/>
      </c>
      <c r="I1703" s="42" t="str">
        <f>IF(B1703="","",IF(L1703=LIST!$A$75,"",IF(K1703=LIST!$A$76,LIST!$A$76,IF(L1703=LIST!$A$77,"",IF(L1703=LIST!$A$78,"",IF(L1703=LIST!$A$80,"",IF(L1703=LIST!$A$72,"",IF(L1703=LIST!$A$73,"",IF(L1703=LIST!$A$81,"",IF(L1703=LIST!$A$82,"",IF(L1703=LIST!$A$79,"",IF(K1703=LIST!$A$75,LIST!$A$75,ROUND(J1703*L1703,2)))))))))))))</f>
        <v/>
      </c>
      <c r="J1703" s="43">
        <f>IF(D1703="",0,IF(K1703=LIST!$A$75,0,IF(K1703=LIST!$A$76,0,IF(K1703=LIST!$A$77,0,IF(K1703=LIST!$A$78,0,(MIN(D1703,8)-K1703))))))</f>
        <v>0</v>
      </c>
      <c r="K1703" s="185" t="str">
        <f>IF(D1703="","",IF('CLAIM FORM'!$M$7="",0,IF(L1703=LIST!$A$78,0,IF('CLAIM FORM'!$M$7="R&amp;D",0,IF(E1703="",LIST!$A$75,IF(F1703=LIST!$F$30,0,IFERROR(((VLOOKUP(E1703,'TRAINING CODE'!B:D,3,FALSE)*MIN(D1703,8))),LIST!$A$76)))))))</f>
        <v/>
      </c>
      <c r="L1703" s="183" t="str">
        <f>IF(B1703="","",IF('CLAIM FORM'!$M$7="",LIST!$A$77,IFERROR(VLOOKUP(B1703,'PHR (Project Hourly Rate)'!B:G,6,FALSE),LIST!$A$78)))</f>
        <v/>
      </c>
    </row>
    <row r="1704" spans="1:12" ht="36" customHeight="1">
      <c r="A1704" s="184">
        <v>1702</v>
      </c>
      <c r="B1704" s="46"/>
      <c r="C1704" s="47"/>
      <c r="D1704" s="48"/>
      <c r="E1704" s="49"/>
      <c r="F1704" s="49"/>
      <c r="G1704" s="41" t="str">
        <f>IF(C1704="","",VLOOKUP(WEEKDAY(C1704),LIST!$A$15:$B$21,2,FALSE))</f>
        <v/>
      </c>
      <c r="H1704" s="42" t="str">
        <f>IF(B1704="","",IF(L1704=LIST!$A$80,LIST!$A$78,IF(L1704=LIST!$A$81,LIST!$A$78,IF(L1704=LIST!$A$82,LIST!$A$78,IF(IFERROR(VLOOKUP(B1704,'PHR (Project Hourly Rate)'!B:G,6,FALSE),LIST!$A$78)=0,LIST!$A$79,L1704)))))</f>
        <v/>
      </c>
      <c r="I1704" s="42" t="str">
        <f>IF(B1704="","",IF(L1704=LIST!$A$75,"",IF(K1704=LIST!$A$76,LIST!$A$76,IF(L1704=LIST!$A$77,"",IF(L1704=LIST!$A$78,"",IF(L1704=LIST!$A$80,"",IF(L1704=LIST!$A$72,"",IF(L1704=LIST!$A$73,"",IF(L1704=LIST!$A$81,"",IF(L1704=LIST!$A$82,"",IF(L1704=LIST!$A$79,"",IF(K1704=LIST!$A$75,LIST!$A$75,ROUND(J1704*L1704,2)))))))))))))</f>
        <v/>
      </c>
      <c r="J1704" s="43">
        <f>IF(D1704="",0,IF(K1704=LIST!$A$75,0,IF(K1704=LIST!$A$76,0,IF(K1704=LIST!$A$77,0,IF(K1704=LIST!$A$78,0,(MIN(D1704,8)-K1704))))))</f>
        <v>0</v>
      </c>
      <c r="K1704" s="185" t="str">
        <f>IF(D1704="","",IF('CLAIM FORM'!$M$7="",0,IF(L1704=LIST!$A$78,0,IF('CLAIM FORM'!$M$7="R&amp;D",0,IF(E1704="",LIST!$A$75,IF(F1704=LIST!$F$30,0,IFERROR(((VLOOKUP(E1704,'TRAINING CODE'!B:D,3,FALSE)*MIN(D1704,8))),LIST!$A$76)))))))</f>
        <v/>
      </c>
      <c r="L1704" s="183" t="str">
        <f>IF(B1704="","",IF('CLAIM FORM'!$M$7="",LIST!$A$77,IFERROR(VLOOKUP(B1704,'PHR (Project Hourly Rate)'!B:G,6,FALSE),LIST!$A$78)))</f>
        <v/>
      </c>
    </row>
    <row r="1705" spans="1:12" ht="36" customHeight="1">
      <c r="A1705" s="184">
        <v>1703</v>
      </c>
      <c r="B1705" s="46"/>
      <c r="C1705" s="47"/>
      <c r="D1705" s="48"/>
      <c r="E1705" s="49"/>
      <c r="F1705" s="49"/>
      <c r="G1705" s="41" t="str">
        <f>IF(C1705="","",VLOOKUP(WEEKDAY(C1705),LIST!$A$15:$B$21,2,FALSE))</f>
        <v/>
      </c>
      <c r="H1705" s="42" t="str">
        <f>IF(B1705="","",IF(L1705=LIST!$A$80,LIST!$A$78,IF(L1705=LIST!$A$81,LIST!$A$78,IF(L1705=LIST!$A$82,LIST!$A$78,IF(IFERROR(VLOOKUP(B1705,'PHR (Project Hourly Rate)'!B:G,6,FALSE),LIST!$A$78)=0,LIST!$A$79,L1705)))))</f>
        <v/>
      </c>
      <c r="I1705" s="42" t="str">
        <f>IF(B1705="","",IF(L1705=LIST!$A$75,"",IF(K1705=LIST!$A$76,LIST!$A$76,IF(L1705=LIST!$A$77,"",IF(L1705=LIST!$A$78,"",IF(L1705=LIST!$A$80,"",IF(L1705=LIST!$A$72,"",IF(L1705=LIST!$A$73,"",IF(L1705=LIST!$A$81,"",IF(L1705=LIST!$A$82,"",IF(L1705=LIST!$A$79,"",IF(K1705=LIST!$A$75,LIST!$A$75,ROUND(J1705*L1705,2)))))))))))))</f>
        <v/>
      </c>
      <c r="J1705" s="43">
        <f>IF(D1705="",0,IF(K1705=LIST!$A$75,0,IF(K1705=LIST!$A$76,0,IF(K1705=LIST!$A$77,0,IF(K1705=LIST!$A$78,0,(MIN(D1705,8)-K1705))))))</f>
        <v>0</v>
      </c>
      <c r="K1705" s="185" t="str">
        <f>IF(D1705="","",IF('CLAIM FORM'!$M$7="",0,IF(L1705=LIST!$A$78,0,IF('CLAIM FORM'!$M$7="R&amp;D",0,IF(E1705="",LIST!$A$75,IF(F1705=LIST!$F$30,0,IFERROR(((VLOOKUP(E1705,'TRAINING CODE'!B:D,3,FALSE)*MIN(D1705,8))),LIST!$A$76)))))))</f>
        <v/>
      </c>
      <c r="L1705" s="183" t="str">
        <f>IF(B1705="","",IF('CLAIM FORM'!$M$7="",LIST!$A$77,IFERROR(VLOOKUP(B1705,'PHR (Project Hourly Rate)'!B:G,6,FALSE),LIST!$A$78)))</f>
        <v/>
      </c>
    </row>
    <row r="1706" spans="1:12" ht="36" customHeight="1">
      <c r="A1706" s="184">
        <v>1704</v>
      </c>
      <c r="B1706" s="46"/>
      <c r="C1706" s="47"/>
      <c r="D1706" s="48"/>
      <c r="E1706" s="49"/>
      <c r="F1706" s="49"/>
      <c r="G1706" s="41" t="str">
        <f>IF(C1706="","",VLOOKUP(WEEKDAY(C1706),LIST!$A$15:$B$21,2,FALSE))</f>
        <v/>
      </c>
      <c r="H1706" s="42" t="str">
        <f>IF(B1706="","",IF(L1706=LIST!$A$80,LIST!$A$78,IF(L1706=LIST!$A$81,LIST!$A$78,IF(L1706=LIST!$A$82,LIST!$A$78,IF(IFERROR(VLOOKUP(B1706,'PHR (Project Hourly Rate)'!B:G,6,FALSE),LIST!$A$78)=0,LIST!$A$79,L1706)))))</f>
        <v/>
      </c>
      <c r="I1706" s="42" t="str">
        <f>IF(B1706="","",IF(L1706=LIST!$A$75,"",IF(K1706=LIST!$A$76,LIST!$A$76,IF(L1706=LIST!$A$77,"",IF(L1706=LIST!$A$78,"",IF(L1706=LIST!$A$80,"",IF(L1706=LIST!$A$72,"",IF(L1706=LIST!$A$73,"",IF(L1706=LIST!$A$81,"",IF(L1706=LIST!$A$82,"",IF(L1706=LIST!$A$79,"",IF(K1706=LIST!$A$75,LIST!$A$75,ROUND(J1706*L1706,2)))))))))))))</f>
        <v/>
      </c>
      <c r="J1706" s="43">
        <f>IF(D1706="",0,IF(K1706=LIST!$A$75,0,IF(K1706=LIST!$A$76,0,IF(K1706=LIST!$A$77,0,IF(K1706=LIST!$A$78,0,(MIN(D1706,8)-K1706))))))</f>
        <v>0</v>
      </c>
      <c r="K1706" s="185" t="str">
        <f>IF(D1706="","",IF('CLAIM FORM'!$M$7="",0,IF(L1706=LIST!$A$78,0,IF('CLAIM FORM'!$M$7="R&amp;D",0,IF(E1706="",LIST!$A$75,IF(F1706=LIST!$F$30,0,IFERROR(((VLOOKUP(E1706,'TRAINING CODE'!B:D,3,FALSE)*MIN(D1706,8))),LIST!$A$76)))))))</f>
        <v/>
      </c>
      <c r="L1706" s="183" t="str">
        <f>IF(B1706="","",IF('CLAIM FORM'!$M$7="",LIST!$A$77,IFERROR(VLOOKUP(B1706,'PHR (Project Hourly Rate)'!B:G,6,FALSE),LIST!$A$78)))</f>
        <v/>
      </c>
    </row>
    <row r="1707" spans="1:12" ht="36" customHeight="1">
      <c r="A1707" s="184">
        <v>1705</v>
      </c>
      <c r="B1707" s="46"/>
      <c r="C1707" s="47"/>
      <c r="D1707" s="48"/>
      <c r="E1707" s="49"/>
      <c r="F1707" s="49"/>
      <c r="G1707" s="41" t="str">
        <f>IF(C1707="","",VLOOKUP(WEEKDAY(C1707),LIST!$A$15:$B$21,2,FALSE))</f>
        <v/>
      </c>
      <c r="H1707" s="42" t="str">
        <f>IF(B1707="","",IF(L1707=LIST!$A$80,LIST!$A$78,IF(L1707=LIST!$A$81,LIST!$A$78,IF(L1707=LIST!$A$82,LIST!$A$78,IF(IFERROR(VLOOKUP(B1707,'PHR (Project Hourly Rate)'!B:G,6,FALSE),LIST!$A$78)=0,LIST!$A$79,L1707)))))</f>
        <v/>
      </c>
      <c r="I1707" s="42" t="str">
        <f>IF(B1707="","",IF(L1707=LIST!$A$75,"",IF(K1707=LIST!$A$76,LIST!$A$76,IF(L1707=LIST!$A$77,"",IF(L1707=LIST!$A$78,"",IF(L1707=LIST!$A$80,"",IF(L1707=LIST!$A$72,"",IF(L1707=LIST!$A$73,"",IF(L1707=LIST!$A$81,"",IF(L1707=LIST!$A$82,"",IF(L1707=LIST!$A$79,"",IF(K1707=LIST!$A$75,LIST!$A$75,ROUND(J1707*L1707,2)))))))))))))</f>
        <v/>
      </c>
      <c r="J1707" s="43">
        <f>IF(D1707="",0,IF(K1707=LIST!$A$75,0,IF(K1707=LIST!$A$76,0,IF(K1707=LIST!$A$77,0,IF(K1707=LIST!$A$78,0,(MIN(D1707,8)-K1707))))))</f>
        <v>0</v>
      </c>
      <c r="K1707" s="185" t="str">
        <f>IF(D1707="","",IF('CLAIM FORM'!$M$7="",0,IF(L1707=LIST!$A$78,0,IF('CLAIM FORM'!$M$7="R&amp;D",0,IF(E1707="",LIST!$A$75,IF(F1707=LIST!$F$30,0,IFERROR(((VLOOKUP(E1707,'TRAINING CODE'!B:D,3,FALSE)*MIN(D1707,8))),LIST!$A$76)))))))</f>
        <v/>
      </c>
      <c r="L1707" s="183" t="str">
        <f>IF(B1707="","",IF('CLAIM FORM'!$M$7="",LIST!$A$77,IFERROR(VLOOKUP(B1707,'PHR (Project Hourly Rate)'!B:G,6,FALSE),LIST!$A$78)))</f>
        <v/>
      </c>
    </row>
    <row r="1708" spans="1:12" ht="36" customHeight="1">
      <c r="A1708" s="184">
        <v>1706</v>
      </c>
      <c r="B1708" s="46"/>
      <c r="C1708" s="47"/>
      <c r="D1708" s="48"/>
      <c r="E1708" s="49"/>
      <c r="F1708" s="49"/>
      <c r="G1708" s="41" t="str">
        <f>IF(C1708="","",VLOOKUP(WEEKDAY(C1708),LIST!$A$15:$B$21,2,FALSE))</f>
        <v/>
      </c>
      <c r="H1708" s="42" t="str">
        <f>IF(B1708="","",IF(L1708=LIST!$A$80,LIST!$A$78,IF(L1708=LIST!$A$81,LIST!$A$78,IF(L1708=LIST!$A$82,LIST!$A$78,IF(IFERROR(VLOOKUP(B1708,'PHR (Project Hourly Rate)'!B:G,6,FALSE),LIST!$A$78)=0,LIST!$A$79,L1708)))))</f>
        <v/>
      </c>
      <c r="I1708" s="42" t="str">
        <f>IF(B1708="","",IF(L1708=LIST!$A$75,"",IF(K1708=LIST!$A$76,LIST!$A$76,IF(L1708=LIST!$A$77,"",IF(L1708=LIST!$A$78,"",IF(L1708=LIST!$A$80,"",IF(L1708=LIST!$A$72,"",IF(L1708=LIST!$A$73,"",IF(L1708=LIST!$A$81,"",IF(L1708=LIST!$A$82,"",IF(L1708=LIST!$A$79,"",IF(K1708=LIST!$A$75,LIST!$A$75,ROUND(J1708*L1708,2)))))))))))))</f>
        <v/>
      </c>
      <c r="J1708" s="43">
        <f>IF(D1708="",0,IF(K1708=LIST!$A$75,0,IF(K1708=LIST!$A$76,0,IF(K1708=LIST!$A$77,0,IF(K1708=LIST!$A$78,0,(MIN(D1708,8)-K1708))))))</f>
        <v>0</v>
      </c>
      <c r="K1708" s="185" t="str">
        <f>IF(D1708="","",IF('CLAIM FORM'!$M$7="",0,IF(L1708=LIST!$A$78,0,IF('CLAIM FORM'!$M$7="R&amp;D",0,IF(E1708="",LIST!$A$75,IF(F1708=LIST!$F$30,0,IFERROR(((VLOOKUP(E1708,'TRAINING CODE'!B:D,3,FALSE)*MIN(D1708,8))),LIST!$A$76)))))))</f>
        <v/>
      </c>
      <c r="L1708" s="183" t="str">
        <f>IF(B1708="","",IF('CLAIM FORM'!$M$7="",LIST!$A$77,IFERROR(VLOOKUP(B1708,'PHR (Project Hourly Rate)'!B:G,6,FALSE),LIST!$A$78)))</f>
        <v/>
      </c>
    </row>
    <row r="1709" spans="1:12" ht="36" customHeight="1">
      <c r="A1709" s="184">
        <v>1707</v>
      </c>
      <c r="B1709" s="46"/>
      <c r="C1709" s="47"/>
      <c r="D1709" s="48"/>
      <c r="E1709" s="49"/>
      <c r="F1709" s="49"/>
      <c r="G1709" s="41" t="str">
        <f>IF(C1709="","",VLOOKUP(WEEKDAY(C1709),LIST!$A$15:$B$21,2,FALSE))</f>
        <v/>
      </c>
      <c r="H1709" s="42" t="str">
        <f>IF(B1709="","",IF(L1709=LIST!$A$80,LIST!$A$78,IF(L1709=LIST!$A$81,LIST!$A$78,IF(L1709=LIST!$A$82,LIST!$A$78,IF(IFERROR(VLOOKUP(B1709,'PHR (Project Hourly Rate)'!B:G,6,FALSE),LIST!$A$78)=0,LIST!$A$79,L1709)))))</f>
        <v/>
      </c>
      <c r="I1709" s="42" t="str">
        <f>IF(B1709="","",IF(L1709=LIST!$A$75,"",IF(K1709=LIST!$A$76,LIST!$A$76,IF(L1709=LIST!$A$77,"",IF(L1709=LIST!$A$78,"",IF(L1709=LIST!$A$80,"",IF(L1709=LIST!$A$72,"",IF(L1709=LIST!$A$73,"",IF(L1709=LIST!$A$81,"",IF(L1709=LIST!$A$82,"",IF(L1709=LIST!$A$79,"",IF(K1709=LIST!$A$75,LIST!$A$75,ROUND(J1709*L1709,2)))))))))))))</f>
        <v/>
      </c>
      <c r="J1709" s="43">
        <f>IF(D1709="",0,IF(K1709=LIST!$A$75,0,IF(K1709=LIST!$A$76,0,IF(K1709=LIST!$A$77,0,IF(K1709=LIST!$A$78,0,(MIN(D1709,8)-K1709))))))</f>
        <v>0</v>
      </c>
      <c r="K1709" s="185" t="str">
        <f>IF(D1709="","",IF('CLAIM FORM'!$M$7="",0,IF(L1709=LIST!$A$78,0,IF('CLAIM FORM'!$M$7="R&amp;D",0,IF(E1709="",LIST!$A$75,IF(F1709=LIST!$F$30,0,IFERROR(((VLOOKUP(E1709,'TRAINING CODE'!B:D,3,FALSE)*MIN(D1709,8))),LIST!$A$76)))))))</f>
        <v/>
      </c>
      <c r="L1709" s="183" t="str">
        <f>IF(B1709="","",IF('CLAIM FORM'!$M$7="",LIST!$A$77,IFERROR(VLOOKUP(B1709,'PHR (Project Hourly Rate)'!B:G,6,FALSE),LIST!$A$78)))</f>
        <v/>
      </c>
    </row>
    <row r="1710" spans="1:12" ht="36" customHeight="1">
      <c r="A1710" s="184">
        <v>1708</v>
      </c>
      <c r="B1710" s="46"/>
      <c r="C1710" s="47"/>
      <c r="D1710" s="48"/>
      <c r="E1710" s="49"/>
      <c r="F1710" s="49"/>
      <c r="G1710" s="41" t="str">
        <f>IF(C1710="","",VLOOKUP(WEEKDAY(C1710),LIST!$A$15:$B$21,2,FALSE))</f>
        <v/>
      </c>
      <c r="H1710" s="42" t="str">
        <f>IF(B1710="","",IF(L1710=LIST!$A$80,LIST!$A$78,IF(L1710=LIST!$A$81,LIST!$A$78,IF(L1710=LIST!$A$82,LIST!$A$78,IF(IFERROR(VLOOKUP(B1710,'PHR (Project Hourly Rate)'!B:G,6,FALSE),LIST!$A$78)=0,LIST!$A$79,L1710)))))</f>
        <v/>
      </c>
      <c r="I1710" s="42" t="str">
        <f>IF(B1710="","",IF(L1710=LIST!$A$75,"",IF(K1710=LIST!$A$76,LIST!$A$76,IF(L1710=LIST!$A$77,"",IF(L1710=LIST!$A$78,"",IF(L1710=LIST!$A$80,"",IF(L1710=LIST!$A$72,"",IF(L1710=LIST!$A$73,"",IF(L1710=LIST!$A$81,"",IF(L1710=LIST!$A$82,"",IF(L1710=LIST!$A$79,"",IF(K1710=LIST!$A$75,LIST!$A$75,ROUND(J1710*L1710,2)))))))))))))</f>
        <v/>
      </c>
      <c r="J1710" s="43">
        <f>IF(D1710="",0,IF(K1710=LIST!$A$75,0,IF(K1710=LIST!$A$76,0,IF(K1710=LIST!$A$77,0,IF(K1710=LIST!$A$78,0,(MIN(D1710,8)-K1710))))))</f>
        <v>0</v>
      </c>
      <c r="K1710" s="185" t="str">
        <f>IF(D1710="","",IF('CLAIM FORM'!$M$7="",0,IF(L1710=LIST!$A$78,0,IF('CLAIM FORM'!$M$7="R&amp;D",0,IF(E1710="",LIST!$A$75,IF(F1710=LIST!$F$30,0,IFERROR(((VLOOKUP(E1710,'TRAINING CODE'!B:D,3,FALSE)*MIN(D1710,8))),LIST!$A$76)))))))</f>
        <v/>
      </c>
      <c r="L1710" s="183" t="str">
        <f>IF(B1710="","",IF('CLAIM FORM'!$M$7="",LIST!$A$77,IFERROR(VLOOKUP(B1710,'PHR (Project Hourly Rate)'!B:G,6,FALSE),LIST!$A$78)))</f>
        <v/>
      </c>
    </row>
    <row r="1711" spans="1:12" ht="36" customHeight="1">
      <c r="A1711" s="184">
        <v>1709</v>
      </c>
      <c r="B1711" s="46"/>
      <c r="C1711" s="47"/>
      <c r="D1711" s="48"/>
      <c r="E1711" s="49"/>
      <c r="F1711" s="49"/>
      <c r="G1711" s="41" t="str">
        <f>IF(C1711="","",VLOOKUP(WEEKDAY(C1711),LIST!$A$15:$B$21,2,FALSE))</f>
        <v/>
      </c>
      <c r="H1711" s="42" t="str">
        <f>IF(B1711="","",IF(L1711=LIST!$A$80,LIST!$A$78,IF(L1711=LIST!$A$81,LIST!$A$78,IF(L1711=LIST!$A$82,LIST!$A$78,IF(IFERROR(VLOOKUP(B1711,'PHR (Project Hourly Rate)'!B:G,6,FALSE),LIST!$A$78)=0,LIST!$A$79,L1711)))))</f>
        <v/>
      </c>
      <c r="I1711" s="42" t="str">
        <f>IF(B1711="","",IF(L1711=LIST!$A$75,"",IF(K1711=LIST!$A$76,LIST!$A$76,IF(L1711=LIST!$A$77,"",IF(L1711=LIST!$A$78,"",IF(L1711=LIST!$A$80,"",IF(L1711=LIST!$A$72,"",IF(L1711=LIST!$A$73,"",IF(L1711=LIST!$A$81,"",IF(L1711=LIST!$A$82,"",IF(L1711=LIST!$A$79,"",IF(K1711=LIST!$A$75,LIST!$A$75,ROUND(J1711*L1711,2)))))))))))))</f>
        <v/>
      </c>
      <c r="J1711" s="43">
        <f>IF(D1711="",0,IF(K1711=LIST!$A$75,0,IF(K1711=LIST!$A$76,0,IF(K1711=LIST!$A$77,0,IF(K1711=LIST!$A$78,0,(MIN(D1711,8)-K1711))))))</f>
        <v>0</v>
      </c>
      <c r="K1711" s="185" t="str">
        <f>IF(D1711="","",IF('CLAIM FORM'!$M$7="",0,IF(L1711=LIST!$A$78,0,IF('CLAIM FORM'!$M$7="R&amp;D",0,IF(E1711="",LIST!$A$75,IF(F1711=LIST!$F$30,0,IFERROR(((VLOOKUP(E1711,'TRAINING CODE'!B:D,3,FALSE)*MIN(D1711,8))),LIST!$A$76)))))))</f>
        <v/>
      </c>
      <c r="L1711" s="183" t="str">
        <f>IF(B1711="","",IF('CLAIM FORM'!$M$7="",LIST!$A$77,IFERROR(VLOOKUP(B1711,'PHR (Project Hourly Rate)'!B:G,6,FALSE),LIST!$A$78)))</f>
        <v/>
      </c>
    </row>
    <row r="1712" spans="1:12" ht="36" customHeight="1">
      <c r="A1712" s="184">
        <v>1710</v>
      </c>
      <c r="B1712" s="46"/>
      <c r="C1712" s="47"/>
      <c r="D1712" s="48"/>
      <c r="E1712" s="49"/>
      <c r="F1712" s="49"/>
      <c r="G1712" s="41" t="str">
        <f>IF(C1712="","",VLOOKUP(WEEKDAY(C1712),LIST!$A$15:$B$21,2,FALSE))</f>
        <v/>
      </c>
      <c r="H1712" s="42" t="str">
        <f>IF(B1712="","",IF(L1712=LIST!$A$80,LIST!$A$78,IF(L1712=LIST!$A$81,LIST!$A$78,IF(L1712=LIST!$A$82,LIST!$A$78,IF(IFERROR(VLOOKUP(B1712,'PHR (Project Hourly Rate)'!B:G,6,FALSE),LIST!$A$78)=0,LIST!$A$79,L1712)))))</f>
        <v/>
      </c>
      <c r="I1712" s="42" t="str">
        <f>IF(B1712="","",IF(L1712=LIST!$A$75,"",IF(K1712=LIST!$A$76,LIST!$A$76,IF(L1712=LIST!$A$77,"",IF(L1712=LIST!$A$78,"",IF(L1712=LIST!$A$80,"",IF(L1712=LIST!$A$72,"",IF(L1712=LIST!$A$73,"",IF(L1712=LIST!$A$81,"",IF(L1712=LIST!$A$82,"",IF(L1712=LIST!$A$79,"",IF(K1712=LIST!$A$75,LIST!$A$75,ROUND(J1712*L1712,2)))))))))))))</f>
        <v/>
      </c>
      <c r="J1712" s="43">
        <f>IF(D1712="",0,IF(K1712=LIST!$A$75,0,IF(K1712=LIST!$A$76,0,IF(K1712=LIST!$A$77,0,IF(K1712=LIST!$A$78,0,(MIN(D1712,8)-K1712))))))</f>
        <v>0</v>
      </c>
      <c r="K1712" s="185" t="str">
        <f>IF(D1712="","",IF('CLAIM FORM'!$M$7="",0,IF(L1712=LIST!$A$78,0,IF('CLAIM FORM'!$M$7="R&amp;D",0,IF(E1712="",LIST!$A$75,IF(F1712=LIST!$F$30,0,IFERROR(((VLOOKUP(E1712,'TRAINING CODE'!B:D,3,FALSE)*MIN(D1712,8))),LIST!$A$76)))))))</f>
        <v/>
      </c>
      <c r="L1712" s="183" t="str">
        <f>IF(B1712="","",IF('CLAIM FORM'!$M$7="",LIST!$A$77,IFERROR(VLOOKUP(B1712,'PHR (Project Hourly Rate)'!B:G,6,FALSE),LIST!$A$78)))</f>
        <v/>
      </c>
    </row>
    <row r="1713" spans="1:12" ht="36" customHeight="1">
      <c r="A1713" s="184">
        <v>1711</v>
      </c>
      <c r="B1713" s="46"/>
      <c r="C1713" s="47"/>
      <c r="D1713" s="48"/>
      <c r="E1713" s="49"/>
      <c r="F1713" s="49"/>
      <c r="G1713" s="41" t="str">
        <f>IF(C1713="","",VLOOKUP(WEEKDAY(C1713),LIST!$A$15:$B$21,2,FALSE))</f>
        <v/>
      </c>
      <c r="H1713" s="42" t="str">
        <f>IF(B1713="","",IF(L1713=LIST!$A$80,LIST!$A$78,IF(L1713=LIST!$A$81,LIST!$A$78,IF(L1713=LIST!$A$82,LIST!$A$78,IF(IFERROR(VLOOKUP(B1713,'PHR (Project Hourly Rate)'!B:G,6,FALSE),LIST!$A$78)=0,LIST!$A$79,L1713)))))</f>
        <v/>
      </c>
      <c r="I1713" s="42" t="str">
        <f>IF(B1713="","",IF(L1713=LIST!$A$75,"",IF(K1713=LIST!$A$76,LIST!$A$76,IF(L1713=LIST!$A$77,"",IF(L1713=LIST!$A$78,"",IF(L1713=LIST!$A$80,"",IF(L1713=LIST!$A$72,"",IF(L1713=LIST!$A$73,"",IF(L1713=LIST!$A$81,"",IF(L1713=LIST!$A$82,"",IF(L1713=LIST!$A$79,"",IF(K1713=LIST!$A$75,LIST!$A$75,ROUND(J1713*L1713,2)))))))))))))</f>
        <v/>
      </c>
      <c r="J1713" s="43">
        <f>IF(D1713="",0,IF(K1713=LIST!$A$75,0,IF(K1713=LIST!$A$76,0,IF(K1713=LIST!$A$77,0,IF(K1713=LIST!$A$78,0,(MIN(D1713,8)-K1713))))))</f>
        <v>0</v>
      </c>
      <c r="K1713" s="185" t="str">
        <f>IF(D1713="","",IF('CLAIM FORM'!$M$7="",0,IF(L1713=LIST!$A$78,0,IF('CLAIM FORM'!$M$7="R&amp;D",0,IF(E1713="",LIST!$A$75,IF(F1713=LIST!$F$30,0,IFERROR(((VLOOKUP(E1713,'TRAINING CODE'!B:D,3,FALSE)*MIN(D1713,8))),LIST!$A$76)))))))</f>
        <v/>
      </c>
      <c r="L1713" s="183" t="str">
        <f>IF(B1713="","",IF('CLAIM FORM'!$M$7="",LIST!$A$77,IFERROR(VLOOKUP(B1713,'PHR (Project Hourly Rate)'!B:G,6,FALSE),LIST!$A$78)))</f>
        <v/>
      </c>
    </row>
    <row r="1714" spans="1:12" ht="36" customHeight="1">
      <c r="A1714" s="184">
        <v>1712</v>
      </c>
      <c r="B1714" s="46"/>
      <c r="C1714" s="47"/>
      <c r="D1714" s="48"/>
      <c r="E1714" s="49"/>
      <c r="F1714" s="49"/>
      <c r="G1714" s="41" t="str">
        <f>IF(C1714="","",VLOOKUP(WEEKDAY(C1714),LIST!$A$15:$B$21,2,FALSE))</f>
        <v/>
      </c>
      <c r="H1714" s="42" t="str">
        <f>IF(B1714="","",IF(L1714=LIST!$A$80,LIST!$A$78,IF(L1714=LIST!$A$81,LIST!$A$78,IF(L1714=LIST!$A$82,LIST!$A$78,IF(IFERROR(VLOOKUP(B1714,'PHR (Project Hourly Rate)'!B:G,6,FALSE),LIST!$A$78)=0,LIST!$A$79,L1714)))))</f>
        <v/>
      </c>
      <c r="I1714" s="42" t="str">
        <f>IF(B1714="","",IF(L1714=LIST!$A$75,"",IF(K1714=LIST!$A$76,LIST!$A$76,IF(L1714=LIST!$A$77,"",IF(L1714=LIST!$A$78,"",IF(L1714=LIST!$A$80,"",IF(L1714=LIST!$A$72,"",IF(L1714=LIST!$A$73,"",IF(L1714=LIST!$A$81,"",IF(L1714=LIST!$A$82,"",IF(L1714=LIST!$A$79,"",IF(K1714=LIST!$A$75,LIST!$A$75,ROUND(J1714*L1714,2)))))))))))))</f>
        <v/>
      </c>
      <c r="J1714" s="43">
        <f>IF(D1714="",0,IF(K1714=LIST!$A$75,0,IF(K1714=LIST!$A$76,0,IF(K1714=LIST!$A$77,0,IF(K1714=LIST!$A$78,0,(MIN(D1714,8)-K1714))))))</f>
        <v>0</v>
      </c>
      <c r="K1714" s="185" t="str">
        <f>IF(D1714="","",IF('CLAIM FORM'!$M$7="",0,IF(L1714=LIST!$A$78,0,IF('CLAIM FORM'!$M$7="R&amp;D",0,IF(E1714="",LIST!$A$75,IF(F1714=LIST!$F$30,0,IFERROR(((VLOOKUP(E1714,'TRAINING CODE'!B:D,3,FALSE)*MIN(D1714,8))),LIST!$A$76)))))))</f>
        <v/>
      </c>
      <c r="L1714" s="183" t="str">
        <f>IF(B1714="","",IF('CLAIM FORM'!$M$7="",LIST!$A$77,IFERROR(VLOOKUP(B1714,'PHR (Project Hourly Rate)'!B:G,6,FALSE),LIST!$A$78)))</f>
        <v/>
      </c>
    </row>
    <row r="1715" spans="1:12" ht="36" customHeight="1">
      <c r="A1715" s="184">
        <v>1713</v>
      </c>
      <c r="B1715" s="46"/>
      <c r="C1715" s="47"/>
      <c r="D1715" s="48"/>
      <c r="E1715" s="49"/>
      <c r="F1715" s="49"/>
      <c r="G1715" s="41" t="str">
        <f>IF(C1715="","",VLOOKUP(WEEKDAY(C1715),LIST!$A$15:$B$21,2,FALSE))</f>
        <v/>
      </c>
      <c r="H1715" s="42" t="str">
        <f>IF(B1715="","",IF(L1715=LIST!$A$80,LIST!$A$78,IF(L1715=LIST!$A$81,LIST!$A$78,IF(L1715=LIST!$A$82,LIST!$A$78,IF(IFERROR(VLOOKUP(B1715,'PHR (Project Hourly Rate)'!B:G,6,FALSE),LIST!$A$78)=0,LIST!$A$79,L1715)))))</f>
        <v/>
      </c>
      <c r="I1715" s="42" t="str">
        <f>IF(B1715="","",IF(L1715=LIST!$A$75,"",IF(K1715=LIST!$A$76,LIST!$A$76,IF(L1715=LIST!$A$77,"",IF(L1715=LIST!$A$78,"",IF(L1715=LIST!$A$80,"",IF(L1715=LIST!$A$72,"",IF(L1715=LIST!$A$73,"",IF(L1715=LIST!$A$81,"",IF(L1715=LIST!$A$82,"",IF(L1715=LIST!$A$79,"",IF(K1715=LIST!$A$75,LIST!$A$75,ROUND(J1715*L1715,2)))))))))))))</f>
        <v/>
      </c>
      <c r="J1715" s="43">
        <f>IF(D1715="",0,IF(K1715=LIST!$A$75,0,IF(K1715=LIST!$A$76,0,IF(K1715=LIST!$A$77,0,IF(K1715=LIST!$A$78,0,(MIN(D1715,8)-K1715))))))</f>
        <v>0</v>
      </c>
      <c r="K1715" s="185" t="str">
        <f>IF(D1715="","",IF('CLAIM FORM'!$M$7="",0,IF(L1715=LIST!$A$78,0,IF('CLAIM FORM'!$M$7="R&amp;D",0,IF(E1715="",LIST!$A$75,IF(F1715=LIST!$F$30,0,IFERROR(((VLOOKUP(E1715,'TRAINING CODE'!B:D,3,FALSE)*MIN(D1715,8))),LIST!$A$76)))))))</f>
        <v/>
      </c>
      <c r="L1715" s="183" t="str">
        <f>IF(B1715="","",IF('CLAIM FORM'!$M$7="",LIST!$A$77,IFERROR(VLOOKUP(B1715,'PHR (Project Hourly Rate)'!B:G,6,FALSE),LIST!$A$78)))</f>
        <v/>
      </c>
    </row>
    <row r="1716" spans="1:12" ht="36" customHeight="1">
      <c r="A1716" s="184">
        <v>1714</v>
      </c>
      <c r="B1716" s="46"/>
      <c r="C1716" s="47"/>
      <c r="D1716" s="48"/>
      <c r="E1716" s="49"/>
      <c r="F1716" s="49"/>
      <c r="G1716" s="41" t="str">
        <f>IF(C1716="","",VLOOKUP(WEEKDAY(C1716),LIST!$A$15:$B$21,2,FALSE))</f>
        <v/>
      </c>
      <c r="H1716" s="42" t="str">
        <f>IF(B1716="","",IF(L1716=LIST!$A$80,LIST!$A$78,IF(L1716=LIST!$A$81,LIST!$A$78,IF(L1716=LIST!$A$82,LIST!$A$78,IF(IFERROR(VLOOKUP(B1716,'PHR (Project Hourly Rate)'!B:G,6,FALSE),LIST!$A$78)=0,LIST!$A$79,L1716)))))</f>
        <v/>
      </c>
      <c r="I1716" s="42" t="str">
        <f>IF(B1716="","",IF(L1716=LIST!$A$75,"",IF(K1716=LIST!$A$76,LIST!$A$76,IF(L1716=LIST!$A$77,"",IF(L1716=LIST!$A$78,"",IF(L1716=LIST!$A$80,"",IF(L1716=LIST!$A$72,"",IF(L1716=LIST!$A$73,"",IF(L1716=LIST!$A$81,"",IF(L1716=LIST!$A$82,"",IF(L1716=LIST!$A$79,"",IF(K1716=LIST!$A$75,LIST!$A$75,ROUND(J1716*L1716,2)))))))))))))</f>
        <v/>
      </c>
      <c r="J1716" s="43">
        <f>IF(D1716="",0,IF(K1716=LIST!$A$75,0,IF(K1716=LIST!$A$76,0,IF(K1716=LIST!$A$77,0,IF(K1716=LIST!$A$78,0,(MIN(D1716,8)-K1716))))))</f>
        <v>0</v>
      </c>
      <c r="K1716" s="185" t="str">
        <f>IF(D1716="","",IF('CLAIM FORM'!$M$7="",0,IF(L1716=LIST!$A$78,0,IF('CLAIM FORM'!$M$7="R&amp;D",0,IF(E1716="",LIST!$A$75,IF(F1716=LIST!$F$30,0,IFERROR(((VLOOKUP(E1716,'TRAINING CODE'!B:D,3,FALSE)*MIN(D1716,8))),LIST!$A$76)))))))</f>
        <v/>
      </c>
      <c r="L1716" s="183" t="str">
        <f>IF(B1716="","",IF('CLAIM FORM'!$M$7="",LIST!$A$77,IFERROR(VLOOKUP(B1716,'PHR (Project Hourly Rate)'!B:G,6,FALSE),LIST!$A$78)))</f>
        <v/>
      </c>
    </row>
    <row r="1717" spans="1:12" ht="36" customHeight="1">
      <c r="A1717" s="184">
        <v>1715</v>
      </c>
      <c r="B1717" s="46"/>
      <c r="C1717" s="47"/>
      <c r="D1717" s="48"/>
      <c r="E1717" s="49"/>
      <c r="F1717" s="49"/>
      <c r="G1717" s="41" t="str">
        <f>IF(C1717="","",VLOOKUP(WEEKDAY(C1717),LIST!$A$15:$B$21,2,FALSE))</f>
        <v/>
      </c>
      <c r="H1717" s="42" t="str">
        <f>IF(B1717="","",IF(L1717=LIST!$A$80,LIST!$A$78,IF(L1717=LIST!$A$81,LIST!$A$78,IF(L1717=LIST!$A$82,LIST!$A$78,IF(IFERROR(VLOOKUP(B1717,'PHR (Project Hourly Rate)'!B:G,6,FALSE),LIST!$A$78)=0,LIST!$A$79,L1717)))))</f>
        <v/>
      </c>
      <c r="I1717" s="42" t="str">
        <f>IF(B1717="","",IF(L1717=LIST!$A$75,"",IF(K1717=LIST!$A$76,LIST!$A$76,IF(L1717=LIST!$A$77,"",IF(L1717=LIST!$A$78,"",IF(L1717=LIST!$A$80,"",IF(L1717=LIST!$A$72,"",IF(L1717=LIST!$A$73,"",IF(L1717=LIST!$A$81,"",IF(L1717=LIST!$A$82,"",IF(L1717=LIST!$A$79,"",IF(K1717=LIST!$A$75,LIST!$A$75,ROUND(J1717*L1717,2)))))))))))))</f>
        <v/>
      </c>
      <c r="J1717" s="43">
        <f>IF(D1717="",0,IF(K1717=LIST!$A$75,0,IF(K1717=LIST!$A$76,0,IF(K1717=LIST!$A$77,0,IF(K1717=LIST!$A$78,0,(MIN(D1717,8)-K1717))))))</f>
        <v>0</v>
      </c>
      <c r="K1717" s="185" t="str">
        <f>IF(D1717="","",IF('CLAIM FORM'!$M$7="",0,IF(L1717=LIST!$A$78,0,IF('CLAIM FORM'!$M$7="R&amp;D",0,IF(E1717="",LIST!$A$75,IF(F1717=LIST!$F$30,0,IFERROR(((VLOOKUP(E1717,'TRAINING CODE'!B:D,3,FALSE)*MIN(D1717,8))),LIST!$A$76)))))))</f>
        <v/>
      </c>
      <c r="L1717" s="183" t="str">
        <f>IF(B1717="","",IF('CLAIM FORM'!$M$7="",LIST!$A$77,IFERROR(VLOOKUP(B1717,'PHR (Project Hourly Rate)'!B:G,6,FALSE),LIST!$A$78)))</f>
        <v/>
      </c>
    </row>
    <row r="1718" spans="1:12" ht="36" customHeight="1">
      <c r="A1718" s="184">
        <v>1716</v>
      </c>
      <c r="B1718" s="46"/>
      <c r="C1718" s="47"/>
      <c r="D1718" s="48"/>
      <c r="E1718" s="49"/>
      <c r="F1718" s="49"/>
      <c r="G1718" s="41" t="str">
        <f>IF(C1718="","",VLOOKUP(WEEKDAY(C1718),LIST!$A$15:$B$21,2,FALSE))</f>
        <v/>
      </c>
      <c r="H1718" s="42" t="str">
        <f>IF(B1718="","",IF(L1718=LIST!$A$80,LIST!$A$78,IF(L1718=LIST!$A$81,LIST!$A$78,IF(L1718=LIST!$A$82,LIST!$A$78,IF(IFERROR(VLOOKUP(B1718,'PHR (Project Hourly Rate)'!B:G,6,FALSE),LIST!$A$78)=0,LIST!$A$79,L1718)))))</f>
        <v/>
      </c>
      <c r="I1718" s="42" t="str">
        <f>IF(B1718="","",IF(L1718=LIST!$A$75,"",IF(K1718=LIST!$A$76,LIST!$A$76,IF(L1718=LIST!$A$77,"",IF(L1718=LIST!$A$78,"",IF(L1718=LIST!$A$80,"",IF(L1718=LIST!$A$72,"",IF(L1718=LIST!$A$73,"",IF(L1718=LIST!$A$81,"",IF(L1718=LIST!$A$82,"",IF(L1718=LIST!$A$79,"",IF(K1718=LIST!$A$75,LIST!$A$75,ROUND(J1718*L1718,2)))))))))))))</f>
        <v/>
      </c>
      <c r="J1718" s="43">
        <f>IF(D1718="",0,IF(K1718=LIST!$A$75,0,IF(K1718=LIST!$A$76,0,IF(K1718=LIST!$A$77,0,IF(K1718=LIST!$A$78,0,(MIN(D1718,8)-K1718))))))</f>
        <v>0</v>
      </c>
      <c r="K1718" s="185" t="str">
        <f>IF(D1718="","",IF('CLAIM FORM'!$M$7="",0,IF(L1718=LIST!$A$78,0,IF('CLAIM FORM'!$M$7="R&amp;D",0,IF(E1718="",LIST!$A$75,IF(F1718=LIST!$F$30,0,IFERROR(((VLOOKUP(E1718,'TRAINING CODE'!B:D,3,FALSE)*MIN(D1718,8))),LIST!$A$76)))))))</f>
        <v/>
      </c>
      <c r="L1718" s="183" t="str">
        <f>IF(B1718="","",IF('CLAIM FORM'!$M$7="",LIST!$A$77,IFERROR(VLOOKUP(B1718,'PHR (Project Hourly Rate)'!B:G,6,FALSE),LIST!$A$78)))</f>
        <v/>
      </c>
    </row>
    <row r="1719" spans="1:12" ht="36" customHeight="1">
      <c r="A1719" s="184">
        <v>1717</v>
      </c>
      <c r="B1719" s="46"/>
      <c r="C1719" s="47"/>
      <c r="D1719" s="48"/>
      <c r="E1719" s="49"/>
      <c r="F1719" s="49"/>
      <c r="G1719" s="41" t="str">
        <f>IF(C1719="","",VLOOKUP(WEEKDAY(C1719),LIST!$A$15:$B$21,2,FALSE))</f>
        <v/>
      </c>
      <c r="H1719" s="42" t="str">
        <f>IF(B1719="","",IF(L1719=LIST!$A$80,LIST!$A$78,IF(L1719=LIST!$A$81,LIST!$A$78,IF(L1719=LIST!$A$82,LIST!$A$78,IF(IFERROR(VLOOKUP(B1719,'PHR (Project Hourly Rate)'!B:G,6,FALSE),LIST!$A$78)=0,LIST!$A$79,L1719)))))</f>
        <v/>
      </c>
      <c r="I1719" s="42" t="str">
        <f>IF(B1719="","",IF(L1719=LIST!$A$75,"",IF(K1719=LIST!$A$76,LIST!$A$76,IF(L1719=LIST!$A$77,"",IF(L1719=LIST!$A$78,"",IF(L1719=LIST!$A$80,"",IF(L1719=LIST!$A$72,"",IF(L1719=LIST!$A$73,"",IF(L1719=LIST!$A$81,"",IF(L1719=LIST!$A$82,"",IF(L1719=LIST!$A$79,"",IF(K1719=LIST!$A$75,LIST!$A$75,ROUND(J1719*L1719,2)))))))))))))</f>
        <v/>
      </c>
      <c r="J1719" s="43">
        <f>IF(D1719="",0,IF(K1719=LIST!$A$75,0,IF(K1719=LIST!$A$76,0,IF(K1719=LIST!$A$77,0,IF(K1719=LIST!$A$78,0,(MIN(D1719,8)-K1719))))))</f>
        <v>0</v>
      </c>
      <c r="K1719" s="185" t="str">
        <f>IF(D1719="","",IF('CLAIM FORM'!$M$7="",0,IF(L1719=LIST!$A$78,0,IF('CLAIM FORM'!$M$7="R&amp;D",0,IF(E1719="",LIST!$A$75,IF(F1719=LIST!$F$30,0,IFERROR(((VLOOKUP(E1719,'TRAINING CODE'!B:D,3,FALSE)*MIN(D1719,8))),LIST!$A$76)))))))</f>
        <v/>
      </c>
      <c r="L1719" s="183" t="str">
        <f>IF(B1719="","",IF('CLAIM FORM'!$M$7="",LIST!$A$77,IFERROR(VLOOKUP(B1719,'PHR (Project Hourly Rate)'!B:G,6,FALSE),LIST!$A$78)))</f>
        <v/>
      </c>
    </row>
    <row r="1720" spans="1:12" ht="36" customHeight="1">
      <c r="A1720" s="184">
        <v>1718</v>
      </c>
      <c r="B1720" s="46"/>
      <c r="C1720" s="47"/>
      <c r="D1720" s="48"/>
      <c r="E1720" s="49"/>
      <c r="F1720" s="49"/>
      <c r="G1720" s="41" t="str">
        <f>IF(C1720="","",VLOOKUP(WEEKDAY(C1720),LIST!$A$15:$B$21,2,FALSE))</f>
        <v/>
      </c>
      <c r="H1720" s="42" t="str">
        <f>IF(B1720="","",IF(L1720=LIST!$A$80,LIST!$A$78,IF(L1720=LIST!$A$81,LIST!$A$78,IF(L1720=LIST!$A$82,LIST!$A$78,IF(IFERROR(VLOOKUP(B1720,'PHR (Project Hourly Rate)'!B:G,6,FALSE),LIST!$A$78)=0,LIST!$A$79,L1720)))))</f>
        <v/>
      </c>
      <c r="I1720" s="42" t="str">
        <f>IF(B1720="","",IF(L1720=LIST!$A$75,"",IF(K1720=LIST!$A$76,LIST!$A$76,IF(L1720=LIST!$A$77,"",IF(L1720=LIST!$A$78,"",IF(L1720=LIST!$A$80,"",IF(L1720=LIST!$A$72,"",IF(L1720=LIST!$A$73,"",IF(L1720=LIST!$A$81,"",IF(L1720=LIST!$A$82,"",IF(L1720=LIST!$A$79,"",IF(K1720=LIST!$A$75,LIST!$A$75,ROUND(J1720*L1720,2)))))))))))))</f>
        <v/>
      </c>
      <c r="J1720" s="43">
        <f>IF(D1720="",0,IF(K1720=LIST!$A$75,0,IF(K1720=LIST!$A$76,0,IF(K1720=LIST!$A$77,0,IF(K1720=LIST!$A$78,0,(MIN(D1720,8)-K1720))))))</f>
        <v>0</v>
      </c>
      <c r="K1720" s="185" t="str">
        <f>IF(D1720="","",IF('CLAIM FORM'!$M$7="",0,IF(L1720=LIST!$A$78,0,IF('CLAIM FORM'!$M$7="R&amp;D",0,IF(E1720="",LIST!$A$75,IF(F1720=LIST!$F$30,0,IFERROR(((VLOOKUP(E1720,'TRAINING CODE'!B:D,3,FALSE)*MIN(D1720,8))),LIST!$A$76)))))))</f>
        <v/>
      </c>
      <c r="L1720" s="183" t="str">
        <f>IF(B1720="","",IF('CLAIM FORM'!$M$7="",LIST!$A$77,IFERROR(VLOOKUP(B1720,'PHR (Project Hourly Rate)'!B:G,6,FALSE),LIST!$A$78)))</f>
        <v/>
      </c>
    </row>
    <row r="1721" spans="1:12" ht="36" customHeight="1">
      <c r="A1721" s="184">
        <v>1719</v>
      </c>
      <c r="B1721" s="46"/>
      <c r="C1721" s="47"/>
      <c r="D1721" s="48"/>
      <c r="E1721" s="49"/>
      <c r="F1721" s="49"/>
      <c r="G1721" s="41" t="str">
        <f>IF(C1721="","",VLOOKUP(WEEKDAY(C1721),LIST!$A$15:$B$21,2,FALSE))</f>
        <v/>
      </c>
      <c r="H1721" s="42" t="str">
        <f>IF(B1721="","",IF(L1721=LIST!$A$80,LIST!$A$78,IF(L1721=LIST!$A$81,LIST!$A$78,IF(L1721=LIST!$A$82,LIST!$A$78,IF(IFERROR(VLOOKUP(B1721,'PHR (Project Hourly Rate)'!B:G,6,FALSE),LIST!$A$78)=0,LIST!$A$79,L1721)))))</f>
        <v/>
      </c>
      <c r="I1721" s="42" t="str">
        <f>IF(B1721="","",IF(L1721=LIST!$A$75,"",IF(K1721=LIST!$A$76,LIST!$A$76,IF(L1721=LIST!$A$77,"",IF(L1721=LIST!$A$78,"",IF(L1721=LIST!$A$80,"",IF(L1721=LIST!$A$72,"",IF(L1721=LIST!$A$73,"",IF(L1721=LIST!$A$81,"",IF(L1721=LIST!$A$82,"",IF(L1721=LIST!$A$79,"",IF(K1721=LIST!$A$75,LIST!$A$75,ROUND(J1721*L1721,2)))))))))))))</f>
        <v/>
      </c>
      <c r="J1721" s="43">
        <f>IF(D1721="",0,IF(K1721=LIST!$A$75,0,IF(K1721=LIST!$A$76,0,IF(K1721=LIST!$A$77,0,IF(K1721=LIST!$A$78,0,(MIN(D1721,8)-K1721))))))</f>
        <v>0</v>
      </c>
      <c r="K1721" s="185" t="str">
        <f>IF(D1721="","",IF('CLAIM FORM'!$M$7="",0,IF(L1721=LIST!$A$78,0,IF('CLAIM FORM'!$M$7="R&amp;D",0,IF(E1721="",LIST!$A$75,IF(F1721=LIST!$F$30,0,IFERROR(((VLOOKUP(E1721,'TRAINING CODE'!B:D,3,FALSE)*MIN(D1721,8))),LIST!$A$76)))))))</f>
        <v/>
      </c>
      <c r="L1721" s="183" t="str">
        <f>IF(B1721="","",IF('CLAIM FORM'!$M$7="",LIST!$A$77,IFERROR(VLOOKUP(B1721,'PHR (Project Hourly Rate)'!B:G,6,FALSE),LIST!$A$78)))</f>
        <v/>
      </c>
    </row>
    <row r="1722" spans="1:12" ht="36" customHeight="1">
      <c r="A1722" s="184">
        <v>1720</v>
      </c>
      <c r="B1722" s="46"/>
      <c r="C1722" s="47"/>
      <c r="D1722" s="48"/>
      <c r="E1722" s="49"/>
      <c r="F1722" s="49"/>
      <c r="G1722" s="41" t="str">
        <f>IF(C1722="","",VLOOKUP(WEEKDAY(C1722),LIST!$A$15:$B$21,2,FALSE))</f>
        <v/>
      </c>
      <c r="H1722" s="42" t="str">
        <f>IF(B1722="","",IF(L1722=LIST!$A$80,LIST!$A$78,IF(L1722=LIST!$A$81,LIST!$A$78,IF(L1722=LIST!$A$82,LIST!$A$78,IF(IFERROR(VLOOKUP(B1722,'PHR (Project Hourly Rate)'!B:G,6,FALSE),LIST!$A$78)=0,LIST!$A$79,L1722)))))</f>
        <v/>
      </c>
      <c r="I1722" s="42" t="str">
        <f>IF(B1722="","",IF(L1722=LIST!$A$75,"",IF(K1722=LIST!$A$76,LIST!$A$76,IF(L1722=LIST!$A$77,"",IF(L1722=LIST!$A$78,"",IF(L1722=LIST!$A$80,"",IF(L1722=LIST!$A$72,"",IF(L1722=LIST!$A$73,"",IF(L1722=LIST!$A$81,"",IF(L1722=LIST!$A$82,"",IF(L1722=LIST!$A$79,"",IF(K1722=LIST!$A$75,LIST!$A$75,ROUND(J1722*L1722,2)))))))))))))</f>
        <v/>
      </c>
      <c r="J1722" s="43">
        <f>IF(D1722="",0,IF(K1722=LIST!$A$75,0,IF(K1722=LIST!$A$76,0,IF(K1722=LIST!$A$77,0,IF(K1722=LIST!$A$78,0,(MIN(D1722,8)-K1722))))))</f>
        <v>0</v>
      </c>
      <c r="K1722" s="185" t="str">
        <f>IF(D1722="","",IF('CLAIM FORM'!$M$7="",0,IF(L1722=LIST!$A$78,0,IF('CLAIM FORM'!$M$7="R&amp;D",0,IF(E1722="",LIST!$A$75,IF(F1722=LIST!$F$30,0,IFERROR(((VLOOKUP(E1722,'TRAINING CODE'!B:D,3,FALSE)*MIN(D1722,8))),LIST!$A$76)))))))</f>
        <v/>
      </c>
      <c r="L1722" s="183" t="str">
        <f>IF(B1722="","",IF('CLAIM FORM'!$M$7="",LIST!$A$77,IFERROR(VLOOKUP(B1722,'PHR (Project Hourly Rate)'!B:G,6,FALSE),LIST!$A$78)))</f>
        <v/>
      </c>
    </row>
    <row r="1723" spans="1:12" ht="36" customHeight="1">
      <c r="A1723" s="184">
        <v>1721</v>
      </c>
      <c r="B1723" s="46"/>
      <c r="C1723" s="47"/>
      <c r="D1723" s="48"/>
      <c r="E1723" s="49"/>
      <c r="F1723" s="49"/>
      <c r="G1723" s="41" t="str">
        <f>IF(C1723="","",VLOOKUP(WEEKDAY(C1723),LIST!$A$15:$B$21,2,FALSE))</f>
        <v/>
      </c>
      <c r="H1723" s="42" t="str">
        <f>IF(B1723="","",IF(L1723=LIST!$A$80,LIST!$A$78,IF(L1723=LIST!$A$81,LIST!$A$78,IF(L1723=LIST!$A$82,LIST!$A$78,IF(IFERROR(VLOOKUP(B1723,'PHR (Project Hourly Rate)'!B:G,6,FALSE),LIST!$A$78)=0,LIST!$A$79,L1723)))))</f>
        <v/>
      </c>
      <c r="I1723" s="42" t="str">
        <f>IF(B1723="","",IF(L1723=LIST!$A$75,"",IF(K1723=LIST!$A$76,LIST!$A$76,IF(L1723=LIST!$A$77,"",IF(L1723=LIST!$A$78,"",IF(L1723=LIST!$A$80,"",IF(L1723=LIST!$A$72,"",IF(L1723=LIST!$A$73,"",IF(L1723=LIST!$A$81,"",IF(L1723=LIST!$A$82,"",IF(L1723=LIST!$A$79,"",IF(K1723=LIST!$A$75,LIST!$A$75,ROUND(J1723*L1723,2)))))))))))))</f>
        <v/>
      </c>
      <c r="J1723" s="43">
        <f>IF(D1723="",0,IF(K1723=LIST!$A$75,0,IF(K1723=LIST!$A$76,0,IF(K1723=LIST!$A$77,0,IF(K1723=LIST!$A$78,0,(MIN(D1723,8)-K1723))))))</f>
        <v>0</v>
      </c>
      <c r="K1723" s="185" t="str">
        <f>IF(D1723="","",IF('CLAIM FORM'!$M$7="",0,IF(L1723=LIST!$A$78,0,IF('CLAIM FORM'!$M$7="R&amp;D",0,IF(E1723="",LIST!$A$75,IF(F1723=LIST!$F$30,0,IFERROR(((VLOOKUP(E1723,'TRAINING CODE'!B:D,3,FALSE)*MIN(D1723,8))),LIST!$A$76)))))))</f>
        <v/>
      </c>
      <c r="L1723" s="183" t="str">
        <f>IF(B1723="","",IF('CLAIM FORM'!$M$7="",LIST!$A$77,IFERROR(VLOOKUP(B1723,'PHR (Project Hourly Rate)'!B:G,6,FALSE),LIST!$A$78)))</f>
        <v/>
      </c>
    </row>
    <row r="1724" spans="1:12" ht="36" customHeight="1">
      <c r="A1724" s="184">
        <v>1722</v>
      </c>
      <c r="B1724" s="46"/>
      <c r="C1724" s="47"/>
      <c r="D1724" s="48"/>
      <c r="E1724" s="49"/>
      <c r="F1724" s="49"/>
      <c r="G1724" s="41" t="str">
        <f>IF(C1724="","",VLOOKUP(WEEKDAY(C1724),LIST!$A$15:$B$21,2,FALSE))</f>
        <v/>
      </c>
      <c r="H1724" s="42" t="str">
        <f>IF(B1724="","",IF(L1724=LIST!$A$80,LIST!$A$78,IF(L1724=LIST!$A$81,LIST!$A$78,IF(L1724=LIST!$A$82,LIST!$A$78,IF(IFERROR(VLOOKUP(B1724,'PHR (Project Hourly Rate)'!B:G,6,FALSE),LIST!$A$78)=0,LIST!$A$79,L1724)))))</f>
        <v/>
      </c>
      <c r="I1724" s="42" t="str">
        <f>IF(B1724="","",IF(L1724=LIST!$A$75,"",IF(K1724=LIST!$A$76,LIST!$A$76,IF(L1724=LIST!$A$77,"",IF(L1724=LIST!$A$78,"",IF(L1724=LIST!$A$80,"",IF(L1724=LIST!$A$72,"",IF(L1724=LIST!$A$73,"",IF(L1724=LIST!$A$81,"",IF(L1724=LIST!$A$82,"",IF(L1724=LIST!$A$79,"",IF(K1724=LIST!$A$75,LIST!$A$75,ROUND(J1724*L1724,2)))))))))))))</f>
        <v/>
      </c>
      <c r="J1724" s="43">
        <f>IF(D1724="",0,IF(K1724=LIST!$A$75,0,IF(K1724=LIST!$A$76,0,IF(K1724=LIST!$A$77,0,IF(K1724=LIST!$A$78,0,(MIN(D1724,8)-K1724))))))</f>
        <v>0</v>
      </c>
      <c r="K1724" s="185" t="str">
        <f>IF(D1724="","",IF('CLAIM FORM'!$M$7="",0,IF(L1724=LIST!$A$78,0,IF('CLAIM FORM'!$M$7="R&amp;D",0,IF(E1724="",LIST!$A$75,IF(F1724=LIST!$F$30,0,IFERROR(((VLOOKUP(E1724,'TRAINING CODE'!B:D,3,FALSE)*MIN(D1724,8))),LIST!$A$76)))))))</f>
        <v/>
      </c>
      <c r="L1724" s="183" t="str">
        <f>IF(B1724="","",IF('CLAIM FORM'!$M$7="",LIST!$A$77,IFERROR(VLOOKUP(B1724,'PHR (Project Hourly Rate)'!B:G,6,FALSE),LIST!$A$78)))</f>
        <v/>
      </c>
    </row>
    <row r="1725" spans="1:12" ht="36" customHeight="1">
      <c r="A1725" s="184">
        <v>1723</v>
      </c>
      <c r="B1725" s="46"/>
      <c r="C1725" s="47"/>
      <c r="D1725" s="48"/>
      <c r="E1725" s="49"/>
      <c r="F1725" s="49"/>
      <c r="G1725" s="41" t="str">
        <f>IF(C1725="","",VLOOKUP(WEEKDAY(C1725),LIST!$A$15:$B$21,2,FALSE))</f>
        <v/>
      </c>
      <c r="H1725" s="42" t="str">
        <f>IF(B1725="","",IF(L1725=LIST!$A$80,LIST!$A$78,IF(L1725=LIST!$A$81,LIST!$A$78,IF(L1725=LIST!$A$82,LIST!$A$78,IF(IFERROR(VLOOKUP(B1725,'PHR (Project Hourly Rate)'!B:G,6,FALSE),LIST!$A$78)=0,LIST!$A$79,L1725)))))</f>
        <v/>
      </c>
      <c r="I1725" s="42" t="str">
        <f>IF(B1725="","",IF(L1725=LIST!$A$75,"",IF(K1725=LIST!$A$76,LIST!$A$76,IF(L1725=LIST!$A$77,"",IF(L1725=LIST!$A$78,"",IF(L1725=LIST!$A$80,"",IF(L1725=LIST!$A$72,"",IF(L1725=LIST!$A$73,"",IF(L1725=LIST!$A$81,"",IF(L1725=LIST!$A$82,"",IF(L1725=LIST!$A$79,"",IF(K1725=LIST!$A$75,LIST!$A$75,ROUND(J1725*L1725,2)))))))))))))</f>
        <v/>
      </c>
      <c r="J1725" s="43">
        <f>IF(D1725="",0,IF(K1725=LIST!$A$75,0,IF(K1725=LIST!$A$76,0,IF(K1725=LIST!$A$77,0,IF(K1725=LIST!$A$78,0,(MIN(D1725,8)-K1725))))))</f>
        <v>0</v>
      </c>
      <c r="K1725" s="185" t="str">
        <f>IF(D1725="","",IF('CLAIM FORM'!$M$7="",0,IF(L1725=LIST!$A$78,0,IF('CLAIM FORM'!$M$7="R&amp;D",0,IF(E1725="",LIST!$A$75,IF(F1725=LIST!$F$30,0,IFERROR(((VLOOKUP(E1725,'TRAINING CODE'!B:D,3,FALSE)*MIN(D1725,8))),LIST!$A$76)))))))</f>
        <v/>
      </c>
      <c r="L1725" s="183" t="str">
        <f>IF(B1725="","",IF('CLAIM FORM'!$M$7="",LIST!$A$77,IFERROR(VLOOKUP(B1725,'PHR (Project Hourly Rate)'!B:G,6,FALSE),LIST!$A$78)))</f>
        <v/>
      </c>
    </row>
    <row r="1726" spans="1:12" ht="36" customHeight="1">
      <c r="A1726" s="184">
        <v>1724</v>
      </c>
      <c r="B1726" s="46"/>
      <c r="C1726" s="47"/>
      <c r="D1726" s="48"/>
      <c r="E1726" s="49"/>
      <c r="F1726" s="49"/>
      <c r="G1726" s="41" t="str">
        <f>IF(C1726="","",VLOOKUP(WEEKDAY(C1726),LIST!$A$15:$B$21,2,FALSE))</f>
        <v/>
      </c>
      <c r="H1726" s="42" t="str">
        <f>IF(B1726="","",IF(L1726=LIST!$A$80,LIST!$A$78,IF(L1726=LIST!$A$81,LIST!$A$78,IF(L1726=LIST!$A$82,LIST!$A$78,IF(IFERROR(VLOOKUP(B1726,'PHR (Project Hourly Rate)'!B:G,6,FALSE),LIST!$A$78)=0,LIST!$A$79,L1726)))))</f>
        <v/>
      </c>
      <c r="I1726" s="42" t="str">
        <f>IF(B1726="","",IF(L1726=LIST!$A$75,"",IF(K1726=LIST!$A$76,LIST!$A$76,IF(L1726=LIST!$A$77,"",IF(L1726=LIST!$A$78,"",IF(L1726=LIST!$A$80,"",IF(L1726=LIST!$A$72,"",IF(L1726=LIST!$A$73,"",IF(L1726=LIST!$A$81,"",IF(L1726=LIST!$A$82,"",IF(L1726=LIST!$A$79,"",IF(K1726=LIST!$A$75,LIST!$A$75,ROUND(J1726*L1726,2)))))))))))))</f>
        <v/>
      </c>
      <c r="J1726" s="43">
        <f>IF(D1726="",0,IF(K1726=LIST!$A$75,0,IF(K1726=LIST!$A$76,0,IF(K1726=LIST!$A$77,0,IF(K1726=LIST!$A$78,0,(MIN(D1726,8)-K1726))))))</f>
        <v>0</v>
      </c>
      <c r="K1726" s="185" t="str">
        <f>IF(D1726="","",IF('CLAIM FORM'!$M$7="",0,IF(L1726=LIST!$A$78,0,IF('CLAIM FORM'!$M$7="R&amp;D",0,IF(E1726="",LIST!$A$75,IF(F1726=LIST!$F$30,0,IFERROR(((VLOOKUP(E1726,'TRAINING CODE'!B:D,3,FALSE)*MIN(D1726,8))),LIST!$A$76)))))))</f>
        <v/>
      </c>
      <c r="L1726" s="183" t="str">
        <f>IF(B1726="","",IF('CLAIM FORM'!$M$7="",LIST!$A$77,IFERROR(VLOOKUP(B1726,'PHR (Project Hourly Rate)'!B:G,6,FALSE),LIST!$A$78)))</f>
        <v/>
      </c>
    </row>
    <row r="1727" spans="1:12" ht="36" customHeight="1">
      <c r="A1727" s="184">
        <v>1725</v>
      </c>
      <c r="B1727" s="46"/>
      <c r="C1727" s="47"/>
      <c r="D1727" s="48"/>
      <c r="E1727" s="49"/>
      <c r="F1727" s="49"/>
      <c r="G1727" s="41" t="str">
        <f>IF(C1727="","",VLOOKUP(WEEKDAY(C1727),LIST!$A$15:$B$21,2,FALSE))</f>
        <v/>
      </c>
      <c r="H1727" s="42" t="str">
        <f>IF(B1727="","",IF(L1727=LIST!$A$80,LIST!$A$78,IF(L1727=LIST!$A$81,LIST!$A$78,IF(L1727=LIST!$A$82,LIST!$A$78,IF(IFERROR(VLOOKUP(B1727,'PHR (Project Hourly Rate)'!B:G,6,FALSE),LIST!$A$78)=0,LIST!$A$79,L1727)))))</f>
        <v/>
      </c>
      <c r="I1727" s="42" t="str">
        <f>IF(B1727="","",IF(L1727=LIST!$A$75,"",IF(K1727=LIST!$A$76,LIST!$A$76,IF(L1727=LIST!$A$77,"",IF(L1727=LIST!$A$78,"",IF(L1727=LIST!$A$80,"",IF(L1727=LIST!$A$72,"",IF(L1727=LIST!$A$73,"",IF(L1727=LIST!$A$81,"",IF(L1727=LIST!$A$82,"",IF(L1727=LIST!$A$79,"",IF(K1727=LIST!$A$75,LIST!$A$75,ROUND(J1727*L1727,2)))))))))))))</f>
        <v/>
      </c>
      <c r="J1727" s="43">
        <f>IF(D1727="",0,IF(K1727=LIST!$A$75,0,IF(K1727=LIST!$A$76,0,IF(K1727=LIST!$A$77,0,IF(K1727=LIST!$A$78,0,(MIN(D1727,8)-K1727))))))</f>
        <v>0</v>
      </c>
      <c r="K1727" s="185" t="str">
        <f>IF(D1727="","",IF('CLAIM FORM'!$M$7="",0,IF(L1727=LIST!$A$78,0,IF('CLAIM FORM'!$M$7="R&amp;D",0,IF(E1727="",LIST!$A$75,IF(F1727=LIST!$F$30,0,IFERROR(((VLOOKUP(E1727,'TRAINING CODE'!B:D,3,FALSE)*MIN(D1727,8))),LIST!$A$76)))))))</f>
        <v/>
      </c>
      <c r="L1727" s="183" t="str">
        <f>IF(B1727="","",IF('CLAIM FORM'!$M$7="",LIST!$A$77,IFERROR(VLOOKUP(B1727,'PHR (Project Hourly Rate)'!B:G,6,FALSE),LIST!$A$78)))</f>
        <v/>
      </c>
    </row>
    <row r="1728" spans="1:12" ht="36" customHeight="1">
      <c r="A1728" s="184">
        <v>1726</v>
      </c>
      <c r="B1728" s="46"/>
      <c r="C1728" s="47"/>
      <c r="D1728" s="48"/>
      <c r="E1728" s="49"/>
      <c r="F1728" s="49"/>
      <c r="G1728" s="41" t="str">
        <f>IF(C1728="","",VLOOKUP(WEEKDAY(C1728),LIST!$A$15:$B$21,2,FALSE))</f>
        <v/>
      </c>
      <c r="H1728" s="42" t="str">
        <f>IF(B1728="","",IF(L1728=LIST!$A$80,LIST!$A$78,IF(L1728=LIST!$A$81,LIST!$A$78,IF(L1728=LIST!$A$82,LIST!$A$78,IF(IFERROR(VLOOKUP(B1728,'PHR (Project Hourly Rate)'!B:G,6,FALSE),LIST!$A$78)=0,LIST!$A$79,L1728)))))</f>
        <v/>
      </c>
      <c r="I1728" s="42" t="str">
        <f>IF(B1728="","",IF(L1728=LIST!$A$75,"",IF(K1728=LIST!$A$76,LIST!$A$76,IF(L1728=LIST!$A$77,"",IF(L1728=LIST!$A$78,"",IF(L1728=LIST!$A$80,"",IF(L1728=LIST!$A$72,"",IF(L1728=LIST!$A$73,"",IF(L1728=LIST!$A$81,"",IF(L1728=LIST!$A$82,"",IF(L1728=LIST!$A$79,"",IF(K1728=LIST!$A$75,LIST!$A$75,ROUND(J1728*L1728,2)))))))))))))</f>
        <v/>
      </c>
      <c r="J1728" s="43">
        <f>IF(D1728="",0,IF(K1728=LIST!$A$75,0,IF(K1728=LIST!$A$76,0,IF(K1728=LIST!$A$77,0,IF(K1728=LIST!$A$78,0,(MIN(D1728,8)-K1728))))))</f>
        <v>0</v>
      </c>
      <c r="K1728" s="185" t="str">
        <f>IF(D1728="","",IF('CLAIM FORM'!$M$7="",0,IF(L1728=LIST!$A$78,0,IF('CLAIM FORM'!$M$7="R&amp;D",0,IF(E1728="",LIST!$A$75,IF(F1728=LIST!$F$30,0,IFERROR(((VLOOKUP(E1728,'TRAINING CODE'!B:D,3,FALSE)*MIN(D1728,8))),LIST!$A$76)))))))</f>
        <v/>
      </c>
      <c r="L1728" s="183" t="str">
        <f>IF(B1728="","",IF('CLAIM FORM'!$M$7="",LIST!$A$77,IFERROR(VLOOKUP(B1728,'PHR (Project Hourly Rate)'!B:G,6,FALSE),LIST!$A$78)))</f>
        <v/>
      </c>
    </row>
    <row r="1729" spans="1:12" ht="36" customHeight="1">
      <c r="A1729" s="184">
        <v>1727</v>
      </c>
      <c r="B1729" s="46"/>
      <c r="C1729" s="47"/>
      <c r="D1729" s="48"/>
      <c r="E1729" s="49"/>
      <c r="F1729" s="49"/>
      <c r="G1729" s="41" t="str">
        <f>IF(C1729="","",VLOOKUP(WEEKDAY(C1729),LIST!$A$15:$B$21,2,FALSE))</f>
        <v/>
      </c>
      <c r="H1729" s="42" t="str">
        <f>IF(B1729="","",IF(L1729=LIST!$A$80,LIST!$A$78,IF(L1729=LIST!$A$81,LIST!$A$78,IF(L1729=LIST!$A$82,LIST!$A$78,IF(IFERROR(VLOOKUP(B1729,'PHR (Project Hourly Rate)'!B:G,6,FALSE),LIST!$A$78)=0,LIST!$A$79,L1729)))))</f>
        <v/>
      </c>
      <c r="I1729" s="42" t="str">
        <f>IF(B1729="","",IF(L1729=LIST!$A$75,"",IF(K1729=LIST!$A$76,LIST!$A$76,IF(L1729=LIST!$A$77,"",IF(L1729=LIST!$A$78,"",IF(L1729=LIST!$A$80,"",IF(L1729=LIST!$A$72,"",IF(L1729=LIST!$A$73,"",IF(L1729=LIST!$A$81,"",IF(L1729=LIST!$A$82,"",IF(L1729=LIST!$A$79,"",IF(K1729=LIST!$A$75,LIST!$A$75,ROUND(J1729*L1729,2)))))))))))))</f>
        <v/>
      </c>
      <c r="J1729" s="43">
        <f>IF(D1729="",0,IF(K1729=LIST!$A$75,0,IF(K1729=LIST!$A$76,0,IF(K1729=LIST!$A$77,0,IF(K1729=LIST!$A$78,0,(MIN(D1729,8)-K1729))))))</f>
        <v>0</v>
      </c>
      <c r="K1729" s="185" t="str">
        <f>IF(D1729="","",IF('CLAIM FORM'!$M$7="",0,IF(L1729=LIST!$A$78,0,IF('CLAIM FORM'!$M$7="R&amp;D",0,IF(E1729="",LIST!$A$75,IF(F1729=LIST!$F$30,0,IFERROR(((VLOOKUP(E1729,'TRAINING CODE'!B:D,3,FALSE)*MIN(D1729,8))),LIST!$A$76)))))))</f>
        <v/>
      </c>
      <c r="L1729" s="183" t="str">
        <f>IF(B1729="","",IF('CLAIM FORM'!$M$7="",LIST!$A$77,IFERROR(VLOOKUP(B1729,'PHR (Project Hourly Rate)'!B:G,6,FALSE),LIST!$A$78)))</f>
        <v/>
      </c>
    </row>
    <row r="1730" spans="1:12" ht="36" customHeight="1">
      <c r="A1730" s="184">
        <v>1728</v>
      </c>
      <c r="B1730" s="46"/>
      <c r="C1730" s="47"/>
      <c r="D1730" s="48"/>
      <c r="E1730" s="49"/>
      <c r="F1730" s="49"/>
      <c r="G1730" s="41" t="str">
        <f>IF(C1730="","",VLOOKUP(WEEKDAY(C1730),LIST!$A$15:$B$21,2,FALSE))</f>
        <v/>
      </c>
      <c r="H1730" s="42" t="str">
        <f>IF(B1730="","",IF(L1730=LIST!$A$80,LIST!$A$78,IF(L1730=LIST!$A$81,LIST!$A$78,IF(L1730=LIST!$A$82,LIST!$A$78,IF(IFERROR(VLOOKUP(B1730,'PHR (Project Hourly Rate)'!B:G,6,FALSE),LIST!$A$78)=0,LIST!$A$79,L1730)))))</f>
        <v/>
      </c>
      <c r="I1730" s="42" t="str">
        <f>IF(B1730="","",IF(L1730=LIST!$A$75,"",IF(K1730=LIST!$A$76,LIST!$A$76,IF(L1730=LIST!$A$77,"",IF(L1730=LIST!$A$78,"",IF(L1730=LIST!$A$80,"",IF(L1730=LIST!$A$72,"",IF(L1730=LIST!$A$73,"",IF(L1730=LIST!$A$81,"",IF(L1730=LIST!$A$82,"",IF(L1730=LIST!$A$79,"",IF(K1730=LIST!$A$75,LIST!$A$75,ROUND(J1730*L1730,2)))))))))))))</f>
        <v/>
      </c>
      <c r="J1730" s="43">
        <f>IF(D1730="",0,IF(K1730=LIST!$A$75,0,IF(K1730=LIST!$A$76,0,IF(K1730=LIST!$A$77,0,IF(K1730=LIST!$A$78,0,(MIN(D1730,8)-K1730))))))</f>
        <v>0</v>
      </c>
      <c r="K1730" s="185" t="str">
        <f>IF(D1730="","",IF('CLAIM FORM'!$M$7="",0,IF(L1730=LIST!$A$78,0,IF('CLAIM FORM'!$M$7="R&amp;D",0,IF(E1730="",LIST!$A$75,IF(F1730=LIST!$F$30,0,IFERROR(((VLOOKUP(E1730,'TRAINING CODE'!B:D,3,FALSE)*MIN(D1730,8))),LIST!$A$76)))))))</f>
        <v/>
      </c>
      <c r="L1730" s="183" t="str">
        <f>IF(B1730="","",IF('CLAIM FORM'!$M$7="",LIST!$A$77,IFERROR(VLOOKUP(B1730,'PHR (Project Hourly Rate)'!B:G,6,FALSE),LIST!$A$78)))</f>
        <v/>
      </c>
    </row>
    <row r="1731" spans="1:12" ht="36" customHeight="1">
      <c r="A1731" s="184">
        <v>1729</v>
      </c>
      <c r="B1731" s="46"/>
      <c r="C1731" s="47"/>
      <c r="D1731" s="48"/>
      <c r="E1731" s="49"/>
      <c r="F1731" s="49"/>
      <c r="G1731" s="41" t="str">
        <f>IF(C1731="","",VLOOKUP(WEEKDAY(C1731),LIST!$A$15:$B$21,2,FALSE))</f>
        <v/>
      </c>
      <c r="H1731" s="42" t="str">
        <f>IF(B1731="","",IF(L1731=LIST!$A$80,LIST!$A$78,IF(L1731=LIST!$A$81,LIST!$A$78,IF(L1731=LIST!$A$82,LIST!$A$78,IF(IFERROR(VLOOKUP(B1731,'PHR (Project Hourly Rate)'!B:G,6,FALSE),LIST!$A$78)=0,LIST!$A$79,L1731)))))</f>
        <v/>
      </c>
      <c r="I1731" s="42" t="str">
        <f>IF(B1731="","",IF(L1731=LIST!$A$75,"",IF(K1731=LIST!$A$76,LIST!$A$76,IF(L1731=LIST!$A$77,"",IF(L1731=LIST!$A$78,"",IF(L1731=LIST!$A$80,"",IF(L1731=LIST!$A$72,"",IF(L1731=LIST!$A$73,"",IF(L1731=LIST!$A$81,"",IF(L1731=LIST!$A$82,"",IF(L1731=LIST!$A$79,"",IF(K1731=LIST!$A$75,LIST!$A$75,ROUND(J1731*L1731,2)))))))))))))</f>
        <v/>
      </c>
      <c r="J1731" s="43">
        <f>IF(D1731="",0,IF(K1731=LIST!$A$75,0,IF(K1731=LIST!$A$76,0,IF(K1731=LIST!$A$77,0,IF(K1731=LIST!$A$78,0,(MIN(D1731,8)-K1731))))))</f>
        <v>0</v>
      </c>
      <c r="K1731" s="185" t="str">
        <f>IF(D1731="","",IF('CLAIM FORM'!$M$7="",0,IF(L1731=LIST!$A$78,0,IF('CLAIM FORM'!$M$7="R&amp;D",0,IF(E1731="",LIST!$A$75,IF(F1731=LIST!$F$30,0,IFERROR(((VLOOKUP(E1731,'TRAINING CODE'!B:D,3,FALSE)*MIN(D1731,8))),LIST!$A$76)))))))</f>
        <v/>
      </c>
      <c r="L1731" s="183" t="str">
        <f>IF(B1731="","",IF('CLAIM FORM'!$M$7="",LIST!$A$77,IFERROR(VLOOKUP(B1731,'PHR (Project Hourly Rate)'!B:G,6,FALSE),LIST!$A$78)))</f>
        <v/>
      </c>
    </row>
    <row r="1732" spans="1:12" ht="36" customHeight="1">
      <c r="A1732" s="184">
        <v>1730</v>
      </c>
      <c r="B1732" s="46"/>
      <c r="C1732" s="47"/>
      <c r="D1732" s="48"/>
      <c r="E1732" s="49"/>
      <c r="F1732" s="49"/>
      <c r="G1732" s="41" t="str">
        <f>IF(C1732="","",VLOOKUP(WEEKDAY(C1732),LIST!$A$15:$B$21,2,FALSE))</f>
        <v/>
      </c>
      <c r="H1732" s="42" t="str">
        <f>IF(B1732="","",IF(L1732=LIST!$A$80,LIST!$A$78,IF(L1732=LIST!$A$81,LIST!$A$78,IF(L1732=LIST!$A$82,LIST!$A$78,IF(IFERROR(VLOOKUP(B1732,'PHR (Project Hourly Rate)'!B:G,6,FALSE),LIST!$A$78)=0,LIST!$A$79,L1732)))))</f>
        <v/>
      </c>
      <c r="I1732" s="42" t="str">
        <f>IF(B1732="","",IF(L1732=LIST!$A$75,"",IF(K1732=LIST!$A$76,LIST!$A$76,IF(L1732=LIST!$A$77,"",IF(L1732=LIST!$A$78,"",IF(L1732=LIST!$A$80,"",IF(L1732=LIST!$A$72,"",IF(L1732=LIST!$A$73,"",IF(L1732=LIST!$A$81,"",IF(L1732=LIST!$A$82,"",IF(L1732=LIST!$A$79,"",IF(K1732=LIST!$A$75,LIST!$A$75,ROUND(J1732*L1732,2)))))))))))))</f>
        <v/>
      </c>
      <c r="J1732" s="43">
        <f>IF(D1732="",0,IF(K1732=LIST!$A$75,0,IF(K1732=LIST!$A$76,0,IF(K1732=LIST!$A$77,0,IF(K1732=LIST!$A$78,0,(MIN(D1732,8)-K1732))))))</f>
        <v>0</v>
      </c>
      <c r="K1732" s="185" t="str">
        <f>IF(D1732="","",IF('CLAIM FORM'!$M$7="",0,IF(L1732=LIST!$A$78,0,IF('CLAIM FORM'!$M$7="R&amp;D",0,IF(E1732="",LIST!$A$75,IF(F1732=LIST!$F$30,0,IFERROR(((VLOOKUP(E1732,'TRAINING CODE'!B:D,3,FALSE)*MIN(D1732,8))),LIST!$A$76)))))))</f>
        <v/>
      </c>
      <c r="L1732" s="183" t="str">
        <f>IF(B1732="","",IF('CLAIM FORM'!$M$7="",LIST!$A$77,IFERROR(VLOOKUP(B1732,'PHR (Project Hourly Rate)'!B:G,6,FALSE),LIST!$A$78)))</f>
        <v/>
      </c>
    </row>
    <row r="1733" spans="1:12" ht="36" customHeight="1">
      <c r="A1733" s="184">
        <v>1731</v>
      </c>
      <c r="B1733" s="46"/>
      <c r="C1733" s="47"/>
      <c r="D1733" s="48"/>
      <c r="E1733" s="49"/>
      <c r="F1733" s="49"/>
      <c r="G1733" s="41" t="str">
        <f>IF(C1733="","",VLOOKUP(WEEKDAY(C1733),LIST!$A$15:$B$21,2,FALSE))</f>
        <v/>
      </c>
      <c r="H1733" s="42" t="str">
        <f>IF(B1733="","",IF(L1733=LIST!$A$80,LIST!$A$78,IF(L1733=LIST!$A$81,LIST!$A$78,IF(L1733=LIST!$A$82,LIST!$A$78,IF(IFERROR(VLOOKUP(B1733,'PHR (Project Hourly Rate)'!B:G,6,FALSE),LIST!$A$78)=0,LIST!$A$79,L1733)))))</f>
        <v/>
      </c>
      <c r="I1733" s="42" t="str">
        <f>IF(B1733="","",IF(L1733=LIST!$A$75,"",IF(K1733=LIST!$A$76,LIST!$A$76,IF(L1733=LIST!$A$77,"",IF(L1733=LIST!$A$78,"",IF(L1733=LIST!$A$80,"",IF(L1733=LIST!$A$72,"",IF(L1733=LIST!$A$73,"",IF(L1733=LIST!$A$81,"",IF(L1733=LIST!$A$82,"",IF(L1733=LIST!$A$79,"",IF(K1733=LIST!$A$75,LIST!$A$75,ROUND(J1733*L1733,2)))))))))))))</f>
        <v/>
      </c>
      <c r="J1733" s="43">
        <f>IF(D1733="",0,IF(K1733=LIST!$A$75,0,IF(K1733=LIST!$A$76,0,IF(K1733=LIST!$A$77,0,IF(K1733=LIST!$A$78,0,(MIN(D1733,8)-K1733))))))</f>
        <v>0</v>
      </c>
      <c r="K1733" s="185" t="str">
        <f>IF(D1733="","",IF('CLAIM FORM'!$M$7="",0,IF(L1733=LIST!$A$78,0,IF('CLAIM FORM'!$M$7="R&amp;D",0,IF(E1733="",LIST!$A$75,IF(F1733=LIST!$F$30,0,IFERROR(((VLOOKUP(E1733,'TRAINING CODE'!B:D,3,FALSE)*MIN(D1733,8))),LIST!$A$76)))))))</f>
        <v/>
      </c>
      <c r="L1733" s="183" t="str">
        <f>IF(B1733="","",IF('CLAIM FORM'!$M$7="",LIST!$A$77,IFERROR(VLOOKUP(B1733,'PHR (Project Hourly Rate)'!B:G,6,FALSE),LIST!$A$78)))</f>
        <v/>
      </c>
    </row>
    <row r="1734" spans="1:12" ht="36" customHeight="1">
      <c r="A1734" s="184">
        <v>1732</v>
      </c>
      <c r="B1734" s="46"/>
      <c r="C1734" s="47"/>
      <c r="D1734" s="48"/>
      <c r="E1734" s="49"/>
      <c r="F1734" s="49"/>
      <c r="G1734" s="41" t="str">
        <f>IF(C1734="","",VLOOKUP(WEEKDAY(C1734),LIST!$A$15:$B$21,2,FALSE))</f>
        <v/>
      </c>
      <c r="H1734" s="42" t="str">
        <f>IF(B1734="","",IF(L1734=LIST!$A$80,LIST!$A$78,IF(L1734=LIST!$A$81,LIST!$A$78,IF(L1734=LIST!$A$82,LIST!$A$78,IF(IFERROR(VLOOKUP(B1734,'PHR (Project Hourly Rate)'!B:G,6,FALSE),LIST!$A$78)=0,LIST!$A$79,L1734)))))</f>
        <v/>
      </c>
      <c r="I1734" s="42" t="str">
        <f>IF(B1734="","",IF(L1734=LIST!$A$75,"",IF(K1734=LIST!$A$76,LIST!$A$76,IF(L1734=LIST!$A$77,"",IF(L1734=LIST!$A$78,"",IF(L1734=LIST!$A$80,"",IF(L1734=LIST!$A$72,"",IF(L1734=LIST!$A$73,"",IF(L1734=LIST!$A$81,"",IF(L1734=LIST!$A$82,"",IF(L1734=LIST!$A$79,"",IF(K1734=LIST!$A$75,LIST!$A$75,ROUND(J1734*L1734,2)))))))))))))</f>
        <v/>
      </c>
      <c r="J1734" s="43">
        <f>IF(D1734="",0,IF(K1734=LIST!$A$75,0,IF(K1734=LIST!$A$76,0,IF(K1734=LIST!$A$77,0,IF(K1734=LIST!$A$78,0,(MIN(D1734,8)-K1734))))))</f>
        <v>0</v>
      </c>
      <c r="K1734" s="185" t="str">
        <f>IF(D1734="","",IF('CLAIM FORM'!$M$7="",0,IF(L1734=LIST!$A$78,0,IF('CLAIM FORM'!$M$7="R&amp;D",0,IF(E1734="",LIST!$A$75,IF(F1734=LIST!$F$30,0,IFERROR(((VLOOKUP(E1734,'TRAINING CODE'!B:D,3,FALSE)*MIN(D1734,8))),LIST!$A$76)))))))</f>
        <v/>
      </c>
      <c r="L1734" s="183" t="str">
        <f>IF(B1734="","",IF('CLAIM FORM'!$M$7="",LIST!$A$77,IFERROR(VLOOKUP(B1734,'PHR (Project Hourly Rate)'!B:G,6,FALSE),LIST!$A$78)))</f>
        <v/>
      </c>
    </row>
    <row r="1735" spans="1:12" ht="36" customHeight="1">
      <c r="A1735" s="184">
        <v>1733</v>
      </c>
      <c r="B1735" s="46"/>
      <c r="C1735" s="47"/>
      <c r="D1735" s="48"/>
      <c r="E1735" s="49"/>
      <c r="F1735" s="49"/>
      <c r="G1735" s="41" t="str">
        <f>IF(C1735="","",VLOOKUP(WEEKDAY(C1735),LIST!$A$15:$B$21,2,FALSE))</f>
        <v/>
      </c>
      <c r="H1735" s="42" t="str">
        <f>IF(B1735="","",IF(L1735=LIST!$A$80,LIST!$A$78,IF(L1735=LIST!$A$81,LIST!$A$78,IF(L1735=LIST!$A$82,LIST!$A$78,IF(IFERROR(VLOOKUP(B1735,'PHR (Project Hourly Rate)'!B:G,6,FALSE),LIST!$A$78)=0,LIST!$A$79,L1735)))))</f>
        <v/>
      </c>
      <c r="I1735" s="42" t="str">
        <f>IF(B1735="","",IF(L1735=LIST!$A$75,"",IF(K1735=LIST!$A$76,LIST!$A$76,IF(L1735=LIST!$A$77,"",IF(L1735=LIST!$A$78,"",IF(L1735=LIST!$A$80,"",IF(L1735=LIST!$A$72,"",IF(L1735=LIST!$A$73,"",IF(L1735=LIST!$A$81,"",IF(L1735=LIST!$A$82,"",IF(L1735=LIST!$A$79,"",IF(K1735=LIST!$A$75,LIST!$A$75,ROUND(J1735*L1735,2)))))))))))))</f>
        <v/>
      </c>
      <c r="J1735" s="43">
        <f>IF(D1735="",0,IF(K1735=LIST!$A$75,0,IF(K1735=LIST!$A$76,0,IF(K1735=LIST!$A$77,0,IF(K1735=LIST!$A$78,0,(MIN(D1735,8)-K1735))))))</f>
        <v>0</v>
      </c>
      <c r="K1735" s="185" t="str">
        <f>IF(D1735="","",IF('CLAIM FORM'!$M$7="",0,IF(L1735=LIST!$A$78,0,IF('CLAIM FORM'!$M$7="R&amp;D",0,IF(E1735="",LIST!$A$75,IF(F1735=LIST!$F$30,0,IFERROR(((VLOOKUP(E1735,'TRAINING CODE'!B:D,3,FALSE)*MIN(D1735,8))),LIST!$A$76)))))))</f>
        <v/>
      </c>
      <c r="L1735" s="183" t="str">
        <f>IF(B1735="","",IF('CLAIM FORM'!$M$7="",LIST!$A$77,IFERROR(VLOOKUP(B1735,'PHR (Project Hourly Rate)'!B:G,6,FALSE),LIST!$A$78)))</f>
        <v/>
      </c>
    </row>
    <row r="1736" spans="1:12" ht="36" customHeight="1">
      <c r="A1736" s="184">
        <v>1734</v>
      </c>
      <c r="B1736" s="46"/>
      <c r="C1736" s="47"/>
      <c r="D1736" s="48"/>
      <c r="E1736" s="49"/>
      <c r="F1736" s="49"/>
      <c r="G1736" s="41" t="str">
        <f>IF(C1736="","",VLOOKUP(WEEKDAY(C1736),LIST!$A$15:$B$21,2,FALSE))</f>
        <v/>
      </c>
      <c r="H1736" s="42" t="str">
        <f>IF(B1736="","",IF(L1736=LIST!$A$80,LIST!$A$78,IF(L1736=LIST!$A$81,LIST!$A$78,IF(L1736=LIST!$A$82,LIST!$A$78,IF(IFERROR(VLOOKUP(B1736,'PHR (Project Hourly Rate)'!B:G,6,FALSE),LIST!$A$78)=0,LIST!$A$79,L1736)))))</f>
        <v/>
      </c>
      <c r="I1736" s="42" t="str">
        <f>IF(B1736="","",IF(L1736=LIST!$A$75,"",IF(K1736=LIST!$A$76,LIST!$A$76,IF(L1736=LIST!$A$77,"",IF(L1736=LIST!$A$78,"",IF(L1736=LIST!$A$80,"",IF(L1736=LIST!$A$72,"",IF(L1736=LIST!$A$73,"",IF(L1736=LIST!$A$81,"",IF(L1736=LIST!$A$82,"",IF(L1736=LIST!$A$79,"",IF(K1736=LIST!$A$75,LIST!$A$75,ROUND(J1736*L1736,2)))))))))))))</f>
        <v/>
      </c>
      <c r="J1736" s="43">
        <f>IF(D1736="",0,IF(K1736=LIST!$A$75,0,IF(K1736=LIST!$A$76,0,IF(K1736=LIST!$A$77,0,IF(K1736=LIST!$A$78,0,(MIN(D1736,8)-K1736))))))</f>
        <v>0</v>
      </c>
      <c r="K1736" s="185" t="str">
        <f>IF(D1736="","",IF('CLAIM FORM'!$M$7="",0,IF(L1736=LIST!$A$78,0,IF('CLAIM FORM'!$M$7="R&amp;D",0,IF(E1736="",LIST!$A$75,IF(F1736=LIST!$F$30,0,IFERROR(((VLOOKUP(E1736,'TRAINING CODE'!B:D,3,FALSE)*MIN(D1736,8))),LIST!$A$76)))))))</f>
        <v/>
      </c>
      <c r="L1736" s="183" t="str">
        <f>IF(B1736="","",IF('CLAIM FORM'!$M$7="",LIST!$A$77,IFERROR(VLOOKUP(B1736,'PHR (Project Hourly Rate)'!B:G,6,FALSE),LIST!$A$78)))</f>
        <v/>
      </c>
    </row>
    <row r="1737" spans="1:12" ht="36" customHeight="1">
      <c r="A1737" s="184">
        <v>1735</v>
      </c>
      <c r="B1737" s="46"/>
      <c r="C1737" s="47"/>
      <c r="D1737" s="48"/>
      <c r="E1737" s="49"/>
      <c r="F1737" s="49"/>
      <c r="G1737" s="41" t="str">
        <f>IF(C1737="","",VLOOKUP(WEEKDAY(C1737),LIST!$A$15:$B$21,2,FALSE))</f>
        <v/>
      </c>
      <c r="H1737" s="42" t="str">
        <f>IF(B1737="","",IF(L1737=LIST!$A$80,LIST!$A$78,IF(L1737=LIST!$A$81,LIST!$A$78,IF(L1737=LIST!$A$82,LIST!$A$78,IF(IFERROR(VLOOKUP(B1737,'PHR (Project Hourly Rate)'!B:G,6,FALSE),LIST!$A$78)=0,LIST!$A$79,L1737)))))</f>
        <v/>
      </c>
      <c r="I1737" s="42" t="str">
        <f>IF(B1737="","",IF(L1737=LIST!$A$75,"",IF(K1737=LIST!$A$76,LIST!$A$76,IF(L1737=LIST!$A$77,"",IF(L1737=LIST!$A$78,"",IF(L1737=LIST!$A$80,"",IF(L1737=LIST!$A$72,"",IF(L1737=LIST!$A$73,"",IF(L1737=LIST!$A$81,"",IF(L1737=LIST!$A$82,"",IF(L1737=LIST!$A$79,"",IF(K1737=LIST!$A$75,LIST!$A$75,ROUND(J1737*L1737,2)))))))))))))</f>
        <v/>
      </c>
      <c r="J1737" s="43">
        <f>IF(D1737="",0,IF(K1737=LIST!$A$75,0,IF(K1737=LIST!$A$76,0,IF(K1737=LIST!$A$77,0,IF(K1737=LIST!$A$78,0,(MIN(D1737,8)-K1737))))))</f>
        <v>0</v>
      </c>
      <c r="K1737" s="185" t="str">
        <f>IF(D1737="","",IF('CLAIM FORM'!$M$7="",0,IF(L1737=LIST!$A$78,0,IF('CLAIM FORM'!$M$7="R&amp;D",0,IF(E1737="",LIST!$A$75,IF(F1737=LIST!$F$30,0,IFERROR(((VLOOKUP(E1737,'TRAINING CODE'!B:D,3,FALSE)*MIN(D1737,8))),LIST!$A$76)))))))</f>
        <v/>
      </c>
      <c r="L1737" s="183" t="str">
        <f>IF(B1737="","",IF('CLAIM FORM'!$M$7="",LIST!$A$77,IFERROR(VLOOKUP(B1737,'PHR (Project Hourly Rate)'!B:G,6,FALSE),LIST!$A$78)))</f>
        <v/>
      </c>
    </row>
    <row r="1738" spans="1:12" ht="36" customHeight="1">
      <c r="A1738" s="184">
        <v>1736</v>
      </c>
      <c r="B1738" s="46"/>
      <c r="C1738" s="47"/>
      <c r="D1738" s="48"/>
      <c r="E1738" s="49"/>
      <c r="F1738" s="49"/>
      <c r="G1738" s="41" t="str">
        <f>IF(C1738="","",VLOOKUP(WEEKDAY(C1738),LIST!$A$15:$B$21,2,FALSE))</f>
        <v/>
      </c>
      <c r="H1738" s="42" t="str">
        <f>IF(B1738="","",IF(L1738=LIST!$A$80,LIST!$A$78,IF(L1738=LIST!$A$81,LIST!$A$78,IF(L1738=LIST!$A$82,LIST!$A$78,IF(IFERROR(VLOOKUP(B1738,'PHR (Project Hourly Rate)'!B:G,6,FALSE),LIST!$A$78)=0,LIST!$A$79,L1738)))))</f>
        <v/>
      </c>
      <c r="I1738" s="42" t="str">
        <f>IF(B1738="","",IF(L1738=LIST!$A$75,"",IF(K1738=LIST!$A$76,LIST!$A$76,IF(L1738=LIST!$A$77,"",IF(L1738=LIST!$A$78,"",IF(L1738=LIST!$A$80,"",IF(L1738=LIST!$A$72,"",IF(L1738=LIST!$A$73,"",IF(L1738=LIST!$A$81,"",IF(L1738=LIST!$A$82,"",IF(L1738=LIST!$A$79,"",IF(K1738=LIST!$A$75,LIST!$A$75,ROUND(J1738*L1738,2)))))))))))))</f>
        <v/>
      </c>
      <c r="J1738" s="43">
        <f>IF(D1738="",0,IF(K1738=LIST!$A$75,0,IF(K1738=LIST!$A$76,0,IF(K1738=LIST!$A$77,0,IF(K1738=LIST!$A$78,0,(MIN(D1738,8)-K1738))))))</f>
        <v>0</v>
      </c>
      <c r="K1738" s="185" t="str">
        <f>IF(D1738="","",IF('CLAIM FORM'!$M$7="",0,IF(L1738=LIST!$A$78,0,IF('CLAIM FORM'!$M$7="R&amp;D",0,IF(E1738="",LIST!$A$75,IF(F1738=LIST!$F$30,0,IFERROR(((VLOOKUP(E1738,'TRAINING CODE'!B:D,3,FALSE)*MIN(D1738,8))),LIST!$A$76)))))))</f>
        <v/>
      </c>
      <c r="L1738" s="183" t="str">
        <f>IF(B1738="","",IF('CLAIM FORM'!$M$7="",LIST!$A$77,IFERROR(VLOOKUP(B1738,'PHR (Project Hourly Rate)'!B:G,6,FALSE),LIST!$A$78)))</f>
        <v/>
      </c>
    </row>
    <row r="1739" spans="1:12" ht="36" customHeight="1">
      <c r="A1739" s="184">
        <v>1737</v>
      </c>
      <c r="B1739" s="46"/>
      <c r="C1739" s="47"/>
      <c r="D1739" s="48"/>
      <c r="E1739" s="49"/>
      <c r="F1739" s="49"/>
      <c r="G1739" s="41" t="str">
        <f>IF(C1739="","",VLOOKUP(WEEKDAY(C1739),LIST!$A$15:$B$21,2,FALSE))</f>
        <v/>
      </c>
      <c r="H1739" s="42" t="str">
        <f>IF(B1739="","",IF(L1739=LIST!$A$80,LIST!$A$78,IF(L1739=LIST!$A$81,LIST!$A$78,IF(L1739=LIST!$A$82,LIST!$A$78,IF(IFERROR(VLOOKUP(B1739,'PHR (Project Hourly Rate)'!B:G,6,FALSE),LIST!$A$78)=0,LIST!$A$79,L1739)))))</f>
        <v/>
      </c>
      <c r="I1739" s="42" t="str">
        <f>IF(B1739="","",IF(L1739=LIST!$A$75,"",IF(K1739=LIST!$A$76,LIST!$A$76,IF(L1739=LIST!$A$77,"",IF(L1739=LIST!$A$78,"",IF(L1739=LIST!$A$80,"",IF(L1739=LIST!$A$72,"",IF(L1739=LIST!$A$73,"",IF(L1739=LIST!$A$81,"",IF(L1739=LIST!$A$82,"",IF(L1739=LIST!$A$79,"",IF(K1739=LIST!$A$75,LIST!$A$75,ROUND(J1739*L1739,2)))))))))))))</f>
        <v/>
      </c>
      <c r="J1739" s="43">
        <f>IF(D1739="",0,IF(K1739=LIST!$A$75,0,IF(K1739=LIST!$A$76,0,IF(K1739=LIST!$A$77,0,IF(K1739=LIST!$A$78,0,(MIN(D1739,8)-K1739))))))</f>
        <v>0</v>
      </c>
      <c r="K1739" s="185" t="str">
        <f>IF(D1739="","",IF('CLAIM FORM'!$M$7="",0,IF(L1739=LIST!$A$78,0,IF('CLAIM FORM'!$M$7="R&amp;D",0,IF(E1739="",LIST!$A$75,IF(F1739=LIST!$F$30,0,IFERROR(((VLOOKUP(E1739,'TRAINING CODE'!B:D,3,FALSE)*MIN(D1739,8))),LIST!$A$76)))))))</f>
        <v/>
      </c>
      <c r="L1739" s="183" t="str">
        <f>IF(B1739="","",IF('CLAIM FORM'!$M$7="",LIST!$A$77,IFERROR(VLOOKUP(B1739,'PHR (Project Hourly Rate)'!B:G,6,FALSE),LIST!$A$78)))</f>
        <v/>
      </c>
    </row>
    <row r="1740" spans="1:12" ht="36" customHeight="1">
      <c r="A1740" s="184">
        <v>1738</v>
      </c>
      <c r="B1740" s="46"/>
      <c r="C1740" s="47"/>
      <c r="D1740" s="48"/>
      <c r="E1740" s="49"/>
      <c r="F1740" s="49"/>
      <c r="G1740" s="41" t="str">
        <f>IF(C1740="","",VLOOKUP(WEEKDAY(C1740),LIST!$A$15:$B$21,2,FALSE))</f>
        <v/>
      </c>
      <c r="H1740" s="42" t="str">
        <f>IF(B1740="","",IF(L1740=LIST!$A$80,LIST!$A$78,IF(L1740=LIST!$A$81,LIST!$A$78,IF(L1740=LIST!$A$82,LIST!$A$78,IF(IFERROR(VLOOKUP(B1740,'PHR (Project Hourly Rate)'!B:G,6,FALSE),LIST!$A$78)=0,LIST!$A$79,L1740)))))</f>
        <v/>
      </c>
      <c r="I1740" s="42" t="str">
        <f>IF(B1740="","",IF(L1740=LIST!$A$75,"",IF(K1740=LIST!$A$76,LIST!$A$76,IF(L1740=LIST!$A$77,"",IF(L1740=LIST!$A$78,"",IF(L1740=LIST!$A$80,"",IF(L1740=LIST!$A$72,"",IF(L1740=LIST!$A$73,"",IF(L1740=LIST!$A$81,"",IF(L1740=LIST!$A$82,"",IF(L1740=LIST!$A$79,"",IF(K1740=LIST!$A$75,LIST!$A$75,ROUND(J1740*L1740,2)))))))))))))</f>
        <v/>
      </c>
      <c r="J1740" s="43">
        <f>IF(D1740="",0,IF(K1740=LIST!$A$75,0,IF(K1740=LIST!$A$76,0,IF(K1740=LIST!$A$77,0,IF(K1740=LIST!$A$78,0,(MIN(D1740,8)-K1740))))))</f>
        <v>0</v>
      </c>
      <c r="K1740" s="185" t="str">
        <f>IF(D1740="","",IF('CLAIM FORM'!$M$7="",0,IF(L1740=LIST!$A$78,0,IF('CLAIM FORM'!$M$7="R&amp;D",0,IF(E1740="",LIST!$A$75,IF(F1740=LIST!$F$30,0,IFERROR(((VLOOKUP(E1740,'TRAINING CODE'!B:D,3,FALSE)*MIN(D1740,8))),LIST!$A$76)))))))</f>
        <v/>
      </c>
      <c r="L1740" s="183" t="str">
        <f>IF(B1740="","",IF('CLAIM FORM'!$M$7="",LIST!$A$77,IFERROR(VLOOKUP(B1740,'PHR (Project Hourly Rate)'!B:G,6,FALSE),LIST!$A$78)))</f>
        <v/>
      </c>
    </row>
    <row r="1741" spans="1:12" ht="36" customHeight="1">
      <c r="A1741" s="184">
        <v>1739</v>
      </c>
      <c r="B1741" s="46"/>
      <c r="C1741" s="47"/>
      <c r="D1741" s="48"/>
      <c r="E1741" s="49"/>
      <c r="F1741" s="49"/>
      <c r="G1741" s="41" t="str">
        <f>IF(C1741="","",VLOOKUP(WEEKDAY(C1741),LIST!$A$15:$B$21,2,FALSE))</f>
        <v/>
      </c>
      <c r="H1741" s="42" t="str">
        <f>IF(B1741="","",IF(L1741=LIST!$A$80,LIST!$A$78,IF(L1741=LIST!$A$81,LIST!$A$78,IF(L1741=LIST!$A$82,LIST!$A$78,IF(IFERROR(VLOOKUP(B1741,'PHR (Project Hourly Rate)'!B:G,6,FALSE),LIST!$A$78)=0,LIST!$A$79,L1741)))))</f>
        <v/>
      </c>
      <c r="I1741" s="42" t="str">
        <f>IF(B1741="","",IF(L1741=LIST!$A$75,"",IF(K1741=LIST!$A$76,LIST!$A$76,IF(L1741=LIST!$A$77,"",IF(L1741=LIST!$A$78,"",IF(L1741=LIST!$A$80,"",IF(L1741=LIST!$A$72,"",IF(L1741=LIST!$A$73,"",IF(L1741=LIST!$A$81,"",IF(L1741=LIST!$A$82,"",IF(L1741=LIST!$A$79,"",IF(K1741=LIST!$A$75,LIST!$A$75,ROUND(J1741*L1741,2)))))))))))))</f>
        <v/>
      </c>
      <c r="J1741" s="43">
        <f>IF(D1741="",0,IF(K1741=LIST!$A$75,0,IF(K1741=LIST!$A$76,0,IF(K1741=LIST!$A$77,0,IF(K1741=LIST!$A$78,0,(MIN(D1741,8)-K1741))))))</f>
        <v>0</v>
      </c>
      <c r="K1741" s="185" t="str">
        <f>IF(D1741="","",IF('CLAIM FORM'!$M$7="",0,IF(L1741=LIST!$A$78,0,IF('CLAIM FORM'!$M$7="R&amp;D",0,IF(E1741="",LIST!$A$75,IF(F1741=LIST!$F$30,0,IFERROR(((VLOOKUP(E1741,'TRAINING CODE'!B:D,3,FALSE)*MIN(D1741,8))),LIST!$A$76)))))))</f>
        <v/>
      </c>
      <c r="L1741" s="183" t="str">
        <f>IF(B1741="","",IF('CLAIM FORM'!$M$7="",LIST!$A$77,IFERROR(VLOOKUP(B1741,'PHR (Project Hourly Rate)'!B:G,6,FALSE),LIST!$A$78)))</f>
        <v/>
      </c>
    </row>
    <row r="1742" spans="1:12" ht="36" customHeight="1">
      <c r="A1742" s="184">
        <v>1740</v>
      </c>
      <c r="B1742" s="46"/>
      <c r="C1742" s="47"/>
      <c r="D1742" s="48"/>
      <c r="E1742" s="49"/>
      <c r="F1742" s="49"/>
      <c r="G1742" s="41" t="str">
        <f>IF(C1742="","",VLOOKUP(WEEKDAY(C1742),LIST!$A$15:$B$21,2,FALSE))</f>
        <v/>
      </c>
      <c r="H1742" s="42" t="str">
        <f>IF(B1742="","",IF(L1742=LIST!$A$80,LIST!$A$78,IF(L1742=LIST!$A$81,LIST!$A$78,IF(L1742=LIST!$A$82,LIST!$A$78,IF(IFERROR(VLOOKUP(B1742,'PHR (Project Hourly Rate)'!B:G,6,FALSE),LIST!$A$78)=0,LIST!$A$79,L1742)))))</f>
        <v/>
      </c>
      <c r="I1742" s="42" t="str">
        <f>IF(B1742="","",IF(L1742=LIST!$A$75,"",IF(K1742=LIST!$A$76,LIST!$A$76,IF(L1742=LIST!$A$77,"",IF(L1742=LIST!$A$78,"",IF(L1742=LIST!$A$80,"",IF(L1742=LIST!$A$72,"",IF(L1742=LIST!$A$73,"",IF(L1742=LIST!$A$81,"",IF(L1742=LIST!$A$82,"",IF(L1742=LIST!$A$79,"",IF(K1742=LIST!$A$75,LIST!$A$75,ROUND(J1742*L1742,2)))))))))))))</f>
        <v/>
      </c>
      <c r="J1742" s="43">
        <f>IF(D1742="",0,IF(K1742=LIST!$A$75,0,IF(K1742=LIST!$A$76,0,IF(K1742=LIST!$A$77,0,IF(K1742=LIST!$A$78,0,(MIN(D1742,8)-K1742))))))</f>
        <v>0</v>
      </c>
      <c r="K1742" s="185" t="str">
        <f>IF(D1742="","",IF('CLAIM FORM'!$M$7="",0,IF(L1742=LIST!$A$78,0,IF('CLAIM FORM'!$M$7="R&amp;D",0,IF(E1742="",LIST!$A$75,IF(F1742=LIST!$F$30,0,IFERROR(((VLOOKUP(E1742,'TRAINING CODE'!B:D,3,FALSE)*MIN(D1742,8))),LIST!$A$76)))))))</f>
        <v/>
      </c>
      <c r="L1742" s="183" t="str">
        <f>IF(B1742="","",IF('CLAIM FORM'!$M$7="",LIST!$A$77,IFERROR(VLOOKUP(B1742,'PHR (Project Hourly Rate)'!B:G,6,FALSE),LIST!$A$78)))</f>
        <v/>
      </c>
    </row>
    <row r="1743" spans="1:12" ht="36" customHeight="1">
      <c r="A1743" s="184">
        <v>1741</v>
      </c>
      <c r="B1743" s="46"/>
      <c r="C1743" s="47"/>
      <c r="D1743" s="48"/>
      <c r="E1743" s="49"/>
      <c r="F1743" s="49"/>
      <c r="G1743" s="41" t="str">
        <f>IF(C1743="","",VLOOKUP(WEEKDAY(C1743),LIST!$A$15:$B$21,2,FALSE))</f>
        <v/>
      </c>
      <c r="H1743" s="42" t="str">
        <f>IF(B1743="","",IF(L1743=LIST!$A$80,LIST!$A$78,IF(L1743=LIST!$A$81,LIST!$A$78,IF(L1743=LIST!$A$82,LIST!$A$78,IF(IFERROR(VLOOKUP(B1743,'PHR (Project Hourly Rate)'!B:G,6,FALSE),LIST!$A$78)=0,LIST!$A$79,L1743)))))</f>
        <v/>
      </c>
      <c r="I1743" s="42" t="str">
        <f>IF(B1743="","",IF(L1743=LIST!$A$75,"",IF(K1743=LIST!$A$76,LIST!$A$76,IF(L1743=LIST!$A$77,"",IF(L1743=LIST!$A$78,"",IF(L1743=LIST!$A$80,"",IF(L1743=LIST!$A$72,"",IF(L1743=LIST!$A$73,"",IF(L1743=LIST!$A$81,"",IF(L1743=LIST!$A$82,"",IF(L1743=LIST!$A$79,"",IF(K1743=LIST!$A$75,LIST!$A$75,ROUND(J1743*L1743,2)))))))))))))</f>
        <v/>
      </c>
      <c r="J1743" s="43">
        <f>IF(D1743="",0,IF(K1743=LIST!$A$75,0,IF(K1743=LIST!$A$76,0,IF(K1743=LIST!$A$77,0,IF(K1743=LIST!$A$78,0,(MIN(D1743,8)-K1743))))))</f>
        <v>0</v>
      </c>
      <c r="K1743" s="185" t="str">
        <f>IF(D1743="","",IF('CLAIM FORM'!$M$7="",0,IF(L1743=LIST!$A$78,0,IF('CLAIM FORM'!$M$7="R&amp;D",0,IF(E1743="",LIST!$A$75,IF(F1743=LIST!$F$30,0,IFERROR(((VLOOKUP(E1743,'TRAINING CODE'!B:D,3,FALSE)*MIN(D1743,8))),LIST!$A$76)))))))</f>
        <v/>
      </c>
      <c r="L1743" s="183" t="str">
        <f>IF(B1743="","",IF('CLAIM FORM'!$M$7="",LIST!$A$77,IFERROR(VLOOKUP(B1743,'PHR (Project Hourly Rate)'!B:G,6,FALSE),LIST!$A$78)))</f>
        <v/>
      </c>
    </row>
    <row r="1744" spans="1:12" ht="36" customHeight="1">
      <c r="A1744" s="184">
        <v>1742</v>
      </c>
      <c r="B1744" s="46"/>
      <c r="C1744" s="47"/>
      <c r="D1744" s="48"/>
      <c r="E1744" s="49"/>
      <c r="F1744" s="49"/>
      <c r="G1744" s="41" t="str">
        <f>IF(C1744="","",VLOOKUP(WEEKDAY(C1744),LIST!$A$15:$B$21,2,FALSE))</f>
        <v/>
      </c>
      <c r="H1744" s="42" t="str">
        <f>IF(B1744="","",IF(L1744=LIST!$A$80,LIST!$A$78,IF(L1744=LIST!$A$81,LIST!$A$78,IF(L1744=LIST!$A$82,LIST!$A$78,IF(IFERROR(VLOOKUP(B1744,'PHR (Project Hourly Rate)'!B:G,6,FALSE),LIST!$A$78)=0,LIST!$A$79,L1744)))))</f>
        <v/>
      </c>
      <c r="I1744" s="42" t="str">
        <f>IF(B1744="","",IF(L1744=LIST!$A$75,"",IF(K1744=LIST!$A$76,LIST!$A$76,IF(L1744=LIST!$A$77,"",IF(L1744=LIST!$A$78,"",IF(L1744=LIST!$A$80,"",IF(L1744=LIST!$A$72,"",IF(L1744=LIST!$A$73,"",IF(L1744=LIST!$A$81,"",IF(L1744=LIST!$A$82,"",IF(L1744=LIST!$A$79,"",IF(K1744=LIST!$A$75,LIST!$A$75,ROUND(J1744*L1744,2)))))))))))))</f>
        <v/>
      </c>
      <c r="J1744" s="43">
        <f>IF(D1744="",0,IF(K1744=LIST!$A$75,0,IF(K1744=LIST!$A$76,0,IF(K1744=LIST!$A$77,0,IF(K1744=LIST!$A$78,0,(MIN(D1744,8)-K1744))))))</f>
        <v>0</v>
      </c>
      <c r="K1744" s="185" t="str">
        <f>IF(D1744="","",IF('CLAIM FORM'!$M$7="",0,IF(L1744=LIST!$A$78,0,IF('CLAIM FORM'!$M$7="R&amp;D",0,IF(E1744="",LIST!$A$75,IF(F1744=LIST!$F$30,0,IFERROR(((VLOOKUP(E1744,'TRAINING CODE'!B:D,3,FALSE)*MIN(D1744,8))),LIST!$A$76)))))))</f>
        <v/>
      </c>
      <c r="L1744" s="183" t="str">
        <f>IF(B1744="","",IF('CLAIM FORM'!$M$7="",LIST!$A$77,IFERROR(VLOOKUP(B1744,'PHR (Project Hourly Rate)'!B:G,6,FALSE),LIST!$A$78)))</f>
        <v/>
      </c>
    </row>
    <row r="1745" spans="1:12" ht="36" customHeight="1">
      <c r="A1745" s="184">
        <v>1743</v>
      </c>
      <c r="B1745" s="46"/>
      <c r="C1745" s="47"/>
      <c r="D1745" s="48"/>
      <c r="E1745" s="49"/>
      <c r="F1745" s="49"/>
      <c r="G1745" s="41" t="str">
        <f>IF(C1745="","",VLOOKUP(WEEKDAY(C1745),LIST!$A$15:$B$21,2,FALSE))</f>
        <v/>
      </c>
      <c r="H1745" s="42" t="str">
        <f>IF(B1745="","",IF(L1745=LIST!$A$80,LIST!$A$78,IF(L1745=LIST!$A$81,LIST!$A$78,IF(L1745=LIST!$A$82,LIST!$A$78,IF(IFERROR(VLOOKUP(B1745,'PHR (Project Hourly Rate)'!B:G,6,FALSE),LIST!$A$78)=0,LIST!$A$79,L1745)))))</f>
        <v/>
      </c>
      <c r="I1745" s="42" t="str">
        <f>IF(B1745="","",IF(L1745=LIST!$A$75,"",IF(K1745=LIST!$A$76,LIST!$A$76,IF(L1745=LIST!$A$77,"",IF(L1745=LIST!$A$78,"",IF(L1745=LIST!$A$80,"",IF(L1745=LIST!$A$72,"",IF(L1745=LIST!$A$73,"",IF(L1745=LIST!$A$81,"",IF(L1745=LIST!$A$82,"",IF(L1745=LIST!$A$79,"",IF(K1745=LIST!$A$75,LIST!$A$75,ROUND(J1745*L1745,2)))))))))))))</f>
        <v/>
      </c>
      <c r="J1745" s="43">
        <f>IF(D1745="",0,IF(K1745=LIST!$A$75,0,IF(K1745=LIST!$A$76,0,IF(K1745=LIST!$A$77,0,IF(K1745=LIST!$A$78,0,(MIN(D1745,8)-K1745))))))</f>
        <v>0</v>
      </c>
      <c r="K1745" s="185" t="str">
        <f>IF(D1745="","",IF('CLAIM FORM'!$M$7="",0,IF(L1745=LIST!$A$78,0,IF('CLAIM FORM'!$M$7="R&amp;D",0,IF(E1745="",LIST!$A$75,IF(F1745=LIST!$F$30,0,IFERROR(((VLOOKUP(E1745,'TRAINING CODE'!B:D,3,FALSE)*MIN(D1745,8))),LIST!$A$76)))))))</f>
        <v/>
      </c>
      <c r="L1745" s="183" t="str">
        <f>IF(B1745="","",IF('CLAIM FORM'!$M$7="",LIST!$A$77,IFERROR(VLOOKUP(B1745,'PHR (Project Hourly Rate)'!B:G,6,FALSE),LIST!$A$78)))</f>
        <v/>
      </c>
    </row>
    <row r="1746" spans="1:12" ht="36" customHeight="1">
      <c r="A1746" s="184">
        <v>1744</v>
      </c>
      <c r="B1746" s="46"/>
      <c r="C1746" s="47"/>
      <c r="D1746" s="48"/>
      <c r="E1746" s="49"/>
      <c r="F1746" s="49"/>
      <c r="G1746" s="41" t="str">
        <f>IF(C1746="","",VLOOKUP(WEEKDAY(C1746),LIST!$A$15:$B$21,2,FALSE))</f>
        <v/>
      </c>
      <c r="H1746" s="42" t="str">
        <f>IF(B1746="","",IF(L1746=LIST!$A$80,LIST!$A$78,IF(L1746=LIST!$A$81,LIST!$A$78,IF(L1746=LIST!$A$82,LIST!$A$78,IF(IFERROR(VLOOKUP(B1746,'PHR (Project Hourly Rate)'!B:G,6,FALSE),LIST!$A$78)=0,LIST!$A$79,L1746)))))</f>
        <v/>
      </c>
      <c r="I1746" s="42" t="str">
        <f>IF(B1746="","",IF(L1746=LIST!$A$75,"",IF(K1746=LIST!$A$76,LIST!$A$76,IF(L1746=LIST!$A$77,"",IF(L1746=LIST!$A$78,"",IF(L1746=LIST!$A$80,"",IF(L1746=LIST!$A$72,"",IF(L1746=LIST!$A$73,"",IF(L1746=LIST!$A$81,"",IF(L1746=LIST!$A$82,"",IF(L1746=LIST!$A$79,"",IF(K1746=LIST!$A$75,LIST!$A$75,ROUND(J1746*L1746,2)))))))))))))</f>
        <v/>
      </c>
      <c r="J1746" s="43">
        <f>IF(D1746="",0,IF(K1746=LIST!$A$75,0,IF(K1746=LIST!$A$76,0,IF(K1746=LIST!$A$77,0,IF(K1746=LIST!$A$78,0,(MIN(D1746,8)-K1746))))))</f>
        <v>0</v>
      </c>
      <c r="K1746" s="185" t="str">
        <f>IF(D1746="","",IF('CLAIM FORM'!$M$7="",0,IF(L1746=LIST!$A$78,0,IF('CLAIM FORM'!$M$7="R&amp;D",0,IF(E1746="",LIST!$A$75,IF(F1746=LIST!$F$30,0,IFERROR(((VLOOKUP(E1746,'TRAINING CODE'!B:D,3,FALSE)*MIN(D1746,8))),LIST!$A$76)))))))</f>
        <v/>
      </c>
      <c r="L1746" s="183" t="str">
        <f>IF(B1746="","",IF('CLAIM FORM'!$M$7="",LIST!$A$77,IFERROR(VLOOKUP(B1746,'PHR (Project Hourly Rate)'!B:G,6,FALSE),LIST!$A$78)))</f>
        <v/>
      </c>
    </row>
    <row r="1747" spans="1:12" ht="36" customHeight="1">
      <c r="A1747" s="184">
        <v>1745</v>
      </c>
      <c r="B1747" s="46"/>
      <c r="C1747" s="47"/>
      <c r="D1747" s="48"/>
      <c r="E1747" s="49"/>
      <c r="F1747" s="49"/>
      <c r="G1747" s="41" t="str">
        <f>IF(C1747="","",VLOOKUP(WEEKDAY(C1747),LIST!$A$15:$B$21,2,FALSE))</f>
        <v/>
      </c>
      <c r="H1747" s="42" t="str">
        <f>IF(B1747="","",IF(L1747=LIST!$A$80,LIST!$A$78,IF(L1747=LIST!$A$81,LIST!$A$78,IF(L1747=LIST!$A$82,LIST!$A$78,IF(IFERROR(VLOOKUP(B1747,'PHR (Project Hourly Rate)'!B:G,6,FALSE),LIST!$A$78)=0,LIST!$A$79,L1747)))))</f>
        <v/>
      </c>
      <c r="I1747" s="42" t="str">
        <f>IF(B1747="","",IF(L1747=LIST!$A$75,"",IF(K1747=LIST!$A$76,LIST!$A$76,IF(L1747=LIST!$A$77,"",IF(L1747=LIST!$A$78,"",IF(L1747=LIST!$A$80,"",IF(L1747=LIST!$A$72,"",IF(L1747=LIST!$A$73,"",IF(L1747=LIST!$A$81,"",IF(L1747=LIST!$A$82,"",IF(L1747=LIST!$A$79,"",IF(K1747=LIST!$A$75,LIST!$A$75,ROUND(J1747*L1747,2)))))))))))))</f>
        <v/>
      </c>
      <c r="J1747" s="43">
        <f>IF(D1747="",0,IF(K1747=LIST!$A$75,0,IF(K1747=LIST!$A$76,0,IF(K1747=LIST!$A$77,0,IF(K1747=LIST!$A$78,0,(MIN(D1747,8)-K1747))))))</f>
        <v>0</v>
      </c>
      <c r="K1747" s="185" t="str">
        <f>IF(D1747="","",IF('CLAIM FORM'!$M$7="",0,IF(L1747=LIST!$A$78,0,IF('CLAIM FORM'!$M$7="R&amp;D",0,IF(E1747="",LIST!$A$75,IF(F1747=LIST!$F$30,0,IFERROR(((VLOOKUP(E1747,'TRAINING CODE'!B:D,3,FALSE)*MIN(D1747,8))),LIST!$A$76)))))))</f>
        <v/>
      </c>
      <c r="L1747" s="183" t="str">
        <f>IF(B1747="","",IF('CLAIM FORM'!$M$7="",LIST!$A$77,IFERROR(VLOOKUP(B1747,'PHR (Project Hourly Rate)'!B:G,6,FALSE),LIST!$A$78)))</f>
        <v/>
      </c>
    </row>
    <row r="1748" spans="1:12" ht="36" customHeight="1">
      <c r="A1748" s="184">
        <v>1746</v>
      </c>
      <c r="B1748" s="46"/>
      <c r="C1748" s="47"/>
      <c r="D1748" s="48"/>
      <c r="E1748" s="49"/>
      <c r="F1748" s="49"/>
      <c r="G1748" s="41" t="str">
        <f>IF(C1748="","",VLOOKUP(WEEKDAY(C1748),LIST!$A$15:$B$21,2,FALSE))</f>
        <v/>
      </c>
      <c r="H1748" s="42" t="str">
        <f>IF(B1748="","",IF(L1748=LIST!$A$80,LIST!$A$78,IF(L1748=LIST!$A$81,LIST!$A$78,IF(L1748=LIST!$A$82,LIST!$A$78,IF(IFERROR(VLOOKUP(B1748,'PHR (Project Hourly Rate)'!B:G,6,FALSE),LIST!$A$78)=0,LIST!$A$79,L1748)))))</f>
        <v/>
      </c>
      <c r="I1748" s="42" t="str">
        <f>IF(B1748="","",IF(L1748=LIST!$A$75,"",IF(K1748=LIST!$A$76,LIST!$A$76,IF(L1748=LIST!$A$77,"",IF(L1748=LIST!$A$78,"",IF(L1748=LIST!$A$80,"",IF(L1748=LIST!$A$72,"",IF(L1748=LIST!$A$73,"",IF(L1748=LIST!$A$81,"",IF(L1748=LIST!$A$82,"",IF(L1748=LIST!$A$79,"",IF(K1748=LIST!$A$75,LIST!$A$75,ROUND(J1748*L1748,2)))))))))))))</f>
        <v/>
      </c>
      <c r="J1748" s="43">
        <f>IF(D1748="",0,IF(K1748=LIST!$A$75,0,IF(K1748=LIST!$A$76,0,IF(K1748=LIST!$A$77,0,IF(K1748=LIST!$A$78,0,(MIN(D1748,8)-K1748))))))</f>
        <v>0</v>
      </c>
      <c r="K1748" s="185" t="str">
        <f>IF(D1748="","",IF('CLAIM FORM'!$M$7="",0,IF(L1748=LIST!$A$78,0,IF('CLAIM FORM'!$M$7="R&amp;D",0,IF(E1748="",LIST!$A$75,IF(F1748=LIST!$F$30,0,IFERROR(((VLOOKUP(E1748,'TRAINING CODE'!B:D,3,FALSE)*MIN(D1748,8))),LIST!$A$76)))))))</f>
        <v/>
      </c>
      <c r="L1748" s="183" t="str">
        <f>IF(B1748="","",IF('CLAIM FORM'!$M$7="",LIST!$A$77,IFERROR(VLOOKUP(B1748,'PHR (Project Hourly Rate)'!B:G,6,FALSE),LIST!$A$78)))</f>
        <v/>
      </c>
    </row>
    <row r="1749" spans="1:12" ht="36" customHeight="1">
      <c r="A1749" s="184">
        <v>1747</v>
      </c>
      <c r="B1749" s="46"/>
      <c r="C1749" s="47"/>
      <c r="D1749" s="48"/>
      <c r="E1749" s="49"/>
      <c r="F1749" s="49"/>
      <c r="G1749" s="41" t="str">
        <f>IF(C1749="","",VLOOKUP(WEEKDAY(C1749),LIST!$A$15:$B$21,2,FALSE))</f>
        <v/>
      </c>
      <c r="H1749" s="42" t="str">
        <f>IF(B1749="","",IF(L1749=LIST!$A$80,LIST!$A$78,IF(L1749=LIST!$A$81,LIST!$A$78,IF(L1749=LIST!$A$82,LIST!$A$78,IF(IFERROR(VLOOKUP(B1749,'PHR (Project Hourly Rate)'!B:G,6,FALSE),LIST!$A$78)=0,LIST!$A$79,L1749)))))</f>
        <v/>
      </c>
      <c r="I1749" s="42" t="str">
        <f>IF(B1749="","",IF(L1749=LIST!$A$75,"",IF(K1749=LIST!$A$76,LIST!$A$76,IF(L1749=LIST!$A$77,"",IF(L1749=LIST!$A$78,"",IF(L1749=LIST!$A$80,"",IF(L1749=LIST!$A$72,"",IF(L1749=LIST!$A$73,"",IF(L1749=LIST!$A$81,"",IF(L1749=LIST!$A$82,"",IF(L1749=LIST!$A$79,"",IF(K1749=LIST!$A$75,LIST!$A$75,ROUND(J1749*L1749,2)))))))))))))</f>
        <v/>
      </c>
      <c r="J1749" s="43">
        <f>IF(D1749="",0,IF(K1749=LIST!$A$75,0,IF(K1749=LIST!$A$76,0,IF(K1749=LIST!$A$77,0,IF(K1749=LIST!$A$78,0,(MIN(D1749,8)-K1749))))))</f>
        <v>0</v>
      </c>
      <c r="K1749" s="185" t="str">
        <f>IF(D1749="","",IF('CLAIM FORM'!$M$7="",0,IF(L1749=LIST!$A$78,0,IF('CLAIM FORM'!$M$7="R&amp;D",0,IF(E1749="",LIST!$A$75,IF(F1749=LIST!$F$30,0,IFERROR(((VLOOKUP(E1749,'TRAINING CODE'!B:D,3,FALSE)*MIN(D1749,8))),LIST!$A$76)))))))</f>
        <v/>
      </c>
      <c r="L1749" s="183" t="str">
        <f>IF(B1749="","",IF('CLAIM FORM'!$M$7="",LIST!$A$77,IFERROR(VLOOKUP(B1749,'PHR (Project Hourly Rate)'!B:G,6,FALSE),LIST!$A$78)))</f>
        <v/>
      </c>
    </row>
    <row r="1750" spans="1:12" ht="36" customHeight="1">
      <c r="A1750" s="184">
        <v>1748</v>
      </c>
      <c r="B1750" s="46"/>
      <c r="C1750" s="47"/>
      <c r="D1750" s="48"/>
      <c r="E1750" s="49"/>
      <c r="F1750" s="49"/>
      <c r="G1750" s="41" t="str">
        <f>IF(C1750="","",VLOOKUP(WEEKDAY(C1750),LIST!$A$15:$B$21,2,FALSE))</f>
        <v/>
      </c>
      <c r="H1750" s="42" t="str">
        <f>IF(B1750="","",IF(L1750=LIST!$A$80,LIST!$A$78,IF(L1750=LIST!$A$81,LIST!$A$78,IF(L1750=LIST!$A$82,LIST!$A$78,IF(IFERROR(VLOOKUP(B1750,'PHR (Project Hourly Rate)'!B:G,6,FALSE),LIST!$A$78)=0,LIST!$A$79,L1750)))))</f>
        <v/>
      </c>
      <c r="I1750" s="42" t="str">
        <f>IF(B1750="","",IF(L1750=LIST!$A$75,"",IF(K1750=LIST!$A$76,LIST!$A$76,IF(L1750=LIST!$A$77,"",IF(L1750=LIST!$A$78,"",IF(L1750=LIST!$A$80,"",IF(L1750=LIST!$A$72,"",IF(L1750=LIST!$A$73,"",IF(L1750=LIST!$A$81,"",IF(L1750=LIST!$A$82,"",IF(L1750=LIST!$A$79,"",IF(K1750=LIST!$A$75,LIST!$A$75,ROUND(J1750*L1750,2)))))))))))))</f>
        <v/>
      </c>
      <c r="J1750" s="43">
        <f>IF(D1750="",0,IF(K1750=LIST!$A$75,0,IF(K1750=LIST!$A$76,0,IF(K1750=LIST!$A$77,0,IF(K1750=LIST!$A$78,0,(MIN(D1750,8)-K1750))))))</f>
        <v>0</v>
      </c>
      <c r="K1750" s="185" t="str">
        <f>IF(D1750="","",IF('CLAIM FORM'!$M$7="",0,IF(L1750=LIST!$A$78,0,IF('CLAIM FORM'!$M$7="R&amp;D",0,IF(E1750="",LIST!$A$75,IF(F1750=LIST!$F$30,0,IFERROR(((VLOOKUP(E1750,'TRAINING CODE'!B:D,3,FALSE)*MIN(D1750,8))),LIST!$A$76)))))))</f>
        <v/>
      </c>
      <c r="L1750" s="183" t="str">
        <f>IF(B1750="","",IF('CLAIM FORM'!$M$7="",LIST!$A$77,IFERROR(VLOOKUP(B1750,'PHR (Project Hourly Rate)'!B:G,6,FALSE),LIST!$A$78)))</f>
        <v/>
      </c>
    </row>
    <row r="1751" spans="1:12" ht="36" customHeight="1">
      <c r="A1751" s="184">
        <v>1749</v>
      </c>
      <c r="B1751" s="46"/>
      <c r="C1751" s="47"/>
      <c r="D1751" s="48"/>
      <c r="E1751" s="49"/>
      <c r="F1751" s="49"/>
      <c r="G1751" s="41" t="str">
        <f>IF(C1751="","",VLOOKUP(WEEKDAY(C1751),LIST!$A$15:$B$21,2,FALSE))</f>
        <v/>
      </c>
      <c r="H1751" s="42" t="str">
        <f>IF(B1751="","",IF(L1751=LIST!$A$80,LIST!$A$78,IF(L1751=LIST!$A$81,LIST!$A$78,IF(L1751=LIST!$A$82,LIST!$A$78,IF(IFERROR(VLOOKUP(B1751,'PHR (Project Hourly Rate)'!B:G,6,FALSE),LIST!$A$78)=0,LIST!$A$79,L1751)))))</f>
        <v/>
      </c>
      <c r="I1751" s="42" t="str">
        <f>IF(B1751="","",IF(L1751=LIST!$A$75,"",IF(K1751=LIST!$A$76,LIST!$A$76,IF(L1751=LIST!$A$77,"",IF(L1751=LIST!$A$78,"",IF(L1751=LIST!$A$80,"",IF(L1751=LIST!$A$72,"",IF(L1751=LIST!$A$73,"",IF(L1751=LIST!$A$81,"",IF(L1751=LIST!$A$82,"",IF(L1751=LIST!$A$79,"",IF(K1751=LIST!$A$75,LIST!$A$75,ROUND(J1751*L1751,2)))))))))))))</f>
        <v/>
      </c>
      <c r="J1751" s="43">
        <f>IF(D1751="",0,IF(K1751=LIST!$A$75,0,IF(K1751=LIST!$A$76,0,IF(K1751=LIST!$A$77,0,IF(K1751=LIST!$A$78,0,(MIN(D1751,8)-K1751))))))</f>
        <v>0</v>
      </c>
      <c r="K1751" s="185" t="str">
        <f>IF(D1751="","",IF('CLAIM FORM'!$M$7="",0,IF(L1751=LIST!$A$78,0,IF('CLAIM FORM'!$M$7="R&amp;D",0,IF(E1751="",LIST!$A$75,IF(F1751=LIST!$F$30,0,IFERROR(((VLOOKUP(E1751,'TRAINING CODE'!B:D,3,FALSE)*MIN(D1751,8))),LIST!$A$76)))))))</f>
        <v/>
      </c>
      <c r="L1751" s="183" t="str">
        <f>IF(B1751="","",IF('CLAIM FORM'!$M$7="",LIST!$A$77,IFERROR(VLOOKUP(B1751,'PHR (Project Hourly Rate)'!B:G,6,FALSE),LIST!$A$78)))</f>
        <v/>
      </c>
    </row>
    <row r="1752" spans="1:12" ht="36" customHeight="1">
      <c r="A1752" s="184">
        <v>1750</v>
      </c>
      <c r="B1752" s="46"/>
      <c r="C1752" s="47"/>
      <c r="D1752" s="48"/>
      <c r="E1752" s="49"/>
      <c r="F1752" s="49"/>
      <c r="G1752" s="41" t="str">
        <f>IF(C1752="","",VLOOKUP(WEEKDAY(C1752),LIST!$A$15:$B$21,2,FALSE))</f>
        <v/>
      </c>
      <c r="H1752" s="42" t="str">
        <f>IF(B1752="","",IF(L1752=LIST!$A$80,LIST!$A$78,IF(L1752=LIST!$A$81,LIST!$A$78,IF(L1752=LIST!$A$82,LIST!$A$78,IF(IFERROR(VLOOKUP(B1752,'PHR (Project Hourly Rate)'!B:G,6,FALSE),LIST!$A$78)=0,LIST!$A$79,L1752)))))</f>
        <v/>
      </c>
      <c r="I1752" s="42" t="str">
        <f>IF(B1752="","",IF(L1752=LIST!$A$75,"",IF(K1752=LIST!$A$76,LIST!$A$76,IF(L1752=LIST!$A$77,"",IF(L1752=LIST!$A$78,"",IF(L1752=LIST!$A$80,"",IF(L1752=LIST!$A$72,"",IF(L1752=LIST!$A$73,"",IF(L1752=LIST!$A$81,"",IF(L1752=LIST!$A$82,"",IF(L1752=LIST!$A$79,"",IF(K1752=LIST!$A$75,LIST!$A$75,ROUND(J1752*L1752,2)))))))))))))</f>
        <v/>
      </c>
      <c r="J1752" s="43">
        <f>IF(D1752="",0,IF(K1752=LIST!$A$75,0,IF(K1752=LIST!$A$76,0,IF(K1752=LIST!$A$77,0,IF(K1752=LIST!$A$78,0,(MIN(D1752,8)-K1752))))))</f>
        <v>0</v>
      </c>
      <c r="K1752" s="185" t="str">
        <f>IF(D1752="","",IF('CLAIM FORM'!$M$7="",0,IF(L1752=LIST!$A$78,0,IF('CLAIM FORM'!$M$7="R&amp;D",0,IF(E1752="",LIST!$A$75,IF(F1752=LIST!$F$30,0,IFERROR(((VLOOKUP(E1752,'TRAINING CODE'!B:D,3,FALSE)*MIN(D1752,8))),LIST!$A$76)))))))</f>
        <v/>
      </c>
      <c r="L1752" s="183" t="str">
        <f>IF(B1752="","",IF('CLAIM FORM'!$M$7="",LIST!$A$77,IFERROR(VLOOKUP(B1752,'PHR (Project Hourly Rate)'!B:G,6,FALSE),LIST!$A$78)))</f>
        <v/>
      </c>
    </row>
    <row r="1753" spans="1:12" ht="36" customHeight="1">
      <c r="A1753" s="184">
        <v>1751</v>
      </c>
      <c r="B1753" s="46"/>
      <c r="C1753" s="47"/>
      <c r="D1753" s="48"/>
      <c r="E1753" s="49"/>
      <c r="F1753" s="49"/>
      <c r="G1753" s="41" t="str">
        <f>IF(C1753="","",VLOOKUP(WEEKDAY(C1753),LIST!$A$15:$B$21,2,FALSE))</f>
        <v/>
      </c>
      <c r="H1753" s="42" t="str">
        <f>IF(B1753="","",IF(L1753=LIST!$A$80,LIST!$A$78,IF(L1753=LIST!$A$81,LIST!$A$78,IF(L1753=LIST!$A$82,LIST!$A$78,IF(IFERROR(VLOOKUP(B1753,'PHR (Project Hourly Rate)'!B:G,6,FALSE),LIST!$A$78)=0,LIST!$A$79,L1753)))))</f>
        <v/>
      </c>
      <c r="I1753" s="42" t="str">
        <f>IF(B1753="","",IF(L1753=LIST!$A$75,"",IF(K1753=LIST!$A$76,LIST!$A$76,IF(L1753=LIST!$A$77,"",IF(L1753=LIST!$A$78,"",IF(L1753=LIST!$A$80,"",IF(L1753=LIST!$A$72,"",IF(L1753=LIST!$A$73,"",IF(L1753=LIST!$A$81,"",IF(L1753=LIST!$A$82,"",IF(L1753=LIST!$A$79,"",IF(K1753=LIST!$A$75,LIST!$A$75,ROUND(J1753*L1753,2)))))))))))))</f>
        <v/>
      </c>
      <c r="J1753" s="43">
        <f>IF(D1753="",0,IF(K1753=LIST!$A$75,0,IF(K1753=LIST!$A$76,0,IF(K1753=LIST!$A$77,0,IF(K1753=LIST!$A$78,0,(MIN(D1753,8)-K1753))))))</f>
        <v>0</v>
      </c>
      <c r="K1753" s="185" t="str">
        <f>IF(D1753="","",IF('CLAIM FORM'!$M$7="",0,IF(L1753=LIST!$A$78,0,IF('CLAIM FORM'!$M$7="R&amp;D",0,IF(E1753="",LIST!$A$75,IF(F1753=LIST!$F$30,0,IFERROR(((VLOOKUP(E1753,'TRAINING CODE'!B:D,3,FALSE)*MIN(D1753,8))),LIST!$A$76)))))))</f>
        <v/>
      </c>
      <c r="L1753" s="183" t="str">
        <f>IF(B1753="","",IF('CLAIM FORM'!$M$7="",LIST!$A$77,IFERROR(VLOOKUP(B1753,'PHR (Project Hourly Rate)'!B:G,6,FALSE),LIST!$A$78)))</f>
        <v/>
      </c>
    </row>
    <row r="1754" spans="1:12" ht="36" customHeight="1">
      <c r="A1754" s="184">
        <v>1752</v>
      </c>
      <c r="B1754" s="46"/>
      <c r="C1754" s="47"/>
      <c r="D1754" s="48"/>
      <c r="E1754" s="49"/>
      <c r="F1754" s="49"/>
      <c r="G1754" s="41" t="str">
        <f>IF(C1754="","",VLOOKUP(WEEKDAY(C1754),LIST!$A$15:$B$21,2,FALSE))</f>
        <v/>
      </c>
      <c r="H1754" s="42" t="str">
        <f>IF(B1754="","",IF(L1754=LIST!$A$80,LIST!$A$78,IF(L1754=LIST!$A$81,LIST!$A$78,IF(L1754=LIST!$A$82,LIST!$A$78,IF(IFERROR(VLOOKUP(B1754,'PHR (Project Hourly Rate)'!B:G,6,FALSE),LIST!$A$78)=0,LIST!$A$79,L1754)))))</f>
        <v/>
      </c>
      <c r="I1754" s="42" t="str">
        <f>IF(B1754="","",IF(L1754=LIST!$A$75,"",IF(K1754=LIST!$A$76,LIST!$A$76,IF(L1754=LIST!$A$77,"",IF(L1754=LIST!$A$78,"",IF(L1754=LIST!$A$80,"",IF(L1754=LIST!$A$72,"",IF(L1754=LIST!$A$73,"",IF(L1754=LIST!$A$81,"",IF(L1754=LIST!$A$82,"",IF(L1754=LIST!$A$79,"",IF(K1754=LIST!$A$75,LIST!$A$75,ROUND(J1754*L1754,2)))))))))))))</f>
        <v/>
      </c>
      <c r="J1754" s="43">
        <f>IF(D1754="",0,IF(K1754=LIST!$A$75,0,IF(K1754=LIST!$A$76,0,IF(K1754=LIST!$A$77,0,IF(K1754=LIST!$A$78,0,(MIN(D1754,8)-K1754))))))</f>
        <v>0</v>
      </c>
      <c r="K1754" s="185" t="str">
        <f>IF(D1754="","",IF('CLAIM FORM'!$M$7="",0,IF(L1754=LIST!$A$78,0,IF('CLAIM FORM'!$M$7="R&amp;D",0,IF(E1754="",LIST!$A$75,IF(F1754=LIST!$F$30,0,IFERROR(((VLOOKUP(E1754,'TRAINING CODE'!B:D,3,FALSE)*MIN(D1754,8))),LIST!$A$76)))))))</f>
        <v/>
      </c>
      <c r="L1754" s="183" t="str">
        <f>IF(B1754="","",IF('CLAIM FORM'!$M$7="",LIST!$A$77,IFERROR(VLOOKUP(B1754,'PHR (Project Hourly Rate)'!B:G,6,FALSE),LIST!$A$78)))</f>
        <v/>
      </c>
    </row>
    <row r="1755" spans="1:12" ht="36" customHeight="1">
      <c r="A1755" s="184">
        <v>1753</v>
      </c>
      <c r="B1755" s="46"/>
      <c r="C1755" s="47"/>
      <c r="D1755" s="48"/>
      <c r="E1755" s="49"/>
      <c r="F1755" s="49"/>
      <c r="G1755" s="41" t="str">
        <f>IF(C1755="","",VLOOKUP(WEEKDAY(C1755),LIST!$A$15:$B$21,2,FALSE))</f>
        <v/>
      </c>
      <c r="H1755" s="42" t="str">
        <f>IF(B1755="","",IF(L1755=LIST!$A$80,LIST!$A$78,IF(L1755=LIST!$A$81,LIST!$A$78,IF(L1755=LIST!$A$82,LIST!$A$78,IF(IFERROR(VLOOKUP(B1755,'PHR (Project Hourly Rate)'!B:G,6,FALSE),LIST!$A$78)=0,LIST!$A$79,L1755)))))</f>
        <v/>
      </c>
      <c r="I1755" s="42" t="str">
        <f>IF(B1755="","",IF(L1755=LIST!$A$75,"",IF(K1755=LIST!$A$76,LIST!$A$76,IF(L1755=LIST!$A$77,"",IF(L1755=LIST!$A$78,"",IF(L1755=LIST!$A$80,"",IF(L1755=LIST!$A$72,"",IF(L1755=LIST!$A$73,"",IF(L1755=LIST!$A$81,"",IF(L1755=LIST!$A$82,"",IF(L1755=LIST!$A$79,"",IF(K1755=LIST!$A$75,LIST!$A$75,ROUND(J1755*L1755,2)))))))))))))</f>
        <v/>
      </c>
      <c r="J1755" s="43">
        <f>IF(D1755="",0,IF(K1755=LIST!$A$75,0,IF(K1755=LIST!$A$76,0,IF(K1755=LIST!$A$77,0,IF(K1755=LIST!$A$78,0,(MIN(D1755,8)-K1755))))))</f>
        <v>0</v>
      </c>
      <c r="K1755" s="185" t="str">
        <f>IF(D1755="","",IF('CLAIM FORM'!$M$7="",0,IF(L1755=LIST!$A$78,0,IF('CLAIM FORM'!$M$7="R&amp;D",0,IF(E1755="",LIST!$A$75,IF(F1755=LIST!$F$30,0,IFERROR(((VLOOKUP(E1755,'TRAINING CODE'!B:D,3,FALSE)*MIN(D1755,8))),LIST!$A$76)))))))</f>
        <v/>
      </c>
      <c r="L1755" s="183" t="str">
        <f>IF(B1755="","",IF('CLAIM FORM'!$M$7="",LIST!$A$77,IFERROR(VLOOKUP(B1755,'PHR (Project Hourly Rate)'!B:G,6,FALSE),LIST!$A$78)))</f>
        <v/>
      </c>
    </row>
    <row r="1756" spans="1:12" ht="36" customHeight="1">
      <c r="A1756" s="184">
        <v>1754</v>
      </c>
      <c r="B1756" s="46"/>
      <c r="C1756" s="47"/>
      <c r="D1756" s="48"/>
      <c r="E1756" s="49"/>
      <c r="F1756" s="49"/>
      <c r="G1756" s="41" t="str">
        <f>IF(C1756="","",VLOOKUP(WEEKDAY(C1756),LIST!$A$15:$B$21,2,FALSE))</f>
        <v/>
      </c>
      <c r="H1756" s="42" t="str">
        <f>IF(B1756="","",IF(L1756=LIST!$A$80,LIST!$A$78,IF(L1756=LIST!$A$81,LIST!$A$78,IF(L1756=LIST!$A$82,LIST!$A$78,IF(IFERROR(VLOOKUP(B1756,'PHR (Project Hourly Rate)'!B:G,6,FALSE),LIST!$A$78)=0,LIST!$A$79,L1756)))))</f>
        <v/>
      </c>
      <c r="I1756" s="42" t="str">
        <f>IF(B1756="","",IF(L1756=LIST!$A$75,"",IF(K1756=LIST!$A$76,LIST!$A$76,IF(L1756=LIST!$A$77,"",IF(L1756=LIST!$A$78,"",IF(L1756=LIST!$A$80,"",IF(L1756=LIST!$A$72,"",IF(L1756=LIST!$A$73,"",IF(L1756=LIST!$A$81,"",IF(L1756=LIST!$A$82,"",IF(L1756=LIST!$A$79,"",IF(K1756=LIST!$A$75,LIST!$A$75,ROUND(J1756*L1756,2)))))))))))))</f>
        <v/>
      </c>
      <c r="J1756" s="43">
        <f>IF(D1756="",0,IF(K1756=LIST!$A$75,0,IF(K1756=LIST!$A$76,0,IF(K1756=LIST!$A$77,0,IF(K1756=LIST!$A$78,0,(MIN(D1756,8)-K1756))))))</f>
        <v>0</v>
      </c>
      <c r="K1756" s="185" t="str">
        <f>IF(D1756="","",IF('CLAIM FORM'!$M$7="",0,IF(L1756=LIST!$A$78,0,IF('CLAIM FORM'!$M$7="R&amp;D",0,IF(E1756="",LIST!$A$75,IF(F1756=LIST!$F$30,0,IFERROR(((VLOOKUP(E1756,'TRAINING CODE'!B:D,3,FALSE)*MIN(D1756,8))),LIST!$A$76)))))))</f>
        <v/>
      </c>
      <c r="L1756" s="183" t="str">
        <f>IF(B1756="","",IF('CLAIM FORM'!$M$7="",LIST!$A$77,IFERROR(VLOOKUP(B1756,'PHR (Project Hourly Rate)'!B:G,6,FALSE),LIST!$A$78)))</f>
        <v/>
      </c>
    </row>
    <row r="1757" spans="1:12" ht="36" customHeight="1">
      <c r="A1757" s="184">
        <v>1755</v>
      </c>
      <c r="B1757" s="46"/>
      <c r="C1757" s="47"/>
      <c r="D1757" s="48"/>
      <c r="E1757" s="49"/>
      <c r="F1757" s="49"/>
      <c r="G1757" s="41" t="str">
        <f>IF(C1757="","",VLOOKUP(WEEKDAY(C1757),LIST!$A$15:$B$21,2,FALSE))</f>
        <v/>
      </c>
      <c r="H1757" s="42" t="str">
        <f>IF(B1757="","",IF(L1757=LIST!$A$80,LIST!$A$78,IF(L1757=LIST!$A$81,LIST!$A$78,IF(L1757=LIST!$A$82,LIST!$A$78,IF(IFERROR(VLOOKUP(B1757,'PHR (Project Hourly Rate)'!B:G,6,FALSE),LIST!$A$78)=0,LIST!$A$79,L1757)))))</f>
        <v/>
      </c>
      <c r="I1757" s="42" t="str">
        <f>IF(B1757="","",IF(L1757=LIST!$A$75,"",IF(K1757=LIST!$A$76,LIST!$A$76,IF(L1757=LIST!$A$77,"",IF(L1757=LIST!$A$78,"",IF(L1757=LIST!$A$80,"",IF(L1757=LIST!$A$72,"",IF(L1757=LIST!$A$73,"",IF(L1757=LIST!$A$81,"",IF(L1757=LIST!$A$82,"",IF(L1757=LIST!$A$79,"",IF(K1757=LIST!$A$75,LIST!$A$75,ROUND(J1757*L1757,2)))))))))))))</f>
        <v/>
      </c>
      <c r="J1757" s="43">
        <f>IF(D1757="",0,IF(K1757=LIST!$A$75,0,IF(K1757=LIST!$A$76,0,IF(K1757=LIST!$A$77,0,IF(K1757=LIST!$A$78,0,(MIN(D1757,8)-K1757))))))</f>
        <v>0</v>
      </c>
      <c r="K1757" s="185" t="str">
        <f>IF(D1757="","",IF('CLAIM FORM'!$M$7="",0,IF(L1757=LIST!$A$78,0,IF('CLAIM FORM'!$M$7="R&amp;D",0,IF(E1757="",LIST!$A$75,IF(F1757=LIST!$F$30,0,IFERROR(((VLOOKUP(E1757,'TRAINING CODE'!B:D,3,FALSE)*MIN(D1757,8))),LIST!$A$76)))))))</f>
        <v/>
      </c>
      <c r="L1757" s="183" t="str">
        <f>IF(B1757="","",IF('CLAIM FORM'!$M$7="",LIST!$A$77,IFERROR(VLOOKUP(B1757,'PHR (Project Hourly Rate)'!B:G,6,FALSE),LIST!$A$78)))</f>
        <v/>
      </c>
    </row>
    <row r="1758" spans="1:12" ht="36" customHeight="1">
      <c r="A1758" s="184">
        <v>1756</v>
      </c>
      <c r="B1758" s="46"/>
      <c r="C1758" s="47"/>
      <c r="D1758" s="48"/>
      <c r="E1758" s="49"/>
      <c r="F1758" s="49"/>
      <c r="G1758" s="41" t="str">
        <f>IF(C1758="","",VLOOKUP(WEEKDAY(C1758),LIST!$A$15:$B$21,2,FALSE))</f>
        <v/>
      </c>
      <c r="H1758" s="42" t="str">
        <f>IF(B1758="","",IF(L1758=LIST!$A$80,LIST!$A$78,IF(L1758=LIST!$A$81,LIST!$A$78,IF(L1758=LIST!$A$82,LIST!$A$78,IF(IFERROR(VLOOKUP(B1758,'PHR (Project Hourly Rate)'!B:G,6,FALSE),LIST!$A$78)=0,LIST!$A$79,L1758)))))</f>
        <v/>
      </c>
      <c r="I1758" s="42" t="str">
        <f>IF(B1758="","",IF(L1758=LIST!$A$75,"",IF(K1758=LIST!$A$76,LIST!$A$76,IF(L1758=LIST!$A$77,"",IF(L1758=LIST!$A$78,"",IF(L1758=LIST!$A$80,"",IF(L1758=LIST!$A$72,"",IF(L1758=LIST!$A$73,"",IF(L1758=LIST!$A$81,"",IF(L1758=LIST!$A$82,"",IF(L1758=LIST!$A$79,"",IF(K1758=LIST!$A$75,LIST!$A$75,ROUND(J1758*L1758,2)))))))))))))</f>
        <v/>
      </c>
      <c r="J1758" s="43">
        <f>IF(D1758="",0,IF(K1758=LIST!$A$75,0,IF(K1758=LIST!$A$76,0,IF(K1758=LIST!$A$77,0,IF(K1758=LIST!$A$78,0,(MIN(D1758,8)-K1758))))))</f>
        <v>0</v>
      </c>
      <c r="K1758" s="185" t="str">
        <f>IF(D1758="","",IF('CLAIM FORM'!$M$7="",0,IF(L1758=LIST!$A$78,0,IF('CLAIM FORM'!$M$7="R&amp;D",0,IF(E1758="",LIST!$A$75,IF(F1758=LIST!$F$30,0,IFERROR(((VLOOKUP(E1758,'TRAINING CODE'!B:D,3,FALSE)*MIN(D1758,8))),LIST!$A$76)))))))</f>
        <v/>
      </c>
      <c r="L1758" s="183" t="str">
        <f>IF(B1758="","",IF('CLAIM FORM'!$M$7="",LIST!$A$77,IFERROR(VLOOKUP(B1758,'PHR (Project Hourly Rate)'!B:G,6,FALSE),LIST!$A$78)))</f>
        <v/>
      </c>
    </row>
    <row r="1759" spans="1:12" ht="36" customHeight="1">
      <c r="A1759" s="184">
        <v>1757</v>
      </c>
      <c r="B1759" s="46"/>
      <c r="C1759" s="47"/>
      <c r="D1759" s="48"/>
      <c r="E1759" s="49"/>
      <c r="F1759" s="49"/>
      <c r="G1759" s="41" t="str">
        <f>IF(C1759="","",VLOOKUP(WEEKDAY(C1759),LIST!$A$15:$B$21,2,FALSE))</f>
        <v/>
      </c>
      <c r="H1759" s="42" t="str">
        <f>IF(B1759="","",IF(L1759=LIST!$A$80,LIST!$A$78,IF(L1759=LIST!$A$81,LIST!$A$78,IF(L1759=LIST!$A$82,LIST!$A$78,IF(IFERROR(VLOOKUP(B1759,'PHR (Project Hourly Rate)'!B:G,6,FALSE),LIST!$A$78)=0,LIST!$A$79,L1759)))))</f>
        <v/>
      </c>
      <c r="I1759" s="42" t="str">
        <f>IF(B1759="","",IF(L1759=LIST!$A$75,"",IF(K1759=LIST!$A$76,LIST!$A$76,IF(L1759=LIST!$A$77,"",IF(L1759=LIST!$A$78,"",IF(L1759=LIST!$A$80,"",IF(L1759=LIST!$A$72,"",IF(L1759=LIST!$A$73,"",IF(L1759=LIST!$A$81,"",IF(L1759=LIST!$A$82,"",IF(L1759=LIST!$A$79,"",IF(K1759=LIST!$A$75,LIST!$A$75,ROUND(J1759*L1759,2)))))))))))))</f>
        <v/>
      </c>
      <c r="J1759" s="43">
        <f>IF(D1759="",0,IF(K1759=LIST!$A$75,0,IF(K1759=LIST!$A$76,0,IF(K1759=LIST!$A$77,0,IF(K1759=LIST!$A$78,0,(MIN(D1759,8)-K1759))))))</f>
        <v>0</v>
      </c>
      <c r="K1759" s="185" t="str">
        <f>IF(D1759="","",IF('CLAIM FORM'!$M$7="",0,IF(L1759=LIST!$A$78,0,IF('CLAIM FORM'!$M$7="R&amp;D",0,IF(E1759="",LIST!$A$75,IF(F1759=LIST!$F$30,0,IFERROR(((VLOOKUP(E1759,'TRAINING CODE'!B:D,3,FALSE)*MIN(D1759,8))),LIST!$A$76)))))))</f>
        <v/>
      </c>
      <c r="L1759" s="183" t="str">
        <f>IF(B1759="","",IF('CLAIM FORM'!$M$7="",LIST!$A$77,IFERROR(VLOOKUP(B1759,'PHR (Project Hourly Rate)'!B:G,6,FALSE),LIST!$A$78)))</f>
        <v/>
      </c>
    </row>
    <row r="1760" spans="1:12" ht="36" customHeight="1">
      <c r="A1760" s="184">
        <v>1758</v>
      </c>
      <c r="B1760" s="46"/>
      <c r="C1760" s="47"/>
      <c r="D1760" s="48"/>
      <c r="E1760" s="49"/>
      <c r="F1760" s="49"/>
      <c r="G1760" s="41" t="str">
        <f>IF(C1760="","",VLOOKUP(WEEKDAY(C1760),LIST!$A$15:$B$21,2,FALSE))</f>
        <v/>
      </c>
      <c r="H1760" s="42" t="str">
        <f>IF(B1760="","",IF(L1760=LIST!$A$80,LIST!$A$78,IF(L1760=LIST!$A$81,LIST!$A$78,IF(L1760=LIST!$A$82,LIST!$A$78,IF(IFERROR(VLOOKUP(B1760,'PHR (Project Hourly Rate)'!B:G,6,FALSE),LIST!$A$78)=0,LIST!$A$79,L1760)))))</f>
        <v/>
      </c>
      <c r="I1760" s="42" t="str">
        <f>IF(B1760="","",IF(L1760=LIST!$A$75,"",IF(K1760=LIST!$A$76,LIST!$A$76,IF(L1760=LIST!$A$77,"",IF(L1760=LIST!$A$78,"",IF(L1760=LIST!$A$80,"",IF(L1760=LIST!$A$72,"",IF(L1760=LIST!$A$73,"",IF(L1760=LIST!$A$81,"",IF(L1760=LIST!$A$82,"",IF(L1760=LIST!$A$79,"",IF(K1760=LIST!$A$75,LIST!$A$75,ROUND(J1760*L1760,2)))))))))))))</f>
        <v/>
      </c>
      <c r="J1760" s="43">
        <f>IF(D1760="",0,IF(K1760=LIST!$A$75,0,IF(K1760=LIST!$A$76,0,IF(K1760=LIST!$A$77,0,IF(K1760=LIST!$A$78,0,(MIN(D1760,8)-K1760))))))</f>
        <v>0</v>
      </c>
      <c r="K1760" s="185" t="str">
        <f>IF(D1760="","",IF('CLAIM FORM'!$M$7="",0,IF(L1760=LIST!$A$78,0,IF('CLAIM FORM'!$M$7="R&amp;D",0,IF(E1760="",LIST!$A$75,IF(F1760=LIST!$F$30,0,IFERROR(((VLOOKUP(E1760,'TRAINING CODE'!B:D,3,FALSE)*MIN(D1760,8))),LIST!$A$76)))))))</f>
        <v/>
      </c>
      <c r="L1760" s="183" t="str">
        <f>IF(B1760="","",IF('CLAIM FORM'!$M$7="",LIST!$A$77,IFERROR(VLOOKUP(B1760,'PHR (Project Hourly Rate)'!B:G,6,FALSE),LIST!$A$78)))</f>
        <v/>
      </c>
    </row>
    <row r="1761" spans="1:12" ht="36" customHeight="1">
      <c r="A1761" s="184">
        <v>1759</v>
      </c>
      <c r="B1761" s="46"/>
      <c r="C1761" s="47"/>
      <c r="D1761" s="48"/>
      <c r="E1761" s="49"/>
      <c r="F1761" s="49"/>
      <c r="G1761" s="41" t="str">
        <f>IF(C1761="","",VLOOKUP(WEEKDAY(C1761),LIST!$A$15:$B$21,2,FALSE))</f>
        <v/>
      </c>
      <c r="H1761" s="42" t="str">
        <f>IF(B1761="","",IF(L1761=LIST!$A$80,LIST!$A$78,IF(L1761=LIST!$A$81,LIST!$A$78,IF(L1761=LIST!$A$82,LIST!$A$78,IF(IFERROR(VLOOKUP(B1761,'PHR (Project Hourly Rate)'!B:G,6,FALSE),LIST!$A$78)=0,LIST!$A$79,L1761)))))</f>
        <v/>
      </c>
      <c r="I1761" s="42" t="str">
        <f>IF(B1761="","",IF(L1761=LIST!$A$75,"",IF(K1761=LIST!$A$76,LIST!$A$76,IF(L1761=LIST!$A$77,"",IF(L1761=LIST!$A$78,"",IF(L1761=LIST!$A$80,"",IF(L1761=LIST!$A$72,"",IF(L1761=LIST!$A$73,"",IF(L1761=LIST!$A$81,"",IF(L1761=LIST!$A$82,"",IF(L1761=LIST!$A$79,"",IF(K1761=LIST!$A$75,LIST!$A$75,ROUND(J1761*L1761,2)))))))))))))</f>
        <v/>
      </c>
      <c r="J1761" s="43">
        <f>IF(D1761="",0,IF(K1761=LIST!$A$75,0,IF(K1761=LIST!$A$76,0,IF(K1761=LIST!$A$77,0,IF(K1761=LIST!$A$78,0,(MIN(D1761,8)-K1761))))))</f>
        <v>0</v>
      </c>
      <c r="K1761" s="185" t="str">
        <f>IF(D1761="","",IF('CLAIM FORM'!$M$7="",0,IF(L1761=LIST!$A$78,0,IF('CLAIM FORM'!$M$7="R&amp;D",0,IF(E1761="",LIST!$A$75,IF(F1761=LIST!$F$30,0,IFERROR(((VLOOKUP(E1761,'TRAINING CODE'!B:D,3,FALSE)*MIN(D1761,8))),LIST!$A$76)))))))</f>
        <v/>
      </c>
      <c r="L1761" s="183" t="str">
        <f>IF(B1761="","",IF('CLAIM FORM'!$M$7="",LIST!$A$77,IFERROR(VLOOKUP(B1761,'PHR (Project Hourly Rate)'!B:G,6,FALSE),LIST!$A$78)))</f>
        <v/>
      </c>
    </row>
    <row r="1762" spans="1:12" ht="36" customHeight="1">
      <c r="A1762" s="184">
        <v>1760</v>
      </c>
      <c r="B1762" s="46"/>
      <c r="C1762" s="47"/>
      <c r="D1762" s="48"/>
      <c r="E1762" s="49"/>
      <c r="F1762" s="49"/>
      <c r="G1762" s="41" t="str">
        <f>IF(C1762="","",VLOOKUP(WEEKDAY(C1762),LIST!$A$15:$B$21,2,FALSE))</f>
        <v/>
      </c>
      <c r="H1762" s="42" t="str">
        <f>IF(B1762="","",IF(L1762=LIST!$A$80,LIST!$A$78,IF(L1762=LIST!$A$81,LIST!$A$78,IF(L1762=LIST!$A$82,LIST!$A$78,IF(IFERROR(VLOOKUP(B1762,'PHR (Project Hourly Rate)'!B:G,6,FALSE),LIST!$A$78)=0,LIST!$A$79,L1762)))))</f>
        <v/>
      </c>
      <c r="I1762" s="42" t="str">
        <f>IF(B1762="","",IF(L1762=LIST!$A$75,"",IF(K1762=LIST!$A$76,LIST!$A$76,IF(L1762=LIST!$A$77,"",IF(L1762=LIST!$A$78,"",IF(L1762=LIST!$A$80,"",IF(L1762=LIST!$A$72,"",IF(L1762=LIST!$A$73,"",IF(L1762=LIST!$A$81,"",IF(L1762=LIST!$A$82,"",IF(L1762=LIST!$A$79,"",IF(K1762=LIST!$A$75,LIST!$A$75,ROUND(J1762*L1762,2)))))))))))))</f>
        <v/>
      </c>
      <c r="J1762" s="43">
        <f>IF(D1762="",0,IF(K1762=LIST!$A$75,0,IF(K1762=LIST!$A$76,0,IF(K1762=LIST!$A$77,0,IF(K1762=LIST!$A$78,0,(MIN(D1762,8)-K1762))))))</f>
        <v>0</v>
      </c>
      <c r="K1762" s="185" t="str">
        <f>IF(D1762="","",IF('CLAIM FORM'!$M$7="",0,IF(L1762=LIST!$A$78,0,IF('CLAIM FORM'!$M$7="R&amp;D",0,IF(E1762="",LIST!$A$75,IF(F1762=LIST!$F$30,0,IFERROR(((VLOOKUP(E1762,'TRAINING CODE'!B:D,3,FALSE)*MIN(D1762,8))),LIST!$A$76)))))))</f>
        <v/>
      </c>
      <c r="L1762" s="183" t="str">
        <f>IF(B1762="","",IF('CLAIM FORM'!$M$7="",LIST!$A$77,IFERROR(VLOOKUP(B1762,'PHR (Project Hourly Rate)'!B:G,6,FALSE),LIST!$A$78)))</f>
        <v/>
      </c>
    </row>
    <row r="1763" spans="1:12" ht="36" customHeight="1">
      <c r="A1763" s="184">
        <v>1761</v>
      </c>
      <c r="B1763" s="46"/>
      <c r="C1763" s="47"/>
      <c r="D1763" s="48"/>
      <c r="E1763" s="49"/>
      <c r="F1763" s="49"/>
      <c r="G1763" s="41" t="str">
        <f>IF(C1763="","",VLOOKUP(WEEKDAY(C1763),LIST!$A$15:$B$21,2,FALSE))</f>
        <v/>
      </c>
      <c r="H1763" s="42" t="str">
        <f>IF(B1763="","",IF(L1763=LIST!$A$80,LIST!$A$78,IF(L1763=LIST!$A$81,LIST!$A$78,IF(L1763=LIST!$A$82,LIST!$A$78,IF(IFERROR(VLOOKUP(B1763,'PHR (Project Hourly Rate)'!B:G,6,FALSE),LIST!$A$78)=0,LIST!$A$79,L1763)))))</f>
        <v/>
      </c>
      <c r="I1763" s="42" t="str">
        <f>IF(B1763="","",IF(L1763=LIST!$A$75,"",IF(K1763=LIST!$A$76,LIST!$A$76,IF(L1763=LIST!$A$77,"",IF(L1763=LIST!$A$78,"",IF(L1763=LIST!$A$80,"",IF(L1763=LIST!$A$72,"",IF(L1763=LIST!$A$73,"",IF(L1763=LIST!$A$81,"",IF(L1763=LIST!$A$82,"",IF(L1763=LIST!$A$79,"",IF(K1763=LIST!$A$75,LIST!$A$75,ROUND(J1763*L1763,2)))))))))))))</f>
        <v/>
      </c>
      <c r="J1763" s="43">
        <f>IF(D1763="",0,IF(K1763=LIST!$A$75,0,IF(K1763=LIST!$A$76,0,IF(K1763=LIST!$A$77,0,IF(K1763=LIST!$A$78,0,(MIN(D1763,8)-K1763))))))</f>
        <v>0</v>
      </c>
      <c r="K1763" s="185" t="str">
        <f>IF(D1763="","",IF('CLAIM FORM'!$M$7="",0,IF(L1763=LIST!$A$78,0,IF('CLAIM FORM'!$M$7="R&amp;D",0,IF(E1763="",LIST!$A$75,IF(F1763=LIST!$F$30,0,IFERROR(((VLOOKUP(E1763,'TRAINING CODE'!B:D,3,FALSE)*MIN(D1763,8))),LIST!$A$76)))))))</f>
        <v/>
      </c>
      <c r="L1763" s="183" t="str">
        <f>IF(B1763="","",IF('CLAIM FORM'!$M$7="",LIST!$A$77,IFERROR(VLOOKUP(B1763,'PHR (Project Hourly Rate)'!B:G,6,FALSE),LIST!$A$78)))</f>
        <v/>
      </c>
    </row>
    <row r="1764" spans="1:12" ht="36" customHeight="1">
      <c r="A1764" s="184">
        <v>1762</v>
      </c>
      <c r="B1764" s="46"/>
      <c r="C1764" s="47"/>
      <c r="D1764" s="48"/>
      <c r="E1764" s="49"/>
      <c r="F1764" s="49"/>
      <c r="G1764" s="41" t="str">
        <f>IF(C1764="","",VLOOKUP(WEEKDAY(C1764),LIST!$A$15:$B$21,2,FALSE))</f>
        <v/>
      </c>
      <c r="H1764" s="42" t="str">
        <f>IF(B1764="","",IF(L1764=LIST!$A$80,LIST!$A$78,IF(L1764=LIST!$A$81,LIST!$A$78,IF(L1764=LIST!$A$82,LIST!$A$78,IF(IFERROR(VLOOKUP(B1764,'PHR (Project Hourly Rate)'!B:G,6,FALSE),LIST!$A$78)=0,LIST!$A$79,L1764)))))</f>
        <v/>
      </c>
      <c r="I1764" s="42" t="str">
        <f>IF(B1764="","",IF(L1764=LIST!$A$75,"",IF(K1764=LIST!$A$76,LIST!$A$76,IF(L1764=LIST!$A$77,"",IF(L1764=LIST!$A$78,"",IF(L1764=LIST!$A$80,"",IF(L1764=LIST!$A$72,"",IF(L1764=LIST!$A$73,"",IF(L1764=LIST!$A$81,"",IF(L1764=LIST!$A$82,"",IF(L1764=LIST!$A$79,"",IF(K1764=LIST!$A$75,LIST!$A$75,ROUND(J1764*L1764,2)))))))))))))</f>
        <v/>
      </c>
      <c r="J1764" s="43">
        <f>IF(D1764="",0,IF(K1764=LIST!$A$75,0,IF(K1764=LIST!$A$76,0,IF(K1764=LIST!$A$77,0,IF(K1764=LIST!$A$78,0,(MIN(D1764,8)-K1764))))))</f>
        <v>0</v>
      </c>
      <c r="K1764" s="185" t="str">
        <f>IF(D1764="","",IF('CLAIM FORM'!$M$7="",0,IF(L1764=LIST!$A$78,0,IF('CLAIM FORM'!$M$7="R&amp;D",0,IF(E1764="",LIST!$A$75,IF(F1764=LIST!$F$30,0,IFERROR(((VLOOKUP(E1764,'TRAINING CODE'!B:D,3,FALSE)*MIN(D1764,8))),LIST!$A$76)))))))</f>
        <v/>
      </c>
      <c r="L1764" s="183" t="str">
        <f>IF(B1764="","",IF('CLAIM FORM'!$M$7="",LIST!$A$77,IFERROR(VLOOKUP(B1764,'PHR (Project Hourly Rate)'!B:G,6,FALSE),LIST!$A$78)))</f>
        <v/>
      </c>
    </row>
    <row r="1765" spans="1:12" ht="36" customHeight="1">
      <c r="A1765" s="184">
        <v>1763</v>
      </c>
      <c r="B1765" s="46"/>
      <c r="C1765" s="47"/>
      <c r="D1765" s="48"/>
      <c r="E1765" s="49"/>
      <c r="F1765" s="49"/>
      <c r="G1765" s="41" t="str">
        <f>IF(C1765="","",VLOOKUP(WEEKDAY(C1765),LIST!$A$15:$B$21,2,FALSE))</f>
        <v/>
      </c>
      <c r="H1765" s="42" t="str">
        <f>IF(B1765="","",IF(L1765=LIST!$A$80,LIST!$A$78,IF(L1765=LIST!$A$81,LIST!$A$78,IF(L1765=LIST!$A$82,LIST!$A$78,IF(IFERROR(VLOOKUP(B1765,'PHR (Project Hourly Rate)'!B:G,6,FALSE),LIST!$A$78)=0,LIST!$A$79,L1765)))))</f>
        <v/>
      </c>
      <c r="I1765" s="42" t="str">
        <f>IF(B1765="","",IF(L1765=LIST!$A$75,"",IF(K1765=LIST!$A$76,LIST!$A$76,IF(L1765=LIST!$A$77,"",IF(L1765=LIST!$A$78,"",IF(L1765=LIST!$A$80,"",IF(L1765=LIST!$A$72,"",IF(L1765=LIST!$A$73,"",IF(L1765=LIST!$A$81,"",IF(L1765=LIST!$A$82,"",IF(L1765=LIST!$A$79,"",IF(K1765=LIST!$A$75,LIST!$A$75,ROUND(J1765*L1765,2)))))))))))))</f>
        <v/>
      </c>
      <c r="J1765" s="43">
        <f>IF(D1765="",0,IF(K1765=LIST!$A$75,0,IF(K1765=LIST!$A$76,0,IF(K1765=LIST!$A$77,0,IF(K1765=LIST!$A$78,0,(MIN(D1765,8)-K1765))))))</f>
        <v>0</v>
      </c>
      <c r="K1765" s="185" t="str">
        <f>IF(D1765="","",IF('CLAIM FORM'!$M$7="",0,IF(L1765=LIST!$A$78,0,IF('CLAIM FORM'!$M$7="R&amp;D",0,IF(E1765="",LIST!$A$75,IF(F1765=LIST!$F$30,0,IFERROR(((VLOOKUP(E1765,'TRAINING CODE'!B:D,3,FALSE)*MIN(D1765,8))),LIST!$A$76)))))))</f>
        <v/>
      </c>
      <c r="L1765" s="183" t="str">
        <f>IF(B1765="","",IF('CLAIM FORM'!$M$7="",LIST!$A$77,IFERROR(VLOOKUP(B1765,'PHR (Project Hourly Rate)'!B:G,6,FALSE),LIST!$A$78)))</f>
        <v/>
      </c>
    </row>
    <row r="1766" spans="1:12" ht="36" customHeight="1">
      <c r="A1766" s="184">
        <v>1764</v>
      </c>
      <c r="B1766" s="46"/>
      <c r="C1766" s="47"/>
      <c r="D1766" s="48"/>
      <c r="E1766" s="49"/>
      <c r="F1766" s="49"/>
      <c r="G1766" s="41" t="str">
        <f>IF(C1766="","",VLOOKUP(WEEKDAY(C1766),LIST!$A$15:$B$21,2,FALSE))</f>
        <v/>
      </c>
      <c r="H1766" s="42" t="str">
        <f>IF(B1766="","",IF(L1766=LIST!$A$80,LIST!$A$78,IF(L1766=LIST!$A$81,LIST!$A$78,IF(L1766=LIST!$A$82,LIST!$A$78,IF(IFERROR(VLOOKUP(B1766,'PHR (Project Hourly Rate)'!B:G,6,FALSE),LIST!$A$78)=0,LIST!$A$79,L1766)))))</f>
        <v/>
      </c>
      <c r="I1766" s="42" t="str">
        <f>IF(B1766="","",IF(L1766=LIST!$A$75,"",IF(K1766=LIST!$A$76,LIST!$A$76,IF(L1766=LIST!$A$77,"",IF(L1766=LIST!$A$78,"",IF(L1766=LIST!$A$80,"",IF(L1766=LIST!$A$72,"",IF(L1766=LIST!$A$73,"",IF(L1766=LIST!$A$81,"",IF(L1766=LIST!$A$82,"",IF(L1766=LIST!$A$79,"",IF(K1766=LIST!$A$75,LIST!$A$75,ROUND(J1766*L1766,2)))))))))))))</f>
        <v/>
      </c>
      <c r="J1766" s="43">
        <f>IF(D1766="",0,IF(K1766=LIST!$A$75,0,IF(K1766=LIST!$A$76,0,IF(K1766=LIST!$A$77,0,IF(K1766=LIST!$A$78,0,(MIN(D1766,8)-K1766))))))</f>
        <v>0</v>
      </c>
      <c r="K1766" s="185" t="str">
        <f>IF(D1766="","",IF('CLAIM FORM'!$M$7="",0,IF(L1766=LIST!$A$78,0,IF('CLAIM FORM'!$M$7="R&amp;D",0,IF(E1766="",LIST!$A$75,IF(F1766=LIST!$F$30,0,IFERROR(((VLOOKUP(E1766,'TRAINING CODE'!B:D,3,FALSE)*MIN(D1766,8))),LIST!$A$76)))))))</f>
        <v/>
      </c>
      <c r="L1766" s="183" t="str">
        <f>IF(B1766="","",IF('CLAIM FORM'!$M$7="",LIST!$A$77,IFERROR(VLOOKUP(B1766,'PHR (Project Hourly Rate)'!B:G,6,FALSE),LIST!$A$78)))</f>
        <v/>
      </c>
    </row>
    <row r="1767" spans="1:12" ht="36" customHeight="1">
      <c r="A1767" s="184">
        <v>1765</v>
      </c>
      <c r="B1767" s="46"/>
      <c r="C1767" s="47"/>
      <c r="D1767" s="48"/>
      <c r="E1767" s="49"/>
      <c r="F1767" s="49"/>
      <c r="G1767" s="41" t="str">
        <f>IF(C1767="","",VLOOKUP(WEEKDAY(C1767),LIST!$A$15:$B$21,2,FALSE))</f>
        <v/>
      </c>
      <c r="H1767" s="42" t="str">
        <f>IF(B1767="","",IF(L1767=LIST!$A$80,LIST!$A$78,IF(L1767=LIST!$A$81,LIST!$A$78,IF(L1767=LIST!$A$82,LIST!$A$78,IF(IFERROR(VLOOKUP(B1767,'PHR (Project Hourly Rate)'!B:G,6,FALSE),LIST!$A$78)=0,LIST!$A$79,L1767)))))</f>
        <v/>
      </c>
      <c r="I1767" s="42" t="str">
        <f>IF(B1767="","",IF(L1767=LIST!$A$75,"",IF(K1767=LIST!$A$76,LIST!$A$76,IF(L1767=LIST!$A$77,"",IF(L1767=LIST!$A$78,"",IF(L1767=LIST!$A$80,"",IF(L1767=LIST!$A$72,"",IF(L1767=LIST!$A$73,"",IF(L1767=LIST!$A$81,"",IF(L1767=LIST!$A$82,"",IF(L1767=LIST!$A$79,"",IF(K1767=LIST!$A$75,LIST!$A$75,ROUND(J1767*L1767,2)))))))))))))</f>
        <v/>
      </c>
      <c r="J1767" s="43">
        <f>IF(D1767="",0,IF(K1767=LIST!$A$75,0,IF(K1767=LIST!$A$76,0,IF(K1767=LIST!$A$77,0,IF(K1767=LIST!$A$78,0,(MIN(D1767,8)-K1767))))))</f>
        <v>0</v>
      </c>
      <c r="K1767" s="185" t="str">
        <f>IF(D1767="","",IF('CLAIM FORM'!$M$7="",0,IF(L1767=LIST!$A$78,0,IF('CLAIM FORM'!$M$7="R&amp;D",0,IF(E1767="",LIST!$A$75,IF(F1767=LIST!$F$30,0,IFERROR(((VLOOKUP(E1767,'TRAINING CODE'!B:D,3,FALSE)*MIN(D1767,8))),LIST!$A$76)))))))</f>
        <v/>
      </c>
      <c r="L1767" s="183" t="str">
        <f>IF(B1767="","",IF('CLAIM FORM'!$M$7="",LIST!$A$77,IFERROR(VLOOKUP(B1767,'PHR (Project Hourly Rate)'!B:G,6,FALSE),LIST!$A$78)))</f>
        <v/>
      </c>
    </row>
    <row r="1768" spans="1:12" ht="36" customHeight="1">
      <c r="A1768" s="184">
        <v>1766</v>
      </c>
      <c r="B1768" s="46"/>
      <c r="C1768" s="47"/>
      <c r="D1768" s="48"/>
      <c r="E1768" s="49"/>
      <c r="F1768" s="49"/>
      <c r="G1768" s="41" t="str">
        <f>IF(C1768="","",VLOOKUP(WEEKDAY(C1768),LIST!$A$15:$B$21,2,FALSE))</f>
        <v/>
      </c>
      <c r="H1768" s="42" t="str">
        <f>IF(B1768="","",IF(L1768=LIST!$A$80,LIST!$A$78,IF(L1768=LIST!$A$81,LIST!$A$78,IF(L1768=LIST!$A$82,LIST!$A$78,IF(IFERROR(VLOOKUP(B1768,'PHR (Project Hourly Rate)'!B:G,6,FALSE),LIST!$A$78)=0,LIST!$A$79,L1768)))))</f>
        <v/>
      </c>
      <c r="I1768" s="42" t="str">
        <f>IF(B1768="","",IF(L1768=LIST!$A$75,"",IF(K1768=LIST!$A$76,LIST!$A$76,IF(L1768=LIST!$A$77,"",IF(L1768=LIST!$A$78,"",IF(L1768=LIST!$A$80,"",IF(L1768=LIST!$A$72,"",IF(L1768=LIST!$A$73,"",IF(L1768=LIST!$A$81,"",IF(L1768=LIST!$A$82,"",IF(L1768=LIST!$A$79,"",IF(K1768=LIST!$A$75,LIST!$A$75,ROUND(J1768*L1768,2)))))))))))))</f>
        <v/>
      </c>
      <c r="J1768" s="43">
        <f>IF(D1768="",0,IF(K1768=LIST!$A$75,0,IF(K1768=LIST!$A$76,0,IF(K1768=LIST!$A$77,0,IF(K1768=LIST!$A$78,0,(MIN(D1768,8)-K1768))))))</f>
        <v>0</v>
      </c>
      <c r="K1768" s="185" t="str">
        <f>IF(D1768="","",IF('CLAIM FORM'!$M$7="",0,IF(L1768=LIST!$A$78,0,IF('CLAIM FORM'!$M$7="R&amp;D",0,IF(E1768="",LIST!$A$75,IF(F1768=LIST!$F$30,0,IFERROR(((VLOOKUP(E1768,'TRAINING CODE'!B:D,3,FALSE)*MIN(D1768,8))),LIST!$A$76)))))))</f>
        <v/>
      </c>
      <c r="L1768" s="183" t="str">
        <f>IF(B1768="","",IF('CLAIM FORM'!$M$7="",LIST!$A$77,IFERROR(VLOOKUP(B1768,'PHR (Project Hourly Rate)'!B:G,6,FALSE),LIST!$A$78)))</f>
        <v/>
      </c>
    </row>
    <row r="1769" spans="1:12" ht="36" customHeight="1">
      <c r="A1769" s="184">
        <v>1767</v>
      </c>
      <c r="B1769" s="46"/>
      <c r="C1769" s="47"/>
      <c r="D1769" s="48"/>
      <c r="E1769" s="49"/>
      <c r="F1769" s="49"/>
      <c r="G1769" s="41" t="str">
        <f>IF(C1769="","",VLOOKUP(WEEKDAY(C1769),LIST!$A$15:$B$21,2,FALSE))</f>
        <v/>
      </c>
      <c r="H1769" s="42" t="str">
        <f>IF(B1769="","",IF(L1769=LIST!$A$80,LIST!$A$78,IF(L1769=LIST!$A$81,LIST!$A$78,IF(L1769=LIST!$A$82,LIST!$A$78,IF(IFERROR(VLOOKUP(B1769,'PHR (Project Hourly Rate)'!B:G,6,FALSE),LIST!$A$78)=0,LIST!$A$79,L1769)))))</f>
        <v/>
      </c>
      <c r="I1769" s="42" t="str">
        <f>IF(B1769="","",IF(L1769=LIST!$A$75,"",IF(K1769=LIST!$A$76,LIST!$A$76,IF(L1769=LIST!$A$77,"",IF(L1769=LIST!$A$78,"",IF(L1769=LIST!$A$80,"",IF(L1769=LIST!$A$72,"",IF(L1769=LIST!$A$73,"",IF(L1769=LIST!$A$81,"",IF(L1769=LIST!$A$82,"",IF(L1769=LIST!$A$79,"",IF(K1769=LIST!$A$75,LIST!$A$75,ROUND(J1769*L1769,2)))))))))))))</f>
        <v/>
      </c>
      <c r="J1769" s="43">
        <f>IF(D1769="",0,IF(K1769=LIST!$A$75,0,IF(K1769=LIST!$A$76,0,IF(K1769=LIST!$A$77,0,IF(K1769=LIST!$A$78,0,(MIN(D1769,8)-K1769))))))</f>
        <v>0</v>
      </c>
      <c r="K1769" s="185" t="str">
        <f>IF(D1769="","",IF('CLAIM FORM'!$M$7="",0,IF(L1769=LIST!$A$78,0,IF('CLAIM FORM'!$M$7="R&amp;D",0,IF(E1769="",LIST!$A$75,IF(F1769=LIST!$F$30,0,IFERROR(((VLOOKUP(E1769,'TRAINING CODE'!B:D,3,FALSE)*MIN(D1769,8))),LIST!$A$76)))))))</f>
        <v/>
      </c>
      <c r="L1769" s="183" t="str">
        <f>IF(B1769="","",IF('CLAIM FORM'!$M$7="",LIST!$A$77,IFERROR(VLOOKUP(B1769,'PHR (Project Hourly Rate)'!B:G,6,FALSE),LIST!$A$78)))</f>
        <v/>
      </c>
    </row>
    <row r="1770" spans="1:12" ht="36" customHeight="1">
      <c r="A1770" s="184">
        <v>1768</v>
      </c>
      <c r="B1770" s="46"/>
      <c r="C1770" s="47"/>
      <c r="D1770" s="48"/>
      <c r="E1770" s="49"/>
      <c r="F1770" s="49"/>
      <c r="G1770" s="41" t="str">
        <f>IF(C1770="","",VLOOKUP(WEEKDAY(C1770),LIST!$A$15:$B$21,2,FALSE))</f>
        <v/>
      </c>
      <c r="H1770" s="42" t="str">
        <f>IF(B1770="","",IF(L1770=LIST!$A$80,LIST!$A$78,IF(L1770=LIST!$A$81,LIST!$A$78,IF(L1770=LIST!$A$82,LIST!$A$78,IF(IFERROR(VLOOKUP(B1770,'PHR (Project Hourly Rate)'!B:G,6,FALSE),LIST!$A$78)=0,LIST!$A$79,L1770)))))</f>
        <v/>
      </c>
      <c r="I1770" s="42" t="str">
        <f>IF(B1770="","",IF(L1770=LIST!$A$75,"",IF(K1770=LIST!$A$76,LIST!$A$76,IF(L1770=LIST!$A$77,"",IF(L1770=LIST!$A$78,"",IF(L1770=LIST!$A$80,"",IF(L1770=LIST!$A$72,"",IF(L1770=LIST!$A$73,"",IF(L1770=LIST!$A$81,"",IF(L1770=LIST!$A$82,"",IF(L1770=LIST!$A$79,"",IF(K1770=LIST!$A$75,LIST!$A$75,ROUND(J1770*L1770,2)))))))))))))</f>
        <v/>
      </c>
      <c r="J1770" s="43">
        <f>IF(D1770="",0,IF(K1770=LIST!$A$75,0,IF(K1770=LIST!$A$76,0,IF(K1770=LIST!$A$77,0,IF(K1770=LIST!$A$78,0,(MIN(D1770,8)-K1770))))))</f>
        <v>0</v>
      </c>
      <c r="K1770" s="185" t="str">
        <f>IF(D1770="","",IF('CLAIM FORM'!$M$7="",0,IF(L1770=LIST!$A$78,0,IF('CLAIM FORM'!$M$7="R&amp;D",0,IF(E1770="",LIST!$A$75,IF(F1770=LIST!$F$30,0,IFERROR(((VLOOKUP(E1770,'TRAINING CODE'!B:D,3,FALSE)*MIN(D1770,8))),LIST!$A$76)))))))</f>
        <v/>
      </c>
      <c r="L1770" s="183" t="str">
        <f>IF(B1770="","",IF('CLAIM FORM'!$M$7="",LIST!$A$77,IFERROR(VLOOKUP(B1770,'PHR (Project Hourly Rate)'!B:G,6,FALSE),LIST!$A$78)))</f>
        <v/>
      </c>
    </row>
    <row r="1771" spans="1:12" ht="36" customHeight="1">
      <c r="A1771" s="184">
        <v>1769</v>
      </c>
      <c r="B1771" s="46"/>
      <c r="C1771" s="47"/>
      <c r="D1771" s="48"/>
      <c r="E1771" s="49"/>
      <c r="F1771" s="49"/>
      <c r="G1771" s="41" t="str">
        <f>IF(C1771="","",VLOOKUP(WEEKDAY(C1771),LIST!$A$15:$B$21,2,FALSE))</f>
        <v/>
      </c>
      <c r="H1771" s="42" t="str">
        <f>IF(B1771="","",IF(L1771=LIST!$A$80,LIST!$A$78,IF(L1771=LIST!$A$81,LIST!$A$78,IF(L1771=LIST!$A$82,LIST!$A$78,IF(IFERROR(VLOOKUP(B1771,'PHR (Project Hourly Rate)'!B:G,6,FALSE),LIST!$A$78)=0,LIST!$A$79,L1771)))))</f>
        <v/>
      </c>
      <c r="I1771" s="42" t="str">
        <f>IF(B1771="","",IF(L1771=LIST!$A$75,"",IF(K1771=LIST!$A$76,LIST!$A$76,IF(L1771=LIST!$A$77,"",IF(L1771=LIST!$A$78,"",IF(L1771=LIST!$A$80,"",IF(L1771=LIST!$A$72,"",IF(L1771=LIST!$A$73,"",IF(L1771=LIST!$A$81,"",IF(L1771=LIST!$A$82,"",IF(L1771=LIST!$A$79,"",IF(K1771=LIST!$A$75,LIST!$A$75,ROUND(J1771*L1771,2)))))))))))))</f>
        <v/>
      </c>
      <c r="J1771" s="43">
        <f>IF(D1771="",0,IF(K1771=LIST!$A$75,0,IF(K1771=LIST!$A$76,0,IF(K1771=LIST!$A$77,0,IF(K1771=LIST!$A$78,0,(MIN(D1771,8)-K1771))))))</f>
        <v>0</v>
      </c>
      <c r="K1771" s="185" t="str">
        <f>IF(D1771="","",IF('CLAIM FORM'!$M$7="",0,IF(L1771=LIST!$A$78,0,IF('CLAIM FORM'!$M$7="R&amp;D",0,IF(E1771="",LIST!$A$75,IF(F1771=LIST!$F$30,0,IFERROR(((VLOOKUP(E1771,'TRAINING CODE'!B:D,3,FALSE)*MIN(D1771,8))),LIST!$A$76)))))))</f>
        <v/>
      </c>
      <c r="L1771" s="183" t="str">
        <f>IF(B1771="","",IF('CLAIM FORM'!$M$7="",LIST!$A$77,IFERROR(VLOOKUP(B1771,'PHR (Project Hourly Rate)'!B:G,6,FALSE),LIST!$A$78)))</f>
        <v/>
      </c>
    </row>
    <row r="1772" spans="1:12" ht="36" customHeight="1">
      <c r="A1772" s="184">
        <v>1770</v>
      </c>
      <c r="B1772" s="46"/>
      <c r="C1772" s="47"/>
      <c r="D1772" s="48"/>
      <c r="E1772" s="49"/>
      <c r="F1772" s="49"/>
      <c r="G1772" s="41" t="str">
        <f>IF(C1772="","",VLOOKUP(WEEKDAY(C1772),LIST!$A$15:$B$21,2,FALSE))</f>
        <v/>
      </c>
      <c r="H1772" s="42" t="str">
        <f>IF(B1772="","",IF(L1772=LIST!$A$80,LIST!$A$78,IF(L1772=LIST!$A$81,LIST!$A$78,IF(L1772=LIST!$A$82,LIST!$A$78,IF(IFERROR(VLOOKUP(B1772,'PHR (Project Hourly Rate)'!B:G,6,FALSE),LIST!$A$78)=0,LIST!$A$79,L1772)))))</f>
        <v/>
      </c>
      <c r="I1772" s="42" t="str">
        <f>IF(B1772="","",IF(L1772=LIST!$A$75,"",IF(K1772=LIST!$A$76,LIST!$A$76,IF(L1772=LIST!$A$77,"",IF(L1772=LIST!$A$78,"",IF(L1772=LIST!$A$80,"",IF(L1772=LIST!$A$72,"",IF(L1772=LIST!$A$73,"",IF(L1772=LIST!$A$81,"",IF(L1772=LIST!$A$82,"",IF(L1772=LIST!$A$79,"",IF(K1772=LIST!$A$75,LIST!$A$75,ROUND(J1772*L1772,2)))))))))))))</f>
        <v/>
      </c>
      <c r="J1772" s="43">
        <f>IF(D1772="",0,IF(K1772=LIST!$A$75,0,IF(K1772=LIST!$A$76,0,IF(K1772=LIST!$A$77,0,IF(K1772=LIST!$A$78,0,(MIN(D1772,8)-K1772))))))</f>
        <v>0</v>
      </c>
      <c r="K1772" s="185" t="str">
        <f>IF(D1772="","",IF('CLAIM FORM'!$M$7="",0,IF(L1772=LIST!$A$78,0,IF('CLAIM FORM'!$M$7="R&amp;D",0,IF(E1772="",LIST!$A$75,IF(F1772=LIST!$F$30,0,IFERROR(((VLOOKUP(E1772,'TRAINING CODE'!B:D,3,FALSE)*MIN(D1772,8))),LIST!$A$76)))))))</f>
        <v/>
      </c>
      <c r="L1772" s="183" t="str">
        <f>IF(B1772="","",IF('CLAIM FORM'!$M$7="",LIST!$A$77,IFERROR(VLOOKUP(B1772,'PHR (Project Hourly Rate)'!B:G,6,FALSE),LIST!$A$78)))</f>
        <v/>
      </c>
    </row>
    <row r="1773" spans="1:12" ht="36" customHeight="1">
      <c r="A1773" s="184">
        <v>1771</v>
      </c>
      <c r="B1773" s="46"/>
      <c r="C1773" s="47"/>
      <c r="D1773" s="48"/>
      <c r="E1773" s="49"/>
      <c r="F1773" s="49"/>
      <c r="G1773" s="41" t="str">
        <f>IF(C1773="","",VLOOKUP(WEEKDAY(C1773),LIST!$A$15:$B$21,2,FALSE))</f>
        <v/>
      </c>
      <c r="H1773" s="42" t="str">
        <f>IF(B1773="","",IF(L1773=LIST!$A$80,LIST!$A$78,IF(L1773=LIST!$A$81,LIST!$A$78,IF(L1773=LIST!$A$82,LIST!$A$78,IF(IFERROR(VLOOKUP(B1773,'PHR (Project Hourly Rate)'!B:G,6,FALSE),LIST!$A$78)=0,LIST!$A$79,L1773)))))</f>
        <v/>
      </c>
      <c r="I1773" s="42" t="str">
        <f>IF(B1773="","",IF(L1773=LIST!$A$75,"",IF(K1773=LIST!$A$76,LIST!$A$76,IF(L1773=LIST!$A$77,"",IF(L1773=LIST!$A$78,"",IF(L1773=LIST!$A$80,"",IF(L1773=LIST!$A$72,"",IF(L1773=LIST!$A$73,"",IF(L1773=LIST!$A$81,"",IF(L1773=LIST!$A$82,"",IF(L1773=LIST!$A$79,"",IF(K1773=LIST!$A$75,LIST!$A$75,ROUND(J1773*L1773,2)))))))))))))</f>
        <v/>
      </c>
      <c r="J1773" s="43">
        <f>IF(D1773="",0,IF(K1773=LIST!$A$75,0,IF(K1773=LIST!$A$76,0,IF(K1773=LIST!$A$77,0,IF(K1773=LIST!$A$78,0,(MIN(D1773,8)-K1773))))))</f>
        <v>0</v>
      </c>
      <c r="K1773" s="185" t="str">
        <f>IF(D1773="","",IF('CLAIM FORM'!$M$7="",0,IF(L1773=LIST!$A$78,0,IF('CLAIM FORM'!$M$7="R&amp;D",0,IF(E1773="",LIST!$A$75,IF(F1773=LIST!$F$30,0,IFERROR(((VLOOKUP(E1773,'TRAINING CODE'!B:D,3,FALSE)*MIN(D1773,8))),LIST!$A$76)))))))</f>
        <v/>
      </c>
      <c r="L1773" s="183" t="str">
        <f>IF(B1773="","",IF('CLAIM FORM'!$M$7="",LIST!$A$77,IFERROR(VLOOKUP(B1773,'PHR (Project Hourly Rate)'!B:G,6,FALSE),LIST!$A$78)))</f>
        <v/>
      </c>
    </row>
    <row r="1774" spans="1:12" ht="36" customHeight="1">
      <c r="A1774" s="184">
        <v>1772</v>
      </c>
      <c r="B1774" s="46"/>
      <c r="C1774" s="47"/>
      <c r="D1774" s="48"/>
      <c r="E1774" s="49"/>
      <c r="F1774" s="49"/>
      <c r="G1774" s="41" t="str">
        <f>IF(C1774="","",VLOOKUP(WEEKDAY(C1774),LIST!$A$15:$B$21,2,FALSE))</f>
        <v/>
      </c>
      <c r="H1774" s="42" t="str">
        <f>IF(B1774="","",IF(L1774=LIST!$A$80,LIST!$A$78,IF(L1774=LIST!$A$81,LIST!$A$78,IF(L1774=LIST!$A$82,LIST!$A$78,IF(IFERROR(VLOOKUP(B1774,'PHR (Project Hourly Rate)'!B:G,6,FALSE),LIST!$A$78)=0,LIST!$A$79,L1774)))))</f>
        <v/>
      </c>
      <c r="I1774" s="42" t="str">
        <f>IF(B1774="","",IF(L1774=LIST!$A$75,"",IF(K1774=LIST!$A$76,LIST!$A$76,IF(L1774=LIST!$A$77,"",IF(L1774=LIST!$A$78,"",IF(L1774=LIST!$A$80,"",IF(L1774=LIST!$A$72,"",IF(L1774=LIST!$A$73,"",IF(L1774=LIST!$A$81,"",IF(L1774=LIST!$A$82,"",IF(L1774=LIST!$A$79,"",IF(K1774=LIST!$A$75,LIST!$A$75,ROUND(J1774*L1774,2)))))))))))))</f>
        <v/>
      </c>
      <c r="J1774" s="43">
        <f>IF(D1774="",0,IF(K1774=LIST!$A$75,0,IF(K1774=LIST!$A$76,0,IF(K1774=LIST!$A$77,0,IF(K1774=LIST!$A$78,0,(MIN(D1774,8)-K1774))))))</f>
        <v>0</v>
      </c>
      <c r="K1774" s="185" t="str">
        <f>IF(D1774="","",IF('CLAIM FORM'!$M$7="",0,IF(L1774=LIST!$A$78,0,IF('CLAIM FORM'!$M$7="R&amp;D",0,IF(E1774="",LIST!$A$75,IF(F1774=LIST!$F$30,0,IFERROR(((VLOOKUP(E1774,'TRAINING CODE'!B:D,3,FALSE)*MIN(D1774,8))),LIST!$A$76)))))))</f>
        <v/>
      </c>
      <c r="L1774" s="183" t="str">
        <f>IF(B1774="","",IF('CLAIM FORM'!$M$7="",LIST!$A$77,IFERROR(VLOOKUP(B1774,'PHR (Project Hourly Rate)'!B:G,6,FALSE),LIST!$A$78)))</f>
        <v/>
      </c>
    </row>
    <row r="1775" spans="1:12" ht="36" customHeight="1">
      <c r="A1775" s="184">
        <v>1773</v>
      </c>
      <c r="B1775" s="46"/>
      <c r="C1775" s="47"/>
      <c r="D1775" s="48"/>
      <c r="E1775" s="49"/>
      <c r="F1775" s="49"/>
      <c r="G1775" s="41" t="str">
        <f>IF(C1775="","",VLOOKUP(WEEKDAY(C1775),LIST!$A$15:$B$21,2,FALSE))</f>
        <v/>
      </c>
      <c r="H1775" s="42" t="str">
        <f>IF(B1775="","",IF(L1775=LIST!$A$80,LIST!$A$78,IF(L1775=LIST!$A$81,LIST!$A$78,IF(L1775=LIST!$A$82,LIST!$A$78,IF(IFERROR(VLOOKUP(B1775,'PHR (Project Hourly Rate)'!B:G,6,FALSE),LIST!$A$78)=0,LIST!$A$79,L1775)))))</f>
        <v/>
      </c>
      <c r="I1775" s="42" t="str">
        <f>IF(B1775="","",IF(L1775=LIST!$A$75,"",IF(K1775=LIST!$A$76,LIST!$A$76,IF(L1775=LIST!$A$77,"",IF(L1775=LIST!$A$78,"",IF(L1775=LIST!$A$80,"",IF(L1775=LIST!$A$72,"",IF(L1775=LIST!$A$73,"",IF(L1775=LIST!$A$81,"",IF(L1775=LIST!$A$82,"",IF(L1775=LIST!$A$79,"",IF(K1775=LIST!$A$75,LIST!$A$75,ROUND(J1775*L1775,2)))))))))))))</f>
        <v/>
      </c>
      <c r="J1775" s="43">
        <f>IF(D1775="",0,IF(K1775=LIST!$A$75,0,IF(K1775=LIST!$A$76,0,IF(K1775=LIST!$A$77,0,IF(K1775=LIST!$A$78,0,(MIN(D1775,8)-K1775))))))</f>
        <v>0</v>
      </c>
      <c r="K1775" s="185" t="str">
        <f>IF(D1775="","",IF('CLAIM FORM'!$M$7="",0,IF(L1775=LIST!$A$78,0,IF('CLAIM FORM'!$M$7="R&amp;D",0,IF(E1775="",LIST!$A$75,IF(F1775=LIST!$F$30,0,IFERROR(((VLOOKUP(E1775,'TRAINING CODE'!B:D,3,FALSE)*MIN(D1775,8))),LIST!$A$76)))))))</f>
        <v/>
      </c>
      <c r="L1775" s="183" t="str">
        <f>IF(B1775="","",IF('CLAIM FORM'!$M$7="",LIST!$A$77,IFERROR(VLOOKUP(B1775,'PHR (Project Hourly Rate)'!B:G,6,FALSE),LIST!$A$78)))</f>
        <v/>
      </c>
    </row>
    <row r="1776" spans="1:12" ht="36" customHeight="1">
      <c r="A1776" s="184">
        <v>1774</v>
      </c>
      <c r="B1776" s="46"/>
      <c r="C1776" s="47"/>
      <c r="D1776" s="48"/>
      <c r="E1776" s="49"/>
      <c r="F1776" s="49"/>
      <c r="G1776" s="41" t="str">
        <f>IF(C1776="","",VLOOKUP(WEEKDAY(C1776),LIST!$A$15:$B$21,2,FALSE))</f>
        <v/>
      </c>
      <c r="H1776" s="42" t="str">
        <f>IF(B1776="","",IF(L1776=LIST!$A$80,LIST!$A$78,IF(L1776=LIST!$A$81,LIST!$A$78,IF(L1776=LIST!$A$82,LIST!$A$78,IF(IFERROR(VLOOKUP(B1776,'PHR (Project Hourly Rate)'!B:G,6,FALSE),LIST!$A$78)=0,LIST!$A$79,L1776)))))</f>
        <v/>
      </c>
      <c r="I1776" s="42" t="str">
        <f>IF(B1776="","",IF(L1776=LIST!$A$75,"",IF(K1776=LIST!$A$76,LIST!$A$76,IF(L1776=LIST!$A$77,"",IF(L1776=LIST!$A$78,"",IF(L1776=LIST!$A$80,"",IF(L1776=LIST!$A$72,"",IF(L1776=LIST!$A$73,"",IF(L1776=LIST!$A$81,"",IF(L1776=LIST!$A$82,"",IF(L1776=LIST!$A$79,"",IF(K1776=LIST!$A$75,LIST!$A$75,ROUND(J1776*L1776,2)))))))))))))</f>
        <v/>
      </c>
      <c r="J1776" s="43">
        <f>IF(D1776="",0,IF(K1776=LIST!$A$75,0,IF(K1776=LIST!$A$76,0,IF(K1776=LIST!$A$77,0,IF(K1776=LIST!$A$78,0,(MIN(D1776,8)-K1776))))))</f>
        <v>0</v>
      </c>
      <c r="K1776" s="185" t="str">
        <f>IF(D1776="","",IF('CLAIM FORM'!$M$7="",0,IF(L1776=LIST!$A$78,0,IF('CLAIM FORM'!$M$7="R&amp;D",0,IF(E1776="",LIST!$A$75,IF(F1776=LIST!$F$30,0,IFERROR(((VLOOKUP(E1776,'TRAINING CODE'!B:D,3,FALSE)*MIN(D1776,8))),LIST!$A$76)))))))</f>
        <v/>
      </c>
      <c r="L1776" s="183" t="str">
        <f>IF(B1776="","",IF('CLAIM FORM'!$M$7="",LIST!$A$77,IFERROR(VLOOKUP(B1776,'PHR (Project Hourly Rate)'!B:G,6,FALSE),LIST!$A$78)))</f>
        <v/>
      </c>
    </row>
    <row r="1777" spans="1:12" ht="36" customHeight="1">
      <c r="A1777" s="184">
        <v>1775</v>
      </c>
      <c r="B1777" s="46"/>
      <c r="C1777" s="47"/>
      <c r="D1777" s="48"/>
      <c r="E1777" s="49"/>
      <c r="F1777" s="49"/>
      <c r="G1777" s="41" t="str">
        <f>IF(C1777="","",VLOOKUP(WEEKDAY(C1777),LIST!$A$15:$B$21,2,FALSE))</f>
        <v/>
      </c>
      <c r="H1777" s="42" t="str">
        <f>IF(B1777="","",IF(L1777=LIST!$A$80,LIST!$A$78,IF(L1777=LIST!$A$81,LIST!$A$78,IF(L1777=LIST!$A$82,LIST!$A$78,IF(IFERROR(VLOOKUP(B1777,'PHR (Project Hourly Rate)'!B:G,6,FALSE),LIST!$A$78)=0,LIST!$A$79,L1777)))))</f>
        <v/>
      </c>
      <c r="I1777" s="42" t="str">
        <f>IF(B1777="","",IF(L1777=LIST!$A$75,"",IF(K1777=LIST!$A$76,LIST!$A$76,IF(L1777=LIST!$A$77,"",IF(L1777=LIST!$A$78,"",IF(L1777=LIST!$A$80,"",IF(L1777=LIST!$A$72,"",IF(L1777=LIST!$A$73,"",IF(L1777=LIST!$A$81,"",IF(L1777=LIST!$A$82,"",IF(L1777=LIST!$A$79,"",IF(K1777=LIST!$A$75,LIST!$A$75,ROUND(J1777*L1777,2)))))))))))))</f>
        <v/>
      </c>
      <c r="J1777" s="43">
        <f>IF(D1777="",0,IF(K1777=LIST!$A$75,0,IF(K1777=LIST!$A$76,0,IF(K1777=LIST!$A$77,0,IF(K1777=LIST!$A$78,0,(MIN(D1777,8)-K1777))))))</f>
        <v>0</v>
      </c>
      <c r="K1777" s="185" t="str">
        <f>IF(D1777="","",IF('CLAIM FORM'!$M$7="",0,IF(L1777=LIST!$A$78,0,IF('CLAIM FORM'!$M$7="R&amp;D",0,IF(E1777="",LIST!$A$75,IF(F1777=LIST!$F$30,0,IFERROR(((VLOOKUP(E1777,'TRAINING CODE'!B:D,3,FALSE)*MIN(D1777,8))),LIST!$A$76)))))))</f>
        <v/>
      </c>
      <c r="L1777" s="183" t="str">
        <f>IF(B1777="","",IF('CLAIM FORM'!$M$7="",LIST!$A$77,IFERROR(VLOOKUP(B1777,'PHR (Project Hourly Rate)'!B:G,6,FALSE),LIST!$A$78)))</f>
        <v/>
      </c>
    </row>
    <row r="1778" spans="1:12" ht="36" customHeight="1">
      <c r="A1778" s="184">
        <v>1776</v>
      </c>
      <c r="B1778" s="46"/>
      <c r="C1778" s="47"/>
      <c r="D1778" s="48"/>
      <c r="E1778" s="49"/>
      <c r="F1778" s="49"/>
      <c r="G1778" s="41" t="str">
        <f>IF(C1778="","",VLOOKUP(WEEKDAY(C1778),LIST!$A$15:$B$21,2,FALSE))</f>
        <v/>
      </c>
      <c r="H1778" s="42" t="str">
        <f>IF(B1778="","",IF(L1778=LIST!$A$80,LIST!$A$78,IF(L1778=LIST!$A$81,LIST!$A$78,IF(L1778=LIST!$A$82,LIST!$A$78,IF(IFERROR(VLOOKUP(B1778,'PHR (Project Hourly Rate)'!B:G,6,FALSE),LIST!$A$78)=0,LIST!$A$79,L1778)))))</f>
        <v/>
      </c>
      <c r="I1778" s="42" t="str">
        <f>IF(B1778="","",IF(L1778=LIST!$A$75,"",IF(K1778=LIST!$A$76,LIST!$A$76,IF(L1778=LIST!$A$77,"",IF(L1778=LIST!$A$78,"",IF(L1778=LIST!$A$80,"",IF(L1778=LIST!$A$72,"",IF(L1778=LIST!$A$73,"",IF(L1778=LIST!$A$81,"",IF(L1778=LIST!$A$82,"",IF(L1778=LIST!$A$79,"",IF(K1778=LIST!$A$75,LIST!$A$75,ROUND(J1778*L1778,2)))))))))))))</f>
        <v/>
      </c>
      <c r="J1778" s="43">
        <f>IF(D1778="",0,IF(K1778=LIST!$A$75,0,IF(K1778=LIST!$A$76,0,IF(K1778=LIST!$A$77,0,IF(K1778=LIST!$A$78,0,(MIN(D1778,8)-K1778))))))</f>
        <v>0</v>
      </c>
      <c r="K1778" s="185" t="str">
        <f>IF(D1778="","",IF('CLAIM FORM'!$M$7="",0,IF(L1778=LIST!$A$78,0,IF('CLAIM FORM'!$M$7="R&amp;D",0,IF(E1778="",LIST!$A$75,IF(F1778=LIST!$F$30,0,IFERROR(((VLOOKUP(E1778,'TRAINING CODE'!B:D,3,FALSE)*MIN(D1778,8))),LIST!$A$76)))))))</f>
        <v/>
      </c>
      <c r="L1778" s="183" t="str">
        <f>IF(B1778="","",IF('CLAIM FORM'!$M$7="",LIST!$A$77,IFERROR(VLOOKUP(B1778,'PHR (Project Hourly Rate)'!B:G,6,FALSE),LIST!$A$78)))</f>
        <v/>
      </c>
    </row>
    <row r="1779" spans="1:12" ht="36" customHeight="1">
      <c r="A1779" s="184">
        <v>1777</v>
      </c>
      <c r="B1779" s="46"/>
      <c r="C1779" s="47"/>
      <c r="D1779" s="48"/>
      <c r="E1779" s="49"/>
      <c r="F1779" s="49"/>
      <c r="G1779" s="41" t="str">
        <f>IF(C1779="","",VLOOKUP(WEEKDAY(C1779),LIST!$A$15:$B$21,2,FALSE))</f>
        <v/>
      </c>
      <c r="H1779" s="42" t="str">
        <f>IF(B1779="","",IF(L1779=LIST!$A$80,LIST!$A$78,IF(L1779=LIST!$A$81,LIST!$A$78,IF(L1779=LIST!$A$82,LIST!$A$78,IF(IFERROR(VLOOKUP(B1779,'PHR (Project Hourly Rate)'!B:G,6,FALSE),LIST!$A$78)=0,LIST!$A$79,L1779)))))</f>
        <v/>
      </c>
      <c r="I1779" s="42" t="str">
        <f>IF(B1779="","",IF(L1779=LIST!$A$75,"",IF(K1779=LIST!$A$76,LIST!$A$76,IF(L1779=LIST!$A$77,"",IF(L1779=LIST!$A$78,"",IF(L1779=LIST!$A$80,"",IF(L1779=LIST!$A$72,"",IF(L1779=LIST!$A$73,"",IF(L1779=LIST!$A$81,"",IF(L1779=LIST!$A$82,"",IF(L1779=LIST!$A$79,"",IF(K1779=LIST!$A$75,LIST!$A$75,ROUND(J1779*L1779,2)))))))))))))</f>
        <v/>
      </c>
      <c r="J1779" s="43">
        <f>IF(D1779="",0,IF(K1779=LIST!$A$75,0,IF(K1779=LIST!$A$76,0,IF(K1779=LIST!$A$77,0,IF(K1779=LIST!$A$78,0,(MIN(D1779,8)-K1779))))))</f>
        <v>0</v>
      </c>
      <c r="K1779" s="185" t="str">
        <f>IF(D1779="","",IF('CLAIM FORM'!$M$7="",0,IF(L1779=LIST!$A$78,0,IF('CLAIM FORM'!$M$7="R&amp;D",0,IF(E1779="",LIST!$A$75,IF(F1779=LIST!$F$30,0,IFERROR(((VLOOKUP(E1779,'TRAINING CODE'!B:D,3,FALSE)*MIN(D1779,8))),LIST!$A$76)))))))</f>
        <v/>
      </c>
      <c r="L1779" s="183" t="str">
        <f>IF(B1779="","",IF('CLAIM FORM'!$M$7="",LIST!$A$77,IFERROR(VLOOKUP(B1779,'PHR (Project Hourly Rate)'!B:G,6,FALSE),LIST!$A$78)))</f>
        <v/>
      </c>
    </row>
    <row r="1780" spans="1:12" ht="36" customHeight="1">
      <c r="A1780" s="184">
        <v>1778</v>
      </c>
      <c r="B1780" s="46"/>
      <c r="C1780" s="47"/>
      <c r="D1780" s="48"/>
      <c r="E1780" s="49"/>
      <c r="F1780" s="49"/>
      <c r="G1780" s="41" t="str">
        <f>IF(C1780="","",VLOOKUP(WEEKDAY(C1780),LIST!$A$15:$B$21,2,FALSE))</f>
        <v/>
      </c>
      <c r="H1780" s="42" t="str">
        <f>IF(B1780="","",IF(L1780=LIST!$A$80,LIST!$A$78,IF(L1780=LIST!$A$81,LIST!$A$78,IF(L1780=LIST!$A$82,LIST!$A$78,IF(IFERROR(VLOOKUP(B1780,'PHR (Project Hourly Rate)'!B:G,6,FALSE),LIST!$A$78)=0,LIST!$A$79,L1780)))))</f>
        <v/>
      </c>
      <c r="I1780" s="42" t="str">
        <f>IF(B1780="","",IF(L1780=LIST!$A$75,"",IF(K1780=LIST!$A$76,LIST!$A$76,IF(L1780=LIST!$A$77,"",IF(L1780=LIST!$A$78,"",IF(L1780=LIST!$A$80,"",IF(L1780=LIST!$A$72,"",IF(L1780=LIST!$A$73,"",IF(L1780=LIST!$A$81,"",IF(L1780=LIST!$A$82,"",IF(L1780=LIST!$A$79,"",IF(K1780=LIST!$A$75,LIST!$A$75,ROUND(J1780*L1780,2)))))))))))))</f>
        <v/>
      </c>
      <c r="J1780" s="43">
        <f>IF(D1780="",0,IF(K1780=LIST!$A$75,0,IF(K1780=LIST!$A$76,0,IF(K1780=LIST!$A$77,0,IF(K1780=LIST!$A$78,0,(MIN(D1780,8)-K1780))))))</f>
        <v>0</v>
      </c>
      <c r="K1780" s="185" t="str">
        <f>IF(D1780="","",IF('CLAIM FORM'!$M$7="",0,IF(L1780=LIST!$A$78,0,IF('CLAIM FORM'!$M$7="R&amp;D",0,IF(E1780="",LIST!$A$75,IF(F1780=LIST!$F$30,0,IFERROR(((VLOOKUP(E1780,'TRAINING CODE'!B:D,3,FALSE)*MIN(D1780,8))),LIST!$A$76)))))))</f>
        <v/>
      </c>
      <c r="L1780" s="183" t="str">
        <f>IF(B1780="","",IF('CLAIM FORM'!$M$7="",LIST!$A$77,IFERROR(VLOOKUP(B1780,'PHR (Project Hourly Rate)'!B:G,6,FALSE),LIST!$A$78)))</f>
        <v/>
      </c>
    </row>
    <row r="1781" spans="1:12" ht="36" customHeight="1">
      <c r="A1781" s="184">
        <v>1779</v>
      </c>
      <c r="B1781" s="46"/>
      <c r="C1781" s="47"/>
      <c r="D1781" s="48"/>
      <c r="E1781" s="49"/>
      <c r="F1781" s="49"/>
      <c r="G1781" s="41" t="str">
        <f>IF(C1781="","",VLOOKUP(WEEKDAY(C1781),LIST!$A$15:$B$21,2,FALSE))</f>
        <v/>
      </c>
      <c r="H1781" s="42" t="str">
        <f>IF(B1781="","",IF(L1781=LIST!$A$80,LIST!$A$78,IF(L1781=LIST!$A$81,LIST!$A$78,IF(L1781=LIST!$A$82,LIST!$A$78,IF(IFERROR(VLOOKUP(B1781,'PHR (Project Hourly Rate)'!B:G,6,FALSE),LIST!$A$78)=0,LIST!$A$79,L1781)))))</f>
        <v/>
      </c>
      <c r="I1781" s="42" t="str">
        <f>IF(B1781="","",IF(L1781=LIST!$A$75,"",IF(K1781=LIST!$A$76,LIST!$A$76,IF(L1781=LIST!$A$77,"",IF(L1781=LIST!$A$78,"",IF(L1781=LIST!$A$80,"",IF(L1781=LIST!$A$72,"",IF(L1781=LIST!$A$73,"",IF(L1781=LIST!$A$81,"",IF(L1781=LIST!$A$82,"",IF(L1781=LIST!$A$79,"",IF(K1781=LIST!$A$75,LIST!$A$75,ROUND(J1781*L1781,2)))))))))))))</f>
        <v/>
      </c>
      <c r="J1781" s="43">
        <f>IF(D1781="",0,IF(K1781=LIST!$A$75,0,IF(K1781=LIST!$A$76,0,IF(K1781=LIST!$A$77,0,IF(K1781=LIST!$A$78,0,(MIN(D1781,8)-K1781))))))</f>
        <v>0</v>
      </c>
      <c r="K1781" s="185" t="str">
        <f>IF(D1781="","",IF('CLAIM FORM'!$M$7="",0,IF(L1781=LIST!$A$78,0,IF('CLAIM FORM'!$M$7="R&amp;D",0,IF(E1781="",LIST!$A$75,IF(F1781=LIST!$F$30,0,IFERROR(((VLOOKUP(E1781,'TRAINING CODE'!B:D,3,FALSE)*MIN(D1781,8))),LIST!$A$76)))))))</f>
        <v/>
      </c>
      <c r="L1781" s="183" t="str">
        <f>IF(B1781="","",IF('CLAIM FORM'!$M$7="",LIST!$A$77,IFERROR(VLOOKUP(B1781,'PHR (Project Hourly Rate)'!B:G,6,FALSE),LIST!$A$78)))</f>
        <v/>
      </c>
    </row>
    <row r="1782" spans="1:12" ht="36" customHeight="1">
      <c r="A1782" s="184">
        <v>1780</v>
      </c>
      <c r="B1782" s="46"/>
      <c r="C1782" s="47"/>
      <c r="D1782" s="48"/>
      <c r="E1782" s="49"/>
      <c r="F1782" s="49"/>
      <c r="G1782" s="41" t="str">
        <f>IF(C1782="","",VLOOKUP(WEEKDAY(C1782),LIST!$A$15:$B$21,2,FALSE))</f>
        <v/>
      </c>
      <c r="H1782" s="42" t="str">
        <f>IF(B1782="","",IF(L1782=LIST!$A$80,LIST!$A$78,IF(L1782=LIST!$A$81,LIST!$A$78,IF(L1782=LIST!$A$82,LIST!$A$78,IF(IFERROR(VLOOKUP(B1782,'PHR (Project Hourly Rate)'!B:G,6,FALSE),LIST!$A$78)=0,LIST!$A$79,L1782)))))</f>
        <v/>
      </c>
      <c r="I1782" s="42" t="str">
        <f>IF(B1782="","",IF(L1782=LIST!$A$75,"",IF(K1782=LIST!$A$76,LIST!$A$76,IF(L1782=LIST!$A$77,"",IF(L1782=LIST!$A$78,"",IF(L1782=LIST!$A$80,"",IF(L1782=LIST!$A$72,"",IF(L1782=LIST!$A$73,"",IF(L1782=LIST!$A$81,"",IF(L1782=LIST!$A$82,"",IF(L1782=LIST!$A$79,"",IF(K1782=LIST!$A$75,LIST!$A$75,ROUND(J1782*L1782,2)))))))))))))</f>
        <v/>
      </c>
      <c r="J1782" s="43">
        <f>IF(D1782="",0,IF(K1782=LIST!$A$75,0,IF(K1782=LIST!$A$76,0,IF(K1782=LIST!$A$77,0,IF(K1782=LIST!$A$78,0,(MIN(D1782,8)-K1782))))))</f>
        <v>0</v>
      </c>
      <c r="K1782" s="185" t="str">
        <f>IF(D1782="","",IF('CLAIM FORM'!$M$7="",0,IF(L1782=LIST!$A$78,0,IF('CLAIM FORM'!$M$7="R&amp;D",0,IF(E1782="",LIST!$A$75,IF(F1782=LIST!$F$30,0,IFERROR(((VLOOKUP(E1782,'TRAINING CODE'!B:D,3,FALSE)*MIN(D1782,8))),LIST!$A$76)))))))</f>
        <v/>
      </c>
      <c r="L1782" s="183" t="str">
        <f>IF(B1782="","",IF('CLAIM FORM'!$M$7="",LIST!$A$77,IFERROR(VLOOKUP(B1782,'PHR (Project Hourly Rate)'!B:G,6,FALSE),LIST!$A$78)))</f>
        <v/>
      </c>
    </row>
    <row r="1783" spans="1:12" ht="36" customHeight="1">
      <c r="A1783" s="184">
        <v>1781</v>
      </c>
      <c r="B1783" s="46"/>
      <c r="C1783" s="47"/>
      <c r="D1783" s="48"/>
      <c r="E1783" s="49"/>
      <c r="F1783" s="49"/>
      <c r="G1783" s="41" t="str">
        <f>IF(C1783="","",VLOOKUP(WEEKDAY(C1783),LIST!$A$15:$B$21,2,FALSE))</f>
        <v/>
      </c>
      <c r="H1783" s="42" t="str">
        <f>IF(B1783="","",IF(L1783=LIST!$A$80,LIST!$A$78,IF(L1783=LIST!$A$81,LIST!$A$78,IF(L1783=LIST!$A$82,LIST!$A$78,IF(IFERROR(VLOOKUP(B1783,'PHR (Project Hourly Rate)'!B:G,6,FALSE),LIST!$A$78)=0,LIST!$A$79,L1783)))))</f>
        <v/>
      </c>
      <c r="I1783" s="42" t="str">
        <f>IF(B1783="","",IF(L1783=LIST!$A$75,"",IF(K1783=LIST!$A$76,LIST!$A$76,IF(L1783=LIST!$A$77,"",IF(L1783=LIST!$A$78,"",IF(L1783=LIST!$A$80,"",IF(L1783=LIST!$A$72,"",IF(L1783=LIST!$A$73,"",IF(L1783=LIST!$A$81,"",IF(L1783=LIST!$A$82,"",IF(L1783=LIST!$A$79,"",IF(K1783=LIST!$A$75,LIST!$A$75,ROUND(J1783*L1783,2)))))))))))))</f>
        <v/>
      </c>
      <c r="J1783" s="43">
        <f>IF(D1783="",0,IF(K1783=LIST!$A$75,0,IF(K1783=LIST!$A$76,0,IF(K1783=LIST!$A$77,0,IF(K1783=LIST!$A$78,0,(MIN(D1783,8)-K1783))))))</f>
        <v>0</v>
      </c>
      <c r="K1783" s="185" t="str">
        <f>IF(D1783="","",IF('CLAIM FORM'!$M$7="",0,IF(L1783=LIST!$A$78,0,IF('CLAIM FORM'!$M$7="R&amp;D",0,IF(E1783="",LIST!$A$75,IF(F1783=LIST!$F$30,0,IFERROR(((VLOOKUP(E1783,'TRAINING CODE'!B:D,3,FALSE)*MIN(D1783,8))),LIST!$A$76)))))))</f>
        <v/>
      </c>
      <c r="L1783" s="183" t="str">
        <f>IF(B1783="","",IF('CLAIM FORM'!$M$7="",LIST!$A$77,IFERROR(VLOOKUP(B1783,'PHR (Project Hourly Rate)'!B:G,6,FALSE),LIST!$A$78)))</f>
        <v/>
      </c>
    </row>
    <row r="1784" spans="1:12" ht="36" customHeight="1">
      <c r="A1784" s="184">
        <v>1782</v>
      </c>
      <c r="B1784" s="46"/>
      <c r="C1784" s="47"/>
      <c r="D1784" s="48"/>
      <c r="E1784" s="49"/>
      <c r="F1784" s="49"/>
      <c r="G1784" s="41" t="str">
        <f>IF(C1784="","",VLOOKUP(WEEKDAY(C1784),LIST!$A$15:$B$21,2,FALSE))</f>
        <v/>
      </c>
      <c r="H1784" s="42" t="str">
        <f>IF(B1784="","",IF(L1784=LIST!$A$80,LIST!$A$78,IF(L1784=LIST!$A$81,LIST!$A$78,IF(L1784=LIST!$A$82,LIST!$A$78,IF(IFERROR(VLOOKUP(B1784,'PHR (Project Hourly Rate)'!B:G,6,FALSE),LIST!$A$78)=0,LIST!$A$79,L1784)))))</f>
        <v/>
      </c>
      <c r="I1784" s="42" t="str">
        <f>IF(B1784="","",IF(L1784=LIST!$A$75,"",IF(K1784=LIST!$A$76,LIST!$A$76,IF(L1784=LIST!$A$77,"",IF(L1784=LIST!$A$78,"",IF(L1784=LIST!$A$80,"",IF(L1784=LIST!$A$72,"",IF(L1784=LIST!$A$73,"",IF(L1784=LIST!$A$81,"",IF(L1784=LIST!$A$82,"",IF(L1784=LIST!$A$79,"",IF(K1784=LIST!$A$75,LIST!$A$75,ROUND(J1784*L1784,2)))))))))))))</f>
        <v/>
      </c>
      <c r="J1784" s="43">
        <f>IF(D1784="",0,IF(K1784=LIST!$A$75,0,IF(K1784=LIST!$A$76,0,IF(K1784=LIST!$A$77,0,IF(K1784=LIST!$A$78,0,(MIN(D1784,8)-K1784))))))</f>
        <v>0</v>
      </c>
      <c r="K1784" s="185" t="str">
        <f>IF(D1784="","",IF('CLAIM FORM'!$M$7="",0,IF(L1784=LIST!$A$78,0,IF('CLAIM FORM'!$M$7="R&amp;D",0,IF(E1784="",LIST!$A$75,IF(F1784=LIST!$F$30,0,IFERROR(((VLOOKUP(E1784,'TRAINING CODE'!B:D,3,FALSE)*MIN(D1784,8))),LIST!$A$76)))))))</f>
        <v/>
      </c>
      <c r="L1784" s="183" t="str">
        <f>IF(B1784="","",IF('CLAIM FORM'!$M$7="",LIST!$A$77,IFERROR(VLOOKUP(B1784,'PHR (Project Hourly Rate)'!B:G,6,FALSE),LIST!$A$78)))</f>
        <v/>
      </c>
    </row>
    <row r="1785" spans="1:12" ht="36" customHeight="1">
      <c r="A1785" s="184">
        <v>1783</v>
      </c>
      <c r="B1785" s="46"/>
      <c r="C1785" s="47"/>
      <c r="D1785" s="48"/>
      <c r="E1785" s="49"/>
      <c r="F1785" s="49"/>
      <c r="G1785" s="41" t="str">
        <f>IF(C1785="","",VLOOKUP(WEEKDAY(C1785),LIST!$A$15:$B$21,2,FALSE))</f>
        <v/>
      </c>
      <c r="H1785" s="42" t="str">
        <f>IF(B1785="","",IF(L1785=LIST!$A$80,LIST!$A$78,IF(L1785=LIST!$A$81,LIST!$A$78,IF(L1785=LIST!$A$82,LIST!$A$78,IF(IFERROR(VLOOKUP(B1785,'PHR (Project Hourly Rate)'!B:G,6,FALSE),LIST!$A$78)=0,LIST!$A$79,L1785)))))</f>
        <v/>
      </c>
      <c r="I1785" s="42" t="str">
        <f>IF(B1785="","",IF(L1785=LIST!$A$75,"",IF(K1785=LIST!$A$76,LIST!$A$76,IF(L1785=LIST!$A$77,"",IF(L1785=LIST!$A$78,"",IF(L1785=LIST!$A$80,"",IF(L1785=LIST!$A$72,"",IF(L1785=LIST!$A$73,"",IF(L1785=LIST!$A$81,"",IF(L1785=LIST!$A$82,"",IF(L1785=LIST!$A$79,"",IF(K1785=LIST!$A$75,LIST!$A$75,ROUND(J1785*L1785,2)))))))))))))</f>
        <v/>
      </c>
      <c r="J1785" s="43">
        <f>IF(D1785="",0,IF(K1785=LIST!$A$75,0,IF(K1785=LIST!$A$76,0,IF(K1785=LIST!$A$77,0,IF(K1785=LIST!$A$78,0,(MIN(D1785,8)-K1785))))))</f>
        <v>0</v>
      </c>
      <c r="K1785" s="185" t="str">
        <f>IF(D1785="","",IF('CLAIM FORM'!$M$7="",0,IF(L1785=LIST!$A$78,0,IF('CLAIM FORM'!$M$7="R&amp;D",0,IF(E1785="",LIST!$A$75,IF(F1785=LIST!$F$30,0,IFERROR(((VLOOKUP(E1785,'TRAINING CODE'!B:D,3,FALSE)*MIN(D1785,8))),LIST!$A$76)))))))</f>
        <v/>
      </c>
      <c r="L1785" s="183" t="str">
        <f>IF(B1785="","",IF('CLAIM FORM'!$M$7="",LIST!$A$77,IFERROR(VLOOKUP(B1785,'PHR (Project Hourly Rate)'!B:G,6,FALSE),LIST!$A$78)))</f>
        <v/>
      </c>
    </row>
    <row r="1786" spans="1:12" ht="36" customHeight="1">
      <c r="A1786" s="184">
        <v>1784</v>
      </c>
      <c r="B1786" s="46"/>
      <c r="C1786" s="47"/>
      <c r="D1786" s="48"/>
      <c r="E1786" s="49"/>
      <c r="F1786" s="49"/>
      <c r="G1786" s="41" t="str">
        <f>IF(C1786="","",VLOOKUP(WEEKDAY(C1786),LIST!$A$15:$B$21,2,FALSE))</f>
        <v/>
      </c>
      <c r="H1786" s="42" t="str">
        <f>IF(B1786="","",IF(L1786=LIST!$A$80,LIST!$A$78,IF(L1786=LIST!$A$81,LIST!$A$78,IF(L1786=LIST!$A$82,LIST!$A$78,IF(IFERROR(VLOOKUP(B1786,'PHR (Project Hourly Rate)'!B:G,6,FALSE),LIST!$A$78)=0,LIST!$A$79,L1786)))))</f>
        <v/>
      </c>
      <c r="I1786" s="42" t="str">
        <f>IF(B1786="","",IF(L1786=LIST!$A$75,"",IF(K1786=LIST!$A$76,LIST!$A$76,IF(L1786=LIST!$A$77,"",IF(L1786=LIST!$A$78,"",IF(L1786=LIST!$A$80,"",IF(L1786=LIST!$A$72,"",IF(L1786=LIST!$A$73,"",IF(L1786=LIST!$A$81,"",IF(L1786=LIST!$A$82,"",IF(L1786=LIST!$A$79,"",IF(K1786=LIST!$A$75,LIST!$A$75,ROUND(J1786*L1786,2)))))))))))))</f>
        <v/>
      </c>
      <c r="J1786" s="43">
        <f>IF(D1786="",0,IF(K1786=LIST!$A$75,0,IF(K1786=LIST!$A$76,0,IF(K1786=LIST!$A$77,0,IF(K1786=LIST!$A$78,0,(MIN(D1786,8)-K1786))))))</f>
        <v>0</v>
      </c>
      <c r="K1786" s="185" t="str">
        <f>IF(D1786="","",IF('CLAIM FORM'!$M$7="",0,IF(L1786=LIST!$A$78,0,IF('CLAIM FORM'!$M$7="R&amp;D",0,IF(E1786="",LIST!$A$75,IF(F1786=LIST!$F$30,0,IFERROR(((VLOOKUP(E1786,'TRAINING CODE'!B:D,3,FALSE)*MIN(D1786,8))),LIST!$A$76)))))))</f>
        <v/>
      </c>
      <c r="L1786" s="183" t="str">
        <f>IF(B1786="","",IF('CLAIM FORM'!$M$7="",LIST!$A$77,IFERROR(VLOOKUP(B1786,'PHR (Project Hourly Rate)'!B:G,6,FALSE),LIST!$A$78)))</f>
        <v/>
      </c>
    </row>
    <row r="1787" spans="1:12" ht="36" customHeight="1">
      <c r="A1787" s="184">
        <v>1785</v>
      </c>
      <c r="B1787" s="46"/>
      <c r="C1787" s="47"/>
      <c r="D1787" s="48"/>
      <c r="E1787" s="49"/>
      <c r="F1787" s="49"/>
      <c r="G1787" s="41" t="str">
        <f>IF(C1787="","",VLOOKUP(WEEKDAY(C1787),LIST!$A$15:$B$21,2,FALSE))</f>
        <v/>
      </c>
      <c r="H1787" s="42" t="str">
        <f>IF(B1787="","",IF(L1787=LIST!$A$80,LIST!$A$78,IF(L1787=LIST!$A$81,LIST!$A$78,IF(L1787=LIST!$A$82,LIST!$A$78,IF(IFERROR(VLOOKUP(B1787,'PHR (Project Hourly Rate)'!B:G,6,FALSE),LIST!$A$78)=0,LIST!$A$79,L1787)))))</f>
        <v/>
      </c>
      <c r="I1787" s="42" t="str">
        <f>IF(B1787="","",IF(L1787=LIST!$A$75,"",IF(K1787=LIST!$A$76,LIST!$A$76,IF(L1787=LIST!$A$77,"",IF(L1787=LIST!$A$78,"",IF(L1787=LIST!$A$80,"",IF(L1787=LIST!$A$72,"",IF(L1787=LIST!$A$73,"",IF(L1787=LIST!$A$81,"",IF(L1787=LIST!$A$82,"",IF(L1787=LIST!$A$79,"",IF(K1787=LIST!$A$75,LIST!$A$75,ROUND(J1787*L1787,2)))))))))))))</f>
        <v/>
      </c>
      <c r="J1787" s="43">
        <f>IF(D1787="",0,IF(K1787=LIST!$A$75,0,IF(K1787=LIST!$A$76,0,IF(K1787=LIST!$A$77,0,IF(K1787=LIST!$A$78,0,(MIN(D1787,8)-K1787))))))</f>
        <v>0</v>
      </c>
      <c r="K1787" s="185" t="str">
        <f>IF(D1787="","",IF('CLAIM FORM'!$M$7="",0,IF(L1787=LIST!$A$78,0,IF('CLAIM FORM'!$M$7="R&amp;D",0,IF(E1787="",LIST!$A$75,IF(F1787=LIST!$F$30,0,IFERROR(((VLOOKUP(E1787,'TRAINING CODE'!B:D,3,FALSE)*MIN(D1787,8))),LIST!$A$76)))))))</f>
        <v/>
      </c>
      <c r="L1787" s="183" t="str">
        <f>IF(B1787="","",IF('CLAIM FORM'!$M$7="",LIST!$A$77,IFERROR(VLOOKUP(B1787,'PHR (Project Hourly Rate)'!B:G,6,FALSE),LIST!$A$78)))</f>
        <v/>
      </c>
    </row>
    <row r="1788" spans="1:12" ht="36" customHeight="1">
      <c r="A1788" s="184">
        <v>1786</v>
      </c>
      <c r="B1788" s="46"/>
      <c r="C1788" s="47"/>
      <c r="D1788" s="48"/>
      <c r="E1788" s="49"/>
      <c r="F1788" s="49"/>
      <c r="G1788" s="41" t="str">
        <f>IF(C1788="","",VLOOKUP(WEEKDAY(C1788),LIST!$A$15:$B$21,2,FALSE))</f>
        <v/>
      </c>
      <c r="H1788" s="42" t="str">
        <f>IF(B1788="","",IF(L1788=LIST!$A$80,LIST!$A$78,IF(L1788=LIST!$A$81,LIST!$A$78,IF(L1788=LIST!$A$82,LIST!$A$78,IF(IFERROR(VLOOKUP(B1788,'PHR (Project Hourly Rate)'!B:G,6,FALSE),LIST!$A$78)=0,LIST!$A$79,L1788)))))</f>
        <v/>
      </c>
      <c r="I1788" s="42" t="str">
        <f>IF(B1788="","",IF(L1788=LIST!$A$75,"",IF(K1788=LIST!$A$76,LIST!$A$76,IF(L1788=LIST!$A$77,"",IF(L1788=LIST!$A$78,"",IF(L1788=LIST!$A$80,"",IF(L1788=LIST!$A$72,"",IF(L1788=LIST!$A$73,"",IF(L1788=LIST!$A$81,"",IF(L1788=LIST!$A$82,"",IF(L1788=LIST!$A$79,"",IF(K1788=LIST!$A$75,LIST!$A$75,ROUND(J1788*L1788,2)))))))))))))</f>
        <v/>
      </c>
      <c r="J1788" s="43">
        <f>IF(D1788="",0,IF(K1788=LIST!$A$75,0,IF(K1788=LIST!$A$76,0,IF(K1788=LIST!$A$77,0,IF(K1788=LIST!$A$78,0,(MIN(D1788,8)-K1788))))))</f>
        <v>0</v>
      </c>
      <c r="K1788" s="185" t="str">
        <f>IF(D1788="","",IF('CLAIM FORM'!$M$7="",0,IF(L1788=LIST!$A$78,0,IF('CLAIM FORM'!$M$7="R&amp;D",0,IF(E1788="",LIST!$A$75,IF(F1788=LIST!$F$30,0,IFERROR(((VLOOKUP(E1788,'TRAINING CODE'!B:D,3,FALSE)*MIN(D1788,8))),LIST!$A$76)))))))</f>
        <v/>
      </c>
      <c r="L1788" s="183" t="str">
        <f>IF(B1788="","",IF('CLAIM FORM'!$M$7="",LIST!$A$77,IFERROR(VLOOKUP(B1788,'PHR (Project Hourly Rate)'!B:G,6,FALSE),LIST!$A$78)))</f>
        <v/>
      </c>
    </row>
    <row r="1789" spans="1:12" ht="36" customHeight="1">
      <c r="A1789" s="184">
        <v>1787</v>
      </c>
      <c r="B1789" s="46"/>
      <c r="C1789" s="47"/>
      <c r="D1789" s="48"/>
      <c r="E1789" s="49"/>
      <c r="F1789" s="49"/>
      <c r="G1789" s="41" t="str">
        <f>IF(C1789="","",VLOOKUP(WEEKDAY(C1789),LIST!$A$15:$B$21,2,FALSE))</f>
        <v/>
      </c>
      <c r="H1789" s="42" t="str">
        <f>IF(B1789="","",IF(L1789=LIST!$A$80,LIST!$A$78,IF(L1789=LIST!$A$81,LIST!$A$78,IF(L1789=LIST!$A$82,LIST!$A$78,IF(IFERROR(VLOOKUP(B1789,'PHR (Project Hourly Rate)'!B:G,6,FALSE),LIST!$A$78)=0,LIST!$A$79,L1789)))))</f>
        <v/>
      </c>
      <c r="I1789" s="42" t="str">
        <f>IF(B1789="","",IF(L1789=LIST!$A$75,"",IF(K1789=LIST!$A$76,LIST!$A$76,IF(L1789=LIST!$A$77,"",IF(L1789=LIST!$A$78,"",IF(L1789=LIST!$A$80,"",IF(L1789=LIST!$A$72,"",IF(L1789=LIST!$A$73,"",IF(L1789=LIST!$A$81,"",IF(L1789=LIST!$A$82,"",IF(L1789=LIST!$A$79,"",IF(K1789=LIST!$A$75,LIST!$A$75,ROUND(J1789*L1789,2)))))))))))))</f>
        <v/>
      </c>
      <c r="J1789" s="43">
        <f>IF(D1789="",0,IF(K1789=LIST!$A$75,0,IF(K1789=LIST!$A$76,0,IF(K1789=LIST!$A$77,0,IF(K1789=LIST!$A$78,0,(MIN(D1789,8)-K1789))))))</f>
        <v>0</v>
      </c>
      <c r="K1789" s="185" t="str">
        <f>IF(D1789="","",IF('CLAIM FORM'!$M$7="",0,IF(L1789=LIST!$A$78,0,IF('CLAIM FORM'!$M$7="R&amp;D",0,IF(E1789="",LIST!$A$75,IF(F1789=LIST!$F$30,0,IFERROR(((VLOOKUP(E1789,'TRAINING CODE'!B:D,3,FALSE)*MIN(D1789,8))),LIST!$A$76)))))))</f>
        <v/>
      </c>
      <c r="L1789" s="183" t="str">
        <f>IF(B1789="","",IF('CLAIM FORM'!$M$7="",LIST!$A$77,IFERROR(VLOOKUP(B1789,'PHR (Project Hourly Rate)'!B:G,6,FALSE),LIST!$A$78)))</f>
        <v/>
      </c>
    </row>
    <row r="1790" spans="1:12" ht="36" customHeight="1">
      <c r="A1790" s="184">
        <v>1788</v>
      </c>
      <c r="B1790" s="46"/>
      <c r="C1790" s="47"/>
      <c r="D1790" s="48"/>
      <c r="E1790" s="49"/>
      <c r="F1790" s="49"/>
      <c r="G1790" s="41" t="str">
        <f>IF(C1790="","",VLOOKUP(WEEKDAY(C1790),LIST!$A$15:$B$21,2,FALSE))</f>
        <v/>
      </c>
      <c r="H1790" s="42" t="str">
        <f>IF(B1790="","",IF(L1790=LIST!$A$80,LIST!$A$78,IF(L1790=LIST!$A$81,LIST!$A$78,IF(L1790=LIST!$A$82,LIST!$A$78,IF(IFERROR(VLOOKUP(B1790,'PHR (Project Hourly Rate)'!B:G,6,FALSE),LIST!$A$78)=0,LIST!$A$79,L1790)))))</f>
        <v/>
      </c>
      <c r="I1790" s="42" t="str">
        <f>IF(B1790="","",IF(L1790=LIST!$A$75,"",IF(K1790=LIST!$A$76,LIST!$A$76,IF(L1790=LIST!$A$77,"",IF(L1790=LIST!$A$78,"",IF(L1790=LIST!$A$80,"",IF(L1790=LIST!$A$72,"",IF(L1790=LIST!$A$73,"",IF(L1790=LIST!$A$81,"",IF(L1790=LIST!$A$82,"",IF(L1790=LIST!$A$79,"",IF(K1790=LIST!$A$75,LIST!$A$75,ROUND(J1790*L1790,2)))))))))))))</f>
        <v/>
      </c>
      <c r="J1790" s="43">
        <f>IF(D1790="",0,IF(K1790=LIST!$A$75,0,IF(K1790=LIST!$A$76,0,IF(K1790=LIST!$A$77,0,IF(K1790=LIST!$A$78,0,(MIN(D1790,8)-K1790))))))</f>
        <v>0</v>
      </c>
      <c r="K1790" s="185" t="str">
        <f>IF(D1790="","",IF('CLAIM FORM'!$M$7="",0,IF(L1790=LIST!$A$78,0,IF('CLAIM FORM'!$M$7="R&amp;D",0,IF(E1790="",LIST!$A$75,IF(F1790=LIST!$F$30,0,IFERROR(((VLOOKUP(E1790,'TRAINING CODE'!B:D,3,FALSE)*MIN(D1790,8))),LIST!$A$76)))))))</f>
        <v/>
      </c>
      <c r="L1790" s="183" t="str">
        <f>IF(B1790="","",IF('CLAIM FORM'!$M$7="",LIST!$A$77,IFERROR(VLOOKUP(B1790,'PHR (Project Hourly Rate)'!B:G,6,FALSE),LIST!$A$78)))</f>
        <v/>
      </c>
    </row>
    <row r="1791" spans="1:12" ht="36" customHeight="1">
      <c r="A1791" s="184">
        <v>1789</v>
      </c>
      <c r="B1791" s="46"/>
      <c r="C1791" s="47"/>
      <c r="D1791" s="48"/>
      <c r="E1791" s="49"/>
      <c r="F1791" s="49"/>
      <c r="G1791" s="41" t="str">
        <f>IF(C1791="","",VLOOKUP(WEEKDAY(C1791),LIST!$A$15:$B$21,2,FALSE))</f>
        <v/>
      </c>
      <c r="H1791" s="42" t="str">
        <f>IF(B1791="","",IF(L1791=LIST!$A$80,LIST!$A$78,IF(L1791=LIST!$A$81,LIST!$A$78,IF(L1791=LIST!$A$82,LIST!$A$78,IF(IFERROR(VLOOKUP(B1791,'PHR (Project Hourly Rate)'!B:G,6,FALSE),LIST!$A$78)=0,LIST!$A$79,L1791)))))</f>
        <v/>
      </c>
      <c r="I1791" s="42" t="str">
        <f>IF(B1791="","",IF(L1791=LIST!$A$75,"",IF(K1791=LIST!$A$76,LIST!$A$76,IF(L1791=LIST!$A$77,"",IF(L1791=LIST!$A$78,"",IF(L1791=LIST!$A$80,"",IF(L1791=LIST!$A$72,"",IF(L1791=LIST!$A$73,"",IF(L1791=LIST!$A$81,"",IF(L1791=LIST!$A$82,"",IF(L1791=LIST!$A$79,"",IF(K1791=LIST!$A$75,LIST!$A$75,ROUND(J1791*L1791,2)))))))))))))</f>
        <v/>
      </c>
      <c r="J1791" s="43">
        <f>IF(D1791="",0,IF(K1791=LIST!$A$75,0,IF(K1791=LIST!$A$76,0,IF(K1791=LIST!$A$77,0,IF(K1791=LIST!$A$78,0,(MIN(D1791,8)-K1791))))))</f>
        <v>0</v>
      </c>
      <c r="K1791" s="185" t="str">
        <f>IF(D1791="","",IF('CLAIM FORM'!$M$7="",0,IF(L1791=LIST!$A$78,0,IF('CLAIM FORM'!$M$7="R&amp;D",0,IF(E1791="",LIST!$A$75,IF(F1791=LIST!$F$30,0,IFERROR(((VLOOKUP(E1791,'TRAINING CODE'!B:D,3,FALSE)*MIN(D1791,8))),LIST!$A$76)))))))</f>
        <v/>
      </c>
      <c r="L1791" s="183" t="str">
        <f>IF(B1791="","",IF('CLAIM FORM'!$M$7="",LIST!$A$77,IFERROR(VLOOKUP(B1791,'PHR (Project Hourly Rate)'!B:G,6,FALSE),LIST!$A$78)))</f>
        <v/>
      </c>
    </row>
    <row r="1792" spans="1:12" ht="36" customHeight="1">
      <c r="A1792" s="184">
        <v>1790</v>
      </c>
      <c r="B1792" s="46"/>
      <c r="C1792" s="47"/>
      <c r="D1792" s="48"/>
      <c r="E1792" s="49"/>
      <c r="F1792" s="49"/>
      <c r="G1792" s="41" t="str">
        <f>IF(C1792="","",VLOOKUP(WEEKDAY(C1792),LIST!$A$15:$B$21,2,FALSE))</f>
        <v/>
      </c>
      <c r="H1792" s="42" t="str">
        <f>IF(B1792="","",IF(L1792=LIST!$A$80,LIST!$A$78,IF(L1792=LIST!$A$81,LIST!$A$78,IF(L1792=LIST!$A$82,LIST!$A$78,IF(IFERROR(VLOOKUP(B1792,'PHR (Project Hourly Rate)'!B:G,6,FALSE),LIST!$A$78)=0,LIST!$A$79,L1792)))))</f>
        <v/>
      </c>
      <c r="I1792" s="42" t="str">
        <f>IF(B1792="","",IF(L1792=LIST!$A$75,"",IF(K1792=LIST!$A$76,LIST!$A$76,IF(L1792=LIST!$A$77,"",IF(L1792=LIST!$A$78,"",IF(L1792=LIST!$A$80,"",IF(L1792=LIST!$A$72,"",IF(L1792=LIST!$A$73,"",IF(L1792=LIST!$A$81,"",IF(L1792=LIST!$A$82,"",IF(L1792=LIST!$A$79,"",IF(K1792=LIST!$A$75,LIST!$A$75,ROUND(J1792*L1792,2)))))))))))))</f>
        <v/>
      </c>
      <c r="J1792" s="43">
        <f>IF(D1792="",0,IF(K1792=LIST!$A$75,0,IF(K1792=LIST!$A$76,0,IF(K1792=LIST!$A$77,0,IF(K1792=LIST!$A$78,0,(MIN(D1792,8)-K1792))))))</f>
        <v>0</v>
      </c>
      <c r="K1792" s="185" t="str">
        <f>IF(D1792="","",IF('CLAIM FORM'!$M$7="",0,IF(L1792=LIST!$A$78,0,IF('CLAIM FORM'!$M$7="R&amp;D",0,IF(E1792="",LIST!$A$75,IF(F1792=LIST!$F$30,0,IFERROR(((VLOOKUP(E1792,'TRAINING CODE'!B:D,3,FALSE)*MIN(D1792,8))),LIST!$A$76)))))))</f>
        <v/>
      </c>
      <c r="L1792" s="183" t="str">
        <f>IF(B1792="","",IF('CLAIM FORM'!$M$7="",LIST!$A$77,IFERROR(VLOOKUP(B1792,'PHR (Project Hourly Rate)'!B:G,6,FALSE),LIST!$A$78)))</f>
        <v/>
      </c>
    </row>
    <row r="1793" spans="1:12" ht="36" customHeight="1">
      <c r="A1793" s="184">
        <v>1791</v>
      </c>
      <c r="B1793" s="46"/>
      <c r="C1793" s="47"/>
      <c r="D1793" s="48"/>
      <c r="E1793" s="49"/>
      <c r="F1793" s="49"/>
      <c r="G1793" s="41" t="str">
        <f>IF(C1793="","",VLOOKUP(WEEKDAY(C1793),LIST!$A$15:$B$21,2,FALSE))</f>
        <v/>
      </c>
      <c r="H1793" s="42" t="str">
        <f>IF(B1793="","",IF(L1793=LIST!$A$80,LIST!$A$78,IF(L1793=LIST!$A$81,LIST!$A$78,IF(L1793=LIST!$A$82,LIST!$A$78,IF(IFERROR(VLOOKUP(B1793,'PHR (Project Hourly Rate)'!B:G,6,FALSE),LIST!$A$78)=0,LIST!$A$79,L1793)))))</f>
        <v/>
      </c>
      <c r="I1793" s="42" t="str">
        <f>IF(B1793="","",IF(L1793=LIST!$A$75,"",IF(K1793=LIST!$A$76,LIST!$A$76,IF(L1793=LIST!$A$77,"",IF(L1793=LIST!$A$78,"",IF(L1793=LIST!$A$80,"",IF(L1793=LIST!$A$72,"",IF(L1793=LIST!$A$73,"",IF(L1793=LIST!$A$81,"",IF(L1793=LIST!$A$82,"",IF(L1793=LIST!$A$79,"",IF(K1793=LIST!$A$75,LIST!$A$75,ROUND(J1793*L1793,2)))))))))))))</f>
        <v/>
      </c>
      <c r="J1793" s="43">
        <f>IF(D1793="",0,IF(K1793=LIST!$A$75,0,IF(K1793=LIST!$A$76,0,IF(K1793=LIST!$A$77,0,IF(K1793=LIST!$A$78,0,(MIN(D1793,8)-K1793))))))</f>
        <v>0</v>
      </c>
      <c r="K1793" s="185" t="str">
        <f>IF(D1793="","",IF('CLAIM FORM'!$M$7="",0,IF(L1793=LIST!$A$78,0,IF('CLAIM FORM'!$M$7="R&amp;D",0,IF(E1793="",LIST!$A$75,IF(F1793=LIST!$F$30,0,IFERROR(((VLOOKUP(E1793,'TRAINING CODE'!B:D,3,FALSE)*MIN(D1793,8))),LIST!$A$76)))))))</f>
        <v/>
      </c>
      <c r="L1793" s="183" t="str">
        <f>IF(B1793="","",IF('CLAIM FORM'!$M$7="",LIST!$A$77,IFERROR(VLOOKUP(B1793,'PHR (Project Hourly Rate)'!B:G,6,FALSE),LIST!$A$78)))</f>
        <v/>
      </c>
    </row>
    <row r="1794" spans="1:12" ht="36" customHeight="1">
      <c r="A1794" s="184">
        <v>1792</v>
      </c>
      <c r="B1794" s="46"/>
      <c r="C1794" s="47"/>
      <c r="D1794" s="48"/>
      <c r="E1794" s="49"/>
      <c r="F1794" s="49"/>
      <c r="G1794" s="41" t="str">
        <f>IF(C1794="","",VLOOKUP(WEEKDAY(C1794),LIST!$A$15:$B$21,2,FALSE))</f>
        <v/>
      </c>
      <c r="H1794" s="42" t="str">
        <f>IF(B1794="","",IF(L1794=LIST!$A$80,LIST!$A$78,IF(L1794=LIST!$A$81,LIST!$A$78,IF(L1794=LIST!$A$82,LIST!$A$78,IF(IFERROR(VLOOKUP(B1794,'PHR (Project Hourly Rate)'!B:G,6,FALSE),LIST!$A$78)=0,LIST!$A$79,L1794)))))</f>
        <v/>
      </c>
      <c r="I1794" s="42" t="str">
        <f>IF(B1794="","",IF(L1794=LIST!$A$75,"",IF(K1794=LIST!$A$76,LIST!$A$76,IF(L1794=LIST!$A$77,"",IF(L1794=LIST!$A$78,"",IF(L1794=LIST!$A$80,"",IF(L1794=LIST!$A$72,"",IF(L1794=LIST!$A$73,"",IF(L1794=LIST!$A$81,"",IF(L1794=LIST!$A$82,"",IF(L1794=LIST!$A$79,"",IF(K1794=LIST!$A$75,LIST!$A$75,ROUND(J1794*L1794,2)))))))))))))</f>
        <v/>
      </c>
      <c r="J1794" s="43">
        <f>IF(D1794="",0,IF(K1794=LIST!$A$75,0,IF(K1794=LIST!$A$76,0,IF(K1794=LIST!$A$77,0,IF(K1794=LIST!$A$78,0,(MIN(D1794,8)-K1794))))))</f>
        <v>0</v>
      </c>
      <c r="K1794" s="185" t="str">
        <f>IF(D1794="","",IF('CLAIM FORM'!$M$7="",0,IF(L1794=LIST!$A$78,0,IF('CLAIM FORM'!$M$7="R&amp;D",0,IF(E1794="",LIST!$A$75,IF(F1794=LIST!$F$30,0,IFERROR(((VLOOKUP(E1794,'TRAINING CODE'!B:D,3,FALSE)*MIN(D1794,8))),LIST!$A$76)))))))</f>
        <v/>
      </c>
      <c r="L1794" s="183" t="str">
        <f>IF(B1794="","",IF('CLAIM FORM'!$M$7="",LIST!$A$77,IFERROR(VLOOKUP(B1794,'PHR (Project Hourly Rate)'!B:G,6,FALSE),LIST!$A$78)))</f>
        <v/>
      </c>
    </row>
    <row r="1795" spans="1:12" ht="36" customHeight="1">
      <c r="A1795" s="184">
        <v>1793</v>
      </c>
      <c r="B1795" s="46"/>
      <c r="C1795" s="47"/>
      <c r="D1795" s="48"/>
      <c r="E1795" s="49"/>
      <c r="F1795" s="49"/>
      <c r="G1795" s="41" t="str">
        <f>IF(C1795="","",VLOOKUP(WEEKDAY(C1795),LIST!$A$15:$B$21,2,FALSE))</f>
        <v/>
      </c>
      <c r="H1795" s="42" t="str">
        <f>IF(B1795="","",IF(L1795=LIST!$A$80,LIST!$A$78,IF(L1795=LIST!$A$81,LIST!$A$78,IF(L1795=LIST!$A$82,LIST!$A$78,IF(IFERROR(VLOOKUP(B1795,'PHR (Project Hourly Rate)'!B:G,6,FALSE),LIST!$A$78)=0,LIST!$A$79,L1795)))))</f>
        <v/>
      </c>
      <c r="I1795" s="42" t="str">
        <f>IF(B1795="","",IF(L1795=LIST!$A$75,"",IF(K1795=LIST!$A$76,LIST!$A$76,IF(L1795=LIST!$A$77,"",IF(L1795=LIST!$A$78,"",IF(L1795=LIST!$A$80,"",IF(L1795=LIST!$A$72,"",IF(L1795=LIST!$A$73,"",IF(L1795=LIST!$A$81,"",IF(L1795=LIST!$A$82,"",IF(L1795=LIST!$A$79,"",IF(K1795=LIST!$A$75,LIST!$A$75,ROUND(J1795*L1795,2)))))))))))))</f>
        <v/>
      </c>
      <c r="J1795" s="43">
        <f>IF(D1795="",0,IF(K1795=LIST!$A$75,0,IF(K1795=LIST!$A$76,0,IF(K1795=LIST!$A$77,0,IF(K1795=LIST!$A$78,0,(MIN(D1795,8)-K1795))))))</f>
        <v>0</v>
      </c>
      <c r="K1795" s="185" t="str">
        <f>IF(D1795="","",IF('CLAIM FORM'!$M$7="",0,IF(L1795=LIST!$A$78,0,IF('CLAIM FORM'!$M$7="R&amp;D",0,IF(E1795="",LIST!$A$75,IF(F1795=LIST!$F$30,0,IFERROR(((VLOOKUP(E1795,'TRAINING CODE'!B:D,3,FALSE)*MIN(D1795,8))),LIST!$A$76)))))))</f>
        <v/>
      </c>
      <c r="L1795" s="183" t="str">
        <f>IF(B1795="","",IF('CLAIM FORM'!$M$7="",LIST!$A$77,IFERROR(VLOOKUP(B1795,'PHR (Project Hourly Rate)'!B:G,6,FALSE),LIST!$A$78)))</f>
        <v/>
      </c>
    </row>
    <row r="1796" spans="1:12" ht="36" customHeight="1">
      <c r="A1796" s="184">
        <v>1794</v>
      </c>
      <c r="B1796" s="46"/>
      <c r="C1796" s="47"/>
      <c r="D1796" s="48"/>
      <c r="E1796" s="49"/>
      <c r="F1796" s="49"/>
      <c r="G1796" s="41" t="str">
        <f>IF(C1796="","",VLOOKUP(WEEKDAY(C1796),LIST!$A$15:$B$21,2,FALSE))</f>
        <v/>
      </c>
      <c r="H1796" s="42" t="str">
        <f>IF(B1796="","",IF(L1796=LIST!$A$80,LIST!$A$78,IF(L1796=LIST!$A$81,LIST!$A$78,IF(L1796=LIST!$A$82,LIST!$A$78,IF(IFERROR(VLOOKUP(B1796,'PHR (Project Hourly Rate)'!B:G,6,FALSE),LIST!$A$78)=0,LIST!$A$79,L1796)))))</f>
        <v/>
      </c>
      <c r="I1796" s="42" t="str">
        <f>IF(B1796="","",IF(L1796=LIST!$A$75,"",IF(K1796=LIST!$A$76,LIST!$A$76,IF(L1796=LIST!$A$77,"",IF(L1796=LIST!$A$78,"",IF(L1796=LIST!$A$80,"",IF(L1796=LIST!$A$72,"",IF(L1796=LIST!$A$73,"",IF(L1796=LIST!$A$81,"",IF(L1796=LIST!$A$82,"",IF(L1796=LIST!$A$79,"",IF(K1796=LIST!$A$75,LIST!$A$75,ROUND(J1796*L1796,2)))))))))))))</f>
        <v/>
      </c>
      <c r="J1796" s="43">
        <f>IF(D1796="",0,IF(K1796=LIST!$A$75,0,IF(K1796=LIST!$A$76,0,IF(K1796=LIST!$A$77,0,IF(K1796=LIST!$A$78,0,(MIN(D1796,8)-K1796))))))</f>
        <v>0</v>
      </c>
      <c r="K1796" s="185" t="str">
        <f>IF(D1796="","",IF('CLAIM FORM'!$M$7="",0,IF(L1796=LIST!$A$78,0,IF('CLAIM FORM'!$M$7="R&amp;D",0,IF(E1796="",LIST!$A$75,IF(F1796=LIST!$F$30,0,IFERROR(((VLOOKUP(E1796,'TRAINING CODE'!B:D,3,FALSE)*MIN(D1796,8))),LIST!$A$76)))))))</f>
        <v/>
      </c>
      <c r="L1796" s="183" t="str">
        <f>IF(B1796="","",IF('CLAIM FORM'!$M$7="",LIST!$A$77,IFERROR(VLOOKUP(B1796,'PHR (Project Hourly Rate)'!B:G,6,FALSE),LIST!$A$78)))</f>
        <v/>
      </c>
    </row>
    <row r="1797" spans="1:12" ht="36" customHeight="1">
      <c r="A1797" s="184">
        <v>1795</v>
      </c>
      <c r="B1797" s="46"/>
      <c r="C1797" s="47"/>
      <c r="D1797" s="48"/>
      <c r="E1797" s="49"/>
      <c r="F1797" s="49"/>
      <c r="G1797" s="41" t="str">
        <f>IF(C1797="","",VLOOKUP(WEEKDAY(C1797),LIST!$A$15:$B$21,2,FALSE))</f>
        <v/>
      </c>
      <c r="H1797" s="42" t="str">
        <f>IF(B1797="","",IF(L1797=LIST!$A$80,LIST!$A$78,IF(L1797=LIST!$A$81,LIST!$A$78,IF(L1797=LIST!$A$82,LIST!$A$78,IF(IFERROR(VLOOKUP(B1797,'PHR (Project Hourly Rate)'!B:G,6,FALSE),LIST!$A$78)=0,LIST!$A$79,L1797)))))</f>
        <v/>
      </c>
      <c r="I1797" s="42" t="str">
        <f>IF(B1797="","",IF(L1797=LIST!$A$75,"",IF(K1797=LIST!$A$76,LIST!$A$76,IF(L1797=LIST!$A$77,"",IF(L1797=LIST!$A$78,"",IF(L1797=LIST!$A$80,"",IF(L1797=LIST!$A$72,"",IF(L1797=LIST!$A$73,"",IF(L1797=LIST!$A$81,"",IF(L1797=LIST!$A$82,"",IF(L1797=LIST!$A$79,"",IF(K1797=LIST!$A$75,LIST!$A$75,ROUND(J1797*L1797,2)))))))))))))</f>
        <v/>
      </c>
      <c r="J1797" s="43">
        <f>IF(D1797="",0,IF(K1797=LIST!$A$75,0,IF(K1797=LIST!$A$76,0,IF(K1797=LIST!$A$77,0,IF(K1797=LIST!$A$78,0,(MIN(D1797,8)-K1797))))))</f>
        <v>0</v>
      </c>
      <c r="K1797" s="185" t="str">
        <f>IF(D1797="","",IF('CLAIM FORM'!$M$7="",0,IF(L1797=LIST!$A$78,0,IF('CLAIM FORM'!$M$7="R&amp;D",0,IF(E1797="",LIST!$A$75,IF(F1797=LIST!$F$30,0,IFERROR(((VLOOKUP(E1797,'TRAINING CODE'!B:D,3,FALSE)*MIN(D1797,8))),LIST!$A$76)))))))</f>
        <v/>
      </c>
      <c r="L1797" s="183" t="str">
        <f>IF(B1797="","",IF('CLAIM FORM'!$M$7="",LIST!$A$77,IFERROR(VLOOKUP(B1797,'PHR (Project Hourly Rate)'!B:G,6,FALSE),LIST!$A$78)))</f>
        <v/>
      </c>
    </row>
    <row r="1798" spans="1:12" ht="36" customHeight="1">
      <c r="A1798" s="184">
        <v>1796</v>
      </c>
      <c r="B1798" s="46"/>
      <c r="C1798" s="47"/>
      <c r="D1798" s="48"/>
      <c r="E1798" s="49"/>
      <c r="F1798" s="49"/>
      <c r="G1798" s="41" t="str">
        <f>IF(C1798="","",VLOOKUP(WEEKDAY(C1798),LIST!$A$15:$B$21,2,FALSE))</f>
        <v/>
      </c>
      <c r="H1798" s="42" t="str">
        <f>IF(B1798="","",IF(L1798=LIST!$A$80,LIST!$A$78,IF(L1798=LIST!$A$81,LIST!$A$78,IF(L1798=LIST!$A$82,LIST!$A$78,IF(IFERROR(VLOOKUP(B1798,'PHR (Project Hourly Rate)'!B:G,6,FALSE),LIST!$A$78)=0,LIST!$A$79,L1798)))))</f>
        <v/>
      </c>
      <c r="I1798" s="42" t="str">
        <f>IF(B1798="","",IF(L1798=LIST!$A$75,"",IF(K1798=LIST!$A$76,LIST!$A$76,IF(L1798=LIST!$A$77,"",IF(L1798=LIST!$A$78,"",IF(L1798=LIST!$A$80,"",IF(L1798=LIST!$A$72,"",IF(L1798=LIST!$A$73,"",IF(L1798=LIST!$A$81,"",IF(L1798=LIST!$A$82,"",IF(L1798=LIST!$A$79,"",IF(K1798=LIST!$A$75,LIST!$A$75,ROUND(J1798*L1798,2)))))))))))))</f>
        <v/>
      </c>
      <c r="J1798" s="43">
        <f>IF(D1798="",0,IF(K1798=LIST!$A$75,0,IF(K1798=LIST!$A$76,0,IF(K1798=LIST!$A$77,0,IF(K1798=LIST!$A$78,0,(MIN(D1798,8)-K1798))))))</f>
        <v>0</v>
      </c>
      <c r="K1798" s="185" t="str">
        <f>IF(D1798="","",IF('CLAIM FORM'!$M$7="",0,IF(L1798=LIST!$A$78,0,IF('CLAIM FORM'!$M$7="R&amp;D",0,IF(E1798="",LIST!$A$75,IF(F1798=LIST!$F$30,0,IFERROR(((VLOOKUP(E1798,'TRAINING CODE'!B:D,3,FALSE)*MIN(D1798,8))),LIST!$A$76)))))))</f>
        <v/>
      </c>
      <c r="L1798" s="183" t="str">
        <f>IF(B1798="","",IF('CLAIM FORM'!$M$7="",LIST!$A$77,IFERROR(VLOOKUP(B1798,'PHR (Project Hourly Rate)'!B:G,6,FALSE),LIST!$A$78)))</f>
        <v/>
      </c>
    </row>
    <row r="1799" spans="1:12" ht="36" customHeight="1">
      <c r="A1799" s="184">
        <v>1797</v>
      </c>
      <c r="B1799" s="46"/>
      <c r="C1799" s="47"/>
      <c r="D1799" s="48"/>
      <c r="E1799" s="49"/>
      <c r="F1799" s="49"/>
      <c r="G1799" s="41" t="str">
        <f>IF(C1799="","",VLOOKUP(WEEKDAY(C1799),LIST!$A$15:$B$21,2,FALSE))</f>
        <v/>
      </c>
      <c r="H1799" s="42" t="str">
        <f>IF(B1799="","",IF(L1799=LIST!$A$80,LIST!$A$78,IF(L1799=LIST!$A$81,LIST!$A$78,IF(L1799=LIST!$A$82,LIST!$A$78,IF(IFERROR(VLOOKUP(B1799,'PHR (Project Hourly Rate)'!B:G,6,FALSE),LIST!$A$78)=0,LIST!$A$79,L1799)))))</f>
        <v/>
      </c>
      <c r="I1799" s="42" t="str">
        <f>IF(B1799="","",IF(L1799=LIST!$A$75,"",IF(K1799=LIST!$A$76,LIST!$A$76,IF(L1799=LIST!$A$77,"",IF(L1799=LIST!$A$78,"",IF(L1799=LIST!$A$80,"",IF(L1799=LIST!$A$72,"",IF(L1799=LIST!$A$73,"",IF(L1799=LIST!$A$81,"",IF(L1799=LIST!$A$82,"",IF(L1799=LIST!$A$79,"",IF(K1799=LIST!$A$75,LIST!$A$75,ROUND(J1799*L1799,2)))))))))))))</f>
        <v/>
      </c>
      <c r="J1799" s="43">
        <f>IF(D1799="",0,IF(K1799=LIST!$A$75,0,IF(K1799=LIST!$A$76,0,IF(K1799=LIST!$A$77,0,IF(K1799=LIST!$A$78,0,(MIN(D1799,8)-K1799))))))</f>
        <v>0</v>
      </c>
      <c r="K1799" s="185" t="str">
        <f>IF(D1799="","",IF('CLAIM FORM'!$M$7="",0,IF(L1799=LIST!$A$78,0,IF('CLAIM FORM'!$M$7="R&amp;D",0,IF(E1799="",LIST!$A$75,IF(F1799=LIST!$F$30,0,IFERROR(((VLOOKUP(E1799,'TRAINING CODE'!B:D,3,FALSE)*MIN(D1799,8))),LIST!$A$76)))))))</f>
        <v/>
      </c>
      <c r="L1799" s="183" t="str">
        <f>IF(B1799="","",IF('CLAIM FORM'!$M$7="",LIST!$A$77,IFERROR(VLOOKUP(B1799,'PHR (Project Hourly Rate)'!B:G,6,FALSE),LIST!$A$78)))</f>
        <v/>
      </c>
    </row>
    <row r="1800" spans="1:12" ht="36" customHeight="1">
      <c r="A1800" s="184">
        <v>1798</v>
      </c>
      <c r="B1800" s="46"/>
      <c r="C1800" s="47"/>
      <c r="D1800" s="48"/>
      <c r="E1800" s="49"/>
      <c r="F1800" s="49"/>
      <c r="G1800" s="41" t="str">
        <f>IF(C1800="","",VLOOKUP(WEEKDAY(C1800),LIST!$A$15:$B$21,2,FALSE))</f>
        <v/>
      </c>
      <c r="H1800" s="42" t="str">
        <f>IF(B1800="","",IF(L1800=LIST!$A$80,LIST!$A$78,IF(L1800=LIST!$A$81,LIST!$A$78,IF(L1800=LIST!$A$82,LIST!$A$78,IF(IFERROR(VLOOKUP(B1800,'PHR (Project Hourly Rate)'!B:G,6,FALSE),LIST!$A$78)=0,LIST!$A$79,L1800)))))</f>
        <v/>
      </c>
      <c r="I1800" s="42" t="str">
        <f>IF(B1800="","",IF(L1800=LIST!$A$75,"",IF(K1800=LIST!$A$76,LIST!$A$76,IF(L1800=LIST!$A$77,"",IF(L1800=LIST!$A$78,"",IF(L1800=LIST!$A$80,"",IF(L1800=LIST!$A$72,"",IF(L1800=LIST!$A$73,"",IF(L1800=LIST!$A$81,"",IF(L1800=LIST!$A$82,"",IF(L1800=LIST!$A$79,"",IF(K1800=LIST!$A$75,LIST!$A$75,ROUND(J1800*L1800,2)))))))))))))</f>
        <v/>
      </c>
      <c r="J1800" s="43">
        <f>IF(D1800="",0,IF(K1800=LIST!$A$75,0,IF(K1800=LIST!$A$76,0,IF(K1800=LIST!$A$77,0,IF(K1800=LIST!$A$78,0,(MIN(D1800,8)-K1800))))))</f>
        <v>0</v>
      </c>
      <c r="K1800" s="185" t="str">
        <f>IF(D1800="","",IF('CLAIM FORM'!$M$7="",0,IF(L1800=LIST!$A$78,0,IF('CLAIM FORM'!$M$7="R&amp;D",0,IF(E1800="",LIST!$A$75,IF(F1800=LIST!$F$30,0,IFERROR(((VLOOKUP(E1800,'TRAINING CODE'!B:D,3,FALSE)*MIN(D1800,8))),LIST!$A$76)))))))</f>
        <v/>
      </c>
      <c r="L1800" s="183" t="str">
        <f>IF(B1800="","",IF('CLAIM FORM'!$M$7="",LIST!$A$77,IFERROR(VLOOKUP(B1800,'PHR (Project Hourly Rate)'!B:G,6,FALSE),LIST!$A$78)))</f>
        <v/>
      </c>
    </row>
    <row r="1801" spans="1:12" ht="36" customHeight="1">
      <c r="A1801" s="184">
        <v>1799</v>
      </c>
      <c r="B1801" s="46"/>
      <c r="C1801" s="47"/>
      <c r="D1801" s="48"/>
      <c r="E1801" s="49"/>
      <c r="F1801" s="49"/>
      <c r="G1801" s="41" t="str">
        <f>IF(C1801="","",VLOOKUP(WEEKDAY(C1801),LIST!$A$15:$B$21,2,FALSE))</f>
        <v/>
      </c>
      <c r="H1801" s="42" t="str">
        <f>IF(B1801="","",IF(L1801=LIST!$A$80,LIST!$A$78,IF(L1801=LIST!$A$81,LIST!$A$78,IF(L1801=LIST!$A$82,LIST!$A$78,IF(IFERROR(VLOOKUP(B1801,'PHR (Project Hourly Rate)'!B:G,6,FALSE),LIST!$A$78)=0,LIST!$A$79,L1801)))))</f>
        <v/>
      </c>
      <c r="I1801" s="42" t="str">
        <f>IF(B1801="","",IF(L1801=LIST!$A$75,"",IF(K1801=LIST!$A$76,LIST!$A$76,IF(L1801=LIST!$A$77,"",IF(L1801=LIST!$A$78,"",IF(L1801=LIST!$A$80,"",IF(L1801=LIST!$A$72,"",IF(L1801=LIST!$A$73,"",IF(L1801=LIST!$A$81,"",IF(L1801=LIST!$A$82,"",IF(L1801=LIST!$A$79,"",IF(K1801=LIST!$A$75,LIST!$A$75,ROUND(J1801*L1801,2)))))))))))))</f>
        <v/>
      </c>
      <c r="J1801" s="43">
        <f>IF(D1801="",0,IF(K1801=LIST!$A$75,0,IF(K1801=LIST!$A$76,0,IF(K1801=LIST!$A$77,0,IF(K1801=LIST!$A$78,0,(MIN(D1801,8)-K1801))))))</f>
        <v>0</v>
      </c>
      <c r="K1801" s="185" t="str">
        <f>IF(D1801="","",IF('CLAIM FORM'!$M$7="",0,IF(L1801=LIST!$A$78,0,IF('CLAIM FORM'!$M$7="R&amp;D",0,IF(E1801="",LIST!$A$75,IF(F1801=LIST!$F$30,0,IFERROR(((VLOOKUP(E1801,'TRAINING CODE'!B:D,3,FALSE)*MIN(D1801,8))),LIST!$A$76)))))))</f>
        <v/>
      </c>
      <c r="L1801" s="183" t="str">
        <f>IF(B1801="","",IF('CLAIM FORM'!$M$7="",LIST!$A$77,IFERROR(VLOOKUP(B1801,'PHR (Project Hourly Rate)'!B:G,6,FALSE),LIST!$A$78)))</f>
        <v/>
      </c>
    </row>
    <row r="1802" spans="1:12" ht="36" customHeight="1">
      <c r="A1802" s="184">
        <v>1800</v>
      </c>
      <c r="B1802" s="46"/>
      <c r="C1802" s="47"/>
      <c r="D1802" s="48"/>
      <c r="E1802" s="49"/>
      <c r="F1802" s="49"/>
      <c r="G1802" s="41" t="str">
        <f>IF(C1802="","",VLOOKUP(WEEKDAY(C1802),LIST!$A$15:$B$21,2,FALSE))</f>
        <v/>
      </c>
      <c r="H1802" s="42" t="str">
        <f>IF(B1802="","",IF(L1802=LIST!$A$80,LIST!$A$78,IF(L1802=LIST!$A$81,LIST!$A$78,IF(L1802=LIST!$A$82,LIST!$A$78,IF(IFERROR(VLOOKUP(B1802,'PHR (Project Hourly Rate)'!B:G,6,FALSE),LIST!$A$78)=0,LIST!$A$79,L1802)))))</f>
        <v/>
      </c>
      <c r="I1802" s="42" t="str">
        <f>IF(B1802="","",IF(L1802=LIST!$A$75,"",IF(K1802=LIST!$A$76,LIST!$A$76,IF(L1802=LIST!$A$77,"",IF(L1802=LIST!$A$78,"",IF(L1802=LIST!$A$80,"",IF(L1802=LIST!$A$72,"",IF(L1802=LIST!$A$73,"",IF(L1802=LIST!$A$81,"",IF(L1802=LIST!$A$82,"",IF(L1802=LIST!$A$79,"",IF(K1802=LIST!$A$75,LIST!$A$75,ROUND(J1802*L1802,2)))))))))))))</f>
        <v/>
      </c>
      <c r="J1802" s="43">
        <f>IF(D1802="",0,IF(K1802=LIST!$A$75,0,IF(K1802=LIST!$A$76,0,IF(K1802=LIST!$A$77,0,IF(K1802=LIST!$A$78,0,(MIN(D1802,8)-K1802))))))</f>
        <v>0</v>
      </c>
      <c r="K1802" s="185" t="str">
        <f>IF(D1802="","",IF('CLAIM FORM'!$M$7="",0,IF(L1802=LIST!$A$78,0,IF('CLAIM FORM'!$M$7="R&amp;D",0,IF(E1802="",LIST!$A$75,IF(F1802=LIST!$F$30,0,IFERROR(((VLOOKUP(E1802,'TRAINING CODE'!B:D,3,FALSE)*MIN(D1802,8))),LIST!$A$76)))))))</f>
        <v/>
      </c>
      <c r="L1802" s="183" t="str">
        <f>IF(B1802="","",IF('CLAIM FORM'!$M$7="",LIST!$A$77,IFERROR(VLOOKUP(B1802,'PHR (Project Hourly Rate)'!B:G,6,FALSE),LIST!$A$78)))</f>
        <v/>
      </c>
    </row>
    <row r="1803" spans="1:12" ht="36" customHeight="1">
      <c r="A1803" s="184">
        <v>1801</v>
      </c>
      <c r="B1803" s="46"/>
      <c r="C1803" s="47"/>
      <c r="D1803" s="48"/>
      <c r="E1803" s="49"/>
      <c r="F1803" s="49"/>
      <c r="G1803" s="41" t="str">
        <f>IF(C1803="","",VLOOKUP(WEEKDAY(C1803),LIST!$A$15:$B$21,2,FALSE))</f>
        <v/>
      </c>
      <c r="H1803" s="42" t="str">
        <f>IF(B1803="","",IF(L1803=LIST!$A$80,LIST!$A$78,IF(L1803=LIST!$A$81,LIST!$A$78,IF(L1803=LIST!$A$82,LIST!$A$78,IF(IFERROR(VLOOKUP(B1803,'PHR (Project Hourly Rate)'!B:G,6,FALSE),LIST!$A$78)=0,LIST!$A$79,L1803)))))</f>
        <v/>
      </c>
      <c r="I1803" s="42" t="str">
        <f>IF(B1803="","",IF(L1803=LIST!$A$75,"",IF(K1803=LIST!$A$76,LIST!$A$76,IF(L1803=LIST!$A$77,"",IF(L1803=LIST!$A$78,"",IF(L1803=LIST!$A$80,"",IF(L1803=LIST!$A$72,"",IF(L1803=LIST!$A$73,"",IF(L1803=LIST!$A$81,"",IF(L1803=LIST!$A$82,"",IF(L1803=LIST!$A$79,"",IF(K1803=LIST!$A$75,LIST!$A$75,ROUND(J1803*L1803,2)))))))))))))</f>
        <v/>
      </c>
      <c r="J1803" s="43">
        <f>IF(D1803="",0,IF(K1803=LIST!$A$75,0,IF(K1803=LIST!$A$76,0,IF(K1803=LIST!$A$77,0,IF(K1803=LIST!$A$78,0,(MIN(D1803,8)-K1803))))))</f>
        <v>0</v>
      </c>
      <c r="K1803" s="185" t="str">
        <f>IF(D1803="","",IF('CLAIM FORM'!$M$7="",0,IF(L1803=LIST!$A$78,0,IF('CLAIM FORM'!$M$7="R&amp;D",0,IF(E1803="",LIST!$A$75,IF(F1803=LIST!$F$30,0,IFERROR(((VLOOKUP(E1803,'TRAINING CODE'!B:D,3,FALSE)*MIN(D1803,8))),LIST!$A$76)))))))</f>
        <v/>
      </c>
      <c r="L1803" s="183" t="str">
        <f>IF(B1803="","",IF('CLAIM FORM'!$M$7="",LIST!$A$77,IFERROR(VLOOKUP(B1803,'PHR (Project Hourly Rate)'!B:G,6,FALSE),LIST!$A$78)))</f>
        <v/>
      </c>
    </row>
    <row r="1804" spans="1:12" ht="36" customHeight="1">
      <c r="A1804" s="184">
        <v>1802</v>
      </c>
      <c r="B1804" s="46"/>
      <c r="C1804" s="47"/>
      <c r="D1804" s="48"/>
      <c r="E1804" s="49"/>
      <c r="F1804" s="49"/>
      <c r="G1804" s="41" t="str">
        <f>IF(C1804="","",VLOOKUP(WEEKDAY(C1804),LIST!$A$15:$B$21,2,FALSE))</f>
        <v/>
      </c>
      <c r="H1804" s="42" t="str">
        <f>IF(B1804="","",IF(L1804=LIST!$A$80,LIST!$A$78,IF(L1804=LIST!$A$81,LIST!$A$78,IF(L1804=LIST!$A$82,LIST!$A$78,IF(IFERROR(VLOOKUP(B1804,'PHR (Project Hourly Rate)'!B:G,6,FALSE),LIST!$A$78)=0,LIST!$A$79,L1804)))))</f>
        <v/>
      </c>
      <c r="I1804" s="42" t="str">
        <f>IF(B1804="","",IF(L1804=LIST!$A$75,"",IF(K1804=LIST!$A$76,LIST!$A$76,IF(L1804=LIST!$A$77,"",IF(L1804=LIST!$A$78,"",IF(L1804=LIST!$A$80,"",IF(L1804=LIST!$A$72,"",IF(L1804=LIST!$A$73,"",IF(L1804=LIST!$A$81,"",IF(L1804=LIST!$A$82,"",IF(L1804=LIST!$A$79,"",IF(K1804=LIST!$A$75,LIST!$A$75,ROUND(J1804*L1804,2)))))))))))))</f>
        <v/>
      </c>
      <c r="J1804" s="43">
        <f>IF(D1804="",0,IF(K1804=LIST!$A$75,0,IF(K1804=LIST!$A$76,0,IF(K1804=LIST!$A$77,0,IF(K1804=LIST!$A$78,0,(MIN(D1804,8)-K1804))))))</f>
        <v>0</v>
      </c>
      <c r="K1804" s="185" t="str">
        <f>IF(D1804="","",IF('CLAIM FORM'!$M$7="",0,IF(L1804=LIST!$A$78,0,IF('CLAIM FORM'!$M$7="R&amp;D",0,IF(E1804="",LIST!$A$75,IF(F1804=LIST!$F$30,0,IFERROR(((VLOOKUP(E1804,'TRAINING CODE'!B:D,3,FALSE)*MIN(D1804,8))),LIST!$A$76)))))))</f>
        <v/>
      </c>
      <c r="L1804" s="183" t="str">
        <f>IF(B1804="","",IF('CLAIM FORM'!$M$7="",LIST!$A$77,IFERROR(VLOOKUP(B1804,'PHR (Project Hourly Rate)'!B:G,6,FALSE),LIST!$A$78)))</f>
        <v/>
      </c>
    </row>
    <row r="1805" spans="1:12" ht="36" customHeight="1">
      <c r="A1805" s="184">
        <v>1803</v>
      </c>
      <c r="B1805" s="46"/>
      <c r="C1805" s="47"/>
      <c r="D1805" s="48"/>
      <c r="E1805" s="49"/>
      <c r="F1805" s="49"/>
      <c r="G1805" s="41" t="str">
        <f>IF(C1805="","",VLOOKUP(WEEKDAY(C1805),LIST!$A$15:$B$21,2,FALSE))</f>
        <v/>
      </c>
      <c r="H1805" s="42" t="str">
        <f>IF(B1805="","",IF(L1805=LIST!$A$80,LIST!$A$78,IF(L1805=LIST!$A$81,LIST!$A$78,IF(L1805=LIST!$A$82,LIST!$A$78,IF(IFERROR(VLOOKUP(B1805,'PHR (Project Hourly Rate)'!B:G,6,FALSE),LIST!$A$78)=0,LIST!$A$79,L1805)))))</f>
        <v/>
      </c>
      <c r="I1805" s="42" t="str">
        <f>IF(B1805="","",IF(L1805=LIST!$A$75,"",IF(K1805=LIST!$A$76,LIST!$A$76,IF(L1805=LIST!$A$77,"",IF(L1805=LIST!$A$78,"",IF(L1805=LIST!$A$80,"",IF(L1805=LIST!$A$72,"",IF(L1805=LIST!$A$73,"",IF(L1805=LIST!$A$81,"",IF(L1805=LIST!$A$82,"",IF(L1805=LIST!$A$79,"",IF(K1805=LIST!$A$75,LIST!$A$75,ROUND(J1805*L1805,2)))))))))))))</f>
        <v/>
      </c>
      <c r="J1805" s="43">
        <f>IF(D1805="",0,IF(K1805=LIST!$A$75,0,IF(K1805=LIST!$A$76,0,IF(K1805=LIST!$A$77,0,IF(K1805=LIST!$A$78,0,(MIN(D1805,8)-K1805))))))</f>
        <v>0</v>
      </c>
      <c r="K1805" s="185" t="str">
        <f>IF(D1805="","",IF('CLAIM FORM'!$M$7="",0,IF(L1805=LIST!$A$78,0,IF('CLAIM FORM'!$M$7="R&amp;D",0,IF(E1805="",LIST!$A$75,IF(F1805=LIST!$F$30,0,IFERROR(((VLOOKUP(E1805,'TRAINING CODE'!B:D,3,FALSE)*MIN(D1805,8))),LIST!$A$76)))))))</f>
        <v/>
      </c>
      <c r="L1805" s="183" t="str">
        <f>IF(B1805="","",IF('CLAIM FORM'!$M$7="",LIST!$A$77,IFERROR(VLOOKUP(B1805,'PHR (Project Hourly Rate)'!B:G,6,FALSE),LIST!$A$78)))</f>
        <v/>
      </c>
    </row>
    <row r="1806" spans="1:12" ht="36" customHeight="1">
      <c r="A1806" s="184">
        <v>1804</v>
      </c>
      <c r="B1806" s="46"/>
      <c r="C1806" s="47"/>
      <c r="D1806" s="48"/>
      <c r="E1806" s="49"/>
      <c r="F1806" s="49"/>
      <c r="G1806" s="41" t="str">
        <f>IF(C1806="","",VLOOKUP(WEEKDAY(C1806),LIST!$A$15:$B$21,2,FALSE))</f>
        <v/>
      </c>
      <c r="H1806" s="42" t="str">
        <f>IF(B1806="","",IF(L1806=LIST!$A$80,LIST!$A$78,IF(L1806=LIST!$A$81,LIST!$A$78,IF(L1806=LIST!$A$82,LIST!$A$78,IF(IFERROR(VLOOKUP(B1806,'PHR (Project Hourly Rate)'!B:G,6,FALSE),LIST!$A$78)=0,LIST!$A$79,L1806)))))</f>
        <v/>
      </c>
      <c r="I1806" s="42" t="str">
        <f>IF(B1806="","",IF(L1806=LIST!$A$75,"",IF(K1806=LIST!$A$76,LIST!$A$76,IF(L1806=LIST!$A$77,"",IF(L1806=LIST!$A$78,"",IF(L1806=LIST!$A$80,"",IF(L1806=LIST!$A$72,"",IF(L1806=LIST!$A$73,"",IF(L1806=LIST!$A$81,"",IF(L1806=LIST!$A$82,"",IF(L1806=LIST!$A$79,"",IF(K1806=LIST!$A$75,LIST!$A$75,ROUND(J1806*L1806,2)))))))))))))</f>
        <v/>
      </c>
      <c r="J1806" s="43">
        <f>IF(D1806="",0,IF(K1806=LIST!$A$75,0,IF(K1806=LIST!$A$76,0,IF(K1806=LIST!$A$77,0,IF(K1806=LIST!$A$78,0,(MIN(D1806,8)-K1806))))))</f>
        <v>0</v>
      </c>
      <c r="K1806" s="185" t="str">
        <f>IF(D1806="","",IF('CLAIM FORM'!$M$7="",0,IF(L1806=LIST!$A$78,0,IF('CLAIM FORM'!$M$7="R&amp;D",0,IF(E1806="",LIST!$A$75,IF(F1806=LIST!$F$30,0,IFERROR(((VLOOKUP(E1806,'TRAINING CODE'!B:D,3,FALSE)*MIN(D1806,8))),LIST!$A$76)))))))</f>
        <v/>
      </c>
      <c r="L1806" s="183" t="str">
        <f>IF(B1806="","",IF('CLAIM FORM'!$M$7="",LIST!$A$77,IFERROR(VLOOKUP(B1806,'PHR (Project Hourly Rate)'!B:G,6,FALSE),LIST!$A$78)))</f>
        <v/>
      </c>
    </row>
    <row r="1807" spans="1:12" ht="36" customHeight="1">
      <c r="A1807" s="184">
        <v>1805</v>
      </c>
      <c r="B1807" s="46"/>
      <c r="C1807" s="47"/>
      <c r="D1807" s="48"/>
      <c r="E1807" s="49"/>
      <c r="F1807" s="49"/>
      <c r="G1807" s="41" t="str">
        <f>IF(C1807="","",VLOOKUP(WEEKDAY(C1807),LIST!$A$15:$B$21,2,FALSE))</f>
        <v/>
      </c>
      <c r="H1807" s="42" t="str">
        <f>IF(B1807="","",IF(L1807=LIST!$A$80,LIST!$A$78,IF(L1807=LIST!$A$81,LIST!$A$78,IF(L1807=LIST!$A$82,LIST!$A$78,IF(IFERROR(VLOOKUP(B1807,'PHR (Project Hourly Rate)'!B:G,6,FALSE),LIST!$A$78)=0,LIST!$A$79,L1807)))))</f>
        <v/>
      </c>
      <c r="I1807" s="42" t="str">
        <f>IF(B1807="","",IF(L1807=LIST!$A$75,"",IF(K1807=LIST!$A$76,LIST!$A$76,IF(L1807=LIST!$A$77,"",IF(L1807=LIST!$A$78,"",IF(L1807=LIST!$A$80,"",IF(L1807=LIST!$A$72,"",IF(L1807=LIST!$A$73,"",IF(L1807=LIST!$A$81,"",IF(L1807=LIST!$A$82,"",IF(L1807=LIST!$A$79,"",IF(K1807=LIST!$A$75,LIST!$A$75,ROUND(J1807*L1807,2)))))))))))))</f>
        <v/>
      </c>
      <c r="J1807" s="43">
        <f>IF(D1807="",0,IF(K1807=LIST!$A$75,0,IF(K1807=LIST!$A$76,0,IF(K1807=LIST!$A$77,0,IF(K1807=LIST!$A$78,0,(MIN(D1807,8)-K1807))))))</f>
        <v>0</v>
      </c>
      <c r="K1807" s="185" t="str">
        <f>IF(D1807="","",IF('CLAIM FORM'!$M$7="",0,IF(L1807=LIST!$A$78,0,IF('CLAIM FORM'!$M$7="R&amp;D",0,IF(E1807="",LIST!$A$75,IF(F1807=LIST!$F$30,0,IFERROR(((VLOOKUP(E1807,'TRAINING CODE'!B:D,3,FALSE)*MIN(D1807,8))),LIST!$A$76)))))))</f>
        <v/>
      </c>
      <c r="L1807" s="183" t="str">
        <f>IF(B1807="","",IF('CLAIM FORM'!$M$7="",LIST!$A$77,IFERROR(VLOOKUP(B1807,'PHR (Project Hourly Rate)'!B:G,6,FALSE),LIST!$A$78)))</f>
        <v/>
      </c>
    </row>
    <row r="1808" spans="1:12" ht="36" customHeight="1">
      <c r="A1808" s="184">
        <v>1806</v>
      </c>
      <c r="B1808" s="46"/>
      <c r="C1808" s="47"/>
      <c r="D1808" s="48"/>
      <c r="E1808" s="49"/>
      <c r="F1808" s="49"/>
      <c r="G1808" s="41" t="str">
        <f>IF(C1808="","",VLOOKUP(WEEKDAY(C1808),LIST!$A$15:$B$21,2,FALSE))</f>
        <v/>
      </c>
      <c r="H1808" s="42" t="str">
        <f>IF(B1808="","",IF(L1808=LIST!$A$80,LIST!$A$78,IF(L1808=LIST!$A$81,LIST!$A$78,IF(L1808=LIST!$A$82,LIST!$A$78,IF(IFERROR(VLOOKUP(B1808,'PHR (Project Hourly Rate)'!B:G,6,FALSE),LIST!$A$78)=0,LIST!$A$79,L1808)))))</f>
        <v/>
      </c>
      <c r="I1808" s="42" t="str">
        <f>IF(B1808="","",IF(L1808=LIST!$A$75,"",IF(K1808=LIST!$A$76,LIST!$A$76,IF(L1808=LIST!$A$77,"",IF(L1808=LIST!$A$78,"",IF(L1808=LIST!$A$80,"",IF(L1808=LIST!$A$72,"",IF(L1808=LIST!$A$73,"",IF(L1808=LIST!$A$81,"",IF(L1808=LIST!$A$82,"",IF(L1808=LIST!$A$79,"",IF(K1808=LIST!$A$75,LIST!$A$75,ROUND(J1808*L1808,2)))))))))))))</f>
        <v/>
      </c>
      <c r="J1808" s="43">
        <f>IF(D1808="",0,IF(K1808=LIST!$A$75,0,IF(K1808=LIST!$A$76,0,IF(K1808=LIST!$A$77,0,IF(K1808=LIST!$A$78,0,(MIN(D1808,8)-K1808))))))</f>
        <v>0</v>
      </c>
      <c r="K1808" s="185" t="str">
        <f>IF(D1808="","",IF('CLAIM FORM'!$M$7="",0,IF(L1808=LIST!$A$78,0,IF('CLAIM FORM'!$M$7="R&amp;D",0,IF(E1808="",LIST!$A$75,IF(F1808=LIST!$F$30,0,IFERROR(((VLOOKUP(E1808,'TRAINING CODE'!B:D,3,FALSE)*MIN(D1808,8))),LIST!$A$76)))))))</f>
        <v/>
      </c>
      <c r="L1808" s="183" t="str">
        <f>IF(B1808="","",IF('CLAIM FORM'!$M$7="",LIST!$A$77,IFERROR(VLOOKUP(B1808,'PHR (Project Hourly Rate)'!B:G,6,FALSE),LIST!$A$78)))</f>
        <v/>
      </c>
    </row>
    <row r="1809" spans="1:12" ht="36" customHeight="1">
      <c r="A1809" s="184">
        <v>1807</v>
      </c>
      <c r="B1809" s="46"/>
      <c r="C1809" s="47"/>
      <c r="D1809" s="48"/>
      <c r="E1809" s="49"/>
      <c r="F1809" s="49"/>
      <c r="G1809" s="41" t="str">
        <f>IF(C1809="","",VLOOKUP(WEEKDAY(C1809),LIST!$A$15:$B$21,2,FALSE))</f>
        <v/>
      </c>
      <c r="H1809" s="42" t="str">
        <f>IF(B1809="","",IF(L1809=LIST!$A$80,LIST!$A$78,IF(L1809=LIST!$A$81,LIST!$A$78,IF(L1809=LIST!$A$82,LIST!$A$78,IF(IFERROR(VLOOKUP(B1809,'PHR (Project Hourly Rate)'!B:G,6,FALSE),LIST!$A$78)=0,LIST!$A$79,L1809)))))</f>
        <v/>
      </c>
      <c r="I1809" s="42" t="str">
        <f>IF(B1809="","",IF(L1809=LIST!$A$75,"",IF(K1809=LIST!$A$76,LIST!$A$76,IF(L1809=LIST!$A$77,"",IF(L1809=LIST!$A$78,"",IF(L1809=LIST!$A$80,"",IF(L1809=LIST!$A$72,"",IF(L1809=LIST!$A$73,"",IF(L1809=LIST!$A$81,"",IF(L1809=LIST!$A$82,"",IF(L1809=LIST!$A$79,"",IF(K1809=LIST!$A$75,LIST!$A$75,ROUND(J1809*L1809,2)))))))))))))</f>
        <v/>
      </c>
      <c r="J1809" s="43">
        <f>IF(D1809="",0,IF(K1809=LIST!$A$75,0,IF(K1809=LIST!$A$76,0,IF(K1809=LIST!$A$77,0,IF(K1809=LIST!$A$78,0,(MIN(D1809,8)-K1809))))))</f>
        <v>0</v>
      </c>
      <c r="K1809" s="185" t="str">
        <f>IF(D1809="","",IF('CLAIM FORM'!$M$7="",0,IF(L1809=LIST!$A$78,0,IF('CLAIM FORM'!$M$7="R&amp;D",0,IF(E1809="",LIST!$A$75,IF(F1809=LIST!$F$30,0,IFERROR(((VLOOKUP(E1809,'TRAINING CODE'!B:D,3,FALSE)*MIN(D1809,8))),LIST!$A$76)))))))</f>
        <v/>
      </c>
      <c r="L1809" s="183" t="str">
        <f>IF(B1809="","",IF('CLAIM FORM'!$M$7="",LIST!$A$77,IFERROR(VLOOKUP(B1809,'PHR (Project Hourly Rate)'!B:G,6,FALSE),LIST!$A$78)))</f>
        <v/>
      </c>
    </row>
    <row r="1810" spans="1:12" ht="36" customHeight="1">
      <c r="A1810" s="184">
        <v>1808</v>
      </c>
      <c r="B1810" s="46"/>
      <c r="C1810" s="47"/>
      <c r="D1810" s="48"/>
      <c r="E1810" s="49"/>
      <c r="F1810" s="49"/>
      <c r="G1810" s="41" t="str">
        <f>IF(C1810="","",VLOOKUP(WEEKDAY(C1810),LIST!$A$15:$B$21,2,FALSE))</f>
        <v/>
      </c>
      <c r="H1810" s="42" t="str">
        <f>IF(B1810="","",IF(L1810=LIST!$A$80,LIST!$A$78,IF(L1810=LIST!$A$81,LIST!$A$78,IF(L1810=LIST!$A$82,LIST!$A$78,IF(IFERROR(VLOOKUP(B1810,'PHR (Project Hourly Rate)'!B:G,6,FALSE),LIST!$A$78)=0,LIST!$A$79,L1810)))))</f>
        <v/>
      </c>
      <c r="I1810" s="42" t="str">
        <f>IF(B1810="","",IF(L1810=LIST!$A$75,"",IF(K1810=LIST!$A$76,LIST!$A$76,IF(L1810=LIST!$A$77,"",IF(L1810=LIST!$A$78,"",IF(L1810=LIST!$A$80,"",IF(L1810=LIST!$A$72,"",IF(L1810=LIST!$A$73,"",IF(L1810=LIST!$A$81,"",IF(L1810=LIST!$A$82,"",IF(L1810=LIST!$A$79,"",IF(K1810=LIST!$A$75,LIST!$A$75,ROUND(J1810*L1810,2)))))))))))))</f>
        <v/>
      </c>
      <c r="J1810" s="43">
        <f>IF(D1810="",0,IF(K1810=LIST!$A$75,0,IF(K1810=LIST!$A$76,0,IF(K1810=LIST!$A$77,0,IF(K1810=LIST!$A$78,0,(MIN(D1810,8)-K1810))))))</f>
        <v>0</v>
      </c>
      <c r="K1810" s="185" t="str">
        <f>IF(D1810="","",IF('CLAIM FORM'!$M$7="",0,IF(L1810=LIST!$A$78,0,IF('CLAIM FORM'!$M$7="R&amp;D",0,IF(E1810="",LIST!$A$75,IF(F1810=LIST!$F$30,0,IFERROR(((VLOOKUP(E1810,'TRAINING CODE'!B:D,3,FALSE)*MIN(D1810,8))),LIST!$A$76)))))))</f>
        <v/>
      </c>
      <c r="L1810" s="183" t="str">
        <f>IF(B1810="","",IF('CLAIM FORM'!$M$7="",LIST!$A$77,IFERROR(VLOOKUP(B1810,'PHR (Project Hourly Rate)'!B:G,6,FALSE),LIST!$A$78)))</f>
        <v/>
      </c>
    </row>
    <row r="1811" spans="1:12" ht="36" customHeight="1">
      <c r="A1811" s="184">
        <v>1809</v>
      </c>
      <c r="B1811" s="46"/>
      <c r="C1811" s="47"/>
      <c r="D1811" s="48"/>
      <c r="E1811" s="49"/>
      <c r="F1811" s="49"/>
      <c r="G1811" s="41" t="str">
        <f>IF(C1811="","",VLOOKUP(WEEKDAY(C1811),LIST!$A$15:$B$21,2,FALSE))</f>
        <v/>
      </c>
      <c r="H1811" s="42" t="str">
        <f>IF(B1811="","",IF(L1811=LIST!$A$80,LIST!$A$78,IF(L1811=LIST!$A$81,LIST!$A$78,IF(L1811=LIST!$A$82,LIST!$A$78,IF(IFERROR(VLOOKUP(B1811,'PHR (Project Hourly Rate)'!B:G,6,FALSE),LIST!$A$78)=0,LIST!$A$79,L1811)))))</f>
        <v/>
      </c>
      <c r="I1811" s="42" t="str">
        <f>IF(B1811="","",IF(L1811=LIST!$A$75,"",IF(K1811=LIST!$A$76,LIST!$A$76,IF(L1811=LIST!$A$77,"",IF(L1811=LIST!$A$78,"",IF(L1811=LIST!$A$80,"",IF(L1811=LIST!$A$72,"",IF(L1811=LIST!$A$73,"",IF(L1811=LIST!$A$81,"",IF(L1811=LIST!$A$82,"",IF(L1811=LIST!$A$79,"",IF(K1811=LIST!$A$75,LIST!$A$75,ROUND(J1811*L1811,2)))))))))))))</f>
        <v/>
      </c>
      <c r="J1811" s="43">
        <f>IF(D1811="",0,IF(K1811=LIST!$A$75,0,IF(K1811=LIST!$A$76,0,IF(K1811=LIST!$A$77,0,IF(K1811=LIST!$A$78,0,(MIN(D1811,8)-K1811))))))</f>
        <v>0</v>
      </c>
      <c r="K1811" s="185" t="str">
        <f>IF(D1811="","",IF('CLAIM FORM'!$M$7="",0,IF(L1811=LIST!$A$78,0,IF('CLAIM FORM'!$M$7="R&amp;D",0,IF(E1811="",LIST!$A$75,IF(F1811=LIST!$F$30,0,IFERROR(((VLOOKUP(E1811,'TRAINING CODE'!B:D,3,FALSE)*MIN(D1811,8))),LIST!$A$76)))))))</f>
        <v/>
      </c>
      <c r="L1811" s="183" t="str">
        <f>IF(B1811="","",IF('CLAIM FORM'!$M$7="",LIST!$A$77,IFERROR(VLOOKUP(B1811,'PHR (Project Hourly Rate)'!B:G,6,FALSE),LIST!$A$78)))</f>
        <v/>
      </c>
    </row>
    <row r="1812" spans="1:12" ht="36" customHeight="1">
      <c r="A1812" s="184">
        <v>1810</v>
      </c>
      <c r="B1812" s="46"/>
      <c r="C1812" s="47"/>
      <c r="D1812" s="48"/>
      <c r="E1812" s="49"/>
      <c r="F1812" s="49"/>
      <c r="G1812" s="41" t="str">
        <f>IF(C1812="","",VLOOKUP(WEEKDAY(C1812),LIST!$A$15:$B$21,2,FALSE))</f>
        <v/>
      </c>
      <c r="H1812" s="42" t="str">
        <f>IF(B1812="","",IF(L1812=LIST!$A$80,LIST!$A$78,IF(L1812=LIST!$A$81,LIST!$A$78,IF(L1812=LIST!$A$82,LIST!$A$78,IF(IFERROR(VLOOKUP(B1812,'PHR (Project Hourly Rate)'!B:G,6,FALSE),LIST!$A$78)=0,LIST!$A$79,L1812)))))</f>
        <v/>
      </c>
      <c r="I1812" s="42" t="str">
        <f>IF(B1812="","",IF(L1812=LIST!$A$75,"",IF(K1812=LIST!$A$76,LIST!$A$76,IF(L1812=LIST!$A$77,"",IF(L1812=LIST!$A$78,"",IF(L1812=LIST!$A$80,"",IF(L1812=LIST!$A$72,"",IF(L1812=LIST!$A$73,"",IF(L1812=LIST!$A$81,"",IF(L1812=LIST!$A$82,"",IF(L1812=LIST!$A$79,"",IF(K1812=LIST!$A$75,LIST!$A$75,ROUND(J1812*L1812,2)))))))))))))</f>
        <v/>
      </c>
      <c r="J1812" s="43">
        <f>IF(D1812="",0,IF(K1812=LIST!$A$75,0,IF(K1812=LIST!$A$76,0,IF(K1812=LIST!$A$77,0,IF(K1812=LIST!$A$78,0,(MIN(D1812,8)-K1812))))))</f>
        <v>0</v>
      </c>
      <c r="K1812" s="185" t="str">
        <f>IF(D1812="","",IF('CLAIM FORM'!$M$7="",0,IF(L1812=LIST!$A$78,0,IF('CLAIM FORM'!$M$7="R&amp;D",0,IF(E1812="",LIST!$A$75,IF(F1812=LIST!$F$30,0,IFERROR(((VLOOKUP(E1812,'TRAINING CODE'!B:D,3,FALSE)*MIN(D1812,8))),LIST!$A$76)))))))</f>
        <v/>
      </c>
      <c r="L1812" s="183" t="str">
        <f>IF(B1812="","",IF('CLAIM FORM'!$M$7="",LIST!$A$77,IFERROR(VLOOKUP(B1812,'PHR (Project Hourly Rate)'!B:G,6,FALSE),LIST!$A$78)))</f>
        <v/>
      </c>
    </row>
    <row r="1813" spans="1:12" ht="36" customHeight="1">
      <c r="A1813" s="184">
        <v>1811</v>
      </c>
      <c r="B1813" s="46"/>
      <c r="C1813" s="47"/>
      <c r="D1813" s="48"/>
      <c r="E1813" s="49"/>
      <c r="F1813" s="49"/>
      <c r="G1813" s="41" t="str">
        <f>IF(C1813="","",VLOOKUP(WEEKDAY(C1813),LIST!$A$15:$B$21,2,FALSE))</f>
        <v/>
      </c>
      <c r="H1813" s="42" t="str">
        <f>IF(B1813="","",IF(L1813=LIST!$A$80,LIST!$A$78,IF(L1813=LIST!$A$81,LIST!$A$78,IF(L1813=LIST!$A$82,LIST!$A$78,IF(IFERROR(VLOOKUP(B1813,'PHR (Project Hourly Rate)'!B:G,6,FALSE),LIST!$A$78)=0,LIST!$A$79,L1813)))))</f>
        <v/>
      </c>
      <c r="I1813" s="42" t="str">
        <f>IF(B1813="","",IF(L1813=LIST!$A$75,"",IF(K1813=LIST!$A$76,LIST!$A$76,IF(L1813=LIST!$A$77,"",IF(L1813=LIST!$A$78,"",IF(L1813=LIST!$A$80,"",IF(L1813=LIST!$A$72,"",IF(L1813=LIST!$A$73,"",IF(L1813=LIST!$A$81,"",IF(L1813=LIST!$A$82,"",IF(L1813=LIST!$A$79,"",IF(K1813=LIST!$A$75,LIST!$A$75,ROUND(J1813*L1813,2)))))))))))))</f>
        <v/>
      </c>
      <c r="J1813" s="43">
        <f>IF(D1813="",0,IF(K1813=LIST!$A$75,0,IF(K1813=LIST!$A$76,0,IF(K1813=LIST!$A$77,0,IF(K1813=LIST!$A$78,0,(MIN(D1813,8)-K1813))))))</f>
        <v>0</v>
      </c>
      <c r="K1813" s="185" t="str">
        <f>IF(D1813="","",IF('CLAIM FORM'!$M$7="",0,IF(L1813=LIST!$A$78,0,IF('CLAIM FORM'!$M$7="R&amp;D",0,IF(E1813="",LIST!$A$75,IF(F1813=LIST!$F$30,0,IFERROR(((VLOOKUP(E1813,'TRAINING CODE'!B:D,3,FALSE)*MIN(D1813,8))),LIST!$A$76)))))))</f>
        <v/>
      </c>
      <c r="L1813" s="183" t="str">
        <f>IF(B1813="","",IF('CLAIM FORM'!$M$7="",LIST!$A$77,IFERROR(VLOOKUP(B1813,'PHR (Project Hourly Rate)'!B:G,6,FALSE),LIST!$A$78)))</f>
        <v/>
      </c>
    </row>
    <row r="1814" spans="1:12" ht="36" customHeight="1">
      <c r="A1814" s="184">
        <v>1812</v>
      </c>
      <c r="B1814" s="46"/>
      <c r="C1814" s="47"/>
      <c r="D1814" s="48"/>
      <c r="E1814" s="49"/>
      <c r="F1814" s="49"/>
      <c r="G1814" s="41" t="str">
        <f>IF(C1814="","",VLOOKUP(WEEKDAY(C1814),LIST!$A$15:$B$21,2,FALSE))</f>
        <v/>
      </c>
      <c r="H1814" s="42" t="str">
        <f>IF(B1814="","",IF(L1814=LIST!$A$80,LIST!$A$78,IF(L1814=LIST!$A$81,LIST!$A$78,IF(L1814=LIST!$A$82,LIST!$A$78,IF(IFERROR(VLOOKUP(B1814,'PHR (Project Hourly Rate)'!B:G,6,FALSE),LIST!$A$78)=0,LIST!$A$79,L1814)))))</f>
        <v/>
      </c>
      <c r="I1814" s="42" t="str">
        <f>IF(B1814="","",IF(L1814=LIST!$A$75,"",IF(K1814=LIST!$A$76,LIST!$A$76,IF(L1814=LIST!$A$77,"",IF(L1814=LIST!$A$78,"",IF(L1814=LIST!$A$80,"",IF(L1814=LIST!$A$72,"",IF(L1814=LIST!$A$73,"",IF(L1814=LIST!$A$81,"",IF(L1814=LIST!$A$82,"",IF(L1814=LIST!$A$79,"",IF(K1814=LIST!$A$75,LIST!$A$75,ROUND(J1814*L1814,2)))))))))))))</f>
        <v/>
      </c>
      <c r="J1814" s="43">
        <f>IF(D1814="",0,IF(K1814=LIST!$A$75,0,IF(K1814=LIST!$A$76,0,IF(K1814=LIST!$A$77,0,IF(K1814=LIST!$A$78,0,(MIN(D1814,8)-K1814))))))</f>
        <v>0</v>
      </c>
      <c r="K1814" s="185" t="str">
        <f>IF(D1814="","",IF('CLAIM FORM'!$M$7="",0,IF(L1814=LIST!$A$78,0,IF('CLAIM FORM'!$M$7="R&amp;D",0,IF(E1814="",LIST!$A$75,IF(F1814=LIST!$F$30,0,IFERROR(((VLOOKUP(E1814,'TRAINING CODE'!B:D,3,FALSE)*MIN(D1814,8))),LIST!$A$76)))))))</f>
        <v/>
      </c>
      <c r="L1814" s="183" t="str">
        <f>IF(B1814="","",IF('CLAIM FORM'!$M$7="",LIST!$A$77,IFERROR(VLOOKUP(B1814,'PHR (Project Hourly Rate)'!B:G,6,FALSE),LIST!$A$78)))</f>
        <v/>
      </c>
    </row>
    <row r="1815" spans="1:12" ht="36" customHeight="1">
      <c r="A1815" s="184">
        <v>1813</v>
      </c>
      <c r="B1815" s="46"/>
      <c r="C1815" s="47"/>
      <c r="D1815" s="48"/>
      <c r="E1815" s="49"/>
      <c r="F1815" s="49"/>
      <c r="G1815" s="41" t="str">
        <f>IF(C1815="","",VLOOKUP(WEEKDAY(C1815),LIST!$A$15:$B$21,2,FALSE))</f>
        <v/>
      </c>
      <c r="H1815" s="42" t="str">
        <f>IF(B1815="","",IF(L1815=LIST!$A$80,LIST!$A$78,IF(L1815=LIST!$A$81,LIST!$A$78,IF(L1815=LIST!$A$82,LIST!$A$78,IF(IFERROR(VLOOKUP(B1815,'PHR (Project Hourly Rate)'!B:G,6,FALSE),LIST!$A$78)=0,LIST!$A$79,L1815)))))</f>
        <v/>
      </c>
      <c r="I1815" s="42" t="str">
        <f>IF(B1815="","",IF(L1815=LIST!$A$75,"",IF(K1815=LIST!$A$76,LIST!$A$76,IF(L1815=LIST!$A$77,"",IF(L1815=LIST!$A$78,"",IF(L1815=LIST!$A$80,"",IF(L1815=LIST!$A$72,"",IF(L1815=LIST!$A$73,"",IF(L1815=LIST!$A$81,"",IF(L1815=LIST!$A$82,"",IF(L1815=LIST!$A$79,"",IF(K1815=LIST!$A$75,LIST!$A$75,ROUND(J1815*L1815,2)))))))))))))</f>
        <v/>
      </c>
      <c r="J1815" s="43">
        <f>IF(D1815="",0,IF(K1815=LIST!$A$75,0,IF(K1815=LIST!$A$76,0,IF(K1815=LIST!$A$77,0,IF(K1815=LIST!$A$78,0,(MIN(D1815,8)-K1815))))))</f>
        <v>0</v>
      </c>
      <c r="K1815" s="185" t="str">
        <f>IF(D1815="","",IF('CLAIM FORM'!$M$7="",0,IF(L1815=LIST!$A$78,0,IF('CLAIM FORM'!$M$7="R&amp;D",0,IF(E1815="",LIST!$A$75,IF(F1815=LIST!$F$30,0,IFERROR(((VLOOKUP(E1815,'TRAINING CODE'!B:D,3,FALSE)*MIN(D1815,8))),LIST!$A$76)))))))</f>
        <v/>
      </c>
      <c r="L1815" s="183" t="str">
        <f>IF(B1815="","",IF('CLAIM FORM'!$M$7="",LIST!$A$77,IFERROR(VLOOKUP(B1815,'PHR (Project Hourly Rate)'!B:G,6,FALSE),LIST!$A$78)))</f>
        <v/>
      </c>
    </row>
    <row r="1816" spans="1:12" ht="36" customHeight="1">
      <c r="A1816" s="184">
        <v>1814</v>
      </c>
      <c r="B1816" s="46"/>
      <c r="C1816" s="47"/>
      <c r="D1816" s="48"/>
      <c r="E1816" s="49"/>
      <c r="F1816" s="49"/>
      <c r="G1816" s="41" t="str">
        <f>IF(C1816="","",VLOOKUP(WEEKDAY(C1816),LIST!$A$15:$B$21,2,FALSE))</f>
        <v/>
      </c>
      <c r="H1816" s="42" t="str">
        <f>IF(B1816="","",IF(L1816=LIST!$A$80,LIST!$A$78,IF(L1816=LIST!$A$81,LIST!$A$78,IF(L1816=LIST!$A$82,LIST!$A$78,IF(IFERROR(VLOOKUP(B1816,'PHR (Project Hourly Rate)'!B:G,6,FALSE),LIST!$A$78)=0,LIST!$A$79,L1816)))))</f>
        <v/>
      </c>
      <c r="I1816" s="42" t="str">
        <f>IF(B1816="","",IF(L1816=LIST!$A$75,"",IF(K1816=LIST!$A$76,LIST!$A$76,IF(L1816=LIST!$A$77,"",IF(L1816=LIST!$A$78,"",IF(L1816=LIST!$A$80,"",IF(L1816=LIST!$A$72,"",IF(L1816=LIST!$A$73,"",IF(L1816=LIST!$A$81,"",IF(L1816=LIST!$A$82,"",IF(L1816=LIST!$A$79,"",IF(K1816=LIST!$A$75,LIST!$A$75,ROUND(J1816*L1816,2)))))))))))))</f>
        <v/>
      </c>
      <c r="J1816" s="43">
        <f>IF(D1816="",0,IF(K1816=LIST!$A$75,0,IF(K1816=LIST!$A$76,0,IF(K1816=LIST!$A$77,0,IF(K1816=LIST!$A$78,0,(MIN(D1816,8)-K1816))))))</f>
        <v>0</v>
      </c>
      <c r="K1816" s="185" t="str">
        <f>IF(D1816="","",IF('CLAIM FORM'!$M$7="",0,IF(L1816=LIST!$A$78,0,IF('CLAIM FORM'!$M$7="R&amp;D",0,IF(E1816="",LIST!$A$75,IF(F1816=LIST!$F$30,0,IFERROR(((VLOOKUP(E1816,'TRAINING CODE'!B:D,3,FALSE)*MIN(D1816,8))),LIST!$A$76)))))))</f>
        <v/>
      </c>
      <c r="L1816" s="183" t="str">
        <f>IF(B1816="","",IF('CLAIM FORM'!$M$7="",LIST!$A$77,IFERROR(VLOOKUP(B1816,'PHR (Project Hourly Rate)'!B:G,6,FALSE),LIST!$A$78)))</f>
        <v/>
      </c>
    </row>
    <row r="1817" spans="1:12" ht="36" customHeight="1">
      <c r="A1817" s="184">
        <v>1815</v>
      </c>
      <c r="B1817" s="46"/>
      <c r="C1817" s="47"/>
      <c r="D1817" s="48"/>
      <c r="E1817" s="49"/>
      <c r="F1817" s="49"/>
      <c r="G1817" s="41" t="str">
        <f>IF(C1817="","",VLOOKUP(WEEKDAY(C1817),LIST!$A$15:$B$21,2,FALSE))</f>
        <v/>
      </c>
      <c r="H1817" s="42" t="str">
        <f>IF(B1817="","",IF(L1817=LIST!$A$80,LIST!$A$78,IF(L1817=LIST!$A$81,LIST!$A$78,IF(L1817=LIST!$A$82,LIST!$A$78,IF(IFERROR(VLOOKUP(B1817,'PHR (Project Hourly Rate)'!B:G,6,FALSE),LIST!$A$78)=0,LIST!$A$79,L1817)))))</f>
        <v/>
      </c>
      <c r="I1817" s="42" t="str">
        <f>IF(B1817="","",IF(L1817=LIST!$A$75,"",IF(K1817=LIST!$A$76,LIST!$A$76,IF(L1817=LIST!$A$77,"",IF(L1817=LIST!$A$78,"",IF(L1817=LIST!$A$80,"",IF(L1817=LIST!$A$72,"",IF(L1817=LIST!$A$73,"",IF(L1817=LIST!$A$81,"",IF(L1817=LIST!$A$82,"",IF(L1817=LIST!$A$79,"",IF(K1817=LIST!$A$75,LIST!$A$75,ROUND(J1817*L1817,2)))))))))))))</f>
        <v/>
      </c>
      <c r="J1817" s="43">
        <f>IF(D1817="",0,IF(K1817=LIST!$A$75,0,IF(K1817=LIST!$A$76,0,IF(K1817=LIST!$A$77,0,IF(K1817=LIST!$A$78,0,(MIN(D1817,8)-K1817))))))</f>
        <v>0</v>
      </c>
      <c r="K1817" s="185" t="str">
        <f>IF(D1817="","",IF('CLAIM FORM'!$M$7="",0,IF(L1817=LIST!$A$78,0,IF('CLAIM FORM'!$M$7="R&amp;D",0,IF(E1817="",LIST!$A$75,IF(F1817=LIST!$F$30,0,IFERROR(((VLOOKUP(E1817,'TRAINING CODE'!B:D,3,FALSE)*MIN(D1817,8))),LIST!$A$76)))))))</f>
        <v/>
      </c>
      <c r="L1817" s="183" t="str">
        <f>IF(B1817="","",IF('CLAIM FORM'!$M$7="",LIST!$A$77,IFERROR(VLOOKUP(B1817,'PHR (Project Hourly Rate)'!B:G,6,FALSE),LIST!$A$78)))</f>
        <v/>
      </c>
    </row>
    <row r="1818" spans="1:12" ht="36" customHeight="1">
      <c r="A1818" s="184">
        <v>1816</v>
      </c>
      <c r="B1818" s="46"/>
      <c r="C1818" s="47"/>
      <c r="D1818" s="48"/>
      <c r="E1818" s="49"/>
      <c r="F1818" s="49"/>
      <c r="G1818" s="41" t="str">
        <f>IF(C1818="","",VLOOKUP(WEEKDAY(C1818),LIST!$A$15:$B$21,2,FALSE))</f>
        <v/>
      </c>
      <c r="H1818" s="42" t="str">
        <f>IF(B1818="","",IF(L1818=LIST!$A$80,LIST!$A$78,IF(L1818=LIST!$A$81,LIST!$A$78,IF(L1818=LIST!$A$82,LIST!$A$78,IF(IFERROR(VLOOKUP(B1818,'PHR (Project Hourly Rate)'!B:G,6,FALSE),LIST!$A$78)=0,LIST!$A$79,L1818)))))</f>
        <v/>
      </c>
      <c r="I1818" s="42" t="str">
        <f>IF(B1818="","",IF(L1818=LIST!$A$75,"",IF(K1818=LIST!$A$76,LIST!$A$76,IF(L1818=LIST!$A$77,"",IF(L1818=LIST!$A$78,"",IF(L1818=LIST!$A$80,"",IF(L1818=LIST!$A$72,"",IF(L1818=LIST!$A$73,"",IF(L1818=LIST!$A$81,"",IF(L1818=LIST!$A$82,"",IF(L1818=LIST!$A$79,"",IF(K1818=LIST!$A$75,LIST!$A$75,ROUND(J1818*L1818,2)))))))))))))</f>
        <v/>
      </c>
      <c r="J1818" s="43">
        <f>IF(D1818="",0,IF(K1818=LIST!$A$75,0,IF(K1818=LIST!$A$76,0,IF(K1818=LIST!$A$77,0,IF(K1818=LIST!$A$78,0,(MIN(D1818,8)-K1818))))))</f>
        <v>0</v>
      </c>
      <c r="K1818" s="185" t="str">
        <f>IF(D1818="","",IF('CLAIM FORM'!$M$7="",0,IF(L1818=LIST!$A$78,0,IF('CLAIM FORM'!$M$7="R&amp;D",0,IF(E1818="",LIST!$A$75,IF(F1818=LIST!$F$30,0,IFERROR(((VLOOKUP(E1818,'TRAINING CODE'!B:D,3,FALSE)*MIN(D1818,8))),LIST!$A$76)))))))</f>
        <v/>
      </c>
      <c r="L1818" s="183" t="str">
        <f>IF(B1818="","",IF('CLAIM FORM'!$M$7="",LIST!$A$77,IFERROR(VLOOKUP(B1818,'PHR (Project Hourly Rate)'!B:G,6,FALSE),LIST!$A$78)))</f>
        <v/>
      </c>
    </row>
    <row r="1819" spans="1:12" ht="36" customHeight="1">
      <c r="A1819" s="184">
        <v>1817</v>
      </c>
      <c r="B1819" s="46"/>
      <c r="C1819" s="47"/>
      <c r="D1819" s="48"/>
      <c r="E1819" s="49"/>
      <c r="F1819" s="49"/>
      <c r="G1819" s="41" t="str">
        <f>IF(C1819="","",VLOOKUP(WEEKDAY(C1819),LIST!$A$15:$B$21,2,FALSE))</f>
        <v/>
      </c>
      <c r="H1819" s="42" t="str">
        <f>IF(B1819="","",IF(L1819=LIST!$A$80,LIST!$A$78,IF(L1819=LIST!$A$81,LIST!$A$78,IF(L1819=LIST!$A$82,LIST!$A$78,IF(IFERROR(VLOOKUP(B1819,'PHR (Project Hourly Rate)'!B:G,6,FALSE),LIST!$A$78)=0,LIST!$A$79,L1819)))))</f>
        <v/>
      </c>
      <c r="I1819" s="42" t="str">
        <f>IF(B1819="","",IF(L1819=LIST!$A$75,"",IF(K1819=LIST!$A$76,LIST!$A$76,IF(L1819=LIST!$A$77,"",IF(L1819=LIST!$A$78,"",IF(L1819=LIST!$A$80,"",IF(L1819=LIST!$A$72,"",IF(L1819=LIST!$A$73,"",IF(L1819=LIST!$A$81,"",IF(L1819=LIST!$A$82,"",IF(L1819=LIST!$A$79,"",IF(K1819=LIST!$A$75,LIST!$A$75,ROUND(J1819*L1819,2)))))))))))))</f>
        <v/>
      </c>
      <c r="J1819" s="43">
        <f>IF(D1819="",0,IF(K1819=LIST!$A$75,0,IF(K1819=LIST!$A$76,0,IF(K1819=LIST!$A$77,0,IF(K1819=LIST!$A$78,0,(MIN(D1819,8)-K1819))))))</f>
        <v>0</v>
      </c>
      <c r="K1819" s="185" t="str">
        <f>IF(D1819="","",IF('CLAIM FORM'!$M$7="",0,IF(L1819=LIST!$A$78,0,IF('CLAIM FORM'!$M$7="R&amp;D",0,IF(E1819="",LIST!$A$75,IF(F1819=LIST!$F$30,0,IFERROR(((VLOOKUP(E1819,'TRAINING CODE'!B:D,3,FALSE)*MIN(D1819,8))),LIST!$A$76)))))))</f>
        <v/>
      </c>
      <c r="L1819" s="183" t="str">
        <f>IF(B1819="","",IF('CLAIM FORM'!$M$7="",LIST!$A$77,IFERROR(VLOOKUP(B1819,'PHR (Project Hourly Rate)'!B:G,6,FALSE),LIST!$A$78)))</f>
        <v/>
      </c>
    </row>
    <row r="1820" spans="1:12" ht="36" customHeight="1">
      <c r="A1820" s="184">
        <v>1818</v>
      </c>
      <c r="B1820" s="46"/>
      <c r="C1820" s="47"/>
      <c r="D1820" s="48"/>
      <c r="E1820" s="49"/>
      <c r="F1820" s="49"/>
      <c r="G1820" s="41" t="str">
        <f>IF(C1820="","",VLOOKUP(WEEKDAY(C1820),LIST!$A$15:$B$21,2,FALSE))</f>
        <v/>
      </c>
      <c r="H1820" s="42" t="str">
        <f>IF(B1820="","",IF(L1820=LIST!$A$80,LIST!$A$78,IF(L1820=LIST!$A$81,LIST!$A$78,IF(L1820=LIST!$A$82,LIST!$A$78,IF(IFERROR(VLOOKUP(B1820,'PHR (Project Hourly Rate)'!B:G,6,FALSE),LIST!$A$78)=0,LIST!$A$79,L1820)))))</f>
        <v/>
      </c>
      <c r="I1820" s="42" t="str">
        <f>IF(B1820="","",IF(L1820=LIST!$A$75,"",IF(K1820=LIST!$A$76,LIST!$A$76,IF(L1820=LIST!$A$77,"",IF(L1820=LIST!$A$78,"",IF(L1820=LIST!$A$80,"",IF(L1820=LIST!$A$72,"",IF(L1820=LIST!$A$73,"",IF(L1820=LIST!$A$81,"",IF(L1820=LIST!$A$82,"",IF(L1820=LIST!$A$79,"",IF(K1820=LIST!$A$75,LIST!$A$75,ROUND(J1820*L1820,2)))))))))))))</f>
        <v/>
      </c>
      <c r="J1820" s="43">
        <f>IF(D1820="",0,IF(K1820=LIST!$A$75,0,IF(K1820=LIST!$A$76,0,IF(K1820=LIST!$A$77,0,IF(K1820=LIST!$A$78,0,(MIN(D1820,8)-K1820))))))</f>
        <v>0</v>
      </c>
      <c r="K1820" s="185" t="str">
        <f>IF(D1820="","",IF('CLAIM FORM'!$M$7="",0,IF(L1820=LIST!$A$78,0,IF('CLAIM FORM'!$M$7="R&amp;D",0,IF(E1820="",LIST!$A$75,IF(F1820=LIST!$F$30,0,IFERROR(((VLOOKUP(E1820,'TRAINING CODE'!B:D,3,FALSE)*MIN(D1820,8))),LIST!$A$76)))))))</f>
        <v/>
      </c>
      <c r="L1820" s="183" t="str">
        <f>IF(B1820="","",IF('CLAIM FORM'!$M$7="",LIST!$A$77,IFERROR(VLOOKUP(B1820,'PHR (Project Hourly Rate)'!B:G,6,FALSE),LIST!$A$78)))</f>
        <v/>
      </c>
    </row>
    <row r="1821" spans="1:12" ht="36" customHeight="1">
      <c r="A1821" s="184">
        <v>1819</v>
      </c>
      <c r="B1821" s="46"/>
      <c r="C1821" s="47"/>
      <c r="D1821" s="48"/>
      <c r="E1821" s="49"/>
      <c r="F1821" s="49"/>
      <c r="G1821" s="41" t="str">
        <f>IF(C1821="","",VLOOKUP(WEEKDAY(C1821),LIST!$A$15:$B$21,2,FALSE))</f>
        <v/>
      </c>
      <c r="H1821" s="42" t="str">
        <f>IF(B1821="","",IF(L1821=LIST!$A$80,LIST!$A$78,IF(L1821=LIST!$A$81,LIST!$A$78,IF(L1821=LIST!$A$82,LIST!$A$78,IF(IFERROR(VLOOKUP(B1821,'PHR (Project Hourly Rate)'!B:G,6,FALSE),LIST!$A$78)=0,LIST!$A$79,L1821)))))</f>
        <v/>
      </c>
      <c r="I1821" s="42" t="str">
        <f>IF(B1821="","",IF(L1821=LIST!$A$75,"",IF(K1821=LIST!$A$76,LIST!$A$76,IF(L1821=LIST!$A$77,"",IF(L1821=LIST!$A$78,"",IF(L1821=LIST!$A$80,"",IF(L1821=LIST!$A$72,"",IF(L1821=LIST!$A$73,"",IF(L1821=LIST!$A$81,"",IF(L1821=LIST!$A$82,"",IF(L1821=LIST!$A$79,"",IF(K1821=LIST!$A$75,LIST!$A$75,ROUND(J1821*L1821,2)))))))))))))</f>
        <v/>
      </c>
      <c r="J1821" s="43">
        <f>IF(D1821="",0,IF(K1821=LIST!$A$75,0,IF(K1821=LIST!$A$76,0,IF(K1821=LIST!$A$77,0,IF(K1821=LIST!$A$78,0,(MIN(D1821,8)-K1821))))))</f>
        <v>0</v>
      </c>
      <c r="K1821" s="185" t="str">
        <f>IF(D1821="","",IF('CLAIM FORM'!$M$7="",0,IF(L1821=LIST!$A$78,0,IF('CLAIM FORM'!$M$7="R&amp;D",0,IF(E1821="",LIST!$A$75,IF(F1821=LIST!$F$30,0,IFERROR(((VLOOKUP(E1821,'TRAINING CODE'!B:D,3,FALSE)*MIN(D1821,8))),LIST!$A$76)))))))</f>
        <v/>
      </c>
      <c r="L1821" s="183" t="str">
        <f>IF(B1821="","",IF('CLAIM FORM'!$M$7="",LIST!$A$77,IFERROR(VLOOKUP(B1821,'PHR (Project Hourly Rate)'!B:G,6,FALSE),LIST!$A$78)))</f>
        <v/>
      </c>
    </row>
    <row r="1822" spans="1:12" ht="36" customHeight="1">
      <c r="A1822" s="184">
        <v>1820</v>
      </c>
      <c r="B1822" s="46"/>
      <c r="C1822" s="47"/>
      <c r="D1822" s="48"/>
      <c r="E1822" s="49"/>
      <c r="F1822" s="49"/>
      <c r="G1822" s="41" t="str">
        <f>IF(C1822="","",VLOOKUP(WEEKDAY(C1822),LIST!$A$15:$B$21,2,FALSE))</f>
        <v/>
      </c>
      <c r="H1822" s="42" t="str">
        <f>IF(B1822="","",IF(L1822=LIST!$A$80,LIST!$A$78,IF(L1822=LIST!$A$81,LIST!$A$78,IF(L1822=LIST!$A$82,LIST!$A$78,IF(IFERROR(VLOOKUP(B1822,'PHR (Project Hourly Rate)'!B:G,6,FALSE),LIST!$A$78)=0,LIST!$A$79,L1822)))))</f>
        <v/>
      </c>
      <c r="I1822" s="42" t="str">
        <f>IF(B1822="","",IF(L1822=LIST!$A$75,"",IF(K1822=LIST!$A$76,LIST!$A$76,IF(L1822=LIST!$A$77,"",IF(L1822=LIST!$A$78,"",IF(L1822=LIST!$A$80,"",IF(L1822=LIST!$A$72,"",IF(L1822=LIST!$A$73,"",IF(L1822=LIST!$A$81,"",IF(L1822=LIST!$A$82,"",IF(L1822=LIST!$A$79,"",IF(K1822=LIST!$A$75,LIST!$A$75,ROUND(J1822*L1822,2)))))))))))))</f>
        <v/>
      </c>
      <c r="J1822" s="43">
        <f>IF(D1822="",0,IF(K1822=LIST!$A$75,0,IF(K1822=LIST!$A$76,0,IF(K1822=LIST!$A$77,0,IF(K1822=LIST!$A$78,0,(MIN(D1822,8)-K1822))))))</f>
        <v>0</v>
      </c>
      <c r="K1822" s="185" t="str">
        <f>IF(D1822="","",IF('CLAIM FORM'!$M$7="",0,IF(L1822=LIST!$A$78,0,IF('CLAIM FORM'!$M$7="R&amp;D",0,IF(E1822="",LIST!$A$75,IF(F1822=LIST!$F$30,0,IFERROR(((VLOOKUP(E1822,'TRAINING CODE'!B:D,3,FALSE)*MIN(D1822,8))),LIST!$A$76)))))))</f>
        <v/>
      </c>
      <c r="L1822" s="183" t="str">
        <f>IF(B1822="","",IF('CLAIM FORM'!$M$7="",LIST!$A$77,IFERROR(VLOOKUP(B1822,'PHR (Project Hourly Rate)'!B:G,6,FALSE),LIST!$A$78)))</f>
        <v/>
      </c>
    </row>
    <row r="1823" spans="1:12" ht="36" customHeight="1">
      <c r="A1823" s="184">
        <v>1821</v>
      </c>
      <c r="B1823" s="46"/>
      <c r="C1823" s="47"/>
      <c r="D1823" s="48"/>
      <c r="E1823" s="49"/>
      <c r="F1823" s="49"/>
      <c r="G1823" s="41" t="str">
        <f>IF(C1823="","",VLOOKUP(WEEKDAY(C1823),LIST!$A$15:$B$21,2,FALSE))</f>
        <v/>
      </c>
      <c r="H1823" s="42" t="str">
        <f>IF(B1823="","",IF(L1823=LIST!$A$80,LIST!$A$78,IF(L1823=LIST!$A$81,LIST!$A$78,IF(L1823=LIST!$A$82,LIST!$A$78,IF(IFERROR(VLOOKUP(B1823,'PHR (Project Hourly Rate)'!B:G,6,FALSE),LIST!$A$78)=0,LIST!$A$79,L1823)))))</f>
        <v/>
      </c>
      <c r="I1823" s="42" t="str">
        <f>IF(B1823="","",IF(L1823=LIST!$A$75,"",IF(K1823=LIST!$A$76,LIST!$A$76,IF(L1823=LIST!$A$77,"",IF(L1823=LIST!$A$78,"",IF(L1823=LIST!$A$80,"",IF(L1823=LIST!$A$72,"",IF(L1823=LIST!$A$73,"",IF(L1823=LIST!$A$81,"",IF(L1823=LIST!$A$82,"",IF(L1823=LIST!$A$79,"",IF(K1823=LIST!$A$75,LIST!$A$75,ROUND(J1823*L1823,2)))))))))))))</f>
        <v/>
      </c>
      <c r="J1823" s="43">
        <f>IF(D1823="",0,IF(K1823=LIST!$A$75,0,IF(K1823=LIST!$A$76,0,IF(K1823=LIST!$A$77,0,IF(K1823=LIST!$A$78,0,(MIN(D1823,8)-K1823))))))</f>
        <v>0</v>
      </c>
      <c r="K1823" s="185" t="str">
        <f>IF(D1823="","",IF('CLAIM FORM'!$M$7="",0,IF(L1823=LIST!$A$78,0,IF('CLAIM FORM'!$M$7="R&amp;D",0,IF(E1823="",LIST!$A$75,IF(F1823=LIST!$F$30,0,IFERROR(((VLOOKUP(E1823,'TRAINING CODE'!B:D,3,FALSE)*MIN(D1823,8))),LIST!$A$76)))))))</f>
        <v/>
      </c>
      <c r="L1823" s="183" t="str">
        <f>IF(B1823="","",IF('CLAIM FORM'!$M$7="",LIST!$A$77,IFERROR(VLOOKUP(B1823,'PHR (Project Hourly Rate)'!B:G,6,FALSE),LIST!$A$78)))</f>
        <v/>
      </c>
    </row>
    <row r="1824" spans="1:12" ht="36" customHeight="1">
      <c r="A1824" s="184">
        <v>1822</v>
      </c>
      <c r="B1824" s="46"/>
      <c r="C1824" s="47"/>
      <c r="D1824" s="48"/>
      <c r="E1824" s="49"/>
      <c r="F1824" s="49"/>
      <c r="G1824" s="41" t="str">
        <f>IF(C1824="","",VLOOKUP(WEEKDAY(C1824),LIST!$A$15:$B$21,2,FALSE))</f>
        <v/>
      </c>
      <c r="H1824" s="42" t="str">
        <f>IF(B1824="","",IF(L1824=LIST!$A$80,LIST!$A$78,IF(L1824=LIST!$A$81,LIST!$A$78,IF(L1824=LIST!$A$82,LIST!$A$78,IF(IFERROR(VLOOKUP(B1824,'PHR (Project Hourly Rate)'!B:G,6,FALSE),LIST!$A$78)=0,LIST!$A$79,L1824)))))</f>
        <v/>
      </c>
      <c r="I1824" s="42" t="str">
        <f>IF(B1824="","",IF(L1824=LIST!$A$75,"",IF(K1824=LIST!$A$76,LIST!$A$76,IF(L1824=LIST!$A$77,"",IF(L1824=LIST!$A$78,"",IF(L1824=LIST!$A$80,"",IF(L1824=LIST!$A$72,"",IF(L1824=LIST!$A$73,"",IF(L1824=LIST!$A$81,"",IF(L1824=LIST!$A$82,"",IF(L1824=LIST!$A$79,"",IF(K1824=LIST!$A$75,LIST!$A$75,ROUND(J1824*L1824,2)))))))))))))</f>
        <v/>
      </c>
      <c r="J1824" s="43">
        <f>IF(D1824="",0,IF(K1824=LIST!$A$75,0,IF(K1824=LIST!$A$76,0,IF(K1824=LIST!$A$77,0,IF(K1824=LIST!$A$78,0,(MIN(D1824,8)-K1824))))))</f>
        <v>0</v>
      </c>
      <c r="K1824" s="185" t="str">
        <f>IF(D1824="","",IF('CLAIM FORM'!$M$7="",0,IF(L1824=LIST!$A$78,0,IF('CLAIM FORM'!$M$7="R&amp;D",0,IF(E1824="",LIST!$A$75,IF(F1824=LIST!$F$30,0,IFERROR(((VLOOKUP(E1824,'TRAINING CODE'!B:D,3,FALSE)*MIN(D1824,8))),LIST!$A$76)))))))</f>
        <v/>
      </c>
      <c r="L1824" s="183" t="str">
        <f>IF(B1824="","",IF('CLAIM FORM'!$M$7="",LIST!$A$77,IFERROR(VLOOKUP(B1824,'PHR (Project Hourly Rate)'!B:G,6,FALSE),LIST!$A$78)))</f>
        <v/>
      </c>
    </row>
    <row r="1825" spans="1:12" ht="36" customHeight="1">
      <c r="A1825" s="184">
        <v>1823</v>
      </c>
      <c r="B1825" s="46"/>
      <c r="C1825" s="47"/>
      <c r="D1825" s="48"/>
      <c r="E1825" s="49"/>
      <c r="F1825" s="49"/>
      <c r="G1825" s="41" t="str">
        <f>IF(C1825="","",VLOOKUP(WEEKDAY(C1825),LIST!$A$15:$B$21,2,FALSE))</f>
        <v/>
      </c>
      <c r="H1825" s="42" t="str">
        <f>IF(B1825="","",IF(L1825=LIST!$A$80,LIST!$A$78,IF(L1825=LIST!$A$81,LIST!$A$78,IF(L1825=LIST!$A$82,LIST!$A$78,IF(IFERROR(VLOOKUP(B1825,'PHR (Project Hourly Rate)'!B:G,6,FALSE),LIST!$A$78)=0,LIST!$A$79,L1825)))))</f>
        <v/>
      </c>
      <c r="I1825" s="42" t="str">
        <f>IF(B1825="","",IF(L1825=LIST!$A$75,"",IF(K1825=LIST!$A$76,LIST!$A$76,IF(L1825=LIST!$A$77,"",IF(L1825=LIST!$A$78,"",IF(L1825=LIST!$A$80,"",IF(L1825=LIST!$A$72,"",IF(L1825=LIST!$A$73,"",IF(L1825=LIST!$A$81,"",IF(L1825=LIST!$A$82,"",IF(L1825=LIST!$A$79,"",IF(K1825=LIST!$A$75,LIST!$A$75,ROUND(J1825*L1825,2)))))))))))))</f>
        <v/>
      </c>
      <c r="J1825" s="43">
        <f>IF(D1825="",0,IF(K1825=LIST!$A$75,0,IF(K1825=LIST!$A$76,0,IF(K1825=LIST!$A$77,0,IF(K1825=LIST!$A$78,0,(MIN(D1825,8)-K1825))))))</f>
        <v>0</v>
      </c>
      <c r="K1825" s="185" t="str">
        <f>IF(D1825="","",IF('CLAIM FORM'!$M$7="",0,IF(L1825=LIST!$A$78,0,IF('CLAIM FORM'!$M$7="R&amp;D",0,IF(E1825="",LIST!$A$75,IF(F1825=LIST!$F$30,0,IFERROR(((VLOOKUP(E1825,'TRAINING CODE'!B:D,3,FALSE)*MIN(D1825,8))),LIST!$A$76)))))))</f>
        <v/>
      </c>
      <c r="L1825" s="183" t="str">
        <f>IF(B1825="","",IF('CLAIM FORM'!$M$7="",LIST!$A$77,IFERROR(VLOOKUP(B1825,'PHR (Project Hourly Rate)'!B:G,6,FALSE),LIST!$A$78)))</f>
        <v/>
      </c>
    </row>
    <row r="1826" spans="1:12" ht="36" customHeight="1">
      <c r="A1826" s="184">
        <v>1824</v>
      </c>
      <c r="B1826" s="46"/>
      <c r="C1826" s="47"/>
      <c r="D1826" s="48"/>
      <c r="E1826" s="49"/>
      <c r="F1826" s="49"/>
      <c r="G1826" s="41" t="str">
        <f>IF(C1826="","",VLOOKUP(WEEKDAY(C1826),LIST!$A$15:$B$21,2,FALSE))</f>
        <v/>
      </c>
      <c r="H1826" s="42" t="str">
        <f>IF(B1826="","",IF(L1826=LIST!$A$80,LIST!$A$78,IF(L1826=LIST!$A$81,LIST!$A$78,IF(L1826=LIST!$A$82,LIST!$A$78,IF(IFERROR(VLOOKUP(B1826,'PHR (Project Hourly Rate)'!B:G,6,FALSE),LIST!$A$78)=0,LIST!$A$79,L1826)))))</f>
        <v/>
      </c>
      <c r="I1826" s="42" t="str">
        <f>IF(B1826="","",IF(L1826=LIST!$A$75,"",IF(K1826=LIST!$A$76,LIST!$A$76,IF(L1826=LIST!$A$77,"",IF(L1826=LIST!$A$78,"",IF(L1826=LIST!$A$80,"",IF(L1826=LIST!$A$72,"",IF(L1826=LIST!$A$73,"",IF(L1826=LIST!$A$81,"",IF(L1826=LIST!$A$82,"",IF(L1826=LIST!$A$79,"",IF(K1826=LIST!$A$75,LIST!$A$75,ROUND(J1826*L1826,2)))))))))))))</f>
        <v/>
      </c>
      <c r="J1826" s="43">
        <f>IF(D1826="",0,IF(K1826=LIST!$A$75,0,IF(K1826=LIST!$A$76,0,IF(K1826=LIST!$A$77,0,IF(K1826=LIST!$A$78,0,(MIN(D1826,8)-K1826))))))</f>
        <v>0</v>
      </c>
      <c r="K1826" s="185" t="str">
        <f>IF(D1826="","",IF('CLAIM FORM'!$M$7="",0,IF(L1826=LIST!$A$78,0,IF('CLAIM FORM'!$M$7="R&amp;D",0,IF(E1826="",LIST!$A$75,IF(F1826=LIST!$F$30,0,IFERROR(((VLOOKUP(E1826,'TRAINING CODE'!B:D,3,FALSE)*MIN(D1826,8))),LIST!$A$76)))))))</f>
        <v/>
      </c>
      <c r="L1826" s="183" t="str">
        <f>IF(B1826="","",IF('CLAIM FORM'!$M$7="",LIST!$A$77,IFERROR(VLOOKUP(B1826,'PHR (Project Hourly Rate)'!B:G,6,FALSE),LIST!$A$78)))</f>
        <v/>
      </c>
    </row>
    <row r="1827" spans="1:12" ht="36" customHeight="1">
      <c r="A1827" s="184">
        <v>1825</v>
      </c>
      <c r="B1827" s="46"/>
      <c r="C1827" s="47"/>
      <c r="D1827" s="48"/>
      <c r="E1827" s="49"/>
      <c r="F1827" s="49"/>
      <c r="G1827" s="41" t="str">
        <f>IF(C1827="","",VLOOKUP(WEEKDAY(C1827),LIST!$A$15:$B$21,2,FALSE))</f>
        <v/>
      </c>
      <c r="H1827" s="42" t="str">
        <f>IF(B1827="","",IF(L1827=LIST!$A$80,LIST!$A$78,IF(L1827=LIST!$A$81,LIST!$A$78,IF(L1827=LIST!$A$82,LIST!$A$78,IF(IFERROR(VLOOKUP(B1827,'PHR (Project Hourly Rate)'!B:G,6,FALSE),LIST!$A$78)=0,LIST!$A$79,L1827)))))</f>
        <v/>
      </c>
      <c r="I1827" s="42" t="str">
        <f>IF(B1827="","",IF(L1827=LIST!$A$75,"",IF(K1827=LIST!$A$76,LIST!$A$76,IF(L1827=LIST!$A$77,"",IF(L1827=LIST!$A$78,"",IF(L1827=LIST!$A$80,"",IF(L1827=LIST!$A$72,"",IF(L1827=LIST!$A$73,"",IF(L1827=LIST!$A$81,"",IF(L1827=LIST!$A$82,"",IF(L1827=LIST!$A$79,"",IF(K1827=LIST!$A$75,LIST!$A$75,ROUND(J1827*L1827,2)))))))))))))</f>
        <v/>
      </c>
      <c r="J1827" s="43">
        <f>IF(D1827="",0,IF(K1827=LIST!$A$75,0,IF(K1827=LIST!$A$76,0,IF(K1827=LIST!$A$77,0,IF(K1827=LIST!$A$78,0,(MIN(D1827,8)-K1827))))))</f>
        <v>0</v>
      </c>
      <c r="K1827" s="185" t="str">
        <f>IF(D1827="","",IF('CLAIM FORM'!$M$7="",0,IF(L1827=LIST!$A$78,0,IF('CLAIM FORM'!$M$7="R&amp;D",0,IF(E1827="",LIST!$A$75,IF(F1827=LIST!$F$30,0,IFERROR(((VLOOKUP(E1827,'TRAINING CODE'!B:D,3,FALSE)*MIN(D1827,8))),LIST!$A$76)))))))</f>
        <v/>
      </c>
      <c r="L1827" s="183" t="str">
        <f>IF(B1827="","",IF('CLAIM FORM'!$M$7="",LIST!$A$77,IFERROR(VLOOKUP(B1827,'PHR (Project Hourly Rate)'!B:G,6,FALSE),LIST!$A$78)))</f>
        <v/>
      </c>
    </row>
    <row r="1828" spans="1:12" ht="36" customHeight="1">
      <c r="A1828" s="184">
        <v>1826</v>
      </c>
      <c r="B1828" s="46"/>
      <c r="C1828" s="47"/>
      <c r="D1828" s="48"/>
      <c r="E1828" s="49"/>
      <c r="F1828" s="49"/>
      <c r="G1828" s="41" t="str">
        <f>IF(C1828="","",VLOOKUP(WEEKDAY(C1828),LIST!$A$15:$B$21,2,FALSE))</f>
        <v/>
      </c>
      <c r="H1828" s="42" t="str">
        <f>IF(B1828="","",IF(L1828=LIST!$A$80,LIST!$A$78,IF(L1828=LIST!$A$81,LIST!$A$78,IF(L1828=LIST!$A$82,LIST!$A$78,IF(IFERROR(VLOOKUP(B1828,'PHR (Project Hourly Rate)'!B:G,6,FALSE),LIST!$A$78)=0,LIST!$A$79,L1828)))))</f>
        <v/>
      </c>
      <c r="I1828" s="42" t="str">
        <f>IF(B1828="","",IF(L1828=LIST!$A$75,"",IF(K1828=LIST!$A$76,LIST!$A$76,IF(L1828=LIST!$A$77,"",IF(L1828=LIST!$A$78,"",IF(L1828=LIST!$A$80,"",IF(L1828=LIST!$A$72,"",IF(L1828=LIST!$A$73,"",IF(L1828=LIST!$A$81,"",IF(L1828=LIST!$A$82,"",IF(L1828=LIST!$A$79,"",IF(K1828=LIST!$A$75,LIST!$A$75,ROUND(J1828*L1828,2)))))))))))))</f>
        <v/>
      </c>
      <c r="J1828" s="43">
        <f>IF(D1828="",0,IF(K1828=LIST!$A$75,0,IF(K1828=LIST!$A$76,0,IF(K1828=LIST!$A$77,0,IF(K1828=LIST!$A$78,0,(MIN(D1828,8)-K1828))))))</f>
        <v>0</v>
      </c>
      <c r="K1828" s="185" t="str">
        <f>IF(D1828="","",IF('CLAIM FORM'!$M$7="",0,IF(L1828=LIST!$A$78,0,IF('CLAIM FORM'!$M$7="R&amp;D",0,IF(E1828="",LIST!$A$75,IF(F1828=LIST!$F$30,0,IFERROR(((VLOOKUP(E1828,'TRAINING CODE'!B:D,3,FALSE)*MIN(D1828,8))),LIST!$A$76)))))))</f>
        <v/>
      </c>
      <c r="L1828" s="183" t="str">
        <f>IF(B1828="","",IF('CLAIM FORM'!$M$7="",LIST!$A$77,IFERROR(VLOOKUP(B1828,'PHR (Project Hourly Rate)'!B:G,6,FALSE),LIST!$A$78)))</f>
        <v/>
      </c>
    </row>
    <row r="1829" spans="1:12" ht="36" customHeight="1">
      <c r="A1829" s="184">
        <v>1827</v>
      </c>
      <c r="B1829" s="46"/>
      <c r="C1829" s="47"/>
      <c r="D1829" s="48"/>
      <c r="E1829" s="49"/>
      <c r="F1829" s="49"/>
      <c r="G1829" s="41" t="str">
        <f>IF(C1829="","",VLOOKUP(WEEKDAY(C1829),LIST!$A$15:$B$21,2,FALSE))</f>
        <v/>
      </c>
      <c r="H1829" s="42" t="str">
        <f>IF(B1829="","",IF(L1829=LIST!$A$80,LIST!$A$78,IF(L1829=LIST!$A$81,LIST!$A$78,IF(L1829=LIST!$A$82,LIST!$A$78,IF(IFERROR(VLOOKUP(B1829,'PHR (Project Hourly Rate)'!B:G,6,FALSE),LIST!$A$78)=0,LIST!$A$79,L1829)))))</f>
        <v/>
      </c>
      <c r="I1829" s="42" t="str">
        <f>IF(B1829="","",IF(L1829=LIST!$A$75,"",IF(K1829=LIST!$A$76,LIST!$A$76,IF(L1829=LIST!$A$77,"",IF(L1829=LIST!$A$78,"",IF(L1829=LIST!$A$80,"",IF(L1829=LIST!$A$72,"",IF(L1829=LIST!$A$73,"",IF(L1829=LIST!$A$81,"",IF(L1829=LIST!$A$82,"",IF(L1829=LIST!$A$79,"",IF(K1829=LIST!$A$75,LIST!$A$75,ROUND(J1829*L1829,2)))))))))))))</f>
        <v/>
      </c>
      <c r="J1829" s="43">
        <f>IF(D1829="",0,IF(K1829=LIST!$A$75,0,IF(K1829=LIST!$A$76,0,IF(K1829=LIST!$A$77,0,IF(K1829=LIST!$A$78,0,(MIN(D1829,8)-K1829))))))</f>
        <v>0</v>
      </c>
      <c r="K1829" s="185" t="str">
        <f>IF(D1829="","",IF('CLAIM FORM'!$M$7="",0,IF(L1829=LIST!$A$78,0,IF('CLAIM FORM'!$M$7="R&amp;D",0,IF(E1829="",LIST!$A$75,IF(F1829=LIST!$F$30,0,IFERROR(((VLOOKUP(E1829,'TRAINING CODE'!B:D,3,FALSE)*MIN(D1829,8))),LIST!$A$76)))))))</f>
        <v/>
      </c>
      <c r="L1829" s="183" t="str">
        <f>IF(B1829="","",IF('CLAIM FORM'!$M$7="",LIST!$A$77,IFERROR(VLOOKUP(B1829,'PHR (Project Hourly Rate)'!B:G,6,FALSE),LIST!$A$78)))</f>
        <v/>
      </c>
    </row>
    <row r="1830" spans="1:12" ht="36" customHeight="1">
      <c r="A1830" s="184">
        <v>1828</v>
      </c>
      <c r="B1830" s="46"/>
      <c r="C1830" s="47"/>
      <c r="D1830" s="48"/>
      <c r="E1830" s="49"/>
      <c r="F1830" s="49"/>
      <c r="G1830" s="41" t="str">
        <f>IF(C1830="","",VLOOKUP(WEEKDAY(C1830),LIST!$A$15:$B$21,2,FALSE))</f>
        <v/>
      </c>
      <c r="H1830" s="42" t="str">
        <f>IF(B1830="","",IF(L1830=LIST!$A$80,LIST!$A$78,IF(L1830=LIST!$A$81,LIST!$A$78,IF(L1830=LIST!$A$82,LIST!$A$78,IF(IFERROR(VLOOKUP(B1830,'PHR (Project Hourly Rate)'!B:G,6,FALSE),LIST!$A$78)=0,LIST!$A$79,L1830)))))</f>
        <v/>
      </c>
      <c r="I1830" s="42" t="str">
        <f>IF(B1830="","",IF(L1830=LIST!$A$75,"",IF(K1830=LIST!$A$76,LIST!$A$76,IF(L1830=LIST!$A$77,"",IF(L1830=LIST!$A$78,"",IF(L1830=LIST!$A$80,"",IF(L1830=LIST!$A$72,"",IF(L1830=LIST!$A$73,"",IF(L1830=LIST!$A$81,"",IF(L1830=LIST!$A$82,"",IF(L1830=LIST!$A$79,"",IF(K1830=LIST!$A$75,LIST!$A$75,ROUND(J1830*L1830,2)))))))))))))</f>
        <v/>
      </c>
      <c r="J1830" s="43">
        <f>IF(D1830="",0,IF(K1830=LIST!$A$75,0,IF(K1830=LIST!$A$76,0,IF(K1830=LIST!$A$77,0,IF(K1830=LIST!$A$78,0,(MIN(D1830,8)-K1830))))))</f>
        <v>0</v>
      </c>
      <c r="K1830" s="185" t="str">
        <f>IF(D1830="","",IF('CLAIM FORM'!$M$7="",0,IF(L1830=LIST!$A$78,0,IF('CLAIM FORM'!$M$7="R&amp;D",0,IF(E1830="",LIST!$A$75,IF(F1830=LIST!$F$30,0,IFERROR(((VLOOKUP(E1830,'TRAINING CODE'!B:D,3,FALSE)*MIN(D1830,8))),LIST!$A$76)))))))</f>
        <v/>
      </c>
      <c r="L1830" s="183" t="str">
        <f>IF(B1830="","",IF('CLAIM FORM'!$M$7="",LIST!$A$77,IFERROR(VLOOKUP(B1830,'PHR (Project Hourly Rate)'!B:G,6,FALSE),LIST!$A$78)))</f>
        <v/>
      </c>
    </row>
    <row r="1831" spans="1:12" ht="36" customHeight="1">
      <c r="A1831" s="184">
        <v>1829</v>
      </c>
      <c r="B1831" s="46"/>
      <c r="C1831" s="47"/>
      <c r="D1831" s="48"/>
      <c r="E1831" s="49"/>
      <c r="F1831" s="49"/>
      <c r="G1831" s="41" t="str">
        <f>IF(C1831="","",VLOOKUP(WEEKDAY(C1831),LIST!$A$15:$B$21,2,FALSE))</f>
        <v/>
      </c>
      <c r="H1831" s="42" t="str">
        <f>IF(B1831="","",IF(L1831=LIST!$A$80,LIST!$A$78,IF(L1831=LIST!$A$81,LIST!$A$78,IF(L1831=LIST!$A$82,LIST!$A$78,IF(IFERROR(VLOOKUP(B1831,'PHR (Project Hourly Rate)'!B:G,6,FALSE),LIST!$A$78)=0,LIST!$A$79,L1831)))))</f>
        <v/>
      </c>
      <c r="I1831" s="42" t="str">
        <f>IF(B1831="","",IF(L1831=LIST!$A$75,"",IF(K1831=LIST!$A$76,LIST!$A$76,IF(L1831=LIST!$A$77,"",IF(L1831=LIST!$A$78,"",IF(L1831=LIST!$A$80,"",IF(L1831=LIST!$A$72,"",IF(L1831=LIST!$A$73,"",IF(L1831=LIST!$A$81,"",IF(L1831=LIST!$A$82,"",IF(L1831=LIST!$A$79,"",IF(K1831=LIST!$A$75,LIST!$A$75,ROUND(J1831*L1831,2)))))))))))))</f>
        <v/>
      </c>
      <c r="J1831" s="43">
        <f>IF(D1831="",0,IF(K1831=LIST!$A$75,0,IF(K1831=LIST!$A$76,0,IF(K1831=LIST!$A$77,0,IF(K1831=LIST!$A$78,0,(MIN(D1831,8)-K1831))))))</f>
        <v>0</v>
      </c>
      <c r="K1831" s="185" t="str">
        <f>IF(D1831="","",IF('CLAIM FORM'!$M$7="",0,IF(L1831=LIST!$A$78,0,IF('CLAIM FORM'!$M$7="R&amp;D",0,IF(E1831="",LIST!$A$75,IF(F1831=LIST!$F$30,0,IFERROR(((VLOOKUP(E1831,'TRAINING CODE'!B:D,3,FALSE)*MIN(D1831,8))),LIST!$A$76)))))))</f>
        <v/>
      </c>
      <c r="L1831" s="183" t="str">
        <f>IF(B1831="","",IF('CLAIM FORM'!$M$7="",LIST!$A$77,IFERROR(VLOOKUP(B1831,'PHR (Project Hourly Rate)'!B:G,6,FALSE),LIST!$A$78)))</f>
        <v/>
      </c>
    </row>
    <row r="1832" spans="1:12" ht="36" customHeight="1">
      <c r="A1832" s="184">
        <v>1830</v>
      </c>
      <c r="B1832" s="46"/>
      <c r="C1832" s="47"/>
      <c r="D1832" s="48"/>
      <c r="E1832" s="49"/>
      <c r="F1832" s="49"/>
      <c r="G1832" s="41" t="str">
        <f>IF(C1832="","",VLOOKUP(WEEKDAY(C1832),LIST!$A$15:$B$21,2,FALSE))</f>
        <v/>
      </c>
      <c r="H1832" s="42" t="str">
        <f>IF(B1832="","",IF(L1832=LIST!$A$80,LIST!$A$78,IF(L1832=LIST!$A$81,LIST!$A$78,IF(L1832=LIST!$A$82,LIST!$A$78,IF(IFERROR(VLOOKUP(B1832,'PHR (Project Hourly Rate)'!B:G,6,FALSE),LIST!$A$78)=0,LIST!$A$79,L1832)))))</f>
        <v/>
      </c>
      <c r="I1832" s="42" t="str">
        <f>IF(B1832="","",IF(L1832=LIST!$A$75,"",IF(K1832=LIST!$A$76,LIST!$A$76,IF(L1832=LIST!$A$77,"",IF(L1832=LIST!$A$78,"",IF(L1832=LIST!$A$80,"",IF(L1832=LIST!$A$72,"",IF(L1832=LIST!$A$73,"",IF(L1832=LIST!$A$81,"",IF(L1832=LIST!$A$82,"",IF(L1832=LIST!$A$79,"",IF(K1832=LIST!$A$75,LIST!$A$75,ROUND(J1832*L1832,2)))))))))))))</f>
        <v/>
      </c>
      <c r="J1832" s="43">
        <f>IF(D1832="",0,IF(K1832=LIST!$A$75,0,IF(K1832=LIST!$A$76,0,IF(K1832=LIST!$A$77,0,IF(K1832=LIST!$A$78,0,(MIN(D1832,8)-K1832))))))</f>
        <v>0</v>
      </c>
      <c r="K1832" s="185" t="str">
        <f>IF(D1832="","",IF('CLAIM FORM'!$M$7="",0,IF(L1832=LIST!$A$78,0,IF('CLAIM FORM'!$M$7="R&amp;D",0,IF(E1832="",LIST!$A$75,IF(F1832=LIST!$F$30,0,IFERROR(((VLOOKUP(E1832,'TRAINING CODE'!B:D,3,FALSE)*MIN(D1832,8))),LIST!$A$76)))))))</f>
        <v/>
      </c>
      <c r="L1832" s="183" t="str">
        <f>IF(B1832="","",IF('CLAIM FORM'!$M$7="",LIST!$A$77,IFERROR(VLOOKUP(B1832,'PHR (Project Hourly Rate)'!B:G,6,FALSE),LIST!$A$78)))</f>
        <v/>
      </c>
    </row>
    <row r="1833" spans="1:12" ht="36" customHeight="1">
      <c r="A1833" s="184">
        <v>1831</v>
      </c>
      <c r="B1833" s="46"/>
      <c r="C1833" s="47"/>
      <c r="D1833" s="48"/>
      <c r="E1833" s="49"/>
      <c r="F1833" s="49"/>
      <c r="G1833" s="41" t="str">
        <f>IF(C1833="","",VLOOKUP(WEEKDAY(C1833),LIST!$A$15:$B$21,2,FALSE))</f>
        <v/>
      </c>
      <c r="H1833" s="42" t="str">
        <f>IF(B1833="","",IF(L1833=LIST!$A$80,LIST!$A$78,IF(L1833=LIST!$A$81,LIST!$A$78,IF(L1833=LIST!$A$82,LIST!$A$78,IF(IFERROR(VLOOKUP(B1833,'PHR (Project Hourly Rate)'!B:G,6,FALSE),LIST!$A$78)=0,LIST!$A$79,L1833)))))</f>
        <v/>
      </c>
      <c r="I1833" s="42" t="str">
        <f>IF(B1833="","",IF(L1833=LIST!$A$75,"",IF(K1833=LIST!$A$76,LIST!$A$76,IF(L1833=LIST!$A$77,"",IF(L1833=LIST!$A$78,"",IF(L1833=LIST!$A$80,"",IF(L1833=LIST!$A$72,"",IF(L1833=LIST!$A$73,"",IF(L1833=LIST!$A$81,"",IF(L1833=LIST!$A$82,"",IF(L1833=LIST!$A$79,"",IF(K1833=LIST!$A$75,LIST!$A$75,ROUND(J1833*L1833,2)))))))))))))</f>
        <v/>
      </c>
      <c r="J1833" s="43">
        <f>IF(D1833="",0,IF(K1833=LIST!$A$75,0,IF(K1833=LIST!$A$76,0,IF(K1833=LIST!$A$77,0,IF(K1833=LIST!$A$78,0,(MIN(D1833,8)-K1833))))))</f>
        <v>0</v>
      </c>
      <c r="K1833" s="185" t="str">
        <f>IF(D1833="","",IF('CLAIM FORM'!$M$7="",0,IF(L1833=LIST!$A$78,0,IF('CLAIM FORM'!$M$7="R&amp;D",0,IF(E1833="",LIST!$A$75,IF(F1833=LIST!$F$30,0,IFERROR(((VLOOKUP(E1833,'TRAINING CODE'!B:D,3,FALSE)*MIN(D1833,8))),LIST!$A$76)))))))</f>
        <v/>
      </c>
      <c r="L1833" s="183" t="str">
        <f>IF(B1833="","",IF('CLAIM FORM'!$M$7="",LIST!$A$77,IFERROR(VLOOKUP(B1833,'PHR (Project Hourly Rate)'!B:G,6,FALSE),LIST!$A$78)))</f>
        <v/>
      </c>
    </row>
    <row r="1834" spans="1:12" ht="36" customHeight="1">
      <c r="A1834" s="184">
        <v>1832</v>
      </c>
      <c r="B1834" s="46"/>
      <c r="C1834" s="47"/>
      <c r="D1834" s="48"/>
      <c r="E1834" s="49"/>
      <c r="F1834" s="49"/>
      <c r="G1834" s="41" t="str">
        <f>IF(C1834="","",VLOOKUP(WEEKDAY(C1834),LIST!$A$15:$B$21,2,FALSE))</f>
        <v/>
      </c>
      <c r="H1834" s="42" t="str">
        <f>IF(B1834="","",IF(L1834=LIST!$A$80,LIST!$A$78,IF(L1834=LIST!$A$81,LIST!$A$78,IF(L1834=LIST!$A$82,LIST!$A$78,IF(IFERROR(VLOOKUP(B1834,'PHR (Project Hourly Rate)'!B:G,6,FALSE),LIST!$A$78)=0,LIST!$A$79,L1834)))))</f>
        <v/>
      </c>
      <c r="I1834" s="42" t="str">
        <f>IF(B1834="","",IF(L1834=LIST!$A$75,"",IF(K1834=LIST!$A$76,LIST!$A$76,IF(L1834=LIST!$A$77,"",IF(L1834=LIST!$A$78,"",IF(L1834=LIST!$A$80,"",IF(L1834=LIST!$A$72,"",IF(L1834=LIST!$A$73,"",IF(L1834=LIST!$A$81,"",IF(L1834=LIST!$A$82,"",IF(L1834=LIST!$A$79,"",IF(K1834=LIST!$A$75,LIST!$A$75,ROUND(J1834*L1834,2)))))))))))))</f>
        <v/>
      </c>
      <c r="J1834" s="43">
        <f>IF(D1834="",0,IF(K1834=LIST!$A$75,0,IF(K1834=LIST!$A$76,0,IF(K1834=LIST!$A$77,0,IF(K1834=LIST!$A$78,0,(MIN(D1834,8)-K1834))))))</f>
        <v>0</v>
      </c>
      <c r="K1834" s="185" t="str">
        <f>IF(D1834="","",IF('CLAIM FORM'!$M$7="",0,IF(L1834=LIST!$A$78,0,IF('CLAIM FORM'!$M$7="R&amp;D",0,IF(E1834="",LIST!$A$75,IF(F1834=LIST!$F$30,0,IFERROR(((VLOOKUP(E1834,'TRAINING CODE'!B:D,3,FALSE)*MIN(D1834,8))),LIST!$A$76)))))))</f>
        <v/>
      </c>
      <c r="L1834" s="183" t="str">
        <f>IF(B1834="","",IF('CLAIM FORM'!$M$7="",LIST!$A$77,IFERROR(VLOOKUP(B1834,'PHR (Project Hourly Rate)'!B:G,6,FALSE),LIST!$A$78)))</f>
        <v/>
      </c>
    </row>
    <row r="1835" spans="1:12" ht="36" customHeight="1">
      <c r="A1835" s="184">
        <v>1833</v>
      </c>
      <c r="B1835" s="46"/>
      <c r="C1835" s="47"/>
      <c r="D1835" s="48"/>
      <c r="E1835" s="49"/>
      <c r="F1835" s="49"/>
      <c r="G1835" s="41" t="str">
        <f>IF(C1835="","",VLOOKUP(WEEKDAY(C1835),LIST!$A$15:$B$21,2,FALSE))</f>
        <v/>
      </c>
      <c r="H1835" s="42" t="str">
        <f>IF(B1835="","",IF(L1835=LIST!$A$80,LIST!$A$78,IF(L1835=LIST!$A$81,LIST!$A$78,IF(L1835=LIST!$A$82,LIST!$A$78,IF(IFERROR(VLOOKUP(B1835,'PHR (Project Hourly Rate)'!B:G,6,FALSE),LIST!$A$78)=0,LIST!$A$79,L1835)))))</f>
        <v/>
      </c>
      <c r="I1835" s="42" t="str">
        <f>IF(B1835="","",IF(L1835=LIST!$A$75,"",IF(K1835=LIST!$A$76,LIST!$A$76,IF(L1835=LIST!$A$77,"",IF(L1835=LIST!$A$78,"",IF(L1835=LIST!$A$80,"",IF(L1835=LIST!$A$72,"",IF(L1835=LIST!$A$73,"",IF(L1835=LIST!$A$81,"",IF(L1835=LIST!$A$82,"",IF(L1835=LIST!$A$79,"",IF(K1835=LIST!$A$75,LIST!$A$75,ROUND(J1835*L1835,2)))))))))))))</f>
        <v/>
      </c>
      <c r="J1835" s="43">
        <f>IF(D1835="",0,IF(K1835=LIST!$A$75,0,IF(K1835=LIST!$A$76,0,IF(K1835=LIST!$A$77,0,IF(K1835=LIST!$A$78,0,(MIN(D1835,8)-K1835))))))</f>
        <v>0</v>
      </c>
      <c r="K1835" s="185" t="str">
        <f>IF(D1835="","",IF('CLAIM FORM'!$M$7="",0,IF(L1835=LIST!$A$78,0,IF('CLAIM FORM'!$M$7="R&amp;D",0,IF(E1835="",LIST!$A$75,IF(F1835=LIST!$F$30,0,IFERROR(((VLOOKUP(E1835,'TRAINING CODE'!B:D,3,FALSE)*MIN(D1835,8))),LIST!$A$76)))))))</f>
        <v/>
      </c>
      <c r="L1835" s="183" t="str">
        <f>IF(B1835="","",IF('CLAIM FORM'!$M$7="",LIST!$A$77,IFERROR(VLOOKUP(B1835,'PHR (Project Hourly Rate)'!B:G,6,FALSE),LIST!$A$78)))</f>
        <v/>
      </c>
    </row>
    <row r="1836" spans="1:12" ht="36" customHeight="1">
      <c r="A1836" s="184">
        <v>1834</v>
      </c>
      <c r="B1836" s="46"/>
      <c r="C1836" s="47"/>
      <c r="D1836" s="48"/>
      <c r="E1836" s="49"/>
      <c r="F1836" s="49"/>
      <c r="G1836" s="41" t="str">
        <f>IF(C1836="","",VLOOKUP(WEEKDAY(C1836),LIST!$A$15:$B$21,2,FALSE))</f>
        <v/>
      </c>
      <c r="H1836" s="42" t="str">
        <f>IF(B1836="","",IF(L1836=LIST!$A$80,LIST!$A$78,IF(L1836=LIST!$A$81,LIST!$A$78,IF(L1836=LIST!$A$82,LIST!$A$78,IF(IFERROR(VLOOKUP(B1836,'PHR (Project Hourly Rate)'!B:G,6,FALSE),LIST!$A$78)=0,LIST!$A$79,L1836)))))</f>
        <v/>
      </c>
      <c r="I1836" s="42" t="str">
        <f>IF(B1836="","",IF(L1836=LIST!$A$75,"",IF(K1836=LIST!$A$76,LIST!$A$76,IF(L1836=LIST!$A$77,"",IF(L1836=LIST!$A$78,"",IF(L1836=LIST!$A$80,"",IF(L1836=LIST!$A$72,"",IF(L1836=LIST!$A$73,"",IF(L1836=LIST!$A$81,"",IF(L1836=LIST!$A$82,"",IF(L1836=LIST!$A$79,"",IF(K1836=LIST!$A$75,LIST!$A$75,ROUND(J1836*L1836,2)))))))))))))</f>
        <v/>
      </c>
      <c r="J1836" s="43">
        <f>IF(D1836="",0,IF(K1836=LIST!$A$75,0,IF(K1836=LIST!$A$76,0,IF(K1836=LIST!$A$77,0,IF(K1836=LIST!$A$78,0,(MIN(D1836,8)-K1836))))))</f>
        <v>0</v>
      </c>
      <c r="K1836" s="185" t="str">
        <f>IF(D1836="","",IF('CLAIM FORM'!$M$7="",0,IF(L1836=LIST!$A$78,0,IF('CLAIM FORM'!$M$7="R&amp;D",0,IF(E1836="",LIST!$A$75,IF(F1836=LIST!$F$30,0,IFERROR(((VLOOKUP(E1836,'TRAINING CODE'!B:D,3,FALSE)*MIN(D1836,8))),LIST!$A$76)))))))</f>
        <v/>
      </c>
      <c r="L1836" s="183" t="str">
        <f>IF(B1836="","",IF('CLAIM FORM'!$M$7="",LIST!$A$77,IFERROR(VLOOKUP(B1836,'PHR (Project Hourly Rate)'!B:G,6,FALSE),LIST!$A$78)))</f>
        <v/>
      </c>
    </row>
    <row r="1837" spans="1:12" ht="36" customHeight="1">
      <c r="A1837" s="184">
        <v>1835</v>
      </c>
      <c r="B1837" s="46"/>
      <c r="C1837" s="47"/>
      <c r="D1837" s="48"/>
      <c r="E1837" s="49"/>
      <c r="F1837" s="49"/>
      <c r="G1837" s="41" t="str">
        <f>IF(C1837="","",VLOOKUP(WEEKDAY(C1837),LIST!$A$15:$B$21,2,FALSE))</f>
        <v/>
      </c>
      <c r="H1837" s="42" t="str">
        <f>IF(B1837="","",IF(L1837=LIST!$A$80,LIST!$A$78,IF(L1837=LIST!$A$81,LIST!$A$78,IF(L1837=LIST!$A$82,LIST!$A$78,IF(IFERROR(VLOOKUP(B1837,'PHR (Project Hourly Rate)'!B:G,6,FALSE),LIST!$A$78)=0,LIST!$A$79,L1837)))))</f>
        <v/>
      </c>
      <c r="I1837" s="42" t="str">
        <f>IF(B1837="","",IF(L1837=LIST!$A$75,"",IF(K1837=LIST!$A$76,LIST!$A$76,IF(L1837=LIST!$A$77,"",IF(L1837=LIST!$A$78,"",IF(L1837=LIST!$A$80,"",IF(L1837=LIST!$A$72,"",IF(L1837=LIST!$A$73,"",IF(L1837=LIST!$A$81,"",IF(L1837=LIST!$A$82,"",IF(L1837=LIST!$A$79,"",IF(K1837=LIST!$A$75,LIST!$A$75,ROUND(J1837*L1837,2)))))))))))))</f>
        <v/>
      </c>
      <c r="J1837" s="43">
        <f>IF(D1837="",0,IF(K1837=LIST!$A$75,0,IF(K1837=LIST!$A$76,0,IF(K1837=LIST!$A$77,0,IF(K1837=LIST!$A$78,0,(MIN(D1837,8)-K1837))))))</f>
        <v>0</v>
      </c>
      <c r="K1837" s="185" t="str">
        <f>IF(D1837="","",IF('CLAIM FORM'!$M$7="",0,IF(L1837=LIST!$A$78,0,IF('CLAIM FORM'!$M$7="R&amp;D",0,IF(E1837="",LIST!$A$75,IF(F1837=LIST!$F$30,0,IFERROR(((VLOOKUP(E1837,'TRAINING CODE'!B:D,3,FALSE)*MIN(D1837,8))),LIST!$A$76)))))))</f>
        <v/>
      </c>
      <c r="L1837" s="183" t="str">
        <f>IF(B1837="","",IF('CLAIM FORM'!$M$7="",LIST!$A$77,IFERROR(VLOOKUP(B1837,'PHR (Project Hourly Rate)'!B:G,6,FALSE),LIST!$A$78)))</f>
        <v/>
      </c>
    </row>
    <row r="1838" spans="1:12" ht="36" customHeight="1">
      <c r="A1838" s="184">
        <v>1836</v>
      </c>
      <c r="B1838" s="46"/>
      <c r="C1838" s="47"/>
      <c r="D1838" s="48"/>
      <c r="E1838" s="49"/>
      <c r="F1838" s="49"/>
      <c r="G1838" s="41" t="str">
        <f>IF(C1838="","",VLOOKUP(WEEKDAY(C1838),LIST!$A$15:$B$21,2,FALSE))</f>
        <v/>
      </c>
      <c r="H1838" s="42" t="str">
        <f>IF(B1838="","",IF(L1838=LIST!$A$80,LIST!$A$78,IF(L1838=LIST!$A$81,LIST!$A$78,IF(L1838=LIST!$A$82,LIST!$A$78,IF(IFERROR(VLOOKUP(B1838,'PHR (Project Hourly Rate)'!B:G,6,FALSE),LIST!$A$78)=0,LIST!$A$79,L1838)))))</f>
        <v/>
      </c>
      <c r="I1838" s="42" t="str">
        <f>IF(B1838="","",IF(L1838=LIST!$A$75,"",IF(K1838=LIST!$A$76,LIST!$A$76,IF(L1838=LIST!$A$77,"",IF(L1838=LIST!$A$78,"",IF(L1838=LIST!$A$80,"",IF(L1838=LIST!$A$72,"",IF(L1838=LIST!$A$73,"",IF(L1838=LIST!$A$81,"",IF(L1838=LIST!$A$82,"",IF(L1838=LIST!$A$79,"",IF(K1838=LIST!$A$75,LIST!$A$75,ROUND(J1838*L1838,2)))))))))))))</f>
        <v/>
      </c>
      <c r="J1838" s="43">
        <f>IF(D1838="",0,IF(K1838=LIST!$A$75,0,IF(K1838=LIST!$A$76,0,IF(K1838=LIST!$A$77,0,IF(K1838=LIST!$A$78,0,(MIN(D1838,8)-K1838))))))</f>
        <v>0</v>
      </c>
      <c r="K1838" s="185" t="str">
        <f>IF(D1838="","",IF('CLAIM FORM'!$M$7="",0,IF(L1838=LIST!$A$78,0,IF('CLAIM FORM'!$M$7="R&amp;D",0,IF(E1838="",LIST!$A$75,IF(F1838=LIST!$F$30,0,IFERROR(((VLOOKUP(E1838,'TRAINING CODE'!B:D,3,FALSE)*MIN(D1838,8))),LIST!$A$76)))))))</f>
        <v/>
      </c>
      <c r="L1838" s="183" t="str">
        <f>IF(B1838="","",IF('CLAIM FORM'!$M$7="",LIST!$A$77,IFERROR(VLOOKUP(B1838,'PHR (Project Hourly Rate)'!B:G,6,FALSE),LIST!$A$78)))</f>
        <v/>
      </c>
    </row>
    <row r="1839" spans="1:12" ht="36" customHeight="1">
      <c r="A1839" s="184">
        <v>1837</v>
      </c>
      <c r="B1839" s="46"/>
      <c r="C1839" s="47"/>
      <c r="D1839" s="48"/>
      <c r="E1839" s="49"/>
      <c r="F1839" s="49"/>
      <c r="G1839" s="41" t="str">
        <f>IF(C1839="","",VLOOKUP(WEEKDAY(C1839),LIST!$A$15:$B$21,2,FALSE))</f>
        <v/>
      </c>
      <c r="H1839" s="42" t="str">
        <f>IF(B1839="","",IF(L1839=LIST!$A$80,LIST!$A$78,IF(L1839=LIST!$A$81,LIST!$A$78,IF(L1839=LIST!$A$82,LIST!$A$78,IF(IFERROR(VLOOKUP(B1839,'PHR (Project Hourly Rate)'!B:G,6,FALSE),LIST!$A$78)=0,LIST!$A$79,L1839)))))</f>
        <v/>
      </c>
      <c r="I1839" s="42" t="str">
        <f>IF(B1839="","",IF(L1839=LIST!$A$75,"",IF(K1839=LIST!$A$76,LIST!$A$76,IF(L1839=LIST!$A$77,"",IF(L1839=LIST!$A$78,"",IF(L1839=LIST!$A$80,"",IF(L1839=LIST!$A$72,"",IF(L1839=LIST!$A$73,"",IF(L1839=LIST!$A$81,"",IF(L1839=LIST!$A$82,"",IF(L1839=LIST!$A$79,"",IF(K1839=LIST!$A$75,LIST!$A$75,ROUND(J1839*L1839,2)))))))))))))</f>
        <v/>
      </c>
      <c r="J1839" s="43">
        <f>IF(D1839="",0,IF(K1839=LIST!$A$75,0,IF(K1839=LIST!$A$76,0,IF(K1839=LIST!$A$77,0,IF(K1839=LIST!$A$78,0,(MIN(D1839,8)-K1839))))))</f>
        <v>0</v>
      </c>
      <c r="K1839" s="185" t="str">
        <f>IF(D1839="","",IF('CLAIM FORM'!$M$7="",0,IF(L1839=LIST!$A$78,0,IF('CLAIM FORM'!$M$7="R&amp;D",0,IF(E1839="",LIST!$A$75,IF(F1839=LIST!$F$30,0,IFERROR(((VLOOKUP(E1839,'TRAINING CODE'!B:D,3,FALSE)*MIN(D1839,8))),LIST!$A$76)))))))</f>
        <v/>
      </c>
      <c r="L1839" s="183" t="str">
        <f>IF(B1839="","",IF('CLAIM FORM'!$M$7="",LIST!$A$77,IFERROR(VLOOKUP(B1839,'PHR (Project Hourly Rate)'!B:G,6,FALSE),LIST!$A$78)))</f>
        <v/>
      </c>
    </row>
    <row r="1840" spans="1:12" ht="36" customHeight="1">
      <c r="A1840" s="184">
        <v>1838</v>
      </c>
      <c r="B1840" s="46"/>
      <c r="C1840" s="47"/>
      <c r="D1840" s="48"/>
      <c r="E1840" s="49"/>
      <c r="F1840" s="49"/>
      <c r="G1840" s="41" t="str">
        <f>IF(C1840="","",VLOOKUP(WEEKDAY(C1840),LIST!$A$15:$B$21,2,FALSE))</f>
        <v/>
      </c>
      <c r="H1840" s="42" t="str">
        <f>IF(B1840="","",IF(L1840=LIST!$A$80,LIST!$A$78,IF(L1840=LIST!$A$81,LIST!$A$78,IF(L1840=LIST!$A$82,LIST!$A$78,IF(IFERROR(VLOOKUP(B1840,'PHR (Project Hourly Rate)'!B:G,6,FALSE),LIST!$A$78)=0,LIST!$A$79,L1840)))))</f>
        <v/>
      </c>
      <c r="I1840" s="42" t="str">
        <f>IF(B1840="","",IF(L1840=LIST!$A$75,"",IF(K1840=LIST!$A$76,LIST!$A$76,IF(L1840=LIST!$A$77,"",IF(L1840=LIST!$A$78,"",IF(L1840=LIST!$A$80,"",IF(L1840=LIST!$A$72,"",IF(L1840=LIST!$A$73,"",IF(L1840=LIST!$A$81,"",IF(L1840=LIST!$A$82,"",IF(L1840=LIST!$A$79,"",IF(K1840=LIST!$A$75,LIST!$A$75,ROUND(J1840*L1840,2)))))))))))))</f>
        <v/>
      </c>
      <c r="J1840" s="43">
        <f>IF(D1840="",0,IF(K1840=LIST!$A$75,0,IF(K1840=LIST!$A$76,0,IF(K1840=LIST!$A$77,0,IF(K1840=LIST!$A$78,0,(MIN(D1840,8)-K1840))))))</f>
        <v>0</v>
      </c>
      <c r="K1840" s="185" t="str">
        <f>IF(D1840="","",IF('CLAIM FORM'!$M$7="",0,IF(L1840=LIST!$A$78,0,IF('CLAIM FORM'!$M$7="R&amp;D",0,IF(E1840="",LIST!$A$75,IF(F1840=LIST!$F$30,0,IFERROR(((VLOOKUP(E1840,'TRAINING CODE'!B:D,3,FALSE)*MIN(D1840,8))),LIST!$A$76)))))))</f>
        <v/>
      </c>
      <c r="L1840" s="183" t="str">
        <f>IF(B1840="","",IF('CLAIM FORM'!$M$7="",LIST!$A$77,IFERROR(VLOOKUP(B1840,'PHR (Project Hourly Rate)'!B:G,6,FALSE),LIST!$A$78)))</f>
        <v/>
      </c>
    </row>
    <row r="1841" spans="1:12" ht="36" customHeight="1">
      <c r="A1841" s="184">
        <v>1839</v>
      </c>
      <c r="B1841" s="46"/>
      <c r="C1841" s="47"/>
      <c r="D1841" s="48"/>
      <c r="E1841" s="49"/>
      <c r="F1841" s="49"/>
      <c r="G1841" s="41" t="str">
        <f>IF(C1841="","",VLOOKUP(WEEKDAY(C1841),LIST!$A$15:$B$21,2,FALSE))</f>
        <v/>
      </c>
      <c r="H1841" s="42" t="str">
        <f>IF(B1841="","",IF(L1841=LIST!$A$80,LIST!$A$78,IF(L1841=LIST!$A$81,LIST!$A$78,IF(L1841=LIST!$A$82,LIST!$A$78,IF(IFERROR(VLOOKUP(B1841,'PHR (Project Hourly Rate)'!B:G,6,FALSE),LIST!$A$78)=0,LIST!$A$79,L1841)))))</f>
        <v/>
      </c>
      <c r="I1841" s="42" t="str">
        <f>IF(B1841="","",IF(L1841=LIST!$A$75,"",IF(K1841=LIST!$A$76,LIST!$A$76,IF(L1841=LIST!$A$77,"",IF(L1841=LIST!$A$78,"",IF(L1841=LIST!$A$80,"",IF(L1841=LIST!$A$72,"",IF(L1841=LIST!$A$73,"",IF(L1841=LIST!$A$81,"",IF(L1841=LIST!$A$82,"",IF(L1841=LIST!$A$79,"",IF(K1841=LIST!$A$75,LIST!$A$75,ROUND(J1841*L1841,2)))))))))))))</f>
        <v/>
      </c>
      <c r="J1841" s="43">
        <f>IF(D1841="",0,IF(K1841=LIST!$A$75,0,IF(K1841=LIST!$A$76,0,IF(K1841=LIST!$A$77,0,IF(K1841=LIST!$A$78,0,(MIN(D1841,8)-K1841))))))</f>
        <v>0</v>
      </c>
      <c r="K1841" s="185" t="str">
        <f>IF(D1841="","",IF('CLAIM FORM'!$M$7="",0,IF(L1841=LIST!$A$78,0,IF('CLAIM FORM'!$M$7="R&amp;D",0,IF(E1841="",LIST!$A$75,IF(F1841=LIST!$F$30,0,IFERROR(((VLOOKUP(E1841,'TRAINING CODE'!B:D,3,FALSE)*MIN(D1841,8))),LIST!$A$76)))))))</f>
        <v/>
      </c>
      <c r="L1841" s="183" t="str">
        <f>IF(B1841="","",IF('CLAIM FORM'!$M$7="",LIST!$A$77,IFERROR(VLOOKUP(B1841,'PHR (Project Hourly Rate)'!B:G,6,FALSE),LIST!$A$78)))</f>
        <v/>
      </c>
    </row>
    <row r="1842" spans="1:12" ht="36" customHeight="1">
      <c r="A1842" s="184">
        <v>1840</v>
      </c>
      <c r="B1842" s="46"/>
      <c r="C1842" s="47"/>
      <c r="D1842" s="48"/>
      <c r="E1842" s="49"/>
      <c r="F1842" s="49"/>
      <c r="G1842" s="41" t="str">
        <f>IF(C1842="","",VLOOKUP(WEEKDAY(C1842),LIST!$A$15:$B$21,2,FALSE))</f>
        <v/>
      </c>
      <c r="H1842" s="42" t="str">
        <f>IF(B1842="","",IF(L1842=LIST!$A$80,LIST!$A$78,IF(L1842=LIST!$A$81,LIST!$A$78,IF(L1842=LIST!$A$82,LIST!$A$78,IF(IFERROR(VLOOKUP(B1842,'PHR (Project Hourly Rate)'!B:G,6,FALSE),LIST!$A$78)=0,LIST!$A$79,L1842)))))</f>
        <v/>
      </c>
      <c r="I1842" s="42" t="str">
        <f>IF(B1842="","",IF(L1842=LIST!$A$75,"",IF(K1842=LIST!$A$76,LIST!$A$76,IF(L1842=LIST!$A$77,"",IF(L1842=LIST!$A$78,"",IF(L1842=LIST!$A$80,"",IF(L1842=LIST!$A$72,"",IF(L1842=LIST!$A$73,"",IF(L1842=LIST!$A$81,"",IF(L1842=LIST!$A$82,"",IF(L1842=LIST!$A$79,"",IF(K1842=LIST!$A$75,LIST!$A$75,ROUND(J1842*L1842,2)))))))))))))</f>
        <v/>
      </c>
      <c r="J1842" s="43">
        <f>IF(D1842="",0,IF(K1842=LIST!$A$75,0,IF(K1842=LIST!$A$76,0,IF(K1842=LIST!$A$77,0,IF(K1842=LIST!$A$78,0,(MIN(D1842,8)-K1842))))))</f>
        <v>0</v>
      </c>
      <c r="K1842" s="185" t="str">
        <f>IF(D1842="","",IF('CLAIM FORM'!$M$7="",0,IF(L1842=LIST!$A$78,0,IF('CLAIM FORM'!$M$7="R&amp;D",0,IF(E1842="",LIST!$A$75,IF(F1842=LIST!$F$30,0,IFERROR(((VLOOKUP(E1842,'TRAINING CODE'!B:D,3,FALSE)*MIN(D1842,8))),LIST!$A$76)))))))</f>
        <v/>
      </c>
      <c r="L1842" s="183" t="str">
        <f>IF(B1842="","",IF('CLAIM FORM'!$M$7="",LIST!$A$77,IFERROR(VLOOKUP(B1842,'PHR (Project Hourly Rate)'!B:G,6,FALSE),LIST!$A$78)))</f>
        <v/>
      </c>
    </row>
    <row r="1843" spans="1:12" ht="36" customHeight="1">
      <c r="A1843" s="184">
        <v>1841</v>
      </c>
      <c r="B1843" s="46"/>
      <c r="C1843" s="47"/>
      <c r="D1843" s="48"/>
      <c r="E1843" s="49"/>
      <c r="F1843" s="49"/>
      <c r="G1843" s="41" t="str">
        <f>IF(C1843="","",VLOOKUP(WEEKDAY(C1843),LIST!$A$15:$B$21,2,FALSE))</f>
        <v/>
      </c>
      <c r="H1843" s="42" t="str">
        <f>IF(B1843="","",IF(L1843=LIST!$A$80,LIST!$A$78,IF(L1843=LIST!$A$81,LIST!$A$78,IF(L1843=LIST!$A$82,LIST!$A$78,IF(IFERROR(VLOOKUP(B1843,'PHR (Project Hourly Rate)'!B:G,6,FALSE),LIST!$A$78)=0,LIST!$A$79,L1843)))))</f>
        <v/>
      </c>
      <c r="I1843" s="42" t="str">
        <f>IF(B1843="","",IF(L1843=LIST!$A$75,"",IF(K1843=LIST!$A$76,LIST!$A$76,IF(L1843=LIST!$A$77,"",IF(L1843=LIST!$A$78,"",IF(L1843=LIST!$A$80,"",IF(L1843=LIST!$A$72,"",IF(L1843=LIST!$A$73,"",IF(L1843=LIST!$A$81,"",IF(L1843=LIST!$A$82,"",IF(L1843=LIST!$A$79,"",IF(K1843=LIST!$A$75,LIST!$A$75,ROUND(J1843*L1843,2)))))))))))))</f>
        <v/>
      </c>
      <c r="J1843" s="43">
        <f>IF(D1843="",0,IF(K1843=LIST!$A$75,0,IF(K1843=LIST!$A$76,0,IF(K1843=LIST!$A$77,0,IF(K1843=LIST!$A$78,0,(MIN(D1843,8)-K1843))))))</f>
        <v>0</v>
      </c>
      <c r="K1843" s="185" t="str">
        <f>IF(D1843="","",IF('CLAIM FORM'!$M$7="",0,IF(L1843=LIST!$A$78,0,IF('CLAIM FORM'!$M$7="R&amp;D",0,IF(E1843="",LIST!$A$75,IF(F1843=LIST!$F$30,0,IFERROR(((VLOOKUP(E1843,'TRAINING CODE'!B:D,3,FALSE)*MIN(D1843,8))),LIST!$A$76)))))))</f>
        <v/>
      </c>
      <c r="L1843" s="183" t="str">
        <f>IF(B1843="","",IF('CLAIM FORM'!$M$7="",LIST!$A$77,IFERROR(VLOOKUP(B1843,'PHR (Project Hourly Rate)'!B:G,6,FALSE),LIST!$A$78)))</f>
        <v/>
      </c>
    </row>
    <row r="1844" spans="1:12" ht="36" customHeight="1">
      <c r="A1844" s="184">
        <v>1842</v>
      </c>
      <c r="B1844" s="46"/>
      <c r="C1844" s="47"/>
      <c r="D1844" s="48"/>
      <c r="E1844" s="49"/>
      <c r="F1844" s="49"/>
      <c r="G1844" s="41" t="str">
        <f>IF(C1844="","",VLOOKUP(WEEKDAY(C1844),LIST!$A$15:$B$21,2,FALSE))</f>
        <v/>
      </c>
      <c r="H1844" s="42" t="str">
        <f>IF(B1844="","",IF(L1844=LIST!$A$80,LIST!$A$78,IF(L1844=LIST!$A$81,LIST!$A$78,IF(L1844=LIST!$A$82,LIST!$A$78,IF(IFERROR(VLOOKUP(B1844,'PHR (Project Hourly Rate)'!B:G,6,FALSE),LIST!$A$78)=0,LIST!$A$79,L1844)))))</f>
        <v/>
      </c>
      <c r="I1844" s="42" t="str">
        <f>IF(B1844="","",IF(L1844=LIST!$A$75,"",IF(K1844=LIST!$A$76,LIST!$A$76,IF(L1844=LIST!$A$77,"",IF(L1844=LIST!$A$78,"",IF(L1844=LIST!$A$80,"",IF(L1844=LIST!$A$72,"",IF(L1844=LIST!$A$73,"",IF(L1844=LIST!$A$81,"",IF(L1844=LIST!$A$82,"",IF(L1844=LIST!$A$79,"",IF(K1844=LIST!$A$75,LIST!$A$75,ROUND(J1844*L1844,2)))))))))))))</f>
        <v/>
      </c>
      <c r="J1844" s="43">
        <f>IF(D1844="",0,IF(K1844=LIST!$A$75,0,IF(K1844=LIST!$A$76,0,IF(K1844=LIST!$A$77,0,IF(K1844=LIST!$A$78,0,(MIN(D1844,8)-K1844))))))</f>
        <v>0</v>
      </c>
      <c r="K1844" s="185" t="str">
        <f>IF(D1844="","",IF('CLAIM FORM'!$M$7="",0,IF(L1844=LIST!$A$78,0,IF('CLAIM FORM'!$M$7="R&amp;D",0,IF(E1844="",LIST!$A$75,IF(F1844=LIST!$F$30,0,IFERROR(((VLOOKUP(E1844,'TRAINING CODE'!B:D,3,FALSE)*MIN(D1844,8))),LIST!$A$76)))))))</f>
        <v/>
      </c>
      <c r="L1844" s="183" t="str">
        <f>IF(B1844="","",IF('CLAIM FORM'!$M$7="",LIST!$A$77,IFERROR(VLOOKUP(B1844,'PHR (Project Hourly Rate)'!B:G,6,FALSE),LIST!$A$78)))</f>
        <v/>
      </c>
    </row>
    <row r="1845" spans="1:12" ht="36" customHeight="1">
      <c r="A1845" s="184">
        <v>1843</v>
      </c>
      <c r="B1845" s="46"/>
      <c r="C1845" s="47"/>
      <c r="D1845" s="48"/>
      <c r="E1845" s="49"/>
      <c r="F1845" s="49"/>
      <c r="G1845" s="41" t="str">
        <f>IF(C1845="","",VLOOKUP(WEEKDAY(C1845),LIST!$A$15:$B$21,2,FALSE))</f>
        <v/>
      </c>
      <c r="H1845" s="42" t="str">
        <f>IF(B1845="","",IF(L1845=LIST!$A$80,LIST!$A$78,IF(L1845=LIST!$A$81,LIST!$A$78,IF(L1845=LIST!$A$82,LIST!$A$78,IF(IFERROR(VLOOKUP(B1845,'PHR (Project Hourly Rate)'!B:G,6,FALSE),LIST!$A$78)=0,LIST!$A$79,L1845)))))</f>
        <v/>
      </c>
      <c r="I1845" s="42" t="str">
        <f>IF(B1845="","",IF(L1845=LIST!$A$75,"",IF(K1845=LIST!$A$76,LIST!$A$76,IF(L1845=LIST!$A$77,"",IF(L1845=LIST!$A$78,"",IF(L1845=LIST!$A$80,"",IF(L1845=LIST!$A$72,"",IF(L1845=LIST!$A$73,"",IF(L1845=LIST!$A$81,"",IF(L1845=LIST!$A$82,"",IF(L1845=LIST!$A$79,"",IF(K1845=LIST!$A$75,LIST!$A$75,ROUND(J1845*L1845,2)))))))))))))</f>
        <v/>
      </c>
      <c r="J1845" s="43">
        <f>IF(D1845="",0,IF(K1845=LIST!$A$75,0,IF(K1845=LIST!$A$76,0,IF(K1845=LIST!$A$77,0,IF(K1845=LIST!$A$78,0,(MIN(D1845,8)-K1845))))))</f>
        <v>0</v>
      </c>
      <c r="K1845" s="185" t="str">
        <f>IF(D1845="","",IF('CLAIM FORM'!$M$7="",0,IF(L1845=LIST!$A$78,0,IF('CLAIM FORM'!$M$7="R&amp;D",0,IF(E1845="",LIST!$A$75,IF(F1845=LIST!$F$30,0,IFERROR(((VLOOKUP(E1845,'TRAINING CODE'!B:D,3,FALSE)*MIN(D1845,8))),LIST!$A$76)))))))</f>
        <v/>
      </c>
      <c r="L1845" s="183" t="str">
        <f>IF(B1845="","",IF('CLAIM FORM'!$M$7="",LIST!$A$77,IFERROR(VLOOKUP(B1845,'PHR (Project Hourly Rate)'!B:G,6,FALSE),LIST!$A$78)))</f>
        <v/>
      </c>
    </row>
    <row r="1846" spans="1:12" ht="36" customHeight="1">
      <c r="A1846" s="184">
        <v>1844</v>
      </c>
      <c r="B1846" s="46"/>
      <c r="C1846" s="47"/>
      <c r="D1846" s="48"/>
      <c r="E1846" s="49"/>
      <c r="F1846" s="49"/>
      <c r="G1846" s="41" t="str">
        <f>IF(C1846="","",VLOOKUP(WEEKDAY(C1846),LIST!$A$15:$B$21,2,FALSE))</f>
        <v/>
      </c>
      <c r="H1846" s="42" t="str">
        <f>IF(B1846="","",IF(L1846=LIST!$A$80,LIST!$A$78,IF(L1846=LIST!$A$81,LIST!$A$78,IF(L1846=LIST!$A$82,LIST!$A$78,IF(IFERROR(VLOOKUP(B1846,'PHR (Project Hourly Rate)'!B:G,6,FALSE),LIST!$A$78)=0,LIST!$A$79,L1846)))))</f>
        <v/>
      </c>
      <c r="I1846" s="42" t="str">
        <f>IF(B1846="","",IF(L1846=LIST!$A$75,"",IF(K1846=LIST!$A$76,LIST!$A$76,IF(L1846=LIST!$A$77,"",IF(L1846=LIST!$A$78,"",IF(L1846=LIST!$A$80,"",IF(L1846=LIST!$A$72,"",IF(L1846=LIST!$A$73,"",IF(L1846=LIST!$A$81,"",IF(L1846=LIST!$A$82,"",IF(L1846=LIST!$A$79,"",IF(K1846=LIST!$A$75,LIST!$A$75,ROUND(J1846*L1846,2)))))))))))))</f>
        <v/>
      </c>
      <c r="J1846" s="43">
        <f>IF(D1846="",0,IF(K1846=LIST!$A$75,0,IF(K1846=LIST!$A$76,0,IF(K1846=LIST!$A$77,0,IF(K1846=LIST!$A$78,0,(MIN(D1846,8)-K1846))))))</f>
        <v>0</v>
      </c>
      <c r="K1846" s="185" t="str">
        <f>IF(D1846="","",IF('CLAIM FORM'!$M$7="",0,IF(L1846=LIST!$A$78,0,IF('CLAIM FORM'!$M$7="R&amp;D",0,IF(E1846="",LIST!$A$75,IF(F1846=LIST!$F$30,0,IFERROR(((VLOOKUP(E1846,'TRAINING CODE'!B:D,3,FALSE)*MIN(D1846,8))),LIST!$A$76)))))))</f>
        <v/>
      </c>
      <c r="L1846" s="183" t="str">
        <f>IF(B1846="","",IF('CLAIM FORM'!$M$7="",LIST!$A$77,IFERROR(VLOOKUP(B1846,'PHR (Project Hourly Rate)'!B:G,6,FALSE),LIST!$A$78)))</f>
        <v/>
      </c>
    </row>
    <row r="1847" spans="1:12" ht="36" customHeight="1">
      <c r="A1847" s="184">
        <v>1845</v>
      </c>
      <c r="B1847" s="46"/>
      <c r="C1847" s="47"/>
      <c r="D1847" s="48"/>
      <c r="E1847" s="49"/>
      <c r="F1847" s="49"/>
      <c r="G1847" s="41" t="str">
        <f>IF(C1847="","",VLOOKUP(WEEKDAY(C1847),LIST!$A$15:$B$21,2,FALSE))</f>
        <v/>
      </c>
      <c r="H1847" s="42" t="str">
        <f>IF(B1847="","",IF(L1847=LIST!$A$80,LIST!$A$78,IF(L1847=LIST!$A$81,LIST!$A$78,IF(L1847=LIST!$A$82,LIST!$A$78,IF(IFERROR(VLOOKUP(B1847,'PHR (Project Hourly Rate)'!B:G,6,FALSE),LIST!$A$78)=0,LIST!$A$79,L1847)))))</f>
        <v/>
      </c>
      <c r="I1847" s="42" t="str">
        <f>IF(B1847="","",IF(L1847=LIST!$A$75,"",IF(K1847=LIST!$A$76,LIST!$A$76,IF(L1847=LIST!$A$77,"",IF(L1847=LIST!$A$78,"",IF(L1847=LIST!$A$80,"",IF(L1847=LIST!$A$72,"",IF(L1847=LIST!$A$73,"",IF(L1847=LIST!$A$81,"",IF(L1847=LIST!$A$82,"",IF(L1847=LIST!$A$79,"",IF(K1847=LIST!$A$75,LIST!$A$75,ROUND(J1847*L1847,2)))))))))))))</f>
        <v/>
      </c>
      <c r="J1847" s="43">
        <f>IF(D1847="",0,IF(K1847=LIST!$A$75,0,IF(K1847=LIST!$A$76,0,IF(K1847=LIST!$A$77,0,IF(K1847=LIST!$A$78,0,(MIN(D1847,8)-K1847))))))</f>
        <v>0</v>
      </c>
      <c r="K1847" s="185" t="str">
        <f>IF(D1847="","",IF('CLAIM FORM'!$M$7="",0,IF(L1847=LIST!$A$78,0,IF('CLAIM FORM'!$M$7="R&amp;D",0,IF(E1847="",LIST!$A$75,IF(F1847=LIST!$F$30,0,IFERROR(((VLOOKUP(E1847,'TRAINING CODE'!B:D,3,FALSE)*MIN(D1847,8))),LIST!$A$76)))))))</f>
        <v/>
      </c>
      <c r="L1847" s="183" t="str">
        <f>IF(B1847="","",IF('CLAIM FORM'!$M$7="",LIST!$A$77,IFERROR(VLOOKUP(B1847,'PHR (Project Hourly Rate)'!B:G,6,FALSE),LIST!$A$78)))</f>
        <v/>
      </c>
    </row>
    <row r="1848" spans="1:12" ht="36" customHeight="1">
      <c r="A1848" s="184">
        <v>1846</v>
      </c>
      <c r="B1848" s="46"/>
      <c r="C1848" s="47"/>
      <c r="D1848" s="48"/>
      <c r="E1848" s="49"/>
      <c r="F1848" s="49"/>
      <c r="G1848" s="41" t="str">
        <f>IF(C1848="","",VLOOKUP(WEEKDAY(C1848),LIST!$A$15:$B$21,2,FALSE))</f>
        <v/>
      </c>
      <c r="H1848" s="42" t="str">
        <f>IF(B1848="","",IF(L1848=LIST!$A$80,LIST!$A$78,IF(L1848=LIST!$A$81,LIST!$A$78,IF(L1848=LIST!$A$82,LIST!$A$78,IF(IFERROR(VLOOKUP(B1848,'PHR (Project Hourly Rate)'!B:G,6,FALSE),LIST!$A$78)=0,LIST!$A$79,L1848)))))</f>
        <v/>
      </c>
      <c r="I1848" s="42" t="str">
        <f>IF(B1848="","",IF(L1848=LIST!$A$75,"",IF(K1848=LIST!$A$76,LIST!$A$76,IF(L1848=LIST!$A$77,"",IF(L1848=LIST!$A$78,"",IF(L1848=LIST!$A$80,"",IF(L1848=LIST!$A$72,"",IF(L1848=LIST!$A$73,"",IF(L1848=LIST!$A$81,"",IF(L1848=LIST!$A$82,"",IF(L1848=LIST!$A$79,"",IF(K1848=LIST!$A$75,LIST!$A$75,ROUND(J1848*L1848,2)))))))))))))</f>
        <v/>
      </c>
      <c r="J1848" s="43">
        <f>IF(D1848="",0,IF(K1848=LIST!$A$75,0,IF(K1848=LIST!$A$76,0,IF(K1848=LIST!$A$77,0,IF(K1848=LIST!$A$78,0,(MIN(D1848,8)-K1848))))))</f>
        <v>0</v>
      </c>
      <c r="K1848" s="185" t="str">
        <f>IF(D1848="","",IF('CLAIM FORM'!$M$7="",0,IF(L1848=LIST!$A$78,0,IF('CLAIM FORM'!$M$7="R&amp;D",0,IF(E1848="",LIST!$A$75,IF(F1848=LIST!$F$30,0,IFERROR(((VLOOKUP(E1848,'TRAINING CODE'!B:D,3,FALSE)*MIN(D1848,8))),LIST!$A$76)))))))</f>
        <v/>
      </c>
      <c r="L1848" s="183" t="str">
        <f>IF(B1848="","",IF('CLAIM FORM'!$M$7="",LIST!$A$77,IFERROR(VLOOKUP(B1848,'PHR (Project Hourly Rate)'!B:G,6,FALSE),LIST!$A$78)))</f>
        <v/>
      </c>
    </row>
    <row r="1849" spans="1:12" ht="36" customHeight="1">
      <c r="A1849" s="184">
        <v>1847</v>
      </c>
      <c r="B1849" s="46"/>
      <c r="C1849" s="47"/>
      <c r="D1849" s="48"/>
      <c r="E1849" s="49"/>
      <c r="F1849" s="49"/>
      <c r="G1849" s="41" t="str">
        <f>IF(C1849="","",VLOOKUP(WEEKDAY(C1849),LIST!$A$15:$B$21,2,FALSE))</f>
        <v/>
      </c>
      <c r="H1849" s="42" t="str">
        <f>IF(B1849="","",IF(L1849=LIST!$A$80,LIST!$A$78,IF(L1849=LIST!$A$81,LIST!$A$78,IF(L1849=LIST!$A$82,LIST!$A$78,IF(IFERROR(VLOOKUP(B1849,'PHR (Project Hourly Rate)'!B:G,6,FALSE),LIST!$A$78)=0,LIST!$A$79,L1849)))))</f>
        <v/>
      </c>
      <c r="I1849" s="42" t="str">
        <f>IF(B1849="","",IF(L1849=LIST!$A$75,"",IF(K1849=LIST!$A$76,LIST!$A$76,IF(L1849=LIST!$A$77,"",IF(L1849=LIST!$A$78,"",IF(L1849=LIST!$A$80,"",IF(L1849=LIST!$A$72,"",IF(L1849=LIST!$A$73,"",IF(L1849=LIST!$A$81,"",IF(L1849=LIST!$A$82,"",IF(L1849=LIST!$A$79,"",IF(K1849=LIST!$A$75,LIST!$A$75,ROUND(J1849*L1849,2)))))))))))))</f>
        <v/>
      </c>
      <c r="J1849" s="43">
        <f>IF(D1849="",0,IF(K1849=LIST!$A$75,0,IF(K1849=LIST!$A$76,0,IF(K1849=LIST!$A$77,0,IF(K1849=LIST!$A$78,0,(MIN(D1849,8)-K1849))))))</f>
        <v>0</v>
      </c>
      <c r="K1849" s="185" t="str">
        <f>IF(D1849="","",IF('CLAIM FORM'!$M$7="",0,IF(L1849=LIST!$A$78,0,IF('CLAIM FORM'!$M$7="R&amp;D",0,IF(E1849="",LIST!$A$75,IF(F1849=LIST!$F$30,0,IFERROR(((VLOOKUP(E1849,'TRAINING CODE'!B:D,3,FALSE)*MIN(D1849,8))),LIST!$A$76)))))))</f>
        <v/>
      </c>
      <c r="L1849" s="183" t="str">
        <f>IF(B1849="","",IF('CLAIM FORM'!$M$7="",LIST!$A$77,IFERROR(VLOOKUP(B1849,'PHR (Project Hourly Rate)'!B:G,6,FALSE),LIST!$A$78)))</f>
        <v/>
      </c>
    </row>
    <row r="1850" spans="1:12" ht="36" customHeight="1">
      <c r="A1850" s="184">
        <v>1848</v>
      </c>
      <c r="B1850" s="46"/>
      <c r="C1850" s="47"/>
      <c r="D1850" s="48"/>
      <c r="E1850" s="49"/>
      <c r="F1850" s="49"/>
      <c r="G1850" s="41" t="str">
        <f>IF(C1850="","",VLOOKUP(WEEKDAY(C1850),LIST!$A$15:$B$21,2,FALSE))</f>
        <v/>
      </c>
      <c r="H1850" s="42" t="str">
        <f>IF(B1850="","",IF(L1850=LIST!$A$80,LIST!$A$78,IF(L1850=LIST!$A$81,LIST!$A$78,IF(L1850=LIST!$A$82,LIST!$A$78,IF(IFERROR(VLOOKUP(B1850,'PHR (Project Hourly Rate)'!B:G,6,FALSE),LIST!$A$78)=0,LIST!$A$79,L1850)))))</f>
        <v/>
      </c>
      <c r="I1850" s="42" t="str">
        <f>IF(B1850="","",IF(L1850=LIST!$A$75,"",IF(K1850=LIST!$A$76,LIST!$A$76,IF(L1850=LIST!$A$77,"",IF(L1850=LIST!$A$78,"",IF(L1850=LIST!$A$80,"",IF(L1850=LIST!$A$72,"",IF(L1850=LIST!$A$73,"",IF(L1850=LIST!$A$81,"",IF(L1850=LIST!$A$82,"",IF(L1850=LIST!$A$79,"",IF(K1850=LIST!$A$75,LIST!$A$75,ROUND(J1850*L1850,2)))))))))))))</f>
        <v/>
      </c>
      <c r="J1850" s="43">
        <f>IF(D1850="",0,IF(K1850=LIST!$A$75,0,IF(K1850=LIST!$A$76,0,IF(K1850=LIST!$A$77,0,IF(K1850=LIST!$A$78,0,(MIN(D1850,8)-K1850))))))</f>
        <v>0</v>
      </c>
      <c r="K1850" s="185" t="str">
        <f>IF(D1850="","",IF('CLAIM FORM'!$M$7="",0,IF(L1850=LIST!$A$78,0,IF('CLAIM FORM'!$M$7="R&amp;D",0,IF(E1850="",LIST!$A$75,IF(F1850=LIST!$F$30,0,IFERROR(((VLOOKUP(E1850,'TRAINING CODE'!B:D,3,FALSE)*MIN(D1850,8))),LIST!$A$76)))))))</f>
        <v/>
      </c>
      <c r="L1850" s="183" t="str">
        <f>IF(B1850="","",IF('CLAIM FORM'!$M$7="",LIST!$A$77,IFERROR(VLOOKUP(B1850,'PHR (Project Hourly Rate)'!B:G,6,FALSE),LIST!$A$78)))</f>
        <v/>
      </c>
    </row>
    <row r="1851" spans="1:12" ht="36" customHeight="1">
      <c r="A1851" s="184">
        <v>1849</v>
      </c>
      <c r="B1851" s="46"/>
      <c r="C1851" s="47"/>
      <c r="D1851" s="48"/>
      <c r="E1851" s="49"/>
      <c r="F1851" s="49"/>
      <c r="G1851" s="41" t="str">
        <f>IF(C1851="","",VLOOKUP(WEEKDAY(C1851),LIST!$A$15:$B$21,2,FALSE))</f>
        <v/>
      </c>
      <c r="H1851" s="42" t="str">
        <f>IF(B1851="","",IF(L1851=LIST!$A$80,LIST!$A$78,IF(L1851=LIST!$A$81,LIST!$A$78,IF(L1851=LIST!$A$82,LIST!$A$78,IF(IFERROR(VLOOKUP(B1851,'PHR (Project Hourly Rate)'!B:G,6,FALSE),LIST!$A$78)=0,LIST!$A$79,L1851)))))</f>
        <v/>
      </c>
      <c r="I1851" s="42" t="str">
        <f>IF(B1851="","",IF(L1851=LIST!$A$75,"",IF(K1851=LIST!$A$76,LIST!$A$76,IF(L1851=LIST!$A$77,"",IF(L1851=LIST!$A$78,"",IF(L1851=LIST!$A$80,"",IF(L1851=LIST!$A$72,"",IF(L1851=LIST!$A$73,"",IF(L1851=LIST!$A$81,"",IF(L1851=LIST!$A$82,"",IF(L1851=LIST!$A$79,"",IF(K1851=LIST!$A$75,LIST!$A$75,ROUND(J1851*L1851,2)))))))))))))</f>
        <v/>
      </c>
      <c r="J1851" s="43">
        <f>IF(D1851="",0,IF(K1851=LIST!$A$75,0,IF(K1851=LIST!$A$76,0,IF(K1851=LIST!$A$77,0,IF(K1851=LIST!$A$78,0,(MIN(D1851,8)-K1851))))))</f>
        <v>0</v>
      </c>
      <c r="K1851" s="185" t="str">
        <f>IF(D1851="","",IF('CLAIM FORM'!$M$7="",0,IF(L1851=LIST!$A$78,0,IF('CLAIM FORM'!$M$7="R&amp;D",0,IF(E1851="",LIST!$A$75,IF(F1851=LIST!$F$30,0,IFERROR(((VLOOKUP(E1851,'TRAINING CODE'!B:D,3,FALSE)*MIN(D1851,8))),LIST!$A$76)))))))</f>
        <v/>
      </c>
      <c r="L1851" s="183" t="str">
        <f>IF(B1851="","",IF('CLAIM FORM'!$M$7="",LIST!$A$77,IFERROR(VLOOKUP(B1851,'PHR (Project Hourly Rate)'!B:G,6,FALSE),LIST!$A$78)))</f>
        <v/>
      </c>
    </row>
    <row r="1852" spans="1:12" ht="36" customHeight="1">
      <c r="A1852" s="184">
        <v>1850</v>
      </c>
      <c r="B1852" s="46"/>
      <c r="C1852" s="47"/>
      <c r="D1852" s="48"/>
      <c r="E1852" s="49"/>
      <c r="F1852" s="49"/>
      <c r="G1852" s="41" t="str">
        <f>IF(C1852="","",VLOOKUP(WEEKDAY(C1852),LIST!$A$15:$B$21,2,FALSE))</f>
        <v/>
      </c>
      <c r="H1852" s="42" t="str">
        <f>IF(B1852="","",IF(L1852=LIST!$A$80,LIST!$A$78,IF(L1852=LIST!$A$81,LIST!$A$78,IF(L1852=LIST!$A$82,LIST!$A$78,IF(IFERROR(VLOOKUP(B1852,'PHR (Project Hourly Rate)'!B:G,6,FALSE),LIST!$A$78)=0,LIST!$A$79,L1852)))))</f>
        <v/>
      </c>
      <c r="I1852" s="42" t="str">
        <f>IF(B1852="","",IF(L1852=LIST!$A$75,"",IF(K1852=LIST!$A$76,LIST!$A$76,IF(L1852=LIST!$A$77,"",IF(L1852=LIST!$A$78,"",IF(L1852=LIST!$A$80,"",IF(L1852=LIST!$A$72,"",IF(L1852=LIST!$A$73,"",IF(L1852=LIST!$A$81,"",IF(L1852=LIST!$A$82,"",IF(L1852=LIST!$A$79,"",IF(K1852=LIST!$A$75,LIST!$A$75,ROUND(J1852*L1852,2)))))))))))))</f>
        <v/>
      </c>
      <c r="J1852" s="43">
        <f>IF(D1852="",0,IF(K1852=LIST!$A$75,0,IF(K1852=LIST!$A$76,0,IF(K1852=LIST!$A$77,0,IF(K1852=LIST!$A$78,0,(MIN(D1852,8)-K1852))))))</f>
        <v>0</v>
      </c>
      <c r="K1852" s="185" t="str">
        <f>IF(D1852="","",IF('CLAIM FORM'!$M$7="",0,IF(L1852=LIST!$A$78,0,IF('CLAIM FORM'!$M$7="R&amp;D",0,IF(E1852="",LIST!$A$75,IF(F1852=LIST!$F$30,0,IFERROR(((VLOOKUP(E1852,'TRAINING CODE'!B:D,3,FALSE)*MIN(D1852,8))),LIST!$A$76)))))))</f>
        <v/>
      </c>
      <c r="L1852" s="183" t="str">
        <f>IF(B1852="","",IF('CLAIM FORM'!$M$7="",LIST!$A$77,IFERROR(VLOOKUP(B1852,'PHR (Project Hourly Rate)'!B:G,6,FALSE),LIST!$A$78)))</f>
        <v/>
      </c>
    </row>
    <row r="1853" spans="1:12" ht="36" customHeight="1">
      <c r="A1853" s="184">
        <v>1851</v>
      </c>
      <c r="B1853" s="46"/>
      <c r="C1853" s="47"/>
      <c r="D1853" s="48"/>
      <c r="E1853" s="49"/>
      <c r="F1853" s="49"/>
      <c r="G1853" s="41" t="str">
        <f>IF(C1853="","",VLOOKUP(WEEKDAY(C1853),LIST!$A$15:$B$21,2,FALSE))</f>
        <v/>
      </c>
      <c r="H1853" s="42" t="str">
        <f>IF(B1853="","",IF(L1853=LIST!$A$80,LIST!$A$78,IF(L1853=LIST!$A$81,LIST!$A$78,IF(L1853=LIST!$A$82,LIST!$A$78,IF(IFERROR(VLOOKUP(B1853,'PHR (Project Hourly Rate)'!B:G,6,FALSE),LIST!$A$78)=0,LIST!$A$79,L1853)))))</f>
        <v/>
      </c>
      <c r="I1853" s="42" t="str">
        <f>IF(B1853="","",IF(L1853=LIST!$A$75,"",IF(K1853=LIST!$A$76,LIST!$A$76,IF(L1853=LIST!$A$77,"",IF(L1853=LIST!$A$78,"",IF(L1853=LIST!$A$80,"",IF(L1853=LIST!$A$72,"",IF(L1853=LIST!$A$73,"",IF(L1853=LIST!$A$81,"",IF(L1853=LIST!$A$82,"",IF(L1853=LIST!$A$79,"",IF(K1853=LIST!$A$75,LIST!$A$75,ROUND(J1853*L1853,2)))))))))))))</f>
        <v/>
      </c>
      <c r="J1853" s="43">
        <f>IF(D1853="",0,IF(K1853=LIST!$A$75,0,IF(K1853=LIST!$A$76,0,IF(K1853=LIST!$A$77,0,IF(K1853=LIST!$A$78,0,(MIN(D1853,8)-K1853))))))</f>
        <v>0</v>
      </c>
      <c r="K1853" s="185" t="str">
        <f>IF(D1853="","",IF('CLAIM FORM'!$M$7="",0,IF(L1853=LIST!$A$78,0,IF('CLAIM FORM'!$M$7="R&amp;D",0,IF(E1853="",LIST!$A$75,IF(F1853=LIST!$F$30,0,IFERROR(((VLOOKUP(E1853,'TRAINING CODE'!B:D,3,FALSE)*MIN(D1853,8))),LIST!$A$76)))))))</f>
        <v/>
      </c>
      <c r="L1853" s="183" t="str">
        <f>IF(B1853="","",IF('CLAIM FORM'!$M$7="",LIST!$A$77,IFERROR(VLOOKUP(B1853,'PHR (Project Hourly Rate)'!B:G,6,FALSE),LIST!$A$78)))</f>
        <v/>
      </c>
    </row>
    <row r="1854" spans="1:12" ht="36" customHeight="1">
      <c r="A1854" s="184">
        <v>1852</v>
      </c>
      <c r="B1854" s="46"/>
      <c r="C1854" s="47"/>
      <c r="D1854" s="48"/>
      <c r="E1854" s="49"/>
      <c r="F1854" s="49"/>
      <c r="G1854" s="41" t="str">
        <f>IF(C1854="","",VLOOKUP(WEEKDAY(C1854),LIST!$A$15:$B$21,2,FALSE))</f>
        <v/>
      </c>
      <c r="H1854" s="42" t="str">
        <f>IF(B1854="","",IF(L1854=LIST!$A$80,LIST!$A$78,IF(L1854=LIST!$A$81,LIST!$A$78,IF(L1854=LIST!$A$82,LIST!$A$78,IF(IFERROR(VLOOKUP(B1854,'PHR (Project Hourly Rate)'!B:G,6,FALSE),LIST!$A$78)=0,LIST!$A$79,L1854)))))</f>
        <v/>
      </c>
      <c r="I1854" s="42" t="str">
        <f>IF(B1854="","",IF(L1854=LIST!$A$75,"",IF(K1854=LIST!$A$76,LIST!$A$76,IF(L1854=LIST!$A$77,"",IF(L1854=LIST!$A$78,"",IF(L1854=LIST!$A$80,"",IF(L1854=LIST!$A$72,"",IF(L1854=LIST!$A$73,"",IF(L1854=LIST!$A$81,"",IF(L1854=LIST!$A$82,"",IF(L1854=LIST!$A$79,"",IF(K1854=LIST!$A$75,LIST!$A$75,ROUND(J1854*L1854,2)))))))))))))</f>
        <v/>
      </c>
      <c r="J1854" s="43">
        <f>IF(D1854="",0,IF(K1854=LIST!$A$75,0,IF(K1854=LIST!$A$76,0,IF(K1854=LIST!$A$77,0,IF(K1854=LIST!$A$78,0,(MIN(D1854,8)-K1854))))))</f>
        <v>0</v>
      </c>
      <c r="K1854" s="185" t="str">
        <f>IF(D1854="","",IF('CLAIM FORM'!$M$7="",0,IF(L1854=LIST!$A$78,0,IF('CLAIM FORM'!$M$7="R&amp;D",0,IF(E1854="",LIST!$A$75,IF(F1854=LIST!$F$30,0,IFERROR(((VLOOKUP(E1854,'TRAINING CODE'!B:D,3,FALSE)*MIN(D1854,8))),LIST!$A$76)))))))</f>
        <v/>
      </c>
      <c r="L1854" s="183" t="str">
        <f>IF(B1854="","",IF('CLAIM FORM'!$M$7="",LIST!$A$77,IFERROR(VLOOKUP(B1854,'PHR (Project Hourly Rate)'!B:G,6,FALSE),LIST!$A$78)))</f>
        <v/>
      </c>
    </row>
    <row r="1855" spans="1:12" ht="36" customHeight="1">
      <c r="A1855" s="184">
        <v>1853</v>
      </c>
      <c r="B1855" s="46"/>
      <c r="C1855" s="47"/>
      <c r="D1855" s="48"/>
      <c r="E1855" s="49"/>
      <c r="F1855" s="49"/>
      <c r="G1855" s="41" t="str">
        <f>IF(C1855="","",VLOOKUP(WEEKDAY(C1855),LIST!$A$15:$B$21,2,FALSE))</f>
        <v/>
      </c>
      <c r="H1855" s="42" t="str">
        <f>IF(B1855="","",IF(L1855=LIST!$A$80,LIST!$A$78,IF(L1855=LIST!$A$81,LIST!$A$78,IF(L1855=LIST!$A$82,LIST!$A$78,IF(IFERROR(VLOOKUP(B1855,'PHR (Project Hourly Rate)'!B:G,6,FALSE),LIST!$A$78)=0,LIST!$A$79,L1855)))))</f>
        <v/>
      </c>
      <c r="I1855" s="42" t="str">
        <f>IF(B1855="","",IF(L1855=LIST!$A$75,"",IF(K1855=LIST!$A$76,LIST!$A$76,IF(L1855=LIST!$A$77,"",IF(L1855=LIST!$A$78,"",IF(L1855=LIST!$A$80,"",IF(L1855=LIST!$A$72,"",IF(L1855=LIST!$A$73,"",IF(L1855=LIST!$A$81,"",IF(L1855=LIST!$A$82,"",IF(L1855=LIST!$A$79,"",IF(K1855=LIST!$A$75,LIST!$A$75,ROUND(J1855*L1855,2)))))))))))))</f>
        <v/>
      </c>
      <c r="J1855" s="43">
        <f>IF(D1855="",0,IF(K1855=LIST!$A$75,0,IF(K1855=LIST!$A$76,0,IF(K1855=LIST!$A$77,0,IF(K1855=LIST!$A$78,0,(MIN(D1855,8)-K1855))))))</f>
        <v>0</v>
      </c>
      <c r="K1855" s="185" t="str">
        <f>IF(D1855="","",IF('CLAIM FORM'!$M$7="",0,IF(L1855=LIST!$A$78,0,IF('CLAIM FORM'!$M$7="R&amp;D",0,IF(E1855="",LIST!$A$75,IF(F1855=LIST!$F$30,0,IFERROR(((VLOOKUP(E1855,'TRAINING CODE'!B:D,3,FALSE)*MIN(D1855,8))),LIST!$A$76)))))))</f>
        <v/>
      </c>
      <c r="L1855" s="183" t="str">
        <f>IF(B1855="","",IF('CLAIM FORM'!$M$7="",LIST!$A$77,IFERROR(VLOOKUP(B1855,'PHR (Project Hourly Rate)'!B:G,6,FALSE),LIST!$A$78)))</f>
        <v/>
      </c>
    </row>
    <row r="1856" spans="1:12" ht="36" customHeight="1">
      <c r="A1856" s="184">
        <v>1854</v>
      </c>
      <c r="B1856" s="46"/>
      <c r="C1856" s="47"/>
      <c r="D1856" s="48"/>
      <c r="E1856" s="49"/>
      <c r="F1856" s="49"/>
      <c r="G1856" s="41" t="str">
        <f>IF(C1856="","",VLOOKUP(WEEKDAY(C1856),LIST!$A$15:$B$21,2,FALSE))</f>
        <v/>
      </c>
      <c r="H1856" s="42" t="str">
        <f>IF(B1856="","",IF(L1856=LIST!$A$80,LIST!$A$78,IF(L1856=LIST!$A$81,LIST!$A$78,IF(L1856=LIST!$A$82,LIST!$A$78,IF(IFERROR(VLOOKUP(B1856,'PHR (Project Hourly Rate)'!B:G,6,FALSE),LIST!$A$78)=0,LIST!$A$79,L1856)))))</f>
        <v/>
      </c>
      <c r="I1856" s="42" t="str">
        <f>IF(B1856="","",IF(L1856=LIST!$A$75,"",IF(K1856=LIST!$A$76,LIST!$A$76,IF(L1856=LIST!$A$77,"",IF(L1856=LIST!$A$78,"",IF(L1856=LIST!$A$80,"",IF(L1856=LIST!$A$72,"",IF(L1856=LIST!$A$73,"",IF(L1856=LIST!$A$81,"",IF(L1856=LIST!$A$82,"",IF(L1856=LIST!$A$79,"",IF(K1856=LIST!$A$75,LIST!$A$75,ROUND(J1856*L1856,2)))))))))))))</f>
        <v/>
      </c>
      <c r="J1856" s="43">
        <f>IF(D1856="",0,IF(K1856=LIST!$A$75,0,IF(K1856=LIST!$A$76,0,IF(K1856=LIST!$A$77,0,IF(K1856=LIST!$A$78,0,(MIN(D1856,8)-K1856))))))</f>
        <v>0</v>
      </c>
      <c r="K1856" s="185" t="str">
        <f>IF(D1856="","",IF('CLAIM FORM'!$M$7="",0,IF(L1856=LIST!$A$78,0,IF('CLAIM FORM'!$M$7="R&amp;D",0,IF(E1856="",LIST!$A$75,IF(F1856=LIST!$F$30,0,IFERROR(((VLOOKUP(E1856,'TRAINING CODE'!B:D,3,FALSE)*MIN(D1856,8))),LIST!$A$76)))))))</f>
        <v/>
      </c>
      <c r="L1856" s="183" t="str">
        <f>IF(B1856="","",IF('CLAIM FORM'!$M$7="",LIST!$A$77,IFERROR(VLOOKUP(B1856,'PHR (Project Hourly Rate)'!B:G,6,FALSE),LIST!$A$78)))</f>
        <v/>
      </c>
    </row>
    <row r="1857" spans="1:12" ht="36" customHeight="1">
      <c r="A1857" s="184">
        <v>1855</v>
      </c>
      <c r="B1857" s="46"/>
      <c r="C1857" s="47"/>
      <c r="D1857" s="48"/>
      <c r="E1857" s="49"/>
      <c r="F1857" s="49"/>
      <c r="G1857" s="41" t="str">
        <f>IF(C1857="","",VLOOKUP(WEEKDAY(C1857),LIST!$A$15:$B$21,2,FALSE))</f>
        <v/>
      </c>
      <c r="H1857" s="42" t="str">
        <f>IF(B1857="","",IF(L1857=LIST!$A$80,LIST!$A$78,IF(L1857=LIST!$A$81,LIST!$A$78,IF(L1857=LIST!$A$82,LIST!$A$78,IF(IFERROR(VLOOKUP(B1857,'PHR (Project Hourly Rate)'!B:G,6,FALSE),LIST!$A$78)=0,LIST!$A$79,L1857)))))</f>
        <v/>
      </c>
      <c r="I1857" s="42" t="str">
        <f>IF(B1857="","",IF(L1857=LIST!$A$75,"",IF(K1857=LIST!$A$76,LIST!$A$76,IF(L1857=LIST!$A$77,"",IF(L1857=LIST!$A$78,"",IF(L1857=LIST!$A$80,"",IF(L1857=LIST!$A$72,"",IF(L1857=LIST!$A$73,"",IF(L1857=LIST!$A$81,"",IF(L1857=LIST!$A$82,"",IF(L1857=LIST!$A$79,"",IF(K1857=LIST!$A$75,LIST!$A$75,ROUND(J1857*L1857,2)))))))))))))</f>
        <v/>
      </c>
      <c r="J1857" s="43">
        <f>IF(D1857="",0,IF(K1857=LIST!$A$75,0,IF(K1857=LIST!$A$76,0,IF(K1857=LIST!$A$77,0,IF(K1857=LIST!$A$78,0,(MIN(D1857,8)-K1857))))))</f>
        <v>0</v>
      </c>
      <c r="K1857" s="185" t="str">
        <f>IF(D1857="","",IF('CLAIM FORM'!$M$7="",0,IF(L1857=LIST!$A$78,0,IF('CLAIM FORM'!$M$7="R&amp;D",0,IF(E1857="",LIST!$A$75,IF(F1857=LIST!$F$30,0,IFERROR(((VLOOKUP(E1857,'TRAINING CODE'!B:D,3,FALSE)*MIN(D1857,8))),LIST!$A$76)))))))</f>
        <v/>
      </c>
      <c r="L1857" s="183" t="str">
        <f>IF(B1857="","",IF('CLAIM FORM'!$M$7="",LIST!$A$77,IFERROR(VLOOKUP(B1857,'PHR (Project Hourly Rate)'!B:G,6,FALSE),LIST!$A$78)))</f>
        <v/>
      </c>
    </row>
    <row r="1858" spans="1:12" ht="36" customHeight="1">
      <c r="A1858" s="184">
        <v>1856</v>
      </c>
      <c r="B1858" s="46"/>
      <c r="C1858" s="47"/>
      <c r="D1858" s="48"/>
      <c r="E1858" s="49"/>
      <c r="F1858" s="49"/>
      <c r="G1858" s="41" t="str">
        <f>IF(C1858="","",VLOOKUP(WEEKDAY(C1858),LIST!$A$15:$B$21,2,FALSE))</f>
        <v/>
      </c>
      <c r="H1858" s="42" t="str">
        <f>IF(B1858="","",IF(L1858=LIST!$A$80,LIST!$A$78,IF(L1858=LIST!$A$81,LIST!$A$78,IF(L1858=LIST!$A$82,LIST!$A$78,IF(IFERROR(VLOOKUP(B1858,'PHR (Project Hourly Rate)'!B:G,6,FALSE),LIST!$A$78)=0,LIST!$A$79,L1858)))))</f>
        <v/>
      </c>
      <c r="I1858" s="42" t="str">
        <f>IF(B1858="","",IF(L1858=LIST!$A$75,"",IF(K1858=LIST!$A$76,LIST!$A$76,IF(L1858=LIST!$A$77,"",IF(L1858=LIST!$A$78,"",IF(L1858=LIST!$A$80,"",IF(L1858=LIST!$A$72,"",IF(L1858=LIST!$A$73,"",IF(L1858=LIST!$A$81,"",IF(L1858=LIST!$A$82,"",IF(L1858=LIST!$A$79,"",IF(K1858=LIST!$A$75,LIST!$A$75,ROUND(J1858*L1858,2)))))))))))))</f>
        <v/>
      </c>
      <c r="J1858" s="43">
        <f>IF(D1858="",0,IF(K1858=LIST!$A$75,0,IF(K1858=LIST!$A$76,0,IF(K1858=LIST!$A$77,0,IF(K1858=LIST!$A$78,0,(MIN(D1858,8)-K1858))))))</f>
        <v>0</v>
      </c>
      <c r="K1858" s="185" t="str">
        <f>IF(D1858="","",IF('CLAIM FORM'!$M$7="",0,IF(L1858=LIST!$A$78,0,IF('CLAIM FORM'!$M$7="R&amp;D",0,IF(E1858="",LIST!$A$75,IF(F1858=LIST!$F$30,0,IFERROR(((VLOOKUP(E1858,'TRAINING CODE'!B:D,3,FALSE)*MIN(D1858,8))),LIST!$A$76)))))))</f>
        <v/>
      </c>
      <c r="L1858" s="183" t="str">
        <f>IF(B1858="","",IF('CLAIM FORM'!$M$7="",LIST!$A$77,IFERROR(VLOOKUP(B1858,'PHR (Project Hourly Rate)'!B:G,6,FALSE),LIST!$A$78)))</f>
        <v/>
      </c>
    </row>
    <row r="1859" spans="1:12" ht="36" customHeight="1">
      <c r="A1859" s="184">
        <v>1857</v>
      </c>
      <c r="B1859" s="46"/>
      <c r="C1859" s="47"/>
      <c r="D1859" s="48"/>
      <c r="E1859" s="49"/>
      <c r="F1859" s="49"/>
      <c r="G1859" s="41" t="str">
        <f>IF(C1859="","",VLOOKUP(WEEKDAY(C1859),LIST!$A$15:$B$21,2,FALSE))</f>
        <v/>
      </c>
      <c r="H1859" s="42" t="str">
        <f>IF(B1859="","",IF(L1859=LIST!$A$80,LIST!$A$78,IF(L1859=LIST!$A$81,LIST!$A$78,IF(L1859=LIST!$A$82,LIST!$A$78,IF(IFERROR(VLOOKUP(B1859,'PHR (Project Hourly Rate)'!B:G,6,FALSE),LIST!$A$78)=0,LIST!$A$79,L1859)))))</f>
        <v/>
      </c>
      <c r="I1859" s="42" t="str">
        <f>IF(B1859="","",IF(L1859=LIST!$A$75,"",IF(K1859=LIST!$A$76,LIST!$A$76,IF(L1859=LIST!$A$77,"",IF(L1859=LIST!$A$78,"",IF(L1859=LIST!$A$80,"",IF(L1859=LIST!$A$72,"",IF(L1859=LIST!$A$73,"",IF(L1859=LIST!$A$81,"",IF(L1859=LIST!$A$82,"",IF(L1859=LIST!$A$79,"",IF(K1859=LIST!$A$75,LIST!$A$75,ROUND(J1859*L1859,2)))))))))))))</f>
        <v/>
      </c>
      <c r="J1859" s="43">
        <f>IF(D1859="",0,IF(K1859=LIST!$A$75,0,IF(K1859=LIST!$A$76,0,IF(K1859=LIST!$A$77,0,IF(K1859=LIST!$A$78,0,(MIN(D1859,8)-K1859))))))</f>
        <v>0</v>
      </c>
      <c r="K1859" s="185" t="str">
        <f>IF(D1859="","",IF('CLAIM FORM'!$M$7="",0,IF(L1859=LIST!$A$78,0,IF('CLAIM FORM'!$M$7="R&amp;D",0,IF(E1859="",LIST!$A$75,IF(F1859=LIST!$F$30,0,IFERROR(((VLOOKUP(E1859,'TRAINING CODE'!B:D,3,FALSE)*MIN(D1859,8))),LIST!$A$76)))))))</f>
        <v/>
      </c>
      <c r="L1859" s="183" t="str">
        <f>IF(B1859="","",IF('CLAIM FORM'!$M$7="",LIST!$A$77,IFERROR(VLOOKUP(B1859,'PHR (Project Hourly Rate)'!B:G,6,FALSE),LIST!$A$78)))</f>
        <v/>
      </c>
    </row>
    <row r="1860" spans="1:12" ht="36" customHeight="1">
      <c r="A1860" s="184">
        <v>1858</v>
      </c>
      <c r="B1860" s="46"/>
      <c r="C1860" s="47"/>
      <c r="D1860" s="48"/>
      <c r="E1860" s="49"/>
      <c r="F1860" s="49"/>
      <c r="G1860" s="41" t="str">
        <f>IF(C1860="","",VLOOKUP(WEEKDAY(C1860),LIST!$A$15:$B$21,2,FALSE))</f>
        <v/>
      </c>
      <c r="H1860" s="42" t="str">
        <f>IF(B1860="","",IF(L1860=LIST!$A$80,LIST!$A$78,IF(L1860=LIST!$A$81,LIST!$A$78,IF(L1860=LIST!$A$82,LIST!$A$78,IF(IFERROR(VLOOKUP(B1860,'PHR (Project Hourly Rate)'!B:G,6,FALSE),LIST!$A$78)=0,LIST!$A$79,L1860)))))</f>
        <v/>
      </c>
      <c r="I1860" s="42" t="str">
        <f>IF(B1860="","",IF(L1860=LIST!$A$75,"",IF(K1860=LIST!$A$76,LIST!$A$76,IF(L1860=LIST!$A$77,"",IF(L1860=LIST!$A$78,"",IF(L1860=LIST!$A$80,"",IF(L1860=LIST!$A$72,"",IF(L1860=LIST!$A$73,"",IF(L1860=LIST!$A$81,"",IF(L1860=LIST!$A$82,"",IF(L1860=LIST!$A$79,"",IF(K1860=LIST!$A$75,LIST!$A$75,ROUND(J1860*L1860,2)))))))))))))</f>
        <v/>
      </c>
      <c r="J1860" s="43">
        <f>IF(D1860="",0,IF(K1860=LIST!$A$75,0,IF(K1860=LIST!$A$76,0,IF(K1860=LIST!$A$77,0,IF(K1860=LIST!$A$78,0,(MIN(D1860,8)-K1860))))))</f>
        <v>0</v>
      </c>
      <c r="K1860" s="185" t="str">
        <f>IF(D1860="","",IF('CLAIM FORM'!$M$7="",0,IF(L1860=LIST!$A$78,0,IF('CLAIM FORM'!$M$7="R&amp;D",0,IF(E1860="",LIST!$A$75,IF(F1860=LIST!$F$30,0,IFERROR(((VLOOKUP(E1860,'TRAINING CODE'!B:D,3,FALSE)*MIN(D1860,8))),LIST!$A$76)))))))</f>
        <v/>
      </c>
      <c r="L1860" s="183" t="str">
        <f>IF(B1860="","",IF('CLAIM FORM'!$M$7="",LIST!$A$77,IFERROR(VLOOKUP(B1860,'PHR (Project Hourly Rate)'!B:G,6,FALSE),LIST!$A$78)))</f>
        <v/>
      </c>
    </row>
    <row r="1861" spans="1:12" ht="36" customHeight="1">
      <c r="A1861" s="184">
        <v>1859</v>
      </c>
      <c r="B1861" s="46"/>
      <c r="C1861" s="47"/>
      <c r="D1861" s="48"/>
      <c r="E1861" s="49"/>
      <c r="F1861" s="49"/>
      <c r="G1861" s="41" t="str">
        <f>IF(C1861="","",VLOOKUP(WEEKDAY(C1861),LIST!$A$15:$B$21,2,FALSE))</f>
        <v/>
      </c>
      <c r="H1861" s="42" t="str">
        <f>IF(B1861="","",IF(L1861=LIST!$A$80,LIST!$A$78,IF(L1861=LIST!$A$81,LIST!$A$78,IF(L1861=LIST!$A$82,LIST!$A$78,IF(IFERROR(VLOOKUP(B1861,'PHR (Project Hourly Rate)'!B:G,6,FALSE),LIST!$A$78)=0,LIST!$A$79,L1861)))))</f>
        <v/>
      </c>
      <c r="I1861" s="42" t="str">
        <f>IF(B1861="","",IF(L1861=LIST!$A$75,"",IF(K1861=LIST!$A$76,LIST!$A$76,IF(L1861=LIST!$A$77,"",IF(L1861=LIST!$A$78,"",IF(L1861=LIST!$A$80,"",IF(L1861=LIST!$A$72,"",IF(L1861=LIST!$A$73,"",IF(L1861=LIST!$A$81,"",IF(L1861=LIST!$A$82,"",IF(L1861=LIST!$A$79,"",IF(K1861=LIST!$A$75,LIST!$A$75,ROUND(J1861*L1861,2)))))))))))))</f>
        <v/>
      </c>
      <c r="J1861" s="43">
        <f>IF(D1861="",0,IF(K1861=LIST!$A$75,0,IF(K1861=LIST!$A$76,0,IF(K1861=LIST!$A$77,0,IF(K1861=LIST!$A$78,0,(MIN(D1861,8)-K1861))))))</f>
        <v>0</v>
      </c>
      <c r="K1861" s="185" t="str">
        <f>IF(D1861="","",IF('CLAIM FORM'!$M$7="",0,IF(L1861=LIST!$A$78,0,IF('CLAIM FORM'!$M$7="R&amp;D",0,IF(E1861="",LIST!$A$75,IF(F1861=LIST!$F$30,0,IFERROR(((VLOOKUP(E1861,'TRAINING CODE'!B:D,3,FALSE)*MIN(D1861,8))),LIST!$A$76)))))))</f>
        <v/>
      </c>
      <c r="L1861" s="183" t="str">
        <f>IF(B1861="","",IF('CLAIM FORM'!$M$7="",LIST!$A$77,IFERROR(VLOOKUP(B1861,'PHR (Project Hourly Rate)'!B:G,6,FALSE),LIST!$A$78)))</f>
        <v/>
      </c>
    </row>
    <row r="1862" spans="1:12" ht="36" customHeight="1">
      <c r="A1862" s="184">
        <v>1860</v>
      </c>
      <c r="B1862" s="46"/>
      <c r="C1862" s="47"/>
      <c r="D1862" s="48"/>
      <c r="E1862" s="49"/>
      <c r="F1862" s="49"/>
      <c r="G1862" s="41" t="str">
        <f>IF(C1862="","",VLOOKUP(WEEKDAY(C1862),LIST!$A$15:$B$21,2,FALSE))</f>
        <v/>
      </c>
      <c r="H1862" s="42" t="str">
        <f>IF(B1862="","",IF(L1862=LIST!$A$80,LIST!$A$78,IF(L1862=LIST!$A$81,LIST!$A$78,IF(L1862=LIST!$A$82,LIST!$A$78,IF(IFERROR(VLOOKUP(B1862,'PHR (Project Hourly Rate)'!B:G,6,FALSE),LIST!$A$78)=0,LIST!$A$79,L1862)))))</f>
        <v/>
      </c>
      <c r="I1862" s="42" t="str">
        <f>IF(B1862="","",IF(L1862=LIST!$A$75,"",IF(K1862=LIST!$A$76,LIST!$A$76,IF(L1862=LIST!$A$77,"",IF(L1862=LIST!$A$78,"",IF(L1862=LIST!$A$80,"",IF(L1862=LIST!$A$72,"",IF(L1862=LIST!$A$73,"",IF(L1862=LIST!$A$81,"",IF(L1862=LIST!$A$82,"",IF(L1862=LIST!$A$79,"",IF(K1862=LIST!$A$75,LIST!$A$75,ROUND(J1862*L1862,2)))))))))))))</f>
        <v/>
      </c>
      <c r="J1862" s="43">
        <f>IF(D1862="",0,IF(K1862=LIST!$A$75,0,IF(K1862=LIST!$A$76,0,IF(K1862=LIST!$A$77,0,IF(K1862=LIST!$A$78,0,(MIN(D1862,8)-K1862))))))</f>
        <v>0</v>
      </c>
      <c r="K1862" s="185" t="str">
        <f>IF(D1862="","",IF('CLAIM FORM'!$M$7="",0,IF(L1862=LIST!$A$78,0,IF('CLAIM FORM'!$M$7="R&amp;D",0,IF(E1862="",LIST!$A$75,IF(F1862=LIST!$F$30,0,IFERROR(((VLOOKUP(E1862,'TRAINING CODE'!B:D,3,FALSE)*MIN(D1862,8))),LIST!$A$76)))))))</f>
        <v/>
      </c>
      <c r="L1862" s="183" t="str">
        <f>IF(B1862="","",IF('CLAIM FORM'!$M$7="",LIST!$A$77,IFERROR(VLOOKUP(B1862,'PHR (Project Hourly Rate)'!B:G,6,FALSE),LIST!$A$78)))</f>
        <v/>
      </c>
    </row>
    <row r="1863" spans="1:12" ht="36" customHeight="1">
      <c r="A1863" s="184">
        <v>1861</v>
      </c>
      <c r="B1863" s="46"/>
      <c r="C1863" s="47"/>
      <c r="D1863" s="48"/>
      <c r="E1863" s="49"/>
      <c r="F1863" s="49"/>
      <c r="G1863" s="41" t="str">
        <f>IF(C1863="","",VLOOKUP(WEEKDAY(C1863),LIST!$A$15:$B$21,2,FALSE))</f>
        <v/>
      </c>
      <c r="H1863" s="42" t="str">
        <f>IF(B1863="","",IF(L1863=LIST!$A$80,LIST!$A$78,IF(L1863=LIST!$A$81,LIST!$A$78,IF(L1863=LIST!$A$82,LIST!$A$78,IF(IFERROR(VLOOKUP(B1863,'PHR (Project Hourly Rate)'!B:G,6,FALSE),LIST!$A$78)=0,LIST!$A$79,L1863)))))</f>
        <v/>
      </c>
      <c r="I1863" s="42" t="str">
        <f>IF(B1863="","",IF(L1863=LIST!$A$75,"",IF(K1863=LIST!$A$76,LIST!$A$76,IF(L1863=LIST!$A$77,"",IF(L1863=LIST!$A$78,"",IF(L1863=LIST!$A$80,"",IF(L1863=LIST!$A$72,"",IF(L1863=LIST!$A$73,"",IF(L1863=LIST!$A$81,"",IF(L1863=LIST!$A$82,"",IF(L1863=LIST!$A$79,"",IF(K1863=LIST!$A$75,LIST!$A$75,ROUND(J1863*L1863,2)))))))))))))</f>
        <v/>
      </c>
      <c r="J1863" s="43">
        <f>IF(D1863="",0,IF(K1863=LIST!$A$75,0,IF(K1863=LIST!$A$76,0,IF(K1863=LIST!$A$77,0,IF(K1863=LIST!$A$78,0,(MIN(D1863,8)-K1863))))))</f>
        <v>0</v>
      </c>
      <c r="K1863" s="185" t="str">
        <f>IF(D1863="","",IF('CLAIM FORM'!$M$7="",0,IF(L1863=LIST!$A$78,0,IF('CLAIM FORM'!$M$7="R&amp;D",0,IF(E1863="",LIST!$A$75,IF(F1863=LIST!$F$30,0,IFERROR(((VLOOKUP(E1863,'TRAINING CODE'!B:D,3,FALSE)*MIN(D1863,8))),LIST!$A$76)))))))</f>
        <v/>
      </c>
      <c r="L1863" s="183" t="str">
        <f>IF(B1863="","",IF('CLAIM FORM'!$M$7="",LIST!$A$77,IFERROR(VLOOKUP(B1863,'PHR (Project Hourly Rate)'!B:G,6,FALSE),LIST!$A$78)))</f>
        <v/>
      </c>
    </row>
    <row r="1864" spans="1:12" ht="36" customHeight="1">
      <c r="A1864" s="184">
        <v>1862</v>
      </c>
      <c r="B1864" s="46"/>
      <c r="C1864" s="47"/>
      <c r="D1864" s="48"/>
      <c r="E1864" s="49"/>
      <c r="F1864" s="49"/>
      <c r="G1864" s="41" t="str">
        <f>IF(C1864="","",VLOOKUP(WEEKDAY(C1864),LIST!$A$15:$B$21,2,FALSE))</f>
        <v/>
      </c>
      <c r="H1864" s="42" t="str">
        <f>IF(B1864="","",IF(L1864=LIST!$A$80,LIST!$A$78,IF(L1864=LIST!$A$81,LIST!$A$78,IF(L1864=LIST!$A$82,LIST!$A$78,IF(IFERROR(VLOOKUP(B1864,'PHR (Project Hourly Rate)'!B:G,6,FALSE),LIST!$A$78)=0,LIST!$A$79,L1864)))))</f>
        <v/>
      </c>
      <c r="I1864" s="42" t="str">
        <f>IF(B1864="","",IF(L1864=LIST!$A$75,"",IF(K1864=LIST!$A$76,LIST!$A$76,IF(L1864=LIST!$A$77,"",IF(L1864=LIST!$A$78,"",IF(L1864=LIST!$A$80,"",IF(L1864=LIST!$A$72,"",IF(L1864=LIST!$A$73,"",IF(L1864=LIST!$A$81,"",IF(L1864=LIST!$A$82,"",IF(L1864=LIST!$A$79,"",IF(K1864=LIST!$A$75,LIST!$A$75,ROUND(J1864*L1864,2)))))))))))))</f>
        <v/>
      </c>
      <c r="J1864" s="43">
        <f>IF(D1864="",0,IF(K1864=LIST!$A$75,0,IF(K1864=LIST!$A$76,0,IF(K1864=LIST!$A$77,0,IF(K1864=LIST!$A$78,0,(MIN(D1864,8)-K1864))))))</f>
        <v>0</v>
      </c>
      <c r="K1864" s="185" t="str">
        <f>IF(D1864="","",IF('CLAIM FORM'!$M$7="",0,IF(L1864=LIST!$A$78,0,IF('CLAIM FORM'!$M$7="R&amp;D",0,IF(E1864="",LIST!$A$75,IF(F1864=LIST!$F$30,0,IFERROR(((VLOOKUP(E1864,'TRAINING CODE'!B:D,3,FALSE)*MIN(D1864,8))),LIST!$A$76)))))))</f>
        <v/>
      </c>
      <c r="L1864" s="183" t="str">
        <f>IF(B1864="","",IF('CLAIM FORM'!$M$7="",LIST!$A$77,IFERROR(VLOOKUP(B1864,'PHR (Project Hourly Rate)'!B:G,6,FALSE),LIST!$A$78)))</f>
        <v/>
      </c>
    </row>
    <row r="1865" spans="1:12" ht="36" customHeight="1">
      <c r="A1865" s="184">
        <v>1863</v>
      </c>
      <c r="B1865" s="46"/>
      <c r="C1865" s="47"/>
      <c r="D1865" s="48"/>
      <c r="E1865" s="49"/>
      <c r="F1865" s="49"/>
      <c r="G1865" s="41" t="str">
        <f>IF(C1865="","",VLOOKUP(WEEKDAY(C1865),LIST!$A$15:$B$21,2,FALSE))</f>
        <v/>
      </c>
      <c r="H1865" s="42" t="str">
        <f>IF(B1865="","",IF(L1865=LIST!$A$80,LIST!$A$78,IF(L1865=LIST!$A$81,LIST!$A$78,IF(L1865=LIST!$A$82,LIST!$A$78,IF(IFERROR(VLOOKUP(B1865,'PHR (Project Hourly Rate)'!B:G,6,FALSE),LIST!$A$78)=0,LIST!$A$79,L1865)))))</f>
        <v/>
      </c>
      <c r="I1865" s="42" t="str">
        <f>IF(B1865="","",IF(L1865=LIST!$A$75,"",IF(K1865=LIST!$A$76,LIST!$A$76,IF(L1865=LIST!$A$77,"",IF(L1865=LIST!$A$78,"",IF(L1865=LIST!$A$80,"",IF(L1865=LIST!$A$72,"",IF(L1865=LIST!$A$73,"",IF(L1865=LIST!$A$81,"",IF(L1865=LIST!$A$82,"",IF(L1865=LIST!$A$79,"",IF(K1865=LIST!$A$75,LIST!$A$75,ROUND(J1865*L1865,2)))))))))))))</f>
        <v/>
      </c>
      <c r="J1865" s="43">
        <f>IF(D1865="",0,IF(K1865=LIST!$A$75,0,IF(K1865=LIST!$A$76,0,IF(K1865=LIST!$A$77,0,IF(K1865=LIST!$A$78,0,(MIN(D1865,8)-K1865))))))</f>
        <v>0</v>
      </c>
      <c r="K1865" s="185" t="str">
        <f>IF(D1865="","",IF('CLAIM FORM'!$M$7="",0,IF(L1865=LIST!$A$78,0,IF('CLAIM FORM'!$M$7="R&amp;D",0,IF(E1865="",LIST!$A$75,IF(F1865=LIST!$F$30,0,IFERROR(((VLOOKUP(E1865,'TRAINING CODE'!B:D,3,FALSE)*MIN(D1865,8))),LIST!$A$76)))))))</f>
        <v/>
      </c>
      <c r="L1865" s="183" t="str">
        <f>IF(B1865="","",IF('CLAIM FORM'!$M$7="",LIST!$A$77,IFERROR(VLOOKUP(B1865,'PHR (Project Hourly Rate)'!B:G,6,FALSE),LIST!$A$78)))</f>
        <v/>
      </c>
    </row>
    <row r="1866" spans="1:12" ht="36" customHeight="1">
      <c r="A1866" s="184">
        <v>1864</v>
      </c>
      <c r="B1866" s="46"/>
      <c r="C1866" s="47"/>
      <c r="D1866" s="48"/>
      <c r="E1866" s="49"/>
      <c r="F1866" s="49"/>
      <c r="G1866" s="41" t="str">
        <f>IF(C1866="","",VLOOKUP(WEEKDAY(C1866),LIST!$A$15:$B$21,2,FALSE))</f>
        <v/>
      </c>
      <c r="H1866" s="42" t="str">
        <f>IF(B1866="","",IF(L1866=LIST!$A$80,LIST!$A$78,IF(L1866=LIST!$A$81,LIST!$A$78,IF(L1866=LIST!$A$82,LIST!$A$78,IF(IFERROR(VLOOKUP(B1866,'PHR (Project Hourly Rate)'!B:G,6,FALSE),LIST!$A$78)=0,LIST!$A$79,L1866)))))</f>
        <v/>
      </c>
      <c r="I1866" s="42" t="str">
        <f>IF(B1866="","",IF(L1866=LIST!$A$75,"",IF(K1866=LIST!$A$76,LIST!$A$76,IF(L1866=LIST!$A$77,"",IF(L1866=LIST!$A$78,"",IF(L1866=LIST!$A$80,"",IF(L1866=LIST!$A$72,"",IF(L1866=LIST!$A$73,"",IF(L1866=LIST!$A$81,"",IF(L1866=LIST!$A$82,"",IF(L1866=LIST!$A$79,"",IF(K1866=LIST!$A$75,LIST!$A$75,ROUND(J1866*L1866,2)))))))))))))</f>
        <v/>
      </c>
      <c r="J1866" s="43">
        <f>IF(D1866="",0,IF(K1866=LIST!$A$75,0,IF(K1866=LIST!$A$76,0,IF(K1866=LIST!$A$77,0,IF(K1866=LIST!$A$78,0,(MIN(D1866,8)-K1866))))))</f>
        <v>0</v>
      </c>
      <c r="K1866" s="185" t="str">
        <f>IF(D1866="","",IF('CLAIM FORM'!$M$7="",0,IF(L1866=LIST!$A$78,0,IF('CLAIM FORM'!$M$7="R&amp;D",0,IF(E1866="",LIST!$A$75,IF(F1866=LIST!$F$30,0,IFERROR(((VLOOKUP(E1866,'TRAINING CODE'!B:D,3,FALSE)*MIN(D1866,8))),LIST!$A$76)))))))</f>
        <v/>
      </c>
      <c r="L1866" s="183" t="str">
        <f>IF(B1866="","",IF('CLAIM FORM'!$M$7="",LIST!$A$77,IFERROR(VLOOKUP(B1866,'PHR (Project Hourly Rate)'!B:G,6,FALSE),LIST!$A$78)))</f>
        <v/>
      </c>
    </row>
    <row r="1867" spans="1:12" ht="36" customHeight="1">
      <c r="A1867" s="184">
        <v>1865</v>
      </c>
      <c r="B1867" s="46"/>
      <c r="C1867" s="47"/>
      <c r="D1867" s="48"/>
      <c r="E1867" s="49"/>
      <c r="F1867" s="49"/>
      <c r="G1867" s="41" t="str">
        <f>IF(C1867="","",VLOOKUP(WEEKDAY(C1867),LIST!$A$15:$B$21,2,FALSE))</f>
        <v/>
      </c>
      <c r="H1867" s="42" t="str">
        <f>IF(B1867="","",IF(L1867=LIST!$A$80,LIST!$A$78,IF(L1867=LIST!$A$81,LIST!$A$78,IF(L1867=LIST!$A$82,LIST!$A$78,IF(IFERROR(VLOOKUP(B1867,'PHR (Project Hourly Rate)'!B:G,6,FALSE),LIST!$A$78)=0,LIST!$A$79,L1867)))))</f>
        <v/>
      </c>
      <c r="I1867" s="42" t="str">
        <f>IF(B1867="","",IF(L1867=LIST!$A$75,"",IF(K1867=LIST!$A$76,LIST!$A$76,IF(L1867=LIST!$A$77,"",IF(L1867=LIST!$A$78,"",IF(L1867=LIST!$A$80,"",IF(L1867=LIST!$A$72,"",IF(L1867=LIST!$A$73,"",IF(L1867=LIST!$A$81,"",IF(L1867=LIST!$A$82,"",IF(L1867=LIST!$A$79,"",IF(K1867=LIST!$A$75,LIST!$A$75,ROUND(J1867*L1867,2)))))))))))))</f>
        <v/>
      </c>
      <c r="J1867" s="43">
        <f>IF(D1867="",0,IF(K1867=LIST!$A$75,0,IF(K1867=LIST!$A$76,0,IF(K1867=LIST!$A$77,0,IF(K1867=LIST!$A$78,0,(MIN(D1867,8)-K1867))))))</f>
        <v>0</v>
      </c>
      <c r="K1867" s="185" t="str">
        <f>IF(D1867="","",IF('CLAIM FORM'!$M$7="",0,IF(L1867=LIST!$A$78,0,IF('CLAIM FORM'!$M$7="R&amp;D",0,IF(E1867="",LIST!$A$75,IF(F1867=LIST!$F$30,0,IFERROR(((VLOOKUP(E1867,'TRAINING CODE'!B:D,3,FALSE)*MIN(D1867,8))),LIST!$A$76)))))))</f>
        <v/>
      </c>
      <c r="L1867" s="183" t="str">
        <f>IF(B1867="","",IF('CLAIM FORM'!$M$7="",LIST!$A$77,IFERROR(VLOOKUP(B1867,'PHR (Project Hourly Rate)'!B:G,6,FALSE),LIST!$A$78)))</f>
        <v/>
      </c>
    </row>
    <row r="1868" spans="1:12" ht="36" customHeight="1">
      <c r="A1868" s="184">
        <v>1866</v>
      </c>
      <c r="B1868" s="46"/>
      <c r="C1868" s="47"/>
      <c r="D1868" s="48"/>
      <c r="E1868" s="49"/>
      <c r="F1868" s="49"/>
      <c r="G1868" s="41" t="str">
        <f>IF(C1868="","",VLOOKUP(WEEKDAY(C1868),LIST!$A$15:$B$21,2,FALSE))</f>
        <v/>
      </c>
      <c r="H1868" s="42" t="str">
        <f>IF(B1868="","",IF(L1868=LIST!$A$80,LIST!$A$78,IF(L1868=LIST!$A$81,LIST!$A$78,IF(L1868=LIST!$A$82,LIST!$A$78,IF(IFERROR(VLOOKUP(B1868,'PHR (Project Hourly Rate)'!B:G,6,FALSE),LIST!$A$78)=0,LIST!$A$79,L1868)))))</f>
        <v/>
      </c>
      <c r="I1868" s="42" t="str">
        <f>IF(B1868="","",IF(L1868=LIST!$A$75,"",IF(K1868=LIST!$A$76,LIST!$A$76,IF(L1868=LIST!$A$77,"",IF(L1868=LIST!$A$78,"",IF(L1868=LIST!$A$80,"",IF(L1868=LIST!$A$72,"",IF(L1868=LIST!$A$73,"",IF(L1868=LIST!$A$81,"",IF(L1868=LIST!$A$82,"",IF(L1868=LIST!$A$79,"",IF(K1868=LIST!$A$75,LIST!$A$75,ROUND(J1868*L1868,2)))))))))))))</f>
        <v/>
      </c>
      <c r="J1868" s="43">
        <f>IF(D1868="",0,IF(K1868=LIST!$A$75,0,IF(K1868=LIST!$A$76,0,IF(K1868=LIST!$A$77,0,IF(K1868=LIST!$A$78,0,(MIN(D1868,8)-K1868))))))</f>
        <v>0</v>
      </c>
      <c r="K1868" s="185" t="str">
        <f>IF(D1868="","",IF('CLAIM FORM'!$M$7="",0,IF(L1868=LIST!$A$78,0,IF('CLAIM FORM'!$M$7="R&amp;D",0,IF(E1868="",LIST!$A$75,IF(F1868=LIST!$F$30,0,IFERROR(((VLOOKUP(E1868,'TRAINING CODE'!B:D,3,FALSE)*MIN(D1868,8))),LIST!$A$76)))))))</f>
        <v/>
      </c>
      <c r="L1868" s="183" t="str">
        <f>IF(B1868="","",IF('CLAIM FORM'!$M$7="",LIST!$A$77,IFERROR(VLOOKUP(B1868,'PHR (Project Hourly Rate)'!B:G,6,FALSE),LIST!$A$78)))</f>
        <v/>
      </c>
    </row>
    <row r="1869" spans="1:12" ht="36" customHeight="1">
      <c r="A1869" s="184">
        <v>1867</v>
      </c>
      <c r="B1869" s="46"/>
      <c r="C1869" s="47"/>
      <c r="D1869" s="48"/>
      <c r="E1869" s="49"/>
      <c r="F1869" s="49"/>
      <c r="G1869" s="41" t="str">
        <f>IF(C1869="","",VLOOKUP(WEEKDAY(C1869),LIST!$A$15:$B$21,2,FALSE))</f>
        <v/>
      </c>
      <c r="H1869" s="42" t="str">
        <f>IF(B1869="","",IF(L1869=LIST!$A$80,LIST!$A$78,IF(L1869=LIST!$A$81,LIST!$A$78,IF(L1869=LIST!$A$82,LIST!$A$78,IF(IFERROR(VLOOKUP(B1869,'PHR (Project Hourly Rate)'!B:G,6,FALSE),LIST!$A$78)=0,LIST!$A$79,L1869)))))</f>
        <v/>
      </c>
      <c r="I1869" s="42" t="str">
        <f>IF(B1869="","",IF(L1869=LIST!$A$75,"",IF(K1869=LIST!$A$76,LIST!$A$76,IF(L1869=LIST!$A$77,"",IF(L1869=LIST!$A$78,"",IF(L1869=LIST!$A$80,"",IF(L1869=LIST!$A$72,"",IF(L1869=LIST!$A$73,"",IF(L1869=LIST!$A$81,"",IF(L1869=LIST!$A$82,"",IF(L1869=LIST!$A$79,"",IF(K1869=LIST!$A$75,LIST!$A$75,ROUND(J1869*L1869,2)))))))))))))</f>
        <v/>
      </c>
      <c r="J1869" s="43">
        <f>IF(D1869="",0,IF(K1869=LIST!$A$75,0,IF(K1869=LIST!$A$76,0,IF(K1869=LIST!$A$77,0,IF(K1869=LIST!$A$78,0,(MIN(D1869,8)-K1869))))))</f>
        <v>0</v>
      </c>
      <c r="K1869" s="185" t="str">
        <f>IF(D1869="","",IF('CLAIM FORM'!$M$7="",0,IF(L1869=LIST!$A$78,0,IF('CLAIM FORM'!$M$7="R&amp;D",0,IF(E1869="",LIST!$A$75,IF(F1869=LIST!$F$30,0,IFERROR(((VLOOKUP(E1869,'TRAINING CODE'!B:D,3,FALSE)*MIN(D1869,8))),LIST!$A$76)))))))</f>
        <v/>
      </c>
      <c r="L1869" s="183" t="str">
        <f>IF(B1869="","",IF('CLAIM FORM'!$M$7="",LIST!$A$77,IFERROR(VLOOKUP(B1869,'PHR (Project Hourly Rate)'!B:G,6,FALSE),LIST!$A$78)))</f>
        <v/>
      </c>
    </row>
    <row r="1870" spans="1:12" ht="36" customHeight="1">
      <c r="A1870" s="184">
        <v>1868</v>
      </c>
      <c r="B1870" s="46"/>
      <c r="C1870" s="47"/>
      <c r="D1870" s="48"/>
      <c r="E1870" s="49"/>
      <c r="F1870" s="49"/>
      <c r="G1870" s="41" t="str">
        <f>IF(C1870="","",VLOOKUP(WEEKDAY(C1870),LIST!$A$15:$B$21,2,FALSE))</f>
        <v/>
      </c>
      <c r="H1870" s="42" t="str">
        <f>IF(B1870="","",IF(L1870=LIST!$A$80,LIST!$A$78,IF(L1870=LIST!$A$81,LIST!$A$78,IF(L1870=LIST!$A$82,LIST!$A$78,IF(IFERROR(VLOOKUP(B1870,'PHR (Project Hourly Rate)'!B:G,6,FALSE),LIST!$A$78)=0,LIST!$A$79,L1870)))))</f>
        <v/>
      </c>
      <c r="I1870" s="42" t="str">
        <f>IF(B1870="","",IF(L1870=LIST!$A$75,"",IF(K1870=LIST!$A$76,LIST!$A$76,IF(L1870=LIST!$A$77,"",IF(L1870=LIST!$A$78,"",IF(L1870=LIST!$A$80,"",IF(L1870=LIST!$A$72,"",IF(L1870=LIST!$A$73,"",IF(L1870=LIST!$A$81,"",IF(L1870=LIST!$A$82,"",IF(L1870=LIST!$A$79,"",IF(K1870=LIST!$A$75,LIST!$A$75,ROUND(J1870*L1870,2)))))))))))))</f>
        <v/>
      </c>
      <c r="J1870" s="43">
        <f>IF(D1870="",0,IF(K1870=LIST!$A$75,0,IF(K1870=LIST!$A$76,0,IF(K1870=LIST!$A$77,0,IF(K1870=LIST!$A$78,0,(MIN(D1870,8)-K1870))))))</f>
        <v>0</v>
      </c>
      <c r="K1870" s="185" t="str">
        <f>IF(D1870="","",IF('CLAIM FORM'!$M$7="",0,IF(L1870=LIST!$A$78,0,IF('CLAIM FORM'!$M$7="R&amp;D",0,IF(E1870="",LIST!$A$75,IF(F1870=LIST!$F$30,0,IFERROR(((VLOOKUP(E1870,'TRAINING CODE'!B:D,3,FALSE)*MIN(D1870,8))),LIST!$A$76)))))))</f>
        <v/>
      </c>
      <c r="L1870" s="183" t="str">
        <f>IF(B1870="","",IF('CLAIM FORM'!$M$7="",LIST!$A$77,IFERROR(VLOOKUP(B1870,'PHR (Project Hourly Rate)'!B:G,6,FALSE),LIST!$A$78)))</f>
        <v/>
      </c>
    </row>
    <row r="1871" spans="1:12" ht="36" customHeight="1">
      <c r="A1871" s="184">
        <v>1869</v>
      </c>
      <c r="B1871" s="46"/>
      <c r="C1871" s="47"/>
      <c r="D1871" s="48"/>
      <c r="E1871" s="49"/>
      <c r="F1871" s="49"/>
      <c r="G1871" s="41" t="str">
        <f>IF(C1871="","",VLOOKUP(WEEKDAY(C1871),LIST!$A$15:$B$21,2,FALSE))</f>
        <v/>
      </c>
      <c r="H1871" s="42" t="str">
        <f>IF(B1871="","",IF(L1871=LIST!$A$80,LIST!$A$78,IF(L1871=LIST!$A$81,LIST!$A$78,IF(L1871=LIST!$A$82,LIST!$A$78,IF(IFERROR(VLOOKUP(B1871,'PHR (Project Hourly Rate)'!B:G,6,FALSE),LIST!$A$78)=0,LIST!$A$79,L1871)))))</f>
        <v/>
      </c>
      <c r="I1871" s="42" t="str">
        <f>IF(B1871="","",IF(L1871=LIST!$A$75,"",IF(K1871=LIST!$A$76,LIST!$A$76,IF(L1871=LIST!$A$77,"",IF(L1871=LIST!$A$78,"",IF(L1871=LIST!$A$80,"",IF(L1871=LIST!$A$72,"",IF(L1871=LIST!$A$73,"",IF(L1871=LIST!$A$81,"",IF(L1871=LIST!$A$82,"",IF(L1871=LIST!$A$79,"",IF(K1871=LIST!$A$75,LIST!$A$75,ROUND(J1871*L1871,2)))))))))))))</f>
        <v/>
      </c>
      <c r="J1871" s="43">
        <f>IF(D1871="",0,IF(K1871=LIST!$A$75,0,IF(K1871=LIST!$A$76,0,IF(K1871=LIST!$A$77,0,IF(K1871=LIST!$A$78,0,(MIN(D1871,8)-K1871))))))</f>
        <v>0</v>
      </c>
      <c r="K1871" s="185" t="str">
        <f>IF(D1871="","",IF('CLAIM FORM'!$M$7="",0,IF(L1871=LIST!$A$78,0,IF('CLAIM FORM'!$M$7="R&amp;D",0,IF(E1871="",LIST!$A$75,IF(F1871=LIST!$F$30,0,IFERROR(((VLOOKUP(E1871,'TRAINING CODE'!B:D,3,FALSE)*MIN(D1871,8))),LIST!$A$76)))))))</f>
        <v/>
      </c>
      <c r="L1871" s="183" t="str">
        <f>IF(B1871="","",IF('CLAIM FORM'!$M$7="",LIST!$A$77,IFERROR(VLOOKUP(B1871,'PHR (Project Hourly Rate)'!B:G,6,FALSE),LIST!$A$78)))</f>
        <v/>
      </c>
    </row>
    <row r="1872" spans="1:12" ht="36" customHeight="1">
      <c r="A1872" s="184">
        <v>1870</v>
      </c>
      <c r="B1872" s="46"/>
      <c r="C1872" s="47"/>
      <c r="D1872" s="48"/>
      <c r="E1872" s="49"/>
      <c r="F1872" s="49"/>
      <c r="G1872" s="41" t="str">
        <f>IF(C1872="","",VLOOKUP(WEEKDAY(C1872),LIST!$A$15:$B$21,2,FALSE))</f>
        <v/>
      </c>
      <c r="H1872" s="42" t="str">
        <f>IF(B1872="","",IF(L1872=LIST!$A$80,LIST!$A$78,IF(L1872=LIST!$A$81,LIST!$A$78,IF(L1872=LIST!$A$82,LIST!$A$78,IF(IFERROR(VLOOKUP(B1872,'PHR (Project Hourly Rate)'!B:G,6,FALSE),LIST!$A$78)=0,LIST!$A$79,L1872)))))</f>
        <v/>
      </c>
      <c r="I1872" s="42" t="str">
        <f>IF(B1872="","",IF(L1872=LIST!$A$75,"",IF(K1872=LIST!$A$76,LIST!$A$76,IF(L1872=LIST!$A$77,"",IF(L1872=LIST!$A$78,"",IF(L1872=LIST!$A$80,"",IF(L1872=LIST!$A$72,"",IF(L1872=LIST!$A$73,"",IF(L1872=LIST!$A$81,"",IF(L1872=LIST!$A$82,"",IF(L1872=LIST!$A$79,"",IF(K1872=LIST!$A$75,LIST!$A$75,ROUND(J1872*L1872,2)))))))))))))</f>
        <v/>
      </c>
      <c r="J1872" s="43">
        <f>IF(D1872="",0,IF(K1872=LIST!$A$75,0,IF(K1872=LIST!$A$76,0,IF(K1872=LIST!$A$77,0,IF(K1872=LIST!$A$78,0,(MIN(D1872,8)-K1872))))))</f>
        <v>0</v>
      </c>
      <c r="K1872" s="185" t="str">
        <f>IF(D1872="","",IF('CLAIM FORM'!$M$7="",0,IF(L1872=LIST!$A$78,0,IF('CLAIM FORM'!$M$7="R&amp;D",0,IF(E1872="",LIST!$A$75,IF(F1872=LIST!$F$30,0,IFERROR(((VLOOKUP(E1872,'TRAINING CODE'!B:D,3,FALSE)*MIN(D1872,8))),LIST!$A$76)))))))</f>
        <v/>
      </c>
      <c r="L1872" s="183" t="str">
        <f>IF(B1872="","",IF('CLAIM FORM'!$M$7="",LIST!$A$77,IFERROR(VLOOKUP(B1872,'PHR (Project Hourly Rate)'!B:G,6,FALSE),LIST!$A$78)))</f>
        <v/>
      </c>
    </row>
    <row r="1873" spans="1:12" ht="36" customHeight="1">
      <c r="A1873" s="184">
        <v>1871</v>
      </c>
      <c r="B1873" s="46"/>
      <c r="C1873" s="47"/>
      <c r="D1873" s="48"/>
      <c r="E1873" s="49"/>
      <c r="F1873" s="49"/>
      <c r="G1873" s="41" t="str">
        <f>IF(C1873="","",VLOOKUP(WEEKDAY(C1873),LIST!$A$15:$B$21,2,FALSE))</f>
        <v/>
      </c>
      <c r="H1873" s="42" t="str">
        <f>IF(B1873="","",IF(L1873=LIST!$A$80,LIST!$A$78,IF(L1873=LIST!$A$81,LIST!$A$78,IF(L1873=LIST!$A$82,LIST!$A$78,IF(IFERROR(VLOOKUP(B1873,'PHR (Project Hourly Rate)'!B:G,6,FALSE),LIST!$A$78)=0,LIST!$A$79,L1873)))))</f>
        <v/>
      </c>
      <c r="I1873" s="42" t="str">
        <f>IF(B1873="","",IF(L1873=LIST!$A$75,"",IF(K1873=LIST!$A$76,LIST!$A$76,IF(L1873=LIST!$A$77,"",IF(L1873=LIST!$A$78,"",IF(L1873=LIST!$A$80,"",IF(L1873=LIST!$A$72,"",IF(L1873=LIST!$A$73,"",IF(L1873=LIST!$A$81,"",IF(L1873=LIST!$A$82,"",IF(L1873=LIST!$A$79,"",IF(K1873=LIST!$A$75,LIST!$A$75,ROUND(J1873*L1873,2)))))))))))))</f>
        <v/>
      </c>
      <c r="J1873" s="43">
        <f>IF(D1873="",0,IF(K1873=LIST!$A$75,0,IF(K1873=LIST!$A$76,0,IF(K1873=LIST!$A$77,0,IF(K1873=LIST!$A$78,0,(MIN(D1873,8)-K1873))))))</f>
        <v>0</v>
      </c>
      <c r="K1873" s="185" t="str">
        <f>IF(D1873="","",IF('CLAIM FORM'!$M$7="",0,IF(L1873=LIST!$A$78,0,IF('CLAIM FORM'!$M$7="R&amp;D",0,IF(E1873="",LIST!$A$75,IF(F1873=LIST!$F$30,0,IFERROR(((VLOOKUP(E1873,'TRAINING CODE'!B:D,3,FALSE)*MIN(D1873,8))),LIST!$A$76)))))))</f>
        <v/>
      </c>
      <c r="L1873" s="183" t="str">
        <f>IF(B1873="","",IF('CLAIM FORM'!$M$7="",LIST!$A$77,IFERROR(VLOOKUP(B1873,'PHR (Project Hourly Rate)'!B:G,6,FALSE),LIST!$A$78)))</f>
        <v/>
      </c>
    </row>
    <row r="1874" spans="1:12" ht="36" customHeight="1">
      <c r="A1874" s="184">
        <v>1872</v>
      </c>
      <c r="B1874" s="46"/>
      <c r="C1874" s="47"/>
      <c r="D1874" s="48"/>
      <c r="E1874" s="49"/>
      <c r="F1874" s="49"/>
      <c r="G1874" s="41" t="str">
        <f>IF(C1874="","",VLOOKUP(WEEKDAY(C1874),LIST!$A$15:$B$21,2,FALSE))</f>
        <v/>
      </c>
      <c r="H1874" s="42" t="str">
        <f>IF(B1874="","",IF(L1874=LIST!$A$80,LIST!$A$78,IF(L1874=LIST!$A$81,LIST!$A$78,IF(L1874=LIST!$A$82,LIST!$A$78,IF(IFERROR(VLOOKUP(B1874,'PHR (Project Hourly Rate)'!B:G,6,FALSE),LIST!$A$78)=0,LIST!$A$79,L1874)))))</f>
        <v/>
      </c>
      <c r="I1874" s="42" t="str">
        <f>IF(B1874="","",IF(L1874=LIST!$A$75,"",IF(K1874=LIST!$A$76,LIST!$A$76,IF(L1874=LIST!$A$77,"",IF(L1874=LIST!$A$78,"",IF(L1874=LIST!$A$80,"",IF(L1874=LIST!$A$72,"",IF(L1874=LIST!$A$73,"",IF(L1874=LIST!$A$81,"",IF(L1874=LIST!$A$82,"",IF(L1874=LIST!$A$79,"",IF(K1874=LIST!$A$75,LIST!$A$75,ROUND(J1874*L1874,2)))))))))))))</f>
        <v/>
      </c>
      <c r="J1874" s="43">
        <f>IF(D1874="",0,IF(K1874=LIST!$A$75,0,IF(K1874=LIST!$A$76,0,IF(K1874=LIST!$A$77,0,IF(K1874=LIST!$A$78,0,(MIN(D1874,8)-K1874))))))</f>
        <v>0</v>
      </c>
      <c r="K1874" s="185" t="str">
        <f>IF(D1874="","",IF('CLAIM FORM'!$M$7="",0,IF(L1874=LIST!$A$78,0,IF('CLAIM FORM'!$M$7="R&amp;D",0,IF(E1874="",LIST!$A$75,IF(F1874=LIST!$F$30,0,IFERROR(((VLOOKUP(E1874,'TRAINING CODE'!B:D,3,FALSE)*MIN(D1874,8))),LIST!$A$76)))))))</f>
        <v/>
      </c>
      <c r="L1874" s="183" t="str">
        <f>IF(B1874="","",IF('CLAIM FORM'!$M$7="",LIST!$A$77,IFERROR(VLOOKUP(B1874,'PHR (Project Hourly Rate)'!B:G,6,FALSE),LIST!$A$78)))</f>
        <v/>
      </c>
    </row>
    <row r="1875" spans="1:12" ht="36" customHeight="1">
      <c r="A1875" s="184">
        <v>1873</v>
      </c>
      <c r="B1875" s="46"/>
      <c r="C1875" s="47"/>
      <c r="D1875" s="48"/>
      <c r="E1875" s="49"/>
      <c r="F1875" s="49"/>
      <c r="G1875" s="41" t="str">
        <f>IF(C1875="","",VLOOKUP(WEEKDAY(C1875),LIST!$A$15:$B$21,2,FALSE))</f>
        <v/>
      </c>
      <c r="H1875" s="42" t="str">
        <f>IF(B1875="","",IF(L1875=LIST!$A$80,LIST!$A$78,IF(L1875=LIST!$A$81,LIST!$A$78,IF(L1875=LIST!$A$82,LIST!$A$78,IF(IFERROR(VLOOKUP(B1875,'PHR (Project Hourly Rate)'!B:G,6,FALSE),LIST!$A$78)=0,LIST!$A$79,L1875)))))</f>
        <v/>
      </c>
      <c r="I1875" s="42" t="str">
        <f>IF(B1875="","",IF(L1875=LIST!$A$75,"",IF(K1875=LIST!$A$76,LIST!$A$76,IF(L1875=LIST!$A$77,"",IF(L1875=LIST!$A$78,"",IF(L1875=LIST!$A$80,"",IF(L1875=LIST!$A$72,"",IF(L1875=LIST!$A$73,"",IF(L1875=LIST!$A$81,"",IF(L1875=LIST!$A$82,"",IF(L1875=LIST!$A$79,"",IF(K1875=LIST!$A$75,LIST!$A$75,ROUND(J1875*L1875,2)))))))))))))</f>
        <v/>
      </c>
      <c r="J1875" s="43">
        <f>IF(D1875="",0,IF(K1875=LIST!$A$75,0,IF(K1875=LIST!$A$76,0,IF(K1875=LIST!$A$77,0,IF(K1875=LIST!$A$78,0,(MIN(D1875,8)-K1875))))))</f>
        <v>0</v>
      </c>
      <c r="K1875" s="185" t="str">
        <f>IF(D1875="","",IF('CLAIM FORM'!$M$7="",0,IF(L1875=LIST!$A$78,0,IF('CLAIM FORM'!$M$7="R&amp;D",0,IF(E1875="",LIST!$A$75,IF(F1875=LIST!$F$30,0,IFERROR(((VLOOKUP(E1875,'TRAINING CODE'!B:D,3,FALSE)*MIN(D1875,8))),LIST!$A$76)))))))</f>
        <v/>
      </c>
      <c r="L1875" s="183" t="str">
        <f>IF(B1875="","",IF('CLAIM FORM'!$M$7="",LIST!$A$77,IFERROR(VLOOKUP(B1875,'PHR (Project Hourly Rate)'!B:G,6,FALSE),LIST!$A$78)))</f>
        <v/>
      </c>
    </row>
    <row r="1876" spans="1:12" ht="36" customHeight="1">
      <c r="A1876" s="184">
        <v>1874</v>
      </c>
      <c r="B1876" s="46"/>
      <c r="C1876" s="47"/>
      <c r="D1876" s="48"/>
      <c r="E1876" s="49"/>
      <c r="F1876" s="49"/>
      <c r="G1876" s="41" t="str">
        <f>IF(C1876="","",VLOOKUP(WEEKDAY(C1876),LIST!$A$15:$B$21,2,FALSE))</f>
        <v/>
      </c>
      <c r="H1876" s="42" t="str">
        <f>IF(B1876="","",IF(L1876=LIST!$A$80,LIST!$A$78,IF(L1876=LIST!$A$81,LIST!$A$78,IF(L1876=LIST!$A$82,LIST!$A$78,IF(IFERROR(VLOOKUP(B1876,'PHR (Project Hourly Rate)'!B:G,6,FALSE),LIST!$A$78)=0,LIST!$A$79,L1876)))))</f>
        <v/>
      </c>
      <c r="I1876" s="42" t="str">
        <f>IF(B1876="","",IF(L1876=LIST!$A$75,"",IF(K1876=LIST!$A$76,LIST!$A$76,IF(L1876=LIST!$A$77,"",IF(L1876=LIST!$A$78,"",IF(L1876=LIST!$A$80,"",IF(L1876=LIST!$A$72,"",IF(L1876=LIST!$A$73,"",IF(L1876=LIST!$A$81,"",IF(L1876=LIST!$A$82,"",IF(L1876=LIST!$A$79,"",IF(K1876=LIST!$A$75,LIST!$A$75,ROUND(J1876*L1876,2)))))))))))))</f>
        <v/>
      </c>
      <c r="J1876" s="43">
        <f>IF(D1876="",0,IF(K1876=LIST!$A$75,0,IF(K1876=LIST!$A$76,0,IF(K1876=LIST!$A$77,0,IF(K1876=LIST!$A$78,0,(MIN(D1876,8)-K1876))))))</f>
        <v>0</v>
      </c>
      <c r="K1876" s="185" t="str">
        <f>IF(D1876="","",IF('CLAIM FORM'!$M$7="",0,IF(L1876=LIST!$A$78,0,IF('CLAIM FORM'!$M$7="R&amp;D",0,IF(E1876="",LIST!$A$75,IF(F1876=LIST!$F$30,0,IFERROR(((VLOOKUP(E1876,'TRAINING CODE'!B:D,3,FALSE)*MIN(D1876,8))),LIST!$A$76)))))))</f>
        <v/>
      </c>
      <c r="L1876" s="183" t="str">
        <f>IF(B1876="","",IF('CLAIM FORM'!$M$7="",LIST!$A$77,IFERROR(VLOOKUP(B1876,'PHR (Project Hourly Rate)'!B:G,6,FALSE),LIST!$A$78)))</f>
        <v/>
      </c>
    </row>
    <row r="1877" spans="1:12" ht="36" customHeight="1">
      <c r="A1877" s="184">
        <v>1875</v>
      </c>
      <c r="B1877" s="46"/>
      <c r="C1877" s="47"/>
      <c r="D1877" s="48"/>
      <c r="E1877" s="49"/>
      <c r="F1877" s="49"/>
      <c r="G1877" s="41" t="str">
        <f>IF(C1877="","",VLOOKUP(WEEKDAY(C1877),LIST!$A$15:$B$21,2,FALSE))</f>
        <v/>
      </c>
      <c r="H1877" s="42" t="str">
        <f>IF(B1877="","",IF(L1877=LIST!$A$80,LIST!$A$78,IF(L1877=LIST!$A$81,LIST!$A$78,IF(L1877=LIST!$A$82,LIST!$A$78,IF(IFERROR(VLOOKUP(B1877,'PHR (Project Hourly Rate)'!B:G,6,FALSE),LIST!$A$78)=0,LIST!$A$79,L1877)))))</f>
        <v/>
      </c>
      <c r="I1877" s="42" t="str">
        <f>IF(B1877="","",IF(L1877=LIST!$A$75,"",IF(K1877=LIST!$A$76,LIST!$A$76,IF(L1877=LIST!$A$77,"",IF(L1877=LIST!$A$78,"",IF(L1877=LIST!$A$80,"",IF(L1877=LIST!$A$72,"",IF(L1877=LIST!$A$73,"",IF(L1877=LIST!$A$81,"",IF(L1877=LIST!$A$82,"",IF(L1877=LIST!$A$79,"",IF(K1877=LIST!$A$75,LIST!$A$75,ROUND(J1877*L1877,2)))))))))))))</f>
        <v/>
      </c>
      <c r="J1877" s="43">
        <f>IF(D1877="",0,IF(K1877=LIST!$A$75,0,IF(K1877=LIST!$A$76,0,IF(K1877=LIST!$A$77,0,IF(K1877=LIST!$A$78,0,(MIN(D1877,8)-K1877))))))</f>
        <v>0</v>
      </c>
      <c r="K1877" s="185" t="str">
        <f>IF(D1877="","",IF('CLAIM FORM'!$M$7="",0,IF(L1877=LIST!$A$78,0,IF('CLAIM FORM'!$M$7="R&amp;D",0,IF(E1877="",LIST!$A$75,IF(F1877=LIST!$F$30,0,IFERROR(((VLOOKUP(E1877,'TRAINING CODE'!B:D,3,FALSE)*MIN(D1877,8))),LIST!$A$76)))))))</f>
        <v/>
      </c>
      <c r="L1877" s="183" t="str">
        <f>IF(B1877="","",IF('CLAIM FORM'!$M$7="",LIST!$A$77,IFERROR(VLOOKUP(B1877,'PHR (Project Hourly Rate)'!B:G,6,FALSE),LIST!$A$78)))</f>
        <v/>
      </c>
    </row>
    <row r="1878" spans="1:12" ht="36" customHeight="1">
      <c r="A1878" s="184">
        <v>1876</v>
      </c>
      <c r="B1878" s="46"/>
      <c r="C1878" s="47"/>
      <c r="D1878" s="48"/>
      <c r="E1878" s="49"/>
      <c r="F1878" s="49"/>
      <c r="G1878" s="41" t="str">
        <f>IF(C1878="","",VLOOKUP(WEEKDAY(C1878),LIST!$A$15:$B$21,2,FALSE))</f>
        <v/>
      </c>
      <c r="H1878" s="42" t="str">
        <f>IF(B1878="","",IF(L1878=LIST!$A$80,LIST!$A$78,IF(L1878=LIST!$A$81,LIST!$A$78,IF(L1878=LIST!$A$82,LIST!$A$78,IF(IFERROR(VLOOKUP(B1878,'PHR (Project Hourly Rate)'!B:G,6,FALSE),LIST!$A$78)=0,LIST!$A$79,L1878)))))</f>
        <v/>
      </c>
      <c r="I1878" s="42" t="str">
        <f>IF(B1878="","",IF(L1878=LIST!$A$75,"",IF(K1878=LIST!$A$76,LIST!$A$76,IF(L1878=LIST!$A$77,"",IF(L1878=LIST!$A$78,"",IF(L1878=LIST!$A$80,"",IF(L1878=LIST!$A$72,"",IF(L1878=LIST!$A$73,"",IF(L1878=LIST!$A$81,"",IF(L1878=LIST!$A$82,"",IF(L1878=LIST!$A$79,"",IF(K1878=LIST!$A$75,LIST!$A$75,ROUND(J1878*L1878,2)))))))))))))</f>
        <v/>
      </c>
      <c r="J1878" s="43">
        <f>IF(D1878="",0,IF(K1878=LIST!$A$75,0,IF(K1878=LIST!$A$76,0,IF(K1878=LIST!$A$77,0,IF(K1878=LIST!$A$78,0,(MIN(D1878,8)-K1878))))))</f>
        <v>0</v>
      </c>
      <c r="K1878" s="185" t="str">
        <f>IF(D1878="","",IF('CLAIM FORM'!$M$7="",0,IF(L1878=LIST!$A$78,0,IF('CLAIM FORM'!$M$7="R&amp;D",0,IF(E1878="",LIST!$A$75,IF(F1878=LIST!$F$30,0,IFERROR(((VLOOKUP(E1878,'TRAINING CODE'!B:D,3,FALSE)*MIN(D1878,8))),LIST!$A$76)))))))</f>
        <v/>
      </c>
      <c r="L1878" s="183" t="str">
        <f>IF(B1878="","",IF('CLAIM FORM'!$M$7="",LIST!$A$77,IFERROR(VLOOKUP(B1878,'PHR (Project Hourly Rate)'!B:G,6,FALSE),LIST!$A$78)))</f>
        <v/>
      </c>
    </row>
    <row r="1879" spans="1:12" ht="36" customHeight="1">
      <c r="A1879" s="184">
        <v>1877</v>
      </c>
      <c r="B1879" s="46"/>
      <c r="C1879" s="47"/>
      <c r="D1879" s="48"/>
      <c r="E1879" s="49"/>
      <c r="F1879" s="49"/>
      <c r="G1879" s="41" t="str">
        <f>IF(C1879="","",VLOOKUP(WEEKDAY(C1879),LIST!$A$15:$B$21,2,FALSE))</f>
        <v/>
      </c>
      <c r="H1879" s="42" t="str">
        <f>IF(B1879="","",IF(L1879=LIST!$A$80,LIST!$A$78,IF(L1879=LIST!$A$81,LIST!$A$78,IF(L1879=LIST!$A$82,LIST!$A$78,IF(IFERROR(VLOOKUP(B1879,'PHR (Project Hourly Rate)'!B:G,6,FALSE),LIST!$A$78)=0,LIST!$A$79,L1879)))))</f>
        <v/>
      </c>
      <c r="I1879" s="42" t="str">
        <f>IF(B1879="","",IF(L1879=LIST!$A$75,"",IF(K1879=LIST!$A$76,LIST!$A$76,IF(L1879=LIST!$A$77,"",IF(L1879=LIST!$A$78,"",IF(L1879=LIST!$A$80,"",IF(L1879=LIST!$A$72,"",IF(L1879=LIST!$A$73,"",IF(L1879=LIST!$A$81,"",IF(L1879=LIST!$A$82,"",IF(L1879=LIST!$A$79,"",IF(K1879=LIST!$A$75,LIST!$A$75,ROUND(J1879*L1879,2)))))))))))))</f>
        <v/>
      </c>
      <c r="J1879" s="43">
        <f>IF(D1879="",0,IF(K1879=LIST!$A$75,0,IF(K1879=LIST!$A$76,0,IF(K1879=LIST!$A$77,0,IF(K1879=LIST!$A$78,0,(MIN(D1879,8)-K1879))))))</f>
        <v>0</v>
      </c>
      <c r="K1879" s="185" t="str">
        <f>IF(D1879="","",IF('CLAIM FORM'!$M$7="",0,IF(L1879=LIST!$A$78,0,IF('CLAIM FORM'!$M$7="R&amp;D",0,IF(E1879="",LIST!$A$75,IF(F1879=LIST!$F$30,0,IFERROR(((VLOOKUP(E1879,'TRAINING CODE'!B:D,3,FALSE)*MIN(D1879,8))),LIST!$A$76)))))))</f>
        <v/>
      </c>
      <c r="L1879" s="183" t="str">
        <f>IF(B1879="","",IF('CLAIM FORM'!$M$7="",LIST!$A$77,IFERROR(VLOOKUP(B1879,'PHR (Project Hourly Rate)'!B:G,6,FALSE),LIST!$A$78)))</f>
        <v/>
      </c>
    </row>
    <row r="1880" spans="1:12" ht="36" customHeight="1">
      <c r="A1880" s="184">
        <v>1878</v>
      </c>
      <c r="B1880" s="46"/>
      <c r="C1880" s="47"/>
      <c r="D1880" s="48"/>
      <c r="E1880" s="49"/>
      <c r="F1880" s="49"/>
      <c r="G1880" s="41" t="str">
        <f>IF(C1880="","",VLOOKUP(WEEKDAY(C1880),LIST!$A$15:$B$21,2,FALSE))</f>
        <v/>
      </c>
      <c r="H1880" s="42" t="str">
        <f>IF(B1880="","",IF(L1880=LIST!$A$80,LIST!$A$78,IF(L1880=LIST!$A$81,LIST!$A$78,IF(L1880=LIST!$A$82,LIST!$A$78,IF(IFERROR(VLOOKUP(B1880,'PHR (Project Hourly Rate)'!B:G,6,FALSE),LIST!$A$78)=0,LIST!$A$79,L1880)))))</f>
        <v/>
      </c>
      <c r="I1880" s="42" t="str">
        <f>IF(B1880="","",IF(L1880=LIST!$A$75,"",IF(K1880=LIST!$A$76,LIST!$A$76,IF(L1880=LIST!$A$77,"",IF(L1880=LIST!$A$78,"",IF(L1880=LIST!$A$80,"",IF(L1880=LIST!$A$72,"",IF(L1880=LIST!$A$73,"",IF(L1880=LIST!$A$81,"",IF(L1880=LIST!$A$82,"",IF(L1880=LIST!$A$79,"",IF(K1880=LIST!$A$75,LIST!$A$75,ROUND(J1880*L1880,2)))))))))))))</f>
        <v/>
      </c>
      <c r="J1880" s="43">
        <f>IF(D1880="",0,IF(K1880=LIST!$A$75,0,IF(K1880=LIST!$A$76,0,IF(K1880=LIST!$A$77,0,IF(K1880=LIST!$A$78,0,(MIN(D1880,8)-K1880))))))</f>
        <v>0</v>
      </c>
      <c r="K1880" s="185" t="str">
        <f>IF(D1880="","",IF('CLAIM FORM'!$M$7="",0,IF(L1880=LIST!$A$78,0,IF('CLAIM FORM'!$M$7="R&amp;D",0,IF(E1880="",LIST!$A$75,IF(F1880=LIST!$F$30,0,IFERROR(((VLOOKUP(E1880,'TRAINING CODE'!B:D,3,FALSE)*MIN(D1880,8))),LIST!$A$76)))))))</f>
        <v/>
      </c>
      <c r="L1880" s="183" t="str">
        <f>IF(B1880="","",IF('CLAIM FORM'!$M$7="",LIST!$A$77,IFERROR(VLOOKUP(B1880,'PHR (Project Hourly Rate)'!B:G,6,FALSE),LIST!$A$78)))</f>
        <v/>
      </c>
    </row>
    <row r="1881" spans="1:12" ht="36" customHeight="1">
      <c r="A1881" s="184">
        <v>1879</v>
      </c>
      <c r="B1881" s="46"/>
      <c r="C1881" s="47"/>
      <c r="D1881" s="48"/>
      <c r="E1881" s="49"/>
      <c r="F1881" s="49"/>
      <c r="G1881" s="41" t="str">
        <f>IF(C1881="","",VLOOKUP(WEEKDAY(C1881),LIST!$A$15:$B$21,2,FALSE))</f>
        <v/>
      </c>
      <c r="H1881" s="42" t="str">
        <f>IF(B1881="","",IF(L1881=LIST!$A$80,LIST!$A$78,IF(L1881=LIST!$A$81,LIST!$A$78,IF(L1881=LIST!$A$82,LIST!$A$78,IF(IFERROR(VLOOKUP(B1881,'PHR (Project Hourly Rate)'!B:G,6,FALSE),LIST!$A$78)=0,LIST!$A$79,L1881)))))</f>
        <v/>
      </c>
      <c r="I1881" s="42" t="str">
        <f>IF(B1881="","",IF(L1881=LIST!$A$75,"",IF(K1881=LIST!$A$76,LIST!$A$76,IF(L1881=LIST!$A$77,"",IF(L1881=LIST!$A$78,"",IF(L1881=LIST!$A$80,"",IF(L1881=LIST!$A$72,"",IF(L1881=LIST!$A$73,"",IF(L1881=LIST!$A$81,"",IF(L1881=LIST!$A$82,"",IF(L1881=LIST!$A$79,"",IF(K1881=LIST!$A$75,LIST!$A$75,ROUND(J1881*L1881,2)))))))))))))</f>
        <v/>
      </c>
      <c r="J1881" s="43">
        <f>IF(D1881="",0,IF(K1881=LIST!$A$75,0,IF(K1881=LIST!$A$76,0,IF(K1881=LIST!$A$77,0,IF(K1881=LIST!$A$78,0,(MIN(D1881,8)-K1881))))))</f>
        <v>0</v>
      </c>
      <c r="K1881" s="185" t="str">
        <f>IF(D1881="","",IF('CLAIM FORM'!$M$7="",0,IF(L1881=LIST!$A$78,0,IF('CLAIM FORM'!$M$7="R&amp;D",0,IF(E1881="",LIST!$A$75,IF(F1881=LIST!$F$30,0,IFERROR(((VLOOKUP(E1881,'TRAINING CODE'!B:D,3,FALSE)*MIN(D1881,8))),LIST!$A$76)))))))</f>
        <v/>
      </c>
      <c r="L1881" s="183" t="str">
        <f>IF(B1881="","",IF('CLAIM FORM'!$M$7="",LIST!$A$77,IFERROR(VLOOKUP(B1881,'PHR (Project Hourly Rate)'!B:G,6,FALSE),LIST!$A$78)))</f>
        <v/>
      </c>
    </row>
    <row r="1882" spans="1:12" ht="36" customHeight="1">
      <c r="A1882" s="184">
        <v>1880</v>
      </c>
      <c r="B1882" s="46"/>
      <c r="C1882" s="47"/>
      <c r="D1882" s="48"/>
      <c r="E1882" s="49"/>
      <c r="F1882" s="49"/>
      <c r="G1882" s="41" t="str">
        <f>IF(C1882="","",VLOOKUP(WEEKDAY(C1882),LIST!$A$15:$B$21,2,FALSE))</f>
        <v/>
      </c>
      <c r="H1882" s="42" t="str">
        <f>IF(B1882="","",IF(L1882=LIST!$A$80,LIST!$A$78,IF(L1882=LIST!$A$81,LIST!$A$78,IF(L1882=LIST!$A$82,LIST!$A$78,IF(IFERROR(VLOOKUP(B1882,'PHR (Project Hourly Rate)'!B:G,6,FALSE),LIST!$A$78)=0,LIST!$A$79,L1882)))))</f>
        <v/>
      </c>
      <c r="I1882" s="42" t="str">
        <f>IF(B1882="","",IF(L1882=LIST!$A$75,"",IF(K1882=LIST!$A$76,LIST!$A$76,IF(L1882=LIST!$A$77,"",IF(L1882=LIST!$A$78,"",IF(L1882=LIST!$A$80,"",IF(L1882=LIST!$A$72,"",IF(L1882=LIST!$A$73,"",IF(L1882=LIST!$A$81,"",IF(L1882=LIST!$A$82,"",IF(L1882=LIST!$A$79,"",IF(K1882=LIST!$A$75,LIST!$A$75,ROUND(J1882*L1882,2)))))))))))))</f>
        <v/>
      </c>
      <c r="J1882" s="43">
        <f>IF(D1882="",0,IF(K1882=LIST!$A$75,0,IF(K1882=LIST!$A$76,0,IF(K1882=LIST!$A$77,0,IF(K1882=LIST!$A$78,0,(MIN(D1882,8)-K1882))))))</f>
        <v>0</v>
      </c>
      <c r="K1882" s="185" t="str">
        <f>IF(D1882="","",IF('CLAIM FORM'!$M$7="",0,IF(L1882=LIST!$A$78,0,IF('CLAIM FORM'!$M$7="R&amp;D",0,IF(E1882="",LIST!$A$75,IF(F1882=LIST!$F$30,0,IFERROR(((VLOOKUP(E1882,'TRAINING CODE'!B:D,3,FALSE)*MIN(D1882,8))),LIST!$A$76)))))))</f>
        <v/>
      </c>
      <c r="L1882" s="183" t="str">
        <f>IF(B1882="","",IF('CLAIM FORM'!$M$7="",LIST!$A$77,IFERROR(VLOOKUP(B1882,'PHR (Project Hourly Rate)'!B:G,6,FALSE),LIST!$A$78)))</f>
        <v/>
      </c>
    </row>
    <row r="1883" spans="1:12" ht="36" customHeight="1">
      <c r="A1883" s="184">
        <v>1881</v>
      </c>
      <c r="B1883" s="46"/>
      <c r="C1883" s="47"/>
      <c r="D1883" s="48"/>
      <c r="E1883" s="49"/>
      <c r="F1883" s="49"/>
      <c r="G1883" s="41" t="str">
        <f>IF(C1883="","",VLOOKUP(WEEKDAY(C1883),LIST!$A$15:$B$21,2,FALSE))</f>
        <v/>
      </c>
      <c r="H1883" s="42" t="str">
        <f>IF(B1883="","",IF(L1883=LIST!$A$80,LIST!$A$78,IF(L1883=LIST!$A$81,LIST!$A$78,IF(L1883=LIST!$A$82,LIST!$A$78,IF(IFERROR(VLOOKUP(B1883,'PHR (Project Hourly Rate)'!B:G,6,FALSE),LIST!$A$78)=0,LIST!$A$79,L1883)))))</f>
        <v/>
      </c>
      <c r="I1883" s="42" t="str">
        <f>IF(B1883="","",IF(L1883=LIST!$A$75,"",IF(K1883=LIST!$A$76,LIST!$A$76,IF(L1883=LIST!$A$77,"",IF(L1883=LIST!$A$78,"",IF(L1883=LIST!$A$80,"",IF(L1883=LIST!$A$72,"",IF(L1883=LIST!$A$73,"",IF(L1883=LIST!$A$81,"",IF(L1883=LIST!$A$82,"",IF(L1883=LIST!$A$79,"",IF(K1883=LIST!$A$75,LIST!$A$75,ROUND(J1883*L1883,2)))))))))))))</f>
        <v/>
      </c>
      <c r="J1883" s="43">
        <f>IF(D1883="",0,IF(K1883=LIST!$A$75,0,IF(K1883=LIST!$A$76,0,IF(K1883=LIST!$A$77,0,IF(K1883=LIST!$A$78,0,(MIN(D1883,8)-K1883))))))</f>
        <v>0</v>
      </c>
      <c r="K1883" s="185" t="str">
        <f>IF(D1883="","",IF('CLAIM FORM'!$M$7="",0,IF(L1883=LIST!$A$78,0,IF('CLAIM FORM'!$M$7="R&amp;D",0,IF(E1883="",LIST!$A$75,IF(F1883=LIST!$F$30,0,IFERROR(((VLOOKUP(E1883,'TRAINING CODE'!B:D,3,FALSE)*MIN(D1883,8))),LIST!$A$76)))))))</f>
        <v/>
      </c>
      <c r="L1883" s="183" t="str">
        <f>IF(B1883="","",IF('CLAIM FORM'!$M$7="",LIST!$A$77,IFERROR(VLOOKUP(B1883,'PHR (Project Hourly Rate)'!B:G,6,FALSE),LIST!$A$78)))</f>
        <v/>
      </c>
    </row>
    <row r="1884" spans="1:12" ht="36" customHeight="1">
      <c r="A1884" s="184">
        <v>1882</v>
      </c>
      <c r="B1884" s="46"/>
      <c r="C1884" s="47"/>
      <c r="D1884" s="48"/>
      <c r="E1884" s="49"/>
      <c r="F1884" s="49"/>
      <c r="G1884" s="41" t="str">
        <f>IF(C1884="","",VLOOKUP(WEEKDAY(C1884),LIST!$A$15:$B$21,2,FALSE))</f>
        <v/>
      </c>
      <c r="H1884" s="42" t="str">
        <f>IF(B1884="","",IF(L1884=LIST!$A$80,LIST!$A$78,IF(L1884=LIST!$A$81,LIST!$A$78,IF(L1884=LIST!$A$82,LIST!$A$78,IF(IFERROR(VLOOKUP(B1884,'PHR (Project Hourly Rate)'!B:G,6,FALSE),LIST!$A$78)=0,LIST!$A$79,L1884)))))</f>
        <v/>
      </c>
      <c r="I1884" s="42" t="str">
        <f>IF(B1884="","",IF(L1884=LIST!$A$75,"",IF(K1884=LIST!$A$76,LIST!$A$76,IF(L1884=LIST!$A$77,"",IF(L1884=LIST!$A$78,"",IF(L1884=LIST!$A$80,"",IF(L1884=LIST!$A$72,"",IF(L1884=LIST!$A$73,"",IF(L1884=LIST!$A$81,"",IF(L1884=LIST!$A$82,"",IF(L1884=LIST!$A$79,"",IF(K1884=LIST!$A$75,LIST!$A$75,ROUND(J1884*L1884,2)))))))))))))</f>
        <v/>
      </c>
      <c r="J1884" s="43">
        <f>IF(D1884="",0,IF(K1884=LIST!$A$75,0,IF(K1884=LIST!$A$76,0,IF(K1884=LIST!$A$77,0,IF(K1884=LIST!$A$78,0,(MIN(D1884,8)-K1884))))))</f>
        <v>0</v>
      </c>
      <c r="K1884" s="185" t="str">
        <f>IF(D1884="","",IF('CLAIM FORM'!$M$7="",0,IF(L1884=LIST!$A$78,0,IF('CLAIM FORM'!$M$7="R&amp;D",0,IF(E1884="",LIST!$A$75,IF(F1884=LIST!$F$30,0,IFERROR(((VLOOKUP(E1884,'TRAINING CODE'!B:D,3,FALSE)*MIN(D1884,8))),LIST!$A$76)))))))</f>
        <v/>
      </c>
      <c r="L1884" s="183" t="str">
        <f>IF(B1884="","",IF('CLAIM FORM'!$M$7="",LIST!$A$77,IFERROR(VLOOKUP(B1884,'PHR (Project Hourly Rate)'!B:G,6,FALSE),LIST!$A$78)))</f>
        <v/>
      </c>
    </row>
    <row r="1885" spans="1:12" ht="36" customHeight="1">
      <c r="A1885" s="184">
        <v>1883</v>
      </c>
      <c r="B1885" s="46"/>
      <c r="C1885" s="47"/>
      <c r="D1885" s="48"/>
      <c r="E1885" s="49"/>
      <c r="F1885" s="49"/>
      <c r="G1885" s="41" t="str">
        <f>IF(C1885="","",VLOOKUP(WEEKDAY(C1885),LIST!$A$15:$B$21,2,FALSE))</f>
        <v/>
      </c>
      <c r="H1885" s="42" t="str">
        <f>IF(B1885="","",IF(L1885=LIST!$A$80,LIST!$A$78,IF(L1885=LIST!$A$81,LIST!$A$78,IF(L1885=LIST!$A$82,LIST!$A$78,IF(IFERROR(VLOOKUP(B1885,'PHR (Project Hourly Rate)'!B:G,6,FALSE),LIST!$A$78)=0,LIST!$A$79,L1885)))))</f>
        <v/>
      </c>
      <c r="I1885" s="42" t="str">
        <f>IF(B1885="","",IF(L1885=LIST!$A$75,"",IF(K1885=LIST!$A$76,LIST!$A$76,IF(L1885=LIST!$A$77,"",IF(L1885=LIST!$A$78,"",IF(L1885=LIST!$A$80,"",IF(L1885=LIST!$A$72,"",IF(L1885=LIST!$A$73,"",IF(L1885=LIST!$A$81,"",IF(L1885=LIST!$A$82,"",IF(L1885=LIST!$A$79,"",IF(K1885=LIST!$A$75,LIST!$A$75,ROUND(J1885*L1885,2)))))))))))))</f>
        <v/>
      </c>
      <c r="J1885" s="43">
        <f>IF(D1885="",0,IF(K1885=LIST!$A$75,0,IF(K1885=LIST!$A$76,0,IF(K1885=LIST!$A$77,0,IF(K1885=LIST!$A$78,0,(MIN(D1885,8)-K1885))))))</f>
        <v>0</v>
      </c>
      <c r="K1885" s="185" t="str">
        <f>IF(D1885="","",IF('CLAIM FORM'!$M$7="",0,IF(L1885=LIST!$A$78,0,IF('CLAIM FORM'!$M$7="R&amp;D",0,IF(E1885="",LIST!$A$75,IF(F1885=LIST!$F$30,0,IFERROR(((VLOOKUP(E1885,'TRAINING CODE'!B:D,3,FALSE)*MIN(D1885,8))),LIST!$A$76)))))))</f>
        <v/>
      </c>
      <c r="L1885" s="183" t="str">
        <f>IF(B1885="","",IF('CLAIM FORM'!$M$7="",LIST!$A$77,IFERROR(VLOOKUP(B1885,'PHR (Project Hourly Rate)'!B:G,6,FALSE),LIST!$A$78)))</f>
        <v/>
      </c>
    </row>
    <row r="1886" spans="1:12" ht="36" customHeight="1">
      <c r="A1886" s="184">
        <v>1884</v>
      </c>
      <c r="B1886" s="46"/>
      <c r="C1886" s="47"/>
      <c r="D1886" s="48"/>
      <c r="E1886" s="49"/>
      <c r="F1886" s="49"/>
      <c r="G1886" s="41" t="str">
        <f>IF(C1886="","",VLOOKUP(WEEKDAY(C1886),LIST!$A$15:$B$21,2,FALSE))</f>
        <v/>
      </c>
      <c r="H1886" s="42" t="str">
        <f>IF(B1886="","",IF(L1886=LIST!$A$80,LIST!$A$78,IF(L1886=LIST!$A$81,LIST!$A$78,IF(L1886=LIST!$A$82,LIST!$A$78,IF(IFERROR(VLOOKUP(B1886,'PHR (Project Hourly Rate)'!B:G,6,FALSE),LIST!$A$78)=0,LIST!$A$79,L1886)))))</f>
        <v/>
      </c>
      <c r="I1886" s="42" t="str">
        <f>IF(B1886="","",IF(L1886=LIST!$A$75,"",IF(K1886=LIST!$A$76,LIST!$A$76,IF(L1886=LIST!$A$77,"",IF(L1886=LIST!$A$78,"",IF(L1886=LIST!$A$80,"",IF(L1886=LIST!$A$72,"",IF(L1886=LIST!$A$73,"",IF(L1886=LIST!$A$81,"",IF(L1886=LIST!$A$82,"",IF(L1886=LIST!$A$79,"",IF(K1886=LIST!$A$75,LIST!$A$75,ROUND(J1886*L1886,2)))))))))))))</f>
        <v/>
      </c>
      <c r="J1886" s="43">
        <f>IF(D1886="",0,IF(K1886=LIST!$A$75,0,IF(K1886=LIST!$A$76,0,IF(K1886=LIST!$A$77,0,IF(K1886=LIST!$A$78,0,(MIN(D1886,8)-K1886))))))</f>
        <v>0</v>
      </c>
      <c r="K1886" s="185" t="str">
        <f>IF(D1886="","",IF('CLAIM FORM'!$M$7="",0,IF(L1886=LIST!$A$78,0,IF('CLAIM FORM'!$M$7="R&amp;D",0,IF(E1886="",LIST!$A$75,IF(F1886=LIST!$F$30,0,IFERROR(((VLOOKUP(E1886,'TRAINING CODE'!B:D,3,FALSE)*MIN(D1886,8))),LIST!$A$76)))))))</f>
        <v/>
      </c>
      <c r="L1886" s="183" t="str">
        <f>IF(B1886="","",IF('CLAIM FORM'!$M$7="",LIST!$A$77,IFERROR(VLOOKUP(B1886,'PHR (Project Hourly Rate)'!B:G,6,FALSE),LIST!$A$78)))</f>
        <v/>
      </c>
    </row>
    <row r="1887" spans="1:12" ht="36" customHeight="1">
      <c r="A1887" s="184">
        <v>1885</v>
      </c>
      <c r="B1887" s="46"/>
      <c r="C1887" s="47"/>
      <c r="D1887" s="48"/>
      <c r="E1887" s="49"/>
      <c r="F1887" s="49"/>
      <c r="G1887" s="41" t="str">
        <f>IF(C1887="","",VLOOKUP(WEEKDAY(C1887),LIST!$A$15:$B$21,2,FALSE))</f>
        <v/>
      </c>
      <c r="H1887" s="42" t="str">
        <f>IF(B1887="","",IF(L1887=LIST!$A$80,LIST!$A$78,IF(L1887=LIST!$A$81,LIST!$A$78,IF(L1887=LIST!$A$82,LIST!$A$78,IF(IFERROR(VLOOKUP(B1887,'PHR (Project Hourly Rate)'!B:G,6,FALSE),LIST!$A$78)=0,LIST!$A$79,L1887)))))</f>
        <v/>
      </c>
      <c r="I1887" s="42" t="str">
        <f>IF(B1887="","",IF(L1887=LIST!$A$75,"",IF(K1887=LIST!$A$76,LIST!$A$76,IF(L1887=LIST!$A$77,"",IF(L1887=LIST!$A$78,"",IF(L1887=LIST!$A$80,"",IF(L1887=LIST!$A$72,"",IF(L1887=LIST!$A$73,"",IF(L1887=LIST!$A$81,"",IF(L1887=LIST!$A$82,"",IF(L1887=LIST!$A$79,"",IF(K1887=LIST!$A$75,LIST!$A$75,ROUND(J1887*L1887,2)))))))))))))</f>
        <v/>
      </c>
      <c r="J1887" s="43">
        <f>IF(D1887="",0,IF(K1887=LIST!$A$75,0,IF(K1887=LIST!$A$76,0,IF(K1887=LIST!$A$77,0,IF(K1887=LIST!$A$78,0,(MIN(D1887,8)-K1887))))))</f>
        <v>0</v>
      </c>
      <c r="K1887" s="185" t="str">
        <f>IF(D1887="","",IF('CLAIM FORM'!$M$7="",0,IF(L1887=LIST!$A$78,0,IF('CLAIM FORM'!$M$7="R&amp;D",0,IF(E1887="",LIST!$A$75,IF(F1887=LIST!$F$30,0,IFERROR(((VLOOKUP(E1887,'TRAINING CODE'!B:D,3,FALSE)*MIN(D1887,8))),LIST!$A$76)))))))</f>
        <v/>
      </c>
      <c r="L1887" s="183" t="str">
        <f>IF(B1887="","",IF('CLAIM FORM'!$M$7="",LIST!$A$77,IFERROR(VLOOKUP(B1887,'PHR (Project Hourly Rate)'!B:G,6,FALSE),LIST!$A$78)))</f>
        <v/>
      </c>
    </row>
    <row r="1888" spans="1:12" ht="36" customHeight="1">
      <c r="A1888" s="184">
        <v>1886</v>
      </c>
      <c r="B1888" s="46"/>
      <c r="C1888" s="47"/>
      <c r="D1888" s="48"/>
      <c r="E1888" s="49"/>
      <c r="F1888" s="49"/>
      <c r="G1888" s="41" t="str">
        <f>IF(C1888="","",VLOOKUP(WEEKDAY(C1888),LIST!$A$15:$B$21,2,FALSE))</f>
        <v/>
      </c>
      <c r="H1888" s="42" t="str">
        <f>IF(B1888="","",IF(L1888=LIST!$A$80,LIST!$A$78,IF(L1888=LIST!$A$81,LIST!$A$78,IF(L1888=LIST!$A$82,LIST!$A$78,IF(IFERROR(VLOOKUP(B1888,'PHR (Project Hourly Rate)'!B:G,6,FALSE),LIST!$A$78)=0,LIST!$A$79,L1888)))))</f>
        <v/>
      </c>
      <c r="I1888" s="42" t="str">
        <f>IF(B1888="","",IF(L1888=LIST!$A$75,"",IF(K1888=LIST!$A$76,LIST!$A$76,IF(L1888=LIST!$A$77,"",IF(L1888=LIST!$A$78,"",IF(L1888=LIST!$A$80,"",IF(L1888=LIST!$A$72,"",IF(L1888=LIST!$A$73,"",IF(L1888=LIST!$A$81,"",IF(L1888=LIST!$A$82,"",IF(L1888=LIST!$A$79,"",IF(K1888=LIST!$A$75,LIST!$A$75,ROUND(J1888*L1888,2)))))))))))))</f>
        <v/>
      </c>
      <c r="J1888" s="43">
        <f>IF(D1888="",0,IF(K1888=LIST!$A$75,0,IF(K1888=LIST!$A$76,0,IF(K1888=LIST!$A$77,0,IF(K1888=LIST!$A$78,0,(MIN(D1888,8)-K1888))))))</f>
        <v>0</v>
      </c>
      <c r="K1888" s="185" t="str">
        <f>IF(D1888="","",IF('CLAIM FORM'!$M$7="",0,IF(L1888=LIST!$A$78,0,IF('CLAIM FORM'!$M$7="R&amp;D",0,IF(E1888="",LIST!$A$75,IF(F1888=LIST!$F$30,0,IFERROR(((VLOOKUP(E1888,'TRAINING CODE'!B:D,3,FALSE)*MIN(D1888,8))),LIST!$A$76)))))))</f>
        <v/>
      </c>
      <c r="L1888" s="183" t="str">
        <f>IF(B1888="","",IF('CLAIM FORM'!$M$7="",LIST!$A$77,IFERROR(VLOOKUP(B1888,'PHR (Project Hourly Rate)'!B:G,6,FALSE),LIST!$A$78)))</f>
        <v/>
      </c>
    </row>
    <row r="1889" spans="1:12" ht="36" customHeight="1">
      <c r="A1889" s="184">
        <v>1887</v>
      </c>
      <c r="B1889" s="46"/>
      <c r="C1889" s="47"/>
      <c r="D1889" s="48"/>
      <c r="E1889" s="49"/>
      <c r="F1889" s="49"/>
      <c r="G1889" s="41" t="str">
        <f>IF(C1889="","",VLOOKUP(WEEKDAY(C1889),LIST!$A$15:$B$21,2,FALSE))</f>
        <v/>
      </c>
      <c r="H1889" s="42" t="str">
        <f>IF(B1889="","",IF(L1889=LIST!$A$80,LIST!$A$78,IF(L1889=LIST!$A$81,LIST!$A$78,IF(L1889=LIST!$A$82,LIST!$A$78,IF(IFERROR(VLOOKUP(B1889,'PHR (Project Hourly Rate)'!B:G,6,FALSE),LIST!$A$78)=0,LIST!$A$79,L1889)))))</f>
        <v/>
      </c>
      <c r="I1889" s="42" t="str">
        <f>IF(B1889="","",IF(L1889=LIST!$A$75,"",IF(K1889=LIST!$A$76,LIST!$A$76,IF(L1889=LIST!$A$77,"",IF(L1889=LIST!$A$78,"",IF(L1889=LIST!$A$80,"",IF(L1889=LIST!$A$72,"",IF(L1889=LIST!$A$73,"",IF(L1889=LIST!$A$81,"",IF(L1889=LIST!$A$82,"",IF(L1889=LIST!$A$79,"",IF(K1889=LIST!$A$75,LIST!$A$75,ROUND(J1889*L1889,2)))))))))))))</f>
        <v/>
      </c>
      <c r="J1889" s="43">
        <f>IF(D1889="",0,IF(K1889=LIST!$A$75,0,IF(K1889=LIST!$A$76,0,IF(K1889=LIST!$A$77,0,IF(K1889=LIST!$A$78,0,(MIN(D1889,8)-K1889))))))</f>
        <v>0</v>
      </c>
      <c r="K1889" s="185" t="str">
        <f>IF(D1889="","",IF('CLAIM FORM'!$M$7="",0,IF(L1889=LIST!$A$78,0,IF('CLAIM FORM'!$M$7="R&amp;D",0,IF(E1889="",LIST!$A$75,IF(F1889=LIST!$F$30,0,IFERROR(((VLOOKUP(E1889,'TRAINING CODE'!B:D,3,FALSE)*MIN(D1889,8))),LIST!$A$76)))))))</f>
        <v/>
      </c>
      <c r="L1889" s="183" t="str">
        <f>IF(B1889="","",IF('CLAIM FORM'!$M$7="",LIST!$A$77,IFERROR(VLOOKUP(B1889,'PHR (Project Hourly Rate)'!B:G,6,FALSE),LIST!$A$78)))</f>
        <v/>
      </c>
    </row>
    <row r="1890" spans="1:12" ht="36" customHeight="1">
      <c r="A1890" s="184">
        <v>1888</v>
      </c>
      <c r="B1890" s="46"/>
      <c r="C1890" s="47"/>
      <c r="D1890" s="48"/>
      <c r="E1890" s="49"/>
      <c r="F1890" s="49"/>
      <c r="G1890" s="41" t="str">
        <f>IF(C1890="","",VLOOKUP(WEEKDAY(C1890),LIST!$A$15:$B$21,2,FALSE))</f>
        <v/>
      </c>
      <c r="H1890" s="42" t="str">
        <f>IF(B1890="","",IF(L1890=LIST!$A$80,LIST!$A$78,IF(L1890=LIST!$A$81,LIST!$A$78,IF(L1890=LIST!$A$82,LIST!$A$78,IF(IFERROR(VLOOKUP(B1890,'PHR (Project Hourly Rate)'!B:G,6,FALSE),LIST!$A$78)=0,LIST!$A$79,L1890)))))</f>
        <v/>
      </c>
      <c r="I1890" s="42" t="str">
        <f>IF(B1890="","",IF(L1890=LIST!$A$75,"",IF(K1890=LIST!$A$76,LIST!$A$76,IF(L1890=LIST!$A$77,"",IF(L1890=LIST!$A$78,"",IF(L1890=LIST!$A$80,"",IF(L1890=LIST!$A$72,"",IF(L1890=LIST!$A$73,"",IF(L1890=LIST!$A$81,"",IF(L1890=LIST!$A$82,"",IF(L1890=LIST!$A$79,"",IF(K1890=LIST!$A$75,LIST!$A$75,ROUND(J1890*L1890,2)))))))))))))</f>
        <v/>
      </c>
      <c r="J1890" s="43">
        <f>IF(D1890="",0,IF(K1890=LIST!$A$75,0,IF(K1890=LIST!$A$76,0,IF(K1890=LIST!$A$77,0,IF(K1890=LIST!$A$78,0,(MIN(D1890,8)-K1890))))))</f>
        <v>0</v>
      </c>
      <c r="K1890" s="185" t="str">
        <f>IF(D1890="","",IF('CLAIM FORM'!$M$7="",0,IF(L1890=LIST!$A$78,0,IF('CLAIM FORM'!$M$7="R&amp;D",0,IF(E1890="",LIST!$A$75,IF(F1890=LIST!$F$30,0,IFERROR(((VLOOKUP(E1890,'TRAINING CODE'!B:D,3,FALSE)*MIN(D1890,8))),LIST!$A$76)))))))</f>
        <v/>
      </c>
      <c r="L1890" s="183" t="str">
        <f>IF(B1890="","",IF('CLAIM FORM'!$M$7="",LIST!$A$77,IFERROR(VLOOKUP(B1890,'PHR (Project Hourly Rate)'!B:G,6,FALSE),LIST!$A$78)))</f>
        <v/>
      </c>
    </row>
    <row r="1891" spans="1:12" ht="36" customHeight="1">
      <c r="A1891" s="184">
        <v>1889</v>
      </c>
      <c r="B1891" s="46"/>
      <c r="C1891" s="47"/>
      <c r="D1891" s="48"/>
      <c r="E1891" s="49"/>
      <c r="F1891" s="49"/>
      <c r="G1891" s="41" t="str">
        <f>IF(C1891="","",VLOOKUP(WEEKDAY(C1891),LIST!$A$15:$B$21,2,FALSE))</f>
        <v/>
      </c>
      <c r="H1891" s="42" t="str">
        <f>IF(B1891="","",IF(L1891=LIST!$A$80,LIST!$A$78,IF(L1891=LIST!$A$81,LIST!$A$78,IF(L1891=LIST!$A$82,LIST!$A$78,IF(IFERROR(VLOOKUP(B1891,'PHR (Project Hourly Rate)'!B:G,6,FALSE),LIST!$A$78)=0,LIST!$A$79,L1891)))))</f>
        <v/>
      </c>
      <c r="I1891" s="42" t="str">
        <f>IF(B1891="","",IF(L1891=LIST!$A$75,"",IF(K1891=LIST!$A$76,LIST!$A$76,IF(L1891=LIST!$A$77,"",IF(L1891=LIST!$A$78,"",IF(L1891=LIST!$A$80,"",IF(L1891=LIST!$A$72,"",IF(L1891=LIST!$A$73,"",IF(L1891=LIST!$A$81,"",IF(L1891=LIST!$A$82,"",IF(L1891=LIST!$A$79,"",IF(K1891=LIST!$A$75,LIST!$A$75,ROUND(J1891*L1891,2)))))))))))))</f>
        <v/>
      </c>
      <c r="J1891" s="43">
        <f>IF(D1891="",0,IF(K1891=LIST!$A$75,0,IF(K1891=LIST!$A$76,0,IF(K1891=LIST!$A$77,0,IF(K1891=LIST!$A$78,0,(MIN(D1891,8)-K1891))))))</f>
        <v>0</v>
      </c>
      <c r="K1891" s="185" t="str">
        <f>IF(D1891="","",IF('CLAIM FORM'!$M$7="",0,IF(L1891=LIST!$A$78,0,IF('CLAIM FORM'!$M$7="R&amp;D",0,IF(E1891="",LIST!$A$75,IF(F1891=LIST!$F$30,0,IFERROR(((VLOOKUP(E1891,'TRAINING CODE'!B:D,3,FALSE)*MIN(D1891,8))),LIST!$A$76)))))))</f>
        <v/>
      </c>
      <c r="L1891" s="183" t="str">
        <f>IF(B1891="","",IF('CLAIM FORM'!$M$7="",LIST!$A$77,IFERROR(VLOOKUP(B1891,'PHR (Project Hourly Rate)'!B:G,6,FALSE),LIST!$A$78)))</f>
        <v/>
      </c>
    </row>
    <row r="1892" spans="1:12" ht="36" customHeight="1">
      <c r="A1892" s="184">
        <v>1890</v>
      </c>
      <c r="B1892" s="46"/>
      <c r="C1892" s="47"/>
      <c r="D1892" s="48"/>
      <c r="E1892" s="49"/>
      <c r="F1892" s="49"/>
      <c r="G1892" s="41" t="str">
        <f>IF(C1892="","",VLOOKUP(WEEKDAY(C1892),LIST!$A$15:$B$21,2,FALSE))</f>
        <v/>
      </c>
      <c r="H1892" s="42" t="str">
        <f>IF(B1892="","",IF(L1892=LIST!$A$80,LIST!$A$78,IF(L1892=LIST!$A$81,LIST!$A$78,IF(L1892=LIST!$A$82,LIST!$A$78,IF(IFERROR(VLOOKUP(B1892,'PHR (Project Hourly Rate)'!B:G,6,FALSE),LIST!$A$78)=0,LIST!$A$79,L1892)))))</f>
        <v/>
      </c>
      <c r="I1892" s="42" t="str">
        <f>IF(B1892="","",IF(L1892=LIST!$A$75,"",IF(K1892=LIST!$A$76,LIST!$A$76,IF(L1892=LIST!$A$77,"",IF(L1892=LIST!$A$78,"",IF(L1892=LIST!$A$80,"",IF(L1892=LIST!$A$72,"",IF(L1892=LIST!$A$73,"",IF(L1892=LIST!$A$81,"",IF(L1892=LIST!$A$82,"",IF(L1892=LIST!$A$79,"",IF(K1892=LIST!$A$75,LIST!$A$75,ROUND(J1892*L1892,2)))))))))))))</f>
        <v/>
      </c>
      <c r="J1892" s="43">
        <f>IF(D1892="",0,IF(K1892=LIST!$A$75,0,IF(K1892=LIST!$A$76,0,IF(K1892=LIST!$A$77,0,IF(K1892=LIST!$A$78,0,(MIN(D1892,8)-K1892))))))</f>
        <v>0</v>
      </c>
      <c r="K1892" s="185" t="str">
        <f>IF(D1892="","",IF('CLAIM FORM'!$M$7="",0,IF(L1892=LIST!$A$78,0,IF('CLAIM FORM'!$M$7="R&amp;D",0,IF(E1892="",LIST!$A$75,IF(F1892=LIST!$F$30,0,IFERROR(((VLOOKUP(E1892,'TRAINING CODE'!B:D,3,FALSE)*MIN(D1892,8))),LIST!$A$76)))))))</f>
        <v/>
      </c>
      <c r="L1892" s="183" t="str">
        <f>IF(B1892="","",IF('CLAIM FORM'!$M$7="",LIST!$A$77,IFERROR(VLOOKUP(B1892,'PHR (Project Hourly Rate)'!B:G,6,FALSE),LIST!$A$78)))</f>
        <v/>
      </c>
    </row>
    <row r="1893" spans="1:12" ht="36" customHeight="1">
      <c r="A1893" s="184">
        <v>1891</v>
      </c>
      <c r="B1893" s="46"/>
      <c r="C1893" s="47"/>
      <c r="D1893" s="48"/>
      <c r="E1893" s="49"/>
      <c r="F1893" s="49"/>
      <c r="G1893" s="41" t="str">
        <f>IF(C1893="","",VLOOKUP(WEEKDAY(C1893),LIST!$A$15:$B$21,2,FALSE))</f>
        <v/>
      </c>
      <c r="H1893" s="42" t="str">
        <f>IF(B1893="","",IF(L1893=LIST!$A$80,LIST!$A$78,IF(L1893=LIST!$A$81,LIST!$A$78,IF(L1893=LIST!$A$82,LIST!$A$78,IF(IFERROR(VLOOKUP(B1893,'PHR (Project Hourly Rate)'!B:G,6,FALSE),LIST!$A$78)=0,LIST!$A$79,L1893)))))</f>
        <v/>
      </c>
      <c r="I1893" s="42" t="str">
        <f>IF(B1893="","",IF(L1893=LIST!$A$75,"",IF(K1893=LIST!$A$76,LIST!$A$76,IF(L1893=LIST!$A$77,"",IF(L1893=LIST!$A$78,"",IF(L1893=LIST!$A$80,"",IF(L1893=LIST!$A$72,"",IF(L1893=LIST!$A$73,"",IF(L1893=LIST!$A$81,"",IF(L1893=LIST!$A$82,"",IF(L1893=LIST!$A$79,"",IF(K1893=LIST!$A$75,LIST!$A$75,ROUND(J1893*L1893,2)))))))))))))</f>
        <v/>
      </c>
      <c r="J1893" s="43">
        <f>IF(D1893="",0,IF(K1893=LIST!$A$75,0,IF(K1893=LIST!$A$76,0,IF(K1893=LIST!$A$77,0,IF(K1893=LIST!$A$78,0,(MIN(D1893,8)-K1893))))))</f>
        <v>0</v>
      </c>
      <c r="K1893" s="185" t="str">
        <f>IF(D1893="","",IF('CLAIM FORM'!$M$7="",0,IF(L1893=LIST!$A$78,0,IF('CLAIM FORM'!$M$7="R&amp;D",0,IF(E1893="",LIST!$A$75,IF(F1893=LIST!$F$30,0,IFERROR(((VLOOKUP(E1893,'TRAINING CODE'!B:D,3,FALSE)*MIN(D1893,8))),LIST!$A$76)))))))</f>
        <v/>
      </c>
      <c r="L1893" s="183" t="str">
        <f>IF(B1893="","",IF('CLAIM FORM'!$M$7="",LIST!$A$77,IFERROR(VLOOKUP(B1893,'PHR (Project Hourly Rate)'!B:G,6,FALSE),LIST!$A$78)))</f>
        <v/>
      </c>
    </row>
    <row r="1894" spans="1:12" ht="36" customHeight="1">
      <c r="A1894" s="184">
        <v>1892</v>
      </c>
      <c r="B1894" s="46"/>
      <c r="C1894" s="47"/>
      <c r="D1894" s="48"/>
      <c r="E1894" s="49"/>
      <c r="F1894" s="49"/>
      <c r="G1894" s="41" t="str">
        <f>IF(C1894="","",VLOOKUP(WEEKDAY(C1894),LIST!$A$15:$B$21,2,FALSE))</f>
        <v/>
      </c>
      <c r="H1894" s="42" t="str">
        <f>IF(B1894="","",IF(L1894=LIST!$A$80,LIST!$A$78,IF(L1894=LIST!$A$81,LIST!$A$78,IF(L1894=LIST!$A$82,LIST!$A$78,IF(IFERROR(VLOOKUP(B1894,'PHR (Project Hourly Rate)'!B:G,6,FALSE),LIST!$A$78)=0,LIST!$A$79,L1894)))))</f>
        <v/>
      </c>
      <c r="I1894" s="42" t="str">
        <f>IF(B1894="","",IF(L1894=LIST!$A$75,"",IF(K1894=LIST!$A$76,LIST!$A$76,IF(L1894=LIST!$A$77,"",IF(L1894=LIST!$A$78,"",IF(L1894=LIST!$A$80,"",IF(L1894=LIST!$A$72,"",IF(L1894=LIST!$A$73,"",IF(L1894=LIST!$A$81,"",IF(L1894=LIST!$A$82,"",IF(L1894=LIST!$A$79,"",IF(K1894=LIST!$A$75,LIST!$A$75,ROUND(J1894*L1894,2)))))))))))))</f>
        <v/>
      </c>
      <c r="J1894" s="43">
        <f>IF(D1894="",0,IF(K1894=LIST!$A$75,0,IF(K1894=LIST!$A$76,0,IF(K1894=LIST!$A$77,0,IF(K1894=LIST!$A$78,0,(MIN(D1894,8)-K1894))))))</f>
        <v>0</v>
      </c>
      <c r="K1894" s="185" t="str">
        <f>IF(D1894="","",IF('CLAIM FORM'!$M$7="",0,IF(L1894=LIST!$A$78,0,IF('CLAIM FORM'!$M$7="R&amp;D",0,IF(E1894="",LIST!$A$75,IF(F1894=LIST!$F$30,0,IFERROR(((VLOOKUP(E1894,'TRAINING CODE'!B:D,3,FALSE)*MIN(D1894,8))),LIST!$A$76)))))))</f>
        <v/>
      </c>
      <c r="L1894" s="183" t="str">
        <f>IF(B1894="","",IF('CLAIM FORM'!$M$7="",LIST!$A$77,IFERROR(VLOOKUP(B1894,'PHR (Project Hourly Rate)'!B:G,6,FALSE),LIST!$A$78)))</f>
        <v/>
      </c>
    </row>
    <row r="1895" spans="1:12" ht="36" customHeight="1">
      <c r="A1895" s="184">
        <v>1893</v>
      </c>
      <c r="B1895" s="46"/>
      <c r="C1895" s="47"/>
      <c r="D1895" s="48"/>
      <c r="E1895" s="49"/>
      <c r="F1895" s="49"/>
      <c r="G1895" s="41" t="str">
        <f>IF(C1895="","",VLOOKUP(WEEKDAY(C1895),LIST!$A$15:$B$21,2,FALSE))</f>
        <v/>
      </c>
      <c r="H1895" s="42" t="str">
        <f>IF(B1895="","",IF(L1895=LIST!$A$80,LIST!$A$78,IF(L1895=LIST!$A$81,LIST!$A$78,IF(L1895=LIST!$A$82,LIST!$A$78,IF(IFERROR(VLOOKUP(B1895,'PHR (Project Hourly Rate)'!B:G,6,FALSE),LIST!$A$78)=0,LIST!$A$79,L1895)))))</f>
        <v/>
      </c>
      <c r="I1895" s="42" t="str">
        <f>IF(B1895="","",IF(L1895=LIST!$A$75,"",IF(K1895=LIST!$A$76,LIST!$A$76,IF(L1895=LIST!$A$77,"",IF(L1895=LIST!$A$78,"",IF(L1895=LIST!$A$80,"",IF(L1895=LIST!$A$72,"",IF(L1895=LIST!$A$73,"",IF(L1895=LIST!$A$81,"",IF(L1895=LIST!$A$82,"",IF(L1895=LIST!$A$79,"",IF(K1895=LIST!$A$75,LIST!$A$75,ROUND(J1895*L1895,2)))))))))))))</f>
        <v/>
      </c>
      <c r="J1895" s="43">
        <f>IF(D1895="",0,IF(K1895=LIST!$A$75,0,IF(K1895=LIST!$A$76,0,IF(K1895=LIST!$A$77,0,IF(K1895=LIST!$A$78,0,(MIN(D1895,8)-K1895))))))</f>
        <v>0</v>
      </c>
      <c r="K1895" s="185" t="str">
        <f>IF(D1895="","",IF('CLAIM FORM'!$M$7="",0,IF(L1895=LIST!$A$78,0,IF('CLAIM FORM'!$M$7="R&amp;D",0,IF(E1895="",LIST!$A$75,IF(F1895=LIST!$F$30,0,IFERROR(((VLOOKUP(E1895,'TRAINING CODE'!B:D,3,FALSE)*MIN(D1895,8))),LIST!$A$76)))))))</f>
        <v/>
      </c>
      <c r="L1895" s="183" t="str">
        <f>IF(B1895="","",IF('CLAIM FORM'!$M$7="",LIST!$A$77,IFERROR(VLOOKUP(B1895,'PHR (Project Hourly Rate)'!B:G,6,FALSE),LIST!$A$78)))</f>
        <v/>
      </c>
    </row>
    <row r="1896" spans="1:12" ht="36" customHeight="1">
      <c r="A1896" s="184">
        <v>1894</v>
      </c>
      <c r="B1896" s="46"/>
      <c r="C1896" s="47"/>
      <c r="D1896" s="48"/>
      <c r="E1896" s="49"/>
      <c r="F1896" s="49"/>
      <c r="G1896" s="41" t="str">
        <f>IF(C1896="","",VLOOKUP(WEEKDAY(C1896),LIST!$A$15:$B$21,2,FALSE))</f>
        <v/>
      </c>
      <c r="H1896" s="42" t="str">
        <f>IF(B1896="","",IF(L1896=LIST!$A$80,LIST!$A$78,IF(L1896=LIST!$A$81,LIST!$A$78,IF(L1896=LIST!$A$82,LIST!$A$78,IF(IFERROR(VLOOKUP(B1896,'PHR (Project Hourly Rate)'!B:G,6,FALSE),LIST!$A$78)=0,LIST!$A$79,L1896)))))</f>
        <v/>
      </c>
      <c r="I1896" s="42" t="str">
        <f>IF(B1896="","",IF(L1896=LIST!$A$75,"",IF(K1896=LIST!$A$76,LIST!$A$76,IF(L1896=LIST!$A$77,"",IF(L1896=LIST!$A$78,"",IF(L1896=LIST!$A$80,"",IF(L1896=LIST!$A$72,"",IF(L1896=LIST!$A$73,"",IF(L1896=LIST!$A$81,"",IF(L1896=LIST!$A$82,"",IF(L1896=LIST!$A$79,"",IF(K1896=LIST!$A$75,LIST!$A$75,ROUND(J1896*L1896,2)))))))))))))</f>
        <v/>
      </c>
      <c r="J1896" s="43">
        <f>IF(D1896="",0,IF(K1896=LIST!$A$75,0,IF(K1896=LIST!$A$76,0,IF(K1896=LIST!$A$77,0,IF(K1896=LIST!$A$78,0,(MIN(D1896,8)-K1896))))))</f>
        <v>0</v>
      </c>
      <c r="K1896" s="185" t="str">
        <f>IF(D1896="","",IF('CLAIM FORM'!$M$7="",0,IF(L1896=LIST!$A$78,0,IF('CLAIM FORM'!$M$7="R&amp;D",0,IF(E1896="",LIST!$A$75,IF(F1896=LIST!$F$30,0,IFERROR(((VLOOKUP(E1896,'TRAINING CODE'!B:D,3,FALSE)*MIN(D1896,8))),LIST!$A$76)))))))</f>
        <v/>
      </c>
      <c r="L1896" s="183" t="str">
        <f>IF(B1896="","",IF('CLAIM FORM'!$M$7="",LIST!$A$77,IFERROR(VLOOKUP(B1896,'PHR (Project Hourly Rate)'!B:G,6,FALSE),LIST!$A$78)))</f>
        <v/>
      </c>
    </row>
    <row r="1897" spans="1:12" ht="36" customHeight="1">
      <c r="A1897" s="184">
        <v>1895</v>
      </c>
      <c r="B1897" s="46"/>
      <c r="C1897" s="47"/>
      <c r="D1897" s="48"/>
      <c r="E1897" s="49"/>
      <c r="F1897" s="49"/>
      <c r="G1897" s="41" t="str">
        <f>IF(C1897="","",VLOOKUP(WEEKDAY(C1897),LIST!$A$15:$B$21,2,FALSE))</f>
        <v/>
      </c>
      <c r="H1897" s="42" t="str">
        <f>IF(B1897="","",IF(L1897=LIST!$A$80,LIST!$A$78,IF(L1897=LIST!$A$81,LIST!$A$78,IF(L1897=LIST!$A$82,LIST!$A$78,IF(IFERROR(VLOOKUP(B1897,'PHR (Project Hourly Rate)'!B:G,6,FALSE),LIST!$A$78)=0,LIST!$A$79,L1897)))))</f>
        <v/>
      </c>
      <c r="I1897" s="42" t="str">
        <f>IF(B1897="","",IF(L1897=LIST!$A$75,"",IF(K1897=LIST!$A$76,LIST!$A$76,IF(L1897=LIST!$A$77,"",IF(L1897=LIST!$A$78,"",IF(L1897=LIST!$A$80,"",IF(L1897=LIST!$A$72,"",IF(L1897=LIST!$A$73,"",IF(L1897=LIST!$A$81,"",IF(L1897=LIST!$A$82,"",IF(L1897=LIST!$A$79,"",IF(K1897=LIST!$A$75,LIST!$A$75,ROUND(J1897*L1897,2)))))))))))))</f>
        <v/>
      </c>
      <c r="J1897" s="43">
        <f>IF(D1897="",0,IF(K1897=LIST!$A$75,0,IF(K1897=LIST!$A$76,0,IF(K1897=LIST!$A$77,0,IF(K1897=LIST!$A$78,0,(MIN(D1897,8)-K1897))))))</f>
        <v>0</v>
      </c>
      <c r="K1897" s="185" t="str">
        <f>IF(D1897="","",IF('CLAIM FORM'!$M$7="",0,IF(L1897=LIST!$A$78,0,IF('CLAIM FORM'!$M$7="R&amp;D",0,IF(E1897="",LIST!$A$75,IF(F1897=LIST!$F$30,0,IFERROR(((VLOOKUP(E1897,'TRAINING CODE'!B:D,3,FALSE)*MIN(D1897,8))),LIST!$A$76)))))))</f>
        <v/>
      </c>
      <c r="L1897" s="183" t="str">
        <f>IF(B1897="","",IF('CLAIM FORM'!$M$7="",LIST!$A$77,IFERROR(VLOOKUP(B1897,'PHR (Project Hourly Rate)'!B:G,6,FALSE),LIST!$A$78)))</f>
        <v/>
      </c>
    </row>
    <row r="1898" spans="1:12" ht="36" customHeight="1">
      <c r="A1898" s="184">
        <v>1896</v>
      </c>
      <c r="B1898" s="46"/>
      <c r="C1898" s="47"/>
      <c r="D1898" s="48"/>
      <c r="E1898" s="49"/>
      <c r="F1898" s="49"/>
      <c r="G1898" s="41" t="str">
        <f>IF(C1898="","",VLOOKUP(WEEKDAY(C1898),LIST!$A$15:$B$21,2,FALSE))</f>
        <v/>
      </c>
      <c r="H1898" s="42" t="str">
        <f>IF(B1898="","",IF(L1898=LIST!$A$80,LIST!$A$78,IF(L1898=LIST!$A$81,LIST!$A$78,IF(L1898=LIST!$A$82,LIST!$A$78,IF(IFERROR(VLOOKUP(B1898,'PHR (Project Hourly Rate)'!B:G,6,FALSE),LIST!$A$78)=0,LIST!$A$79,L1898)))))</f>
        <v/>
      </c>
      <c r="I1898" s="42" t="str">
        <f>IF(B1898="","",IF(L1898=LIST!$A$75,"",IF(K1898=LIST!$A$76,LIST!$A$76,IF(L1898=LIST!$A$77,"",IF(L1898=LIST!$A$78,"",IF(L1898=LIST!$A$80,"",IF(L1898=LIST!$A$72,"",IF(L1898=LIST!$A$73,"",IF(L1898=LIST!$A$81,"",IF(L1898=LIST!$A$82,"",IF(L1898=LIST!$A$79,"",IF(K1898=LIST!$A$75,LIST!$A$75,ROUND(J1898*L1898,2)))))))))))))</f>
        <v/>
      </c>
      <c r="J1898" s="43">
        <f>IF(D1898="",0,IF(K1898=LIST!$A$75,0,IF(K1898=LIST!$A$76,0,IF(K1898=LIST!$A$77,0,IF(K1898=LIST!$A$78,0,(MIN(D1898,8)-K1898))))))</f>
        <v>0</v>
      </c>
      <c r="K1898" s="185" t="str">
        <f>IF(D1898="","",IF('CLAIM FORM'!$M$7="",0,IF(L1898=LIST!$A$78,0,IF('CLAIM FORM'!$M$7="R&amp;D",0,IF(E1898="",LIST!$A$75,IF(F1898=LIST!$F$30,0,IFERROR(((VLOOKUP(E1898,'TRAINING CODE'!B:D,3,FALSE)*MIN(D1898,8))),LIST!$A$76)))))))</f>
        <v/>
      </c>
      <c r="L1898" s="183" t="str">
        <f>IF(B1898="","",IF('CLAIM FORM'!$M$7="",LIST!$A$77,IFERROR(VLOOKUP(B1898,'PHR (Project Hourly Rate)'!B:G,6,FALSE),LIST!$A$78)))</f>
        <v/>
      </c>
    </row>
    <row r="1899" spans="1:12" ht="36" customHeight="1">
      <c r="A1899" s="184">
        <v>1897</v>
      </c>
      <c r="B1899" s="46"/>
      <c r="C1899" s="47"/>
      <c r="D1899" s="48"/>
      <c r="E1899" s="49"/>
      <c r="F1899" s="49"/>
      <c r="G1899" s="41" t="str">
        <f>IF(C1899="","",VLOOKUP(WEEKDAY(C1899),LIST!$A$15:$B$21,2,FALSE))</f>
        <v/>
      </c>
      <c r="H1899" s="42" t="str">
        <f>IF(B1899="","",IF(L1899=LIST!$A$80,LIST!$A$78,IF(L1899=LIST!$A$81,LIST!$A$78,IF(L1899=LIST!$A$82,LIST!$A$78,IF(IFERROR(VLOOKUP(B1899,'PHR (Project Hourly Rate)'!B:G,6,FALSE),LIST!$A$78)=0,LIST!$A$79,L1899)))))</f>
        <v/>
      </c>
      <c r="I1899" s="42" t="str">
        <f>IF(B1899="","",IF(L1899=LIST!$A$75,"",IF(K1899=LIST!$A$76,LIST!$A$76,IF(L1899=LIST!$A$77,"",IF(L1899=LIST!$A$78,"",IF(L1899=LIST!$A$80,"",IF(L1899=LIST!$A$72,"",IF(L1899=LIST!$A$73,"",IF(L1899=LIST!$A$81,"",IF(L1899=LIST!$A$82,"",IF(L1899=LIST!$A$79,"",IF(K1899=LIST!$A$75,LIST!$A$75,ROUND(J1899*L1899,2)))))))))))))</f>
        <v/>
      </c>
      <c r="J1899" s="43">
        <f>IF(D1899="",0,IF(K1899=LIST!$A$75,0,IF(K1899=LIST!$A$76,0,IF(K1899=LIST!$A$77,0,IF(K1899=LIST!$A$78,0,(MIN(D1899,8)-K1899))))))</f>
        <v>0</v>
      </c>
      <c r="K1899" s="185" t="str">
        <f>IF(D1899="","",IF('CLAIM FORM'!$M$7="",0,IF(L1899=LIST!$A$78,0,IF('CLAIM FORM'!$M$7="R&amp;D",0,IF(E1899="",LIST!$A$75,IF(F1899=LIST!$F$30,0,IFERROR(((VLOOKUP(E1899,'TRAINING CODE'!B:D,3,FALSE)*MIN(D1899,8))),LIST!$A$76)))))))</f>
        <v/>
      </c>
      <c r="L1899" s="183" t="str">
        <f>IF(B1899="","",IF('CLAIM FORM'!$M$7="",LIST!$A$77,IFERROR(VLOOKUP(B1899,'PHR (Project Hourly Rate)'!B:G,6,FALSE),LIST!$A$78)))</f>
        <v/>
      </c>
    </row>
    <row r="1900" spans="1:12" ht="36" customHeight="1">
      <c r="A1900" s="184">
        <v>1898</v>
      </c>
      <c r="B1900" s="46"/>
      <c r="C1900" s="47"/>
      <c r="D1900" s="48"/>
      <c r="E1900" s="49"/>
      <c r="F1900" s="49"/>
      <c r="G1900" s="41" t="str">
        <f>IF(C1900="","",VLOOKUP(WEEKDAY(C1900),LIST!$A$15:$B$21,2,FALSE))</f>
        <v/>
      </c>
      <c r="H1900" s="42" t="str">
        <f>IF(B1900="","",IF(L1900=LIST!$A$80,LIST!$A$78,IF(L1900=LIST!$A$81,LIST!$A$78,IF(L1900=LIST!$A$82,LIST!$A$78,IF(IFERROR(VLOOKUP(B1900,'PHR (Project Hourly Rate)'!B:G,6,FALSE),LIST!$A$78)=0,LIST!$A$79,L1900)))))</f>
        <v/>
      </c>
      <c r="I1900" s="42" t="str">
        <f>IF(B1900="","",IF(L1900=LIST!$A$75,"",IF(K1900=LIST!$A$76,LIST!$A$76,IF(L1900=LIST!$A$77,"",IF(L1900=LIST!$A$78,"",IF(L1900=LIST!$A$80,"",IF(L1900=LIST!$A$72,"",IF(L1900=LIST!$A$73,"",IF(L1900=LIST!$A$81,"",IF(L1900=LIST!$A$82,"",IF(L1900=LIST!$A$79,"",IF(K1900=LIST!$A$75,LIST!$A$75,ROUND(J1900*L1900,2)))))))))))))</f>
        <v/>
      </c>
      <c r="J1900" s="43">
        <f>IF(D1900="",0,IF(K1900=LIST!$A$75,0,IF(K1900=LIST!$A$76,0,IF(K1900=LIST!$A$77,0,IF(K1900=LIST!$A$78,0,(MIN(D1900,8)-K1900))))))</f>
        <v>0</v>
      </c>
      <c r="K1900" s="185" t="str">
        <f>IF(D1900="","",IF('CLAIM FORM'!$M$7="",0,IF(L1900=LIST!$A$78,0,IF('CLAIM FORM'!$M$7="R&amp;D",0,IF(E1900="",LIST!$A$75,IF(F1900=LIST!$F$30,0,IFERROR(((VLOOKUP(E1900,'TRAINING CODE'!B:D,3,FALSE)*MIN(D1900,8))),LIST!$A$76)))))))</f>
        <v/>
      </c>
      <c r="L1900" s="183" t="str">
        <f>IF(B1900="","",IF('CLAIM FORM'!$M$7="",LIST!$A$77,IFERROR(VLOOKUP(B1900,'PHR (Project Hourly Rate)'!B:G,6,FALSE),LIST!$A$78)))</f>
        <v/>
      </c>
    </row>
    <row r="1901" spans="1:12" ht="36" customHeight="1">
      <c r="A1901" s="184">
        <v>1899</v>
      </c>
      <c r="B1901" s="46"/>
      <c r="C1901" s="47"/>
      <c r="D1901" s="48"/>
      <c r="E1901" s="49"/>
      <c r="F1901" s="49"/>
      <c r="G1901" s="41" t="str">
        <f>IF(C1901="","",VLOOKUP(WEEKDAY(C1901),LIST!$A$15:$B$21,2,FALSE))</f>
        <v/>
      </c>
      <c r="H1901" s="42" t="str">
        <f>IF(B1901="","",IF(L1901=LIST!$A$80,LIST!$A$78,IF(L1901=LIST!$A$81,LIST!$A$78,IF(L1901=LIST!$A$82,LIST!$A$78,IF(IFERROR(VLOOKUP(B1901,'PHR (Project Hourly Rate)'!B:G,6,FALSE),LIST!$A$78)=0,LIST!$A$79,L1901)))))</f>
        <v/>
      </c>
      <c r="I1901" s="42" t="str">
        <f>IF(B1901="","",IF(L1901=LIST!$A$75,"",IF(K1901=LIST!$A$76,LIST!$A$76,IF(L1901=LIST!$A$77,"",IF(L1901=LIST!$A$78,"",IF(L1901=LIST!$A$80,"",IF(L1901=LIST!$A$72,"",IF(L1901=LIST!$A$73,"",IF(L1901=LIST!$A$81,"",IF(L1901=LIST!$A$82,"",IF(L1901=LIST!$A$79,"",IF(K1901=LIST!$A$75,LIST!$A$75,ROUND(J1901*L1901,2)))))))))))))</f>
        <v/>
      </c>
      <c r="J1901" s="43">
        <f>IF(D1901="",0,IF(K1901=LIST!$A$75,0,IF(K1901=LIST!$A$76,0,IF(K1901=LIST!$A$77,0,IF(K1901=LIST!$A$78,0,(MIN(D1901,8)-K1901))))))</f>
        <v>0</v>
      </c>
      <c r="K1901" s="185" t="str">
        <f>IF(D1901="","",IF('CLAIM FORM'!$M$7="",0,IF(L1901=LIST!$A$78,0,IF('CLAIM FORM'!$M$7="R&amp;D",0,IF(E1901="",LIST!$A$75,IF(F1901=LIST!$F$30,0,IFERROR(((VLOOKUP(E1901,'TRAINING CODE'!B:D,3,FALSE)*MIN(D1901,8))),LIST!$A$76)))))))</f>
        <v/>
      </c>
      <c r="L1901" s="183" t="str">
        <f>IF(B1901="","",IF('CLAIM FORM'!$M$7="",LIST!$A$77,IFERROR(VLOOKUP(B1901,'PHR (Project Hourly Rate)'!B:G,6,FALSE),LIST!$A$78)))</f>
        <v/>
      </c>
    </row>
    <row r="1902" spans="1:12" ht="36" customHeight="1">
      <c r="A1902" s="184">
        <v>1900</v>
      </c>
      <c r="B1902" s="46"/>
      <c r="C1902" s="47"/>
      <c r="D1902" s="48"/>
      <c r="E1902" s="49"/>
      <c r="F1902" s="49"/>
      <c r="G1902" s="41" t="str">
        <f>IF(C1902="","",VLOOKUP(WEEKDAY(C1902),LIST!$A$15:$B$21,2,FALSE))</f>
        <v/>
      </c>
      <c r="H1902" s="42" t="str">
        <f>IF(B1902="","",IF(L1902=LIST!$A$80,LIST!$A$78,IF(L1902=LIST!$A$81,LIST!$A$78,IF(L1902=LIST!$A$82,LIST!$A$78,IF(IFERROR(VLOOKUP(B1902,'PHR (Project Hourly Rate)'!B:G,6,FALSE),LIST!$A$78)=0,LIST!$A$79,L1902)))))</f>
        <v/>
      </c>
      <c r="I1902" s="42" t="str">
        <f>IF(B1902="","",IF(L1902=LIST!$A$75,"",IF(K1902=LIST!$A$76,LIST!$A$76,IF(L1902=LIST!$A$77,"",IF(L1902=LIST!$A$78,"",IF(L1902=LIST!$A$80,"",IF(L1902=LIST!$A$72,"",IF(L1902=LIST!$A$73,"",IF(L1902=LIST!$A$81,"",IF(L1902=LIST!$A$82,"",IF(L1902=LIST!$A$79,"",IF(K1902=LIST!$A$75,LIST!$A$75,ROUND(J1902*L1902,2)))))))))))))</f>
        <v/>
      </c>
      <c r="J1902" s="43">
        <f>IF(D1902="",0,IF(K1902=LIST!$A$75,0,IF(K1902=LIST!$A$76,0,IF(K1902=LIST!$A$77,0,IF(K1902=LIST!$A$78,0,(MIN(D1902,8)-K1902))))))</f>
        <v>0</v>
      </c>
      <c r="K1902" s="185" t="str">
        <f>IF(D1902="","",IF('CLAIM FORM'!$M$7="",0,IF(L1902=LIST!$A$78,0,IF('CLAIM FORM'!$M$7="R&amp;D",0,IF(E1902="",LIST!$A$75,IF(F1902=LIST!$F$30,0,IFERROR(((VLOOKUP(E1902,'TRAINING CODE'!B:D,3,FALSE)*MIN(D1902,8))),LIST!$A$76)))))))</f>
        <v/>
      </c>
      <c r="L1902" s="183" t="str">
        <f>IF(B1902="","",IF('CLAIM FORM'!$M$7="",LIST!$A$77,IFERROR(VLOOKUP(B1902,'PHR (Project Hourly Rate)'!B:G,6,FALSE),LIST!$A$78)))</f>
        <v/>
      </c>
    </row>
    <row r="1903" spans="1:12" ht="36" customHeight="1">
      <c r="A1903" s="184">
        <v>1901</v>
      </c>
      <c r="B1903" s="46"/>
      <c r="C1903" s="47"/>
      <c r="D1903" s="48"/>
      <c r="E1903" s="49"/>
      <c r="F1903" s="49"/>
      <c r="G1903" s="41" t="str">
        <f>IF(C1903="","",VLOOKUP(WEEKDAY(C1903),LIST!$A$15:$B$21,2,FALSE))</f>
        <v/>
      </c>
      <c r="H1903" s="42" t="str">
        <f>IF(B1903="","",IF(L1903=LIST!$A$80,LIST!$A$78,IF(L1903=LIST!$A$81,LIST!$A$78,IF(L1903=LIST!$A$82,LIST!$A$78,IF(IFERROR(VLOOKUP(B1903,'PHR (Project Hourly Rate)'!B:G,6,FALSE),LIST!$A$78)=0,LIST!$A$79,L1903)))))</f>
        <v/>
      </c>
      <c r="I1903" s="42" t="str">
        <f>IF(B1903="","",IF(L1903=LIST!$A$75,"",IF(K1903=LIST!$A$76,LIST!$A$76,IF(L1903=LIST!$A$77,"",IF(L1903=LIST!$A$78,"",IF(L1903=LIST!$A$80,"",IF(L1903=LIST!$A$72,"",IF(L1903=LIST!$A$73,"",IF(L1903=LIST!$A$81,"",IF(L1903=LIST!$A$82,"",IF(L1903=LIST!$A$79,"",IF(K1903=LIST!$A$75,LIST!$A$75,ROUND(J1903*L1903,2)))))))))))))</f>
        <v/>
      </c>
      <c r="J1903" s="43">
        <f>IF(D1903="",0,IF(K1903=LIST!$A$75,0,IF(K1903=LIST!$A$76,0,IF(K1903=LIST!$A$77,0,IF(K1903=LIST!$A$78,0,(MIN(D1903,8)-K1903))))))</f>
        <v>0</v>
      </c>
      <c r="K1903" s="185" t="str">
        <f>IF(D1903="","",IF('CLAIM FORM'!$M$7="",0,IF(L1903=LIST!$A$78,0,IF('CLAIM FORM'!$M$7="R&amp;D",0,IF(E1903="",LIST!$A$75,IF(F1903=LIST!$F$30,0,IFERROR(((VLOOKUP(E1903,'TRAINING CODE'!B:D,3,FALSE)*MIN(D1903,8))),LIST!$A$76)))))))</f>
        <v/>
      </c>
      <c r="L1903" s="183" t="str">
        <f>IF(B1903="","",IF('CLAIM FORM'!$M$7="",LIST!$A$77,IFERROR(VLOOKUP(B1903,'PHR (Project Hourly Rate)'!B:G,6,FALSE),LIST!$A$78)))</f>
        <v/>
      </c>
    </row>
    <row r="1904" spans="1:12" ht="36" customHeight="1">
      <c r="A1904" s="184">
        <v>1902</v>
      </c>
      <c r="B1904" s="46"/>
      <c r="C1904" s="47"/>
      <c r="D1904" s="48"/>
      <c r="E1904" s="49"/>
      <c r="F1904" s="49"/>
      <c r="G1904" s="41" t="str">
        <f>IF(C1904="","",VLOOKUP(WEEKDAY(C1904),LIST!$A$15:$B$21,2,FALSE))</f>
        <v/>
      </c>
      <c r="H1904" s="42" t="str">
        <f>IF(B1904="","",IF(L1904=LIST!$A$80,LIST!$A$78,IF(L1904=LIST!$A$81,LIST!$A$78,IF(L1904=LIST!$A$82,LIST!$A$78,IF(IFERROR(VLOOKUP(B1904,'PHR (Project Hourly Rate)'!B:G,6,FALSE),LIST!$A$78)=0,LIST!$A$79,L1904)))))</f>
        <v/>
      </c>
      <c r="I1904" s="42" t="str">
        <f>IF(B1904="","",IF(L1904=LIST!$A$75,"",IF(K1904=LIST!$A$76,LIST!$A$76,IF(L1904=LIST!$A$77,"",IF(L1904=LIST!$A$78,"",IF(L1904=LIST!$A$80,"",IF(L1904=LIST!$A$72,"",IF(L1904=LIST!$A$73,"",IF(L1904=LIST!$A$81,"",IF(L1904=LIST!$A$82,"",IF(L1904=LIST!$A$79,"",IF(K1904=LIST!$A$75,LIST!$A$75,ROUND(J1904*L1904,2)))))))))))))</f>
        <v/>
      </c>
      <c r="J1904" s="43">
        <f>IF(D1904="",0,IF(K1904=LIST!$A$75,0,IF(K1904=LIST!$A$76,0,IF(K1904=LIST!$A$77,0,IF(K1904=LIST!$A$78,0,(MIN(D1904,8)-K1904))))))</f>
        <v>0</v>
      </c>
      <c r="K1904" s="185" t="str">
        <f>IF(D1904="","",IF('CLAIM FORM'!$M$7="",0,IF(L1904=LIST!$A$78,0,IF('CLAIM FORM'!$M$7="R&amp;D",0,IF(E1904="",LIST!$A$75,IF(F1904=LIST!$F$30,0,IFERROR(((VLOOKUP(E1904,'TRAINING CODE'!B:D,3,FALSE)*MIN(D1904,8))),LIST!$A$76)))))))</f>
        <v/>
      </c>
      <c r="L1904" s="183" t="str">
        <f>IF(B1904="","",IF('CLAIM FORM'!$M$7="",LIST!$A$77,IFERROR(VLOOKUP(B1904,'PHR (Project Hourly Rate)'!B:G,6,FALSE),LIST!$A$78)))</f>
        <v/>
      </c>
    </row>
    <row r="1905" spans="1:12" ht="36" customHeight="1">
      <c r="A1905" s="184">
        <v>1903</v>
      </c>
      <c r="B1905" s="46"/>
      <c r="C1905" s="47"/>
      <c r="D1905" s="48"/>
      <c r="E1905" s="49"/>
      <c r="F1905" s="49"/>
      <c r="G1905" s="41" t="str">
        <f>IF(C1905="","",VLOOKUP(WEEKDAY(C1905),LIST!$A$15:$B$21,2,FALSE))</f>
        <v/>
      </c>
      <c r="H1905" s="42" t="str">
        <f>IF(B1905="","",IF(L1905=LIST!$A$80,LIST!$A$78,IF(L1905=LIST!$A$81,LIST!$A$78,IF(L1905=LIST!$A$82,LIST!$A$78,IF(IFERROR(VLOOKUP(B1905,'PHR (Project Hourly Rate)'!B:G,6,FALSE),LIST!$A$78)=0,LIST!$A$79,L1905)))))</f>
        <v/>
      </c>
      <c r="I1905" s="42" t="str">
        <f>IF(B1905="","",IF(L1905=LIST!$A$75,"",IF(K1905=LIST!$A$76,LIST!$A$76,IF(L1905=LIST!$A$77,"",IF(L1905=LIST!$A$78,"",IF(L1905=LIST!$A$80,"",IF(L1905=LIST!$A$72,"",IF(L1905=LIST!$A$73,"",IF(L1905=LIST!$A$81,"",IF(L1905=LIST!$A$82,"",IF(L1905=LIST!$A$79,"",IF(K1905=LIST!$A$75,LIST!$A$75,ROUND(J1905*L1905,2)))))))))))))</f>
        <v/>
      </c>
      <c r="J1905" s="43">
        <f>IF(D1905="",0,IF(K1905=LIST!$A$75,0,IF(K1905=LIST!$A$76,0,IF(K1905=LIST!$A$77,0,IF(K1905=LIST!$A$78,0,(MIN(D1905,8)-K1905))))))</f>
        <v>0</v>
      </c>
      <c r="K1905" s="185" t="str">
        <f>IF(D1905="","",IF('CLAIM FORM'!$M$7="",0,IF(L1905=LIST!$A$78,0,IF('CLAIM FORM'!$M$7="R&amp;D",0,IF(E1905="",LIST!$A$75,IF(F1905=LIST!$F$30,0,IFERROR(((VLOOKUP(E1905,'TRAINING CODE'!B:D,3,FALSE)*MIN(D1905,8))),LIST!$A$76)))))))</f>
        <v/>
      </c>
      <c r="L1905" s="183" t="str">
        <f>IF(B1905="","",IF('CLAIM FORM'!$M$7="",LIST!$A$77,IFERROR(VLOOKUP(B1905,'PHR (Project Hourly Rate)'!B:G,6,FALSE),LIST!$A$78)))</f>
        <v/>
      </c>
    </row>
    <row r="1906" spans="1:12" ht="36" customHeight="1">
      <c r="A1906" s="184">
        <v>1904</v>
      </c>
      <c r="B1906" s="46"/>
      <c r="C1906" s="47"/>
      <c r="D1906" s="48"/>
      <c r="E1906" s="49"/>
      <c r="F1906" s="49"/>
      <c r="G1906" s="41" t="str">
        <f>IF(C1906="","",VLOOKUP(WEEKDAY(C1906),LIST!$A$15:$B$21,2,FALSE))</f>
        <v/>
      </c>
      <c r="H1906" s="42" t="str">
        <f>IF(B1906="","",IF(L1906=LIST!$A$80,LIST!$A$78,IF(L1906=LIST!$A$81,LIST!$A$78,IF(L1906=LIST!$A$82,LIST!$A$78,IF(IFERROR(VLOOKUP(B1906,'PHR (Project Hourly Rate)'!B:G,6,FALSE),LIST!$A$78)=0,LIST!$A$79,L1906)))))</f>
        <v/>
      </c>
      <c r="I1906" s="42" t="str">
        <f>IF(B1906="","",IF(L1906=LIST!$A$75,"",IF(K1906=LIST!$A$76,LIST!$A$76,IF(L1906=LIST!$A$77,"",IF(L1906=LIST!$A$78,"",IF(L1906=LIST!$A$80,"",IF(L1906=LIST!$A$72,"",IF(L1906=LIST!$A$73,"",IF(L1906=LIST!$A$81,"",IF(L1906=LIST!$A$82,"",IF(L1906=LIST!$A$79,"",IF(K1906=LIST!$A$75,LIST!$A$75,ROUND(J1906*L1906,2)))))))))))))</f>
        <v/>
      </c>
      <c r="J1906" s="43">
        <f>IF(D1906="",0,IF(K1906=LIST!$A$75,0,IF(K1906=LIST!$A$76,0,IF(K1906=LIST!$A$77,0,IF(K1906=LIST!$A$78,0,(MIN(D1906,8)-K1906))))))</f>
        <v>0</v>
      </c>
      <c r="K1906" s="185" t="str">
        <f>IF(D1906="","",IF('CLAIM FORM'!$M$7="",0,IF(L1906=LIST!$A$78,0,IF('CLAIM FORM'!$M$7="R&amp;D",0,IF(E1906="",LIST!$A$75,IF(F1906=LIST!$F$30,0,IFERROR(((VLOOKUP(E1906,'TRAINING CODE'!B:D,3,FALSE)*MIN(D1906,8))),LIST!$A$76)))))))</f>
        <v/>
      </c>
      <c r="L1906" s="183" t="str">
        <f>IF(B1906="","",IF('CLAIM FORM'!$M$7="",LIST!$A$77,IFERROR(VLOOKUP(B1906,'PHR (Project Hourly Rate)'!B:G,6,FALSE),LIST!$A$78)))</f>
        <v/>
      </c>
    </row>
    <row r="1907" spans="1:12" ht="36" customHeight="1">
      <c r="A1907" s="184">
        <v>1905</v>
      </c>
      <c r="B1907" s="46"/>
      <c r="C1907" s="47"/>
      <c r="D1907" s="48"/>
      <c r="E1907" s="49"/>
      <c r="F1907" s="49"/>
      <c r="G1907" s="41" t="str">
        <f>IF(C1907="","",VLOOKUP(WEEKDAY(C1907),LIST!$A$15:$B$21,2,FALSE))</f>
        <v/>
      </c>
      <c r="H1907" s="42" t="str">
        <f>IF(B1907="","",IF(L1907=LIST!$A$80,LIST!$A$78,IF(L1907=LIST!$A$81,LIST!$A$78,IF(L1907=LIST!$A$82,LIST!$A$78,IF(IFERROR(VLOOKUP(B1907,'PHR (Project Hourly Rate)'!B:G,6,FALSE),LIST!$A$78)=0,LIST!$A$79,L1907)))))</f>
        <v/>
      </c>
      <c r="I1907" s="42" t="str">
        <f>IF(B1907="","",IF(L1907=LIST!$A$75,"",IF(K1907=LIST!$A$76,LIST!$A$76,IF(L1907=LIST!$A$77,"",IF(L1907=LIST!$A$78,"",IF(L1907=LIST!$A$80,"",IF(L1907=LIST!$A$72,"",IF(L1907=LIST!$A$73,"",IF(L1907=LIST!$A$81,"",IF(L1907=LIST!$A$82,"",IF(L1907=LIST!$A$79,"",IF(K1907=LIST!$A$75,LIST!$A$75,ROUND(J1907*L1907,2)))))))))))))</f>
        <v/>
      </c>
      <c r="J1907" s="43">
        <f>IF(D1907="",0,IF(K1907=LIST!$A$75,0,IF(K1907=LIST!$A$76,0,IF(K1907=LIST!$A$77,0,IF(K1907=LIST!$A$78,0,(MIN(D1907,8)-K1907))))))</f>
        <v>0</v>
      </c>
      <c r="K1907" s="185" t="str">
        <f>IF(D1907="","",IF('CLAIM FORM'!$M$7="",0,IF(L1907=LIST!$A$78,0,IF('CLAIM FORM'!$M$7="R&amp;D",0,IF(E1907="",LIST!$A$75,IF(F1907=LIST!$F$30,0,IFERROR(((VLOOKUP(E1907,'TRAINING CODE'!B:D,3,FALSE)*MIN(D1907,8))),LIST!$A$76)))))))</f>
        <v/>
      </c>
      <c r="L1907" s="183" t="str">
        <f>IF(B1907="","",IF('CLAIM FORM'!$M$7="",LIST!$A$77,IFERROR(VLOOKUP(B1907,'PHR (Project Hourly Rate)'!B:G,6,FALSE),LIST!$A$78)))</f>
        <v/>
      </c>
    </row>
    <row r="1908" spans="1:12" ht="36" customHeight="1">
      <c r="A1908" s="184">
        <v>1906</v>
      </c>
      <c r="B1908" s="46"/>
      <c r="C1908" s="47"/>
      <c r="D1908" s="48"/>
      <c r="E1908" s="49"/>
      <c r="F1908" s="49"/>
      <c r="G1908" s="41" t="str">
        <f>IF(C1908="","",VLOOKUP(WEEKDAY(C1908),LIST!$A$15:$B$21,2,FALSE))</f>
        <v/>
      </c>
      <c r="H1908" s="42" t="str">
        <f>IF(B1908="","",IF(L1908=LIST!$A$80,LIST!$A$78,IF(L1908=LIST!$A$81,LIST!$A$78,IF(L1908=LIST!$A$82,LIST!$A$78,IF(IFERROR(VLOOKUP(B1908,'PHR (Project Hourly Rate)'!B:G,6,FALSE),LIST!$A$78)=0,LIST!$A$79,L1908)))))</f>
        <v/>
      </c>
      <c r="I1908" s="42" t="str">
        <f>IF(B1908="","",IF(L1908=LIST!$A$75,"",IF(K1908=LIST!$A$76,LIST!$A$76,IF(L1908=LIST!$A$77,"",IF(L1908=LIST!$A$78,"",IF(L1908=LIST!$A$80,"",IF(L1908=LIST!$A$72,"",IF(L1908=LIST!$A$73,"",IF(L1908=LIST!$A$81,"",IF(L1908=LIST!$A$82,"",IF(L1908=LIST!$A$79,"",IF(K1908=LIST!$A$75,LIST!$A$75,ROUND(J1908*L1908,2)))))))))))))</f>
        <v/>
      </c>
      <c r="J1908" s="43">
        <f>IF(D1908="",0,IF(K1908=LIST!$A$75,0,IF(K1908=LIST!$A$76,0,IF(K1908=LIST!$A$77,0,IF(K1908=LIST!$A$78,0,(MIN(D1908,8)-K1908))))))</f>
        <v>0</v>
      </c>
      <c r="K1908" s="185" t="str">
        <f>IF(D1908="","",IF('CLAIM FORM'!$M$7="",0,IF(L1908=LIST!$A$78,0,IF('CLAIM FORM'!$M$7="R&amp;D",0,IF(E1908="",LIST!$A$75,IF(F1908=LIST!$F$30,0,IFERROR(((VLOOKUP(E1908,'TRAINING CODE'!B:D,3,FALSE)*MIN(D1908,8))),LIST!$A$76)))))))</f>
        <v/>
      </c>
      <c r="L1908" s="183" t="str">
        <f>IF(B1908="","",IF('CLAIM FORM'!$M$7="",LIST!$A$77,IFERROR(VLOOKUP(B1908,'PHR (Project Hourly Rate)'!B:G,6,FALSE),LIST!$A$78)))</f>
        <v/>
      </c>
    </row>
    <row r="1909" spans="1:12" ht="36" customHeight="1">
      <c r="A1909" s="184">
        <v>1907</v>
      </c>
      <c r="B1909" s="46"/>
      <c r="C1909" s="47"/>
      <c r="D1909" s="48"/>
      <c r="E1909" s="49"/>
      <c r="F1909" s="49"/>
      <c r="G1909" s="41" t="str">
        <f>IF(C1909="","",VLOOKUP(WEEKDAY(C1909),LIST!$A$15:$B$21,2,FALSE))</f>
        <v/>
      </c>
      <c r="H1909" s="42" t="str">
        <f>IF(B1909="","",IF(L1909=LIST!$A$80,LIST!$A$78,IF(L1909=LIST!$A$81,LIST!$A$78,IF(L1909=LIST!$A$82,LIST!$A$78,IF(IFERROR(VLOOKUP(B1909,'PHR (Project Hourly Rate)'!B:G,6,FALSE),LIST!$A$78)=0,LIST!$A$79,L1909)))))</f>
        <v/>
      </c>
      <c r="I1909" s="42" t="str">
        <f>IF(B1909="","",IF(L1909=LIST!$A$75,"",IF(K1909=LIST!$A$76,LIST!$A$76,IF(L1909=LIST!$A$77,"",IF(L1909=LIST!$A$78,"",IF(L1909=LIST!$A$80,"",IF(L1909=LIST!$A$72,"",IF(L1909=LIST!$A$73,"",IF(L1909=LIST!$A$81,"",IF(L1909=LIST!$A$82,"",IF(L1909=LIST!$A$79,"",IF(K1909=LIST!$A$75,LIST!$A$75,ROUND(J1909*L1909,2)))))))))))))</f>
        <v/>
      </c>
      <c r="J1909" s="43">
        <f>IF(D1909="",0,IF(K1909=LIST!$A$75,0,IF(K1909=LIST!$A$76,0,IF(K1909=LIST!$A$77,0,IF(K1909=LIST!$A$78,0,(MIN(D1909,8)-K1909))))))</f>
        <v>0</v>
      </c>
      <c r="K1909" s="185" t="str">
        <f>IF(D1909="","",IF('CLAIM FORM'!$M$7="",0,IF(L1909=LIST!$A$78,0,IF('CLAIM FORM'!$M$7="R&amp;D",0,IF(E1909="",LIST!$A$75,IF(F1909=LIST!$F$30,0,IFERROR(((VLOOKUP(E1909,'TRAINING CODE'!B:D,3,FALSE)*MIN(D1909,8))),LIST!$A$76)))))))</f>
        <v/>
      </c>
      <c r="L1909" s="183" t="str">
        <f>IF(B1909="","",IF('CLAIM FORM'!$M$7="",LIST!$A$77,IFERROR(VLOOKUP(B1909,'PHR (Project Hourly Rate)'!B:G,6,FALSE),LIST!$A$78)))</f>
        <v/>
      </c>
    </row>
    <row r="1910" spans="1:12" ht="36" customHeight="1">
      <c r="A1910" s="184">
        <v>1908</v>
      </c>
      <c r="B1910" s="46"/>
      <c r="C1910" s="47"/>
      <c r="D1910" s="48"/>
      <c r="E1910" s="49"/>
      <c r="F1910" s="49"/>
      <c r="G1910" s="41" t="str">
        <f>IF(C1910="","",VLOOKUP(WEEKDAY(C1910),LIST!$A$15:$B$21,2,FALSE))</f>
        <v/>
      </c>
      <c r="H1910" s="42" t="str">
        <f>IF(B1910="","",IF(L1910=LIST!$A$80,LIST!$A$78,IF(L1910=LIST!$A$81,LIST!$A$78,IF(L1910=LIST!$A$82,LIST!$A$78,IF(IFERROR(VLOOKUP(B1910,'PHR (Project Hourly Rate)'!B:G,6,FALSE),LIST!$A$78)=0,LIST!$A$79,L1910)))))</f>
        <v/>
      </c>
      <c r="I1910" s="42" t="str">
        <f>IF(B1910="","",IF(L1910=LIST!$A$75,"",IF(K1910=LIST!$A$76,LIST!$A$76,IF(L1910=LIST!$A$77,"",IF(L1910=LIST!$A$78,"",IF(L1910=LIST!$A$80,"",IF(L1910=LIST!$A$72,"",IF(L1910=LIST!$A$73,"",IF(L1910=LIST!$A$81,"",IF(L1910=LIST!$A$82,"",IF(L1910=LIST!$A$79,"",IF(K1910=LIST!$A$75,LIST!$A$75,ROUND(J1910*L1910,2)))))))))))))</f>
        <v/>
      </c>
      <c r="J1910" s="43">
        <f>IF(D1910="",0,IF(K1910=LIST!$A$75,0,IF(K1910=LIST!$A$76,0,IF(K1910=LIST!$A$77,0,IF(K1910=LIST!$A$78,0,(MIN(D1910,8)-K1910))))))</f>
        <v>0</v>
      </c>
      <c r="K1910" s="185" t="str">
        <f>IF(D1910="","",IF('CLAIM FORM'!$M$7="",0,IF(L1910=LIST!$A$78,0,IF('CLAIM FORM'!$M$7="R&amp;D",0,IF(E1910="",LIST!$A$75,IF(F1910=LIST!$F$30,0,IFERROR(((VLOOKUP(E1910,'TRAINING CODE'!B:D,3,FALSE)*MIN(D1910,8))),LIST!$A$76)))))))</f>
        <v/>
      </c>
      <c r="L1910" s="183" t="str">
        <f>IF(B1910="","",IF('CLAIM FORM'!$M$7="",LIST!$A$77,IFERROR(VLOOKUP(B1910,'PHR (Project Hourly Rate)'!B:G,6,FALSE),LIST!$A$78)))</f>
        <v/>
      </c>
    </row>
    <row r="1911" spans="1:12" ht="36" customHeight="1">
      <c r="A1911" s="184">
        <v>1909</v>
      </c>
      <c r="B1911" s="46"/>
      <c r="C1911" s="47"/>
      <c r="D1911" s="48"/>
      <c r="E1911" s="49"/>
      <c r="F1911" s="49"/>
      <c r="G1911" s="41" t="str">
        <f>IF(C1911="","",VLOOKUP(WEEKDAY(C1911),LIST!$A$15:$B$21,2,FALSE))</f>
        <v/>
      </c>
      <c r="H1911" s="42" t="str">
        <f>IF(B1911="","",IF(L1911=LIST!$A$80,LIST!$A$78,IF(L1911=LIST!$A$81,LIST!$A$78,IF(L1911=LIST!$A$82,LIST!$A$78,IF(IFERROR(VLOOKUP(B1911,'PHR (Project Hourly Rate)'!B:G,6,FALSE),LIST!$A$78)=0,LIST!$A$79,L1911)))))</f>
        <v/>
      </c>
      <c r="I1911" s="42" t="str">
        <f>IF(B1911="","",IF(L1911=LIST!$A$75,"",IF(K1911=LIST!$A$76,LIST!$A$76,IF(L1911=LIST!$A$77,"",IF(L1911=LIST!$A$78,"",IF(L1911=LIST!$A$80,"",IF(L1911=LIST!$A$72,"",IF(L1911=LIST!$A$73,"",IF(L1911=LIST!$A$81,"",IF(L1911=LIST!$A$82,"",IF(L1911=LIST!$A$79,"",IF(K1911=LIST!$A$75,LIST!$A$75,ROUND(J1911*L1911,2)))))))))))))</f>
        <v/>
      </c>
      <c r="J1911" s="43">
        <f>IF(D1911="",0,IF(K1911=LIST!$A$75,0,IF(K1911=LIST!$A$76,0,IF(K1911=LIST!$A$77,0,IF(K1911=LIST!$A$78,0,(MIN(D1911,8)-K1911))))))</f>
        <v>0</v>
      </c>
      <c r="K1911" s="185" t="str">
        <f>IF(D1911="","",IF('CLAIM FORM'!$M$7="",0,IF(L1911=LIST!$A$78,0,IF('CLAIM FORM'!$M$7="R&amp;D",0,IF(E1911="",LIST!$A$75,IF(F1911=LIST!$F$30,0,IFERROR(((VLOOKUP(E1911,'TRAINING CODE'!B:D,3,FALSE)*MIN(D1911,8))),LIST!$A$76)))))))</f>
        <v/>
      </c>
      <c r="L1911" s="183" t="str">
        <f>IF(B1911="","",IF('CLAIM FORM'!$M$7="",LIST!$A$77,IFERROR(VLOOKUP(B1911,'PHR (Project Hourly Rate)'!B:G,6,FALSE),LIST!$A$78)))</f>
        <v/>
      </c>
    </row>
    <row r="1912" spans="1:12" ht="36" customHeight="1">
      <c r="A1912" s="184">
        <v>1910</v>
      </c>
      <c r="B1912" s="46"/>
      <c r="C1912" s="47"/>
      <c r="D1912" s="48"/>
      <c r="E1912" s="49"/>
      <c r="F1912" s="49"/>
      <c r="G1912" s="41" t="str">
        <f>IF(C1912="","",VLOOKUP(WEEKDAY(C1912),LIST!$A$15:$B$21,2,FALSE))</f>
        <v/>
      </c>
      <c r="H1912" s="42" t="str">
        <f>IF(B1912="","",IF(L1912=LIST!$A$80,LIST!$A$78,IF(L1912=LIST!$A$81,LIST!$A$78,IF(L1912=LIST!$A$82,LIST!$A$78,IF(IFERROR(VLOOKUP(B1912,'PHR (Project Hourly Rate)'!B:G,6,FALSE),LIST!$A$78)=0,LIST!$A$79,L1912)))))</f>
        <v/>
      </c>
      <c r="I1912" s="42" t="str">
        <f>IF(B1912="","",IF(L1912=LIST!$A$75,"",IF(K1912=LIST!$A$76,LIST!$A$76,IF(L1912=LIST!$A$77,"",IF(L1912=LIST!$A$78,"",IF(L1912=LIST!$A$80,"",IF(L1912=LIST!$A$72,"",IF(L1912=LIST!$A$73,"",IF(L1912=LIST!$A$81,"",IF(L1912=LIST!$A$82,"",IF(L1912=LIST!$A$79,"",IF(K1912=LIST!$A$75,LIST!$A$75,ROUND(J1912*L1912,2)))))))))))))</f>
        <v/>
      </c>
      <c r="J1912" s="43">
        <f>IF(D1912="",0,IF(K1912=LIST!$A$75,0,IF(K1912=LIST!$A$76,0,IF(K1912=LIST!$A$77,0,IF(K1912=LIST!$A$78,0,(MIN(D1912,8)-K1912))))))</f>
        <v>0</v>
      </c>
      <c r="K1912" s="185" t="str">
        <f>IF(D1912="","",IF('CLAIM FORM'!$M$7="",0,IF(L1912=LIST!$A$78,0,IF('CLAIM FORM'!$M$7="R&amp;D",0,IF(E1912="",LIST!$A$75,IF(F1912=LIST!$F$30,0,IFERROR(((VLOOKUP(E1912,'TRAINING CODE'!B:D,3,FALSE)*MIN(D1912,8))),LIST!$A$76)))))))</f>
        <v/>
      </c>
      <c r="L1912" s="183" t="str">
        <f>IF(B1912="","",IF('CLAIM FORM'!$M$7="",LIST!$A$77,IFERROR(VLOOKUP(B1912,'PHR (Project Hourly Rate)'!B:G,6,FALSE),LIST!$A$78)))</f>
        <v/>
      </c>
    </row>
    <row r="1913" spans="1:12" ht="36" customHeight="1">
      <c r="A1913" s="184">
        <v>1911</v>
      </c>
      <c r="B1913" s="46"/>
      <c r="C1913" s="47"/>
      <c r="D1913" s="48"/>
      <c r="E1913" s="49"/>
      <c r="F1913" s="49"/>
      <c r="G1913" s="41" t="str">
        <f>IF(C1913="","",VLOOKUP(WEEKDAY(C1913),LIST!$A$15:$B$21,2,FALSE))</f>
        <v/>
      </c>
      <c r="H1913" s="42" t="str">
        <f>IF(B1913="","",IF(L1913=LIST!$A$80,LIST!$A$78,IF(L1913=LIST!$A$81,LIST!$A$78,IF(L1913=LIST!$A$82,LIST!$A$78,IF(IFERROR(VLOOKUP(B1913,'PHR (Project Hourly Rate)'!B:G,6,FALSE),LIST!$A$78)=0,LIST!$A$79,L1913)))))</f>
        <v/>
      </c>
      <c r="I1913" s="42" t="str">
        <f>IF(B1913="","",IF(L1913=LIST!$A$75,"",IF(K1913=LIST!$A$76,LIST!$A$76,IF(L1913=LIST!$A$77,"",IF(L1913=LIST!$A$78,"",IF(L1913=LIST!$A$80,"",IF(L1913=LIST!$A$72,"",IF(L1913=LIST!$A$73,"",IF(L1913=LIST!$A$81,"",IF(L1913=LIST!$A$82,"",IF(L1913=LIST!$A$79,"",IF(K1913=LIST!$A$75,LIST!$A$75,ROUND(J1913*L1913,2)))))))))))))</f>
        <v/>
      </c>
      <c r="J1913" s="43">
        <f>IF(D1913="",0,IF(K1913=LIST!$A$75,0,IF(K1913=LIST!$A$76,0,IF(K1913=LIST!$A$77,0,IF(K1913=LIST!$A$78,0,(MIN(D1913,8)-K1913))))))</f>
        <v>0</v>
      </c>
      <c r="K1913" s="185" t="str">
        <f>IF(D1913="","",IF('CLAIM FORM'!$M$7="",0,IF(L1913=LIST!$A$78,0,IF('CLAIM FORM'!$M$7="R&amp;D",0,IF(E1913="",LIST!$A$75,IF(F1913=LIST!$F$30,0,IFERROR(((VLOOKUP(E1913,'TRAINING CODE'!B:D,3,FALSE)*MIN(D1913,8))),LIST!$A$76)))))))</f>
        <v/>
      </c>
      <c r="L1913" s="183" t="str">
        <f>IF(B1913="","",IF('CLAIM FORM'!$M$7="",LIST!$A$77,IFERROR(VLOOKUP(B1913,'PHR (Project Hourly Rate)'!B:G,6,FALSE),LIST!$A$78)))</f>
        <v/>
      </c>
    </row>
    <row r="1914" spans="1:12" ht="36" customHeight="1">
      <c r="A1914" s="184">
        <v>1912</v>
      </c>
      <c r="B1914" s="46"/>
      <c r="C1914" s="47"/>
      <c r="D1914" s="48"/>
      <c r="E1914" s="49"/>
      <c r="F1914" s="49"/>
      <c r="G1914" s="41" t="str">
        <f>IF(C1914="","",VLOOKUP(WEEKDAY(C1914),LIST!$A$15:$B$21,2,FALSE))</f>
        <v/>
      </c>
      <c r="H1914" s="42" t="str">
        <f>IF(B1914="","",IF(L1914=LIST!$A$80,LIST!$A$78,IF(L1914=LIST!$A$81,LIST!$A$78,IF(L1914=LIST!$A$82,LIST!$A$78,IF(IFERROR(VLOOKUP(B1914,'PHR (Project Hourly Rate)'!B:G,6,FALSE),LIST!$A$78)=0,LIST!$A$79,L1914)))))</f>
        <v/>
      </c>
      <c r="I1914" s="42" t="str">
        <f>IF(B1914="","",IF(L1914=LIST!$A$75,"",IF(K1914=LIST!$A$76,LIST!$A$76,IF(L1914=LIST!$A$77,"",IF(L1914=LIST!$A$78,"",IF(L1914=LIST!$A$80,"",IF(L1914=LIST!$A$72,"",IF(L1914=LIST!$A$73,"",IF(L1914=LIST!$A$81,"",IF(L1914=LIST!$A$82,"",IF(L1914=LIST!$A$79,"",IF(K1914=LIST!$A$75,LIST!$A$75,ROUND(J1914*L1914,2)))))))))))))</f>
        <v/>
      </c>
      <c r="J1914" s="43">
        <f>IF(D1914="",0,IF(K1914=LIST!$A$75,0,IF(K1914=LIST!$A$76,0,IF(K1914=LIST!$A$77,0,IF(K1914=LIST!$A$78,0,(MIN(D1914,8)-K1914))))))</f>
        <v>0</v>
      </c>
      <c r="K1914" s="185" t="str">
        <f>IF(D1914="","",IF('CLAIM FORM'!$M$7="",0,IF(L1914=LIST!$A$78,0,IF('CLAIM FORM'!$M$7="R&amp;D",0,IF(E1914="",LIST!$A$75,IF(F1914=LIST!$F$30,0,IFERROR(((VLOOKUP(E1914,'TRAINING CODE'!B:D,3,FALSE)*MIN(D1914,8))),LIST!$A$76)))))))</f>
        <v/>
      </c>
      <c r="L1914" s="183" t="str">
        <f>IF(B1914="","",IF('CLAIM FORM'!$M$7="",LIST!$A$77,IFERROR(VLOOKUP(B1914,'PHR (Project Hourly Rate)'!B:G,6,FALSE),LIST!$A$78)))</f>
        <v/>
      </c>
    </row>
    <row r="1915" spans="1:12" ht="36" customHeight="1">
      <c r="A1915" s="184">
        <v>1913</v>
      </c>
      <c r="B1915" s="46"/>
      <c r="C1915" s="47"/>
      <c r="D1915" s="48"/>
      <c r="E1915" s="49"/>
      <c r="F1915" s="49"/>
      <c r="G1915" s="41" t="str">
        <f>IF(C1915="","",VLOOKUP(WEEKDAY(C1915),LIST!$A$15:$B$21,2,FALSE))</f>
        <v/>
      </c>
      <c r="H1915" s="42" t="str">
        <f>IF(B1915="","",IF(L1915=LIST!$A$80,LIST!$A$78,IF(L1915=LIST!$A$81,LIST!$A$78,IF(L1915=LIST!$A$82,LIST!$A$78,IF(IFERROR(VLOOKUP(B1915,'PHR (Project Hourly Rate)'!B:G,6,FALSE),LIST!$A$78)=0,LIST!$A$79,L1915)))))</f>
        <v/>
      </c>
      <c r="I1915" s="42" t="str">
        <f>IF(B1915="","",IF(L1915=LIST!$A$75,"",IF(K1915=LIST!$A$76,LIST!$A$76,IF(L1915=LIST!$A$77,"",IF(L1915=LIST!$A$78,"",IF(L1915=LIST!$A$80,"",IF(L1915=LIST!$A$72,"",IF(L1915=LIST!$A$73,"",IF(L1915=LIST!$A$81,"",IF(L1915=LIST!$A$82,"",IF(L1915=LIST!$A$79,"",IF(K1915=LIST!$A$75,LIST!$A$75,ROUND(J1915*L1915,2)))))))))))))</f>
        <v/>
      </c>
      <c r="J1915" s="43">
        <f>IF(D1915="",0,IF(K1915=LIST!$A$75,0,IF(K1915=LIST!$A$76,0,IF(K1915=LIST!$A$77,0,IF(K1915=LIST!$A$78,0,(MIN(D1915,8)-K1915))))))</f>
        <v>0</v>
      </c>
      <c r="K1915" s="185" t="str">
        <f>IF(D1915="","",IF('CLAIM FORM'!$M$7="",0,IF(L1915=LIST!$A$78,0,IF('CLAIM FORM'!$M$7="R&amp;D",0,IF(E1915="",LIST!$A$75,IF(F1915=LIST!$F$30,0,IFERROR(((VLOOKUP(E1915,'TRAINING CODE'!B:D,3,FALSE)*MIN(D1915,8))),LIST!$A$76)))))))</f>
        <v/>
      </c>
      <c r="L1915" s="183" t="str">
        <f>IF(B1915="","",IF('CLAIM FORM'!$M$7="",LIST!$A$77,IFERROR(VLOOKUP(B1915,'PHR (Project Hourly Rate)'!B:G,6,FALSE),LIST!$A$78)))</f>
        <v/>
      </c>
    </row>
    <row r="1916" spans="1:12" ht="36" customHeight="1">
      <c r="A1916" s="184">
        <v>1914</v>
      </c>
      <c r="B1916" s="46"/>
      <c r="C1916" s="47"/>
      <c r="D1916" s="48"/>
      <c r="E1916" s="49"/>
      <c r="F1916" s="49"/>
      <c r="G1916" s="41" t="str">
        <f>IF(C1916="","",VLOOKUP(WEEKDAY(C1916),LIST!$A$15:$B$21,2,FALSE))</f>
        <v/>
      </c>
      <c r="H1916" s="42" t="str">
        <f>IF(B1916="","",IF(L1916=LIST!$A$80,LIST!$A$78,IF(L1916=LIST!$A$81,LIST!$A$78,IF(L1916=LIST!$A$82,LIST!$A$78,IF(IFERROR(VLOOKUP(B1916,'PHR (Project Hourly Rate)'!B:G,6,FALSE),LIST!$A$78)=0,LIST!$A$79,L1916)))))</f>
        <v/>
      </c>
      <c r="I1916" s="42" t="str">
        <f>IF(B1916="","",IF(L1916=LIST!$A$75,"",IF(K1916=LIST!$A$76,LIST!$A$76,IF(L1916=LIST!$A$77,"",IF(L1916=LIST!$A$78,"",IF(L1916=LIST!$A$80,"",IF(L1916=LIST!$A$72,"",IF(L1916=LIST!$A$73,"",IF(L1916=LIST!$A$81,"",IF(L1916=LIST!$A$82,"",IF(L1916=LIST!$A$79,"",IF(K1916=LIST!$A$75,LIST!$A$75,ROUND(J1916*L1916,2)))))))))))))</f>
        <v/>
      </c>
      <c r="J1916" s="43">
        <f>IF(D1916="",0,IF(K1916=LIST!$A$75,0,IF(K1916=LIST!$A$76,0,IF(K1916=LIST!$A$77,0,IF(K1916=LIST!$A$78,0,(MIN(D1916,8)-K1916))))))</f>
        <v>0</v>
      </c>
      <c r="K1916" s="185" t="str">
        <f>IF(D1916="","",IF('CLAIM FORM'!$M$7="",0,IF(L1916=LIST!$A$78,0,IF('CLAIM FORM'!$M$7="R&amp;D",0,IF(E1916="",LIST!$A$75,IF(F1916=LIST!$F$30,0,IFERROR(((VLOOKUP(E1916,'TRAINING CODE'!B:D,3,FALSE)*MIN(D1916,8))),LIST!$A$76)))))))</f>
        <v/>
      </c>
      <c r="L1916" s="183" t="str">
        <f>IF(B1916="","",IF('CLAIM FORM'!$M$7="",LIST!$A$77,IFERROR(VLOOKUP(B1916,'PHR (Project Hourly Rate)'!B:G,6,FALSE),LIST!$A$78)))</f>
        <v/>
      </c>
    </row>
    <row r="1917" spans="1:12" ht="36" customHeight="1">
      <c r="A1917" s="184">
        <v>1915</v>
      </c>
      <c r="B1917" s="46"/>
      <c r="C1917" s="47"/>
      <c r="D1917" s="48"/>
      <c r="E1917" s="49"/>
      <c r="F1917" s="49"/>
      <c r="G1917" s="41" t="str">
        <f>IF(C1917="","",VLOOKUP(WEEKDAY(C1917),LIST!$A$15:$B$21,2,FALSE))</f>
        <v/>
      </c>
      <c r="H1917" s="42" t="str">
        <f>IF(B1917="","",IF(L1917=LIST!$A$80,LIST!$A$78,IF(L1917=LIST!$A$81,LIST!$A$78,IF(L1917=LIST!$A$82,LIST!$A$78,IF(IFERROR(VLOOKUP(B1917,'PHR (Project Hourly Rate)'!B:G,6,FALSE),LIST!$A$78)=0,LIST!$A$79,L1917)))))</f>
        <v/>
      </c>
      <c r="I1917" s="42" t="str">
        <f>IF(B1917="","",IF(L1917=LIST!$A$75,"",IF(K1917=LIST!$A$76,LIST!$A$76,IF(L1917=LIST!$A$77,"",IF(L1917=LIST!$A$78,"",IF(L1917=LIST!$A$80,"",IF(L1917=LIST!$A$72,"",IF(L1917=LIST!$A$73,"",IF(L1917=LIST!$A$81,"",IF(L1917=LIST!$A$82,"",IF(L1917=LIST!$A$79,"",IF(K1917=LIST!$A$75,LIST!$A$75,ROUND(J1917*L1917,2)))))))))))))</f>
        <v/>
      </c>
      <c r="J1917" s="43">
        <f>IF(D1917="",0,IF(K1917=LIST!$A$75,0,IF(K1917=LIST!$A$76,0,IF(K1917=LIST!$A$77,0,IF(K1917=LIST!$A$78,0,(MIN(D1917,8)-K1917))))))</f>
        <v>0</v>
      </c>
      <c r="K1917" s="185" t="str">
        <f>IF(D1917="","",IF('CLAIM FORM'!$M$7="",0,IF(L1917=LIST!$A$78,0,IF('CLAIM FORM'!$M$7="R&amp;D",0,IF(E1917="",LIST!$A$75,IF(F1917=LIST!$F$30,0,IFERROR(((VLOOKUP(E1917,'TRAINING CODE'!B:D,3,FALSE)*MIN(D1917,8))),LIST!$A$76)))))))</f>
        <v/>
      </c>
      <c r="L1917" s="183" t="str">
        <f>IF(B1917="","",IF('CLAIM FORM'!$M$7="",LIST!$A$77,IFERROR(VLOOKUP(B1917,'PHR (Project Hourly Rate)'!B:G,6,FALSE),LIST!$A$78)))</f>
        <v/>
      </c>
    </row>
    <row r="1918" spans="1:12" ht="36" customHeight="1">
      <c r="A1918" s="184">
        <v>1916</v>
      </c>
      <c r="B1918" s="46"/>
      <c r="C1918" s="47"/>
      <c r="D1918" s="48"/>
      <c r="E1918" s="49"/>
      <c r="F1918" s="49"/>
      <c r="G1918" s="41" t="str">
        <f>IF(C1918="","",VLOOKUP(WEEKDAY(C1918),LIST!$A$15:$B$21,2,FALSE))</f>
        <v/>
      </c>
      <c r="H1918" s="42" t="str">
        <f>IF(B1918="","",IF(L1918=LIST!$A$80,LIST!$A$78,IF(L1918=LIST!$A$81,LIST!$A$78,IF(L1918=LIST!$A$82,LIST!$A$78,IF(IFERROR(VLOOKUP(B1918,'PHR (Project Hourly Rate)'!B:G,6,FALSE),LIST!$A$78)=0,LIST!$A$79,L1918)))))</f>
        <v/>
      </c>
      <c r="I1918" s="42" t="str">
        <f>IF(B1918="","",IF(L1918=LIST!$A$75,"",IF(K1918=LIST!$A$76,LIST!$A$76,IF(L1918=LIST!$A$77,"",IF(L1918=LIST!$A$78,"",IF(L1918=LIST!$A$80,"",IF(L1918=LIST!$A$72,"",IF(L1918=LIST!$A$73,"",IF(L1918=LIST!$A$81,"",IF(L1918=LIST!$A$82,"",IF(L1918=LIST!$A$79,"",IF(K1918=LIST!$A$75,LIST!$A$75,ROUND(J1918*L1918,2)))))))))))))</f>
        <v/>
      </c>
      <c r="J1918" s="43">
        <f>IF(D1918="",0,IF(K1918=LIST!$A$75,0,IF(K1918=LIST!$A$76,0,IF(K1918=LIST!$A$77,0,IF(K1918=LIST!$A$78,0,(MIN(D1918,8)-K1918))))))</f>
        <v>0</v>
      </c>
      <c r="K1918" s="185" t="str">
        <f>IF(D1918="","",IF('CLAIM FORM'!$M$7="",0,IF(L1918=LIST!$A$78,0,IF('CLAIM FORM'!$M$7="R&amp;D",0,IF(E1918="",LIST!$A$75,IF(F1918=LIST!$F$30,0,IFERROR(((VLOOKUP(E1918,'TRAINING CODE'!B:D,3,FALSE)*MIN(D1918,8))),LIST!$A$76)))))))</f>
        <v/>
      </c>
      <c r="L1918" s="183" t="str">
        <f>IF(B1918="","",IF('CLAIM FORM'!$M$7="",LIST!$A$77,IFERROR(VLOOKUP(B1918,'PHR (Project Hourly Rate)'!B:G,6,FALSE),LIST!$A$78)))</f>
        <v/>
      </c>
    </row>
    <row r="1919" spans="1:12" ht="36" customHeight="1">
      <c r="A1919" s="184">
        <v>1917</v>
      </c>
      <c r="B1919" s="46"/>
      <c r="C1919" s="47"/>
      <c r="D1919" s="48"/>
      <c r="E1919" s="49"/>
      <c r="F1919" s="49"/>
      <c r="G1919" s="41" t="str">
        <f>IF(C1919="","",VLOOKUP(WEEKDAY(C1919),LIST!$A$15:$B$21,2,FALSE))</f>
        <v/>
      </c>
      <c r="H1919" s="42" t="str">
        <f>IF(B1919="","",IF(L1919=LIST!$A$80,LIST!$A$78,IF(L1919=LIST!$A$81,LIST!$A$78,IF(L1919=LIST!$A$82,LIST!$A$78,IF(IFERROR(VLOOKUP(B1919,'PHR (Project Hourly Rate)'!B:G,6,FALSE),LIST!$A$78)=0,LIST!$A$79,L1919)))))</f>
        <v/>
      </c>
      <c r="I1919" s="42" t="str">
        <f>IF(B1919="","",IF(L1919=LIST!$A$75,"",IF(K1919=LIST!$A$76,LIST!$A$76,IF(L1919=LIST!$A$77,"",IF(L1919=LIST!$A$78,"",IF(L1919=LIST!$A$80,"",IF(L1919=LIST!$A$72,"",IF(L1919=LIST!$A$73,"",IF(L1919=LIST!$A$81,"",IF(L1919=LIST!$A$82,"",IF(L1919=LIST!$A$79,"",IF(K1919=LIST!$A$75,LIST!$A$75,ROUND(J1919*L1919,2)))))))))))))</f>
        <v/>
      </c>
      <c r="J1919" s="43">
        <f>IF(D1919="",0,IF(K1919=LIST!$A$75,0,IF(K1919=LIST!$A$76,0,IF(K1919=LIST!$A$77,0,IF(K1919=LIST!$A$78,0,(MIN(D1919,8)-K1919))))))</f>
        <v>0</v>
      </c>
      <c r="K1919" s="185" t="str">
        <f>IF(D1919="","",IF('CLAIM FORM'!$M$7="",0,IF(L1919=LIST!$A$78,0,IF('CLAIM FORM'!$M$7="R&amp;D",0,IF(E1919="",LIST!$A$75,IF(F1919=LIST!$F$30,0,IFERROR(((VLOOKUP(E1919,'TRAINING CODE'!B:D,3,FALSE)*MIN(D1919,8))),LIST!$A$76)))))))</f>
        <v/>
      </c>
      <c r="L1919" s="183" t="str">
        <f>IF(B1919="","",IF('CLAIM FORM'!$M$7="",LIST!$A$77,IFERROR(VLOOKUP(B1919,'PHR (Project Hourly Rate)'!B:G,6,FALSE),LIST!$A$78)))</f>
        <v/>
      </c>
    </row>
    <row r="1920" spans="1:12" ht="36" customHeight="1">
      <c r="A1920" s="184">
        <v>1918</v>
      </c>
      <c r="B1920" s="46"/>
      <c r="C1920" s="47"/>
      <c r="D1920" s="48"/>
      <c r="E1920" s="49"/>
      <c r="F1920" s="49"/>
      <c r="G1920" s="41" t="str">
        <f>IF(C1920="","",VLOOKUP(WEEKDAY(C1920),LIST!$A$15:$B$21,2,FALSE))</f>
        <v/>
      </c>
      <c r="H1920" s="42" t="str">
        <f>IF(B1920="","",IF(L1920=LIST!$A$80,LIST!$A$78,IF(L1920=LIST!$A$81,LIST!$A$78,IF(L1920=LIST!$A$82,LIST!$A$78,IF(IFERROR(VLOOKUP(B1920,'PHR (Project Hourly Rate)'!B:G,6,FALSE),LIST!$A$78)=0,LIST!$A$79,L1920)))))</f>
        <v/>
      </c>
      <c r="I1920" s="42" t="str">
        <f>IF(B1920="","",IF(L1920=LIST!$A$75,"",IF(K1920=LIST!$A$76,LIST!$A$76,IF(L1920=LIST!$A$77,"",IF(L1920=LIST!$A$78,"",IF(L1920=LIST!$A$80,"",IF(L1920=LIST!$A$72,"",IF(L1920=LIST!$A$73,"",IF(L1920=LIST!$A$81,"",IF(L1920=LIST!$A$82,"",IF(L1920=LIST!$A$79,"",IF(K1920=LIST!$A$75,LIST!$A$75,ROUND(J1920*L1920,2)))))))))))))</f>
        <v/>
      </c>
      <c r="J1920" s="43">
        <f>IF(D1920="",0,IF(K1920=LIST!$A$75,0,IF(K1920=LIST!$A$76,0,IF(K1920=LIST!$A$77,0,IF(K1920=LIST!$A$78,0,(MIN(D1920,8)-K1920))))))</f>
        <v>0</v>
      </c>
      <c r="K1920" s="185" t="str">
        <f>IF(D1920="","",IF('CLAIM FORM'!$M$7="",0,IF(L1920=LIST!$A$78,0,IF('CLAIM FORM'!$M$7="R&amp;D",0,IF(E1920="",LIST!$A$75,IF(F1920=LIST!$F$30,0,IFERROR(((VLOOKUP(E1920,'TRAINING CODE'!B:D,3,FALSE)*MIN(D1920,8))),LIST!$A$76)))))))</f>
        <v/>
      </c>
      <c r="L1920" s="183" t="str">
        <f>IF(B1920="","",IF('CLAIM FORM'!$M$7="",LIST!$A$77,IFERROR(VLOOKUP(B1920,'PHR (Project Hourly Rate)'!B:G,6,FALSE),LIST!$A$78)))</f>
        <v/>
      </c>
    </row>
    <row r="1921" spans="1:12" ht="36" customHeight="1">
      <c r="A1921" s="184">
        <v>1919</v>
      </c>
      <c r="B1921" s="46"/>
      <c r="C1921" s="47"/>
      <c r="D1921" s="48"/>
      <c r="E1921" s="49"/>
      <c r="F1921" s="49"/>
      <c r="G1921" s="41" t="str">
        <f>IF(C1921="","",VLOOKUP(WEEKDAY(C1921),LIST!$A$15:$B$21,2,FALSE))</f>
        <v/>
      </c>
      <c r="H1921" s="42" t="str">
        <f>IF(B1921="","",IF(L1921=LIST!$A$80,LIST!$A$78,IF(L1921=LIST!$A$81,LIST!$A$78,IF(L1921=LIST!$A$82,LIST!$A$78,IF(IFERROR(VLOOKUP(B1921,'PHR (Project Hourly Rate)'!B:G,6,FALSE),LIST!$A$78)=0,LIST!$A$79,L1921)))))</f>
        <v/>
      </c>
      <c r="I1921" s="42" t="str">
        <f>IF(B1921="","",IF(L1921=LIST!$A$75,"",IF(K1921=LIST!$A$76,LIST!$A$76,IF(L1921=LIST!$A$77,"",IF(L1921=LIST!$A$78,"",IF(L1921=LIST!$A$80,"",IF(L1921=LIST!$A$72,"",IF(L1921=LIST!$A$73,"",IF(L1921=LIST!$A$81,"",IF(L1921=LIST!$A$82,"",IF(L1921=LIST!$A$79,"",IF(K1921=LIST!$A$75,LIST!$A$75,ROUND(J1921*L1921,2)))))))))))))</f>
        <v/>
      </c>
      <c r="J1921" s="43">
        <f>IF(D1921="",0,IF(K1921=LIST!$A$75,0,IF(K1921=LIST!$A$76,0,IF(K1921=LIST!$A$77,0,IF(K1921=LIST!$A$78,0,(MIN(D1921,8)-K1921))))))</f>
        <v>0</v>
      </c>
      <c r="K1921" s="185" t="str">
        <f>IF(D1921="","",IF('CLAIM FORM'!$M$7="",0,IF(L1921=LIST!$A$78,0,IF('CLAIM FORM'!$M$7="R&amp;D",0,IF(E1921="",LIST!$A$75,IF(F1921=LIST!$F$30,0,IFERROR(((VLOOKUP(E1921,'TRAINING CODE'!B:D,3,FALSE)*MIN(D1921,8))),LIST!$A$76)))))))</f>
        <v/>
      </c>
      <c r="L1921" s="183" t="str">
        <f>IF(B1921="","",IF('CLAIM FORM'!$M$7="",LIST!$A$77,IFERROR(VLOOKUP(B1921,'PHR (Project Hourly Rate)'!B:G,6,FALSE),LIST!$A$78)))</f>
        <v/>
      </c>
    </row>
    <row r="1922" spans="1:12" ht="36" customHeight="1">
      <c r="A1922" s="184">
        <v>1920</v>
      </c>
      <c r="B1922" s="46"/>
      <c r="C1922" s="47"/>
      <c r="D1922" s="48"/>
      <c r="E1922" s="49"/>
      <c r="F1922" s="49"/>
      <c r="G1922" s="41" t="str">
        <f>IF(C1922="","",VLOOKUP(WEEKDAY(C1922),LIST!$A$15:$B$21,2,FALSE))</f>
        <v/>
      </c>
      <c r="H1922" s="42" t="str">
        <f>IF(B1922="","",IF(L1922=LIST!$A$80,LIST!$A$78,IF(L1922=LIST!$A$81,LIST!$A$78,IF(L1922=LIST!$A$82,LIST!$A$78,IF(IFERROR(VLOOKUP(B1922,'PHR (Project Hourly Rate)'!B:G,6,FALSE),LIST!$A$78)=0,LIST!$A$79,L1922)))))</f>
        <v/>
      </c>
      <c r="I1922" s="42" t="str">
        <f>IF(B1922="","",IF(L1922=LIST!$A$75,"",IF(K1922=LIST!$A$76,LIST!$A$76,IF(L1922=LIST!$A$77,"",IF(L1922=LIST!$A$78,"",IF(L1922=LIST!$A$80,"",IF(L1922=LIST!$A$72,"",IF(L1922=LIST!$A$73,"",IF(L1922=LIST!$A$81,"",IF(L1922=LIST!$A$82,"",IF(L1922=LIST!$A$79,"",IF(K1922=LIST!$A$75,LIST!$A$75,ROUND(J1922*L1922,2)))))))))))))</f>
        <v/>
      </c>
      <c r="J1922" s="43">
        <f>IF(D1922="",0,IF(K1922=LIST!$A$75,0,IF(K1922=LIST!$A$76,0,IF(K1922=LIST!$A$77,0,IF(K1922=LIST!$A$78,0,(MIN(D1922,8)-K1922))))))</f>
        <v>0</v>
      </c>
      <c r="K1922" s="185" t="str">
        <f>IF(D1922="","",IF('CLAIM FORM'!$M$7="",0,IF(L1922=LIST!$A$78,0,IF('CLAIM FORM'!$M$7="R&amp;D",0,IF(E1922="",LIST!$A$75,IF(F1922=LIST!$F$30,0,IFERROR(((VLOOKUP(E1922,'TRAINING CODE'!B:D,3,FALSE)*MIN(D1922,8))),LIST!$A$76)))))))</f>
        <v/>
      </c>
      <c r="L1922" s="183" t="str">
        <f>IF(B1922="","",IF('CLAIM FORM'!$M$7="",LIST!$A$77,IFERROR(VLOOKUP(B1922,'PHR (Project Hourly Rate)'!B:G,6,FALSE),LIST!$A$78)))</f>
        <v/>
      </c>
    </row>
    <row r="1923" spans="1:12" ht="36" customHeight="1">
      <c r="A1923" s="184">
        <v>1921</v>
      </c>
      <c r="B1923" s="46"/>
      <c r="C1923" s="47"/>
      <c r="D1923" s="48"/>
      <c r="E1923" s="49"/>
      <c r="F1923" s="49"/>
      <c r="G1923" s="41" t="str">
        <f>IF(C1923="","",VLOOKUP(WEEKDAY(C1923),LIST!$A$15:$B$21,2,FALSE))</f>
        <v/>
      </c>
      <c r="H1923" s="42" t="str">
        <f>IF(B1923="","",IF(L1923=LIST!$A$80,LIST!$A$78,IF(L1923=LIST!$A$81,LIST!$A$78,IF(L1923=LIST!$A$82,LIST!$A$78,IF(IFERROR(VLOOKUP(B1923,'PHR (Project Hourly Rate)'!B:G,6,FALSE),LIST!$A$78)=0,LIST!$A$79,L1923)))))</f>
        <v/>
      </c>
      <c r="I1923" s="42" t="str">
        <f>IF(B1923="","",IF(L1923=LIST!$A$75,"",IF(K1923=LIST!$A$76,LIST!$A$76,IF(L1923=LIST!$A$77,"",IF(L1923=LIST!$A$78,"",IF(L1923=LIST!$A$80,"",IF(L1923=LIST!$A$72,"",IF(L1923=LIST!$A$73,"",IF(L1923=LIST!$A$81,"",IF(L1923=LIST!$A$82,"",IF(L1923=LIST!$A$79,"",IF(K1923=LIST!$A$75,LIST!$A$75,ROUND(J1923*L1923,2)))))))))))))</f>
        <v/>
      </c>
      <c r="J1923" s="43">
        <f>IF(D1923="",0,IF(K1923=LIST!$A$75,0,IF(K1923=LIST!$A$76,0,IF(K1923=LIST!$A$77,0,IF(K1923=LIST!$A$78,0,(MIN(D1923,8)-K1923))))))</f>
        <v>0</v>
      </c>
      <c r="K1923" s="185" t="str">
        <f>IF(D1923="","",IF('CLAIM FORM'!$M$7="",0,IF(L1923=LIST!$A$78,0,IF('CLAIM FORM'!$M$7="R&amp;D",0,IF(E1923="",LIST!$A$75,IF(F1923=LIST!$F$30,0,IFERROR(((VLOOKUP(E1923,'TRAINING CODE'!B:D,3,FALSE)*MIN(D1923,8))),LIST!$A$76)))))))</f>
        <v/>
      </c>
      <c r="L1923" s="183" t="str">
        <f>IF(B1923="","",IF('CLAIM FORM'!$M$7="",LIST!$A$77,IFERROR(VLOOKUP(B1923,'PHR (Project Hourly Rate)'!B:G,6,FALSE),LIST!$A$78)))</f>
        <v/>
      </c>
    </row>
    <row r="1924" spans="1:12" ht="36" customHeight="1">
      <c r="A1924" s="184">
        <v>1922</v>
      </c>
      <c r="B1924" s="46"/>
      <c r="C1924" s="47"/>
      <c r="D1924" s="48"/>
      <c r="E1924" s="49"/>
      <c r="F1924" s="49"/>
      <c r="G1924" s="41" t="str">
        <f>IF(C1924="","",VLOOKUP(WEEKDAY(C1924),LIST!$A$15:$B$21,2,FALSE))</f>
        <v/>
      </c>
      <c r="H1924" s="42" t="str">
        <f>IF(B1924="","",IF(L1924=LIST!$A$80,LIST!$A$78,IF(L1924=LIST!$A$81,LIST!$A$78,IF(L1924=LIST!$A$82,LIST!$A$78,IF(IFERROR(VLOOKUP(B1924,'PHR (Project Hourly Rate)'!B:G,6,FALSE),LIST!$A$78)=0,LIST!$A$79,L1924)))))</f>
        <v/>
      </c>
      <c r="I1924" s="42" t="str">
        <f>IF(B1924="","",IF(L1924=LIST!$A$75,"",IF(K1924=LIST!$A$76,LIST!$A$76,IF(L1924=LIST!$A$77,"",IF(L1924=LIST!$A$78,"",IF(L1924=LIST!$A$80,"",IF(L1924=LIST!$A$72,"",IF(L1924=LIST!$A$73,"",IF(L1924=LIST!$A$81,"",IF(L1924=LIST!$A$82,"",IF(L1924=LIST!$A$79,"",IF(K1924=LIST!$A$75,LIST!$A$75,ROUND(J1924*L1924,2)))))))))))))</f>
        <v/>
      </c>
      <c r="J1924" s="43">
        <f>IF(D1924="",0,IF(K1924=LIST!$A$75,0,IF(K1924=LIST!$A$76,0,IF(K1924=LIST!$A$77,0,IF(K1924=LIST!$A$78,0,(MIN(D1924,8)-K1924))))))</f>
        <v>0</v>
      </c>
      <c r="K1924" s="185" t="str">
        <f>IF(D1924="","",IF('CLAIM FORM'!$M$7="",0,IF(L1924=LIST!$A$78,0,IF('CLAIM FORM'!$M$7="R&amp;D",0,IF(E1924="",LIST!$A$75,IF(F1924=LIST!$F$30,0,IFERROR(((VLOOKUP(E1924,'TRAINING CODE'!B:D,3,FALSE)*MIN(D1924,8))),LIST!$A$76)))))))</f>
        <v/>
      </c>
      <c r="L1924" s="183" t="str">
        <f>IF(B1924="","",IF('CLAIM FORM'!$M$7="",LIST!$A$77,IFERROR(VLOOKUP(B1924,'PHR (Project Hourly Rate)'!B:G,6,FALSE),LIST!$A$78)))</f>
        <v/>
      </c>
    </row>
    <row r="1925" spans="1:12" ht="36" customHeight="1">
      <c r="A1925" s="184">
        <v>1923</v>
      </c>
      <c r="B1925" s="46"/>
      <c r="C1925" s="47"/>
      <c r="D1925" s="48"/>
      <c r="E1925" s="49"/>
      <c r="F1925" s="49"/>
      <c r="G1925" s="41" t="str">
        <f>IF(C1925="","",VLOOKUP(WEEKDAY(C1925),LIST!$A$15:$B$21,2,FALSE))</f>
        <v/>
      </c>
      <c r="H1925" s="42" t="str">
        <f>IF(B1925="","",IF(L1925=LIST!$A$80,LIST!$A$78,IF(L1925=LIST!$A$81,LIST!$A$78,IF(L1925=LIST!$A$82,LIST!$A$78,IF(IFERROR(VLOOKUP(B1925,'PHR (Project Hourly Rate)'!B:G,6,FALSE),LIST!$A$78)=0,LIST!$A$79,L1925)))))</f>
        <v/>
      </c>
      <c r="I1925" s="42" t="str">
        <f>IF(B1925="","",IF(L1925=LIST!$A$75,"",IF(K1925=LIST!$A$76,LIST!$A$76,IF(L1925=LIST!$A$77,"",IF(L1925=LIST!$A$78,"",IF(L1925=LIST!$A$80,"",IF(L1925=LIST!$A$72,"",IF(L1925=LIST!$A$73,"",IF(L1925=LIST!$A$81,"",IF(L1925=LIST!$A$82,"",IF(L1925=LIST!$A$79,"",IF(K1925=LIST!$A$75,LIST!$A$75,ROUND(J1925*L1925,2)))))))))))))</f>
        <v/>
      </c>
      <c r="J1925" s="43">
        <f>IF(D1925="",0,IF(K1925=LIST!$A$75,0,IF(K1925=LIST!$A$76,0,IF(K1925=LIST!$A$77,0,IF(K1925=LIST!$A$78,0,(MIN(D1925,8)-K1925))))))</f>
        <v>0</v>
      </c>
      <c r="K1925" s="185" t="str">
        <f>IF(D1925="","",IF('CLAIM FORM'!$M$7="",0,IF(L1925=LIST!$A$78,0,IF('CLAIM FORM'!$M$7="R&amp;D",0,IF(E1925="",LIST!$A$75,IF(F1925=LIST!$F$30,0,IFERROR(((VLOOKUP(E1925,'TRAINING CODE'!B:D,3,FALSE)*MIN(D1925,8))),LIST!$A$76)))))))</f>
        <v/>
      </c>
      <c r="L1925" s="183" t="str">
        <f>IF(B1925="","",IF('CLAIM FORM'!$M$7="",LIST!$A$77,IFERROR(VLOOKUP(B1925,'PHR (Project Hourly Rate)'!B:G,6,FALSE),LIST!$A$78)))</f>
        <v/>
      </c>
    </row>
    <row r="1926" spans="1:12" ht="36" customHeight="1">
      <c r="A1926" s="184">
        <v>1924</v>
      </c>
      <c r="B1926" s="46"/>
      <c r="C1926" s="47"/>
      <c r="D1926" s="48"/>
      <c r="E1926" s="49"/>
      <c r="F1926" s="49"/>
      <c r="G1926" s="41" t="str">
        <f>IF(C1926="","",VLOOKUP(WEEKDAY(C1926),LIST!$A$15:$B$21,2,FALSE))</f>
        <v/>
      </c>
      <c r="H1926" s="42" t="str">
        <f>IF(B1926="","",IF(L1926=LIST!$A$80,LIST!$A$78,IF(L1926=LIST!$A$81,LIST!$A$78,IF(L1926=LIST!$A$82,LIST!$A$78,IF(IFERROR(VLOOKUP(B1926,'PHR (Project Hourly Rate)'!B:G,6,FALSE),LIST!$A$78)=0,LIST!$A$79,L1926)))))</f>
        <v/>
      </c>
      <c r="I1926" s="42" t="str">
        <f>IF(B1926="","",IF(L1926=LIST!$A$75,"",IF(K1926=LIST!$A$76,LIST!$A$76,IF(L1926=LIST!$A$77,"",IF(L1926=LIST!$A$78,"",IF(L1926=LIST!$A$80,"",IF(L1926=LIST!$A$72,"",IF(L1926=LIST!$A$73,"",IF(L1926=LIST!$A$81,"",IF(L1926=LIST!$A$82,"",IF(L1926=LIST!$A$79,"",IF(K1926=LIST!$A$75,LIST!$A$75,ROUND(J1926*L1926,2)))))))))))))</f>
        <v/>
      </c>
      <c r="J1926" s="43">
        <f>IF(D1926="",0,IF(K1926=LIST!$A$75,0,IF(K1926=LIST!$A$76,0,IF(K1926=LIST!$A$77,0,IF(K1926=LIST!$A$78,0,(MIN(D1926,8)-K1926))))))</f>
        <v>0</v>
      </c>
      <c r="K1926" s="185" t="str">
        <f>IF(D1926="","",IF('CLAIM FORM'!$M$7="",0,IF(L1926=LIST!$A$78,0,IF('CLAIM FORM'!$M$7="R&amp;D",0,IF(E1926="",LIST!$A$75,IF(F1926=LIST!$F$30,0,IFERROR(((VLOOKUP(E1926,'TRAINING CODE'!B:D,3,FALSE)*MIN(D1926,8))),LIST!$A$76)))))))</f>
        <v/>
      </c>
      <c r="L1926" s="183" t="str">
        <f>IF(B1926="","",IF('CLAIM FORM'!$M$7="",LIST!$A$77,IFERROR(VLOOKUP(B1926,'PHR (Project Hourly Rate)'!B:G,6,FALSE),LIST!$A$78)))</f>
        <v/>
      </c>
    </row>
    <row r="1927" spans="1:12" ht="36" customHeight="1">
      <c r="A1927" s="184">
        <v>1925</v>
      </c>
      <c r="B1927" s="46"/>
      <c r="C1927" s="47"/>
      <c r="D1927" s="48"/>
      <c r="E1927" s="49"/>
      <c r="F1927" s="49"/>
      <c r="G1927" s="41" t="str">
        <f>IF(C1927="","",VLOOKUP(WEEKDAY(C1927),LIST!$A$15:$B$21,2,FALSE))</f>
        <v/>
      </c>
      <c r="H1927" s="42" t="str">
        <f>IF(B1927="","",IF(L1927=LIST!$A$80,LIST!$A$78,IF(L1927=LIST!$A$81,LIST!$A$78,IF(L1927=LIST!$A$82,LIST!$A$78,IF(IFERROR(VLOOKUP(B1927,'PHR (Project Hourly Rate)'!B:G,6,FALSE),LIST!$A$78)=0,LIST!$A$79,L1927)))))</f>
        <v/>
      </c>
      <c r="I1927" s="42" t="str">
        <f>IF(B1927="","",IF(L1927=LIST!$A$75,"",IF(K1927=LIST!$A$76,LIST!$A$76,IF(L1927=LIST!$A$77,"",IF(L1927=LIST!$A$78,"",IF(L1927=LIST!$A$80,"",IF(L1927=LIST!$A$72,"",IF(L1927=LIST!$A$73,"",IF(L1927=LIST!$A$81,"",IF(L1927=LIST!$A$82,"",IF(L1927=LIST!$A$79,"",IF(K1927=LIST!$A$75,LIST!$A$75,ROUND(J1927*L1927,2)))))))))))))</f>
        <v/>
      </c>
      <c r="J1927" s="43">
        <f>IF(D1927="",0,IF(K1927=LIST!$A$75,0,IF(K1927=LIST!$A$76,0,IF(K1927=LIST!$A$77,0,IF(K1927=LIST!$A$78,0,(MIN(D1927,8)-K1927))))))</f>
        <v>0</v>
      </c>
      <c r="K1927" s="185" t="str">
        <f>IF(D1927="","",IF('CLAIM FORM'!$M$7="",0,IF(L1927=LIST!$A$78,0,IF('CLAIM FORM'!$M$7="R&amp;D",0,IF(E1927="",LIST!$A$75,IF(F1927=LIST!$F$30,0,IFERROR(((VLOOKUP(E1927,'TRAINING CODE'!B:D,3,FALSE)*MIN(D1927,8))),LIST!$A$76)))))))</f>
        <v/>
      </c>
      <c r="L1927" s="183" t="str">
        <f>IF(B1927="","",IF('CLAIM FORM'!$M$7="",LIST!$A$77,IFERROR(VLOOKUP(B1927,'PHR (Project Hourly Rate)'!B:G,6,FALSE),LIST!$A$78)))</f>
        <v/>
      </c>
    </row>
    <row r="1928" spans="1:12" ht="36" customHeight="1">
      <c r="A1928" s="184">
        <v>1926</v>
      </c>
      <c r="B1928" s="46"/>
      <c r="C1928" s="47"/>
      <c r="D1928" s="48"/>
      <c r="E1928" s="49"/>
      <c r="F1928" s="49"/>
      <c r="G1928" s="41" t="str">
        <f>IF(C1928="","",VLOOKUP(WEEKDAY(C1928),LIST!$A$15:$B$21,2,FALSE))</f>
        <v/>
      </c>
      <c r="H1928" s="42" t="str">
        <f>IF(B1928="","",IF(L1928=LIST!$A$80,LIST!$A$78,IF(L1928=LIST!$A$81,LIST!$A$78,IF(L1928=LIST!$A$82,LIST!$A$78,IF(IFERROR(VLOOKUP(B1928,'PHR (Project Hourly Rate)'!B:G,6,FALSE),LIST!$A$78)=0,LIST!$A$79,L1928)))))</f>
        <v/>
      </c>
      <c r="I1928" s="42" t="str">
        <f>IF(B1928="","",IF(L1928=LIST!$A$75,"",IF(K1928=LIST!$A$76,LIST!$A$76,IF(L1928=LIST!$A$77,"",IF(L1928=LIST!$A$78,"",IF(L1928=LIST!$A$80,"",IF(L1928=LIST!$A$72,"",IF(L1928=LIST!$A$73,"",IF(L1928=LIST!$A$81,"",IF(L1928=LIST!$A$82,"",IF(L1928=LIST!$A$79,"",IF(K1928=LIST!$A$75,LIST!$A$75,ROUND(J1928*L1928,2)))))))))))))</f>
        <v/>
      </c>
      <c r="J1928" s="43">
        <f>IF(D1928="",0,IF(K1928=LIST!$A$75,0,IF(K1928=LIST!$A$76,0,IF(K1928=LIST!$A$77,0,IF(K1928=LIST!$A$78,0,(MIN(D1928,8)-K1928))))))</f>
        <v>0</v>
      </c>
      <c r="K1928" s="185" t="str">
        <f>IF(D1928="","",IF('CLAIM FORM'!$M$7="",0,IF(L1928=LIST!$A$78,0,IF('CLAIM FORM'!$M$7="R&amp;D",0,IF(E1928="",LIST!$A$75,IF(F1928=LIST!$F$30,0,IFERROR(((VLOOKUP(E1928,'TRAINING CODE'!B:D,3,FALSE)*MIN(D1928,8))),LIST!$A$76)))))))</f>
        <v/>
      </c>
      <c r="L1928" s="183" t="str">
        <f>IF(B1928="","",IF('CLAIM FORM'!$M$7="",LIST!$A$77,IFERROR(VLOOKUP(B1928,'PHR (Project Hourly Rate)'!B:G,6,FALSE),LIST!$A$78)))</f>
        <v/>
      </c>
    </row>
    <row r="1929" spans="1:12" ht="36" customHeight="1">
      <c r="A1929" s="184">
        <v>1927</v>
      </c>
      <c r="B1929" s="46"/>
      <c r="C1929" s="47"/>
      <c r="D1929" s="48"/>
      <c r="E1929" s="49"/>
      <c r="F1929" s="49"/>
      <c r="G1929" s="41" t="str">
        <f>IF(C1929="","",VLOOKUP(WEEKDAY(C1929),LIST!$A$15:$B$21,2,FALSE))</f>
        <v/>
      </c>
      <c r="H1929" s="42" t="str">
        <f>IF(B1929="","",IF(L1929=LIST!$A$80,LIST!$A$78,IF(L1929=LIST!$A$81,LIST!$A$78,IF(L1929=LIST!$A$82,LIST!$A$78,IF(IFERROR(VLOOKUP(B1929,'PHR (Project Hourly Rate)'!B:G,6,FALSE),LIST!$A$78)=0,LIST!$A$79,L1929)))))</f>
        <v/>
      </c>
      <c r="I1929" s="42" t="str">
        <f>IF(B1929="","",IF(L1929=LIST!$A$75,"",IF(K1929=LIST!$A$76,LIST!$A$76,IF(L1929=LIST!$A$77,"",IF(L1929=LIST!$A$78,"",IF(L1929=LIST!$A$80,"",IF(L1929=LIST!$A$72,"",IF(L1929=LIST!$A$73,"",IF(L1929=LIST!$A$81,"",IF(L1929=LIST!$A$82,"",IF(L1929=LIST!$A$79,"",IF(K1929=LIST!$A$75,LIST!$A$75,ROUND(J1929*L1929,2)))))))))))))</f>
        <v/>
      </c>
      <c r="J1929" s="43">
        <f>IF(D1929="",0,IF(K1929=LIST!$A$75,0,IF(K1929=LIST!$A$76,0,IF(K1929=LIST!$A$77,0,IF(K1929=LIST!$A$78,0,(MIN(D1929,8)-K1929))))))</f>
        <v>0</v>
      </c>
      <c r="K1929" s="185" t="str">
        <f>IF(D1929="","",IF('CLAIM FORM'!$M$7="",0,IF(L1929=LIST!$A$78,0,IF('CLAIM FORM'!$M$7="R&amp;D",0,IF(E1929="",LIST!$A$75,IF(F1929=LIST!$F$30,0,IFERROR(((VLOOKUP(E1929,'TRAINING CODE'!B:D,3,FALSE)*MIN(D1929,8))),LIST!$A$76)))))))</f>
        <v/>
      </c>
      <c r="L1929" s="183" t="str">
        <f>IF(B1929="","",IF('CLAIM FORM'!$M$7="",LIST!$A$77,IFERROR(VLOOKUP(B1929,'PHR (Project Hourly Rate)'!B:G,6,FALSE),LIST!$A$78)))</f>
        <v/>
      </c>
    </row>
    <row r="1930" spans="1:12" ht="36" customHeight="1">
      <c r="A1930" s="184">
        <v>1928</v>
      </c>
      <c r="B1930" s="46"/>
      <c r="C1930" s="47"/>
      <c r="D1930" s="48"/>
      <c r="E1930" s="49"/>
      <c r="F1930" s="49"/>
      <c r="G1930" s="41" t="str">
        <f>IF(C1930="","",VLOOKUP(WEEKDAY(C1930),LIST!$A$15:$B$21,2,FALSE))</f>
        <v/>
      </c>
      <c r="H1930" s="42" t="str">
        <f>IF(B1930="","",IF(L1930=LIST!$A$80,LIST!$A$78,IF(L1930=LIST!$A$81,LIST!$A$78,IF(L1930=LIST!$A$82,LIST!$A$78,IF(IFERROR(VLOOKUP(B1930,'PHR (Project Hourly Rate)'!B:G,6,FALSE),LIST!$A$78)=0,LIST!$A$79,L1930)))))</f>
        <v/>
      </c>
      <c r="I1930" s="42" t="str">
        <f>IF(B1930="","",IF(L1930=LIST!$A$75,"",IF(K1930=LIST!$A$76,LIST!$A$76,IF(L1930=LIST!$A$77,"",IF(L1930=LIST!$A$78,"",IF(L1930=LIST!$A$80,"",IF(L1930=LIST!$A$72,"",IF(L1930=LIST!$A$73,"",IF(L1930=LIST!$A$81,"",IF(L1930=LIST!$A$82,"",IF(L1930=LIST!$A$79,"",IF(K1930=LIST!$A$75,LIST!$A$75,ROUND(J1930*L1930,2)))))))))))))</f>
        <v/>
      </c>
      <c r="J1930" s="43">
        <f>IF(D1930="",0,IF(K1930=LIST!$A$75,0,IF(K1930=LIST!$A$76,0,IF(K1930=LIST!$A$77,0,IF(K1930=LIST!$A$78,0,(MIN(D1930,8)-K1930))))))</f>
        <v>0</v>
      </c>
      <c r="K1930" s="185" t="str">
        <f>IF(D1930="","",IF('CLAIM FORM'!$M$7="",0,IF(L1930=LIST!$A$78,0,IF('CLAIM FORM'!$M$7="R&amp;D",0,IF(E1930="",LIST!$A$75,IF(F1930=LIST!$F$30,0,IFERROR(((VLOOKUP(E1930,'TRAINING CODE'!B:D,3,FALSE)*MIN(D1930,8))),LIST!$A$76)))))))</f>
        <v/>
      </c>
      <c r="L1930" s="183" t="str">
        <f>IF(B1930="","",IF('CLAIM FORM'!$M$7="",LIST!$A$77,IFERROR(VLOOKUP(B1930,'PHR (Project Hourly Rate)'!B:G,6,FALSE),LIST!$A$78)))</f>
        <v/>
      </c>
    </row>
    <row r="1931" spans="1:12" ht="36" customHeight="1">
      <c r="A1931" s="184">
        <v>1929</v>
      </c>
      <c r="B1931" s="46"/>
      <c r="C1931" s="47"/>
      <c r="D1931" s="48"/>
      <c r="E1931" s="49"/>
      <c r="F1931" s="49"/>
      <c r="G1931" s="41" t="str">
        <f>IF(C1931="","",VLOOKUP(WEEKDAY(C1931),LIST!$A$15:$B$21,2,FALSE))</f>
        <v/>
      </c>
      <c r="H1931" s="42" t="str">
        <f>IF(B1931="","",IF(L1931=LIST!$A$80,LIST!$A$78,IF(L1931=LIST!$A$81,LIST!$A$78,IF(L1931=LIST!$A$82,LIST!$A$78,IF(IFERROR(VLOOKUP(B1931,'PHR (Project Hourly Rate)'!B:G,6,FALSE),LIST!$A$78)=0,LIST!$A$79,L1931)))))</f>
        <v/>
      </c>
      <c r="I1931" s="42" t="str">
        <f>IF(B1931="","",IF(L1931=LIST!$A$75,"",IF(K1931=LIST!$A$76,LIST!$A$76,IF(L1931=LIST!$A$77,"",IF(L1931=LIST!$A$78,"",IF(L1931=LIST!$A$80,"",IF(L1931=LIST!$A$72,"",IF(L1931=LIST!$A$73,"",IF(L1931=LIST!$A$81,"",IF(L1931=LIST!$A$82,"",IF(L1931=LIST!$A$79,"",IF(K1931=LIST!$A$75,LIST!$A$75,ROUND(J1931*L1931,2)))))))))))))</f>
        <v/>
      </c>
      <c r="J1931" s="43">
        <f>IF(D1931="",0,IF(K1931=LIST!$A$75,0,IF(K1931=LIST!$A$76,0,IF(K1931=LIST!$A$77,0,IF(K1931=LIST!$A$78,0,(MIN(D1931,8)-K1931))))))</f>
        <v>0</v>
      </c>
      <c r="K1931" s="185" t="str">
        <f>IF(D1931="","",IF('CLAIM FORM'!$M$7="",0,IF(L1931=LIST!$A$78,0,IF('CLAIM FORM'!$M$7="R&amp;D",0,IF(E1931="",LIST!$A$75,IF(F1931=LIST!$F$30,0,IFERROR(((VLOOKUP(E1931,'TRAINING CODE'!B:D,3,FALSE)*MIN(D1931,8))),LIST!$A$76)))))))</f>
        <v/>
      </c>
      <c r="L1931" s="183" t="str">
        <f>IF(B1931="","",IF('CLAIM FORM'!$M$7="",LIST!$A$77,IFERROR(VLOOKUP(B1931,'PHR (Project Hourly Rate)'!B:G,6,FALSE),LIST!$A$78)))</f>
        <v/>
      </c>
    </row>
    <row r="1932" spans="1:12" ht="36" customHeight="1">
      <c r="A1932" s="184">
        <v>1930</v>
      </c>
      <c r="B1932" s="46"/>
      <c r="C1932" s="47"/>
      <c r="D1932" s="48"/>
      <c r="E1932" s="49"/>
      <c r="F1932" s="49"/>
      <c r="G1932" s="41" t="str">
        <f>IF(C1932="","",VLOOKUP(WEEKDAY(C1932),LIST!$A$15:$B$21,2,FALSE))</f>
        <v/>
      </c>
      <c r="H1932" s="42" t="str">
        <f>IF(B1932="","",IF(L1932=LIST!$A$80,LIST!$A$78,IF(L1932=LIST!$A$81,LIST!$A$78,IF(L1932=LIST!$A$82,LIST!$A$78,IF(IFERROR(VLOOKUP(B1932,'PHR (Project Hourly Rate)'!B:G,6,FALSE),LIST!$A$78)=0,LIST!$A$79,L1932)))))</f>
        <v/>
      </c>
      <c r="I1932" s="42" t="str">
        <f>IF(B1932="","",IF(L1932=LIST!$A$75,"",IF(K1932=LIST!$A$76,LIST!$A$76,IF(L1932=LIST!$A$77,"",IF(L1932=LIST!$A$78,"",IF(L1932=LIST!$A$80,"",IF(L1932=LIST!$A$72,"",IF(L1932=LIST!$A$73,"",IF(L1932=LIST!$A$81,"",IF(L1932=LIST!$A$82,"",IF(L1932=LIST!$A$79,"",IF(K1932=LIST!$A$75,LIST!$A$75,ROUND(J1932*L1932,2)))))))))))))</f>
        <v/>
      </c>
      <c r="J1932" s="43">
        <f>IF(D1932="",0,IF(K1932=LIST!$A$75,0,IF(K1932=LIST!$A$76,0,IF(K1932=LIST!$A$77,0,IF(K1932=LIST!$A$78,0,(MIN(D1932,8)-K1932))))))</f>
        <v>0</v>
      </c>
      <c r="K1932" s="185" t="str">
        <f>IF(D1932="","",IF('CLAIM FORM'!$M$7="",0,IF(L1932=LIST!$A$78,0,IF('CLAIM FORM'!$M$7="R&amp;D",0,IF(E1932="",LIST!$A$75,IF(F1932=LIST!$F$30,0,IFERROR(((VLOOKUP(E1932,'TRAINING CODE'!B:D,3,FALSE)*MIN(D1932,8))),LIST!$A$76)))))))</f>
        <v/>
      </c>
      <c r="L1932" s="183" t="str">
        <f>IF(B1932="","",IF('CLAIM FORM'!$M$7="",LIST!$A$77,IFERROR(VLOOKUP(B1932,'PHR (Project Hourly Rate)'!B:G,6,FALSE),LIST!$A$78)))</f>
        <v/>
      </c>
    </row>
    <row r="1933" spans="1:12" ht="36" customHeight="1">
      <c r="A1933" s="184">
        <v>1931</v>
      </c>
      <c r="B1933" s="46"/>
      <c r="C1933" s="47"/>
      <c r="D1933" s="48"/>
      <c r="E1933" s="49"/>
      <c r="F1933" s="49"/>
      <c r="G1933" s="41" t="str">
        <f>IF(C1933="","",VLOOKUP(WEEKDAY(C1933),LIST!$A$15:$B$21,2,FALSE))</f>
        <v/>
      </c>
      <c r="H1933" s="42" t="str">
        <f>IF(B1933="","",IF(L1933=LIST!$A$80,LIST!$A$78,IF(L1933=LIST!$A$81,LIST!$A$78,IF(L1933=LIST!$A$82,LIST!$A$78,IF(IFERROR(VLOOKUP(B1933,'PHR (Project Hourly Rate)'!B:G,6,FALSE),LIST!$A$78)=0,LIST!$A$79,L1933)))))</f>
        <v/>
      </c>
      <c r="I1933" s="42" t="str">
        <f>IF(B1933="","",IF(L1933=LIST!$A$75,"",IF(K1933=LIST!$A$76,LIST!$A$76,IF(L1933=LIST!$A$77,"",IF(L1933=LIST!$A$78,"",IF(L1933=LIST!$A$80,"",IF(L1933=LIST!$A$72,"",IF(L1933=LIST!$A$73,"",IF(L1933=LIST!$A$81,"",IF(L1933=LIST!$A$82,"",IF(L1933=LIST!$A$79,"",IF(K1933=LIST!$A$75,LIST!$A$75,ROUND(J1933*L1933,2)))))))))))))</f>
        <v/>
      </c>
      <c r="J1933" s="43">
        <f>IF(D1933="",0,IF(K1933=LIST!$A$75,0,IF(K1933=LIST!$A$76,0,IF(K1933=LIST!$A$77,0,IF(K1933=LIST!$A$78,0,(MIN(D1933,8)-K1933))))))</f>
        <v>0</v>
      </c>
      <c r="K1933" s="185" t="str">
        <f>IF(D1933="","",IF('CLAIM FORM'!$M$7="",0,IF(L1933=LIST!$A$78,0,IF('CLAIM FORM'!$M$7="R&amp;D",0,IF(E1933="",LIST!$A$75,IF(F1933=LIST!$F$30,0,IFERROR(((VLOOKUP(E1933,'TRAINING CODE'!B:D,3,FALSE)*MIN(D1933,8))),LIST!$A$76)))))))</f>
        <v/>
      </c>
      <c r="L1933" s="183" t="str">
        <f>IF(B1933="","",IF('CLAIM FORM'!$M$7="",LIST!$A$77,IFERROR(VLOOKUP(B1933,'PHR (Project Hourly Rate)'!B:G,6,FALSE),LIST!$A$78)))</f>
        <v/>
      </c>
    </row>
    <row r="1934" spans="1:12" ht="36" customHeight="1">
      <c r="A1934" s="184">
        <v>1932</v>
      </c>
      <c r="B1934" s="46"/>
      <c r="C1934" s="47"/>
      <c r="D1934" s="48"/>
      <c r="E1934" s="49"/>
      <c r="F1934" s="49"/>
      <c r="G1934" s="41" t="str">
        <f>IF(C1934="","",VLOOKUP(WEEKDAY(C1934),LIST!$A$15:$B$21,2,FALSE))</f>
        <v/>
      </c>
      <c r="H1934" s="42" t="str">
        <f>IF(B1934="","",IF(L1934=LIST!$A$80,LIST!$A$78,IF(L1934=LIST!$A$81,LIST!$A$78,IF(L1934=LIST!$A$82,LIST!$A$78,IF(IFERROR(VLOOKUP(B1934,'PHR (Project Hourly Rate)'!B:G,6,FALSE),LIST!$A$78)=0,LIST!$A$79,L1934)))))</f>
        <v/>
      </c>
      <c r="I1934" s="42" t="str">
        <f>IF(B1934="","",IF(L1934=LIST!$A$75,"",IF(K1934=LIST!$A$76,LIST!$A$76,IF(L1934=LIST!$A$77,"",IF(L1934=LIST!$A$78,"",IF(L1934=LIST!$A$80,"",IF(L1934=LIST!$A$72,"",IF(L1934=LIST!$A$73,"",IF(L1934=LIST!$A$81,"",IF(L1934=LIST!$A$82,"",IF(L1934=LIST!$A$79,"",IF(K1934=LIST!$A$75,LIST!$A$75,ROUND(J1934*L1934,2)))))))))))))</f>
        <v/>
      </c>
      <c r="J1934" s="43">
        <f>IF(D1934="",0,IF(K1934=LIST!$A$75,0,IF(K1934=LIST!$A$76,0,IF(K1934=LIST!$A$77,0,IF(K1934=LIST!$A$78,0,(MIN(D1934,8)-K1934))))))</f>
        <v>0</v>
      </c>
      <c r="K1934" s="185" t="str">
        <f>IF(D1934="","",IF('CLAIM FORM'!$M$7="",0,IF(L1934=LIST!$A$78,0,IF('CLAIM FORM'!$M$7="R&amp;D",0,IF(E1934="",LIST!$A$75,IF(F1934=LIST!$F$30,0,IFERROR(((VLOOKUP(E1934,'TRAINING CODE'!B:D,3,FALSE)*MIN(D1934,8))),LIST!$A$76)))))))</f>
        <v/>
      </c>
      <c r="L1934" s="183" t="str">
        <f>IF(B1934="","",IF('CLAIM FORM'!$M$7="",LIST!$A$77,IFERROR(VLOOKUP(B1934,'PHR (Project Hourly Rate)'!B:G,6,FALSE),LIST!$A$78)))</f>
        <v/>
      </c>
    </row>
    <row r="1935" spans="1:12" ht="36" customHeight="1">
      <c r="A1935" s="184">
        <v>1933</v>
      </c>
      <c r="B1935" s="46"/>
      <c r="C1935" s="47"/>
      <c r="D1935" s="48"/>
      <c r="E1935" s="49"/>
      <c r="F1935" s="49"/>
      <c r="G1935" s="41" t="str">
        <f>IF(C1935="","",VLOOKUP(WEEKDAY(C1935),LIST!$A$15:$B$21,2,FALSE))</f>
        <v/>
      </c>
      <c r="H1935" s="42" t="str">
        <f>IF(B1935="","",IF(L1935=LIST!$A$80,LIST!$A$78,IF(L1935=LIST!$A$81,LIST!$A$78,IF(L1935=LIST!$A$82,LIST!$A$78,IF(IFERROR(VLOOKUP(B1935,'PHR (Project Hourly Rate)'!B:G,6,FALSE),LIST!$A$78)=0,LIST!$A$79,L1935)))))</f>
        <v/>
      </c>
      <c r="I1935" s="42" t="str">
        <f>IF(B1935="","",IF(L1935=LIST!$A$75,"",IF(K1935=LIST!$A$76,LIST!$A$76,IF(L1935=LIST!$A$77,"",IF(L1935=LIST!$A$78,"",IF(L1935=LIST!$A$80,"",IF(L1935=LIST!$A$72,"",IF(L1935=LIST!$A$73,"",IF(L1935=LIST!$A$81,"",IF(L1935=LIST!$A$82,"",IF(L1935=LIST!$A$79,"",IF(K1935=LIST!$A$75,LIST!$A$75,ROUND(J1935*L1935,2)))))))))))))</f>
        <v/>
      </c>
      <c r="J1935" s="43">
        <f>IF(D1935="",0,IF(K1935=LIST!$A$75,0,IF(K1935=LIST!$A$76,0,IF(K1935=LIST!$A$77,0,IF(K1935=LIST!$A$78,0,(MIN(D1935,8)-K1935))))))</f>
        <v>0</v>
      </c>
      <c r="K1935" s="185" t="str">
        <f>IF(D1935="","",IF('CLAIM FORM'!$M$7="",0,IF(L1935=LIST!$A$78,0,IF('CLAIM FORM'!$M$7="R&amp;D",0,IF(E1935="",LIST!$A$75,IF(F1935=LIST!$F$30,0,IFERROR(((VLOOKUP(E1935,'TRAINING CODE'!B:D,3,FALSE)*MIN(D1935,8))),LIST!$A$76)))))))</f>
        <v/>
      </c>
      <c r="L1935" s="183" t="str">
        <f>IF(B1935="","",IF('CLAIM FORM'!$M$7="",LIST!$A$77,IFERROR(VLOOKUP(B1935,'PHR (Project Hourly Rate)'!B:G,6,FALSE),LIST!$A$78)))</f>
        <v/>
      </c>
    </row>
    <row r="1936" spans="1:12" ht="36" customHeight="1">
      <c r="A1936" s="184">
        <v>1934</v>
      </c>
      <c r="B1936" s="46"/>
      <c r="C1936" s="47"/>
      <c r="D1936" s="48"/>
      <c r="E1936" s="49"/>
      <c r="F1936" s="49"/>
      <c r="G1936" s="41" t="str">
        <f>IF(C1936="","",VLOOKUP(WEEKDAY(C1936),LIST!$A$15:$B$21,2,FALSE))</f>
        <v/>
      </c>
      <c r="H1936" s="42" t="str">
        <f>IF(B1936="","",IF(L1936=LIST!$A$80,LIST!$A$78,IF(L1936=LIST!$A$81,LIST!$A$78,IF(L1936=LIST!$A$82,LIST!$A$78,IF(IFERROR(VLOOKUP(B1936,'PHR (Project Hourly Rate)'!B:G,6,FALSE),LIST!$A$78)=0,LIST!$A$79,L1936)))))</f>
        <v/>
      </c>
      <c r="I1936" s="42" t="str">
        <f>IF(B1936="","",IF(L1936=LIST!$A$75,"",IF(K1936=LIST!$A$76,LIST!$A$76,IF(L1936=LIST!$A$77,"",IF(L1936=LIST!$A$78,"",IF(L1936=LIST!$A$80,"",IF(L1936=LIST!$A$72,"",IF(L1936=LIST!$A$73,"",IF(L1936=LIST!$A$81,"",IF(L1936=LIST!$A$82,"",IF(L1936=LIST!$A$79,"",IF(K1936=LIST!$A$75,LIST!$A$75,ROUND(J1936*L1936,2)))))))))))))</f>
        <v/>
      </c>
      <c r="J1936" s="43">
        <f>IF(D1936="",0,IF(K1936=LIST!$A$75,0,IF(K1936=LIST!$A$76,0,IF(K1936=LIST!$A$77,0,IF(K1936=LIST!$A$78,0,(MIN(D1936,8)-K1936))))))</f>
        <v>0</v>
      </c>
      <c r="K1936" s="185" t="str">
        <f>IF(D1936="","",IF('CLAIM FORM'!$M$7="",0,IF(L1936=LIST!$A$78,0,IF('CLAIM FORM'!$M$7="R&amp;D",0,IF(E1936="",LIST!$A$75,IF(F1936=LIST!$F$30,0,IFERROR(((VLOOKUP(E1936,'TRAINING CODE'!B:D,3,FALSE)*MIN(D1936,8))),LIST!$A$76)))))))</f>
        <v/>
      </c>
      <c r="L1936" s="183" t="str">
        <f>IF(B1936="","",IF('CLAIM FORM'!$M$7="",LIST!$A$77,IFERROR(VLOOKUP(B1936,'PHR (Project Hourly Rate)'!B:G,6,FALSE),LIST!$A$78)))</f>
        <v/>
      </c>
    </row>
    <row r="1937" spans="1:12" ht="36" customHeight="1">
      <c r="A1937" s="184">
        <v>1935</v>
      </c>
      <c r="B1937" s="46"/>
      <c r="C1937" s="47"/>
      <c r="D1937" s="48"/>
      <c r="E1937" s="49"/>
      <c r="F1937" s="49"/>
      <c r="G1937" s="41" t="str">
        <f>IF(C1937="","",VLOOKUP(WEEKDAY(C1937),LIST!$A$15:$B$21,2,FALSE))</f>
        <v/>
      </c>
      <c r="H1937" s="42" t="str">
        <f>IF(B1937="","",IF(L1937=LIST!$A$80,LIST!$A$78,IF(L1937=LIST!$A$81,LIST!$A$78,IF(L1937=LIST!$A$82,LIST!$A$78,IF(IFERROR(VLOOKUP(B1937,'PHR (Project Hourly Rate)'!B:G,6,FALSE),LIST!$A$78)=0,LIST!$A$79,L1937)))))</f>
        <v/>
      </c>
      <c r="I1937" s="42" t="str">
        <f>IF(B1937="","",IF(L1937=LIST!$A$75,"",IF(K1937=LIST!$A$76,LIST!$A$76,IF(L1937=LIST!$A$77,"",IF(L1937=LIST!$A$78,"",IF(L1937=LIST!$A$80,"",IF(L1937=LIST!$A$72,"",IF(L1937=LIST!$A$73,"",IF(L1937=LIST!$A$81,"",IF(L1937=LIST!$A$82,"",IF(L1937=LIST!$A$79,"",IF(K1937=LIST!$A$75,LIST!$A$75,ROUND(J1937*L1937,2)))))))))))))</f>
        <v/>
      </c>
      <c r="J1937" s="43">
        <f>IF(D1937="",0,IF(K1937=LIST!$A$75,0,IF(K1937=LIST!$A$76,0,IF(K1937=LIST!$A$77,0,IF(K1937=LIST!$A$78,0,(MIN(D1937,8)-K1937))))))</f>
        <v>0</v>
      </c>
      <c r="K1937" s="185" t="str">
        <f>IF(D1937="","",IF('CLAIM FORM'!$M$7="",0,IF(L1937=LIST!$A$78,0,IF('CLAIM FORM'!$M$7="R&amp;D",0,IF(E1937="",LIST!$A$75,IF(F1937=LIST!$F$30,0,IFERROR(((VLOOKUP(E1937,'TRAINING CODE'!B:D,3,FALSE)*MIN(D1937,8))),LIST!$A$76)))))))</f>
        <v/>
      </c>
      <c r="L1937" s="183" t="str">
        <f>IF(B1937="","",IF('CLAIM FORM'!$M$7="",LIST!$A$77,IFERROR(VLOOKUP(B1937,'PHR (Project Hourly Rate)'!B:G,6,FALSE),LIST!$A$78)))</f>
        <v/>
      </c>
    </row>
    <row r="1938" spans="1:12" ht="36" customHeight="1">
      <c r="A1938" s="184">
        <v>1936</v>
      </c>
      <c r="B1938" s="46"/>
      <c r="C1938" s="47"/>
      <c r="D1938" s="48"/>
      <c r="E1938" s="49"/>
      <c r="F1938" s="49"/>
      <c r="G1938" s="41" t="str">
        <f>IF(C1938="","",VLOOKUP(WEEKDAY(C1938),LIST!$A$15:$B$21,2,FALSE))</f>
        <v/>
      </c>
      <c r="H1938" s="42" t="str">
        <f>IF(B1938="","",IF(L1938=LIST!$A$80,LIST!$A$78,IF(L1938=LIST!$A$81,LIST!$A$78,IF(L1938=LIST!$A$82,LIST!$A$78,IF(IFERROR(VLOOKUP(B1938,'PHR (Project Hourly Rate)'!B:G,6,FALSE),LIST!$A$78)=0,LIST!$A$79,L1938)))))</f>
        <v/>
      </c>
      <c r="I1938" s="42" t="str">
        <f>IF(B1938="","",IF(L1938=LIST!$A$75,"",IF(K1938=LIST!$A$76,LIST!$A$76,IF(L1938=LIST!$A$77,"",IF(L1938=LIST!$A$78,"",IF(L1938=LIST!$A$80,"",IF(L1938=LIST!$A$72,"",IF(L1938=LIST!$A$73,"",IF(L1938=LIST!$A$81,"",IF(L1938=LIST!$A$82,"",IF(L1938=LIST!$A$79,"",IF(K1938=LIST!$A$75,LIST!$A$75,ROUND(J1938*L1938,2)))))))))))))</f>
        <v/>
      </c>
      <c r="J1938" s="43">
        <f>IF(D1938="",0,IF(K1938=LIST!$A$75,0,IF(K1938=LIST!$A$76,0,IF(K1938=LIST!$A$77,0,IF(K1938=LIST!$A$78,0,(MIN(D1938,8)-K1938))))))</f>
        <v>0</v>
      </c>
      <c r="K1938" s="185" t="str">
        <f>IF(D1938="","",IF('CLAIM FORM'!$M$7="",0,IF(L1938=LIST!$A$78,0,IF('CLAIM FORM'!$M$7="R&amp;D",0,IF(E1938="",LIST!$A$75,IF(F1938=LIST!$F$30,0,IFERROR(((VLOOKUP(E1938,'TRAINING CODE'!B:D,3,FALSE)*MIN(D1938,8))),LIST!$A$76)))))))</f>
        <v/>
      </c>
      <c r="L1938" s="183" t="str">
        <f>IF(B1938="","",IF('CLAIM FORM'!$M$7="",LIST!$A$77,IFERROR(VLOOKUP(B1938,'PHR (Project Hourly Rate)'!B:G,6,FALSE),LIST!$A$78)))</f>
        <v/>
      </c>
    </row>
    <row r="1939" spans="1:12" ht="36" customHeight="1">
      <c r="A1939" s="184">
        <v>1937</v>
      </c>
      <c r="B1939" s="46"/>
      <c r="C1939" s="47"/>
      <c r="D1939" s="48"/>
      <c r="E1939" s="49"/>
      <c r="F1939" s="49"/>
      <c r="G1939" s="41" t="str">
        <f>IF(C1939="","",VLOOKUP(WEEKDAY(C1939),LIST!$A$15:$B$21,2,FALSE))</f>
        <v/>
      </c>
      <c r="H1939" s="42" t="str">
        <f>IF(B1939="","",IF(L1939=LIST!$A$80,LIST!$A$78,IF(L1939=LIST!$A$81,LIST!$A$78,IF(L1939=LIST!$A$82,LIST!$A$78,IF(IFERROR(VLOOKUP(B1939,'PHR (Project Hourly Rate)'!B:G,6,FALSE),LIST!$A$78)=0,LIST!$A$79,L1939)))))</f>
        <v/>
      </c>
      <c r="I1939" s="42" t="str">
        <f>IF(B1939="","",IF(L1939=LIST!$A$75,"",IF(K1939=LIST!$A$76,LIST!$A$76,IF(L1939=LIST!$A$77,"",IF(L1939=LIST!$A$78,"",IF(L1939=LIST!$A$80,"",IF(L1939=LIST!$A$72,"",IF(L1939=LIST!$A$73,"",IF(L1939=LIST!$A$81,"",IF(L1939=LIST!$A$82,"",IF(L1939=LIST!$A$79,"",IF(K1939=LIST!$A$75,LIST!$A$75,ROUND(J1939*L1939,2)))))))))))))</f>
        <v/>
      </c>
      <c r="J1939" s="43">
        <f>IF(D1939="",0,IF(K1939=LIST!$A$75,0,IF(K1939=LIST!$A$76,0,IF(K1939=LIST!$A$77,0,IF(K1939=LIST!$A$78,0,(MIN(D1939,8)-K1939))))))</f>
        <v>0</v>
      </c>
      <c r="K1939" s="185" t="str">
        <f>IF(D1939="","",IF('CLAIM FORM'!$M$7="",0,IF(L1939=LIST!$A$78,0,IF('CLAIM FORM'!$M$7="R&amp;D",0,IF(E1939="",LIST!$A$75,IF(F1939=LIST!$F$30,0,IFERROR(((VLOOKUP(E1939,'TRAINING CODE'!B:D,3,FALSE)*MIN(D1939,8))),LIST!$A$76)))))))</f>
        <v/>
      </c>
      <c r="L1939" s="183" t="str">
        <f>IF(B1939="","",IF('CLAIM FORM'!$M$7="",LIST!$A$77,IFERROR(VLOOKUP(B1939,'PHR (Project Hourly Rate)'!B:G,6,FALSE),LIST!$A$78)))</f>
        <v/>
      </c>
    </row>
    <row r="1940" spans="1:12" ht="36" customHeight="1">
      <c r="A1940" s="184">
        <v>1938</v>
      </c>
      <c r="B1940" s="46"/>
      <c r="C1940" s="47"/>
      <c r="D1940" s="48"/>
      <c r="E1940" s="49"/>
      <c r="F1940" s="49"/>
      <c r="G1940" s="41" t="str">
        <f>IF(C1940="","",VLOOKUP(WEEKDAY(C1940),LIST!$A$15:$B$21,2,FALSE))</f>
        <v/>
      </c>
      <c r="H1940" s="42" t="str">
        <f>IF(B1940="","",IF(L1940=LIST!$A$80,LIST!$A$78,IF(L1940=LIST!$A$81,LIST!$A$78,IF(L1940=LIST!$A$82,LIST!$A$78,IF(IFERROR(VLOOKUP(B1940,'PHR (Project Hourly Rate)'!B:G,6,FALSE),LIST!$A$78)=0,LIST!$A$79,L1940)))))</f>
        <v/>
      </c>
      <c r="I1940" s="42" t="str">
        <f>IF(B1940="","",IF(L1940=LIST!$A$75,"",IF(K1940=LIST!$A$76,LIST!$A$76,IF(L1940=LIST!$A$77,"",IF(L1940=LIST!$A$78,"",IF(L1940=LIST!$A$80,"",IF(L1940=LIST!$A$72,"",IF(L1940=LIST!$A$73,"",IF(L1940=LIST!$A$81,"",IF(L1940=LIST!$A$82,"",IF(L1940=LIST!$A$79,"",IF(K1940=LIST!$A$75,LIST!$A$75,ROUND(J1940*L1940,2)))))))))))))</f>
        <v/>
      </c>
      <c r="J1940" s="43">
        <f>IF(D1940="",0,IF(K1940=LIST!$A$75,0,IF(K1940=LIST!$A$76,0,IF(K1940=LIST!$A$77,0,IF(K1940=LIST!$A$78,0,(MIN(D1940,8)-K1940))))))</f>
        <v>0</v>
      </c>
      <c r="K1940" s="185" t="str">
        <f>IF(D1940="","",IF('CLAIM FORM'!$M$7="",0,IF(L1940=LIST!$A$78,0,IF('CLAIM FORM'!$M$7="R&amp;D",0,IF(E1940="",LIST!$A$75,IF(F1940=LIST!$F$30,0,IFERROR(((VLOOKUP(E1940,'TRAINING CODE'!B:D,3,FALSE)*MIN(D1940,8))),LIST!$A$76)))))))</f>
        <v/>
      </c>
      <c r="L1940" s="183" t="str">
        <f>IF(B1940="","",IF('CLAIM FORM'!$M$7="",LIST!$A$77,IFERROR(VLOOKUP(B1940,'PHR (Project Hourly Rate)'!B:G,6,FALSE),LIST!$A$78)))</f>
        <v/>
      </c>
    </row>
    <row r="1941" spans="1:12" ht="36" customHeight="1">
      <c r="A1941" s="184">
        <v>1939</v>
      </c>
      <c r="B1941" s="46"/>
      <c r="C1941" s="47"/>
      <c r="D1941" s="48"/>
      <c r="E1941" s="49"/>
      <c r="F1941" s="49"/>
      <c r="G1941" s="41" t="str">
        <f>IF(C1941="","",VLOOKUP(WEEKDAY(C1941),LIST!$A$15:$B$21,2,FALSE))</f>
        <v/>
      </c>
      <c r="H1941" s="42" t="str">
        <f>IF(B1941="","",IF(L1941=LIST!$A$80,LIST!$A$78,IF(L1941=LIST!$A$81,LIST!$A$78,IF(L1941=LIST!$A$82,LIST!$A$78,IF(IFERROR(VLOOKUP(B1941,'PHR (Project Hourly Rate)'!B:G,6,FALSE),LIST!$A$78)=0,LIST!$A$79,L1941)))))</f>
        <v/>
      </c>
      <c r="I1941" s="42" t="str">
        <f>IF(B1941="","",IF(L1941=LIST!$A$75,"",IF(K1941=LIST!$A$76,LIST!$A$76,IF(L1941=LIST!$A$77,"",IF(L1941=LIST!$A$78,"",IF(L1941=LIST!$A$80,"",IF(L1941=LIST!$A$72,"",IF(L1941=LIST!$A$73,"",IF(L1941=LIST!$A$81,"",IF(L1941=LIST!$A$82,"",IF(L1941=LIST!$A$79,"",IF(K1941=LIST!$A$75,LIST!$A$75,ROUND(J1941*L1941,2)))))))))))))</f>
        <v/>
      </c>
      <c r="J1941" s="43">
        <f>IF(D1941="",0,IF(K1941=LIST!$A$75,0,IF(K1941=LIST!$A$76,0,IF(K1941=LIST!$A$77,0,IF(K1941=LIST!$A$78,0,(MIN(D1941,8)-K1941))))))</f>
        <v>0</v>
      </c>
      <c r="K1941" s="185" t="str">
        <f>IF(D1941="","",IF('CLAIM FORM'!$M$7="",0,IF(L1941=LIST!$A$78,0,IF('CLAIM FORM'!$M$7="R&amp;D",0,IF(E1941="",LIST!$A$75,IF(F1941=LIST!$F$30,0,IFERROR(((VLOOKUP(E1941,'TRAINING CODE'!B:D,3,FALSE)*MIN(D1941,8))),LIST!$A$76)))))))</f>
        <v/>
      </c>
      <c r="L1941" s="183" t="str">
        <f>IF(B1941="","",IF('CLAIM FORM'!$M$7="",LIST!$A$77,IFERROR(VLOOKUP(B1941,'PHR (Project Hourly Rate)'!B:G,6,FALSE),LIST!$A$78)))</f>
        <v/>
      </c>
    </row>
    <row r="1942" spans="1:12" ht="36" customHeight="1">
      <c r="A1942" s="184">
        <v>1940</v>
      </c>
      <c r="B1942" s="46"/>
      <c r="C1942" s="47"/>
      <c r="D1942" s="48"/>
      <c r="E1942" s="49"/>
      <c r="F1942" s="49"/>
      <c r="G1942" s="41" t="str">
        <f>IF(C1942="","",VLOOKUP(WEEKDAY(C1942),LIST!$A$15:$B$21,2,FALSE))</f>
        <v/>
      </c>
      <c r="H1942" s="42" t="str">
        <f>IF(B1942="","",IF(L1942=LIST!$A$80,LIST!$A$78,IF(L1942=LIST!$A$81,LIST!$A$78,IF(L1942=LIST!$A$82,LIST!$A$78,IF(IFERROR(VLOOKUP(B1942,'PHR (Project Hourly Rate)'!B:G,6,FALSE),LIST!$A$78)=0,LIST!$A$79,L1942)))))</f>
        <v/>
      </c>
      <c r="I1942" s="42" t="str">
        <f>IF(B1942="","",IF(L1942=LIST!$A$75,"",IF(K1942=LIST!$A$76,LIST!$A$76,IF(L1942=LIST!$A$77,"",IF(L1942=LIST!$A$78,"",IF(L1942=LIST!$A$80,"",IF(L1942=LIST!$A$72,"",IF(L1942=LIST!$A$73,"",IF(L1942=LIST!$A$81,"",IF(L1942=LIST!$A$82,"",IF(L1942=LIST!$A$79,"",IF(K1942=LIST!$A$75,LIST!$A$75,ROUND(J1942*L1942,2)))))))))))))</f>
        <v/>
      </c>
      <c r="J1942" s="43">
        <f>IF(D1942="",0,IF(K1942=LIST!$A$75,0,IF(K1942=LIST!$A$76,0,IF(K1942=LIST!$A$77,0,IF(K1942=LIST!$A$78,0,(MIN(D1942,8)-K1942))))))</f>
        <v>0</v>
      </c>
      <c r="K1942" s="185" t="str">
        <f>IF(D1942="","",IF('CLAIM FORM'!$M$7="",0,IF(L1942=LIST!$A$78,0,IF('CLAIM FORM'!$M$7="R&amp;D",0,IF(E1942="",LIST!$A$75,IF(F1942=LIST!$F$30,0,IFERROR(((VLOOKUP(E1942,'TRAINING CODE'!B:D,3,FALSE)*MIN(D1942,8))),LIST!$A$76)))))))</f>
        <v/>
      </c>
      <c r="L1942" s="183" t="str">
        <f>IF(B1942="","",IF('CLAIM FORM'!$M$7="",LIST!$A$77,IFERROR(VLOOKUP(B1942,'PHR (Project Hourly Rate)'!B:G,6,FALSE),LIST!$A$78)))</f>
        <v/>
      </c>
    </row>
    <row r="1943" spans="1:12" ht="36" customHeight="1">
      <c r="A1943" s="184">
        <v>1941</v>
      </c>
      <c r="B1943" s="46"/>
      <c r="C1943" s="47"/>
      <c r="D1943" s="48"/>
      <c r="E1943" s="49"/>
      <c r="F1943" s="49"/>
      <c r="G1943" s="41" t="str">
        <f>IF(C1943="","",VLOOKUP(WEEKDAY(C1943),LIST!$A$15:$B$21,2,FALSE))</f>
        <v/>
      </c>
      <c r="H1943" s="42" t="str">
        <f>IF(B1943="","",IF(L1943=LIST!$A$80,LIST!$A$78,IF(L1943=LIST!$A$81,LIST!$A$78,IF(L1943=LIST!$A$82,LIST!$A$78,IF(IFERROR(VLOOKUP(B1943,'PHR (Project Hourly Rate)'!B:G,6,FALSE),LIST!$A$78)=0,LIST!$A$79,L1943)))))</f>
        <v/>
      </c>
      <c r="I1943" s="42" t="str">
        <f>IF(B1943="","",IF(L1943=LIST!$A$75,"",IF(K1943=LIST!$A$76,LIST!$A$76,IF(L1943=LIST!$A$77,"",IF(L1943=LIST!$A$78,"",IF(L1943=LIST!$A$80,"",IF(L1943=LIST!$A$72,"",IF(L1943=LIST!$A$73,"",IF(L1943=LIST!$A$81,"",IF(L1943=LIST!$A$82,"",IF(L1943=LIST!$A$79,"",IF(K1943=LIST!$A$75,LIST!$A$75,ROUND(J1943*L1943,2)))))))))))))</f>
        <v/>
      </c>
      <c r="J1943" s="43">
        <f>IF(D1943="",0,IF(K1943=LIST!$A$75,0,IF(K1943=LIST!$A$76,0,IF(K1943=LIST!$A$77,0,IF(K1943=LIST!$A$78,0,(MIN(D1943,8)-K1943))))))</f>
        <v>0</v>
      </c>
      <c r="K1943" s="185" t="str">
        <f>IF(D1943="","",IF('CLAIM FORM'!$M$7="",0,IF(L1943=LIST!$A$78,0,IF('CLAIM FORM'!$M$7="R&amp;D",0,IF(E1943="",LIST!$A$75,IF(F1943=LIST!$F$30,0,IFERROR(((VLOOKUP(E1943,'TRAINING CODE'!B:D,3,FALSE)*MIN(D1943,8))),LIST!$A$76)))))))</f>
        <v/>
      </c>
      <c r="L1943" s="183" t="str">
        <f>IF(B1943="","",IF('CLAIM FORM'!$M$7="",LIST!$A$77,IFERROR(VLOOKUP(B1943,'PHR (Project Hourly Rate)'!B:G,6,FALSE),LIST!$A$78)))</f>
        <v/>
      </c>
    </row>
    <row r="1944" spans="1:12" ht="36" customHeight="1">
      <c r="A1944" s="184">
        <v>1942</v>
      </c>
      <c r="B1944" s="46"/>
      <c r="C1944" s="47"/>
      <c r="D1944" s="48"/>
      <c r="E1944" s="49"/>
      <c r="F1944" s="49"/>
      <c r="G1944" s="41" t="str">
        <f>IF(C1944="","",VLOOKUP(WEEKDAY(C1944),LIST!$A$15:$B$21,2,FALSE))</f>
        <v/>
      </c>
      <c r="H1944" s="42" t="str">
        <f>IF(B1944="","",IF(L1944=LIST!$A$80,LIST!$A$78,IF(L1944=LIST!$A$81,LIST!$A$78,IF(L1944=LIST!$A$82,LIST!$A$78,IF(IFERROR(VLOOKUP(B1944,'PHR (Project Hourly Rate)'!B:G,6,FALSE),LIST!$A$78)=0,LIST!$A$79,L1944)))))</f>
        <v/>
      </c>
      <c r="I1944" s="42" t="str">
        <f>IF(B1944="","",IF(L1944=LIST!$A$75,"",IF(K1944=LIST!$A$76,LIST!$A$76,IF(L1944=LIST!$A$77,"",IF(L1944=LIST!$A$78,"",IF(L1944=LIST!$A$80,"",IF(L1944=LIST!$A$72,"",IF(L1944=LIST!$A$73,"",IF(L1944=LIST!$A$81,"",IF(L1944=LIST!$A$82,"",IF(L1944=LIST!$A$79,"",IF(K1944=LIST!$A$75,LIST!$A$75,ROUND(J1944*L1944,2)))))))))))))</f>
        <v/>
      </c>
      <c r="J1944" s="43">
        <f>IF(D1944="",0,IF(K1944=LIST!$A$75,0,IF(K1944=LIST!$A$76,0,IF(K1944=LIST!$A$77,0,IF(K1944=LIST!$A$78,0,(MIN(D1944,8)-K1944))))))</f>
        <v>0</v>
      </c>
      <c r="K1944" s="185" t="str">
        <f>IF(D1944="","",IF('CLAIM FORM'!$M$7="",0,IF(L1944=LIST!$A$78,0,IF('CLAIM FORM'!$M$7="R&amp;D",0,IF(E1944="",LIST!$A$75,IF(F1944=LIST!$F$30,0,IFERROR(((VLOOKUP(E1944,'TRAINING CODE'!B:D,3,FALSE)*MIN(D1944,8))),LIST!$A$76)))))))</f>
        <v/>
      </c>
      <c r="L1944" s="183" t="str">
        <f>IF(B1944="","",IF('CLAIM FORM'!$M$7="",LIST!$A$77,IFERROR(VLOOKUP(B1944,'PHR (Project Hourly Rate)'!B:G,6,FALSE),LIST!$A$78)))</f>
        <v/>
      </c>
    </row>
    <row r="1945" spans="1:12" ht="36" customHeight="1">
      <c r="A1945" s="184">
        <v>1943</v>
      </c>
      <c r="B1945" s="46"/>
      <c r="C1945" s="47"/>
      <c r="D1945" s="48"/>
      <c r="E1945" s="49"/>
      <c r="F1945" s="49"/>
      <c r="G1945" s="41" t="str">
        <f>IF(C1945="","",VLOOKUP(WEEKDAY(C1945),LIST!$A$15:$B$21,2,FALSE))</f>
        <v/>
      </c>
      <c r="H1945" s="42" t="str">
        <f>IF(B1945="","",IF(L1945=LIST!$A$80,LIST!$A$78,IF(L1945=LIST!$A$81,LIST!$A$78,IF(L1945=LIST!$A$82,LIST!$A$78,IF(IFERROR(VLOOKUP(B1945,'PHR (Project Hourly Rate)'!B:G,6,FALSE),LIST!$A$78)=0,LIST!$A$79,L1945)))))</f>
        <v/>
      </c>
      <c r="I1945" s="42" t="str">
        <f>IF(B1945="","",IF(L1945=LIST!$A$75,"",IF(K1945=LIST!$A$76,LIST!$A$76,IF(L1945=LIST!$A$77,"",IF(L1945=LIST!$A$78,"",IF(L1945=LIST!$A$80,"",IF(L1945=LIST!$A$72,"",IF(L1945=LIST!$A$73,"",IF(L1945=LIST!$A$81,"",IF(L1945=LIST!$A$82,"",IF(L1945=LIST!$A$79,"",IF(K1945=LIST!$A$75,LIST!$A$75,ROUND(J1945*L1945,2)))))))))))))</f>
        <v/>
      </c>
      <c r="J1945" s="43">
        <f>IF(D1945="",0,IF(K1945=LIST!$A$75,0,IF(K1945=LIST!$A$76,0,IF(K1945=LIST!$A$77,0,IF(K1945=LIST!$A$78,0,(MIN(D1945,8)-K1945))))))</f>
        <v>0</v>
      </c>
      <c r="K1945" s="185" t="str">
        <f>IF(D1945="","",IF('CLAIM FORM'!$M$7="",0,IF(L1945=LIST!$A$78,0,IF('CLAIM FORM'!$M$7="R&amp;D",0,IF(E1945="",LIST!$A$75,IF(F1945=LIST!$F$30,0,IFERROR(((VLOOKUP(E1945,'TRAINING CODE'!B:D,3,FALSE)*MIN(D1945,8))),LIST!$A$76)))))))</f>
        <v/>
      </c>
      <c r="L1945" s="183" t="str">
        <f>IF(B1945="","",IF('CLAIM FORM'!$M$7="",LIST!$A$77,IFERROR(VLOOKUP(B1945,'PHR (Project Hourly Rate)'!B:G,6,FALSE),LIST!$A$78)))</f>
        <v/>
      </c>
    </row>
    <row r="1946" spans="1:12" ht="36" customHeight="1">
      <c r="A1946" s="184">
        <v>1944</v>
      </c>
      <c r="B1946" s="46"/>
      <c r="C1946" s="47"/>
      <c r="D1946" s="48"/>
      <c r="E1946" s="49"/>
      <c r="F1946" s="49"/>
      <c r="G1946" s="41" t="str">
        <f>IF(C1946="","",VLOOKUP(WEEKDAY(C1946),LIST!$A$15:$B$21,2,FALSE))</f>
        <v/>
      </c>
      <c r="H1946" s="42" t="str">
        <f>IF(B1946="","",IF(L1946=LIST!$A$80,LIST!$A$78,IF(L1946=LIST!$A$81,LIST!$A$78,IF(L1946=LIST!$A$82,LIST!$A$78,IF(IFERROR(VLOOKUP(B1946,'PHR (Project Hourly Rate)'!B:G,6,FALSE),LIST!$A$78)=0,LIST!$A$79,L1946)))))</f>
        <v/>
      </c>
      <c r="I1946" s="42" t="str">
        <f>IF(B1946="","",IF(L1946=LIST!$A$75,"",IF(K1946=LIST!$A$76,LIST!$A$76,IF(L1946=LIST!$A$77,"",IF(L1946=LIST!$A$78,"",IF(L1946=LIST!$A$80,"",IF(L1946=LIST!$A$72,"",IF(L1946=LIST!$A$73,"",IF(L1946=LIST!$A$81,"",IF(L1946=LIST!$A$82,"",IF(L1946=LIST!$A$79,"",IF(K1946=LIST!$A$75,LIST!$A$75,ROUND(J1946*L1946,2)))))))))))))</f>
        <v/>
      </c>
      <c r="J1946" s="43">
        <f>IF(D1946="",0,IF(K1946=LIST!$A$75,0,IF(K1946=LIST!$A$76,0,IF(K1946=LIST!$A$77,0,IF(K1946=LIST!$A$78,0,(MIN(D1946,8)-K1946))))))</f>
        <v>0</v>
      </c>
      <c r="K1946" s="185" t="str">
        <f>IF(D1946="","",IF('CLAIM FORM'!$M$7="",0,IF(L1946=LIST!$A$78,0,IF('CLAIM FORM'!$M$7="R&amp;D",0,IF(E1946="",LIST!$A$75,IF(F1946=LIST!$F$30,0,IFERROR(((VLOOKUP(E1946,'TRAINING CODE'!B:D,3,FALSE)*MIN(D1946,8))),LIST!$A$76)))))))</f>
        <v/>
      </c>
      <c r="L1946" s="183" t="str">
        <f>IF(B1946="","",IF('CLAIM FORM'!$M$7="",LIST!$A$77,IFERROR(VLOOKUP(B1946,'PHR (Project Hourly Rate)'!B:G,6,FALSE),LIST!$A$78)))</f>
        <v/>
      </c>
    </row>
    <row r="1947" spans="1:12" ht="36" customHeight="1">
      <c r="A1947" s="184">
        <v>1945</v>
      </c>
      <c r="B1947" s="46"/>
      <c r="C1947" s="47"/>
      <c r="D1947" s="48"/>
      <c r="E1947" s="49"/>
      <c r="F1947" s="49"/>
      <c r="G1947" s="41" t="str">
        <f>IF(C1947="","",VLOOKUP(WEEKDAY(C1947),LIST!$A$15:$B$21,2,FALSE))</f>
        <v/>
      </c>
      <c r="H1947" s="42" t="str">
        <f>IF(B1947="","",IF(L1947=LIST!$A$80,LIST!$A$78,IF(L1947=LIST!$A$81,LIST!$A$78,IF(L1947=LIST!$A$82,LIST!$A$78,IF(IFERROR(VLOOKUP(B1947,'PHR (Project Hourly Rate)'!B:G,6,FALSE),LIST!$A$78)=0,LIST!$A$79,L1947)))))</f>
        <v/>
      </c>
      <c r="I1947" s="42" t="str">
        <f>IF(B1947="","",IF(L1947=LIST!$A$75,"",IF(K1947=LIST!$A$76,LIST!$A$76,IF(L1947=LIST!$A$77,"",IF(L1947=LIST!$A$78,"",IF(L1947=LIST!$A$80,"",IF(L1947=LIST!$A$72,"",IF(L1947=LIST!$A$73,"",IF(L1947=LIST!$A$81,"",IF(L1947=LIST!$A$82,"",IF(L1947=LIST!$A$79,"",IF(K1947=LIST!$A$75,LIST!$A$75,ROUND(J1947*L1947,2)))))))))))))</f>
        <v/>
      </c>
      <c r="J1947" s="43">
        <f>IF(D1947="",0,IF(K1947=LIST!$A$75,0,IF(K1947=LIST!$A$76,0,IF(K1947=LIST!$A$77,0,IF(K1947=LIST!$A$78,0,(MIN(D1947,8)-K1947))))))</f>
        <v>0</v>
      </c>
      <c r="K1947" s="185" t="str">
        <f>IF(D1947="","",IF('CLAIM FORM'!$M$7="",0,IF(L1947=LIST!$A$78,0,IF('CLAIM FORM'!$M$7="R&amp;D",0,IF(E1947="",LIST!$A$75,IF(F1947=LIST!$F$30,0,IFERROR(((VLOOKUP(E1947,'TRAINING CODE'!B:D,3,FALSE)*MIN(D1947,8))),LIST!$A$76)))))))</f>
        <v/>
      </c>
      <c r="L1947" s="183" t="str">
        <f>IF(B1947="","",IF('CLAIM FORM'!$M$7="",LIST!$A$77,IFERROR(VLOOKUP(B1947,'PHR (Project Hourly Rate)'!B:G,6,FALSE),LIST!$A$78)))</f>
        <v/>
      </c>
    </row>
    <row r="1948" spans="1:12" ht="36" customHeight="1">
      <c r="A1948" s="184">
        <v>1946</v>
      </c>
      <c r="B1948" s="46"/>
      <c r="C1948" s="47"/>
      <c r="D1948" s="48"/>
      <c r="E1948" s="49"/>
      <c r="F1948" s="49"/>
      <c r="G1948" s="41" t="str">
        <f>IF(C1948="","",VLOOKUP(WEEKDAY(C1948),LIST!$A$15:$B$21,2,FALSE))</f>
        <v/>
      </c>
      <c r="H1948" s="42" t="str">
        <f>IF(B1948="","",IF(L1948=LIST!$A$80,LIST!$A$78,IF(L1948=LIST!$A$81,LIST!$A$78,IF(L1948=LIST!$A$82,LIST!$A$78,IF(IFERROR(VLOOKUP(B1948,'PHR (Project Hourly Rate)'!B:G,6,FALSE),LIST!$A$78)=0,LIST!$A$79,L1948)))))</f>
        <v/>
      </c>
      <c r="I1948" s="42" t="str">
        <f>IF(B1948="","",IF(L1948=LIST!$A$75,"",IF(K1948=LIST!$A$76,LIST!$A$76,IF(L1948=LIST!$A$77,"",IF(L1948=LIST!$A$78,"",IF(L1948=LIST!$A$80,"",IF(L1948=LIST!$A$72,"",IF(L1948=LIST!$A$73,"",IF(L1948=LIST!$A$81,"",IF(L1948=LIST!$A$82,"",IF(L1948=LIST!$A$79,"",IF(K1948=LIST!$A$75,LIST!$A$75,ROUND(J1948*L1948,2)))))))))))))</f>
        <v/>
      </c>
      <c r="J1948" s="43">
        <f>IF(D1948="",0,IF(K1948=LIST!$A$75,0,IF(K1948=LIST!$A$76,0,IF(K1948=LIST!$A$77,0,IF(K1948=LIST!$A$78,0,(MIN(D1948,8)-K1948))))))</f>
        <v>0</v>
      </c>
      <c r="K1948" s="185" t="str">
        <f>IF(D1948="","",IF('CLAIM FORM'!$M$7="",0,IF(L1948=LIST!$A$78,0,IF('CLAIM FORM'!$M$7="R&amp;D",0,IF(E1948="",LIST!$A$75,IF(F1948=LIST!$F$30,0,IFERROR(((VLOOKUP(E1948,'TRAINING CODE'!B:D,3,FALSE)*MIN(D1948,8))),LIST!$A$76)))))))</f>
        <v/>
      </c>
      <c r="L1948" s="183" t="str">
        <f>IF(B1948="","",IF('CLAIM FORM'!$M$7="",LIST!$A$77,IFERROR(VLOOKUP(B1948,'PHR (Project Hourly Rate)'!B:G,6,FALSE),LIST!$A$78)))</f>
        <v/>
      </c>
    </row>
    <row r="1949" spans="1:12" ht="36" customHeight="1">
      <c r="A1949" s="184">
        <v>1947</v>
      </c>
      <c r="B1949" s="46"/>
      <c r="C1949" s="47"/>
      <c r="D1949" s="48"/>
      <c r="E1949" s="49"/>
      <c r="F1949" s="49"/>
      <c r="G1949" s="41" t="str">
        <f>IF(C1949="","",VLOOKUP(WEEKDAY(C1949),LIST!$A$15:$B$21,2,FALSE))</f>
        <v/>
      </c>
      <c r="H1949" s="42" t="str">
        <f>IF(B1949="","",IF(L1949=LIST!$A$80,LIST!$A$78,IF(L1949=LIST!$A$81,LIST!$A$78,IF(L1949=LIST!$A$82,LIST!$A$78,IF(IFERROR(VLOOKUP(B1949,'PHR (Project Hourly Rate)'!B:G,6,FALSE),LIST!$A$78)=0,LIST!$A$79,L1949)))))</f>
        <v/>
      </c>
      <c r="I1949" s="42" t="str">
        <f>IF(B1949="","",IF(L1949=LIST!$A$75,"",IF(K1949=LIST!$A$76,LIST!$A$76,IF(L1949=LIST!$A$77,"",IF(L1949=LIST!$A$78,"",IF(L1949=LIST!$A$80,"",IF(L1949=LIST!$A$72,"",IF(L1949=LIST!$A$73,"",IF(L1949=LIST!$A$81,"",IF(L1949=LIST!$A$82,"",IF(L1949=LIST!$A$79,"",IF(K1949=LIST!$A$75,LIST!$A$75,ROUND(J1949*L1949,2)))))))))))))</f>
        <v/>
      </c>
      <c r="J1949" s="43">
        <f>IF(D1949="",0,IF(K1949=LIST!$A$75,0,IF(K1949=LIST!$A$76,0,IF(K1949=LIST!$A$77,0,IF(K1949=LIST!$A$78,0,(MIN(D1949,8)-K1949))))))</f>
        <v>0</v>
      </c>
      <c r="K1949" s="185" t="str">
        <f>IF(D1949="","",IF('CLAIM FORM'!$M$7="",0,IF(L1949=LIST!$A$78,0,IF('CLAIM FORM'!$M$7="R&amp;D",0,IF(E1949="",LIST!$A$75,IF(F1949=LIST!$F$30,0,IFERROR(((VLOOKUP(E1949,'TRAINING CODE'!B:D,3,FALSE)*MIN(D1949,8))),LIST!$A$76)))))))</f>
        <v/>
      </c>
      <c r="L1949" s="183" t="str">
        <f>IF(B1949="","",IF('CLAIM FORM'!$M$7="",LIST!$A$77,IFERROR(VLOOKUP(B1949,'PHR (Project Hourly Rate)'!B:G,6,FALSE),LIST!$A$78)))</f>
        <v/>
      </c>
    </row>
    <row r="1950" spans="1:12" ht="36" customHeight="1">
      <c r="A1950" s="184">
        <v>1948</v>
      </c>
      <c r="B1950" s="46"/>
      <c r="C1950" s="47"/>
      <c r="D1950" s="48"/>
      <c r="E1950" s="49"/>
      <c r="F1950" s="49"/>
      <c r="G1950" s="41" t="str">
        <f>IF(C1950="","",VLOOKUP(WEEKDAY(C1950),LIST!$A$15:$B$21,2,FALSE))</f>
        <v/>
      </c>
      <c r="H1950" s="42" t="str">
        <f>IF(B1950="","",IF(L1950=LIST!$A$80,LIST!$A$78,IF(L1950=LIST!$A$81,LIST!$A$78,IF(L1950=LIST!$A$82,LIST!$A$78,IF(IFERROR(VLOOKUP(B1950,'PHR (Project Hourly Rate)'!B:G,6,FALSE),LIST!$A$78)=0,LIST!$A$79,L1950)))))</f>
        <v/>
      </c>
      <c r="I1950" s="42" t="str">
        <f>IF(B1950="","",IF(L1950=LIST!$A$75,"",IF(K1950=LIST!$A$76,LIST!$A$76,IF(L1950=LIST!$A$77,"",IF(L1950=LIST!$A$78,"",IF(L1950=LIST!$A$80,"",IF(L1950=LIST!$A$72,"",IF(L1950=LIST!$A$73,"",IF(L1950=LIST!$A$81,"",IF(L1950=LIST!$A$82,"",IF(L1950=LIST!$A$79,"",IF(K1950=LIST!$A$75,LIST!$A$75,ROUND(J1950*L1950,2)))))))))))))</f>
        <v/>
      </c>
      <c r="J1950" s="43">
        <f>IF(D1950="",0,IF(K1950=LIST!$A$75,0,IF(K1950=LIST!$A$76,0,IF(K1950=LIST!$A$77,0,IF(K1950=LIST!$A$78,0,(MIN(D1950,8)-K1950))))))</f>
        <v>0</v>
      </c>
      <c r="K1950" s="185" t="str">
        <f>IF(D1950="","",IF('CLAIM FORM'!$M$7="",0,IF(L1950=LIST!$A$78,0,IF('CLAIM FORM'!$M$7="R&amp;D",0,IF(E1950="",LIST!$A$75,IF(F1950=LIST!$F$30,0,IFERROR(((VLOOKUP(E1950,'TRAINING CODE'!B:D,3,FALSE)*MIN(D1950,8))),LIST!$A$76)))))))</f>
        <v/>
      </c>
      <c r="L1950" s="183" t="str">
        <f>IF(B1950="","",IF('CLAIM FORM'!$M$7="",LIST!$A$77,IFERROR(VLOOKUP(B1950,'PHR (Project Hourly Rate)'!B:G,6,FALSE),LIST!$A$78)))</f>
        <v/>
      </c>
    </row>
    <row r="1951" spans="1:12" ht="36" customHeight="1">
      <c r="A1951" s="184">
        <v>1949</v>
      </c>
      <c r="B1951" s="46"/>
      <c r="C1951" s="47"/>
      <c r="D1951" s="48"/>
      <c r="E1951" s="49"/>
      <c r="F1951" s="49"/>
      <c r="G1951" s="41" t="str">
        <f>IF(C1951="","",VLOOKUP(WEEKDAY(C1951),LIST!$A$15:$B$21,2,FALSE))</f>
        <v/>
      </c>
      <c r="H1951" s="42" t="str">
        <f>IF(B1951="","",IF(L1951=LIST!$A$80,LIST!$A$78,IF(L1951=LIST!$A$81,LIST!$A$78,IF(L1951=LIST!$A$82,LIST!$A$78,IF(IFERROR(VLOOKUP(B1951,'PHR (Project Hourly Rate)'!B:G,6,FALSE),LIST!$A$78)=0,LIST!$A$79,L1951)))))</f>
        <v/>
      </c>
      <c r="I1951" s="42" t="str">
        <f>IF(B1951="","",IF(L1951=LIST!$A$75,"",IF(K1951=LIST!$A$76,LIST!$A$76,IF(L1951=LIST!$A$77,"",IF(L1951=LIST!$A$78,"",IF(L1951=LIST!$A$80,"",IF(L1951=LIST!$A$72,"",IF(L1951=LIST!$A$73,"",IF(L1951=LIST!$A$81,"",IF(L1951=LIST!$A$82,"",IF(L1951=LIST!$A$79,"",IF(K1951=LIST!$A$75,LIST!$A$75,ROUND(J1951*L1951,2)))))))))))))</f>
        <v/>
      </c>
      <c r="J1951" s="43">
        <f>IF(D1951="",0,IF(K1951=LIST!$A$75,0,IF(K1951=LIST!$A$76,0,IF(K1951=LIST!$A$77,0,IF(K1951=LIST!$A$78,0,(MIN(D1951,8)-K1951))))))</f>
        <v>0</v>
      </c>
      <c r="K1951" s="185" t="str">
        <f>IF(D1951="","",IF('CLAIM FORM'!$M$7="",0,IF(L1951=LIST!$A$78,0,IF('CLAIM FORM'!$M$7="R&amp;D",0,IF(E1951="",LIST!$A$75,IF(F1951=LIST!$F$30,0,IFERROR(((VLOOKUP(E1951,'TRAINING CODE'!B:D,3,FALSE)*MIN(D1951,8))),LIST!$A$76)))))))</f>
        <v/>
      </c>
      <c r="L1951" s="183" t="str">
        <f>IF(B1951="","",IF('CLAIM FORM'!$M$7="",LIST!$A$77,IFERROR(VLOOKUP(B1951,'PHR (Project Hourly Rate)'!B:G,6,FALSE),LIST!$A$78)))</f>
        <v/>
      </c>
    </row>
    <row r="1952" spans="1:12" ht="36" customHeight="1">
      <c r="A1952" s="184">
        <v>1950</v>
      </c>
      <c r="B1952" s="46"/>
      <c r="C1952" s="47"/>
      <c r="D1952" s="48"/>
      <c r="E1952" s="49"/>
      <c r="F1952" s="49"/>
      <c r="G1952" s="41" t="str">
        <f>IF(C1952="","",VLOOKUP(WEEKDAY(C1952),LIST!$A$15:$B$21,2,FALSE))</f>
        <v/>
      </c>
      <c r="H1952" s="42" t="str">
        <f>IF(B1952="","",IF(L1952=LIST!$A$80,LIST!$A$78,IF(L1952=LIST!$A$81,LIST!$A$78,IF(L1952=LIST!$A$82,LIST!$A$78,IF(IFERROR(VLOOKUP(B1952,'PHR (Project Hourly Rate)'!B:G,6,FALSE),LIST!$A$78)=0,LIST!$A$79,L1952)))))</f>
        <v/>
      </c>
      <c r="I1952" s="42" t="str">
        <f>IF(B1952="","",IF(L1952=LIST!$A$75,"",IF(K1952=LIST!$A$76,LIST!$A$76,IF(L1952=LIST!$A$77,"",IF(L1952=LIST!$A$78,"",IF(L1952=LIST!$A$80,"",IF(L1952=LIST!$A$72,"",IF(L1952=LIST!$A$73,"",IF(L1952=LIST!$A$81,"",IF(L1952=LIST!$A$82,"",IF(L1952=LIST!$A$79,"",IF(K1952=LIST!$A$75,LIST!$A$75,ROUND(J1952*L1952,2)))))))))))))</f>
        <v/>
      </c>
      <c r="J1952" s="43">
        <f>IF(D1952="",0,IF(K1952=LIST!$A$75,0,IF(K1952=LIST!$A$76,0,IF(K1952=LIST!$A$77,0,IF(K1952=LIST!$A$78,0,(MIN(D1952,8)-K1952))))))</f>
        <v>0</v>
      </c>
      <c r="K1952" s="185" t="str">
        <f>IF(D1952="","",IF('CLAIM FORM'!$M$7="",0,IF(L1952=LIST!$A$78,0,IF('CLAIM FORM'!$M$7="R&amp;D",0,IF(E1952="",LIST!$A$75,IF(F1952=LIST!$F$30,0,IFERROR(((VLOOKUP(E1952,'TRAINING CODE'!B:D,3,FALSE)*MIN(D1952,8))),LIST!$A$76)))))))</f>
        <v/>
      </c>
      <c r="L1952" s="183" t="str">
        <f>IF(B1952="","",IF('CLAIM FORM'!$M$7="",LIST!$A$77,IFERROR(VLOOKUP(B1952,'PHR (Project Hourly Rate)'!B:G,6,FALSE),LIST!$A$78)))</f>
        <v/>
      </c>
    </row>
    <row r="1953" spans="1:12" ht="36" customHeight="1">
      <c r="A1953" s="184">
        <v>1951</v>
      </c>
      <c r="B1953" s="46"/>
      <c r="C1953" s="47"/>
      <c r="D1953" s="48"/>
      <c r="E1953" s="49"/>
      <c r="F1953" s="49"/>
      <c r="G1953" s="41" t="str">
        <f>IF(C1953="","",VLOOKUP(WEEKDAY(C1953),LIST!$A$15:$B$21,2,FALSE))</f>
        <v/>
      </c>
      <c r="H1953" s="42" t="str">
        <f>IF(B1953="","",IF(L1953=LIST!$A$80,LIST!$A$78,IF(L1953=LIST!$A$81,LIST!$A$78,IF(L1953=LIST!$A$82,LIST!$A$78,IF(IFERROR(VLOOKUP(B1953,'PHR (Project Hourly Rate)'!B:G,6,FALSE),LIST!$A$78)=0,LIST!$A$79,L1953)))))</f>
        <v/>
      </c>
      <c r="I1953" s="42" t="str">
        <f>IF(B1953="","",IF(L1953=LIST!$A$75,"",IF(K1953=LIST!$A$76,LIST!$A$76,IF(L1953=LIST!$A$77,"",IF(L1953=LIST!$A$78,"",IF(L1953=LIST!$A$80,"",IF(L1953=LIST!$A$72,"",IF(L1953=LIST!$A$73,"",IF(L1953=LIST!$A$81,"",IF(L1953=LIST!$A$82,"",IF(L1953=LIST!$A$79,"",IF(K1953=LIST!$A$75,LIST!$A$75,ROUND(J1953*L1953,2)))))))))))))</f>
        <v/>
      </c>
      <c r="J1953" s="43">
        <f>IF(D1953="",0,IF(K1953=LIST!$A$75,0,IF(K1953=LIST!$A$76,0,IF(K1953=LIST!$A$77,0,IF(K1953=LIST!$A$78,0,(MIN(D1953,8)-K1953))))))</f>
        <v>0</v>
      </c>
      <c r="K1953" s="185" t="str">
        <f>IF(D1953="","",IF('CLAIM FORM'!$M$7="",0,IF(L1953=LIST!$A$78,0,IF('CLAIM FORM'!$M$7="R&amp;D",0,IF(E1953="",LIST!$A$75,IF(F1953=LIST!$F$30,0,IFERROR(((VLOOKUP(E1953,'TRAINING CODE'!B:D,3,FALSE)*MIN(D1953,8))),LIST!$A$76)))))))</f>
        <v/>
      </c>
      <c r="L1953" s="183" t="str">
        <f>IF(B1953="","",IF('CLAIM FORM'!$M$7="",LIST!$A$77,IFERROR(VLOOKUP(B1953,'PHR (Project Hourly Rate)'!B:G,6,FALSE),LIST!$A$78)))</f>
        <v/>
      </c>
    </row>
    <row r="1954" spans="1:12" ht="36" customHeight="1">
      <c r="A1954" s="184">
        <v>1952</v>
      </c>
      <c r="B1954" s="46"/>
      <c r="C1954" s="47"/>
      <c r="D1954" s="48"/>
      <c r="E1954" s="49"/>
      <c r="F1954" s="49"/>
      <c r="G1954" s="41" t="str">
        <f>IF(C1954="","",VLOOKUP(WEEKDAY(C1954),LIST!$A$15:$B$21,2,FALSE))</f>
        <v/>
      </c>
      <c r="H1954" s="42" t="str">
        <f>IF(B1954="","",IF(L1954=LIST!$A$80,LIST!$A$78,IF(L1954=LIST!$A$81,LIST!$A$78,IF(L1954=LIST!$A$82,LIST!$A$78,IF(IFERROR(VLOOKUP(B1954,'PHR (Project Hourly Rate)'!B:G,6,FALSE),LIST!$A$78)=0,LIST!$A$79,L1954)))))</f>
        <v/>
      </c>
      <c r="I1954" s="42" t="str">
        <f>IF(B1954="","",IF(L1954=LIST!$A$75,"",IF(K1954=LIST!$A$76,LIST!$A$76,IF(L1954=LIST!$A$77,"",IF(L1954=LIST!$A$78,"",IF(L1954=LIST!$A$80,"",IF(L1954=LIST!$A$72,"",IF(L1954=LIST!$A$73,"",IF(L1954=LIST!$A$81,"",IF(L1954=LIST!$A$82,"",IF(L1954=LIST!$A$79,"",IF(K1954=LIST!$A$75,LIST!$A$75,ROUND(J1954*L1954,2)))))))))))))</f>
        <v/>
      </c>
      <c r="J1954" s="43">
        <f>IF(D1954="",0,IF(K1954=LIST!$A$75,0,IF(K1954=LIST!$A$76,0,IF(K1954=LIST!$A$77,0,IF(K1954=LIST!$A$78,0,(MIN(D1954,8)-K1954))))))</f>
        <v>0</v>
      </c>
      <c r="K1954" s="185" t="str">
        <f>IF(D1954="","",IF('CLAIM FORM'!$M$7="",0,IF(L1954=LIST!$A$78,0,IF('CLAIM FORM'!$M$7="R&amp;D",0,IF(E1954="",LIST!$A$75,IF(F1954=LIST!$F$30,0,IFERROR(((VLOOKUP(E1954,'TRAINING CODE'!B:D,3,FALSE)*MIN(D1954,8))),LIST!$A$76)))))))</f>
        <v/>
      </c>
      <c r="L1954" s="183" t="str">
        <f>IF(B1954="","",IF('CLAIM FORM'!$M$7="",LIST!$A$77,IFERROR(VLOOKUP(B1954,'PHR (Project Hourly Rate)'!B:G,6,FALSE),LIST!$A$78)))</f>
        <v/>
      </c>
    </row>
    <row r="1955" spans="1:12" ht="36" customHeight="1">
      <c r="A1955" s="184">
        <v>1953</v>
      </c>
      <c r="B1955" s="46"/>
      <c r="C1955" s="47"/>
      <c r="D1955" s="48"/>
      <c r="E1955" s="49"/>
      <c r="F1955" s="49"/>
      <c r="G1955" s="41" t="str">
        <f>IF(C1955="","",VLOOKUP(WEEKDAY(C1955),LIST!$A$15:$B$21,2,FALSE))</f>
        <v/>
      </c>
      <c r="H1955" s="42" t="str">
        <f>IF(B1955="","",IF(L1955=LIST!$A$80,LIST!$A$78,IF(L1955=LIST!$A$81,LIST!$A$78,IF(L1955=LIST!$A$82,LIST!$A$78,IF(IFERROR(VLOOKUP(B1955,'PHR (Project Hourly Rate)'!B:G,6,FALSE),LIST!$A$78)=0,LIST!$A$79,L1955)))))</f>
        <v/>
      </c>
      <c r="I1955" s="42" t="str">
        <f>IF(B1955="","",IF(L1955=LIST!$A$75,"",IF(K1955=LIST!$A$76,LIST!$A$76,IF(L1955=LIST!$A$77,"",IF(L1955=LIST!$A$78,"",IF(L1955=LIST!$A$80,"",IF(L1955=LIST!$A$72,"",IF(L1955=LIST!$A$73,"",IF(L1955=LIST!$A$81,"",IF(L1955=LIST!$A$82,"",IF(L1955=LIST!$A$79,"",IF(K1955=LIST!$A$75,LIST!$A$75,ROUND(J1955*L1955,2)))))))))))))</f>
        <v/>
      </c>
      <c r="J1955" s="43">
        <f>IF(D1955="",0,IF(K1955=LIST!$A$75,0,IF(K1955=LIST!$A$76,0,IF(K1955=LIST!$A$77,0,IF(K1955=LIST!$A$78,0,(MIN(D1955,8)-K1955))))))</f>
        <v>0</v>
      </c>
      <c r="K1955" s="185" t="str">
        <f>IF(D1955="","",IF('CLAIM FORM'!$M$7="",0,IF(L1955=LIST!$A$78,0,IF('CLAIM FORM'!$M$7="R&amp;D",0,IF(E1955="",LIST!$A$75,IF(F1955=LIST!$F$30,0,IFERROR(((VLOOKUP(E1955,'TRAINING CODE'!B:D,3,FALSE)*MIN(D1955,8))),LIST!$A$76)))))))</f>
        <v/>
      </c>
      <c r="L1955" s="183" t="str">
        <f>IF(B1955="","",IF('CLAIM FORM'!$M$7="",LIST!$A$77,IFERROR(VLOOKUP(B1955,'PHR (Project Hourly Rate)'!B:G,6,FALSE),LIST!$A$78)))</f>
        <v/>
      </c>
    </row>
    <row r="1956" spans="1:12" ht="36" customHeight="1">
      <c r="A1956" s="184">
        <v>1954</v>
      </c>
      <c r="B1956" s="46"/>
      <c r="C1956" s="47"/>
      <c r="D1956" s="48"/>
      <c r="E1956" s="49"/>
      <c r="F1956" s="49"/>
      <c r="G1956" s="41" t="str">
        <f>IF(C1956="","",VLOOKUP(WEEKDAY(C1956),LIST!$A$15:$B$21,2,FALSE))</f>
        <v/>
      </c>
      <c r="H1956" s="42" t="str">
        <f>IF(B1956="","",IF(L1956=LIST!$A$80,LIST!$A$78,IF(L1956=LIST!$A$81,LIST!$A$78,IF(L1956=LIST!$A$82,LIST!$A$78,IF(IFERROR(VLOOKUP(B1956,'PHR (Project Hourly Rate)'!B:G,6,FALSE),LIST!$A$78)=0,LIST!$A$79,L1956)))))</f>
        <v/>
      </c>
      <c r="I1956" s="42" t="str">
        <f>IF(B1956="","",IF(L1956=LIST!$A$75,"",IF(K1956=LIST!$A$76,LIST!$A$76,IF(L1956=LIST!$A$77,"",IF(L1956=LIST!$A$78,"",IF(L1956=LIST!$A$80,"",IF(L1956=LIST!$A$72,"",IF(L1956=LIST!$A$73,"",IF(L1956=LIST!$A$81,"",IF(L1956=LIST!$A$82,"",IF(L1956=LIST!$A$79,"",IF(K1956=LIST!$A$75,LIST!$A$75,ROUND(J1956*L1956,2)))))))))))))</f>
        <v/>
      </c>
      <c r="J1956" s="43">
        <f>IF(D1956="",0,IF(K1956=LIST!$A$75,0,IF(K1956=LIST!$A$76,0,IF(K1956=LIST!$A$77,0,IF(K1956=LIST!$A$78,0,(MIN(D1956,8)-K1956))))))</f>
        <v>0</v>
      </c>
      <c r="K1956" s="185" t="str">
        <f>IF(D1956="","",IF('CLAIM FORM'!$M$7="",0,IF(L1956=LIST!$A$78,0,IF('CLAIM FORM'!$M$7="R&amp;D",0,IF(E1956="",LIST!$A$75,IF(F1956=LIST!$F$30,0,IFERROR(((VLOOKUP(E1956,'TRAINING CODE'!B:D,3,FALSE)*MIN(D1956,8))),LIST!$A$76)))))))</f>
        <v/>
      </c>
      <c r="L1956" s="183" t="str">
        <f>IF(B1956="","",IF('CLAIM FORM'!$M$7="",LIST!$A$77,IFERROR(VLOOKUP(B1956,'PHR (Project Hourly Rate)'!B:G,6,FALSE),LIST!$A$78)))</f>
        <v/>
      </c>
    </row>
    <row r="1957" spans="1:12" ht="36" customHeight="1">
      <c r="A1957" s="184">
        <v>1955</v>
      </c>
      <c r="B1957" s="46"/>
      <c r="C1957" s="47"/>
      <c r="D1957" s="48"/>
      <c r="E1957" s="49"/>
      <c r="F1957" s="49"/>
      <c r="G1957" s="41" t="str">
        <f>IF(C1957="","",VLOOKUP(WEEKDAY(C1957),LIST!$A$15:$B$21,2,FALSE))</f>
        <v/>
      </c>
      <c r="H1957" s="42" t="str">
        <f>IF(B1957="","",IF(L1957=LIST!$A$80,LIST!$A$78,IF(L1957=LIST!$A$81,LIST!$A$78,IF(L1957=LIST!$A$82,LIST!$A$78,IF(IFERROR(VLOOKUP(B1957,'PHR (Project Hourly Rate)'!B:G,6,FALSE),LIST!$A$78)=0,LIST!$A$79,L1957)))))</f>
        <v/>
      </c>
      <c r="I1957" s="42" t="str">
        <f>IF(B1957="","",IF(L1957=LIST!$A$75,"",IF(K1957=LIST!$A$76,LIST!$A$76,IF(L1957=LIST!$A$77,"",IF(L1957=LIST!$A$78,"",IF(L1957=LIST!$A$80,"",IF(L1957=LIST!$A$72,"",IF(L1957=LIST!$A$73,"",IF(L1957=LIST!$A$81,"",IF(L1957=LIST!$A$82,"",IF(L1957=LIST!$A$79,"",IF(K1957=LIST!$A$75,LIST!$A$75,ROUND(J1957*L1957,2)))))))))))))</f>
        <v/>
      </c>
      <c r="J1957" s="43">
        <f>IF(D1957="",0,IF(K1957=LIST!$A$75,0,IF(K1957=LIST!$A$76,0,IF(K1957=LIST!$A$77,0,IF(K1957=LIST!$A$78,0,(MIN(D1957,8)-K1957))))))</f>
        <v>0</v>
      </c>
      <c r="K1957" s="185" t="str">
        <f>IF(D1957="","",IF('CLAIM FORM'!$M$7="",0,IF(L1957=LIST!$A$78,0,IF('CLAIM FORM'!$M$7="R&amp;D",0,IF(E1957="",LIST!$A$75,IF(F1957=LIST!$F$30,0,IFERROR(((VLOOKUP(E1957,'TRAINING CODE'!B:D,3,FALSE)*MIN(D1957,8))),LIST!$A$76)))))))</f>
        <v/>
      </c>
      <c r="L1957" s="183" t="str">
        <f>IF(B1957="","",IF('CLAIM FORM'!$M$7="",LIST!$A$77,IFERROR(VLOOKUP(B1957,'PHR (Project Hourly Rate)'!B:G,6,FALSE),LIST!$A$78)))</f>
        <v/>
      </c>
    </row>
    <row r="1958" spans="1:12" ht="36" customHeight="1">
      <c r="A1958" s="184">
        <v>1956</v>
      </c>
      <c r="B1958" s="46"/>
      <c r="C1958" s="47"/>
      <c r="D1958" s="48"/>
      <c r="E1958" s="49"/>
      <c r="F1958" s="49"/>
      <c r="G1958" s="41" t="str">
        <f>IF(C1958="","",VLOOKUP(WEEKDAY(C1958),LIST!$A$15:$B$21,2,FALSE))</f>
        <v/>
      </c>
      <c r="H1958" s="42" t="str">
        <f>IF(B1958="","",IF(L1958=LIST!$A$80,LIST!$A$78,IF(L1958=LIST!$A$81,LIST!$A$78,IF(L1958=LIST!$A$82,LIST!$A$78,IF(IFERROR(VLOOKUP(B1958,'PHR (Project Hourly Rate)'!B:G,6,FALSE),LIST!$A$78)=0,LIST!$A$79,L1958)))))</f>
        <v/>
      </c>
      <c r="I1958" s="42" t="str">
        <f>IF(B1958="","",IF(L1958=LIST!$A$75,"",IF(K1958=LIST!$A$76,LIST!$A$76,IF(L1958=LIST!$A$77,"",IF(L1958=LIST!$A$78,"",IF(L1958=LIST!$A$80,"",IF(L1958=LIST!$A$72,"",IF(L1958=LIST!$A$73,"",IF(L1958=LIST!$A$81,"",IF(L1958=LIST!$A$82,"",IF(L1958=LIST!$A$79,"",IF(K1958=LIST!$A$75,LIST!$A$75,ROUND(J1958*L1958,2)))))))))))))</f>
        <v/>
      </c>
      <c r="J1958" s="43">
        <f>IF(D1958="",0,IF(K1958=LIST!$A$75,0,IF(K1958=LIST!$A$76,0,IF(K1958=LIST!$A$77,0,IF(K1958=LIST!$A$78,0,(MIN(D1958,8)-K1958))))))</f>
        <v>0</v>
      </c>
      <c r="K1958" s="185" t="str">
        <f>IF(D1958="","",IF('CLAIM FORM'!$M$7="",0,IF(L1958=LIST!$A$78,0,IF('CLAIM FORM'!$M$7="R&amp;D",0,IF(E1958="",LIST!$A$75,IF(F1958=LIST!$F$30,0,IFERROR(((VLOOKUP(E1958,'TRAINING CODE'!B:D,3,FALSE)*MIN(D1958,8))),LIST!$A$76)))))))</f>
        <v/>
      </c>
      <c r="L1958" s="183" t="str">
        <f>IF(B1958="","",IF('CLAIM FORM'!$M$7="",LIST!$A$77,IFERROR(VLOOKUP(B1958,'PHR (Project Hourly Rate)'!B:G,6,FALSE),LIST!$A$78)))</f>
        <v/>
      </c>
    </row>
    <row r="1959" spans="1:12" ht="36" customHeight="1">
      <c r="A1959" s="184">
        <v>1957</v>
      </c>
      <c r="B1959" s="46"/>
      <c r="C1959" s="47"/>
      <c r="D1959" s="48"/>
      <c r="E1959" s="49"/>
      <c r="F1959" s="49"/>
      <c r="G1959" s="41" t="str">
        <f>IF(C1959="","",VLOOKUP(WEEKDAY(C1959),LIST!$A$15:$B$21,2,FALSE))</f>
        <v/>
      </c>
      <c r="H1959" s="42" t="str">
        <f>IF(B1959="","",IF(L1959=LIST!$A$80,LIST!$A$78,IF(L1959=LIST!$A$81,LIST!$A$78,IF(L1959=LIST!$A$82,LIST!$A$78,IF(IFERROR(VLOOKUP(B1959,'PHR (Project Hourly Rate)'!B:G,6,FALSE),LIST!$A$78)=0,LIST!$A$79,L1959)))))</f>
        <v/>
      </c>
      <c r="I1959" s="42" t="str">
        <f>IF(B1959="","",IF(L1959=LIST!$A$75,"",IF(K1959=LIST!$A$76,LIST!$A$76,IF(L1959=LIST!$A$77,"",IF(L1959=LIST!$A$78,"",IF(L1959=LIST!$A$80,"",IF(L1959=LIST!$A$72,"",IF(L1959=LIST!$A$73,"",IF(L1959=LIST!$A$81,"",IF(L1959=LIST!$A$82,"",IF(L1959=LIST!$A$79,"",IF(K1959=LIST!$A$75,LIST!$A$75,ROUND(J1959*L1959,2)))))))))))))</f>
        <v/>
      </c>
      <c r="J1959" s="43">
        <f>IF(D1959="",0,IF(K1959=LIST!$A$75,0,IF(K1959=LIST!$A$76,0,IF(K1959=LIST!$A$77,0,IF(K1959=LIST!$A$78,0,(MIN(D1959,8)-K1959))))))</f>
        <v>0</v>
      </c>
      <c r="K1959" s="185" t="str">
        <f>IF(D1959="","",IF('CLAIM FORM'!$M$7="",0,IF(L1959=LIST!$A$78,0,IF('CLAIM FORM'!$M$7="R&amp;D",0,IF(E1959="",LIST!$A$75,IF(F1959=LIST!$F$30,0,IFERROR(((VLOOKUP(E1959,'TRAINING CODE'!B:D,3,FALSE)*MIN(D1959,8))),LIST!$A$76)))))))</f>
        <v/>
      </c>
      <c r="L1959" s="183" t="str">
        <f>IF(B1959="","",IF('CLAIM FORM'!$M$7="",LIST!$A$77,IFERROR(VLOOKUP(B1959,'PHR (Project Hourly Rate)'!B:G,6,FALSE),LIST!$A$78)))</f>
        <v/>
      </c>
    </row>
    <row r="1960" spans="1:12" ht="36" customHeight="1">
      <c r="A1960" s="184">
        <v>1958</v>
      </c>
      <c r="B1960" s="46"/>
      <c r="C1960" s="47"/>
      <c r="D1960" s="48"/>
      <c r="E1960" s="49"/>
      <c r="F1960" s="49"/>
      <c r="G1960" s="41" t="str">
        <f>IF(C1960="","",VLOOKUP(WEEKDAY(C1960),LIST!$A$15:$B$21,2,FALSE))</f>
        <v/>
      </c>
      <c r="H1960" s="42" t="str">
        <f>IF(B1960="","",IF(L1960=LIST!$A$80,LIST!$A$78,IF(L1960=LIST!$A$81,LIST!$A$78,IF(L1960=LIST!$A$82,LIST!$A$78,IF(IFERROR(VLOOKUP(B1960,'PHR (Project Hourly Rate)'!B:G,6,FALSE),LIST!$A$78)=0,LIST!$A$79,L1960)))))</f>
        <v/>
      </c>
      <c r="I1960" s="42" t="str">
        <f>IF(B1960="","",IF(L1960=LIST!$A$75,"",IF(K1960=LIST!$A$76,LIST!$A$76,IF(L1960=LIST!$A$77,"",IF(L1960=LIST!$A$78,"",IF(L1960=LIST!$A$80,"",IF(L1960=LIST!$A$72,"",IF(L1960=LIST!$A$73,"",IF(L1960=LIST!$A$81,"",IF(L1960=LIST!$A$82,"",IF(L1960=LIST!$A$79,"",IF(K1960=LIST!$A$75,LIST!$A$75,ROUND(J1960*L1960,2)))))))))))))</f>
        <v/>
      </c>
      <c r="J1960" s="43">
        <f>IF(D1960="",0,IF(K1960=LIST!$A$75,0,IF(K1960=LIST!$A$76,0,IF(K1960=LIST!$A$77,0,IF(K1960=LIST!$A$78,0,(MIN(D1960,8)-K1960))))))</f>
        <v>0</v>
      </c>
      <c r="K1960" s="185" t="str">
        <f>IF(D1960="","",IF('CLAIM FORM'!$M$7="",0,IF(L1960=LIST!$A$78,0,IF('CLAIM FORM'!$M$7="R&amp;D",0,IF(E1960="",LIST!$A$75,IF(F1960=LIST!$F$30,0,IFERROR(((VLOOKUP(E1960,'TRAINING CODE'!B:D,3,FALSE)*MIN(D1960,8))),LIST!$A$76)))))))</f>
        <v/>
      </c>
      <c r="L1960" s="183" t="str">
        <f>IF(B1960="","",IF('CLAIM FORM'!$M$7="",LIST!$A$77,IFERROR(VLOOKUP(B1960,'PHR (Project Hourly Rate)'!B:G,6,FALSE),LIST!$A$78)))</f>
        <v/>
      </c>
    </row>
    <row r="1961" spans="1:12" ht="36" customHeight="1">
      <c r="A1961" s="184">
        <v>1959</v>
      </c>
      <c r="B1961" s="46"/>
      <c r="C1961" s="47"/>
      <c r="D1961" s="48"/>
      <c r="E1961" s="49"/>
      <c r="F1961" s="49"/>
      <c r="G1961" s="41" t="str">
        <f>IF(C1961="","",VLOOKUP(WEEKDAY(C1961),LIST!$A$15:$B$21,2,FALSE))</f>
        <v/>
      </c>
      <c r="H1961" s="42" t="str">
        <f>IF(B1961="","",IF(L1961=LIST!$A$80,LIST!$A$78,IF(L1961=LIST!$A$81,LIST!$A$78,IF(L1961=LIST!$A$82,LIST!$A$78,IF(IFERROR(VLOOKUP(B1961,'PHR (Project Hourly Rate)'!B:G,6,FALSE),LIST!$A$78)=0,LIST!$A$79,L1961)))))</f>
        <v/>
      </c>
      <c r="I1961" s="42" t="str">
        <f>IF(B1961="","",IF(L1961=LIST!$A$75,"",IF(K1961=LIST!$A$76,LIST!$A$76,IF(L1961=LIST!$A$77,"",IF(L1961=LIST!$A$78,"",IF(L1961=LIST!$A$80,"",IF(L1961=LIST!$A$72,"",IF(L1961=LIST!$A$73,"",IF(L1961=LIST!$A$81,"",IF(L1961=LIST!$A$82,"",IF(L1961=LIST!$A$79,"",IF(K1961=LIST!$A$75,LIST!$A$75,ROUND(J1961*L1961,2)))))))))))))</f>
        <v/>
      </c>
      <c r="J1961" s="43">
        <f>IF(D1961="",0,IF(K1961=LIST!$A$75,0,IF(K1961=LIST!$A$76,0,IF(K1961=LIST!$A$77,0,IF(K1961=LIST!$A$78,0,(MIN(D1961,8)-K1961))))))</f>
        <v>0</v>
      </c>
      <c r="K1961" s="185" t="str">
        <f>IF(D1961="","",IF('CLAIM FORM'!$M$7="",0,IF(L1961=LIST!$A$78,0,IF('CLAIM FORM'!$M$7="R&amp;D",0,IF(E1961="",LIST!$A$75,IF(F1961=LIST!$F$30,0,IFERROR(((VLOOKUP(E1961,'TRAINING CODE'!B:D,3,FALSE)*MIN(D1961,8))),LIST!$A$76)))))))</f>
        <v/>
      </c>
      <c r="L1961" s="183" t="str">
        <f>IF(B1961="","",IF('CLAIM FORM'!$M$7="",LIST!$A$77,IFERROR(VLOOKUP(B1961,'PHR (Project Hourly Rate)'!B:G,6,FALSE),LIST!$A$78)))</f>
        <v/>
      </c>
    </row>
    <row r="1962" spans="1:12" ht="36" customHeight="1">
      <c r="A1962" s="184">
        <v>1960</v>
      </c>
      <c r="B1962" s="46"/>
      <c r="C1962" s="47"/>
      <c r="D1962" s="48"/>
      <c r="E1962" s="49"/>
      <c r="F1962" s="49"/>
      <c r="G1962" s="41" t="str">
        <f>IF(C1962="","",VLOOKUP(WEEKDAY(C1962),LIST!$A$15:$B$21,2,FALSE))</f>
        <v/>
      </c>
      <c r="H1962" s="42" t="str">
        <f>IF(B1962="","",IF(L1962=LIST!$A$80,LIST!$A$78,IF(L1962=LIST!$A$81,LIST!$A$78,IF(L1962=LIST!$A$82,LIST!$A$78,IF(IFERROR(VLOOKUP(B1962,'PHR (Project Hourly Rate)'!B:G,6,FALSE),LIST!$A$78)=0,LIST!$A$79,L1962)))))</f>
        <v/>
      </c>
      <c r="I1962" s="42" t="str">
        <f>IF(B1962="","",IF(L1962=LIST!$A$75,"",IF(K1962=LIST!$A$76,LIST!$A$76,IF(L1962=LIST!$A$77,"",IF(L1962=LIST!$A$78,"",IF(L1962=LIST!$A$80,"",IF(L1962=LIST!$A$72,"",IF(L1962=LIST!$A$73,"",IF(L1962=LIST!$A$81,"",IF(L1962=LIST!$A$82,"",IF(L1962=LIST!$A$79,"",IF(K1962=LIST!$A$75,LIST!$A$75,ROUND(J1962*L1962,2)))))))))))))</f>
        <v/>
      </c>
      <c r="J1962" s="43">
        <f>IF(D1962="",0,IF(K1962=LIST!$A$75,0,IF(K1962=LIST!$A$76,0,IF(K1962=LIST!$A$77,0,IF(K1962=LIST!$A$78,0,(MIN(D1962,8)-K1962))))))</f>
        <v>0</v>
      </c>
      <c r="K1962" s="185" t="str">
        <f>IF(D1962="","",IF('CLAIM FORM'!$M$7="",0,IF(L1962=LIST!$A$78,0,IF('CLAIM FORM'!$M$7="R&amp;D",0,IF(E1962="",LIST!$A$75,IF(F1962=LIST!$F$30,0,IFERROR(((VLOOKUP(E1962,'TRAINING CODE'!B:D,3,FALSE)*MIN(D1962,8))),LIST!$A$76)))))))</f>
        <v/>
      </c>
      <c r="L1962" s="183" t="str">
        <f>IF(B1962="","",IF('CLAIM FORM'!$M$7="",LIST!$A$77,IFERROR(VLOOKUP(B1962,'PHR (Project Hourly Rate)'!B:G,6,FALSE),LIST!$A$78)))</f>
        <v/>
      </c>
    </row>
    <row r="1963" spans="1:12" ht="36" customHeight="1">
      <c r="A1963" s="184">
        <v>1961</v>
      </c>
      <c r="B1963" s="46"/>
      <c r="C1963" s="47"/>
      <c r="D1963" s="48"/>
      <c r="E1963" s="49"/>
      <c r="F1963" s="49"/>
      <c r="G1963" s="41" t="str">
        <f>IF(C1963="","",VLOOKUP(WEEKDAY(C1963),LIST!$A$15:$B$21,2,FALSE))</f>
        <v/>
      </c>
      <c r="H1963" s="42" t="str">
        <f>IF(B1963="","",IF(L1963=LIST!$A$80,LIST!$A$78,IF(L1963=LIST!$A$81,LIST!$A$78,IF(L1963=LIST!$A$82,LIST!$A$78,IF(IFERROR(VLOOKUP(B1963,'PHR (Project Hourly Rate)'!B:G,6,FALSE),LIST!$A$78)=0,LIST!$A$79,L1963)))))</f>
        <v/>
      </c>
      <c r="I1963" s="42" t="str">
        <f>IF(B1963="","",IF(L1963=LIST!$A$75,"",IF(K1963=LIST!$A$76,LIST!$A$76,IF(L1963=LIST!$A$77,"",IF(L1963=LIST!$A$78,"",IF(L1963=LIST!$A$80,"",IF(L1963=LIST!$A$72,"",IF(L1963=LIST!$A$73,"",IF(L1963=LIST!$A$81,"",IF(L1963=LIST!$A$82,"",IF(L1963=LIST!$A$79,"",IF(K1963=LIST!$A$75,LIST!$A$75,ROUND(J1963*L1963,2)))))))))))))</f>
        <v/>
      </c>
      <c r="J1963" s="43">
        <f>IF(D1963="",0,IF(K1963=LIST!$A$75,0,IF(K1963=LIST!$A$76,0,IF(K1963=LIST!$A$77,0,IF(K1963=LIST!$A$78,0,(MIN(D1963,8)-K1963))))))</f>
        <v>0</v>
      </c>
      <c r="K1963" s="185" t="str">
        <f>IF(D1963="","",IF('CLAIM FORM'!$M$7="",0,IF(L1963=LIST!$A$78,0,IF('CLAIM FORM'!$M$7="R&amp;D",0,IF(E1963="",LIST!$A$75,IF(F1963=LIST!$F$30,0,IFERROR(((VLOOKUP(E1963,'TRAINING CODE'!B:D,3,FALSE)*MIN(D1963,8))),LIST!$A$76)))))))</f>
        <v/>
      </c>
      <c r="L1963" s="183" t="str">
        <f>IF(B1963="","",IF('CLAIM FORM'!$M$7="",LIST!$A$77,IFERROR(VLOOKUP(B1963,'PHR (Project Hourly Rate)'!B:G,6,FALSE),LIST!$A$78)))</f>
        <v/>
      </c>
    </row>
    <row r="1964" spans="1:12" ht="36" customHeight="1">
      <c r="A1964" s="184">
        <v>1962</v>
      </c>
      <c r="B1964" s="46"/>
      <c r="C1964" s="47"/>
      <c r="D1964" s="48"/>
      <c r="E1964" s="49"/>
      <c r="F1964" s="49"/>
      <c r="G1964" s="41" t="str">
        <f>IF(C1964="","",VLOOKUP(WEEKDAY(C1964),LIST!$A$15:$B$21,2,FALSE))</f>
        <v/>
      </c>
      <c r="H1964" s="42" t="str">
        <f>IF(B1964="","",IF(L1964=LIST!$A$80,LIST!$A$78,IF(L1964=LIST!$A$81,LIST!$A$78,IF(L1964=LIST!$A$82,LIST!$A$78,IF(IFERROR(VLOOKUP(B1964,'PHR (Project Hourly Rate)'!B:G,6,FALSE),LIST!$A$78)=0,LIST!$A$79,L1964)))))</f>
        <v/>
      </c>
      <c r="I1964" s="42" t="str">
        <f>IF(B1964="","",IF(L1964=LIST!$A$75,"",IF(K1964=LIST!$A$76,LIST!$A$76,IF(L1964=LIST!$A$77,"",IF(L1964=LIST!$A$78,"",IF(L1964=LIST!$A$80,"",IF(L1964=LIST!$A$72,"",IF(L1964=LIST!$A$73,"",IF(L1964=LIST!$A$81,"",IF(L1964=LIST!$A$82,"",IF(L1964=LIST!$A$79,"",IF(K1964=LIST!$A$75,LIST!$A$75,ROUND(J1964*L1964,2)))))))))))))</f>
        <v/>
      </c>
      <c r="J1964" s="43">
        <f>IF(D1964="",0,IF(K1964=LIST!$A$75,0,IF(K1964=LIST!$A$76,0,IF(K1964=LIST!$A$77,0,IF(K1964=LIST!$A$78,0,(MIN(D1964,8)-K1964))))))</f>
        <v>0</v>
      </c>
      <c r="K1964" s="185" t="str">
        <f>IF(D1964="","",IF('CLAIM FORM'!$M$7="",0,IF(L1964=LIST!$A$78,0,IF('CLAIM FORM'!$M$7="R&amp;D",0,IF(E1964="",LIST!$A$75,IF(F1964=LIST!$F$30,0,IFERROR(((VLOOKUP(E1964,'TRAINING CODE'!B:D,3,FALSE)*MIN(D1964,8))),LIST!$A$76)))))))</f>
        <v/>
      </c>
      <c r="L1964" s="183" t="str">
        <f>IF(B1964="","",IF('CLAIM FORM'!$M$7="",LIST!$A$77,IFERROR(VLOOKUP(B1964,'PHR (Project Hourly Rate)'!B:G,6,FALSE),LIST!$A$78)))</f>
        <v/>
      </c>
    </row>
    <row r="1965" spans="1:12" ht="36" customHeight="1">
      <c r="A1965" s="184">
        <v>1963</v>
      </c>
      <c r="B1965" s="46"/>
      <c r="C1965" s="47"/>
      <c r="D1965" s="48"/>
      <c r="E1965" s="49"/>
      <c r="F1965" s="49"/>
      <c r="G1965" s="41" t="str">
        <f>IF(C1965="","",VLOOKUP(WEEKDAY(C1965),LIST!$A$15:$B$21,2,FALSE))</f>
        <v/>
      </c>
      <c r="H1965" s="42" t="str">
        <f>IF(B1965="","",IF(L1965=LIST!$A$80,LIST!$A$78,IF(L1965=LIST!$A$81,LIST!$A$78,IF(L1965=LIST!$A$82,LIST!$A$78,IF(IFERROR(VLOOKUP(B1965,'PHR (Project Hourly Rate)'!B:G,6,FALSE),LIST!$A$78)=0,LIST!$A$79,L1965)))))</f>
        <v/>
      </c>
      <c r="I1965" s="42" t="str">
        <f>IF(B1965="","",IF(L1965=LIST!$A$75,"",IF(K1965=LIST!$A$76,LIST!$A$76,IF(L1965=LIST!$A$77,"",IF(L1965=LIST!$A$78,"",IF(L1965=LIST!$A$80,"",IF(L1965=LIST!$A$72,"",IF(L1965=LIST!$A$73,"",IF(L1965=LIST!$A$81,"",IF(L1965=LIST!$A$82,"",IF(L1965=LIST!$A$79,"",IF(K1965=LIST!$A$75,LIST!$A$75,ROUND(J1965*L1965,2)))))))))))))</f>
        <v/>
      </c>
      <c r="J1965" s="43">
        <f>IF(D1965="",0,IF(K1965=LIST!$A$75,0,IF(K1965=LIST!$A$76,0,IF(K1965=LIST!$A$77,0,IF(K1965=LIST!$A$78,0,(MIN(D1965,8)-K1965))))))</f>
        <v>0</v>
      </c>
      <c r="K1965" s="185" t="str">
        <f>IF(D1965="","",IF('CLAIM FORM'!$M$7="",0,IF(L1965=LIST!$A$78,0,IF('CLAIM FORM'!$M$7="R&amp;D",0,IF(E1965="",LIST!$A$75,IF(F1965=LIST!$F$30,0,IFERROR(((VLOOKUP(E1965,'TRAINING CODE'!B:D,3,FALSE)*MIN(D1965,8))),LIST!$A$76)))))))</f>
        <v/>
      </c>
      <c r="L1965" s="183" t="str">
        <f>IF(B1965="","",IF('CLAIM FORM'!$M$7="",LIST!$A$77,IFERROR(VLOOKUP(B1965,'PHR (Project Hourly Rate)'!B:G,6,FALSE),LIST!$A$78)))</f>
        <v/>
      </c>
    </row>
    <row r="1966" spans="1:12" ht="36" customHeight="1">
      <c r="A1966" s="184">
        <v>1964</v>
      </c>
      <c r="B1966" s="46"/>
      <c r="C1966" s="47"/>
      <c r="D1966" s="48"/>
      <c r="E1966" s="49"/>
      <c r="F1966" s="49"/>
      <c r="G1966" s="41" t="str">
        <f>IF(C1966="","",VLOOKUP(WEEKDAY(C1966),LIST!$A$15:$B$21,2,FALSE))</f>
        <v/>
      </c>
      <c r="H1966" s="42" t="str">
        <f>IF(B1966="","",IF(L1966=LIST!$A$80,LIST!$A$78,IF(L1966=LIST!$A$81,LIST!$A$78,IF(L1966=LIST!$A$82,LIST!$A$78,IF(IFERROR(VLOOKUP(B1966,'PHR (Project Hourly Rate)'!B:G,6,FALSE),LIST!$A$78)=0,LIST!$A$79,L1966)))))</f>
        <v/>
      </c>
      <c r="I1966" s="42" t="str">
        <f>IF(B1966="","",IF(L1966=LIST!$A$75,"",IF(K1966=LIST!$A$76,LIST!$A$76,IF(L1966=LIST!$A$77,"",IF(L1966=LIST!$A$78,"",IF(L1966=LIST!$A$80,"",IF(L1966=LIST!$A$72,"",IF(L1966=LIST!$A$73,"",IF(L1966=LIST!$A$81,"",IF(L1966=LIST!$A$82,"",IF(L1966=LIST!$A$79,"",IF(K1966=LIST!$A$75,LIST!$A$75,ROUND(J1966*L1966,2)))))))))))))</f>
        <v/>
      </c>
      <c r="J1966" s="43">
        <f>IF(D1966="",0,IF(K1966=LIST!$A$75,0,IF(K1966=LIST!$A$76,0,IF(K1966=LIST!$A$77,0,IF(K1966=LIST!$A$78,0,(MIN(D1966,8)-K1966))))))</f>
        <v>0</v>
      </c>
      <c r="K1966" s="185" t="str">
        <f>IF(D1966="","",IF('CLAIM FORM'!$M$7="",0,IF(L1966=LIST!$A$78,0,IF('CLAIM FORM'!$M$7="R&amp;D",0,IF(E1966="",LIST!$A$75,IF(F1966=LIST!$F$30,0,IFERROR(((VLOOKUP(E1966,'TRAINING CODE'!B:D,3,FALSE)*MIN(D1966,8))),LIST!$A$76)))))))</f>
        <v/>
      </c>
      <c r="L1966" s="183" t="str">
        <f>IF(B1966="","",IF('CLAIM FORM'!$M$7="",LIST!$A$77,IFERROR(VLOOKUP(B1966,'PHR (Project Hourly Rate)'!B:G,6,FALSE),LIST!$A$78)))</f>
        <v/>
      </c>
    </row>
    <row r="1967" spans="1:12" ht="36" customHeight="1">
      <c r="A1967" s="184">
        <v>1965</v>
      </c>
      <c r="B1967" s="46"/>
      <c r="C1967" s="47"/>
      <c r="D1967" s="48"/>
      <c r="E1967" s="49"/>
      <c r="F1967" s="49"/>
      <c r="G1967" s="41" t="str">
        <f>IF(C1967="","",VLOOKUP(WEEKDAY(C1967),LIST!$A$15:$B$21,2,FALSE))</f>
        <v/>
      </c>
      <c r="H1967" s="42" t="str">
        <f>IF(B1967="","",IF(L1967=LIST!$A$80,LIST!$A$78,IF(L1967=LIST!$A$81,LIST!$A$78,IF(L1967=LIST!$A$82,LIST!$A$78,IF(IFERROR(VLOOKUP(B1967,'PHR (Project Hourly Rate)'!B:G,6,FALSE),LIST!$A$78)=0,LIST!$A$79,L1967)))))</f>
        <v/>
      </c>
      <c r="I1967" s="42" t="str">
        <f>IF(B1967="","",IF(L1967=LIST!$A$75,"",IF(K1967=LIST!$A$76,LIST!$A$76,IF(L1967=LIST!$A$77,"",IF(L1967=LIST!$A$78,"",IF(L1967=LIST!$A$80,"",IF(L1967=LIST!$A$72,"",IF(L1967=LIST!$A$73,"",IF(L1967=LIST!$A$81,"",IF(L1967=LIST!$A$82,"",IF(L1967=LIST!$A$79,"",IF(K1967=LIST!$A$75,LIST!$A$75,ROUND(J1967*L1967,2)))))))))))))</f>
        <v/>
      </c>
      <c r="J1967" s="43">
        <f>IF(D1967="",0,IF(K1967=LIST!$A$75,0,IF(K1967=LIST!$A$76,0,IF(K1967=LIST!$A$77,0,IF(K1967=LIST!$A$78,0,(MIN(D1967,8)-K1967))))))</f>
        <v>0</v>
      </c>
      <c r="K1967" s="185" t="str">
        <f>IF(D1967="","",IF('CLAIM FORM'!$M$7="",0,IF(L1967=LIST!$A$78,0,IF('CLAIM FORM'!$M$7="R&amp;D",0,IF(E1967="",LIST!$A$75,IF(F1967=LIST!$F$30,0,IFERROR(((VLOOKUP(E1967,'TRAINING CODE'!B:D,3,FALSE)*MIN(D1967,8))),LIST!$A$76)))))))</f>
        <v/>
      </c>
      <c r="L1967" s="183" t="str">
        <f>IF(B1967="","",IF('CLAIM FORM'!$M$7="",LIST!$A$77,IFERROR(VLOOKUP(B1967,'PHR (Project Hourly Rate)'!B:G,6,FALSE),LIST!$A$78)))</f>
        <v/>
      </c>
    </row>
    <row r="1968" spans="1:12" ht="36" customHeight="1">
      <c r="A1968" s="184">
        <v>1966</v>
      </c>
      <c r="B1968" s="46"/>
      <c r="C1968" s="47"/>
      <c r="D1968" s="48"/>
      <c r="E1968" s="49"/>
      <c r="F1968" s="49"/>
      <c r="G1968" s="41" t="str">
        <f>IF(C1968="","",VLOOKUP(WEEKDAY(C1968),LIST!$A$15:$B$21,2,FALSE))</f>
        <v/>
      </c>
      <c r="H1968" s="42" t="str">
        <f>IF(B1968="","",IF(L1968=LIST!$A$80,LIST!$A$78,IF(L1968=LIST!$A$81,LIST!$A$78,IF(L1968=LIST!$A$82,LIST!$A$78,IF(IFERROR(VLOOKUP(B1968,'PHR (Project Hourly Rate)'!B:G,6,FALSE),LIST!$A$78)=0,LIST!$A$79,L1968)))))</f>
        <v/>
      </c>
      <c r="I1968" s="42" t="str">
        <f>IF(B1968="","",IF(L1968=LIST!$A$75,"",IF(K1968=LIST!$A$76,LIST!$A$76,IF(L1968=LIST!$A$77,"",IF(L1968=LIST!$A$78,"",IF(L1968=LIST!$A$80,"",IF(L1968=LIST!$A$72,"",IF(L1968=LIST!$A$73,"",IF(L1968=LIST!$A$81,"",IF(L1968=LIST!$A$82,"",IF(L1968=LIST!$A$79,"",IF(K1968=LIST!$A$75,LIST!$A$75,ROUND(J1968*L1968,2)))))))))))))</f>
        <v/>
      </c>
      <c r="J1968" s="43">
        <f>IF(D1968="",0,IF(K1968=LIST!$A$75,0,IF(K1968=LIST!$A$76,0,IF(K1968=LIST!$A$77,0,IF(K1968=LIST!$A$78,0,(MIN(D1968,8)-K1968))))))</f>
        <v>0</v>
      </c>
      <c r="K1968" s="185" t="str">
        <f>IF(D1968="","",IF('CLAIM FORM'!$M$7="",0,IF(L1968=LIST!$A$78,0,IF('CLAIM FORM'!$M$7="R&amp;D",0,IF(E1968="",LIST!$A$75,IF(F1968=LIST!$F$30,0,IFERROR(((VLOOKUP(E1968,'TRAINING CODE'!B:D,3,FALSE)*MIN(D1968,8))),LIST!$A$76)))))))</f>
        <v/>
      </c>
      <c r="L1968" s="183" t="str">
        <f>IF(B1968="","",IF('CLAIM FORM'!$M$7="",LIST!$A$77,IFERROR(VLOOKUP(B1968,'PHR (Project Hourly Rate)'!B:G,6,FALSE),LIST!$A$78)))</f>
        <v/>
      </c>
    </row>
    <row r="1969" spans="1:12" ht="36" customHeight="1">
      <c r="A1969" s="184">
        <v>1967</v>
      </c>
      <c r="B1969" s="46"/>
      <c r="C1969" s="47"/>
      <c r="D1969" s="48"/>
      <c r="E1969" s="49"/>
      <c r="F1969" s="49"/>
      <c r="G1969" s="41" t="str">
        <f>IF(C1969="","",VLOOKUP(WEEKDAY(C1969),LIST!$A$15:$B$21,2,FALSE))</f>
        <v/>
      </c>
      <c r="H1969" s="42" t="str">
        <f>IF(B1969="","",IF(L1969=LIST!$A$80,LIST!$A$78,IF(L1969=LIST!$A$81,LIST!$A$78,IF(L1969=LIST!$A$82,LIST!$A$78,IF(IFERROR(VLOOKUP(B1969,'PHR (Project Hourly Rate)'!B:G,6,FALSE),LIST!$A$78)=0,LIST!$A$79,L1969)))))</f>
        <v/>
      </c>
      <c r="I1969" s="42" t="str">
        <f>IF(B1969="","",IF(L1969=LIST!$A$75,"",IF(K1969=LIST!$A$76,LIST!$A$76,IF(L1969=LIST!$A$77,"",IF(L1969=LIST!$A$78,"",IF(L1969=LIST!$A$80,"",IF(L1969=LIST!$A$72,"",IF(L1969=LIST!$A$73,"",IF(L1969=LIST!$A$81,"",IF(L1969=LIST!$A$82,"",IF(L1969=LIST!$A$79,"",IF(K1969=LIST!$A$75,LIST!$A$75,ROUND(J1969*L1969,2)))))))))))))</f>
        <v/>
      </c>
      <c r="J1969" s="43">
        <f>IF(D1969="",0,IF(K1969=LIST!$A$75,0,IF(K1969=LIST!$A$76,0,IF(K1969=LIST!$A$77,0,IF(K1969=LIST!$A$78,0,(MIN(D1969,8)-K1969))))))</f>
        <v>0</v>
      </c>
      <c r="K1969" s="185" t="str">
        <f>IF(D1969="","",IF('CLAIM FORM'!$M$7="",0,IF(L1969=LIST!$A$78,0,IF('CLAIM FORM'!$M$7="R&amp;D",0,IF(E1969="",LIST!$A$75,IF(F1969=LIST!$F$30,0,IFERROR(((VLOOKUP(E1969,'TRAINING CODE'!B:D,3,FALSE)*MIN(D1969,8))),LIST!$A$76)))))))</f>
        <v/>
      </c>
      <c r="L1969" s="183" t="str">
        <f>IF(B1969="","",IF('CLAIM FORM'!$M$7="",LIST!$A$77,IFERROR(VLOOKUP(B1969,'PHR (Project Hourly Rate)'!B:G,6,FALSE),LIST!$A$78)))</f>
        <v/>
      </c>
    </row>
    <row r="1970" spans="1:12" ht="36" customHeight="1">
      <c r="A1970" s="184">
        <v>1968</v>
      </c>
      <c r="B1970" s="46"/>
      <c r="C1970" s="47"/>
      <c r="D1970" s="48"/>
      <c r="E1970" s="49"/>
      <c r="F1970" s="49"/>
      <c r="G1970" s="41" t="str">
        <f>IF(C1970="","",VLOOKUP(WEEKDAY(C1970),LIST!$A$15:$B$21,2,FALSE))</f>
        <v/>
      </c>
      <c r="H1970" s="42" t="str">
        <f>IF(B1970="","",IF(L1970=LIST!$A$80,LIST!$A$78,IF(L1970=LIST!$A$81,LIST!$A$78,IF(L1970=LIST!$A$82,LIST!$A$78,IF(IFERROR(VLOOKUP(B1970,'PHR (Project Hourly Rate)'!B:G,6,FALSE),LIST!$A$78)=0,LIST!$A$79,L1970)))))</f>
        <v/>
      </c>
      <c r="I1970" s="42" t="str">
        <f>IF(B1970="","",IF(L1970=LIST!$A$75,"",IF(K1970=LIST!$A$76,LIST!$A$76,IF(L1970=LIST!$A$77,"",IF(L1970=LIST!$A$78,"",IF(L1970=LIST!$A$80,"",IF(L1970=LIST!$A$72,"",IF(L1970=LIST!$A$73,"",IF(L1970=LIST!$A$81,"",IF(L1970=LIST!$A$82,"",IF(L1970=LIST!$A$79,"",IF(K1970=LIST!$A$75,LIST!$A$75,ROUND(J1970*L1970,2)))))))))))))</f>
        <v/>
      </c>
      <c r="J1970" s="43">
        <f>IF(D1970="",0,IF(K1970=LIST!$A$75,0,IF(K1970=LIST!$A$76,0,IF(K1970=LIST!$A$77,0,IF(K1970=LIST!$A$78,0,(MIN(D1970,8)-K1970))))))</f>
        <v>0</v>
      </c>
      <c r="K1970" s="185" t="str">
        <f>IF(D1970="","",IF('CLAIM FORM'!$M$7="",0,IF(L1970=LIST!$A$78,0,IF('CLAIM FORM'!$M$7="R&amp;D",0,IF(E1970="",LIST!$A$75,IF(F1970=LIST!$F$30,0,IFERROR(((VLOOKUP(E1970,'TRAINING CODE'!B:D,3,FALSE)*MIN(D1970,8))),LIST!$A$76)))))))</f>
        <v/>
      </c>
      <c r="L1970" s="183" t="str">
        <f>IF(B1970="","",IF('CLAIM FORM'!$M$7="",LIST!$A$77,IFERROR(VLOOKUP(B1970,'PHR (Project Hourly Rate)'!B:G,6,FALSE),LIST!$A$78)))</f>
        <v/>
      </c>
    </row>
    <row r="1971" spans="1:12" ht="36" customHeight="1">
      <c r="A1971" s="184">
        <v>1969</v>
      </c>
      <c r="B1971" s="46"/>
      <c r="C1971" s="47"/>
      <c r="D1971" s="48"/>
      <c r="E1971" s="49"/>
      <c r="F1971" s="49"/>
      <c r="G1971" s="41" t="str">
        <f>IF(C1971="","",VLOOKUP(WEEKDAY(C1971),LIST!$A$15:$B$21,2,FALSE))</f>
        <v/>
      </c>
      <c r="H1971" s="42" t="str">
        <f>IF(B1971="","",IF(L1971=LIST!$A$80,LIST!$A$78,IF(L1971=LIST!$A$81,LIST!$A$78,IF(L1971=LIST!$A$82,LIST!$A$78,IF(IFERROR(VLOOKUP(B1971,'PHR (Project Hourly Rate)'!B:G,6,FALSE),LIST!$A$78)=0,LIST!$A$79,L1971)))))</f>
        <v/>
      </c>
      <c r="I1971" s="42" t="str">
        <f>IF(B1971="","",IF(L1971=LIST!$A$75,"",IF(K1971=LIST!$A$76,LIST!$A$76,IF(L1971=LIST!$A$77,"",IF(L1971=LIST!$A$78,"",IF(L1971=LIST!$A$80,"",IF(L1971=LIST!$A$72,"",IF(L1971=LIST!$A$73,"",IF(L1971=LIST!$A$81,"",IF(L1971=LIST!$A$82,"",IF(L1971=LIST!$A$79,"",IF(K1971=LIST!$A$75,LIST!$A$75,ROUND(J1971*L1971,2)))))))))))))</f>
        <v/>
      </c>
      <c r="J1971" s="43">
        <f>IF(D1971="",0,IF(K1971=LIST!$A$75,0,IF(K1971=LIST!$A$76,0,IF(K1971=LIST!$A$77,0,IF(K1971=LIST!$A$78,0,(MIN(D1971,8)-K1971))))))</f>
        <v>0</v>
      </c>
      <c r="K1971" s="185" t="str">
        <f>IF(D1971="","",IF('CLAIM FORM'!$M$7="",0,IF(L1971=LIST!$A$78,0,IF('CLAIM FORM'!$M$7="R&amp;D",0,IF(E1971="",LIST!$A$75,IF(F1971=LIST!$F$30,0,IFERROR(((VLOOKUP(E1971,'TRAINING CODE'!B:D,3,FALSE)*MIN(D1971,8))),LIST!$A$76)))))))</f>
        <v/>
      </c>
      <c r="L1971" s="183" t="str">
        <f>IF(B1971="","",IF('CLAIM FORM'!$M$7="",LIST!$A$77,IFERROR(VLOOKUP(B1971,'PHR (Project Hourly Rate)'!B:G,6,FALSE),LIST!$A$78)))</f>
        <v/>
      </c>
    </row>
    <row r="1972" spans="1:12" ht="36" customHeight="1">
      <c r="A1972" s="184">
        <v>1970</v>
      </c>
      <c r="B1972" s="46"/>
      <c r="C1972" s="47"/>
      <c r="D1972" s="48"/>
      <c r="E1972" s="49"/>
      <c r="F1972" s="49"/>
      <c r="G1972" s="41" t="str">
        <f>IF(C1972="","",VLOOKUP(WEEKDAY(C1972),LIST!$A$15:$B$21,2,FALSE))</f>
        <v/>
      </c>
      <c r="H1972" s="42" t="str">
        <f>IF(B1972="","",IF(L1972=LIST!$A$80,LIST!$A$78,IF(L1972=LIST!$A$81,LIST!$A$78,IF(L1972=LIST!$A$82,LIST!$A$78,IF(IFERROR(VLOOKUP(B1972,'PHR (Project Hourly Rate)'!B:G,6,FALSE),LIST!$A$78)=0,LIST!$A$79,L1972)))))</f>
        <v/>
      </c>
      <c r="I1972" s="42" t="str">
        <f>IF(B1972="","",IF(L1972=LIST!$A$75,"",IF(K1972=LIST!$A$76,LIST!$A$76,IF(L1972=LIST!$A$77,"",IF(L1972=LIST!$A$78,"",IF(L1972=LIST!$A$80,"",IF(L1972=LIST!$A$72,"",IF(L1972=LIST!$A$73,"",IF(L1972=LIST!$A$81,"",IF(L1972=LIST!$A$82,"",IF(L1972=LIST!$A$79,"",IF(K1972=LIST!$A$75,LIST!$A$75,ROUND(J1972*L1972,2)))))))))))))</f>
        <v/>
      </c>
      <c r="J1972" s="43">
        <f>IF(D1972="",0,IF(K1972=LIST!$A$75,0,IF(K1972=LIST!$A$76,0,IF(K1972=LIST!$A$77,0,IF(K1972=LIST!$A$78,0,(MIN(D1972,8)-K1972))))))</f>
        <v>0</v>
      </c>
      <c r="K1972" s="185" t="str">
        <f>IF(D1972="","",IF('CLAIM FORM'!$M$7="",0,IF(L1972=LIST!$A$78,0,IF('CLAIM FORM'!$M$7="R&amp;D",0,IF(E1972="",LIST!$A$75,IF(F1972=LIST!$F$30,0,IFERROR(((VLOOKUP(E1972,'TRAINING CODE'!B:D,3,FALSE)*MIN(D1972,8))),LIST!$A$76)))))))</f>
        <v/>
      </c>
      <c r="L1972" s="183" t="str">
        <f>IF(B1972="","",IF('CLAIM FORM'!$M$7="",LIST!$A$77,IFERROR(VLOOKUP(B1972,'PHR (Project Hourly Rate)'!B:G,6,FALSE),LIST!$A$78)))</f>
        <v/>
      </c>
    </row>
    <row r="1973" spans="1:12" ht="36" customHeight="1">
      <c r="A1973" s="184">
        <v>1971</v>
      </c>
      <c r="B1973" s="46"/>
      <c r="C1973" s="47"/>
      <c r="D1973" s="48"/>
      <c r="E1973" s="49"/>
      <c r="F1973" s="49"/>
      <c r="G1973" s="41" t="str">
        <f>IF(C1973="","",VLOOKUP(WEEKDAY(C1973),LIST!$A$15:$B$21,2,FALSE))</f>
        <v/>
      </c>
      <c r="H1973" s="42" t="str">
        <f>IF(B1973="","",IF(L1973=LIST!$A$80,LIST!$A$78,IF(L1973=LIST!$A$81,LIST!$A$78,IF(L1973=LIST!$A$82,LIST!$A$78,IF(IFERROR(VLOOKUP(B1973,'PHR (Project Hourly Rate)'!B:G,6,FALSE),LIST!$A$78)=0,LIST!$A$79,L1973)))))</f>
        <v/>
      </c>
      <c r="I1973" s="42" t="str">
        <f>IF(B1973="","",IF(L1973=LIST!$A$75,"",IF(K1973=LIST!$A$76,LIST!$A$76,IF(L1973=LIST!$A$77,"",IF(L1973=LIST!$A$78,"",IF(L1973=LIST!$A$80,"",IF(L1973=LIST!$A$72,"",IF(L1973=LIST!$A$73,"",IF(L1973=LIST!$A$81,"",IF(L1973=LIST!$A$82,"",IF(L1973=LIST!$A$79,"",IF(K1973=LIST!$A$75,LIST!$A$75,ROUND(J1973*L1973,2)))))))))))))</f>
        <v/>
      </c>
      <c r="J1973" s="43">
        <f>IF(D1973="",0,IF(K1973=LIST!$A$75,0,IF(K1973=LIST!$A$76,0,IF(K1973=LIST!$A$77,0,IF(K1973=LIST!$A$78,0,(MIN(D1973,8)-K1973))))))</f>
        <v>0</v>
      </c>
      <c r="K1973" s="185" t="str">
        <f>IF(D1973="","",IF('CLAIM FORM'!$M$7="",0,IF(L1973=LIST!$A$78,0,IF('CLAIM FORM'!$M$7="R&amp;D",0,IF(E1973="",LIST!$A$75,IF(F1973=LIST!$F$30,0,IFERROR(((VLOOKUP(E1973,'TRAINING CODE'!B:D,3,FALSE)*MIN(D1973,8))),LIST!$A$76)))))))</f>
        <v/>
      </c>
      <c r="L1973" s="183" t="str">
        <f>IF(B1973="","",IF('CLAIM FORM'!$M$7="",LIST!$A$77,IFERROR(VLOOKUP(B1973,'PHR (Project Hourly Rate)'!B:G,6,FALSE),LIST!$A$78)))</f>
        <v/>
      </c>
    </row>
    <row r="1974" spans="1:12" ht="36" customHeight="1">
      <c r="A1974" s="184">
        <v>1972</v>
      </c>
      <c r="B1974" s="46"/>
      <c r="C1974" s="47"/>
      <c r="D1974" s="48"/>
      <c r="E1974" s="49"/>
      <c r="F1974" s="49"/>
      <c r="G1974" s="41" t="str">
        <f>IF(C1974="","",VLOOKUP(WEEKDAY(C1974),LIST!$A$15:$B$21,2,FALSE))</f>
        <v/>
      </c>
      <c r="H1974" s="42" t="str">
        <f>IF(B1974="","",IF(L1974=LIST!$A$80,LIST!$A$78,IF(L1974=LIST!$A$81,LIST!$A$78,IF(L1974=LIST!$A$82,LIST!$A$78,IF(IFERROR(VLOOKUP(B1974,'PHR (Project Hourly Rate)'!B:G,6,FALSE),LIST!$A$78)=0,LIST!$A$79,L1974)))))</f>
        <v/>
      </c>
      <c r="I1974" s="42" t="str">
        <f>IF(B1974="","",IF(L1974=LIST!$A$75,"",IF(K1974=LIST!$A$76,LIST!$A$76,IF(L1974=LIST!$A$77,"",IF(L1974=LIST!$A$78,"",IF(L1974=LIST!$A$80,"",IF(L1974=LIST!$A$72,"",IF(L1974=LIST!$A$73,"",IF(L1974=LIST!$A$81,"",IF(L1974=LIST!$A$82,"",IF(L1974=LIST!$A$79,"",IF(K1974=LIST!$A$75,LIST!$A$75,ROUND(J1974*L1974,2)))))))))))))</f>
        <v/>
      </c>
      <c r="J1974" s="43">
        <f>IF(D1974="",0,IF(K1974=LIST!$A$75,0,IF(K1974=LIST!$A$76,0,IF(K1974=LIST!$A$77,0,IF(K1974=LIST!$A$78,0,(MIN(D1974,8)-K1974))))))</f>
        <v>0</v>
      </c>
      <c r="K1974" s="185" t="str">
        <f>IF(D1974="","",IF('CLAIM FORM'!$M$7="",0,IF(L1974=LIST!$A$78,0,IF('CLAIM FORM'!$M$7="R&amp;D",0,IF(E1974="",LIST!$A$75,IF(F1974=LIST!$F$30,0,IFERROR(((VLOOKUP(E1974,'TRAINING CODE'!B:D,3,FALSE)*MIN(D1974,8))),LIST!$A$76)))))))</f>
        <v/>
      </c>
      <c r="L1974" s="183" t="str">
        <f>IF(B1974="","",IF('CLAIM FORM'!$M$7="",LIST!$A$77,IFERROR(VLOOKUP(B1974,'PHR (Project Hourly Rate)'!B:G,6,FALSE),LIST!$A$78)))</f>
        <v/>
      </c>
    </row>
    <row r="1975" spans="1:12" ht="36" customHeight="1">
      <c r="A1975" s="184">
        <v>1973</v>
      </c>
      <c r="B1975" s="46"/>
      <c r="C1975" s="47"/>
      <c r="D1975" s="48"/>
      <c r="E1975" s="49"/>
      <c r="F1975" s="49"/>
      <c r="G1975" s="41" t="str">
        <f>IF(C1975="","",VLOOKUP(WEEKDAY(C1975),LIST!$A$15:$B$21,2,FALSE))</f>
        <v/>
      </c>
      <c r="H1975" s="42" t="str">
        <f>IF(B1975="","",IF(L1975=LIST!$A$80,LIST!$A$78,IF(L1975=LIST!$A$81,LIST!$A$78,IF(L1975=LIST!$A$82,LIST!$A$78,IF(IFERROR(VLOOKUP(B1975,'PHR (Project Hourly Rate)'!B:G,6,FALSE),LIST!$A$78)=0,LIST!$A$79,L1975)))))</f>
        <v/>
      </c>
      <c r="I1975" s="42" t="str">
        <f>IF(B1975="","",IF(L1975=LIST!$A$75,"",IF(K1975=LIST!$A$76,LIST!$A$76,IF(L1975=LIST!$A$77,"",IF(L1975=LIST!$A$78,"",IF(L1975=LIST!$A$80,"",IF(L1975=LIST!$A$72,"",IF(L1975=LIST!$A$73,"",IF(L1975=LIST!$A$81,"",IF(L1975=LIST!$A$82,"",IF(L1975=LIST!$A$79,"",IF(K1975=LIST!$A$75,LIST!$A$75,ROUND(J1975*L1975,2)))))))))))))</f>
        <v/>
      </c>
      <c r="J1975" s="43">
        <f>IF(D1975="",0,IF(K1975=LIST!$A$75,0,IF(K1975=LIST!$A$76,0,IF(K1975=LIST!$A$77,0,IF(K1975=LIST!$A$78,0,(MIN(D1975,8)-K1975))))))</f>
        <v>0</v>
      </c>
      <c r="K1975" s="185" t="str">
        <f>IF(D1975="","",IF('CLAIM FORM'!$M$7="",0,IF(L1975=LIST!$A$78,0,IF('CLAIM FORM'!$M$7="R&amp;D",0,IF(E1975="",LIST!$A$75,IF(F1975=LIST!$F$30,0,IFERROR(((VLOOKUP(E1975,'TRAINING CODE'!B:D,3,FALSE)*MIN(D1975,8))),LIST!$A$76)))))))</f>
        <v/>
      </c>
      <c r="L1975" s="183" t="str">
        <f>IF(B1975="","",IF('CLAIM FORM'!$M$7="",LIST!$A$77,IFERROR(VLOOKUP(B1975,'PHR (Project Hourly Rate)'!B:G,6,FALSE),LIST!$A$78)))</f>
        <v/>
      </c>
    </row>
    <row r="1976" spans="1:12" ht="36" customHeight="1">
      <c r="A1976" s="184">
        <v>1974</v>
      </c>
      <c r="B1976" s="46"/>
      <c r="C1976" s="47"/>
      <c r="D1976" s="48"/>
      <c r="E1976" s="49"/>
      <c r="F1976" s="49"/>
      <c r="G1976" s="41" t="str">
        <f>IF(C1976="","",VLOOKUP(WEEKDAY(C1976),LIST!$A$15:$B$21,2,FALSE))</f>
        <v/>
      </c>
      <c r="H1976" s="42" t="str">
        <f>IF(B1976="","",IF(L1976=LIST!$A$80,LIST!$A$78,IF(L1976=LIST!$A$81,LIST!$A$78,IF(L1976=LIST!$A$82,LIST!$A$78,IF(IFERROR(VLOOKUP(B1976,'PHR (Project Hourly Rate)'!B:G,6,FALSE),LIST!$A$78)=0,LIST!$A$79,L1976)))))</f>
        <v/>
      </c>
      <c r="I1976" s="42" t="str">
        <f>IF(B1976="","",IF(L1976=LIST!$A$75,"",IF(K1976=LIST!$A$76,LIST!$A$76,IF(L1976=LIST!$A$77,"",IF(L1976=LIST!$A$78,"",IF(L1976=LIST!$A$80,"",IF(L1976=LIST!$A$72,"",IF(L1976=LIST!$A$73,"",IF(L1976=LIST!$A$81,"",IF(L1976=LIST!$A$82,"",IF(L1976=LIST!$A$79,"",IF(K1976=LIST!$A$75,LIST!$A$75,ROUND(J1976*L1976,2)))))))))))))</f>
        <v/>
      </c>
      <c r="J1976" s="43">
        <f>IF(D1976="",0,IF(K1976=LIST!$A$75,0,IF(K1976=LIST!$A$76,0,IF(K1976=LIST!$A$77,0,IF(K1976=LIST!$A$78,0,(MIN(D1976,8)-K1976))))))</f>
        <v>0</v>
      </c>
      <c r="K1976" s="185" t="str">
        <f>IF(D1976="","",IF('CLAIM FORM'!$M$7="",0,IF(L1976=LIST!$A$78,0,IF('CLAIM FORM'!$M$7="R&amp;D",0,IF(E1976="",LIST!$A$75,IF(F1976=LIST!$F$30,0,IFERROR(((VLOOKUP(E1976,'TRAINING CODE'!B:D,3,FALSE)*MIN(D1976,8))),LIST!$A$76)))))))</f>
        <v/>
      </c>
      <c r="L1976" s="183" t="str">
        <f>IF(B1976="","",IF('CLAIM FORM'!$M$7="",LIST!$A$77,IFERROR(VLOOKUP(B1976,'PHR (Project Hourly Rate)'!B:G,6,FALSE),LIST!$A$78)))</f>
        <v/>
      </c>
    </row>
    <row r="1977" spans="1:12" ht="36" customHeight="1">
      <c r="A1977" s="184">
        <v>1975</v>
      </c>
      <c r="B1977" s="46"/>
      <c r="C1977" s="47"/>
      <c r="D1977" s="48"/>
      <c r="E1977" s="49"/>
      <c r="F1977" s="49"/>
      <c r="G1977" s="41" t="str">
        <f>IF(C1977="","",VLOOKUP(WEEKDAY(C1977),LIST!$A$15:$B$21,2,FALSE))</f>
        <v/>
      </c>
      <c r="H1977" s="42" t="str">
        <f>IF(B1977="","",IF(L1977=LIST!$A$80,LIST!$A$78,IF(L1977=LIST!$A$81,LIST!$A$78,IF(L1977=LIST!$A$82,LIST!$A$78,IF(IFERROR(VLOOKUP(B1977,'PHR (Project Hourly Rate)'!B:G,6,FALSE),LIST!$A$78)=0,LIST!$A$79,L1977)))))</f>
        <v/>
      </c>
      <c r="I1977" s="42" t="str">
        <f>IF(B1977="","",IF(L1977=LIST!$A$75,"",IF(K1977=LIST!$A$76,LIST!$A$76,IF(L1977=LIST!$A$77,"",IF(L1977=LIST!$A$78,"",IF(L1977=LIST!$A$80,"",IF(L1977=LIST!$A$72,"",IF(L1977=LIST!$A$73,"",IF(L1977=LIST!$A$81,"",IF(L1977=LIST!$A$82,"",IF(L1977=LIST!$A$79,"",IF(K1977=LIST!$A$75,LIST!$A$75,ROUND(J1977*L1977,2)))))))))))))</f>
        <v/>
      </c>
      <c r="J1977" s="43">
        <f>IF(D1977="",0,IF(K1977=LIST!$A$75,0,IF(K1977=LIST!$A$76,0,IF(K1977=LIST!$A$77,0,IF(K1977=LIST!$A$78,0,(MIN(D1977,8)-K1977))))))</f>
        <v>0</v>
      </c>
      <c r="K1977" s="185" t="str">
        <f>IF(D1977="","",IF('CLAIM FORM'!$M$7="",0,IF(L1977=LIST!$A$78,0,IF('CLAIM FORM'!$M$7="R&amp;D",0,IF(E1977="",LIST!$A$75,IF(F1977=LIST!$F$30,0,IFERROR(((VLOOKUP(E1977,'TRAINING CODE'!B:D,3,FALSE)*MIN(D1977,8))),LIST!$A$76)))))))</f>
        <v/>
      </c>
      <c r="L1977" s="183" t="str">
        <f>IF(B1977="","",IF('CLAIM FORM'!$M$7="",LIST!$A$77,IFERROR(VLOOKUP(B1977,'PHR (Project Hourly Rate)'!B:G,6,FALSE),LIST!$A$78)))</f>
        <v/>
      </c>
    </row>
    <row r="1978" spans="1:12" ht="36" customHeight="1">
      <c r="A1978" s="184">
        <v>1976</v>
      </c>
      <c r="B1978" s="46"/>
      <c r="C1978" s="47"/>
      <c r="D1978" s="48"/>
      <c r="E1978" s="49"/>
      <c r="F1978" s="49"/>
      <c r="G1978" s="41" t="str">
        <f>IF(C1978="","",VLOOKUP(WEEKDAY(C1978),LIST!$A$15:$B$21,2,FALSE))</f>
        <v/>
      </c>
      <c r="H1978" s="42" t="str">
        <f>IF(B1978="","",IF(L1978=LIST!$A$80,LIST!$A$78,IF(L1978=LIST!$A$81,LIST!$A$78,IF(L1978=LIST!$A$82,LIST!$A$78,IF(IFERROR(VLOOKUP(B1978,'PHR (Project Hourly Rate)'!B:G,6,FALSE),LIST!$A$78)=0,LIST!$A$79,L1978)))))</f>
        <v/>
      </c>
      <c r="I1978" s="42" t="str">
        <f>IF(B1978="","",IF(L1978=LIST!$A$75,"",IF(K1978=LIST!$A$76,LIST!$A$76,IF(L1978=LIST!$A$77,"",IF(L1978=LIST!$A$78,"",IF(L1978=LIST!$A$80,"",IF(L1978=LIST!$A$72,"",IF(L1978=LIST!$A$73,"",IF(L1978=LIST!$A$81,"",IF(L1978=LIST!$A$82,"",IF(L1978=LIST!$A$79,"",IF(K1978=LIST!$A$75,LIST!$A$75,ROUND(J1978*L1978,2)))))))))))))</f>
        <v/>
      </c>
      <c r="J1978" s="43">
        <f>IF(D1978="",0,IF(K1978=LIST!$A$75,0,IF(K1978=LIST!$A$76,0,IF(K1978=LIST!$A$77,0,IF(K1978=LIST!$A$78,0,(MIN(D1978,8)-K1978))))))</f>
        <v>0</v>
      </c>
      <c r="K1978" s="185" t="str">
        <f>IF(D1978="","",IF('CLAIM FORM'!$M$7="",0,IF(L1978=LIST!$A$78,0,IF('CLAIM FORM'!$M$7="R&amp;D",0,IF(E1978="",LIST!$A$75,IF(F1978=LIST!$F$30,0,IFERROR(((VLOOKUP(E1978,'TRAINING CODE'!B:D,3,FALSE)*MIN(D1978,8))),LIST!$A$76)))))))</f>
        <v/>
      </c>
      <c r="L1978" s="183" t="str">
        <f>IF(B1978="","",IF('CLAIM FORM'!$M$7="",LIST!$A$77,IFERROR(VLOOKUP(B1978,'PHR (Project Hourly Rate)'!B:G,6,FALSE),LIST!$A$78)))</f>
        <v/>
      </c>
    </row>
    <row r="1979" spans="1:12" ht="36" customHeight="1">
      <c r="A1979" s="184">
        <v>1977</v>
      </c>
      <c r="B1979" s="46"/>
      <c r="C1979" s="47"/>
      <c r="D1979" s="48"/>
      <c r="E1979" s="49"/>
      <c r="F1979" s="49"/>
      <c r="G1979" s="41" t="str">
        <f>IF(C1979="","",VLOOKUP(WEEKDAY(C1979),LIST!$A$15:$B$21,2,FALSE))</f>
        <v/>
      </c>
      <c r="H1979" s="42" t="str">
        <f>IF(B1979="","",IF(L1979=LIST!$A$80,LIST!$A$78,IF(L1979=LIST!$A$81,LIST!$A$78,IF(L1979=LIST!$A$82,LIST!$A$78,IF(IFERROR(VLOOKUP(B1979,'PHR (Project Hourly Rate)'!B:G,6,FALSE),LIST!$A$78)=0,LIST!$A$79,L1979)))))</f>
        <v/>
      </c>
      <c r="I1979" s="42" t="str">
        <f>IF(B1979="","",IF(L1979=LIST!$A$75,"",IF(K1979=LIST!$A$76,LIST!$A$76,IF(L1979=LIST!$A$77,"",IF(L1979=LIST!$A$78,"",IF(L1979=LIST!$A$80,"",IF(L1979=LIST!$A$72,"",IF(L1979=LIST!$A$73,"",IF(L1979=LIST!$A$81,"",IF(L1979=LIST!$A$82,"",IF(L1979=LIST!$A$79,"",IF(K1979=LIST!$A$75,LIST!$A$75,ROUND(J1979*L1979,2)))))))))))))</f>
        <v/>
      </c>
      <c r="J1979" s="43">
        <f>IF(D1979="",0,IF(K1979=LIST!$A$75,0,IF(K1979=LIST!$A$76,0,IF(K1979=LIST!$A$77,0,IF(K1979=LIST!$A$78,0,(MIN(D1979,8)-K1979))))))</f>
        <v>0</v>
      </c>
      <c r="K1979" s="185" t="str">
        <f>IF(D1979="","",IF('CLAIM FORM'!$M$7="",0,IF(L1979=LIST!$A$78,0,IF('CLAIM FORM'!$M$7="R&amp;D",0,IF(E1979="",LIST!$A$75,IF(F1979=LIST!$F$30,0,IFERROR(((VLOOKUP(E1979,'TRAINING CODE'!B:D,3,FALSE)*MIN(D1979,8))),LIST!$A$76)))))))</f>
        <v/>
      </c>
      <c r="L1979" s="183" t="str">
        <f>IF(B1979="","",IF('CLAIM FORM'!$M$7="",LIST!$A$77,IFERROR(VLOOKUP(B1979,'PHR (Project Hourly Rate)'!B:G,6,FALSE),LIST!$A$78)))</f>
        <v/>
      </c>
    </row>
    <row r="1980" spans="1:12" ht="36" customHeight="1">
      <c r="A1980" s="184">
        <v>1978</v>
      </c>
      <c r="B1980" s="46"/>
      <c r="C1980" s="47"/>
      <c r="D1980" s="48"/>
      <c r="E1980" s="49"/>
      <c r="F1980" s="49"/>
      <c r="G1980" s="41" t="str">
        <f>IF(C1980="","",VLOOKUP(WEEKDAY(C1980),LIST!$A$15:$B$21,2,FALSE))</f>
        <v/>
      </c>
      <c r="H1980" s="42" t="str">
        <f>IF(B1980="","",IF(L1980=LIST!$A$80,LIST!$A$78,IF(L1980=LIST!$A$81,LIST!$A$78,IF(L1980=LIST!$A$82,LIST!$A$78,IF(IFERROR(VLOOKUP(B1980,'PHR (Project Hourly Rate)'!B:G,6,FALSE),LIST!$A$78)=0,LIST!$A$79,L1980)))))</f>
        <v/>
      </c>
      <c r="I1980" s="42" t="str">
        <f>IF(B1980="","",IF(L1980=LIST!$A$75,"",IF(K1980=LIST!$A$76,LIST!$A$76,IF(L1980=LIST!$A$77,"",IF(L1980=LIST!$A$78,"",IF(L1980=LIST!$A$80,"",IF(L1980=LIST!$A$72,"",IF(L1980=LIST!$A$73,"",IF(L1980=LIST!$A$81,"",IF(L1980=LIST!$A$82,"",IF(L1980=LIST!$A$79,"",IF(K1980=LIST!$A$75,LIST!$A$75,ROUND(J1980*L1980,2)))))))))))))</f>
        <v/>
      </c>
      <c r="J1980" s="43">
        <f>IF(D1980="",0,IF(K1980=LIST!$A$75,0,IF(K1980=LIST!$A$76,0,IF(K1980=LIST!$A$77,0,IF(K1980=LIST!$A$78,0,(MIN(D1980,8)-K1980))))))</f>
        <v>0</v>
      </c>
      <c r="K1980" s="185" t="str">
        <f>IF(D1980="","",IF('CLAIM FORM'!$M$7="",0,IF(L1980=LIST!$A$78,0,IF('CLAIM FORM'!$M$7="R&amp;D",0,IF(E1980="",LIST!$A$75,IF(F1980=LIST!$F$30,0,IFERROR(((VLOOKUP(E1980,'TRAINING CODE'!B:D,3,FALSE)*MIN(D1980,8))),LIST!$A$76)))))))</f>
        <v/>
      </c>
      <c r="L1980" s="183" t="str">
        <f>IF(B1980="","",IF('CLAIM FORM'!$M$7="",LIST!$A$77,IFERROR(VLOOKUP(B1980,'PHR (Project Hourly Rate)'!B:G,6,FALSE),LIST!$A$78)))</f>
        <v/>
      </c>
    </row>
    <row r="1981" spans="1:12" ht="36" customHeight="1">
      <c r="A1981" s="184">
        <v>1979</v>
      </c>
      <c r="B1981" s="46"/>
      <c r="C1981" s="47"/>
      <c r="D1981" s="48"/>
      <c r="E1981" s="49"/>
      <c r="F1981" s="49"/>
      <c r="G1981" s="41" t="str">
        <f>IF(C1981="","",VLOOKUP(WEEKDAY(C1981),LIST!$A$15:$B$21,2,FALSE))</f>
        <v/>
      </c>
      <c r="H1981" s="42" t="str">
        <f>IF(B1981="","",IF(L1981=LIST!$A$80,LIST!$A$78,IF(L1981=LIST!$A$81,LIST!$A$78,IF(L1981=LIST!$A$82,LIST!$A$78,IF(IFERROR(VLOOKUP(B1981,'PHR (Project Hourly Rate)'!B:G,6,FALSE),LIST!$A$78)=0,LIST!$A$79,L1981)))))</f>
        <v/>
      </c>
      <c r="I1981" s="42" t="str">
        <f>IF(B1981="","",IF(L1981=LIST!$A$75,"",IF(K1981=LIST!$A$76,LIST!$A$76,IF(L1981=LIST!$A$77,"",IF(L1981=LIST!$A$78,"",IF(L1981=LIST!$A$80,"",IF(L1981=LIST!$A$72,"",IF(L1981=LIST!$A$73,"",IF(L1981=LIST!$A$81,"",IF(L1981=LIST!$A$82,"",IF(L1981=LIST!$A$79,"",IF(K1981=LIST!$A$75,LIST!$A$75,ROUND(J1981*L1981,2)))))))))))))</f>
        <v/>
      </c>
      <c r="J1981" s="43">
        <f>IF(D1981="",0,IF(K1981=LIST!$A$75,0,IF(K1981=LIST!$A$76,0,IF(K1981=LIST!$A$77,0,IF(K1981=LIST!$A$78,0,(MIN(D1981,8)-K1981))))))</f>
        <v>0</v>
      </c>
      <c r="K1981" s="185" t="str">
        <f>IF(D1981="","",IF('CLAIM FORM'!$M$7="",0,IF(L1981=LIST!$A$78,0,IF('CLAIM FORM'!$M$7="R&amp;D",0,IF(E1981="",LIST!$A$75,IF(F1981=LIST!$F$30,0,IFERROR(((VLOOKUP(E1981,'TRAINING CODE'!B:D,3,FALSE)*MIN(D1981,8))),LIST!$A$76)))))))</f>
        <v/>
      </c>
      <c r="L1981" s="183" t="str">
        <f>IF(B1981="","",IF('CLAIM FORM'!$M$7="",LIST!$A$77,IFERROR(VLOOKUP(B1981,'PHR (Project Hourly Rate)'!B:G,6,FALSE),LIST!$A$78)))</f>
        <v/>
      </c>
    </row>
    <row r="1982" spans="1:12" ht="36" customHeight="1">
      <c r="A1982" s="184">
        <v>1980</v>
      </c>
      <c r="B1982" s="46"/>
      <c r="C1982" s="47"/>
      <c r="D1982" s="48"/>
      <c r="E1982" s="49"/>
      <c r="F1982" s="49"/>
      <c r="G1982" s="41" t="str">
        <f>IF(C1982="","",VLOOKUP(WEEKDAY(C1982),LIST!$A$15:$B$21,2,FALSE))</f>
        <v/>
      </c>
      <c r="H1982" s="42" t="str">
        <f>IF(B1982="","",IF(L1982=LIST!$A$80,LIST!$A$78,IF(L1982=LIST!$A$81,LIST!$A$78,IF(L1982=LIST!$A$82,LIST!$A$78,IF(IFERROR(VLOOKUP(B1982,'PHR (Project Hourly Rate)'!B:G,6,FALSE),LIST!$A$78)=0,LIST!$A$79,L1982)))))</f>
        <v/>
      </c>
      <c r="I1982" s="42" t="str">
        <f>IF(B1982="","",IF(L1982=LIST!$A$75,"",IF(K1982=LIST!$A$76,LIST!$A$76,IF(L1982=LIST!$A$77,"",IF(L1982=LIST!$A$78,"",IF(L1982=LIST!$A$80,"",IF(L1982=LIST!$A$72,"",IF(L1982=LIST!$A$73,"",IF(L1982=LIST!$A$81,"",IF(L1982=LIST!$A$82,"",IF(L1982=LIST!$A$79,"",IF(K1982=LIST!$A$75,LIST!$A$75,ROUND(J1982*L1982,2)))))))))))))</f>
        <v/>
      </c>
      <c r="J1982" s="43">
        <f>IF(D1982="",0,IF(K1982=LIST!$A$75,0,IF(K1982=LIST!$A$76,0,IF(K1982=LIST!$A$77,0,IF(K1982=LIST!$A$78,0,(MIN(D1982,8)-K1982))))))</f>
        <v>0</v>
      </c>
      <c r="K1982" s="185" t="str">
        <f>IF(D1982="","",IF('CLAIM FORM'!$M$7="",0,IF(L1982=LIST!$A$78,0,IF('CLAIM FORM'!$M$7="R&amp;D",0,IF(E1982="",LIST!$A$75,IF(F1982=LIST!$F$30,0,IFERROR(((VLOOKUP(E1982,'TRAINING CODE'!B:D,3,FALSE)*MIN(D1982,8))),LIST!$A$76)))))))</f>
        <v/>
      </c>
      <c r="L1982" s="183" t="str">
        <f>IF(B1982="","",IF('CLAIM FORM'!$M$7="",LIST!$A$77,IFERROR(VLOOKUP(B1982,'PHR (Project Hourly Rate)'!B:G,6,FALSE),LIST!$A$78)))</f>
        <v/>
      </c>
    </row>
    <row r="1983" spans="1:12" ht="36" customHeight="1">
      <c r="A1983" s="184">
        <v>1981</v>
      </c>
      <c r="B1983" s="46"/>
      <c r="C1983" s="47"/>
      <c r="D1983" s="48"/>
      <c r="E1983" s="49"/>
      <c r="F1983" s="49"/>
      <c r="G1983" s="41" t="str">
        <f>IF(C1983="","",VLOOKUP(WEEKDAY(C1983),LIST!$A$15:$B$21,2,FALSE))</f>
        <v/>
      </c>
      <c r="H1983" s="42" t="str">
        <f>IF(B1983="","",IF(L1983=LIST!$A$80,LIST!$A$78,IF(L1983=LIST!$A$81,LIST!$A$78,IF(L1983=LIST!$A$82,LIST!$A$78,IF(IFERROR(VLOOKUP(B1983,'PHR (Project Hourly Rate)'!B:G,6,FALSE),LIST!$A$78)=0,LIST!$A$79,L1983)))))</f>
        <v/>
      </c>
      <c r="I1983" s="42" t="str">
        <f>IF(B1983="","",IF(L1983=LIST!$A$75,"",IF(K1983=LIST!$A$76,LIST!$A$76,IF(L1983=LIST!$A$77,"",IF(L1983=LIST!$A$78,"",IF(L1983=LIST!$A$80,"",IF(L1983=LIST!$A$72,"",IF(L1983=LIST!$A$73,"",IF(L1983=LIST!$A$81,"",IF(L1983=LIST!$A$82,"",IF(L1983=LIST!$A$79,"",IF(K1983=LIST!$A$75,LIST!$A$75,ROUND(J1983*L1983,2)))))))))))))</f>
        <v/>
      </c>
      <c r="J1983" s="43">
        <f>IF(D1983="",0,IF(K1983=LIST!$A$75,0,IF(K1983=LIST!$A$76,0,IF(K1983=LIST!$A$77,0,IF(K1983=LIST!$A$78,0,(MIN(D1983,8)-K1983))))))</f>
        <v>0</v>
      </c>
      <c r="K1983" s="185" t="str">
        <f>IF(D1983="","",IF('CLAIM FORM'!$M$7="",0,IF(L1983=LIST!$A$78,0,IF('CLAIM FORM'!$M$7="R&amp;D",0,IF(E1983="",LIST!$A$75,IF(F1983=LIST!$F$30,0,IFERROR(((VLOOKUP(E1983,'TRAINING CODE'!B:D,3,FALSE)*MIN(D1983,8))),LIST!$A$76)))))))</f>
        <v/>
      </c>
      <c r="L1983" s="183" t="str">
        <f>IF(B1983="","",IF('CLAIM FORM'!$M$7="",LIST!$A$77,IFERROR(VLOOKUP(B1983,'PHR (Project Hourly Rate)'!B:G,6,FALSE),LIST!$A$78)))</f>
        <v/>
      </c>
    </row>
    <row r="1984" spans="1:12" ht="36" customHeight="1">
      <c r="A1984" s="184">
        <v>1982</v>
      </c>
      <c r="B1984" s="46"/>
      <c r="C1984" s="47"/>
      <c r="D1984" s="48"/>
      <c r="E1984" s="49"/>
      <c r="F1984" s="49"/>
      <c r="G1984" s="41" t="str">
        <f>IF(C1984="","",VLOOKUP(WEEKDAY(C1984),LIST!$A$15:$B$21,2,FALSE))</f>
        <v/>
      </c>
      <c r="H1984" s="42" t="str">
        <f>IF(B1984="","",IF(L1984=LIST!$A$80,LIST!$A$78,IF(L1984=LIST!$A$81,LIST!$A$78,IF(L1984=LIST!$A$82,LIST!$A$78,IF(IFERROR(VLOOKUP(B1984,'PHR (Project Hourly Rate)'!B:G,6,FALSE),LIST!$A$78)=0,LIST!$A$79,L1984)))))</f>
        <v/>
      </c>
      <c r="I1984" s="42" t="str">
        <f>IF(B1984="","",IF(L1984=LIST!$A$75,"",IF(K1984=LIST!$A$76,LIST!$A$76,IF(L1984=LIST!$A$77,"",IF(L1984=LIST!$A$78,"",IF(L1984=LIST!$A$80,"",IF(L1984=LIST!$A$72,"",IF(L1984=LIST!$A$73,"",IF(L1984=LIST!$A$81,"",IF(L1984=LIST!$A$82,"",IF(L1984=LIST!$A$79,"",IF(K1984=LIST!$A$75,LIST!$A$75,ROUND(J1984*L1984,2)))))))))))))</f>
        <v/>
      </c>
      <c r="J1984" s="43">
        <f>IF(D1984="",0,IF(K1984=LIST!$A$75,0,IF(K1984=LIST!$A$76,0,IF(K1984=LIST!$A$77,0,IF(K1984=LIST!$A$78,0,(MIN(D1984,8)-K1984))))))</f>
        <v>0</v>
      </c>
      <c r="K1984" s="185" t="str">
        <f>IF(D1984="","",IF('CLAIM FORM'!$M$7="",0,IF(L1984=LIST!$A$78,0,IF('CLAIM FORM'!$M$7="R&amp;D",0,IF(E1984="",LIST!$A$75,IF(F1984=LIST!$F$30,0,IFERROR(((VLOOKUP(E1984,'TRAINING CODE'!B:D,3,FALSE)*MIN(D1984,8))),LIST!$A$76)))))))</f>
        <v/>
      </c>
      <c r="L1984" s="183" t="str">
        <f>IF(B1984="","",IF('CLAIM FORM'!$M$7="",LIST!$A$77,IFERROR(VLOOKUP(B1984,'PHR (Project Hourly Rate)'!B:G,6,FALSE),LIST!$A$78)))</f>
        <v/>
      </c>
    </row>
    <row r="1985" spans="1:12" ht="36" customHeight="1">
      <c r="A1985" s="184">
        <v>1983</v>
      </c>
      <c r="B1985" s="46"/>
      <c r="C1985" s="47"/>
      <c r="D1985" s="48"/>
      <c r="E1985" s="49"/>
      <c r="F1985" s="49"/>
      <c r="G1985" s="41" t="str">
        <f>IF(C1985="","",VLOOKUP(WEEKDAY(C1985),LIST!$A$15:$B$21,2,FALSE))</f>
        <v/>
      </c>
      <c r="H1985" s="42" t="str">
        <f>IF(B1985="","",IF(L1985=LIST!$A$80,LIST!$A$78,IF(L1985=LIST!$A$81,LIST!$A$78,IF(L1985=LIST!$A$82,LIST!$A$78,IF(IFERROR(VLOOKUP(B1985,'PHR (Project Hourly Rate)'!B:G,6,FALSE),LIST!$A$78)=0,LIST!$A$79,L1985)))))</f>
        <v/>
      </c>
      <c r="I1985" s="42" t="str">
        <f>IF(B1985="","",IF(L1985=LIST!$A$75,"",IF(K1985=LIST!$A$76,LIST!$A$76,IF(L1985=LIST!$A$77,"",IF(L1985=LIST!$A$78,"",IF(L1985=LIST!$A$80,"",IF(L1985=LIST!$A$72,"",IF(L1985=LIST!$A$73,"",IF(L1985=LIST!$A$81,"",IF(L1985=LIST!$A$82,"",IF(L1985=LIST!$A$79,"",IF(K1985=LIST!$A$75,LIST!$A$75,ROUND(J1985*L1985,2)))))))))))))</f>
        <v/>
      </c>
      <c r="J1985" s="43">
        <f>IF(D1985="",0,IF(K1985=LIST!$A$75,0,IF(K1985=LIST!$A$76,0,IF(K1985=LIST!$A$77,0,IF(K1985=LIST!$A$78,0,(MIN(D1985,8)-K1985))))))</f>
        <v>0</v>
      </c>
      <c r="K1985" s="185" t="str">
        <f>IF(D1985="","",IF('CLAIM FORM'!$M$7="",0,IF(L1985=LIST!$A$78,0,IF('CLAIM FORM'!$M$7="R&amp;D",0,IF(E1985="",LIST!$A$75,IF(F1985=LIST!$F$30,0,IFERROR(((VLOOKUP(E1985,'TRAINING CODE'!B:D,3,FALSE)*MIN(D1985,8))),LIST!$A$76)))))))</f>
        <v/>
      </c>
      <c r="L1985" s="183" t="str">
        <f>IF(B1985="","",IF('CLAIM FORM'!$M$7="",LIST!$A$77,IFERROR(VLOOKUP(B1985,'PHR (Project Hourly Rate)'!B:G,6,FALSE),LIST!$A$78)))</f>
        <v/>
      </c>
    </row>
    <row r="1986" spans="1:12" ht="36" customHeight="1">
      <c r="A1986" s="184">
        <v>1984</v>
      </c>
      <c r="B1986" s="46"/>
      <c r="C1986" s="47"/>
      <c r="D1986" s="48"/>
      <c r="E1986" s="49"/>
      <c r="F1986" s="49"/>
      <c r="G1986" s="41" t="str">
        <f>IF(C1986="","",VLOOKUP(WEEKDAY(C1986),LIST!$A$15:$B$21,2,FALSE))</f>
        <v/>
      </c>
      <c r="H1986" s="42" t="str">
        <f>IF(B1986="","",IF(L1986=LIST!$A$80,LIST!$A$78,IF(L1986=LIST!$A$81,LIST!$A$78,IF(L1986=LIST!$A$82,LIST!$A$78,IF(IFERROR(VLOOKUP(B1986,'PHR (Project Hourly Rate)'!B:G,6,FALSE),LIST!$A$78)=0,LIST!$A$79,L1986)))))</f>
        <v/>
      </c>
      <c r="I1986" s="42" t="str">
        <f>IF(B1986="","",IF(L1986=LIST!$A$75,"",IF(K1986=LIST!$A$76,LIST!$A$76,IF(L1986=LIST!$A$77,"",IF(L1986=LIST!$A$78,"",IF(L1986=LIST!$A$80,"",IF(L1986=LIST!$A$72,"",IF(L1986=LIST!$A$73,"",IF(L1986=LIST!$A$81,"",IF(L1986=LIST!$A$82,"",IF(L1986=LIST!$A$79,"",IF(K1986=LIST!$A$75,LIST!$A$75,ROUND(J1986*L1986,2)))))))))))))</f>
        <v/>
      </c>
      <c r="J1986" s="43">
        <f>IF(D1986="",0,IF(K1986=LIST!$A$75,0,IF(K1986=LIST!$A$76,0,IF(K1986=LIST!$A$77,0,IF(K1986=LIST!$A$78,0,(MIN(D1986,8)-K1986))))))</f>
        <v>0</v>
      </c>
      <c r="K1986" s="185" t="str">
        <f>IF(D1986="","",IF('CLAIM FORM'!$M$7="",0,IF(L1986=LIST!$A$78,0,IF('CLAIM FORM'!$M$7="R&amp;D",0,IF(E1986="",LIST!$A$75,IF(F1986=LIST!$F$30,0,IFERROR(((VLOOKUP(E1986,'TRAINING CODE'!B:D,3,FALSE)*MIN(D1986,8))),LIST!$A$76)))))))</f>
        <v/>
      </c>
      <c r="L1986" s="183" t="str">
        <f>IF(B1986="","",IF('CLAIM FORM'!$M$7="",LIST!$A$77,IFERROR(VLOOKUP(B1986,'PHR (Project Hourly Rate)'!B:G,6,FALSE),LIST!$A$78)))</f>
        <v/>
      </c>
    </row>
    <row r="1987" spans="1:12" ht="36" customHeight="1">
      <c r="A1987" s="184">
        <v>1985</v>
      </c>
      <c r="B1987" s="46"/>
      <c r="C1987" s="47"/>
      <c r="D1987" s="48"/>
      <c r="E1987" s="49"/>
      <c r="F1987" s="49"/>
      <c r="G1987" s="41" t="str">
        <f>IF(C1987="","",VLOOKUP(WEEKDAY(C1987),LIST!$A$15:$B$21,2,FALSE))</f>
        <v/>
      </c>
      <c r="H1987" s="42" t="str">
        <f>IF(B1987="","",IF(L1987=LIST!$A$80,LIST!$A$78,IF(L1987=LIST!$A$81,LIST!$A$78,IF(L1987=LIST!$A$82,LIST!$A$78,IF(IFERROR(VLOOKUP(B1987,'PHR (Project Hourly Rate)'!B:G,6,FALSE),LIST!$A$78)=0,LIST!$A$79,L1987)))))</f>
        <v/>
      </c>
      <c r="I1987" s="42" t="str">
        <f>IF(B1987="","",IF(L1987=LIST!$A$75,"",IF(K1987=LIST!$A$76,LIST!$A$76,IF(L1987=LIST!$A$77,"",IF(L1987=LIST!$A$78,"",IF(L1987=LIST!$A$80,"",IF(L1987=LIST!$A$72,"",IF(L1987=LIST!$A$73,"",IF(L1987=LIST!$A$81,"",IF(L1987=LIST!$A$82,"",IF(L1987=LIST!$A$79,"",IF(K1987=LIST!$A$75,LIST!$A$75,ROUND(J1987*L1987,2)))))))))))))</f>
        <v/>
      </c>
      <c r="J1987" s="43">
        <f>IF(D1987="",0,IF(K1987=LIST!$A$75,0,IF(K1987=LIST!$A$76,0,IF(K1987=LIST!$A$77,0,IF(K1987=LIST!$A$78,0,(MIN(D1987,8)-K1987))))))</f>
        <v>0</v>
      </c>
      <c r="K1987" s="185" t="str">
        <f>IF(D1987="","",IF('CLAIM FORM'!$M$7="",0,IF(L1987=LIST!$A$78,0,IF('CLAIM FORM'!$M$7="R&amp;D",0,IF(E1987="",LIST!$A$75,IF(F1987=LIST!$F$30,0,IFERROR(((VLOOKUP(E1987,'TRAINING CODE'!B:D,3,FALSE)*MIN(D1987,8))),LIST!$A$76)))))))</f>
        <v/>
      </c>
      <c r="L1987" s="183" t="str">
        <f>IF(B1987="","",IF('CLAIM FORM'!$M$7="",LIST!$A$77,IFERROR(VLOOKUP(B1987,'PHR (Project Hourly Rate)'!B:G,6,FALSE),LIST!$A$78)))</f>
        <v/>
      </c>
    </row>
    <row r="1988" spans="1:12" ht="36" customHeight="1">
      <c r="A1988" s="184">
        <v>1986</v>
      </c>
      <c r="B1988" s="46"/>
      <c r="C1988" s="47"/>
      <c r="D1988" s="48"/>
      <c r="E1988" s="49"/>
      <c r="F1988" s="49"/>
      <c r="G1988" s="41" t="str">
        <f>IF(C1988="","",VLOOKUP(WEEKDAY(C1988),LIST!$A$15:$B$21,2,FALSE))</f>
        <v/>
      </c>
      <c r="H1988" s="42" t="str">
        <f>IF(B1988="","",IF(L1988=LIST!$A$80,LIST!$A$78,IF(L1988=LIST!$A$81,LIST!$A$78,IF(L1988=LIST!$A$82,LIST!$A$78,IF(IFERROR(VLOOKUP(B1988,'PHR (Project Hourly Rate)'!B:G,6,FALSE),LIST!$A$78)=0,LIST!$A$79,L1988)))))</f>
        <v/>
      </c>
      <c r="I1988" s="42" t="str">
        <f>IF(B1988="","",IF(L1988=LIST!$A$75,"",IF(K1988=LIST!$A$76,LIST!$A$76,IF(L1988=LIST!$A$77,"",IF(L1988=LIST!$A$78,"",IF(L1988=LIST!$A$80,"",IF(L1988=LIST!$A$72,"",IF(L1988=LIST!$A$73,"",IF(L1988=LIST!$A$81,"",IF(L1988=LIST!$A$82,"",IF(L1988=LIST!$A$79,"",IF(K1988=LIST!$A$75,LIST!$A$75,ROUND(J1988*L1988,2)))))))))))))</f>
        <v/>
      </c>
      <c r="J1988" s="43">
        <f>IF(D1988="",0,IF(K1988=LIST!$A$75,0,IF(K1988=LIST!$A$76,0,IF(K1988=LIST!$A$77,0,IF(K1988=LIST!$A$78,0,(MIN(D1988,8)-K1988))))))</f>
        <v>0</v>
      </c>
      <c r="K1988" s="185" t="str">
        <f>IF(D1988="","",IF('CLAIM FORM'!$M$7="",0,IF(L1988=LIST!$A$78,0,IF('CLAIM FORM'!$M$7="R&amp;D",0,IF(E1988="",LIST!$A$75,IF(F1988=LIST!$F$30,0,IFERROR(((VLOOKUP(E1988,'TRAINING CODE'!B:D,3,FALSE)*MIN(D1988,8))),LIST!$A$76)))))))</f>
        <v/>
      </c>
      <c r="L1988" s="183" t="str">
        <f>IF(B1988="","",IF('CLAIM FORM'!$M$7="",LIST!$A$77,IFERROR(VLOOKUP(B1988,'PHR (Project Hourly Rate)'!B:G,6,FALSE),LIST!$A$78)))</f>
        <v/>
      </c>
    </row>
    <row r="1989" spans="1:12" ht="36" customHeight="1">
      <c r="A1989" s="184">
        <v>1987</v>
      </c>
      <c r="B1989" s="46"/>
      <c r="C1989" s="47"/>
      <c r="D1989" s="48"/>
      <c r="E1989" s="49"/>
      <c r="F1989" s="49"/>
      <c r="G1989" s="41" t="str">
        <f>IF(C1989="","",VLOOKUP(WEEKDAY(C1989),LIST!$A$15:$B$21,2,FALSE))</f>
        <v/>
      </c>
      <c r="H1989" s="42" t="str">
        <f>IF(B1989="","",IF(L1989=LIST!$A$80,LIST!$A$78,IF(L1989=LIST!$A$81,LIST!$A$78,IF(L1989=LIST!$A$82,LIST!$A$78,IF(IFERROR(VLOOKUP(B1989,'PHR (Project Hourly Rate)'!B:G,6,FALSE),LIST!$A$78)=0,LIST!$A$79,L1989)))))</f>
        <v/>
      </c>
      <c r="I1989" s="42" t="str">
        <f>IF(B1989="","",IF(L1989=LIST!$A$75,"",IF(K1989=LIST!$A$76,LIST!$A$76,IF(L1989=LIST!$A$77,"",IF(L1989=LIST!$A$78,"",IF(L1989=LIST!$A$80,"",IF(L1989=LIST!$A$72,"",IF(L1989=LIST!$A$73,"",IF(L1989=LIST!$A$81,"",IF(L1989=LIST!$A$82,"",IF(L1989=LIST!$A$79,"",IF(K1989=LIST!$A$75,LIST!$A$75,ROUND(J1989*L1989,2)))))))))))))</f>
        <v/>
      </c>
      <c r="J1989" s="43">
        <f>IF(D1989="",0,IF(K1989=LIST!$A$75,0,IF(K1989=LIST!$A$76,0,IF(K1989=LIST!$A$77,0,IF(K1989=LIST!$A$78,0,(MIN(D1989,8)-K1989))))))</f>
        <v>0</v>
      </c>
      <c r="K1989" s="185" t="str">
        <f>IF(D1989="","",IF('CLAIM FORM'!$M$7="",0,IF(L1989=LIST!$A$78,0,IF('CLAIM FORM'!$M$7="R&amp;D",0,IF(E1989="",LIST!$A$75,IF(F1989=LIST!$F$30,0,IFERROR(((VLOOKUP(E1989,'TRAINING CODE'!B:D,3,FALSE)*MIN(D1989,8))),LIST!$A$76)))))))</f>
        <v/>
      </c>
      <c r="L1989" s="183" t="str">
        <f>IF(B1989="","",IF('CLAIM FORM'!$M$7="",LIST!$A$77,IFERROR(VLOOKUP(B1989,'PHR (Project Hourly Rate)'!B:G,6,FALSE),LIST!$A$78)))</f>
        <v/>
      </c>
    </row>
    <row r="1990" spans="1:12" ht="36" customHeight="1">
      <c r="A1990" s="184">
        <v>1988</v>
      </c>
      <c r="B1990" s="46"/>
      <c r="C1990" s="47"/>
      <c r="D1990" s="48"/>
      <c r="E1990" s="49"/>
      <c r="F1990" s="49"/>
      <c r="G1990" s="41" t="str">
        <f>IF(C1990="","",VLOOKUP(WEEKDAY(C1990),LIST!$A$15:$B$21,2,FALSE))</f>
        <v/>
      </c>
      <c r="H1990" s="42" t="str">
        <f>IF(B1990="","",IF(L1990=LIST!$A$80,LIST!$A$78,IF(L1990=LIST!$A$81,LIST!$A$78,IF(L1990=LIST!$A$82,LIST!$A$78,IF(IFERROR(VLOOKUP(B1990,'PHR (Project Hourly Rate)'!B:G,6,FALSE),LIST!$A$78)=0,LIST!$A$79,L1990)))))</f>
        <v/>
      </c>
      <c r="I1990" s="42" t="str">
        <f>IF(B1990="","",IF(L1990=LIST!$A$75,"",IF(K1990=LIST!$A$76,LIST!$A$76,IF(L1990=LIST!$A$77,"",IF(L1990=LIST!$A$78,"",IF(L1990=LIST!$A$80,"",IF(L1990=LIST!$A$72,"",IF(L1990=LIST!$A$73,"",IF(L1990=LIST!$A$81,"",IF(L1990=LIST!$A$82,"",IF(L1990=LIST!$A$79,"",IF(K1990=LIST!$A$75,LIST!$A$75,ROUND(J1990*L1990,2)))))))))))))</f>
        <v/>
      </c>
      <c r="J1990" s="43">
        <f>IF(D1990="",0,IF(K1990=LIST!$A$75,0,IF(K1990=LIST!$A$76,0,IF(K1990=LIST!$A$77,0,IF(K1990=LIST!$A$78,0,(MIN(D1990,8)-K1990))))))</f>
        <v>0</v>
      </c>
      <c r="K1990" s="185" t="str">
        <f>IF(D1990="","",IF('CLAIM FORM'!$M$7="",0,IF(L1990=LIST!$A$78,0,IF('CLAIM FORM'!$M$7="R&amp;D",0,IF(E1990="",LIST!$A$75,IF(F1990=LIST!$F$30,0,IFERROR(((VLOOKUP(E1990,'TRAINING CODE'!B:D,3,FALSE)*MIN(D1990,8))),LIST!$A$76)))))))</f>
        <v/>
      </c>
      <c r="L1990" s="183" t="str">
        <f>IF(B1990="","",IF('CLAIM FORM'!$M$7="",LIST!$A$77,IFERROR(VLOOKUP(B1990,'PHR (Project Hourly Rate)'!B:G,6,FALSE),LIST!$A$78)))</f>
        <v/>
      </c>
    </row>
    <row r="1991" spans="1:12" ht="36" customHeight="1">
      <c r="A1991" s="184">
        <v>1989</v>
      </c>
      <c r="B1991" s="46"/>
      <c r="C1991" s="47"/>
      <c r="D1991" s="48"/>
      <c r="E1991" s="49"/>
      <c r="F1991" s="49"/>
      <c r="G1991" s="41" t="str">
        <f>IF(C1991="","",VLOOKUP(WEEKDAY(C1991),LIST!$A$15:$B$21,2,FALSE))</f>
        <v/>
      </c>
      <c r="H1991" s="42" t="str">
        <f>IF(B1991="","",IF(L1991=LIST!$A$80,LIST!$A$78,IF(L1991=LIST!$A$81,LIST!$A$78,IF(L1991=LIST!$A$82,LIST!$A$78,IF(IFERROR(VLOOKUP(B1991,'PHR (Project Hourly Rate)'!B:G,6,FALSE),LIST!$A$78)=0,LIST!$A$79,L1991)))))</f>
        <v/>
      </c>
      <c r="I1991" s="42" t="str">
        <f>IF(B1991="","",IF(L1991=LIST!$A$75,"",IF(K1991=LIST!$A$76,LIST!$A$76,IF(L1991=LIST!$A$77,"",IF(L1991=LIST!$A$78,"",IF(L1991=LIST!$A$80,"",IF(L1991=LIST!$A$72,"",IF(L1991=LIST!$A$73,"",IF(L1991=LIST!$A$81,"",IF(L1991=LIST!$A$82,"",IF(L1991=LIST!$A$79,"",IF(K1991=LIST!$A$75,LIST!$A$75,ROUND(J1991*L1991,2)))))))))))))</f>
        <v/>
      </c>
      <c r="J1991" s="43">
        <f>IF(D1991="",0,IF(K1991=LIST!$A$75,0,IF(K1991=LIST!$A$76,0,IF(K1991=LIST!$A$77,0,IF(K1991=LIST!$A$78,0,(MIN(D1991,8)-K1991))))))</f>
        <v>0</v>
      </c>
      <c r="K1991" s="185" t="str">
        <f>IF(D1991="","",IF('CLAIM FORM'!$M$7="",0,IF(L1991=LIST!$A$78,0,IF('CLAIM FORM'!$M$7="R&amp;D",0,IF(E1991="",LIST!$A$75,IF(F1991=LIST!$F$30,0,IFERROR(((VLOOKUP(E1991,'TRAINING CODE'!B:D,3,FALSE)*MIN(D1991,8))),LIST!$A$76)))))))</f>
        <v/>
      </c>
      <c r="L1991" s="183" t="str">
        <f>IF(B1991="","",IF('CLAIM FORM'!$M$7="",LIST!$A$77,IFERROR(VLOOKUP(B1991,'PHR (Project Hourly Rate)'!B:G,6,FALSE),LIST!$A$78)))</f>
        <v/>
      </c>
    </row>
    <row r="1992" spans="1:12" ht="36" customHeight="1">
      <c r="A1992" s="184">
        <v>1990</v>
      </c>
      <c r="B1992" s="46"/>
      <c r="C1992" s="47"/>
      <c r="D1992" s="48"/>
      <c r="E1992" s="49"/>
      <c r="F1992" s="49"/>
      <c r="G1992" s="41" t="str">
        <f>IF(C1992="","",VLOOKUP(WEEKDAY(C1992),LIST!$A$15:$B$21,2,FALSE))</f>
        <v/>
      </c>
      <c r="H1992" s="42" t="str">
        <f>IF(B1992="","",IF(L1992=LIST!$A$80,LIST!$A$78,IF(L1992=LIST!$A$81,LIST!$A$78,IF(L1992=LIST!$A$82,LIST!$A$78,IF(IFERROR(VLOOKUP(B1992,'PHR (Project Hourly Rate)'!B:G,6,FALSE),LIST!$A$78)=0,LIST!$A$79,L1992)))))</f>
        <v/>
      </c>
      <c r="I1992" s="42" t="str">
        <f>IF(B1992="","",IF(L1992=LIST!$A$75,"",IF(K1992=LIST!$A$76,LIST!$A$76,IF(L1992=LIST!$A$77,"",IF(L1992=LIST!$A$78,"",IF(L1992=LIST!$A$80,"",IF(L1992=LIST!$A$72,"",IF(L1992=LIST!$A$73,"",IF(L1992=LIST!$A$81,"",IF(L1992=LIST!$A$82,"",IF(L1992=LIST!$A$79,"",IF(K1992=LIST!$A$75,LIST!$A$75,ROUND(J1992*L1992,2)))))))))))))</f>
        <v/>
      </c>
      <c r="J1992" s="43">
        <f>IF(D1992="",0,IF(K1992=LIST!$A$75,0,IF(K1992=LIST!$A$76,0,IF(K1992=LIST!$A$77,0,IF(K1992=LIST!$A$78,0,(MIN(D1992,8)-K1992))))))</f>
        <v>0</v>
      </c>
      <c r="K1992" s="185" t="str">
        <f>IF(D1992="","",IF('CLAIM FORM'!$M$7="",0,IF(L1992=LIST!$A$78,0,IF('CLAIM FORM'!$M$7="R&amp;D",0,IF(E1992="",LIST!$A$75,IF(F1992=LIST!$F$30,0,IFERROR(((VLOOKUP(E1992,'TRAINING CODE'!B:D,3,FALSE)*MIN(D1992,8))),LIST!$A$76)))))))</f>
        <v/>
      </c>
      <c r="L1992" s="183" t="str">
        <f>IF(B1992="","",IF('CLAIM FORM'!$M$7="",LIST!$A$77,IFERROR(VLOOKUP(B1992,'PHR (Project Hourly Rate)'!B:G,6,FALSE),LIST!$A$78)))</f>
        <v/>
      </c>
    </row>
    <row r="1993" spans="1:12" ht="36" customHeight="1">
      <c r="A1993" s="184">
        <v>1991</v>
      </c>
      <c r="B1993" s="46"/>
      <c r="C1993" s="47"/>
      <c r="D1993" s="48"/>
      <c r="E1993" s="49"/>
      <c r="F1993" s="49"/>
      <c r="G1993" s="41" t="str">
        <f>IF(C1993="","",VLOOKUP(WEEKDAY(C1993),LIST!$A$15:$B$21,2,FALSE))</f>
        <v/>
      </c>
      <c r="H1993" s="42" t="str">
        <f>IF(B1993="","",IF(L1993=LIST!$A$80,LIST!$A$78,IF(L1993=LIST!$A$81,LIST!$A$78,IF(L1993=LIST!$A$82,LIST!$A$78,IF(IFERROR(VLOOKUP(B1993,'PHR (Project Hourly Rate)'!B:G,6,FALSE),LIST!$A$78)=0,LIST!$A$79,L1993)))))</f>
        <v/>
      </c>
      <c r="I1993" s="42" t="str">
        <f>IF(B1993="","",IF(L1993=LIST!$A$75,"",IF(K1993=LIST!$A$76,LIST!$A$76,IF(L1993=LIST!$A$77,"",IF(L1993=LIST!$A$78,"",IF(L1993=LIST!$A$80,"",IF(L1993=LIST!$A$72,"",IF(L1993=LIST!$A$73,"",IF(L1993=LIST!$A$81,"",IF(L1993=LIST!$A$82,"",IF(L1993=LIST!$A$79,"",IF(K1993=LIST!$A$75,LIST!$A$75,ROUND(J1993*L1993,2)))))))))))))</f>
        <v/>
      </c>
      <c r="J1993" s="43">
        <f>IF(D1993="",0,IF(K1993=LIST!$A$75,0,IF(K1993=LIST!$A$76,0,IF(K1993=LIST!$A$77,0,IF(K1993=LIST!$A$78,0,(MIN(D1993,8)-K1993))))))</f>
        <v>0</v>
      </c>
      <c r="K1993" s="185" t="str">
        <f>IF(D1993="","",IF('CLAIM FORM'!$M$7="",0,IF(L1993=LIST!$A$78,0,IF('CLAIM FORM'!$M$7="R&amp;D",0,IF(E1993="",LIST!$A$75,IF(F1993=LIST!$F$30,0,IFERROR(((VLOOKUP(E1993,'TRAINING CODE'!B:D,3,FALSE)*MIN(D1993,8))),LIST!$A$76)))))))</f>
        <v/>
      </c>
      <c r="L1993" s="183" t="str">
        <f>IF(B1993="","",IF('CLAIM FORM'!$M$7="",LIST!$A$77,IFERROR(VLOOKUP(B1993,'PHR (Project Hourly Rate)'!B:G,6,FALSE),LIST!$A$78)))</f>
        <v/>
      </c>
    </row>
    <row r="1994" spans="1:12" ht="36" customHeight="1">
      <c r="A1994" s="184">
        <v>1992</v>
      </c>
      <c r="B1994" s="46"/>
      <c r="C1994" s="47"/>
      <c r="D1994" s="48"/>
      <c r="E1994" s="49"/>
      <c r="F1994" s="49"/>
      <c r="G1994" s="41" t="str">
        <f>IF(C1994="","",VLOOKUP(WEEKDAY(C1994),LIST!$A$15:$B$21,2,FALSE))</f>
        <v/>
      </c>
      <c r="H1994" s="42" t="str">
        <f>IF(B1994="","",IF(L1994=LIST!$A$80,LIST!$A$78,IF(L1994=LIST!$A$81,LIST!$A$78,IF(L1994=LIST!$A$82,LIST!$A$78,IF(IFERROR(VLOOKUP(B1994,'PHR (Project Hourly Rate)'!B:G,6,FALSE),LIST!$A$78)=0,LIST!$A$79,L1994)))))</f>
        <v/>
      </c>
      <c r="I1994" s="42" t="str">
        <f>IF(B1994="","",IF(L1994=LIST!$A$75,"",IF(K1994=LIST!$A$76,LIST!$A$76,IF(L1994=LIST!$A$77,"",IF(L1994=LIST!$A$78,"",IF(L1994=LIST!$A$80,"",IF(L1994=LIST!$A$72,"",IF(L1994=LIST!$A$73,"",IF(L1994=LIST!$A$81,"",IF(L1994=LIST!$A$82,"",IF(L1994=LIST!$A$79,"",IF(K1994=LIST!$A$75,LIST!$A$75,ROUND(J1994*L1994,2)))))))))))))</f>
        <v/>
      </c>
      <c r="J1994" s="43">
        <f>IF(D1994="",0,IF(K1994=LIST!$A$75,0,IF(K1994=LIST!$A$76,0,IF(K1994=LIST!$A$77,0,IF(K1994=LIST!$A$78,0,(MIN(D1994,8)-K1994))))))</f>
        <v>0</v>
      </c>
      <c r="K1994" s="185" t="str">
        <f>IF(D1994="","",IF('CLAIM FORM'!$M$7="",0,IF(L1994=LIST!$A$78,0,IF('CLAIM FORM'!$M$7="R&amp;D",0,IF(E1994="",LIST!$A$75,IF(F1994=LIST!$F$30,0,IFERROR(((VLOOKUP(E1994,'TRAINING CODE'!B:D,3,FALSE)*MIN(D1994,8))),LIST!$A$76)))))))</f>
        <v/>
      </c>
      <c r="L1994" s="183" t="str">
        <f>IF(B1994="","",IF('CLAIM FORM'!$M$7="",LIST!$A$77,IFERROR(VLOOKUP(B1994,'PHR (Project Hourly Rate)'!B:G,6,FALSE),LIST!$A$78)))</f>
        <v/>
      </c>
    </row>
    <row r="1995" spans="1:12" ht="36" customHeight="1">
      <c r="A1995" s="184">
        <v>1993</v>
      </c>
      <c r="B1995" s="46"/>
      <c r="C1995" s="47"/>
      <c r="D1995" s="48"/>
      <c r="E1995" s="49"/>
      <c r="F1995" s="49"/>
      <c r="G1995" s="41" t="str">
        <f>IF(C1995="","",VLOOKUP(WEEKDAY(C1995),LIST!$A$15:$B$21,2,FALSE))</f>
        <v/>
      </c>
      <c r="H1995" s="42" t="str">
        <f>IF(B1995="","",IF(L1995=LIST!$A$80,LIST!$A$78,IF(L1995=LIST!$A$81,LIST!$A$78,IF(L1995=LIST!$A$82,LIST!$A$78,IF(IFERROR(VLOOKUP(B1995,'PHR (Project Hourly Rate)'!B:G,6,FALSE),LIST!$A$78)=0,LIST!$A$79,L1995)))))</f>
        <v/>
      </c>
      <c r="I1995" s="42" t="str">
        <f>IF(B1995="","",IF(L1995=LIST!$A$75,"",IF(K1995=LIST!$A$76,LIST!$A$76,IF(L1995=LIST!$A$77,"",IF(L1995=LIST!$A$78,"",IF(L1995=LIST!$A$80,"",IF(L1995=LIST!$A$72,"",IF(L1995=LIST!$A$73,"",IF(L1995=LIST!$A$81,"",IF(L1995=LIST!$A$82,"",IF(L1995=LIST!$A$79,"",IF(K1995=LIST!$A$75,LIST!$A$75,ROUND(J1995*L1995,2)))))))))))))</f>
        <v/>
      </c>
      <c r="J1995" s="43">
        <f>IF(D1995="",0,IF(K1995=LIST!$A$75,0,IF(K1995=LIST!$A$76,0,IF(K1995=LIST!$A$77,0,IF(K1995=LIST!$A$78,0,(MIN(D1995,8)-K1995))))))</f>
        <v>0</v>
      </c>
      <c r="K1995" s="185" t="str">
        <f>IF(D1995="","",IF('CLAIM FORM'!$M$7="",0,IF(L1995=LIST!$A$78,0,IF('CLAIM FORM'!$M$7="R&amp;D",0,IF(E1995="",LIST!$A$75,IF(F1995=LIST!$F$30,0,IFERROR(((VLOOKUP(E1995,'TRAINING CODE'!B:D,3,FALSE)*MIN(D1995,8))),LIST!$A$76)))))))</f>
        <v/>
      </c>
      <c r="L1995" s="183" t="str">
        <f>IF(B1995="","",IF('CLAIM FORM'!$M$7="",LIST!$A$77,IFERROR(VLOOKUP(B1995,'PHR (Project Hourly Rate)'!B:G,6,FALSE),LIST!$A$78)))</f>
        <v/>
      </c>
    </row>
    <row r="1996" spans="1:12" ht="36" customHeight="1">
      <c r="A1996" s="184">
        <v>1994</v>
      </c>
      <c r="B1996" s="46"/>
      <c r="C1996" s="47"/>
      <c r="D1996" s="48"/>
      <c r="E1996" s="49"/>
      <c r="F1996" s="49"/>
      <c r="G1996" s="41" t="str">
        <f>IF(C1996="","",VLOOKUP(WEEKDAY(C1996),LIST!$A$15:$B$21,2,FALSE))</f>
        <v/>
      </c>
      <c r="H1996" s="42" t="str">
        <f>IF(B1996="","",IF(L1996=LIST!$A$80,LIST!$A$78,IF(L1996=LIST!$A$81,LIST!$A$78,IF(L1996=LIST!$A$82,LIST!$A$78,IF(IFERROR(VLOOKUP(B1996,'PHR (Project Hourly Rate)'!B:G,6,FALSE),LIST!$A$78)=0,LIST!$A$79,L1996)))))</f>
        <v/>
      </c>
      <c r="I1996" s="42" t="str">
        <f>IF(B1996="","",IF(L1996=LIST!$A$75,"",IF(K1996=LIST!$A$76,LIST!$A$76,IF(L1996=LIST!$A$77,"",IF(L1996=LIST!$A$78,"",IF(L1996=LIST!$A$80,"",IF(L1996=LIST!$A$72,"",IF(L1996=LIST!$A$73,"",IF(L1996=LIST!$A$81,"",IF(L1996=LIST!$A$82,"",IF(L1996=LIST!$A$79,"",IF(K1996=LIST!$A$75,LIST!$A$75,ROUND(J1996*L1996,2)))))))))))))</f>
        <v/>
      </c>
      <c r="J1996" s="43">
        <f>IF(D1996="",0,IF(K1996=LIST!$A$75,0,IF(K1996=LIST!$A$76,0,IF(K1996=LIST!$A$77,0,IF(K1996=LIST!$A$78,0,(MIN(D1996,8)-K1996))))))</f>
        <v>0</v>
      </c>
      <c r="K1996" s="185" t="str">
        <f>IF(D1996="","",IF('CLAIM FORM'!$M$7="",0,IF(L1996=LIST!$A$78,0,IF('CLAIM FORM'!$M$7="R&amp;D",0,IF(E1996="",LIST!$A$75,IF(F1996=LIST!$F$30,0,IFERROR(((VLOOKUP(E1996,'TRAINING CODE'!B:D,3,FALSE)*MIN(D1996,8))),LIST!$A$76)))))))</f>
        <v/>
      </c>
      <c r="L1996" s="183" t="str">
        <f>IF(B1996="","",IF('CLAIM FORM'!$M$7="",LIST!$A$77,IFERROR(VLOOKUP(B1996,'PHR (Project Hourly Rate)'!B:G,6,FALSE),LIST!$A$78)))</f>
        <v/>
      </c>
    </row>
    <row r="1997" spans="1:12" ht="36" customHeight="1">
      <c r="A1997" s="184">
        <v>1995</v>
      </c>
      <c r="B1997" s="46"/>
      <c r="C1997" s="47"/>
      <c r="D1997" s="48"/>
      <c r="E1997" s="49"/>
      <c r="F1997" s="49"/>
      <c r="G1997" s="41" t="str">
        <f>IF(C1997="","",VLOOKUP(WEEKDAY(C1997),LIST!$A$15:$B$21,2,FALSE))</f>
        <v/>
      </c>
      <c r="H1997" s="42" t="str">
        <f>IF(B1997="","",IF(L1997=LIST!$A$80,LIST!$A$78,IF(L1997=LIST!$A$81,LIST!$A$78,IF(L1997=LIST!$A$82,LIST!$A$78,IF(IFERROR(VLOOKUP(B1997,'PHR (Project Hourly Rate)'!B:G,6,FALSE),LIST!$A$78)=0,LIST!$A$79,L1997)))))</f>
        <v/>
      </c>
      <c r="I1997" s="42" t="str">
        <f>IF(B1997="","",IF(L1997=LIST!$A$75,"",IF(K1997=LIST!$A$76,LIST!$A$76,IF(L1997=LIST!$A$77,"",IF(L1997=LIST!$A$78,"",IF(L1997=LIST!$A$80,"",IF(L1997=LIST!$A$72,"",IF(L1997=LIST!$A$73,"",IF(L1997=LIST!$A$81,"",IF(L1997=LIST!$A$82,"",IF(L1997=LIST!$A$79,"",IF(K1997=LIST!$A$75,LIST!$A$75,ROUND(J1997*L1997,2)))))))))))))</f>
        <v/>
      </c>
      <c r="J1997" s="43">
        <f>IF(D1997="",0,IF(K1997=LIST!$A$75,0,IF(K1997=LIST!$A$76,0,IF(K1997=LIST!$A$77,0,IF(K1997=LIST!$A$78,0,(MIN(D1997,8)-K1997))))))</f>
        <v>0</v>
      </c>
      <c r="K1997" s="185" t="str">
        <f>IF(D1997="","",IF('CLAIM FORM'!$M$7="",0,IF(L1997=LIST!$A$78,0,IF('CLAIM FORM'!$M$7="R&amp;D",0,IF(E1997="",LIST!$A$75,IF(F1997=LIST!$F$30,0,IFERROR(((VLOOKUP(E1997,'TRAINING CODE'!B:D,3,FALSE)*MIN(D1997,8))),LIST!$A$76)))))))</f>
        <v/>
      </c>
      <c r="L1997" s="183" t="str">
        <f>IF(B1997="","",IF('CLAIM FORM'!$M$7="",LIST!$A$77,IFERROR(VLOOKUP(B1997,'PHR (Project Hourly Rate)'!B:G,6,FALSE),LIST!$A$78)))</f>
        <v/>
      </c>
    </row>
    <row r="1998" spans="1:12" ht="36" customHeight="1">
      <c r="A1998" s="184">
        <v>1996</v>
      </c>
      <c r="B1998" s="46"/>
      <c r="C1998" s="47"/>
      <c r="D1998" s="48"/>
      <c r="E1998" s="49"/>
      <c r="F1998" s="49"/>
      <c r="G1998" s="41" t="str">
        <f>IF(C1998="","",VLOOKUP(WEEKDAY(C1998),LIST!$A$15:$B$21,2,FALSE))</f>
        <v/>
      </c>
      <c r="H1998" s="42" t="str">
        <f>IF(B1998="","",IF(L1998=LIST!$A$80,LIST!$A$78,IF(L1998=LIST!$A$81,LIST!$A$78,IF(L1998=LIST!$A$82,LIST!$A$78,IF(IFERROR(VLOOKUP(B1998,'PHR (Project Hourly Rate)'!B:G,6,FALSE),LIST!$A$78)=0,LIST!$A$79,L1998)))))</f>
        <v/>
      </c>
      <c r="I1998" s="42" t="str">
        <f>IF(B1998="","",IF(L1998=LIST!$A$75,"",IF(K1998=LIST!$A$76,LIST!$A$76,IF(L1998=LIST!$A$77,"",IF(L1998=LIST!$A$78,"",IF(L1998=LIST!$A$80,"",IF(L1998=LIST!$A$72,"",IF(L1998=LIST!$A$73,"",IF(L1998=LIST!$A$81,"",IF(L1998=LIST!$A$82,"",IF(L1998=LIST!$A$79,"",IF(K1998=LIST!$A$75,LIST!$A$75,ROUND(J1998*L1998,2)))))))))))))</f>
        <v/>
      </c>
      <c r="J1998" s="43">
        <f>IF(D1998="",0,IF(K1998=LIST!$A$75,0,IF(K1998=LIST!$A$76,0,IF(K1998=LIST!$A$77,0,IF(K1998=LIST!$A$78,0,(MIN(D1998,8)-K1998))))))</f>
        <v>0</v>
      </c>
      <c r="K1998" s="185" t="str">
        <f>IF(D1998="","",IF('CLAIM FORM'!$M$7="",0,IF(L1998=LIST!$A$78,0,IF('CLAIM FORM'!$M$7="R&amp;D",0,IF(E1998="",LIST!$A$75,IF(F1998=LIST!$F$30,0,IFERROR(((VLOOKUP(E1998,'TRAINING CODE'!B:D,3,FALSE)*MIN(D1998,8))),LIST!$A$76)))))))</f>
        <v/>
      </c>
      <c r="L1998" s="183" t="str">
        <f>IF(B1998="","",IF('CLAIM FORM'!$M$7="",LIST!$A$77,IFERROR(VLOOKUP(B1998,'PHR (Project Hourly Rate)'!B:G,6,FALSE),LIST!$A$78)))</f>
        <v/>
      </c>
    </row>
    <row r="1999" spans="1:12" ht="36" customHeight="1">
      <c r="A1999" s="184">
        <v>1997</v>
      </c>
      <c r="B1999" s="46"/>
      <c r="C1999" s="47"/>
      <c r="D1999" s="48"/>
      <c r="E1999" s="49"/>
      <c r="F1999" s="49"/>
      <c r="G1999" s="41" t="str">
        <f>IF(C1999="","",VLOOKUP(WEEKDAY(C1999),LIST!$A$15:$B$21,2,FALSE))</f>
        <v/>
      </c>
      <c r="H1999" s="42" t="str">
        <f>IF(B1999="","",IF(L1999=LIST!$A$80,LIST!$A$78,IF(L1999=LIST!$A$81,LIST!$A$78,IF(L1999=LIST!$A$82,LIST!$A$78,IF(IFERROR(VLOOKUP(B1999,'PHR (Project Hourly Rate)'!B:G,6,FALSE),LIST!$A$78)=0,LIST!$A$79,L1999)))))</f>
        <v/>
      </c>
      <c r="I1999" s="42" t="str">
        <f>IF(B1999="","",IF(L1999=LIST!$A$75,"",IF(K1999=LIST!$A$76,LIST!$A$76,IF(L1999=LIST!$A$77,"",IF(L1999=LIST!$A$78,"",IF(L1999=LIST!$A$80,"",IF(L1999=LIST!$A$72,"",IF(L1999=LIST!$A$73,"",IF(L1999=LIST!$A$81,"",IF(L1999=LIST!$A$82,"",IF(L1999=LIST!$A$79,"",IF(K1999=LIST!$A$75,LIST!$A$75,ROUND(J1999*L1999,2)))))))))))))</f>
        <v/>
      </c>
      <c r="J1999" s="43">
        <f>IF(D1999="",0,IF(K1999=LIST!$A$75,0,IF(K1999=LIST!$A$76,0,IF(K1999=LIST!$A$77,0,IF(K1999=LIST!$A$78,0,(MIN(D1999,8)-K1999))))))</f>
        <v>0</v>
      </c>
      <c r="K1999" s="185" t="str">
        <f>IF(D1999="","",IF('CLAIM FORM'!$M$7="",0,IF(L1999=LIST!$A$78,0,IF('CLAIM FORM'!$M$7="R&amp;D",0,IF(E1999="",LIST!$A$75,IF(F1999=LIST!$F$30,0,IFERROR(((VLOOKUP(E1999,'TRAINING CODE'!B:D,3,FALSE)*MIN(D1999,8))),LIST!$A$76)))))))</f>
        <v/>
      </c>
      <c r="L1999" s="183" t="str">
        <f>IF(B1999="","",IF('CLAIM FORM'!$M$7="",LIST!$A$77,IFERROR(VLOOKUP(B1999,'PHR (Project Hourly Rate)'!B:G,6,FALSE),LIST!$A$78)))</f>
        <v/>
      </c>
    </row>
    <row r="2000" spans="1:12" ht="36" customHeight="1">
      <c r="A2000" s="184">
        <v>1998</v>
      </c>
      <c r="B2000" s="46"/>
      <c r="C2000" s="47"/>
      <c r="D2000" s="48"/>
      <c r="E2000" s="49"/>
      <c r="F2000" s="49"/>
      <c r="G2000" s="41" t="str">
        <f>IF(C2000="","",VLOOKUP(WEEKDAY(C2000),LIST!$A$15:$B$21,2,FALSE))</f>
        <v/>
      </c>
      <c r="H2000" s="42" t="str">
        <f>IF(B2000="","",IF(L2000=LIST!$A$80,LIST!$A$78,IF(L2000=LIST!$A$81,LIST!$A$78,IF(L2000=LIST!$A$82,LIST!$A$78,IF(IFERROR(VLOOKUP(B2000,'PHR (Project Hourly Rate)'!B:G,6,FALSE),LIST!$A$78)=0,LIST!$A$79,L2000)))))</f>
        <v/>
      </c>
      <c r="I2000" s="42" t="str">
        <f>IF(B2000="","",IF(L2000=LIST!$A$75,"",IF(K2000=LIST!$A$76,LIST!$A$76,IF(L2000=LIST!$A$77,"",IF(L2000=LIST!$A$78,"",IF(L2000=LIST!$A$80,"",IF(L2000=LIST!$A$72,"",IF(L2000=LIST!$A$73,"",IF(L2000=LIST!$A$81,"",IF(L2000=LIST!$A$82,"",IF(L2000=LIST!$A$79,"",IF(K2000=LIST!$A$75,LIST!$A$75,ROUND(J2000*L2000,2)))))))))))))</f>
        <v/>
      </c>
      <c r="J2000" s="43">
        <f>IF(D2000="",0,IF(K2000=LIST!$A$75,0,IF(K2000=LIST!$A$76,0,IF(K2000=LIST!$A$77,0,IF(K2000=LIST!$A$78,0,(MIN(D2000,8)-K2000))))))</f>
        <v>0</v>
      </c>
      <c r="K2000" s="185" t="str">
        <f>IF(D2000="","",IF('CLAIM FORM'!$M$7="",0,IF(L2000=LIST!$A$78,0,IF('CLAIM FORM'!$M$7="R&amp;D",0,IF(E2000="",LIST!$A$75,IF(F2000=LIST!$F$30,0,IFERROR(((VLOOKUP(E2000,'TRAINING CODE'!B:D,3,FALSE)*MIN(D2000,8))),LIST!$A$76)))))))</f>
        <v/>
      </c>
      <c r="L2000" s="183" t="str">
        <f>IF(B2000="","",IF('CLAIM FORM'!$M$7="",LIST!$A$77,IFERROR(VLOOKUP(B2000,'PHR (Project Hourly Rate)'!B:G,6,FALSE),LIST!$A$78)))</f>
        <v/>
      </c>
    </row>
    <row r="2001" spans="1:12" ht="36" customHeight="1">
      <c r="A2001" s="184">
        <v>1999</v>
      </c>
      <c r="B2001" s="46"/>
      <c r="C2001" s="47"/>
      <c r="D2001" s="48"/>
      <c r="E2001" s="49"/>
      <c r="F2001" s="49"/>
      <c r="G2001" s="41" t="str">
        <f>IF(C2001="","",VLOOKUP(WEEKDAY(C2001),LIST!$A$15:$B$21,2,FALSE))</f>
        <v/>
      </c>
      <c r="H2001" s="42" t="str">
        <f>IF(B2001="","",IF(L2001=LIST!$A$80,LIST!$A$78,IF(L2001=LIST!$A$81,LIST!$A$78,IF(L2001=LIST!$A$82,LIST!$A$78,IF(IFERROR(VLOOKUP(B2001,'PHR (Project Hourly Rate)'!B:G,6,FALSE),LIST!$A$78)=0,LIST!$A$79,L2001)))))</f>
        <v/>
      </c>
      <c r="I2001" s="42" t="str">
        <f>IF(B2001="","",IF(L2001=LIST!$A$75,"",IF(K2001=LIST!$A$76,LIST!$A$76,IF(L2001=LIST!$A$77,"",IF(L2001=LIST!$A$78,"",IF(L2001=LIST!$A$80,"",IF(L2001=LIST!$A$72,"",IF(L2001=LIST!$A$73,"",IF(L2001=LIST!$A$81,"",IF(L2001=LIST!$A$82,"",IF(L2001=LIST!$A$79,"",IF(K2001=LIST!$A$75,LIST!$A$75,ROUND(J2001*L2001,2)))))))))))))</f>
        <v/>
      </c>
      <c r="J2001" s="43">
        <f>IF(D2001="",0,IF(K2001=LIST!$A$75,0,IF(K2001=LIST!$A$76,0,IF(K2001=LIST!$A$77,0,IF(K2001=LIST!$A$78,0,(MIN(D2001,8)-K2001))))))</f>
        <v>0</v>
      </c>
      <c r="K2001" s="185" t="str">
        <f>IF(D2001="","",IF('CLAIM FORM'!$M$7="",0,IF(L2001=LIST!$A$78,0,IF('CLAIM FORM'!$M$7="R&amp;D",0,IF(E2001="",LIST!$A$75,IF(F2001=LIST!$F$30,0,IFERROR(((VLOOKUP(E2001,'TRAINING CODE'!B:D,3,FALSE)*MIN(D2001,8))),LIST!$A$76)))))))</f>
        <v/>
      </c>
      <c r="L2001" s="183" t="str">
        <f>IF(B2001="","",IF('CLAIM FORM'!$M$7="",LIST!$A$77,IFERROR(VLOOKUP(B2001,'PHR (Project Hourly Rate)'!B:G,6,FALSE),LIST!$A$78)))</f>
        <v/>
      </c>
    </row>
    <row r="2002" spans="1:12" ht="36" customHeight="1">
      <c r="A2002" s="184">
        <v>2000</v>
      </c>
      <c r="B2002" s="46"/>
      <c r="C2002" s="47"/>
      <c r="D2002" s="48"/>
      <c r="E2002" s="49"/>
      <c r="F2002" s="49"/>
      <c r="G2002" s="41" t="str">
        <f>IF(C2002="","",VLOOKUP(WEEKDAY(C2002),LIST!$A$15:$B$21,2,FALSE))</f>
        <v/>
      </c>
      <c r="H2002" s="42" t="str">
        <f>IF(B2002="","",IF(L2002=LIST!$A$80,LIST!$A$78,IF(L2002=LIST!$A$81,LIST!$A$78,IF(L2002=LIST!$A$82,LIST!$A$78,IF(IFERROR(VLOOKUP(B2002,'PHR (Project Hourly Rate)'!B:G,6,FALSE),LIST!$A$78)=0,LIST!$A$79,L2002)))))</f>
        <v/>
      </c>
      <c r="I2002" s="42" t="str">
        <f>IF(B2002="","",IF(L2002=LIST!$A$75,"",IF(K2002=LIST!$A$76,LIST!$A$76,IF(L2002=LIST!$A$77,"",IF(L2002=LIST!$A$78,"",IF(L2002=LIST!$A$80,"",IF(L2002=LIST!$A$72,"",IF(L2002=LIST!$A$73,"",IF(L2002=LIST!$A$81,"",IF(L2002=LIST!$A$82,"",IF(L2002=LIST!$A$79,"",IF(K2002=LIST!$A$75,LIST!$A$75,ROUND(J2002*L2002,2)))))))))))))</f>
        <v/>
      </c>
      <c r="J2002" s="43">
        <f>IF(D2002="",0,IF(K2002=LIST!$A$75,0,IF(K2002=LIST!$A$76,0,IF(K2002=LIST!$A$77,0,IF(K2002=LIST!$A$78,0,(MIN(D2002,8)-K2002))))))</f>
        <v>0</v>
      </c>
      <c r="K2002" s="185" t="str">
        <f>IF(D2002="","",IF('CLAIM FORM'!$M$7="",0,IF(L2002=LIST!$A$78,0,IF('CLAIM FORM'!$M$7="R&amp;D",0,IF(E2002="",LIST!$A$75,IF(F2002=LIST!$F$30,0,IFERROR(((VLOOKUP(E2002,'TRAINING CODE'!B:D,3,FALSE)*MIN(D2002,8))),LIST!$A$76)))))))</f>
        <v/>
      </c>
      <c r="L2002" s="183" t="str">
        <f>IF(B2002="","",IF('CLAIM FORM'!$M$7="",LIST!$A$77,IFERROR(VLOOKUP(B2002,'PHR (Project Hourly Rate)'!B:G,6,FALSE),LIST!$A$78)))</f>
        <v/>
      </c>
    </row>
    <row r="2003" spans="1:12" ht="36" customHeight="1">
      <c r="A2003" s="184">
        <v>2001</v>
      </c>
      <c r="B2003" s="46"/>
      <c r="C2003" s="47"/>
      <c r="D2003" s="48"/>
      <c r="E2003" s="49"/>
      <c r="F2003" s="49"/>
      <c r="G2003" s="41" t="str">
        <f>IF(C2003="","",VLOOKUP(WEEKDAY(C2003),LIST!$A$15:$B$21,2,FALSE))</f>
        <v/>
      </c>
      <c r="H2003" s="42" t="str">
        <f>IF(B2003="","",IF(L2003=LIST!$A$80,LIST!$A$78,IF(L2003=LIST!$A$81,LIST!$A$78,IF(L2003=LIST!$A$82,LIST!$A$78,IF(IFERROR(VLOOKUP(B2003,'PHR (Project Hourly Rate)'!B:G,6,FALSE),LIST!$A$78)=0,LIST!$A$79,L2003)))))</f>
        <v/>
      </c>
      <c r="I2003" s="42" t="str">
        <f>IF(B2003="","",IF(L2003=LIST!$A$75,"",IF(K2003=LIST!$A$76,LIST!$A$76,IF(L2003=LIST!$A$77,"",IF(L2003=LIST!$A$78,"",IF(L2003=LIST!$A$80,"",IF(L2003=LIST!$A$72,"",IF(L2003=LIST!$A$73,"",IF(L2003=LIST!$A$81,"",IF(L2003=LIST!$A$82,"",IF(L2003=LIST!$A$79,"",IF(K2003=LIST!$A$75,LIST!$A$75,ROUND(J2003*L2003,2)))))))))))))</f>
        <v/>
      </c>
      <c r="J2003" s="43">
        <f>IF(D2003="",0,IF(K2003=LIST!$A$75,0,IF(K2003=LIST!$A$76,0,IF(K2003=LIST!$A$77,0,IF(K2003=LIST!$A$78,0,(MIN(D2003,8)-K2003))))))</f>
        <v>0</v>
      </c>
      <c r="K2003" s="185" t="str">
        <f>IF(D2003="","",IF('CLAIM FORM'!$M$7="",0,IF(L2003=LIST!$A$78,0,IF('CLAIM FORM'!$M$7="R&amp;D",0,IF(E2003="",LIST!$A$75,IF(F2003=LIST!$F$30,0,IFERROR(((VLOOKUP(E2003,'TRAINING CODE'!B:D,3,FALSE)*MIN(D2003,8))),LIST!$A$76)))))))</f>
        <v/>
      </c>
      <c r="L2003" s="183" t="str">
        <f>IF(B2003="","",IF('CLAIM FORM'!$M$7="",LIST!$A$77,IFERROR(VLOOKUP(B2003,'PHR (Project Hourly Rate)'!B:G,6,FALSE),LIST!$A$78)))</f>
        <v/>
      </c>
    </row>
    <row r="2004" spans="1:12" ht="36" customHeight="1">
      <c r="A2004" s="184">
        <v>2002</v>
      </c>
      <c r="B2004" s="46"/>
      <c r="C2004" s="47"/>
      <c r="D2004" s="48"/>
      <c r="E2004" s="49"/>
      <c r="F2004" s="49"/>
      <c r="G2004" s="41" t="str">
        <f>IF(C2004="","",VLOOKUP(WEEKDAY(C2004),LIST!$A$15:$B$21,2,FALSE))</f>
        <v/>
      </c>
      <c r="H2004" s="42" t="str">
        <f>IF(B2004="","",IF(L2004=LIST!$A$80,LIST!$A$78,IF(L2004=LIST!$A$81,LIST!$A$78,IF(L2004=LIST!$A$82,LIST!$A$78,IF(IFERROR(VLOOKUP(B2004,'PHR (Project Hourly Rate)'!B:G,6,FALSE),LIST!$A$78)=0,LIST!$A$79,L2004)))))</f>
        <v/>
      </c>
      <c r="I2004" s="42" t="str">
        <f>IF(B2004="","",IF(L2004=LIST!$A$75,"",IF(K2004=LIST!$A$76,LIST!$A$76,IF(L2004=LIST!$A$77,"",IF(L2004=LIST!$A$78,"",IF(L2004=LIST!$A$80,"",IF(L2004=LIST!$A$72,"",IF(L2004=LIST!$A$73,"",IF(L2004=LIST!$A$81,"",IF(L2004=LIST!$A$82,"",IF(L2004=LIST!$A$79,"",IF(K2004=LIST!$A$75,LIST!$A$75,ROUND(J2004*L2004,2)))))))))))))</f>
        <v/>
      </c>
      <c r="J2004" s="43">
        <f>IF(D2004="",0,IF(K2004=LIST!$A$75,0,IF(K2004=LIST!$A$76,0,IF(K2004=LIST!$A$77,0,IF(K2004=LIST!$A$78,0,(MIN(D2004,8)-K2004))))))</f>
        <v>0</v>
      </c>
      <c r="K2004" s="185" t="str">
        <f>IF(D2004="","",IF('CLAIM FORM'!$M$7="",0,IF(L2004=LIST!$A$78,0,IF('CLAIM FORM'!$M$7="R&amp;D",0,IF(E2004="",LIST!$A$75,IF(F2004=LIST!$F$30,0,IFERROR(((VLOOKUP(E2004,'TRAINING CODE'!B:D,3,FALSE)*MIN(D2004,8))),LIST!$A$76)))))))</f>
        <v/>
      </c>
      <c r="L2004" s="183" t="str">
        <f>IF(B2004="","",IF('CLAIM FORM'!$M$7="",LIST!$A$77,IFERROR(VLOOKUP(B2004,'PHR (Project Hourly Rate)'!B:G,6,FALSE),LIST!$A$78)))</f>
        <v/>
      </c>
    </row>
    <row r="2005" spans="1:12" ht="36" customHeight="1">
      <c r="A2005" s="184">
        <v>2003</v>
      </c>
      <c r="B2005" s="46"/>
      <c r="C2005" s="47"/>
      <c r="D2005" s="48"/>
      <c r="E2005" s="49"/>
      <c r="F2005" s="49"/>
      <c r="G2005" s="41" t="str">
        <f>IF(C2005="","",VLOOKUP(WEEKDAY(C2005),LIST!$A$15:$B$21,2,FALSE))</f>
        <v/>
      </c>
      <c r="H2005" s="42" t="str">
        <f>IF(B2005="","",IF(L2005=LIST!$A$80,LIST!$A$78,IF(L2005=LIST!$A$81,LIST!$A$78,IF(L2005=LIST!$A$82,LIST!$A$78,IF(IFERROR(VLOOKUP(B2005,'PHR (Project Hourly Rate)'!B:G,6,FALSE),LIST!$A$78)=0,LIST!$A$79,L2005)))))</f>
        <v/>
      </c>
      <c r="I2005" s="42" t="str">
        <f>IF(B2005="","",IF(L2005=LIST!$A$75,"",IF(K2005=LIST!$A$76,LIST!$A$76,IF(L2005=LIST!$A$77,"",IF(L2005=LIST!$A$78,"",IF(L2005=LIST!$A$80,"",IF(L2005=LIST!$A$72,"",IF(L2005=LIST!$A$73,"",IF(L2005=LIST!$A$81,"",IF(L2005=LIST!$A$82,"",IF(L2005=LIST!$A$79,"",IF(K2005=LIST!$A$75,LIST!$A$75,ROUND(J2005*L2005,2)))))))))))))</f>
        <v/>
      </c>
      <c r="J2005" s="43">
        <f>IF(D2005="",0,IF(K2005=LIST!$A$75,0,IF(K2005=LIST!$A$76,0,IF(K2005=LIST!$A$77,0,IF(K2005=LIST!$A$78,0,(MIN(D2005,8)-K2005))))))</f>
        <v>0</v>
      </c>
      <c r="K2005" s="185" t="str">
        <f>IF(D2005="","",IF('CLAIM FORM'!$M$7="",0,IF(L2005=LIST!$A$78,0,IF('CLAIM FORM'!$M$7="R&amp;D",0,IF(E2005="",LIST!$A$75,IF(F2005=LIST!$F$30,0,IFERROR(((VLOOKUP(E2005,'TRAINING CODE'!B:D,3,FALSE)*MIN(D2005,8))),LIST!$A$76)))))))</f>
        <v/>
      </c>
      <c r="L2005" s="183" t="str">
        <f>IF(B2005="","",IF('CLAIM FORM'!$M$7="",LIST!$A$77,IFERROR(VLOOKUP(B2005,'PHR (Project Hourly Rate)'!B:G,6,FALSE),LIST!$A$78)))</f>
        <v/>
      </c>
    </row>
    <row r="2006" spans="1:12" ht="36" customHeight="1">
      <c r="A2006" s="184">
        <v>2004</v>
      </c>
      <c r="B2006" s="46"/>
      <c r="C2006" s="47"/>
      <c r="D2006" s="48"/>
      <c r="E2006" s="49"/>
      <c r="F2006" s="49"/>
      <c r="G2006" s="41" t="str">
        <f>IF(C2006="","",VLOOKUP(WEEKDAY(C2006),LIST!$A$15:$B$21,2,FALSE))</f>
        <v/>
      </c>
      <c r="H2006" s="42" t="str">
        <f>IF(B2006="","",IF(L2006=LIST!$A$80,LIST!$A$78,IF(L2006=LIST!$A$81,LIST!$A$78,IF(L2006=LIST!$A$82,LIST!$A$78,IF(IFERROR(VLOOKUP(B2006,'PHR (Project Hourly Rate)'!B:G,6,FALSE),LIST!$A$78)=0,LIST!$A$79,L2006)))))</f>
        <v/>
      </c>
      <c r="I2006" s="42" t="str">
        <f>IF(B2006="","",IF(L2006=LIST!$A$75,"",IF(K2006=LIST!$A$76,LIST!$A$76,IF(L2006=LIST!$A$77,"",IF(L2006=LIST!$A$78,"",IF(L2006=LIST!$A$80,"",IF(L2006=LIST!$A$72,"",IF(L2006=LIST!$A$73,"",IF(L2006=LIST!$A$81,"",IF(L2006=LIST!$A$82,"",IF(L2006=LIST!$A$79,"",IF(K2006=LIST!$A$75,LIST!$A$75,ROUND(J2006*L2006,2)))))))))))))</f>
        <v/>
      </c>
      <c r="J2006" s="43">
        <f>IF(D2006="",0,IF(K2006=LIST!$A$75,0,IF(K2006=LIST!$A$76,0,IF(K2006=LIST!$A$77,0,IF(K2006=LIST!$A$78,0,(MIN(D2006,8)-K2006))))))</f>
        <v>0</v>
      </c>
      <c r="K2006" s="185" t="str">
        <f>IF(D2006="","",IF('CLAIM FORM'!$M$7="",0,IF(L2006=LIST!$A$78,0,IF('CLAIM FORM'!$M$7="R&amp;D",0,IF(E2006="",LIST!$A$75,IF(F2006=LIST!$F$30,0,IFERROR(((VLOOKUP(E2006,'TRAINING CODE'!B:D,3,FALSE)*MIN(D2006,8))),LIST!$A$76)))))))</f>
        <v/>
      </c>
      <c r="L2006" s="183" t="str">
        <f>IF(B2006="","",IF('CLAIM FORM'!$M$7="",LIST!$A$77,IFERROR(VLOOKUP(B2006,'PHR (Project Hourly Rate)'!B:G,6,FALSE),LIST!$A$78)))</f>
        <v/>
      </c>
    </row>
    <row r="2007" spans="1:12" ht="36" customHeight="1">
      <c r="A2007" s="184">
        <v>2005</v>
      </c>
      <c r="B2007" s="46"/>
      <c r="C2007" s="47"/>
      <c r="D2007" s="48"/>
      <c r="E2007" s="49"/>
      <c r="F2007" s="49"/>
      <c r="G2007" s="41" t="str">
        <f>IF(C2007="","",VLOOKUP(WEEKDAY(C2007),LIST!$A$15:$B$21,2,FALSE))</f>
        <v/>
      </c>
      <c r="H2007" s="42" t="str">
        <f>IF(B2007="","",IF(L2007=LIST!$A$80,LIST!$A$78,IF(L2007=LIST!$A$81,LIST!$A$78,IF(L2007=LIST!$A$82,LIST!$A$78,IF(IFERROR(VLOOKUP(B2007,'PHR (Project Hourly Rate)'!B:G,6,FALSE),LIST!$A$78)=0,LIST!$A$79,L2007)))))</f>
        <v/>
      </c>
      <c r="I2007" s="42" t="str">
        <f>IF(B2007="","",IF(L2007=LIST!$A$75,"",IF(K2007=LIST!$A$76,LIST!$A$76,IF(L2007=LIST!$A$77,"",IF(L2007=LIST!$A$78,"",IF(L2007=LIST!$A$80,"",IF(L2007=LIST!$A$72,"",IF(L2007=LIST!$A$73,"",IF(L2007=LIST!$A$81,"",IF(L2007=LIST!$A$82,"",IF(L2007=LIST!$A$79,"",IF(K2007=LIST!$A$75,LIST!$A$75,ROUND(J2007*L2007,2)))))))))))))</f>
        <v/>
      </c>
      <c r="J2007" s="43">
        <f>IF(D2007="",0,IF(K2007=LIST!$A$75,0,IF(K2007=LIST!$A$76,0,IF(K2007=LIST!$A$77,0,IF(K2007=LIST!$A$78,0,(MIN(D2007,8)-K2007))))))</f>
        <v>0</v>
      </c>
      <c r="K2007" s="185" t="str">
        <f>IF(D2007="","",IF('CLAIM FORM'!$M$7="",0,IF(L2007=LIST!$A$78,0,IF('CLAIM FORM'!$M$7="R&amp;D",0,IF(E2007="",LIST!$A$75,IF(F2007=LIST!$F$30,0,IFERROR(((VLOOKUP(E2007,'TRAINING CODE'!B:D,3,FALSE)*MIN(D2007,8))),LIST!$A$76)))))))</f>
        <v/>
      </c>
      <c r="L2007" s="183" t="str">
        <f>IF(B2007="","",IF('CLAIM FORM'!$M$7="",LIST!$A$77,IFERROR(VLOOKUP(B2007,'PHR (Project Hourly Rate)'!B:G,6,FALSE),LIST!$A$78)))</f>
        <v/>
      </c>
    </row>
    <row r="2008" spans="1:12" ht="36" customHeight="1">
      <c r="A2008" s="184">
        <v>2006</v>
      </c>
      <c r="B2008" s="46"/>
      <c r="C2008" s="47"/>
      <c r="D2008" s="48"/>
      <c r="E2008" s="49"/>
      <c r="F2008" s="49"/>
      <c r="G2008" s="41" t="str">
        <f>IF(C2008="","",VLOOKUP(WEEKDAY(C2008),LIST!$A$15:$B$21,2,FALSE))</f>
        <v/>
      </c>
      <c r="H2008" s="42" t="str">
        <f>IF(B2008="","",IF(L2008=LIST!$A$80,LIST!$A$78,IF(L2008=LIST!$A$81,LIST!$A$78,IF(L2008=LIST!$A$82,LIST!$A$78,IF(IFERROR(VLOOKUP(B2008,'PHR (Project Hourly Rate)'!B:G,6,FALSE),LIST!$A$78)=0,LIST!$A$79,L2008)))))</f>
        <v/>
      </c>
      <c r="I2008" s="42" t="str">
        <f>IF(B2008="","",IF(L2008=LIST!$A$75,"",IF(K2008=LIST!$A$76,LIST!$A$76,IF(L2008=LIST!$A$77,"",IF(L2008=LIST!$A$78,"",IF(L2008=LIST!$A$80,"",IF(L2008=LIST!$A$72,"",IF(L2008=LIST!$A$73,"",IF(L2008=LIST!$A$81,"",IF(L2008=LIST!$A$82,"",IF(L2008=LIST!$A$79,"",IF(K2008=LIST!$A$75,LIST!$A$75,ROUND(J2008*L2008,2)))))))))))))</f>
        <v/>
      </c>
      <c r="J2008" s="43">
        <f>IF(D2008="",0,IF(K2008=LIST!$A$75,0,IF(K2008=LIST!$A$76,0,IF(K2008=LIST!$A$77,0,IF(K2008=LIST!$A$78,0,(MIN(D2008,8)-K2008))))))</f>
        <v>0</v>
      </c>
      <c r="K2008" s="185" t="str">
        <f>IF(D2008="","",IF('CLAIM FORM'!$M$7="",0,IF(L2008=LIST!$A$78,0,IF('CLAIM FORM'!$M$7="R&amp;D",0,IF(E2008="",LIST!$A$75,IF(F2008=LIST!$F$30,0,IFERROR(((VLOOKUP(E2008,'TRAINING CODE'!B:D,3,FALSE)*MIN(D2008,8))),LIST!$A$76)))))))</f>
        <v/>
      </c>
      <c r="L2008" s="183" t="str">
        <f>IF(B2008="","",IF('CLAIM FORM'!$M$7="",LIST!$A$77,IFERROR(VLOOKUP(B2008,'PHR (Project Hourly Rate)'!B:G,6,FALSE),LIST!$A$78)))</f>
        <v/>
      </c>
    </row>
    <row r="2009" spans="1:12" ht="36" customHeight="1">
      <c r="A2009" s="184">
        <v>2007</v>
      </c>
      <c r="B2009" s="46"/>
      <c r="C2009" s="47"/>
      <c r="D2009" s="48"/>
      <c r="E2009" s="49"/>
      <c r="F2009" s="49"/>
      <c r="G2009" s="41" t="str">
        <f>IF(C2009="","",VLOOKUP(WEEKDAY(C2009),LIST!$A$15:$B$21,2,FALSE))</f>
        <v/>
      </c>
      <c r="H2009" s="42" t="str">
        <f>IF(B2009="","",IF(L2009=LIST!$A$80,LIST!$A$78,IF(L2009=LIST!$A$81,LIST!$A$78,IF(L2009=LIST!$A$82,LIST!$A$78,IF(IFERROR(VLOOKUP(B2009,'PHR (Project Hourly Rate)'!B:G,6,FALSE),LIST!$A$78)=0,LIST!$A$79,L2009)))))</f>
        <v/>
      </c>
      <c r="I2009" s="42" t="str">
        <f>IF(B2009="","",IF(L2009=LIST!$A$75,"",IF(K2009=LIST!$A$76,LIST!$A$76,IF(L2009=LIST!$A$77,"",IF(L2009=LIST!$A$78,"",IF(L2009=LIST!$A$80,"",IF(L2009=LIST!$A$72,"",IF(L2009=LIST!$A$73,"",IF(L2009=LIST!$A$81,"",IF(L2009=LIST!$A$82,"",IF(L2009=LIST!$A$79,"",IF(K2009=LIST!$A$75,LIST!$A$75,ROUND(J2009*L2009,2)))))))))))))</f>
        <v/>
      </c>
      <c r="J2009" s="43">
        <f>IF(D2009="",0,IF(K2009=LIST!$A$75,0,IF(K2009=LIST!$A$76,0,IF(K2009=LIST!$A$77,0,IF(K2009=LIST!$A$78,0,(MIN(D2009,8)-K2009))))))</f>
        <v>0</v>
      </c>
      <c r="K2009" s="185" t="str">
        <f>IF(D2009="","",IF('CLAIM FORM'!$M$7="",0,IF(L2009=LIST!$A$78,0,IF('CLAIM FORM'!$M$7="R&amp;D",0,IF(E2009="",LIST!$A$75,IF(F2009=LIST!$F$30,0,IFERROR(((VLOOKUP(E2009,'TRAINING CODE'!B:D,3,FALSE)*MIN(D2009,8))),LIST!$A$76)))))))</f>
        <v/>
      </c>
      <c r="L2009" s="183" t="str">
        <f>IF(B2009="","",IF('CLAIM FORM'!$M$7="",LIST!$A$77,IFERROR(VLOOKUP(B2009,'PHR (Project Hourly Rate)'!B:G,6,FALSE),LIST!$A$78)))</f>
        <v/>
      </c>
    </row>
    <row r="2010" spans="1:12" ht="36" customHeight="1">
      <c r="A2010" s="184">
        <v>2008</v>
      </c>
      <c r="B2010" s="46"/>
      <c r="C2010" s="47"/>
      <c r="D2010" s="48"/>
      <c r="E2010" s="49"/>
      <c r="F2010" s="49"/>
      <c r="G2010" s="41" t="str">
        <f>IF(C2010="","",VLOOKUP(WEEKDAY(C2010),LIST!$A$15:$B$21,2,FALSE))</f>
        <v/>
      </c>
      <c r="H2010" s="42" t="str">
        <f>IF(B2010="","",IF(L2010=LIST!$A$80,LIST!$A$78,IF(L2010=LIST!$A$81,LIST!$A$78,IF(L2010=LIST!$A$82,LIST!$A$78,IF(IFERROR(VLOOKUP(B2010,'PHR (Project Hourly Rate)'!B:G,6,FALSE),LIST!$A$78)=0,LIST!$A$79,L2010)))))</f>
        <v/>
      </c>
      <c r="I2010" s="42" t="str">
        <f>IF(B2010="","",IF(L2010=LIST!$A$75,"",IF(K2010=LIST!$A$76,LIST!$A$76,IF(L2010=LIST!$A$77,"",IF(L2010=LIST!$A$78,"",IF(L2010=LIST!$A$80,"",IF(L2010=LIST!$A$72,"",IF(L2010=LIST!$A$73,"",IF(L2010=LIST!$A$81,"",IF(L2010=LIST!$A$82,"",IF(L2010=LIST!$A$79,"",IF(K2010=LIST!$A$75,LIST!$A$75,ROUND(J2010*L2010,2)))))))))))))</f>
        <v/>
      </c>
      <c r="J2010" s="43">
        <f>IF(D2010="",0,IF(K2010=LIST!$A$75,0,IF(K2010=LIST!$A$76,0,IF(K2010=LIST!$A$77,0,IF(K2010=LIST!$A$78,0,(MIN(D2010,8)-K2010))))))</f>
        <v>0</v>
      </c>
      <c r="K2010" s="185" t="str">
        <f>IF(D2010="","",IF('CLAIM FORM'!$M$7="",0,IF(L2010=LIST!$A$78,0,IF('CLAIM FORM'!$M$7="R&amp;D",0,IF(E2010="",LIST!$A$75,IF(F2010=LIST!$F$30,0,IFERROR(((VLOOKUP(E2010,'TRAINING CODE'!B:D,3,FALSE)*MIN(D2010,8))),LIST!$A$76)))))))</f>
        <v/>
      </c>
      <c r="L2010" s="183" t="str">
        <f>IF(B2010="","",IF('CLAIM FORM'!$M$7="",LIST!$A$77,IFERROR(VLOOKUP(B2010,'PHR (Project Hourly Rate)'!B:G,6,FALSE),LIST!$A$78)))</f>
        <v/>
      </c>
    </row>
    <row r="2011" spans="1:12" ht="36" customHeight="1">
      <c r="A2011" s="184">
        <v>2009</v>
      </c>
      <c r="B2011" s="46"/>
      <c r="C2011" s="47"/>
      <c r="D2011" s="48"/>
      <c r="E2011" s="49"/>
      <c r="F2011" s="49"/>
      <c r="G2011" s="41" t="str">
        <f>IF(C2011="","",VLOOKUP(WEEKDAY(C2011),LIST!$A$15:$B$21,2,FALSE))</f>
        <v/>
      </c>
      <c r="H2011" s="42" t="str">
        <f>IF(B2011="","",IF(L2011=LIST!$A$80,LIST!$A$78,IF(L2011=LIST!$A$81,LIST!$A$78,IF(L2011=LIST!$A$82,LIST!$A$78,IF(IFERROR(VLOOKUP(B2011,'PHR (Project Hourly Rate)'!B:G,6,FALSE),LIST!$A$78)=0,LIST!$A$79,L2011)))))</f>
        <v/>
      </c>
      <c r="I2011" s="42" t="str">
        <f>IF(B2011="","",IF(L2011=LIST!$A$75,"",IF(K2011=LIST!$A$76,LIST!$A$76,IF(L2011=LIST!$A$77,"",IF(L2011=LIST!$A$78,"",IF(L2011=LIST!$A$80,"",IF(L2011=LIST!$A$72,"",IF(L2011=LIST!$A$73,"",IF(L2011=LIST!$A$81,"",IF(L2011=LIST!$A$82,"",IF(L2011=LIST!$A$79,"",IF(K2011=LIST!$A$75,LIST!$A$75,ROUND(J2011*L2011,2)))))))))))))</f>
        <v/>
      </c>
      <c r="J2011" s="43">
        <f>IF(D2011="",0,IF(K2011=LIST!$A$75,0,IF(K2011=LIST!$A$76,0,IF(K2011=LIST!$A$77,0,IF(K2011=LIST!$A$78,0,(MIN(D2011,8)-K2011))))))</f>
        <v>0</v>
      </c>
      <c r="K2011" s="185" t="str">
        <f>IF(D2011="","",IF('CLAIM FORM'!$M$7="",0,IF(L2011=LIST!$A$78,0,IF('CLAIM FORM'!$M$7="R&amp;D",0,IF(E2011="",LIST!$A$75,IF(F2011=LIST!$F$30,0,IFERROR(((VLOOKUP(E2011,'TRAINING CODE'!B:D,3,FALSE)*MIN(D2011,8))),LIST!$A$76)))))))</f>
        <v/>
      </c>
      <c r="L2011" s="183" t="str">
        <f>IF(B2011="","",IF('CLAIM FORM'!$M$7="",LIST!$A$77,IFERROR(VLOOKUP(B2011,'PHR (Project Hourly Rate)'!B:G,6,FALSE),LIST!$A$78)))</f>
        <v/>
      </c>
    </row>
    <row r="2012" spans="1:12" ht="36" customHeight="1">
      <c r="A2012" s="184">
        <v>2010</v>
      </c>
      <c r="B2012" s="46"/>
      <c r="C2012" s="47"/>
      <c r="D2012" s="48"/>
      <c r="E2012" s="49"/>
      <c r="F2012" s="49"/>
      <c r="G2012" s="41" t="str">
        <f>IF(C2012="","",VLOOKUP(WEEKDAY(C2012),LIST!$A$15:$B$21,2,FALSE))</f>
        <v/>
      </c>
      <c r="H2012" s="42" t="str">
        <f>IF(B2012="","",IF(L2012=LIST!$A$80,LIST!$A$78,IF(L2012=LIST!$A$81,LIST!$A$78,IF(L2012=LIST!$A$82,LIST!$A$78,IF(IFERROR(VLOOKUP(B2012,'PHR (Project Hourly Rate)'!B:G,6,FALSE),LIST!$A$78)=0,LIST!$A$79,L2012)))))</f>
        <v/>
      </c>
      <c r="I2012" s="42" t="str">
        <f>IF(B2012="","",IF(L2012=LIST!$A$75,"",IF(K2012=LIST!$A$76,LIST!$A$76,IF(L2012=LIST!$A$77,"",IF(L2012=LIST!$A$78,"",IF(L2012=LIST!$A$80,"",IF(L2012=LIST!$A$72,"",IF(L2012=LIST!$A$73,"",IF(L2012=LIST!$A$81,"",IF(L2012=LIST!$A$82,"",IF(L2012=LIST!$A$79,"",IF(K2012=LIST!$A$75,LIST!$A$75,ROUND(J2012*L2012,2)))))))))))))</f>
        <v/>
      </c>
      <c r="J2012" s="43">
        <f>IF(D2012="",0,IF(K2012=LIST!$A$75,0,IF(K2012=LIST!$A$76,0,IF(K2012=LIST!$A$77,0,IF(K2012=LIST!$A$78,0,(MIN(D2012,8)-K2012))))))</f>
        <v>0</v>
      </c>
      <c r="K2012" s="185" t="str">
        <f>IF(D2012="","",IF('CLAIM FORM'!$M$7="",0,IF(L2012=LIST!$A$78,0,IF('CLAIM FORM'!$M$7="R&amp;D",0,IF(E2012="",LIST!$A$75,IF(F2012=LIST!$F$30,0,IFERROR(((VLOOKUP(E2012,'TRAINING CODE'!B:D,3,FALSE)*MIN(D2012,8))),LIST!$A$76)))))))</f>
        <v/>
      </c>
      <c r="L2012" s="183" t="str">
        <f>IF(B2012="","",IF('CLAIM FORM'!$M$7="",LIST!$A$77,IFERROR(VLOOKUP(B2012,'PHR (Project Hourly Rate)'!B:G,6,FALSE),LIST!$A$78)))</f>
        <v/>
      </c>
    </row>
    <row r="2013" spans="1:12" ht="36" customHeight="1">
      <c r="A2013" s="184">
        <v>2011</v>
      </c>
      <c r="B2013" s="46"/>
      <c r="C2013" s="47"/>
      <c r="D2013" s="48"/>
      <c r="E2013" s="49"/>
      <c r="F2013" s="49"/>
      <c r="G2013" s="41" t="str">
        <f>IF(C2013="","",VLOOKUP(WEEKDAY(C2013),LIST!$A$15:$B$21,2,FALSE))</f>
        <v/>
      </c>
      <c r="H2013" s="42" t="str">
        <f>IF(B2013="","",IF(L2013=LIST!$A$80,LIST!$A$78,IF(L2013=LIST!$A$81,LIST!$A$78,IF(L2013=LIST!$A$82,LIST!$A$78,IF(IFERROR(VLOOKUP(B2013,'PHR (Project Hourly Rate)'!B:G,6,FALSE),LIST!$A$78)=0,LIST!$A$79,L2013)))))</f>
        <v/>
      </c>
      <c r="I2013" s="42" t="str">
        <f>IF(B2013="","",IF(L2013=LIST!$A$75,"",IF(K2013=LIST!$A$76,LIST!$A$76,IF(L2013=LIST!$A$77,"",IF(L2013=LIST!$A$78,"",IF(L2013=LIST!$A$80,"",IF(L2013=LIST!$A$72,"",IF(L2013=LIST!$A$73,"",IF(L2013=LIST!$A$81,"",IF(L2013=LIST!$A$82,"",IF(L2013=LIST!$A$79,"",IF(K2013=LIST!$A$75,LIST!$A$75,ROUND(J2013*L2013,2)))))))))))))</f>
        <v/>
      </c>
      <c r="J2013" s="43">
        <f>IF(D2013="",0,IF(K2013=LIST!$A$75,0,IF(K2013=LIST!$A$76,0,IF(K2013=LIST!$A$77,0,IF(K2013=LIST!$A$78,0,(MIN(D2013,8)-K2013))))))</f>
        <v>0</v>
      </c>
      <c r="K2013" s="185" t="str">
        <f>IF(D2013="","",IF('CLAIM FORM'!$M$7="",0,IF(L2013=LIST!$A$78,0,IF('CLAIM FORM'!$M$7="R&amp;D",0,IF(E2013="",LIST!$A$75,IF(F2013=LIST!$F$30,0,IFERROR(((VLOOKUP(E2013,'TRAINING CODE'!B:D,3,FALSE)*MIN(D2013,8))),LIST!$A$76)))))))</f>
        <v/>
      </c>
      <c r="L2013" s="183" t="str">
        <f>IF(B2013="","",IF('CLAIM FORM'!$M$7="",LIST!$A$77,IFERROR(VLOOKUP(B2013,'PHR (Project Hourly Rate)'!B:G,6,FALSE),LIST!$A$78)))</f>
        <v/>
      </c>
    </row>
    <row r="2014" spans="1:12" ht="36" customHeight="1">
      <c r="A2014" s="184">
        <v>2012</v>
      </c>
      <c r="B2014" s="46"/>
      <c r="C2014" s="47"/>
      <c r="D2014" s="48"/>
      <c r="E2014" s="49"/>
      <c r="F2014" s="49"/>
      <c r="G2014" s="41" t="str">
        <f>IF(C2014="","",VLOOKUP(WEEKDAY(C2014),LIST!$A$15:$B$21,2,FALSE))</f>
        <v/>
      </c>
      <c r="H2014" s="42" t="str">
        <f>IF(B2014="","",IF(L2014=LIST!$A$80,LIST!$A$78,IF(L2014=LIST!$A$81,LIST!$A$78,IF(L2014=LIST!$A$82,LIST!$A$78,IF(IFERROR(VLOOKUP(B2014,'PHR (Project Hourly Rate)'!B:G,6,FALSE),LIST!$A$78)=0,LIST!$A$79,L2014)))))</f>
        <v/>
      </c>
      <c r="I2014" s="42" t="str">
        <f>IF(B2014="","",IF(L2014=LIST!$A$75,"",IF(K2014=LIST!$A$76,LIST!$A$76,IF(L2014=LIST!$A$77,"",IF(L2014=LIST!$A$78,"",IF(L2014=LIST!$A$80,"",IF(L2014=LIST!$A$72,"",IF(L2014=LIST!$A$73,"",IF(L2014=LIST!$A$81,"",IF(L2014=LIST!$A$82,"",IF(L2014=LIST!$A$79,"",IF(K2014=LIST!$A$75,LIST!$A$75,ROUND(J2014*L2014,2)))))))))))))</f>
        <v/>
      </c>
      <c r="J2014" s="43">
        <f>IF(D2014="",0,IF(K2014=LIST!$A$75,0,IF(K2014=LIST!$A$76,0,IF(K2014=LIST!$A$77,0,IF(K2014=LIST!$A$78,0,(MIN(D2014,8)-K2014))))))</f>
        <v>0</v>
      </c>
      <c r="K2014" s="185" t="str">
        <f>IF(D2014="","",IF('CLAIM FORM'!$M$7="",0,IF(L2014=LIST!$A$78,0,IF('CLAIM FORM'!$M$7="R&amp;D",0,IF(E2014="",LIST!$A$75,IF(F2014=LIST!$F$30,0,IFERROR(((VLOOKUP(E2014,'TRAINING CODE'!B:D,3,FALSE)*MIN(D2014,8))),LIST!$A$76)))))))</f>
        <v/>
      </c>
      <c r="L2014" s="183" t="str">
        <f>IF(B2014="","",IF('CLAIM FORM'!$M$7="",LIST!$A$77,IFERROR(VLOOKUP(B2014,'PHR (Project Hourly Rate)'!B:G,6,FALSE),LIST!$A$78)))</f>
        <v/>
      </c>
    </row>
    <row r="2015" spans="1:12" ht="36" customHeight="1">
      <c r="A2015" s="184">
        <v>2013</v>
      </c>
      <c r="B2015" s="46"/>
      <c r="C2015" s="47"/>
      <c r="D2015" s="48"/>
      <c r="E2015" s="49"/>
      <c r="F2015" s="49"/>
      <c r="G2015" s="41" t="str">
        <f>IF(C2015="","",VLOOKUP(WEEKDAY(C2015),LIST!$A$15:$B$21,2,FALSE))</f>
        <v/>
      </c>
      <c r="H2015" s="42" t="str">
        <f>IF(B2015="","",IF(L2015=LIST!$A$80,LIST!$A$78,IF(L2015=LIST!$A$81,LIST!$A$78,IF(L2015=LIST!$A$82,LIST!$A$78,IF(IFERROR(VLOOKUP(B2015,'PHR (Project Hourly Rate)'!B:G,6,FALSE),LIST!$A$78)=0,LIST!$A$79,L2015)))))</f>
        <v/>
      </c>
      <c r="I2015" s="42" t="str">
        <f>IF(B2015="","",IF(L2015=LIST!$A$75,"",IF(K2015=LIST!$A$76,LIST!$A$76,IF(L2015=LIST!$A$77,"",IF(L2015=LIST!$A$78,"",IF(L2015=LIST!$A$80,"",IF(L2015=LIST!$A$72,"",IF(L2015=LIST!$A$73,"",IF(L2015=LIST!$A$81,"",IF(L2015=LIST!$A$82,"",IF(L2015=LIST!$A$79,"",IF(K2015=LIST!$A$75,LIST!$A$75,ROUND(J2015*L2015,2)))))))))))))</f>
        <v/>
      </c>
      <c r="J2015" s="43">
        <f>IF(D2015="",0,IF(K2015=LIST!$A$75,0,IF(K2015=LIST!$A$76,0,IF(K2015=LIST!$A$77,0,IF(K2015=LIST!$A$78,0,(MIN(D2015,8)-K2015))))))</f>
        <v>0</v>
      </c>
      <c r="K2015" s="185" t="str">
        <f>IF(D2015="","",IF('CLAIM FORM'!$M$7="",0,IF(L2015=LIST!$A$78,0,IF('CLAIM FORM'!$M$7="R&amp;D",0,IF(E2015="",LIST!$A$75,IF(F2015=LIST!$F$30,0,IFERROR(((VLOOKUP(E2015,'TRAINING CODE'!B:D,3,FALSE)*MIN(D2015,8))),LIST!$A$76)))))))</f>
        <v/>
      </c>
      <c r="L2015" s="183" t="str">
        <f>IF(B2015="","",IF('CLAIM FORM'!$M$7="",LIST!$A$77,IFERROR(VLOOKUP(B2015,'PHR (Project Hourly Rate)'!B:G,6,FALSE),LIST!$A$78)))</f>
        <v/>
      </c>
    </row>
    <row r="2016" spans="1:12" ht="36" customHeight="1">
      <c r="A2016" s="184">
        <v>2014</v>
      </c>
      <c r="B2016" s="46"/>
      <c r="C2016" s="47"/>
      <c r="D2016" s="48"/>
      <c r="E2016" s="49"/>
      <c r="F2016" s="49"/>
      <c r="G2016" s="41" t="str">
        <f>IF(C2016="","",VLOOKUP(WEEKDAY(C2016),LIST!$A$15:$B$21,2,FALSE))</f>
        <v/>
      </c>
      <c r="H2016" s="42" t="str">
        <f>IF(B2016="","",IF(L2016=LIST!$A$80,LIST!$A$78,IF(L2016=LIST!$A$81,LIST!$A$78,IF(L2016=LIST!$A$82,LIST!$A$78,IF(IFERROR(VLOOKUP(B2016,'PHR (Project Hourly Rate)'!B:G,6,FALSE),LIST!$A$78)=0,LIST!$A$79,L2016)))))</f>
        <v/>
      </c>
      <c r="I2016" s="42" t="str">
        <f>IF(B2016="","",IF(L2016=LIST!$A$75,"",IF(K2016=LIST!$A$76,LIST!$A$76,IF(L2016=LIST!$A$77,"",IF(L2016=LIST!$A$78,"",IF(L2016=LIST!$A$80,"",IF(L2016=LIST!$A$72,"",IF(L2016=LIST!$A$73,"",IF(L2016=LIST!$A$81,"",IF(L2016=LIST!$A$82,"",IF(L2016=LIST!$A$79,"",IF(K2016=LIST!$A$75,LIST!$A$75,ROUND(J2016*L2016,2)))))))))))))</f>
        <v/>
      </c>
      <c r="J2016" s="43">
        <f>IF(D2016="",0,IF(K2016=LIST!$A$75,0,IF(K2016=LIST!$A$76,0,IF(K2016=LIST!$A$77,0,IF(K2016=LIST!$A$78,0,(MIN(D2016,8)-K2016))))))</f>
        <v>0</v>
      </c>
      <c r="K2016" s="185" t="str">
        <f>IF(D2016="","",IF('CLAIM FORM'!$M$7="",0,IF(L2016=LIST!$A$78,0,IF('CLAIM FORM'!$M$7="R&amp;D",0,IF(E2016="",LIST!$A$75,IF(F2016=LIST!$F$30,0,IFERROR(((VLOOKUP(E2016,'TRAINING CODE'!B:D,3,FALSE)*MIN(D2016,8))),LIST!$A$76)))))))</f>
        <v/>
      </c>
      <c r="L2016" s="183" t="str">
        <f>IF(B2016="","",IF('CLAIM FORM'!$M$7="",LIST!$A$77,IFERROR(VLOOKUP(B2016,'PHR (Project Hourly Rate)'!B:G,6,FALSE),LIST!$A$78)))</f>
        <v/>
      </c>
    </row>
    <row r="2017" spans="1:12" ht="36" customHeight="1">
      <c r="A2017" s="184">
        <v>2015</v>
      </c>
      <c r="B2017" s="46"/>
      <c r="C2017" s="47"/>
      <c r="D2017" s="48"/>
      <c r="E2017" s="49"/>
      <c r="F2017" s="49"/>
      <c r="G2017" s="41" t="str">
        <f>IF(C2017="","",VLOOKUP(WEEKDAY(C2017),LIST!$A$15:$B$21,2,FALSE))</f>
        <v/>
      </c>
      <c r="H2017" s="42" t="str">
        <f>IF(B2017="","",IF(L2017=LIST!$A$80,LIST!$A$78,IF(L2017=LIST!$A$81,LIST!$A$78,IF(L2017=LIST!$A$82,LIST!$A$78,IF(IFERROR(VLOOKUP(B2017,'PHR (Project Hourly Rate)'!B:G,6,FALSE),LIST!$A$78)=0,LIST!$A$79,L2017)))))</f>
        <v/>
      </c>
      <c r="I2017" s="42" t="str">
        <f>IF(B2017="","",IF(L2017=LIST!$A$75,"",IF(K2017=LIST!$A$76,LIST!$A$76,IF(L2017=LIST!$A$77,"",IF(L2017=LIST!$A$78,"",IF(L2017=LIST!$A$80,"",IF(L2017=LIST!$A$72,"",IF(L2017=LIST!$A$73,"",IF(L2017=LIST!$A$81,"",IF(L2017=LIST!$A$82,"",IF(L2017=LIST!$A$79,"",IF(K2017=LIST!$A$75,LIST!$A$75,ROUND(J2017*L2017,2)))))))))))))</f>
        <v/>
      </c>
      <c r="J2017" s="43">
        <f>IF(D2017="",0,IF(K2017=LIST!$A$75,0,IF(K2017=LIST!$A$76,0,IF(K2017=LIST!$A$77,0,IF(K2017=LIST!$A$78,0,(MIN(D2017,8)-K2017))))))</f>
        <v>0</v>
      </c>
      <c r="K2017" s="185" t="str">
        <f>IF(D2017="","",IF('CLAIM FORM'!$M$7="",0,IF(L2017=LIST!$A$78,0,IF('CLAIM FORM'!$M$7="R&amp;D",0,IF(E2017="",LIST!$A$75,IF(F2017=LIST!$F$30,0,IFERROR(((VLOOKUP(E2017,'TRAINING CODE'!B:D,3,FALSE)*MIN(D2017,8))),LIST!$A$76)))))))</f>
        <v/>
      </c>
      <c r="L2017" s="183" t="str">
        <f>IF(B2017="","",IF('CLAIM FORM'!$M$7="",LIST!$A$77,IFERROR(VLOOKUP(B2017,'PHR (Project Hourly Rate)'!B:G,6,FALSE),LIST!$A$78)))</f>
        <v/>
      </c>
    </row>
    <row r="2018" spans="1:12" ht="36" customHeight="1">
      <c r="A2018" s="184">
        <v>2016</v>
      </c>
      <c r="B2018" s="46"/>
      <c r="C2018" s="47"/>
      <c r="D2018" s="48"/>
      <c r="E2018" s="49"/>
      <c r="F2018" s="49"/>
      <c r="G2018" s="41" t="str">
        <f>IF(C2018="","",VLOOKUP(WEEKDAY(C2018),LIST!$A$15:$B$21,2,FALSE))</f>
        <v/>
      </c>
      <c r="H2018" s="42" t="str">
        <f>IF(B2018="","",IF(L2018=LIST!$A$80,LIST!$A$78,IF(L2018=LIST!$A$81,LIST!$A$78,IF(L2018=LIST!$A$82,LIST!$A$78,IF(IFERROR(VLOOKUP(B2018,'PHR (Project Hourly Rate)'!B:G,6,FALSE),LIST!$A$78)=0,LIST!$A$79,L2018)))))</f>
        <v/>
      </c>
      <c r="I2018" s="42" t="str">
        <f>IF(B2018="","",IF(L2018=LIST!$A$75,"",IF(K2018=LIST!$A$76,LIST!$A$76,IF(L2018=LIST!$A$77,"",IF(L2018=LIST!$A$78,"",IF(L2018=LIST!$A$80,"",IF(L2018=LIST!$A$72,"",IF(L2018=LIST!$A$73,"",IF(L2018=LIST!$A$81,"",IF(L2018=LIST!$A$82,"",IF(L2018=LIST!$A$79,"",IF(K2018=LIST!$A$75,LIST!$A$75,ROUND(J2018*L2018,2)))))))))))))</f>
        <v/>
      </c>
      <c r="J2018" s="43">
        <f>IF(D2018="",0,IF(K2018=LIST!$A$75,0,IF(K2018=LIST!$A$76,0,IF(K2018=LIST!$A$77,0,IF(K2018=LIST!$A$78,0,(MIN(D2018,8)-K2018))))))</f>
        <v>0</v>
      </c>
      <c r="K2018" s="185" t="str">
        <f>IF(D2018="","",IF('CLAIM FORM'!$M$7="",0,IF(L2018=LIST!$A$78,0,IF('CLAIM FORM'!$M$7="R&amp;D",0,IF(E2018="",LIST!$A$75,IF(F2018=LIST!$F$30,0,IFERROR(((VLOOKUP(E2018,'TRAINING CODE'!B:D,3,FALSE)*MIN(D2018,8))),LIST!$A$76)))))))</f>
        <v/>
      </c>
      <c r="L2018" s="183" t="str">
        <f>IF(B2018="","",IF('CLAIM FORM'!$M$7="",LIST!$A$77,IFERROR(VLOOKUP(B2018,'PHR (Project Hourly Rate)'!B:G,6,FALSE),LIST!$A$78)))</f>
        <v/>
      </c>
    </row>
    <row r="2019" spans="1:12" ht="36" customHeight="1">
      <c r="A2019" s="184">
        <v>2017</v>
      </c>
      <c r="B2019" s="46"/>
      <c r="C2019" s="47"/>
      <c r="D2019" s="48"/>
      <c r="E2019" s="49"/>
      <c r="F2019" s="49"/>
      <c r="G2019" s="41" t="str">
        <f>IF(C2019="","",VLOOKUP(WEEKDAY(C2019),LIST!$A$15:$B$21,2,FALSE))</f>
        <v/>
      </c>
      <c r="H2019" s="42" t="str">
        <f>IF(B2019="","",IF(L2019=LIST!$A$80,LIST!$A$78,IF(L2019=LIST!$A$81,LIST!$A$78,IF(L2019=LIST!$A$82,LIST!$A$78,IF(IFERROR(VLOOKUP(B2019,'PHR (Project Hourly Rate)'!B:G,6,FALSE),LIST!$A$78)=0,LIST!$A$79,L2019)))))</f>
        <v/>
      </c>
      <c r="I2019" s="42" t="str">
        <f>IF(B2019="","",IF(L2019=LIST!$A$75,"",IF(K2019=LIST!$A$76,LIST!$A$76,IF(L2019=LIST!$A$77,"",IF(L2019=LIST!$A$78,"",IF(L2019=LIST!$A$80,"",IF(L2019=LIST!$A$72,"",IF(L2019=LIST!$A$73,"",IF(L2019=LIST!$A$81,"",IF(L2019=LIST!$A$82,"",IF(L2019=LIST!$A$79,"",IF(K2019=LIST!$A$75,LIST!$A$75,ROUND(J2019*L2019,2)))))))))))))</f>
        <v/>
      </c>
      <c r="J2019" s="43">
        <f>IF(D2019="",0,IF(K2019=LIST!$A$75,0,IF(K2019=LIST!$A$76,0,IF(K2019=LIST!$A$77,0,IF(K2019=LIST!$A$78,0,(MIN(D2019,8)-K2019))))))</f>
        <v>0</v>
      </c>
      <c r="K2019" s="185" t="str">
        <f>IF(D2019="","",IF('CLAIM FORM'!$M$7="",0,IF(L2019=LIST!$A$78,0,IF('CLAIM FORM'!$M$7="R&amp;D",0,IF(E2019="",LIST!$A$75,IF(F2019=LIST!$F$30,0,IFERROR(((VLOOKUP(E2019,'TRAINING CODE'!B:D,3,FALSE)*MIN(D2019,8))),LIST!$A$76)))))))</f>
        <v/>
      </c>
      <c r="L2019" s="183" t="str">
        <f>IF(B2019="","",IF('CLAIM FORM'!$M$7="",LIST!$A$77,IFERROR(VLOOKUP(B2019,'PHR (Project Hourly Rate)'!B:G,6,FALSE),LIST!$A$78)))</f>
        <v/>
      </c>
    </row>
    <row r="2020" spans="1:12" ht="36" customHeight="1">
      <c r="A2020" s="184">
        <v>2018</v>
      </c>
      <c r="B2020" s="46"/>
      <c r="C2020" s="47"/>
      <c r="D2020" s="48"/>
      <c r="E2020" s="49"/>
      <c r="F2020" s="49"/>
      <c r="G2020" s="41" t="str">
        <f>IF(C2020="","",VLOOKUP(WEEKDAY(C2020),LIST!$A$15:$B$21,2,FALSE))</f>
        <v/>
      </c>
      <c r="H2020" s="42" t="str">
        <f>IF(B2020="","",IF(L2020=LIST!$A$80,LIST!$A$78,IF(L2020=LIST!$A$81,LIST!$A$78,IF(L2020=LIST!$A$82,LIST!$A$78,IF(IFERROR(VLOOKUP(B2020,'PHR (Project Hourly Rate)'!B:G,6,FALSE),LIST!$A$78)=0,LIST!$A$79,L2020)))))</f>
        <v/>
      </c>
      <c r="I2020" s="42" t="str">
        <f>IF(B2020="","",IF(L2020=LIST!$A$75,"",IF(K2020=LIST!$A$76,LIST!$A$76,IF(L2020=LIST!$A$77,"",IF(L2020=LIST!$A$78,"",IF(L2020=LIST!$A$80,"",IF(L2020=LIST!$A$72,"",IF(L2020=LIST!$A$73,"",IF(L2020=LIST!$A$81,"",IF(L2020=LIST!$A$82,"",IF(L2020=LIST!$A$79,"",IF(K2020=LIST!$A$75,LIST!$A$75,ROUND(J2020*L2020,2)))))))))))))</f>
        <v/>
      </c>
      <c r="J2020" s="43">
        <f>IF(D2020="",0,IF(K2020=LIST!$A$75,0,IF(K2020=LIST!$A$76,0,IF(K2020=LIST!$A$77,0,IF(K2020=LIST!$A$78,0,(MIN(D2020,8)-K2020))))))</f>
        <v>0</v>
      </c>
      <c r="K2020" s="185" t="str">
        <f>IF(D2020="","",IF('CLAIM FORM'!$M$7="",0,IF(L2020=LIST!$A$78,0,IF('CLAIM FORM'!$M$7="R&amp;D",0,IF(E2020="",LIST!$A$75,IF(F2020=LIST!$F$30,0,IFERROR(((VLOOKUP(E2020,'TRAINING CODE'!B:D,3,FALSE)*MIN(D2020,8))),LIST!$A$76)))))))</f>
        <v/>
      </c>
      <c r="L2020" s="183" t="str">
        <f>IF(B2020="","",IF('CLAIM FORM'!$M$7="",LIST!$A$77,IFERROR(VLOOKUP(B2020,'PHR (Project Hourly Rate)'!B:G,6,FALSE),LIST!$A$78)))</f>
        <v/>
      </c>
    </row>
    <row r="2021" spans="1:12" ht="36" customHeight="1">
      <c r="A2021" s="184">
        <v>2019</v>
      </c>
      <c r="B2021" s="46"/>
      <c r="C2021" s="47"/>
      <c r="D2021" s="48"/>
      <c r="E2021" s="49"/>
      <c r="F2021" s="49"/>
      <c r="G2021" s="41" t="str">
        <f>IF(C2021="","",VLOOKUP(WEEKDAY(C2021),LIST!$A$15:$B$21,2,FALSE))</f>
        <v/>
      </c>
      <c r="H2021" s="42" t="str">
        <f>IF(B2021="","",IF(L2021=LIST!$A$80,LIST!$A$78,IF(L2021=LIST!$A$81,LIST!$A$78,IF(L2021=LIST!$A$82,LIST!$A$78,IF(IFERROR(VLOOKUP(B2021,'PHR (Project Hourly Rate)'!B:G,6,FALSE),LIST!$A$78)=0,LIST!$A$79,L2021)))))</f>
        <v/>
      </c>
      <c r="I2021" s="42" t="str">
        <f>IF(B2021="","",IF(L2021=LIST!$A$75,"",IF(K2021=LIST!$A$76,LIST!$A$76,IF(L2021=LIST!$A$77,"",IF(L2021=LIST!$A$78,"",IF(L2021=LIST!$A$80,"",IF(L2021=LIST!$A$72,"",IF(L2021=LIST!$A$73,"",IF(L2021=LIST!$A$81,"",IF(L2021=LIST!$A$82,"",IF(L2021=LIST!$A$79,"",IF(K2021=LIST!$A$75,LIST!$A$75,ROUND(J2021*L2021,2)))))))))))))</f>
        <v/>
      </c>
      <c r="J2021" s="43">
        <f>IF(D2021="",0,IF(K2021=LIST!$A$75,0,IF(K2021=LIST!$A$76,0,IF(K2021=LIST!$A$77,0,IF(K2021=LIST!$A$78,0,(MIN(D2021,8)-K2021))))))</f>
        <v>0</v>
      </c>
      <c r="K2021" s="185" t="str">
        <f>IF(D2021="","",IF('CLAIM FORM'!$M$7="",0,IF(L2021=LIST!$A$78,0,IF('CLAIM FORM'!$M$7="R&amp;D",0,IF(E2021="",LIST!$A$75,IF(F2021=LIST!$F$30,0,IFERROR(((VLOOKUP(E2021,'TRAINING CODE'!B:D,3,FALSE)*MIN(D2021,8))),LIST!$A$76)))))))</f>
        <v/>
      </c>
      <c r="L2021" s="183" t="str">
        <f>IF(B2021="","",IF('CLAIM FORM'!$M$7="",LIST!$A$77,IFERROR(VLOOKUP(B2021,'PHR (Project Hourly Rate)'!B:G,6,FALSE),LIST!$A$78)))</f>
        <v/>
      </c>
    </row>
    <row r="2022" spans="1:12" ht="36" customHeight="1">
      <c r="A2022" s="184">
        <v>2020</v>
      </c>
      <c r="B2022" s="46"/>
      <c r="C2022" s="47"/>
      <c r="D2022" s="48"/>
      <c r="E2022" s="49"/>
      <c r="F2022" s="49"/>
      <c r="G2022" s="41" t="str">
        <f>IF(C2022="","",VLOOKUP(WEEKDAY(C2022),LIST!$A$15:$B$21,2,FALSE))</f>
        <v/>
      </c>
      <c r="H2022" s="42" t="str">
        <f>IF(B2022="","",IF(L2022=LIST!$A$80,LIST!$A$78,IF(L2022=LIST!$A$81,LIST!$A$78,IF(L2022=LIST!$A$82,LIST!$A$78,IF(IFERROR(VLOOKUP(B2022,'PHR (Project Hourly Rate)'!B:G,6,FALSE),LIST!$A$78)=0,LIST!$A$79,L2022)))))</f>
        <v/>
      </c>
      <c r="I2022" s="42" t="str">
        <f>IF(B2022="","",IF(L2022=LIST!$A$75,"",IF(K2022=LIST!$A$76,LIST!$A$76,IF(L2022=LIST!$A$77,"",IF(L2022=LIST!$A$78,"",IF(L2022=LIST!$A$80,"",IF(L2022=LIST!$A$72,"",IF(L2022=LIST!$A$73,"",IF(L2022=LIST!$A$81,"",IF(L2022=LIST!$A$82,"",IF(L2022=LIST!$A$79,"",IF(K2022=LIST!$A$75,LIST!$A$75,ROUND(J2022*L2022,2)))))))))))))</f>
        <v/>
      </c>
      <c r="J2022" s="43">
        <f>IF(D2022="",0,IF(K2022=LIST!$A$75,0,IF(K2022=LIST!$A$76,0,IF(K2022=LIST!$A$77,0,IF(K2022=LIST!$A$78,0,(MIN(D2022,8)-K2022))))))</f>
        <v>0</v>
      </c>
      <c r="K2022" s="185" t="str">
        <f>IF(D2022="","",IF('CLAIM FORM'!$M$7="",0,IF(L2022=LIST!$A$78,0,IF('CLAIM FORM'!$M$7="R&amp;D",0,IF(E2022="",LIST!$A$75,IF(F2022=LIST!$F$30,0,IFERROR(((VLOOKUP(E2022,'TRAINING CODE'!B:D,3,FALSE)*MIN(D2022,8))),LIST!$A$76)))))))</f>
        <v/>
      </c>
      <c r="L2022" s="183" t="str">
        <f>IF(B2022="","",IF('CLAIM FORM'!$M$7="",LIST!$A$77,IFERROR(VLOOKUP(B2022,'PHR (Project Hourly Rate)'!B:G,6,FALSE),LIST!$A$78)))</f>
        <v/>
      </c>
    </row>
    <row r="2023" spans="1:12" ht="36" customHeight="1">
      <c r="A2023" s="184">
        <v>2021</v>
      </c>
      <c r="B2023" s="46"/>
      <c r="C2023" s="47"/>
      <c r="D2023" s="48"/>
      <c r="E2023" s="49"/>
      <c r="F2023" s="49"/>
      <c r="G2023" s="41" t="str">
        <f>IF(C2023="","",VLOOKUP(WEEKDAY(C2023),LIST!$A$15:$B$21,2,FALSE))</f>
        <v/>
      </c>
      <c r="H2023" s="42" t="str">
        <f>IF(B2023="","",IF(L2023=LIST!$A$80,LIST!$A$78,IF(L2023=LIST!$A$81,LIST!$A$78,IF(L2023=LIST!$A$82,LIST!$A$78,IF(IFERROR(VLOOKUP(B2023,'PHR (Project Hourly Rate)'!B:G,6,FALSE),LIST!$A$78)=0,LIST!$A$79,L2023)))))</f>
        <v/>
      </c>
      <c r="I2023" s="42" t="str">
        <f>IF(B2023="","",IF(L2023=LIST!$A$75,"",IF(K2023=LIST!$A$76,LIST!$A$76,IF(L2023=LIST!$A$77,"",IF(L2023=LIST!$A$78,"",IF(L2023=LIST!$A$80,"",IF(L2023=LIST!$A$72,"",IF(L2023=LIST!$A$73,"",IF(L2023=LIST!$A$81,"",IF(L2023=LIST!$A$82,"",IF(L2023=LIST!$A$79,"",IF(K2023=LIST!$A$75,LIST!$A$75,ROUND(J2023*L2023,2)))))))))))))</f>
        <v/>
      </c>
      <c r="J2023" s="43">
        <f>IF(D2023="",0,IF(K2023=LIST!$A$75,0,IF(K2023=LIST!$A$76,0,IF(K2023=LIST!$A$77,0,IF(K2023=LIST!$A$78,0,(MIN(D2023,8)-K2023))))))</f>
        <v>0</v>
      </c>
      <c r="K2023" s="185" t="str">
        <f>IF(D2023="","",IF('CLAIM FORM'!$M$7="",0,IF(L2023=LIST!$A$78,0,IF('CLAIM FORM'!$M$7="R&amp;D",0,IF(E2023="",LIST!$A$75,IF(F2023=LIST!$F$30,0,IFERROR(((VLOOKUP(E2023,'TRAINING CODE'!B:D,3,FALSE)*MIN(D2023,8))),LIST!$A$76)))))))</f>
        <v/>
      </c>
      <c r="L2023" s="183" t="str">
        <f>IF(B2023="","",IF('CLAIM FORM'!$M$7="",LIST!$A$77,IFERROR(VLOOKUP(B2023,'PHR (Project Hourly Rate)'!B:G,6,FALSE),LIST!$A$78)))</f>
        <v/>
      </c>
    </row>
    <row r="2024" spans="1:12" ht="36" customHeight="1">
      <c r="A2024" s="184">
        <v>2022</v>
      </c>
      <c r="B2024" s="46"/>
      <c r="C2024" s="47"/>
      <c r="D2024" s="48"/>
      <c r="E2024" s="49"/>
      <c r="F2024" s="49"/>
      <c r="G2024" s="41" t="str">
        <f>IF(C2024="","",VLOOKUP(WEEKDAY(C2024),LIST!$A$15:$B$21,2,FALSE))</f>
        <v/>
      </c>
      <c r="H2024" s="42" t="str">
        <f>IF(B2024="","",IF(L2024=LIST!$A$80,LIST!$A$78,IF(L2024=LIST!$A$81,LIST!$A$78,IF(L2024=LIST!$A$82,LIST!$A$78,IF(IFERROR(VLOOKUP(B2024,'PHR (Project Hourly Rate)'!B:G,6,FALSE),LIST!$A$78)=0,LIST!$A$79,L2024)))))</f>
        <v/>
      </c>
      <c r="I2024" s="42" t="str">
        <f>IF(B2024="","",IF(L2024=LIST!$A$75,"",IF(K2024=LIST!$A$76,LIST!$A$76,IF(L2024=LIST!$A$77,"",IF(L2024=LIST!$A$78,"",IF(L2024=LIST!$A$80,"",IF(L2024=LIST!$A$72,"",IF(L2024=LIST!$A$73,"",IF(L2024=LIST!$A$81,"",IF(L2024=LIST!$A$82,"",IF(L2024=LIST!$A$79,"",IF(K2024=LIST!$A$75,LIST!$A$75,ROUND(J2024*L2024,2)))))))))))))</f>
        <v/>
      </c>
      <c r="J2024" s="43">
        <f>IF(D2024="",0,IF(K2024=LIST!$A$75,0,IF(K2024=LIST!$A$76,0,IF(K2024=LIST!$A$77,0,IF(K2024=LIST!$A$78,0,(MIN(D2024,8)-K2024))))))</f>
        <v>0</v>
      </c>
      <c r="K2024" s="185" t="str">
        <f>IF(D2024="","",IF('CLAIM FORM'!$M$7="",0,IF(L2024=LIST!$A$78,0,IF('CLAIM FORM'!$M$7="R&amp;D",0,IF(E2024="",LIST!$A$75,IF(F2024=LIST!$F$30,0,IFERROR(((VLOOKUP(E2024,'TRAINING CODE'!B:D,3,FALSE)*MIN(D2024,8))),LIST!$A$76)))))))</f>
        <v/>
      </c>
      <c r="L2024" s="183" t="str">
        <f>IF(B2024="","",IF('CLAIM FORM'!$M$7="",LIST!$A$77,IFERROR(VLOOKUP(B2024,'PHR (Project Hourly Rate)'!B:G,6,FALSE),LIST!$A$78)))</f>
        <v/>
      </c>
    </row>
    <row r="2025" spans="1:12" ht="36" customHeight="1">
      <c r="A2025" s="184">
        <v>2023</v>
      </c>
      <c r="B2025" s="46"/>
      <c r="C2025" s="47"/>
      <c r="D2025" s="48"/>
      <c r="E2025" s="49"/>
      <c r="F2025" s="49"/>
      <c r="G2025" s="41" t="str">
        <f>IF(C2025="","",VLOOKUP(WEEKDAY(C2025),LIST!$A$15:$B$21,2,FALSE))</f>
        <v/>
      </c>
      <c r="H2025" s="42" t="str">
        <f>IF(B2025="","",IF(L2025=LIST!$A$80,LIST!$A$78,IF(L2025=LIST!$A$81,LIST!$A$78,IF(L2025=LIST!$A$82,LIST!$A$78,IF(IFERROR(VLOOKUP(B2025,'PHR (Project Hourly Rate)'!B:G,6,FALSE),LIST!$A$78)=0,LIST!$A$79,L2025)))))</f>
        <v/>
      </c>
      <c r="I2025" s="42" t="str">
        <f>IF(B2025="","",IF(L2025=LIST!$A$75,"",IF(K2025=LIST!$A$76,LIST!$A$76,IF(L2025=LIST!$A$77,"",IF(L2025=LIST!$A$78,"",IF(L2025=LIST!$A$80,"",IF(L2025=LIST!$A$72,"",IF(L2025=LIST!$A$73,"",IF(L2025=LIST!$A$81,"",IF(L2025=LIST!$A$82,"",IF(L2025=LIST!$A$79,"",IF(K2025=LIST!$A$75,LIST!$A$75,ROUND(J2025*L2025,2)))))))))))))</f>
        <v/>
      </c>
      <c r="J2025" s="43">
        <f>IF(D2025="",0,IF(K2025=LIST!$A$75,0,IF(K2025=LIST!$A$76,0,IF(K2025=LIST!$A$77,0,IF(K2025=LIST!$A$78,0,(MIN(D2025,8)-K2025))))))</f>
        <v>0</v>
      </c>
      <c r="K2025" s="185" t="str">
        <f>IF(D2025="","",IF('CLAIM FORM'!$M$7="",0,IF(L2025=LIST!$A$78,0,IF('CLAIM FORM'!$M$7="R&amp;D",0,IF(E2025="",LIST!$A$75,IF(F2025=LIST!$F$30,0,IFERROR(((VLOOKUP(E2025,'TRAINING CODE'!B:D,3,FALSE)*MIN(D2025,8))),LIST!$A$76)))))))</f>
        <v/>
      </c>
      <c r="L2025" s="183" t="str">
        <f>IF(B2025="","",IF('CLAIM FORM'!$M$7="",LIST!$A$77,IFERROR(VLOOKUP(B2025,'PHR (Project Hourly Rate)'!B:G,6,FALSE),LIST!$A$78)))</f>
        <v/>
      </c>
    </row>
    <row r="2026" spans="1:12" ht="36" customHeight="1">
      <c r="A2026" s="184">
        <v>2024</v>
      </c>
      <c r="B2026" s="46"/>
      <c r="C2026" s="47"/>
      <c r="D2026" s="48"/>
      <c r="E2026" s="49"/>
      <c r="F2026" s="49"/>
      <c r="G2026" s="41" t="str">
        <f>IF(C2026="","",VLOOKUP(WEEKDAY(C2026),LIST!$A$15:$B$21,2,FALSE))</f>
        <v/>
      </c>
      <c r="H2026" s="42" t="str">
        <f>IF(B2026="","",IF(L2026=LIST!$A$80,LIST!$A$78,IF(L2026=LIST!$A$81,LIST!$A$78,IF(L2026=LIST!$A$82,LIST!$A$78,IF(IFERROR(VLOOKUP(B2026,'PHR (Project Hourly Rate)'!B:G,6,FALSE),LIST!$A$78)=0,LIST!$A$79,L2026)))))</f>
        <v/>
      </c>
      <c r="I2026" s="42" t="str">
        <f>IF(B2026="","",IF(L2026=LIST!$A$75,"",IF(K2026=LIST!$A$76,LIST!$A$76,IF(L2026=LIST!$A$77,"",IF(L2026=LIST!$A$78,"",IF(L2026=LIST!$A$80,"",IF(L2026=LIST!$A$72,"",IF(L2026=LIST!$A$73,"",IF(L2026=LIST!$A$81,"",IF(L2026=LIST!$A$82,"",IF(L2026=LIST!$A$79,"",IF(K2026=LIST!$A$75,LIST!$A$75,ROUND(J2026*L2026,2)))))))))))))</f>
        <v/>
      </c>
      <c r="J2026" s="43">
        <f>IF(D2026="",0,IF(K2026=LIST!$A$75,0,IF(K2026=LIST!$A$76,0,IF(K2026=LIST!$A$77,0,IF(K2026=LIST!$A$78,0,(MIN(D2026,8)-K2026))))))</f>
        <v>0</v>
      </c>
      <c r="K2026" s="185" t="str">
        <f>IF(D2026="","",IF('CLAIM FORM'!$M$7="",0,IF(L2026=LIST!$A$78,0,IF('CLAIM FORM'!$M$7="R&amp;D",0,IF(E2026="",LIST!$A$75,IF(F2026=LIST!$F$30,0,IFERROR(((VLOOKUP(E2026,'TRAINING CODE'!B:D,3,FALSE)*MIN(D2026,8))),LIST!$A$76)))))))</f>
        <v/>
      </c>
      <c r="L2026" s="183" t="str">
        <f>IF(B2026="","",IF('CLAIM FORM'!$M$7="",LIST!$A$77,IFERROR(VLOOKUP(B2026,'PHR (Project Hourly Rate)'!B:G,6,FALSE),LIST!$A$78)))</f>
        <v/>
      </c>
    </row>
    <row r="2027" spans="1:12" ht="36" customHeight="1">
      <c r="A2027" s="184">
        <v>2025</v>
      </c>
      <c r="B2027" s="46"/>
      <c r="C2027" s="47"/>
      <c r="D2027" s="48"/>
      <c r="E2027" s="49"/>
      <c r="F2027" s="49"/>
      <c r="G2027" s="41" t="str">
        <f>IF(C2027="","",VLOOKUP(WEEKDAY(C2027),LIST!$A$15:$B$21,2,FALSE))</f>
        <v/>
      </c>
      <c r="H2027" s="42" t="str">
        <f>IF(B2027="","",IF(L2027=LIST!$A$80,LIST!$A$78,IF(L2027=LIST!$A$81,LIST!$A$78,IF(L2027=LIST!$A$82,LIST!$A$78,IF(IFERROR(VLOOKUP(B2027,'PHR (Project Hourly Rate)'!B:G,6,FALSE),LIST!$A$78)=0,LIST!$A$79,L2027)))))</f>
        <v/>
      </c>
      <c r="I2027" s="42" t="str">
        <f>IF(B2027="","",IF(L2027=LIST!$A$75,"",IF(K2027=LIST!$A$76,LIST!$A$76,IF(L2027=LIST!$A$77,"",IF(L2027=LIST!$A$78,"",IF(L2027=LIST!$A$80,"",IF(L2027=LIST!$A$72,"",IF(L2027=LIST!$A$73,"",IF(L2027=LIST!$A$81,"",IF(L2027=LIST!$A$82,"",IF(L2027=LIST!$A$79,"",IF(K2027=LIST!$A$75,LIST!$A$75,ROUND(J2027*L2027,2)))))))))))))</f>
        <v/>
      </c>
      <c r="J2027" s="43">
        <f>IF(D2027="",0,IF(K2027=LIST!$A$75,0,IF(K2027=LIST!$A$76,0,IF(K2027=LIST!$A$77,0,IF(K2027=LIST!$A$78,0,(MIN(D2027,8)-K2027))))))</f>
        <v>0</v>
      </c>
      <c r="K2027" s="185" t="str">
        <f>IF(D2027="","",IF('CLAIM FORM'!$M$7="",0,IF(L2027=LIST!$A$78,0,IF('CLAIM FORM'!$M$7="R&amp;D",0,IF(E2027="",LIST!$A$75,IF(F2027=LIST!$F$30,0,IFERROR(((VLOOKUP(E2027,'TRAINING CODE'!B:D,3,FALSE)*MIN(D2027,8))),LIST!$A$76)))))))</f>
        <v/>
      </c>
      <c r="L2027" s="183" t="str">
        <f>IF(B2027="","",IF('CLAIM FORM'!$M$7="",LIST!$A$77,IFERROR(VLOOKUP(B2027,'PHR (Project Hourly Rate)'!B:G,6,FALSE),LIST!$A$78)))</f>
        <v/>
      </c>
    </row>
    <row r="2028" spans="1:12" ht="36" customHeight="1">
      <c r="A2028" s="184">
        <v>2026</v>
      </c>
      <c r="B2028" s="46"/>
      <c r="C2028" s="47"/>
      <c r="D2028" s="48"/>
      <c r="E2028" s="49"/>
      <c r="F2028" s="49"/>
      <c r="G2028" s="41" t="str">
        <f>IF(C2028="","",VLOOKUP(WEEKDAY(C2028),LIST!$A$15:$B$21,2,FALSE))</f>
        <v/>
      </c>
      <c r="H2028" s="42" t="str">
        <f>IF(B2028="","",IF(L2028=LIST!$A$80,LIST!$A$78,IF(L2028=LIST!$A$81,LIST!$A$78,IF(L2028=LIST!$A$82,LIST!$A$78,IF(IFERROR(VLOOKUP(B2028,'PHR (Project Hourly Rate)'!B:G,6,FALSE),LIST!$A$78)=0,LIST!$A$79,L2028)))))</f>
        <v/>
      </c>
      <c r="I2028" s="42" t="str">
        <f>IF(B2028="","",IF(L2028=LIST!$A$75,"",IF(K2028=LIST!$A$76,LIST!$A$76,IF(L2028=LIST!$A$77,"",IF(L2028=LIST!$A$78,"",IF(L2028=LIST!$A$80,"",IF(L2028=LIST!$A$72,"",IF(L2028=LIST!$A$73,"",IF(L2028=LIST!$A$81,"",IF(L2028=LIST!$A$82,"",IF(L2028=LIST!$A$79,"",IF(K2028=LIST!$A$75,LIST!$A$75,ROUND(J2028*L2028,2)))))))))))))</f>
        <v/>
      </c>
      <c r="J2028" s="43">
        <f>IF(D2028="",0,IF(K2028=LIST!$A$75,0,IF(K2028=LIST!$A$76,0,IF(K2028=LIST!$A$77,0,IF(K2028=LIST!$A$78,0,(MIN(D2028,8)-K2028))))))</f>
        <v>0</v>
      </c>
      <c r="K2028" s="185" t="str">
        <f>IF(D2028="","",IF('CLAIM FORM'!$M$7="",0,IF(L2028=LIST!$A$78,0,IF('CLAIM FORM'!$M$7="R&amp;D",0,IF(E2028="",LIST!$A$75,IF(F2028=LIST!$F$30,0,IFERROR(((VLOOKUP(E2028,'TRAINING CODE'!B:D,3,FALSE)*MIN(D2028,8))),LIST!$A$76)))))))</f>
        <v/>
      </c>
      <c r="L2028" s="183" t="str">
        <f>IF(B2028="","",IF('CLAIM FORM'!$M$7="",LIST!$A$77,IFERROR(VLOOKUP(B2028,'PHR (Project Hourly Rate)'!B:G,6,FALSE),LIST!$A$78)))</f>
        <v/>
      </c>
    </row>
    <row r="2029" spans="1:12" ht="36" customHeight="1">
      <c r="A2029" s="184">
        <v>2027</v>
      </c>
      <c r="B2029" s="46"/>
      <c r="C2029" s="47"/>
      <c r="D2029" s="48"/>
      <c r="E2029" s="49"/>
      <c r="F2029" s="49"/>
      <c r="G2029" s="41" t="str">
        <f>IF(C2029="","",VLOOKUP(WEEKDAY(C2029),LIST!$A$15:$B$21,2,FALSE))</f>
        <v/>
      </c>
      <c r="H2029" s="42" t="str">
        <f>IF(B2029="","",IF(L2029=LIST!$A$80,LIST!$A$78,IF(L2029=LIST!$A$81,LIST!$A$78,IF(L2029=LIST!$A$82,LIST!$A$78,IF(IFERROR(VLOOKUP(B2029,'PHR (Project Hourly Rate)'!B:G,6,FALSE),LIST!$A$78)=0,LIST!$A$79,L2029)))))</f>
        <v/>
      </c>
      <c r="I2029" s="42" t="str">
        <f>IF(B2029="","",IF(L2029=LIST!$A$75,"",IF(K2029=LIST!$A$76,LIST!$A$76,IF(L2029=LIST!$A$77,"",IF(L2029=LIST!$A$78,"",IF(L2029=LIST!$A$80,"",IF(L2029=LIST!$A$72,"",IF(L2029=LIST!$A$73,"",IF(L2029=LIST!$A$81,"",IF(L2029=LIST!$A$82,"",IF(L2029=LIST!$A$79,"",IF(K2029=LIST!$A$75,LIST!$A$75,ROUND(J2029*L2029,2)))))))))))))</f>
        <v/>
      </c>
      <c r="J2029" s="43">
        <f>IF(D2029="",0,IF(K2029=LIST!$A$75,0,IF(K2029=LIST!$A$76,0,IF(K2029=LIST!$A$77,0,IF(K2029=LIST!$A$78,0,(MIN(D2029,8)-K2029))))))</f>
        <v>0</v>
      </c>
      <c r="K2029" s="185" t="str">
        <f>IF(D2029="","",IF('CLAIM FORM'!$M$7="",0,IF(L2029=LIST!$A$78,0,IF('CLAIM FORM'!$M$7="R&amp;D",0,IF(E2029="",LIST!$A$75,IF(F2029=LIST!$F$30,0,IFERROR(((VLOOKUP(E2029,'TRAINING CODE'!B:D,3,FALSE)*MIN(D2029,8))),LIST!$A$76)))))))</f>
        <v/>
      </c>
      <c r="L2029" s="183" t="str">
        <f>IF(B2029="","",IF('CLAIM FORM'!$M$7="",LIST!$A$77,IFERROR(VLOOKUP(B2029,'PHR (Project Hourly Rate)'!B:G,6,FALSE),LIST!$A$78)))</f>
        <v/>
      </c>
    </row>
    <row r="2030" spans="1:12" ht="36" customHeight="1">
      <c r="A2030" s="184">
        <v>2028</v>
      </c>
      <c r="B2030" s="46"/>
      <c r="C2030" s="47"/>
      <c r="D2030" s="48"/>
      <c r="E2030" s="49"/>
      <c r="F2030" s="49"/>
      <c r="G2030" s="41" t="str">
        <f>IF(C2030="","",VLOOKUP(WEEKDAY(C2030),LIST!$A$15:$B$21,2,FALSE))</f>
        <v/>
      </c>
      <c r="H2030" s="42" t="str">
        <f>IF(B2030="","",IF(L2030=LIST!$A$80,LIST!$A$78,IF(L2030=LIST!$A$81,LIST!$A$78,IF(L2030=LIST!$A$82,LIST!$A$78,IF(IFERROR(VLOOKUP(B2030,'PHR (Project Hourly Rate)'!B:G,6,FALSE),LIST!$A$78)=0,LIST!$A$79,L2030)))))</f>
        <v/>
      </c>
      <c r="I2030" s="42" t="str">
        <f>IF(B2030="","",IF(L2030=LIST!$A$75,"",IF(K2030=LIST!$A$76,LIST!$A$76,IF(L2030=LIST!$A$77,"",IF(L2030=LIST!$A$78,"",IF(L2030=LIST!$A$80,"",IF(L2030=LIST!$A$72,"",IF(L2030=LIST!$A$73,"",IF(L2030=LIST!$A$81,"",IF(L2030=LIST!$A$82,"",IF(L2030=LIST!$A$79,"",IF(K2030=LIST!$A$75,LIST!$A$75,ROUND(J2030*L2030,2)))))))))))))</f>
        <v/>
      </c>
      <c r="J2030" s="43">
        <f>IF(D2030="",0,IF(K2030=LIST!$A$75,0,IF(K2030=LIST!$A$76,0,IF(K2030=LIST!$A$77,0,IF(K2030=LIST!$A$78,0,(MIN(D2030,8)-K2030))))))</f>
        <v>0</v>
      </c>
      <c r="K2030" s="185" t="str">
        <f>IF(D2030="","",IF('CLAIM FORM'!$M$7="",0,IF(L2030=LIST!$A$78,0,IF('CLAIM FORM'!$M$7="R&amp;D",0,IF(E2030="",LIST!$A$75,IF(F2030=LIST!$F$30,0,IFERROR(((VLOOKUP(E2030,'TRAINING CODE'!B:D,3,FALSE)*MIN(D2030,8))),LIST!$A$76)))))))</f>
        <v/>
      </c>
      <c r="L2030" s="183" t="str">
        <f>IF(B2030="","",IF('CLAIM FORM'!$M$7="",LIST!$A$77,IFERROR(VLOOKUP(B2030,'PHR (Project Hourly Rate)'!B:G,6,FALSE),LIST!$A$78)))</f>
        <v/>
      </c>
    </row>
    <row r="2031" spans="1:12" ht="36" customHeight="1">
      <c r="A2031" s="184">
        <v>2029</v>
      </c>
      <c r="B2031" s="46"/>
      <c r="C2031" s="47"/>
      <c r="D2031" s="48"/>
      <c r="E2031" s="49"/>
      <c r="F2031" s="49"/>
      <c r="G2031" s="41" t="str">
        <f>IF(C2031="","",VLOOKUP(WEEKDAY(C2031),LIST!$A$15:$B$21,2,FALSE))</f>
        <v/>
      </c>
      <c r="H2031" s="42" t="str">
        <f>IF(B2031="","",IF(L2031=LIST!$A$80,LIST!$A$78,IF(L2031=LIST!$A$81,LIST!$A$78,IF(L2031=LIST!$A$82,LIST!$A$78,IF(IFERROR(VLOOKUP(B2031,'PHR (Project Hourly Rate)'!B:G,6,FALSE),LIST!$A$78)=0,LIST!$A$79,L2031)))))</f>
        <v/>
      </c>
      <c r="I2031" s="42" t="str">
        <f>IF(B2031="","",IF(L2031=LIST!$A$75,"",IF(K2031=LIST!$A$76,LIST!$A$76,IF(L2031=LIST!$A$77,"",IF(L2031=LIST!$A$78,"",IF(L2031=LIST!$A$80,"",IF(L2031=LIST!$A$72,"",IF(L2031=LIST!$A$73,"",IF(L2031=LIST!$A$81,"",IF(L2031=LIST!$A$82,"",IF(L2031=LIST!$A$79,"",IF(K2031=LIST!$A$75,LIST!$A$75,ROUND(J2031*L2031,2)))))))))))))</f>
        <v/>
      </c>
      <c r="J2031" s="43">
        <f>IF(D2031="",0,IF(K2031=LIST!$A$75,0,IF(K2031=LIST!$A$76,0,IF(K2031=LIST!$A$77,0,IF(K2031=LIST!$A$78,0,(MIN(D2031,8)-K2031))))))</f>
        <v>0</v>
      </c>
      <c r="K2031" s="185" t="str">
        <f>IF(D2031="","",IF('CLAIM FORM'!$M$7="",0,IF(L2031=LIST!$A$78,0,IF('CLAIM FORM'!$M$7="R&amp;D",0,IF(E2031="",LIST!$A$75,IF(F2031=LIST!$F$30,0,IFERROR(((VLOOKUP(E2031,'TRAINING CODE'!B:D,3,FALSE)*MIN(D2031,8))),LIST!$A$76)))))))</f>
        <v/>
      </c>
      <c r="L2031" s="183" t="str">
        <f>IF(B2031="","",IF('CLAIM FORM'!$M$7="",LIST!$A$77,IFERROR(VLOOKUP(B2031,'PHR (Project Hourly Rate)'!B:G,6,FALSE),LIST!$A$78)))</f>
        <v/>
      </c>
    </row>
    <row r="2032" spans="1:12" ht="36" customHeight="1">
      <c r="A2032" s="184">
        <v>2030</v>
      </c>
      <c r="B2032" s="46"/>
      <c r="C2032" s="47"/>
      <c r="D2032" s="48"/>
      <c r="E2032" s="49"/>
      <c r="F2032" s="49"/>
      <c r="G2032" s="41" t="str">
        <f>IF(C2032="","",VLOOKUP(WEEKDAY(C2032),LIST!$A$15:$B$21,2,FALSE))</f>
        <v/>
      </c>
      <c r="H2032" s="42" t="str">
        <f>IF(B2032="","",IF(L2032=LIST!$A$80,LIST!$A$78,IF(L2032=LIST!$A$81,LIST!$A$78,IF(L2032=LIST!$A$82,LIST!$A$78,IF(IFERROR(VLOOKUP(B2032,'PHR (Project Hourly Rate)'!B:G,6,FALSE),LIST!$A$78)=0,LIST!$A$79,L2032)))))</f>
        <v/>
      </c>
      <c r="I2032" s="42" t="str">
        <f>IF(B2032="","",IF(L2032=LIST!$A$75,"",IF(K2032=LIST!$A$76,LIST!$A$76,IF(L2032=LIST!$A$77,"",IF(L2032=LIST!$A$78,"",IF(L2032=LIST!$A$80,"",IF(L2032=LIST!$A$72,"",IF(L2032=LIST!$A$73,"",IF(L2032=LIST!$A$81,"",IF(L2032=LIST!$A$82,"",IF(L2032=LIST!$A$79,"",IF(K2032=LIST!$A$75,LIST!$A$75,ROUND(J2032*L2032,2)))))))))))))</f>
        <v/>
      </c>
      <c r="J2032" s="43">
        <f>IF(D2032="",0,IF(K2032=LIST!$A$75,0,IF(K2032=LIST!$A$76,0,IF(K2032=LIST!$A$77,0,IF(K2032=LIST!$A$78,0,(MIN(D2032,8)-K2032))))))</f>
        <v>0</v>
      </c>
      <c r="K2032" s="185" t="str">
        <f>IF(D2032="","",IF('CLAIM FORM'!$M$7="",0,IF(L2032=LIST!$A$78,0,IF('CLAIM FORM'!$M$7="R&amp;D",0,IF(E2032="",LIST!$A$75,IF(F2032=LIST!$F$30,0,IFERROR(((VLOOKUP(E2032,'TRAINING CODE'!B:D,3,FALSE)*MIN(D2032,8))),LIST!$A$76)))))))</f>
        <v/>
      </c>
      <c r="L2032" s="183" t="str">
        <f>IF(B2032="","",IF('CLAIM FORM'!$M$7="",LIST!$A$77,IFERROR(VLOOKUP(B2032,'PHR (Project Hourly Rate)'!B:G,6,FALSE),LIST!$A$78)))</f>
        <v/>
      </c>
    </row>
    <row r="2033" spans="1:12" ht="36" customHeight="1">
      <c r="A2033" s="184">
        <v>2031</v>
      </c>
      <c r="B2033" s="46"/>
      <c r="C2033" s="47"/>
      <c r="D2033" s="48"/>
      <c r="E2033" s="49"/>
      <c r="F2033" s="49"/>
      <c r="G2033" s="41" t="str">
        <f>IF(C2033="","",VLOOKUP(WEEKDAY(C2033),LIST!$A$15:$B$21,2,FALSE))</f>
        <v/>
      </c>
      <c r="H2033" s="42" t="str">
        <f>IF(B2033="","",IF(L2033=LIST!$A$80,LIST!$A$78,IF(L2033=LIST!$A$81,LIST!$A$78,IF(L2033=LIST!$A$82,LIST!$A$78,IF(IFERROR(VLOOKUP(B2033,'PHR (Project Hourly Rate)'!B:G,6,FALSE),LIST!$A$78)=0,LIST!$A$79,L2033)))))</f>
        <v/>
      </c>
      <c r="I2033" s="42" t="str">
        <f>IF(B2033="","",IF(L2033=LIST!$A$75,"",IF(K2033=LIST!$A$76,LIST!$A$76,IF(L2033=LIST!$A$77,"",IF(L2033=LIST!$A$78,"",IF(L2033=LIST!$A$80,"",IF(L2033=LIST!$A$72,"",IF(L2033=LIST!$A$73,"",IF(L2033=LIST!$A$81,"",IF(L2033=LIST!$A$82,"",IF(L2033=LIST!$A$79,"",IF(K2033=LIST!$A$75,LIST!$A$75,ROUND(J2033*L2033,2)))))))))))))</f>
        <v/>
      </c>
      <c r="J2033" s="43">
        <f>IF(D2033="",0,IF(K2033=LIST!$A$75,0,IF(K2033=LIST!$A$76,0,IF(K2033=LIST!$A$77,0,IF(K2033=LIST!$A$78,0,(MIN(D2033,8)-K2033))))))</f>
        <v>0</v>
      </c>
      <c r="K2033" s="185" t="str">
        <f>IF(D2033="","",IF('CLAIM FORM'!$M$7="",0,IF(L2033=LIST!$A$78,0,IF('CLAIM FORM'!$M$7="R&amp;D",0,IF(E2033="",LIST!$A$75,IF(F2033=LIST!$F$30,0,IFERROR(((VLOOKUP(E2033,'TRAINING CODE'!B:D,3,FALSE)*MIN(D2033,8))),LIST!$A$76)))))))</f>
        <v/>
      </c>
      <c r="L2033" s="183" t="str">
        <f>IF(B2033="","",IF('CLAIM FORM'!$M$7="",LIST!$A$77,IFERROR(VLOOKUP(B2033,'PHR (Project Hourly Rate)'!B:G,6,FALSE),LIST!$A$78)))</f>
        <v/>
      </c>
    </row>
    <row r="2034" spans="1:12" ht="36" customHeight="1">
      <c r="A2034" s="184">
        <v>2032</v>
      </c>
      <c r="B2034" s="46"/>
      <c r="C2034" s="47"/>
      <c r="D2034" s="48"/>
      <c r="E2034" s="49"/>
      <c r="F2034" s="49"/>
      <c r="G2034" s="41" t="str">
        <f>IF(C2034="","",VLOOKUP(WEEKDAY(C2034),LIST!$A$15:$B$21,2,FALSE))</f>
        <v/>
      </c>
      <c r="H2034" s="42" t="str">
        <f>IF(B2034="","",IF(L2034=LIST!$A$80,LIST!$A$78,IF(L2034=LIST!$A$81,LIST!$A$78,IF(L2034=LIST!$A$82,LIST!$A$78,IF(IFERROR(VLOOKUP(B2034,'PHR (Project Hourly Rate)'!B:G,6,FALSE),LIST!$A$78)=0,LIST!$A$79,L2034)))))</f>
        <v/>
      </c>
      <c r="I2034" s="42" t="str">
        <f>IF(B2034="","",IF(L2034=LIST!$A$75,"",IF(K2034=LIST!$A$76,LIST!$A$76,IF(L2034=LIST!$A$77,"",IF(L2034=LIST!$A$78,"",IF(L2034=LIST!$A$80,"",IF(L2034=LIST!$A$72,"",IF(L2034=LIST!$A$73,"",IF(L2034=LIST!$A$81,"",IF(L2034=LIST!$A$82,"",IF(L2034=LIST!$A$79,"",IF(K2034=LIST!$A$75,LIST!$A$75,ROUND(J2034*L2034,2)))))))))))))</f>
        <v/>
      </c>
      <c r="J2034" s="43">
        <f>IF(D2034="",0,IF(K2034=LIST!$A$75,0,IF(K2034=LIST!$A$76,0,IF(K2034=LIST!$A$77,0,IF(K2034=LIST!$A$78,0,(MIN(D2034,8)-K2034))))))</f>
        <v>0</v>
      </c>
      <c r="K2034" s="185" t="str">
        <f>IF(D2034="","",IF('CLAIM FORM'!$M$7="",0,IF(L2034=LIST!$A$78,0,IF('CLAIM FORM'!$M$7="R&amp;D",0,IF(E2034="",LIST!$A$75,IF(F2034=LIST!$F$30,0,IFERROR(((VLOOKUP(E2034,'TRAINING CODE'!B:D,3,FALSE)*MIN(D2034,8))),LIST!$A$76)))))))</f>
        <v/>
      </c>
      <c r="L2034" s="183" t="str">
        <f>IF(B2034="","",IF('CLAIM FORM'!$M$7="",LIST!$A$77,IFERROR(VLOOKUP(B2034,'PHR (Project Hourly Rate)'!B:G,6,FALSE),LIST!$A$78)))</f>
        <v/>
      </c>
    </row>
    <row r="2035" spans="1:12" ht="36" customHeight="1">
      <c r="A2035" s="184">
        <v>2033</v>
      </c>
      <c r="B2035" s="46"/>
      <c r="C2035" s="47"/>
      <c r="D2035" s="48"/>
      <c r="E2035" s="49"/>
      <c r="F2035" s="49"/>
      <c r="G2035" s="41" t="str">
        <f>IF(C2035="","",VLOOKUP(WEEKDAY(C2035),LIST!$A$15:$B$21,2,FALSE))</f>
        <v/>
      </c>
      <c r="H2035" s="42" t="str">
        <f>IF(B2035="","",IF(L2035=LIST!$A$80,LIST!$A$78,IF(L2035=LIST!$A$81,LIST!$A$78,IF(L2035=LIST!$A$82,LIST!$A$78,IF(IFERROR(VLOOKUP(B2035,'PHR (Project Hourly Rate)'!B:G,6,FALSE),LIST!$A$78)=0,LIST!$A$79,L2035)))))</f>
        <v/>
      </c>
      <c r="I2035" s="42" t="str">
        <f>IF(B2035="","",IF(L2035=LIST!$A$75,"",IF(K2035=LIST!$A$76,LIST!$A$76,IF(L2035=LIST!$A$77,"",IF(L2035=LIST!$A$78,"",IF(L2035=LIST!$A$80,"",IF(L2035=LIST!$A$72,"",IF(L2035=LIST!$A$73,"",IF(L2035=LIST!$A$81,"",IF(L2035=LIST!$A$82,"",IF(L2035=LIST!$A$79,"",IF(K2035=LIST!$A$75,LIST!$A$75,ROUND(J2035*L2035,2)))))))))))))</f>
        <v/>
      </c>
      <c r="J2035" s="43">
        <f>IF(D2035="",0,IF(K2035=LIST!$A$75,0,IF(K2035=LIST!$A$76,0,IF(K2035=LIST!$A$77,0,IF(K2035=LIST!$A$78,0,(MIN(D2035,8)-K2035))))))</f>
        <v>0</v>
      </c>
      <c r="K2035" s="185" t="str">
        <f>IF(D2035="","",IF('CLAIM FORM'!$M$7="",0,IF(L2035=LIST!$A$78,0,IF('CLAIM FORM'!$M$7="R&amp;D",0,IF(E2035="",LIST!$A$75,IF(F2035=LIST!$F$30,0,IFERROR(((VLOOKUP(E2035,'TRAINING CODE'!B:D,3,FALSE)*MIN(D2035,8))),LIST!$A$76)))))))</f>
        <v/>
      </c>
      <c r="L2035" s="183" t="str">
        <f>IF(B2035="","",IF('CLAIM FORM'!$M$7="",LIST!$A$77,IFERROR(VLOOKUP(B2035,'PHR (Project Hourly Rate)'!B:G,6,FALSE),LIST!$A$78)))</f>
        <v/>
      </c>
    </row>
    <row r="2036" spans="1:12" ht="36" customHeight="1">
      <c r="A2036" s="184">
        <v>2034</v>
      </c>
      <c r="B2036" s="46"/>
      <c r="C2036" s="47"/>
      <c r="D2036" s="48"/>
      <c r="E2036" s="49"/>
      <c r="F2036" s="49"/>
      <c r="G2036" s="41" t="str">
        <f>IF(C2036="","",VLOOKUP(WEEKDAY(C2036),LIST!$A$15:$B$21,2,FALSE))</f>
        <v/>
      </c>
      <c r="H2036" s="42" t="str">
        <f>IF(B2036="","",IF(L2036=LIST!$A$80,LIST!$A$78,IF(L2036=LIST!$A$81,LIST!$A$78,IF(L2036=LIST!$A$82,LIST!$A$78,IF(IFERROR(VLOOKUP(B2036,'PHR (Project Hourly Rate)'!B:G,6,FALSE),LIST!$A$78)=0,LIST!$A$79,L2036)))))</f>
        <v/>
      </c>
      <c r="I2036" s="42" t="str">
        <f>IF(B2036="","",IF(L2036=LIST!$A$75,"",IF(K2036=LIST!$A$76,LIST!$A$76,IF(L2036=LIST!$A$77,"",IF(L2036=LIST!$A$78,"",IF(L2036=LIST!$A$80,"",IF(L2036=LIST!$A$72,"",IF(L2036=LIST!$A$73,"",IF(L2036=LIST!$A$81,"",IF(L2036=LIST!$A$82,"",IF(L2036=LIST!$A$79,"",IF(K2036=LIST!$A$75,LIST!$A$75,ROUND(J2036*L2036,2)))))))))))))</f>
        <v/>
      </c>
      <c r="J2036" s="43">
        <f>IF(D2036="",0,IF(K2036=LIST!$A$75,0,IF(K2036=LIST!$A$76,0,IF(K2036=LIST!$A$77,0,IF(K2036=LIST!$A$78,0,(MIN(D2036,8)-K2036))))))</f>
        <v>0</v>
      </c>
      <c r="K2036" s="185" t="str">
        <f>IF(D2036="","",IF('CLAIM FORM'!$M$7="",0,IF(L2036=LIST!$A$78,0,IF('CLAIM FORM'!$M$7="R&amp;D",0,IF(E2036="",LIST!$A$75,IF(F2036=LIST!$F$30,0,IFERROR(((VLOOKUP(E2036,'TRAINING CODE'!B:D,3,FALSE)*MIN(D2036,8))),LIST!$A$76)))))))</f>
        <v/>
      </c>
      <c r="L2036" s="183" t="str">
        <f>IF(B2036="","",IF('CLAIM FORM'!$M$7="",LIST!$A$77,IFERROR(VLOOKUP(B2036,'PHR (Project Hourly Rate)'!B:G,6,FALSE),LIST!$A$78)))</f>
        <v/>
      </c>
    </row>
    <row r="2037" spans="1:12" ht="36" customHeight="1">
      <c r="A2037" s="184">
        <v>2035</v>
      </c>
      <c r="B2037" s="46"/>
      <c r="C2037" s="47"/>
      <c r="D2037" s="48"/>
      <c r="E2037" s="49"/>
      <c r="F2037" s="49"/>
      <c r="G2037" s="41" t="str">
        <f>IF(C2037="","",VLOOKUP(WEEKDAY(C2037),LIST!$A$15:$B$21,2,FALSE))</f>
        <v/>
      </c>
      <c r="H2037" s="42" t="str">
        <f>IF(B2037="","",IF(L2037=LIST!$A$80,LIST!$A$78,IF(L2037=LIST!$A$81,LIST!$A$78,IF(L2037=LIST!$A$82,LIST!$A$78,IF(IFERROR(VLOOKUP(B2037,'PHR (Project Hourly Rate)'!B:G,6,FALSE),LIST!$A$78)=0,LIST!$A$79,L2037)))))</f>
        <v/>
      </c>
      <c r="I2037" s="42" t="str">
        <f>IF(B2037="","",IF(L2037=LIST!$A$75,"",IF(K2037=LIST!$A$76,LIST!$A$76,IF(L2037=LIST!$A$77,"",IF(L2037=LIST!$A$78,"",IF(L2037=LIST!$A$80,"",IF(L2037=LIST!$A$72,"",IF(L2037=LIST!$A$73,"",IF(L2037=LIST!$A$81,"",IF(L2037=LIST!$A$82,"",IF(L2037=LIST!$A$79,"",IF(K2037=LIST!$A$75,LIST!$A$75,ROUND(J2037*L2037,2)))))))))))))</f>
        <v/>
      </c>
      <c r="J2037" s="43">
        <f>IF(D2037="",0,IF(K2037=LIST!$A$75,0,IF(K2037=LIST!$A$76,0,IF(K2037=LIST!$A$77,0,IF(K2037=LIST!$A$78,0,(MIN(D2037,8)-K2037))))))</f>
        <v>0</v>
      </c>
      <c r="K2037" s="185" t="str">
        <f>IF(D2037="","",IF('CLAIM FORM'!$M$7="",0,IF(L2037=LIST!$A$78,0,IF('CLAIM FORM'!$M$7="R&amp;D",0,IF(E2037="",LIST!$A$75,IF(F2037=LIST!$F$30,0,IFERROR(((VLOOKUP(E2037,'TRAINING CODE'!B:D,3,FALSE)*MIN(D2037,8))),LIST!$A$76)))))))</f>
        <v/>
      </c>
      <c r="L2037" s="183" t="str">
        <f>IF(B2037="","",IF('CLAIM FORM'!$M$7="",LIST!$A$77,IFERROR(VLOOKUP(B2037,'PHR (Project Hourly Rate)'!B:G,6,FALSE),LIST!$A$78)))</f>
        <v/>
      </c>
    </row>
    <row r="2038" spans="1:12" ht="36" customHeight="1">
      <c r="A2038" s="184">
        <v>2036</v>
      </c>
      <c r="B2038" s="46"/>
      <c r="C2038" s="47"/>
      <c r="D2038" s="48"/>
      <c r="E2038" s="49"/>
      <c r="F2038" s="49"/>
      <c r="G2038" s="41" t="str">
        <f>IF(C2038="","",VLOOKUP(WEEKDAY(C2038),LIST!$A$15:$B$21,2,FALSE))</f>
        <v/>
      </c>
      <c r="H2038" s="42" t="str">
        <f>IF(B2038="","",IF(L2038=LIST!$A$80,LIST!$A$78,IF(L2038=LIST!$A$81,LIST!$A$78,IF(L2038=LIST!$A$82,LIST!$A$78,IF(IFERROR(VLOOKUP(B2038,'PHR (Project Hourly Rate)'!B:G,6,FALSE),LIST!$A$78)=0,LIST!$A$79,L2038)))))</f>
        <v/>
      </c>
      <c r="I2038" s="42" t="str">
        <f>IF(B2038="","",IF(L2038=LIST!$A$75,"",IF(K2038=LIST!$A$76,LIST!$A$76,IF(L2038=LIST!$A$77,"",IF(L2038=LIST!$A$78,"",IF(L2038=LIST!$A$80,"",IF(L2038=LIST!$A$72,"",IF(L2038=LIST!$A$73,"",IF(L2038=LIST!$A$81,"",IF(L2038=LIST!$A$82,"",IF(L2038=LIST!$A$79,"",IF(K2038=LIST!$A$75,LIST!$A$75,ROUND(J2038*L2038,2)))))))))))))</f>
        <v/>
      </c>
      <c r="J2038" s="43">
        <f>IF(D2038="",0,IF(K2038=LIST!$A$75,0,IF(K2038=LIST!$A$76,0,IF(K2038=LIST!$A$77,0,IF(K2038=LIST!$A$78,0,(MIN(D2038,8)-K2038))))))</f>
        <v>0</v>
      </c>
      <c r="K2038" s="185" t="str">
        <f>IF(D2038="","",IF('CLAIM FORM'!$M$7="",0,IF(L2038=LIST!$A$78,0,IF('CLAIM FORM'!$M$7="R&amp;D",0,IF(E2038="",LIST!$A$75,IF(F2038=LIST!$F$30,0,IFERROR(((VLOOKUP(E2038,'TRAINING CODE'!B:D,3,FALSE)*MIN(D2038,8))),LIST!$A$76)))))))</f>
        <v/>
      </c>
      <c r="L2038" s="183" t="str">
        <f>IF(B2038="","",IF('CLAIM FORM'!$M$7="",LIST!$A$77,IFERROR(VLOOKUP(B2038,'PHR (Project Hourly Rate)'!B:G,6,FALSE),LIST!$A$78)))</f>
        <v/>
      </c>
    </row>
    <row r="2039" spans="1:12" ht="36" customHeight="1">
      <c r="A2039" s="184">
        <v>2037</v>
      </c>
      <c r="B2039" s="46"/>
      <c r="C2039" s="47"/>
      <c r="D2039" s="48"/>
      <c r="E2039" s="49"/>
      <c r="F2039" s="49"/>
      <c r="G2039" s="41" t="str">
        <f>IF(C2039="","",VLOOKUP(WEEKDAY(C2039),LIST!$A$15:$B$21,2,FALSE))</f>
        <v/>
      </c>
      <c r="H2039" s="42" t="str">
        <f>IF(B2039="","",IF(L2039=LIST!$A$80,LIST!$A$78,IF(L2039=LIST!$A$81,LIST!$A$78,IF(L2039=LIST!$A$82,LIST!$A$78,IF(IFERROR(VLOOKUP(B2039,'PHR (Project Hourly Rate)'!B:G,6,FALSE),LIST!$A$78)=0,LIST!$A$79,L2039)))))</f>
        <v/>
      </c>
      <c r="I2039" s="42" t="str">
        <f>IF(B2039="","",IF(L2039=LIST!$A$75,"",IF(K2039=LIST!$A$76,LIST!$A$76,IF(L2039=LIST!$A$77,"",IF(L2039=LIST!$A$78,"",IF(L2039=LIST!$A$80,"",IF(L2039=LIST!$A$72,"",IF(L2039=LIST!$A$73,"",IF(L2039=LIST!$A$81,"",IF(L2039=LIST!$A$82,"",IF(L2039=LIST!$A$79,"",IF(K2039=LIST!$A$75,LIST!$A$75,ROUND(J2039*L2039,2)))))))))))))</f>
        <v/>
      </c>
      <c r="J2039" s="43">
        <f>IF(D2039="",0,IF(K2039=LIST!$A$75,0,IF(K2039=LIST!$A$76,0,IF(K2039=LIST!$A$77,0,IF(K2039=LIST!$A$78,0,(MIN(D2039,8)-K2039))))))</f>
        <v>0</v>
      </c>
      <c r="K2039" s="185" t="str">
        <f>IF(D2039="","",IF('CLAIM FORM'!$M$7="",0,IF(L2039=LIST!$A$78,0,IF('CLAIM FORM'!$M$7="R&amp;D",0,IF(E2039="",LIST!$A$75,IF(F2039=LIST!$F$30,0,IFERROR(((VLOOKUP(E2039,'TRAINING CODE'!B:D,3,FALSE)*MIN(D2039,8))),LIST!$A$76)))))))</f>
        <v/>
      </c>
      <c r="L2039" s="183" t="str">
        <f>IF(B2039="","",IF('CLAIM FORM'!$M$7="",LIST!$A$77,IFERROR(VLOOKUP(B2039,'PHR (Project Hourly Rate)'!B:G,6,FALSE),LIST!$A$78)))</f>
        <v/>
      </c>
    </row>
    <row r="2040" spans="1:12" ht="36" customHeight="1">
      <c r="A2040" s="184">
        <v>2038</v>
      </c>
      <c r="B2040" s="46"/>
      <c r="C2040" s="47"/>
      <c r="D2040" s="48"/>
      <c r="E2040" s="49"/>
      <c r="F2040" s="49"/>
      <c r="G2040" s="41" t="str">
        <f>IF(C2040="","",VLOOKUP(WEEKDAY(C2040),LIST!$A$15:$B$21,2,FALSE))</f>
        <v/>
      </c>
      <c r="H2040" s="42" t="str">
        <f>IF(B2040="","",IF(L2040=LIST!$A$80,LIST!$A$78,IF(L2040=LIST!$A$81,LIST!$A$78,IF(L2040=LIST!$A$82,LIST!$A$78,IF(IFERROR(VLOOKUP(B2040,'PHR (Project Hourly Rate)'!B:G,6,FALSE),LIST!$A$78)=0,LIST!$A$79,L2040)))))</f>
        <v/>
      </c>
      <c r="I2040" s="42" t="str">
        <f>IF(B2040="","",IF(L2040=LIST!$A$75,"",IF(K2040=LIST!$A$76,LIST!$A$76,IF(L2040=LIST!$A$77,"",IF(L2040=LIST!$A$78,"",IF(L2040=LIST!$A$80,"",IF(L2040=LIST!$A$72,"",IF(L2040=LIST!$A$73,"",IF(L2040=LIST!$A$81,"",IF(L2040=LIST!$A$82,"",IF(L2040=LIST!$A$79,"",IF(K2040=LIST!$A$75,LIST!$A$75,ROUND(J2040*L2040,2)))))))))))))</f>
        <v/>
      </c>
      <c r="J2040" s="43">
        <f>IF(D2040="",0,IF(K2040=LIST!$A$75,0,IF(K2040=LIST!$A$76,0,IF(K2040=LIST!$A$77,0,IF(K2040=LIST!$A$78,0,(MIN(D2040,8)-K2040))))))</f>
        <v>0</v>
      </c>
      <c r="K2040" s="185" t="str">
        <f>IF(D2040="","",IF('CLAIM FORM'!$M$7="",0,IF(L2040=LIST!$A$78,0,IF('CLAIM FORM'!$M$7="R&amp;D",0,IF(E2040="",LIST!$A$75,IF(F2040=LIST!$F$30,0,IFERROR(((VLOOKUP(E2040,'TRAINING CODE'!B:D,3,FALSE)*MIN(D2040,8))),LIST!$A$76)))))))</f>
        <v/>
      </c>
      <c r="L2040" s="183" t="str">
        <f>IF(B2040="","",IF('CLAIM FORM'!$M$7="",LIST!$A$77,IFERROR(VLOOKUP(B2040,'PHR (Project Hourly Rate)'!B:G,6,FALSE),LIST!$A$78)))</f>
        <v/>
      </c>
    </row>
    <row r="2041" spans="1:12" ht="36" customHeight="1">
      <c r="A2041" s="184">
        <v>2039</v>
      </c>
      <c r="B2041" s="46"/>
      <c r="C2041" s="47"/>
      <c r="D2041" s="48"/>
      <c r="E2041" s="49"/>
      <c r="F2041" s="49"/>
      <c r="G2041" s="41" t="str">
        <f>IF(C2041="","",VLOOKUP(WEEKDAY(C2041),LIST!$A$15:$B$21,2,FALSE))</f>
        <v/>
      </c>
      <c r="H2041" s="42" t="str">
        <f>IF(B2041="","",IF(L2041=LIST!$A$80,LIST!$A$78,IF(L2041=LIST!$A$81,LIST!$A$78,IF(L2041=LIST!$A$82,LIST!$A$78,IF(IFERROR(VLOOKUP(B2041,'PHR (Project Hourly Rate)'!B:G,6,FALSE),LIST!$A$78)=0,LIST!$A$79,L2041)))))</f>
        <v/>
      </c>
      <c r="I2041" s="42" t="str">
        <f>IF(B2041="","",IF(L2041=LIST!$A$75,"",IF(K2041=LIST!$A$76,LIST!$A$76,IF(L2041=LIST!$A$77,"",IF(L2041=LIST!$A$78,"",IF(L2041=LIST!$A$80,"",IF(L2041=LIST!$A$72,"",IF(L2041=LIST!$A$73,"",IF(L2041=LIST!$A$81,"",IF(L2041=LIST!$A$82,"",IF(L2041=LIST!$A$79,"",IF(K2041=LIST!$A$75,LIST!$A$75,ROUND(J2041*L2041,2)))))))))))))</f>
        <v/>
      </c>
      <c r="J2041" s="43">
        <f>IF(D2041="",0,IF(K2041=LIST!$A$75,0,IF(K2041=LIST!$A$76,0,IF(K2041=LIST!$A$77,0,IF(K2041=LIST!$A$78,0,(MIN(D2041,8)-K2041))))))</f>
        <v>0</v>
      </c>
      <c r="K2041" s="185" t="str">
        <f>IF(D2041="","",IF('CLAIM FORM'!$M$7="",0,IF(L2041=LIST!$A$78,0,IF('CLAIM FORM'!$M$7="R&amp;D",0,IF(E2041="",LIST!$A$75,IF(F2041=LIST!$F$30,0,IFERROR(((VLOOKUP(E2041,'TRAINING CODE'!B:D,3,FALSE)*MIN(D2041,8))),LIST!$A$76)))))))</f>
        <v/>
      </c>
      <c r="L2041" s="183" t="str">
        <f>IF(B2041="","",IF('CLAIM FORM'!$M$7="",LIST!$A$77,IFERROR(VLOOKUP(B2041,'PHR (Project Hourly Rate)'!B:G,6,FALSE),LIST!$A$78)))</f>
        <v/>
      </c>
    </row>
    <row r="2042" spans="1:12" ht="36" customHeight="1">
      <c r="A2042" s="184">
        <v>2040</v>
      </c>
      <c r="B2042" s="46"/>
      <c r="C2042" s="47"/>
      <c r="D2042" s="48"/>
      <c r="E2042" s="49"/>
      <c r="F2042" s="49"/>
      <c r="G2042" s="41" t="str">
        <f>IF(C2042="","",VLOOKUP(WEEKDAY(C2042),LIST!$A$15:$B$21,2,FALSE))</f>
        <v/>
      </c>
      <c r="H2042" s="42" t="str">
        <f>IF(B2042="","",IF(L2042=LIST!$A$80,LIST!$A$78,IF(L2042=LIST!$A$81,LIST!$A$78,IF(L2042=LIST!$A$82,LIST!$A$78,IF(IFERROR(VLOOKUP(B2042,'PHR (Project Hourly Rate)'!B:G,6,FALSE),LIST!$A$78)=0,LIST!$A$79,L2042)))))</f>
        <v/>
      </c>
      <c r="I2042" s="42" t="str">
        <f>IF(B2042="","",IF(L2042=LIST!$A$75,"",IF(K2042=LIST!$A$76,LIST!$A$76,IF(L2042=LIST!$A$77,"",IF(L2042=LIST!$A$78,"",IF(L2042=LIST!$A$80,"",IF(L2042=LIST!$A$72,"",IF(L2042=LIST!$A$73,"",IF(L2042=LIST!$A$81,"",IF(L2042=LIST!$A$82,"",IF(L2042=LIST!$A$79,"",IF(K2042=LIST!$A$75,LIST!$A$75,ROUND(J2042*L2042,2)))))))))))))</f>
        <v/>
      </c>
      <c r="J2042" s="43">
        <f>IF(D2042="",0,IF(K2042=LIST!$A$75,0,IF(K2042=LIST!$A$76,0,IF(K2042=LIST!$A$77,0,IF(K2042=LIST!$A$78,0,(MIN(D2042,8)-K2042))))))</f>
        <v>0</v>
      </c>
      <c r="K2042" s="185" t="str">
        <f>IF(D2042="","",IF('CLAIM FORM'!$M$7="",0,IF(L2042=LIST!$A$78,0,IF('CLAIM FORM'!$M$7="R&amp;D",0,IF(E2042="",LIST!$A$75,IF(F2042=LIST!$F$30,0,IFERROR(((VLOOKUP(E2042,'TRAINING CODE'!B:D,3,FALSE)*MIN(D2042,8))),LIST!$A$76)))))))</f>
        <v/>
      </c>
      <c r="L2042" s="183" t="str">
        <f>IF(B2042="","",IF('CLAIM FORM'!$M$7="",LIST!$A$77,IFERROR(VLOOKUP(B2042,'PHR (Project Hourly Rate)'!B:G,6,FALSE),LIST!$A$78)))</f>
        <v/>
      </c>
    </row>
    <row r="2043" spans="1:12" ht="36" customHeight="1">
      <c r="A2043" s="184">
        <v>2041</v>
      </c>
      <c r="B2043" s="46"/>
      <c r="C2043" s="47"/>
      <c r="D2043" s="48"/>
      <c r="E2043" s="49"/>
      <c r="F2043" s="49"/>
      <c r="G2043" s="41" t="str">
        <f>IF(C2043="","",VLOOKUP(WEEKDAY(C2043),LIST!$A$15:$B$21,2,FALSE))</f>
        <v/>
      </c>
      <c r="H2043" s="42" t="str">
        <f>IF(B2043="","",IF(L2043=LIST!$A$80,LIST!$A$78,IF(L2043=LIST!$A$81,LIST!$A$78,IF(L2043=LIST!$A$82,LIST!$A$78,IF(IFERROR(VLOOKUP(B2043,'PHR (Project Hourly Rate)'!B:G,6,FALSE),LIST!$A$78)=0,LIST!$A$79,L2043)))))</f>
        <v/>
      </c>
      <c r="I2043" s="42" t="str">
        <f>IF(B2043="","",IF(L2043=LIST!$A$75,"",IF(K2043=LIST!$A$76,LIST!$A$76,IF(L2043=LIST!$A$77,"",IF(L2043=LIST!$A$78,"",IF(L2043=LIST!$A$80,"",IF(L2043=LIST!$A$72,"",IF(L2043=LIST!$A$73,"",IF(L2043=LIST!$A$81,"",IF(L2043=LIST!$A$82,"",IF(L2043=LIST!$A$79,"",IF(K2043=LIST!$A$75,LIST!$A$75,ROUND(J2043*L2043,2)))))))))))))</f>
        <v/>
      </c>
      <c r="J2043" s="43">
        <f>IF(D2043="",0,IF(K2043=LIST!$A$75,0,IF(K2043=LIST!$A$76,0,IF(K2043=LIST!$A$77,0,IF(K2043=LIST!$A$78,0,(MIN(D2043,8)-K2043))))))</f>
        <v>0</v>
      </c>
      <c r="K2043" s="185" t="str">
        <f>IF(D2043="","",IF('CLAIM FORM'!$M$7="",0,IF(L2043=LIST!$A$78,0,IF('CLAIM FORM'!$M$7="R&amp;D",0,IF(E2043="",LIST!$A$75,IF(F2043=LIST!$F$30,0,IFERROR(((VLOOKUP(E2043,'TRAINING CODE'!B:D,3,FALSE)*MIN(D2043,8))),LIST!$A$76)))))))</f>
        <v/>
      </c>
      <c r="L2043" s="183" t="str">
        <f>IF(B2043="","",IF('CLAIM FORM'!$M$7="",LIST!$A$77,IFERROR(VLOOKUP(B2043,'PHR (Project Hourly Rate)'!B:G,6,FALSE),LIST!$A$78)))</f>
        <v/>
      </c>
    </row>
    <row r="2044" spans="1:12" ht="36" customHeight="1">
      <c r="A2044" s="184">
        <v>2042</v>
      </c>
      <c r="B2044" s="46"/>
      <c r="C2044" s="47"/>
      <c r="D2044" s="48"/>
      <c r="E2044" s="49"/>
      <c r="F2044" s="49"/>
      <c r="G2044" s="41" t="str">
        <f>IF(C2044="","",VLOOKUP(WEEKDAY(C2044),LIST!$A$15:$B$21,2,FALSE))</f>
        <v/>
      </c>
      <c r="H2044" s="42" t="str">
        <f>IF(B2044="","",IF(L2044=LIST!$A$80,LIST!$A$78,IF(L2044=LIST!$A$81,LIST!$A$78,IF(L2044=LIST!$A$82,LIST!$A$78,IF(IFERROR(VLOOKUP(B2044,'PHR (Project Hourly Rate)'!B:G,6,FALSE),LIST!$A$78)=0,LIST!$A$79,L2044)))))</f>
        <v/>
      </c>
      <c r="I2044" s="42" t="str">
        <f>IF(B2044="","",IF(L2044=LIST!$A$75,"",IF(K2044=LIST!$A$76,LIST!$A$76,IF(L2044=LIST!$A$77,"",IF(L2044=LIST!$A$78,"",IF(L2044=LIST!$A$80,"",IF(L2044=LIST!$A$72,"",IF(L2044=LIST!$A$73,"",IF(L2044=LIST!$A$81,"",IF(L2044=LIST!$A$82,"",IF(L2044=LIST!$A$79,"",IF(K2044=LIST!$A$75,LIST!$A$75,ROUND(J2044*L2044,2)))))))))))))</f>
        <v/>
      </c>
      <c r="J2044" s="43">
        <f>IF(D2044="",0,IF(K2044=LIST!$A$75,0,IF(K2044=LIST!$A$76,0,IF(K2044=LIST!$A$77,0,IF(K2044=LIST!$A$78,0,(MIN(D2044,8)-K2044))))))</f>
        <v>0</v>
      </c>
      <c r="K2044" s="185" t="str">
        <f>IF(D2044="","",IF('CLAIM FORM'!$M$7="",0,IF(L2044=LIST!$A$78,0,IF('CLAIM FORM'!$M$7="R&amp;D",0,IF(E2044="",LIST!$A$75,IF(F2044=LIST!$F$30,0,IFERROR(((VLOOKUP(E2044,'TRAINING CODE'!B:D,3,FALSE)*MIN(D2044,8))),LIST!$A$76)))))))</f>
        <v/>
      </c>
      <c r="L2044" s="183" t="str">
        <f>IF(B2044="","",IF('CLAIM FORM'!$M$7="",LIST!$A$77,IFERROR(VLOOKUP(B2044,'PHR (Project Hourly Rate)'!B:G,6,FALSE),LIST!$A$78)))</f>
        <v/>
      </c>
    </row>
    <row r="2045" spans="1:12" ht="36" customHeight="1">
      <c r="A2045" s="184">
        <v>2043</v>
      </c>
      <c r="B2045" s="46"/>
      <c r="C2045" s="47"/>
      <c r="D2045" s="48"/>
      <c r="E2045" s="49"/>
      <c r="F2045" s="49"/>
      <c r="G2045" s="41" t="str">
        <f>IF(C2045="","",VLOOKUP(WEEKDAY(C2045),LIST!$A$15:$B$21,2,FALSE))</f>
        <v/>
      </c>
      <c r="H2045" s="42" t="str">
        <f>IF(B2045="","",IF(L2045=LIST!$A$80,LIST!$A$78,IF(L2045=LIST!$A$81,LIST!$A$78,IF(L2045=LIST!$A$82,LIST!$A$78,IF(IFERROR(VLOOKUP(B2045,'PHR (Project Hourly Rate)'!B:G,6,FALSE),LIST!$A$78)=0,LIST!$A$79,L2045)))))</f>
        <v/>
      </c>
      <c r="I2045" s="42" t="str">
        <f>IF(B2045="","",IF(L2045=LIST!$A$75,"",IF(K2045=LIST!$A$76,LIST!$A$76,IF(L2045=LIST!$A$77,"",IF(L2045=LIST!$A$78,"",IF(L2045=LIST!$A$80,"",IF(L2045=LIST!$A$72,"",IF(L2045=LIST!$A$73,"",IF(L2045=LIST!$A$81,"",IF(L2045=LIST!$A$82,"",IF(L2045=LIST!$A$79,"",IF(K2045=LIST!$A$75,LIST!$A$75,ROUND(J2045*L2045,2)))))))))))))</f>
        <v/>
      </c>
      <c r="J2045" s="43">
        <f>IF(D2045="",0,IF(K2045=LIST!$A$75,0,IF(K2045=LIST!$A$76,0,IF(K2045=LIST!$A$77,0,IF(K2045=LIST!$A$78,0,(MIN(D2045,8)-K2045))))))</f>
        <v>0</v>
      </c>
      <c r="K2045" s="185" t="str">
        <f>IF(D2045="","",IF('CLAIM FORM'!$M$7="",0,IF(L2045=LIST!$A$78,0,IF('CLAIM FORM'!$M$7="R&amp;D",0,IF(E2045="",LIST!$A$75,IF(F2045=LIST!$F$30,0,IFERROR(((VLOOKUP(E2045,'TRAINING CODE'!B:D,3,FALSE)*MIN(D2045,8))),LIST!$A$76)))))))</f>
        <v/>
      </c>
      <c r="L2045" s="183" t="str">
        <f>IF(B2045="","",IF('CLAIM FORM'!$M$7="",LIST!$A$77,IFERROR(VLOOKUP(B2045,'PHR (Project Hourly Rate)'!B:G,6,FALSE),LIST!$A$78)))</f>
        <v/>
      </c>
    </row>
    <row r="2046" spans="1:12" ht="36" customHeight="1">
      <c r="A2046" s="184">
        <v>2044</v>
      </c>
      <c r="B2046" s="46"/>
      <c r="C2046" s="47"/>
      <c r="D2046" s="48"/>
      <c r="E2046" s="49"/>
      <c r="F2046" s="49"/>
      <c r="G2046" s="41" t="str">
        <f>IF(C2046="","",VLOOKUP(WEEKDAY(C2046),LIST!$A$15:$B$21,2,FALSE))</f>
        <v/>
      </c>
      <c r="H2046" s="42" t="str">
        <f>IF(B2046="","",IF(L2046=LIST!$A$80,LIST!$A$78,IF(L2046=LIST!$A$81,LIST!$A$78,IF(L2046=LIST!$A$82,LIST!$A$78,IF(IFERROR(VLOOKUP(B2046,'PHR (Project Hourly Rate)'!B:G,6,FALSE),LIST!$A$78)=0,LIST!$A$79,L2046)))))</f>
        <v/>
      </c>
      <c r="I2046" s="42" t="str">
        <f>IF(B2046="","",IF(L2046=LIST!$A$75,"",IF(K2046=LIST!$A$76,LIST!$A$76,IF(L2046=LIST!$A$77,"",IF(L2046=LIST!$A$78,"",IF(L2046=LIST!$A$80,"",IF(L2046=LIST!$A$72,"",IF(L2046=LIST!$A$73,"",IF(L2046=LIST!$A$81,"",IF(L2046=LIST!$A$82,"",IF(L2046=LIST!$A$79,"",IF(K2046=LIST!$A$75,LIST!$A$75,ROUND(J2046*L2046,2)))))))))))))</f>
        <v/>
      </c>
      <c r="J2046" s="43">
        <f>IF(D2046="",0,IF(K2046=LIST!$A$75,0,IF(K2046=LIST!$A$76,0,IF(K2046=LIST!$A$77,0,IF(K2046=LIST!$A$78,0,(MIN(D2046,8)-K2046))))))</f>
        <v>0</v>
      </c>
      <c r="K2046" s="185" t="str">
        <f>IF(D2046="","",IF('CLAIM FORM'!$M$7="",0,IF(L2046=LIST!$A$78,0,IF('CLAIM FORM'!$M$7="R&amp;D",0,IF(E2046="",LIST!$A$75,IF(F2046=LIST!$F$30,0,IFERROR(((VLOOKUP(E2046,'TRAINING CODE'!B:D,3,FALSE)*MIN(D2046,8))),LIST!$A$76)))))))</f>
        <v/>
      </c>
      <c r="L2046" s="183" t="str">
        <f>IF(B2046="","",IF('CLAIM FORM'!$M$7="",LIST!$A$77,IFERROR(VLOOKUP(B2046,'PHR (Project Hourly Rate)'!B:G,6,FALSE),LIST!$A$78)))</f>
        <v/>
      </c>
    </row>
    <row r="2047" spans="1:12" ht="36" customHeight="1">
      <c r="A2047" s="184">
        <v>2045</v>
      </c>
      <c r="B2047" s="46"/>
      <c r="C2047" s="47"/>
      <c r="D2047" s="48"/>
      <c r="E2047" s="49"/>
      <c r="F2047" s="49"/>
      <c r="G2047" s="41" t="str">
        <f>IF(C2047="","",VLOOKUP(WEEKDAY(C2047),LIST!$A$15:$B$21,2,FALSE))</f>
        <v/>
      </c>
      <c r="H2047" s="42" t="str">
        <f>IF(B2047="","",IF(L2047=LIST!$A$80,LIST!$A$78,IF(L2047=LIST!$A$81,LIST!$A$78,IF(L2047=LIST!$A$82,LIST!$A$78,IF(IFERROR(VLOOKUP(B2047,'PHR (Project Hourly Rate)'!B:G,6,FALSE),LIST!$A$78)=0,LIST!$A$79,L2047)))))</f>
        <v/>
      </c>
      <c r="I2047" s="42" t="str">
        <f>IF(B2047="","",IF(L2047=LIST!$A$75,"",IF(K2047=LIST!$A$76,LIST!$A$76,IF(L2047=LIST!$A$77,"",IF(L2047=LIST!$A$78,"",IF(L2047=LIST!$A$80,"",IF(L2047=LIST!$A$72,"",IF(L2047=LIST!$A$73,"",IF(L2047=LIST!$A$81,"",IF(L2047=LIST!$A$82,"",IF(L2047=LIST!$A$79,"",IF(K2047=LIST!$A$75,LIST!$A$75,ROUND(J2047*L2047,2)))))))))))))</f>
        <v/>
      </c>
      <c r="J2047" s="43">
        <f>IF(D2047="",0,IF(K2047=LIST!$A$75,0,IF(K2047=LIST!$A$76,0,IF(K2047=LIST!$A$77,0,IF(K2047=LIST!$A$78,0,(MIN(D2047,8)-K2047))))))</f>
        <v>0</v>
      </c>
      <c r="K2047" s="185" t="str">
        <f>IF(D2047="","",IF('CLAIM FORM'!$M$7="",0,IF(L2047=LIST!$A$78,0,IF('CLAIM FORM'!$M$7="R&amp;D",0,IF(E2047="",LIST!$A$75,IF(F2047=LIST!$F$30,0,IFERROR(((VLOOKUP(E2047,'TRAINING CODE'!B:D,3,FALSE)*MIN(D2047,8))),LIST!$A$76)))))))</f>
        <v/>
      </c>
      <c r="L2047" s="183" t="str">
        <f>IF(B2047="","",IF('CLAIM FORM'!$M$7="",LIST!$A$77,IFERROR(VLOOKUP(B2047,'PHR (Project Hourly Rate)'!B:G,6,FALSE),LIST!$A$78)))</f>
        <v/>
      </c>
    </row>
    <row r="2048" spans="1:12" ht="36" customHeight="1">
      <c r="A2048" s="184">
        <v>2046</v>
      </c>
      <c r="B2048" s="46"/>
      <c r="C2048" s="47"/>
      <c r="D2048" s="48"/>
      <c r="E2048" s="49"/>
      <c r="F2048" s="49"/>
      <c r="G2048" s="41" t="str">
        <f>IF(C2048="","",VLOOKUP(WEEKDAY(C2048),LIST!$A$15:$B$21,2,FALSE))</f>
        <v/>
      </c>
      <c r="H2048" s="42" t="str">
        <f>IF(B2048="","",IF(L2048=LIST!$A$80,LIST!$A$78,IF(L2048=LIST!$A$81,LIST!$A$78,IF(L2048=LIST!$A$82,LIST!$A$78,IF(IFERROR(VLOOKUP(B2048,'PHR (Project Hourly Rate)'!B:G,6,FALSE),LIST!$A$78)=0,LIST!$A$79,L2048)))))</f>
        <v/>
      </c>
      <c r="I2048" s="42" t="str">
        <f>IF(B2048="","",IF(L2048=LIST!$A$75,"",IF(K2048=LIST!$A$76,LIST!$A$76,IF(L2048=LIST!$A$77,"",IF(L2048=LIST!$A$78,"",IF(L2048=LIST!$A$80,"",IF(L2048=LIST!$A$72,"",IF(L2048=LIST!$A$73,"",IF(L2048=LIST!$A$81,"",IF(L2048=LIST!$A$82,"",IF(L2048=LIST!$A$79,"",IF(K2048=LIST!$A$75,LIST!$A$75,ROUND(J2048*L2048,2)))))))))))))</f>
        <v/>
      </c>
      <c r="J2048" s="43">
        <f>IF(D2048="",0,IF(K2048=LIST!$A$75,0,IF(K2048=LIST!$A$76,0,IF(K2048=LIST!$A$77,0,IF(K2048=LIST!$A$78,0,(MIN(D2048,8)-K2048))))))</f>
        <v>0</v>
      </c>
      <c r="K2048" s="185" t="str">
        <f>IF(D2048="","",IF('CLAIM FORM'!$M$7="",0,IF(L2048=LIST!$A$78,0,IF('CLAIM FORM'!$M$7="R&amp;D",0,IF(E2048="",LIST!$A$75,IF(F2048=LIST!$F$30,0,IFERROR(((VLOOKUP(E2048,'TRAINING CODE'!B:D,3,FALSE)*MIN(D2048,8))),LIST!$A$76)))))))</f>
        <v/>
      </c>
      <c r="L2048" s="183" t="str">
        <f>IF(B2048="","",IF('CLAIM FORM'!$M$7="",LIST!$A$77,IFERROR(VLOOKUP(B2048,'PHR (Project Hourly Rate)'!B:G,6,FALSE),LIST!$A$78)))</f>
        <v/>
      </c>
    </row>
    <row r="2049" spans="1:12" ht="36" customHeight="1">
      <c r="A2049" s="184">
        <v>2047</v>
      </c>
      <c r="B2049" s="46"/>
      <c r="C2049" s="47"/>
      <c r="D2049" s="48"/>
      <c r="E2049" s="49"/>
      <c r="F2049" s="49"/>
      <c r="G2049" s="41" t="str">
        <f>IF(C2049="","",VLOOKUP(WEEKDAY(C2049),LIST!$A$15:$B$21,2,FALSE))</f>
        <v/>
      </c>
      <c r="H2049" s="42" t="str">
        <f>IF(B2049="","",IF(L2049=LIST!$A$80,LIST!$A$78,IF(L2049=LIST!$A$81,LIST!$A$78,IF(L2049=LIST!$A$82,LIST!$A$78,IF(IFERROR(VLOOKUP(B2049,'PHR (Project Hourly Rate)'!B:G,6,FALSE),LIST!$A$78)=0,LIST!$A$79,L2049)))))</f>
        <v/>
      </c>
      <c r="I2049" s="42" t="str">
        <f>IF(B2049="","",IF(L2049=LIST!$A$75,"",IF(K2049=LIST!$A$76,LIST!$A$76,IF(L2049=LIST!$A$77,"",IF(L2049=LIST!$A$78,"",IF(L2049=LIST!$A$80,"",IF(L2049=LIST!$A$72,"",IF(L2049=LIST!$A$73,"",IF(L2049=LIST!$A$81,"",IF(L2049=LIST!$A$82,"",IF(L2049=LIST!$A$79,"",IF(K2049=LIST!$A$75,LIST!$A$75,ROUND(J2049*L2049,2)))))))))))))</f>
        <v/>
      </c>
      <c r="J2049" s="43">
        <f>IF(D2049="",0,IF(K2049=LIST!$A$75,0,IF(K2049=LIST!$A$76,0,IF(K2049=LIST!$A$77,0,IF(K2049=LIST!$A$78,0,(MIN(D2049,8)-K2049))))))</f>
        <v>0</v>
      </c>
      <c r="K2049" s="185" t="str">
        <f>IF(D2049="","",IF('CLAIM FORM'!$M$7="",0,IF(L2049=LIST!$A$78,0,IF('CLAIM FORM'!$M$7="R&amp;D",0,IF(E2049="",LIST!$A$75,IF(F2049=LIST!$F$30,0,IFERROR(((VLOOKUP(E2049,'TRAINING CODE'!B:D,3,FALSE)*MIN(D2049,8))),LIST!$A$76)))))))</f>
        <v/>
      </c>
      <c r="L2049" s="183" t="str">
        <f>IF(B2049="","",IF('CLAIM FORM'!$M$7="",LIST!$A$77,IFERROR(VLOOKUP(B2049,'PHR (Project Hourly Rate)'!B:G,6,FALSE),LIST!$A$78)))</f>
        <v/>
      </c>
    </row>
    <row r="2050" spans="1:12" ht="36" customHeight="1">
      <c r="A2050" s="184">
        <v>2048</v>
      </c>
      <c r="B2050" s="46"/>
      <c r="C2050" s="47"/>
      <c r="D2050" s="48"/>
      <c r="E2050" s="49"/>
      <c r="F2050" s="49"/>
      <c r="G2050" s="41" t="str">
        <f>IF(C2050="","",VLOOKUP(WEEKDAY(C2050),LIST!$A$15:$B$21,2,FALSE))</f>
        <v/>
      </c>
      <c r="H2050" s="42" t="str">
        <f>IF(B2050="","",IF(L2050=LIST!$A$80,LIST!$A$78,IF(L2050=LIST!$A$81,LIST!$A$78,IF(L2050=LIST!$A$82,LIST!$A$78,IF(IFERROR(VLOOKUP(B2050,'PHR (Project Hourly Rate)'!B:G,6,FALSE),LIST!$A$78)=0,LIST!$A$79,L2050)))))</f>
        <v/>
      </c>
      <c r="I2050" s="42" t="str">
        <f>IF(B2050="","",IF(L2050=LIST!$A$75,"",IF(K2050=LIST!$A$76,LIST!$A$76,IF(L2050=LIST!$A$77,"",IF(L2050=LIST!$A$78,"",IF(L2050=LIST!$A$80,"",IF(L2050=LIST!$A$72,"",IF(L2050=LIST!$A$73,"",IF(L2050=LIST!$A$81,"",IF(L2050=LIST!$A$82,"",IF(L2050=LIST!$A$79,"",IF(K2050=LIST!$A$75,LIST!$A$75,ROUND(J2050*L2050,2)))))))))))))</f>
        <v/>
      </c>
      <c r="J2050" s="43">
        <f>IF(D2050="",0,IF(K2050=LIST!$A$75,0,IF(K2050=LIST!$A$76,0,IF(K2050=LIST!$A$77,0,IF(K2050=LIST!$A$78,0,(MIN(D2050,8)-K2050))))))</f>
        <v>0</v>
      </c>
      <c r="K2050" s="185" t="str">
        <f>IF(D2050="","",IF('CLAIM FORM'!$M$7="",0,IF(L2050=LIST!$A$78,0,IF('CLAIM FORM'!$M$7="R&amp;D",0,IF(E2050="",LIST!$A$75,IF(F2050=LIST!$F$30,0,IFERROR(((VLOOKUP(E2050,'TRAINING CODE'!B:D,3,FALSE)*MIN(D2050,8))),LIST!$A$76)))))))</f>
        <v/>
      </c>
      <c r="L2050" s="183" t="str">
        <f>IF(B2050="","",IF('CLAIM FORM'!$M$7="",LIST!$A$77,IFERROR(VLOOKUP(B2050,'PHR (Project Hourly Rate)'!B:G,6,FALSE),LIST!$A$78)))</f>
        <v/>
      </c>
    </row>
    <row r="2051" spans="1:12" ht="36" customHeight="1">
      <c r="A2051" s="184">
        <v>2049</v>
      </c>
      <c r="B2051" s="46"/>
      <c r="C2051" s="47"/>
      <c r="D2051" s="48"/>
      <c r="E2051" s="49"/>
      <c r="F2051" s="49"/>
      <c r="G2051" s="41" t="str">
        <f>IF(C2051="","",VLOOKUP(WEEKDAY(C2051),LIST!$A$15:$B$21,2,FALSE))</f>
        <v/>
      </c>
      <c r="H2051" s="42" t="str">
        <f>IF(B2051="","",IF(L2051=LIST!$A$80,LIST!$A$78,IF(L2051=LIST!$A$81,LIST!$A$78,IF(L2051=LIST!$A$82,LIST!$A$78,IF(IFERROR(VLOOKUP(B2051,'PHR (Project Hourly Rate)'!B:G,6,FALSE),LIST!$A$78)=0,LIST!$A$79,L2051)))))</f>
        <v/>
      </c>
      <c r="I2051" s="42" t="str">
        <f>IF(B2051="","",IF(L2051=LIST!$A$75,"",IF(K2051=LIST!$A$76,LIST!$A$76,IF(L2051=LIST!$A$77,"",IF(L2051=LIST!$A$78,"",IF(L2051=LIST!$A$80,"",IF(L2051=LIST!$A$72,"",IF(L2051=LIST!$A$73,"",IF(L2051=LIST!$A$81,"",IF(L2051=LIST!$A$82,"",IF(L2051=LIST!$A$79,"",IF(K2051=LIST!$A$75,LIST!$A$75,ROUND(J2051*L2051,2)))))))))))))</f>
        <v/>
      </c>
      <c r="J2051" s="43">
        <f>IF(D2051="",0,IF(K2051=LIST!$A$75,0,IF(K2051=LIST!$A$76,0,IF(K2051=LIST!$A$77,0,IF(K2051=LIST!$A$78,0,(MIN(D2051,8)-K2051))))))</f>
        <v>0</v>
      </c>
      <c r="K2051" s="185" t="str">
        <f>IF(D2051="","",IF('CLAIM FORM'!$M$7="",0,IF(L2051=LIST!$A$78,0,IF('CLAIM FORM'!$M$7="R&amp;D",0,IF(E2051="",LIST!$A$75,IF(F2051=LIST!$F$30,0,IFERROR(((VLOOKUP(E2051,'TRAINING CODE'!B:D,3,FALSE)*MIN(D2051,8))),LIST!$A$76)))))))</f>
        <v/>
      </c>
      <c r="L2051" s="183" t="str">
        <f>IF(B2051="","",IF('CLAIM FORM'!$M$7="",LIST!$A$77,IFERROR(VLOOKUP(B2051,'PHR (Project Hourly Rate)'!B:G,6,FALSE),LIST!$A$78)))</f>
        <v/>
      </c>
    </row>
    <row r="2052" spans="1:12" ht="36" customHeight="1">
      <c r="A2052" s="184">
        <v>2050</v>
      </c>
      <c r="B2052" s="46"/>
      <c r="C2052" s="47"/>
      <c r="D2052" s="48"/>
      <c r="E2052" s="49"/>
      <c r="F2052" s="49"/>
      <c r="G2052" s="41" t="str">
        <f>IF(C2052="","",VLOOKUP(WEEKDAY(C2052),LIST!$A$15:$B$21,2,FALSE))</f>
        <v/>
      </c>
      <c r="H2052" s="42" t="str">
        <f>IF(B2052="","",IF(L2052=LIST!$A$80,LIST!$A$78,IF(L2052=LIST!$A$81,LIST!$A$78,IF(L2052=LIST!$A$82,LIST!$A$78,IF(IFERROR(VLOOKUP(B2052,'PHR (Project Hourly Rate)'!B:G,6,FALSE),LIST!$A$78)=0,LIST!$A$79,L2052)))))</f>
        <v/>
      </c>
      <c r="I2052" s="42" t="str">
        <f>IF(B2052="","",IF(L2052=LIST!$A$75,"",IF(K2052=LIST!$A$76,LIST!$A$76,IF(L2052=LIST!$A$77,"",IF(L2052=LIST!$A$78,"",IF(L2052=LIST!$A$80,"",IF(L2052=LIST!$A$72,"",IF(L2052=LIST!$A$73,"",IF(L2052=LIST!$A$81,"",IF(L2052=LIST!$A$82,"",IF(L2052=LIST!$A$79,"",IF(K2052=LIST!$A$75,LIST!$A$75,ROUND(J2052*L2052,2)))))))))))))</f>
        <v/>
      </c>
      <c r="J2052" s="43">
        <f>IF(D2052="",0,IF(K2052=LIST!$A$75,0,IF(K2052=LIST!$A$76,0,IF(K2052=LIST!$A$77,0,IF(K2052=LIST!$A$78,0,(MIN(D2052,8)-K2052))))))</f>
        <v>0</v>
      </c>
      <c r="K2052" s="185" t="str">
        <f>IF(D2052="","",IF('CLAIM FORM'!$M$7="",0,IF(L2052=LIST!$A$78,0,IF('CLAIM FORM'!$M$7="R&amp;D",0,IF(E2052="",LIST!$A$75,IF(F2052=LIST!$F$30,0,IFERROR(((VLOOKUP(E2052,'TRAINING CODE'!B:D,3,FALSE)*MIN(D2052,8))),LIST!$A$76)))))))</f>
        <v/>
      </c>
      <c r="L2052" s="183" t="str">
        <f>IF(B2052="","",IF('CLAIM FORM'!$M$7="",LIST!$A$77,IFERROR(VLOOKUP(B2052,'PHR (Project Hourly Rate)'!B:G,6,FALSE),LIST!$A$78)))</f>
        <v/>
      </c>
    </row>
    <row r="2053" spans="1:12" ht="36" customHeight="1">
      <c r="A2053" s="184">
        <v>2051</v>
      </c>
      <c r="B2053" s="46"/>
      <c r="C2053" s="47"/>
      <c r="D2053" s="48"/>
      <c r="E2053" s="49"/>
      <c r="F2053" s="49"/>
      <c r="G2053" s="41" t="str">
        <f>IF(C2053="","",VLOOKUP(WEEKDAY(C2053),LIST!$A$15:$B$21,2,FALSE))</f>
        <v/>
      </c>
      <c r="H2053" s="42" t="str">
        <f>IF(B2053="","",IF(L2053=LIST!$A$80,LIST!$A$78,IF(L2053=LIST!$A$81,LIST!$A$78,IF(L2053=LIST!$A$82,LIST!$A$78,IF(IFERROR(VLOOKUP(B2053,'PHR (Project Hourly Rate)'!B:G,6,FALSE),LIST!$A$78)=0,LIST!$A$79,L2053)))))</f>
        <v/>
      </c>
      <c r="I2053" s="42" t="str">
        <f>IF(B2053="","",IF(L2053=LIST!$A$75,"",IF(K2053=LIST!$A$76,LIST!$A$76,IF(L2053=LIST!$A$77,"",IF(L2053=LIST!$A$78,"",IF(L2053=LIST!$A$80,"",IF(L2053=LIST!$A$72,"",IF(L2053=LIST!$A$73,"",IF(L2053=LIST!$A$81,"",IF(L2053=LIST!$A$82,"",IF(L2053=LIST!$A$79,"",IF(K2053=LIST!$A$75,LIST!$A$75,ROUND(J2053*L2053,2)))))))))))))</f>
        <v/>
      </c>
      <c r="J2053" s="43">
        <f>IF(D2053="",0,IF(K2053=LIST!$A$75,0,IF(K2053=LIST!$A$76,0,IF(K2053=LIST!$A$77,0,IF(K2053=LIST!$A$78,0,(MIN(D2053,8)-K2053))))))</f>
        <v>0</v>
      </c>
      <c r="K2053" s="185" t="str">
        <f>IF(D2053="","",IF('CLAIM FORM'!$M$7="",0,IF(L2053=LIST!$A$78,0,IF('CLAIM FORM'!$M$7="R&amp;D",0,IF(E2053="",LIST!$A$75,IF(F2053=LIST!$F$30,0,IFERROR(((VLOOKUP(E2053,'TRAINING CODE'!B:D,3,FALSE)*MIN(D2053,8))),LIST!$A$76)))))))</f>
        <v/>
      </c>
      <c r="L2053" s="183" t="str">
        <f>IF(B2053="","",IF('CLAIM FORM'!$M$7="",LIST!$A$77,IFERROR(VLOOKUP(B2053,'PHR (Project Hourly Rate)'!B:G,6,FALSE),LIST!$A$78)))</f>
        <v/>
      </c>
    </row>
    <row r="2054" spans="1:12" ht="36" customHeight="1">
      <c r="A2054" s="184">
        <v>2052</v>
      </c>
      <c r="B2054" s="46"/>
      <c r="C2054" s="47"/>
      <c r="D2054" s="48"/>
      <c r="E2054" s="49"/>
      <c r="F2054" s="49"/>
      <c r="G2054" s="41" t="str">
        <f>IF(C2054="","",VLOOKUP(WEEKDAY(C2054),LIST!$A$15:$B$21,2,FALSE))</f>
        <v/>
      </c>
      <c r="H2054" s="42" t="str">
        <f>IF(B2054="","",IF(L2054=LIST!$A$80,LIST!$A$78,IF(L2054=LIST!$A$81,LIST!$A$78,IF(L2054=LIST!$A$82,LIST!$A$78,IF(IFERROR(VLOOKUP(B2054,'PHR (Project Hourly Rate)'!B:G,6,FALSE),LIST!$A$78)=0,LIST!$A$79,L2054)))))</f>
        <v/>
      </c>
      <c r="I2054" s="42" t="str">
        <f>IF(B2054="","",IF(L2054=LIST!$A$75,"",IF(K2054=LIST!$A$76,LIST!$A$76,IF(L2054=LIST!$A$77,"",IF(L2054=LIST!$A$78,"",IF(L2054=LIST!$A$80,"",IF(L2054=LIST!$A$72,"",IF(L2054=LIST!$A$73,"",IF(L2054=LIST!$A$81,"",IF(L2054=LIST!$A$82,"",IF(L2054=LIST!$A$79,"",IF(K2054=LIST!$A$75,LIST!$A$75,ROUND(J2054*L2054,2)))))))))))))</f>
        <v/>
      </c>
      <c r="J2054" s="43">
        <f>IF(D2054="",0,IF(K2054=LIST!$A$75,0,IF(K2054=LIST!$A$76,0,IF(K2054=LIST!$A$77,0,IF(K2054=LIST!$A$78,0,(MIN(D2054,8)-K2054))))))</f>
        <v>0</v>
      </c>
      <c r="K2054" s="185" t="str">
        <f>IF(D2054="","",IF('CLAIM FORM'!$M$7="",0,IF(L2054=LIST!$A$78,0,IF('CLAIM FORM'!$M$7="R&amp;D",0,IF(E2054="",LIST!$A$75,IF(F2054=LIST!$F$30,0,IFERROR(((VLOOKUP(E2054,'TRAINING CODE'!B:D,3,FALSE)*MIN(D2054,8))),LIST!$A$76)))))))</f>
        <v/>
      </c>
      <c r="L2054" s="183" t="str">
        <f>IF(B2054="","",IF('CLAIM FORM'!$M$7="",LIST!$A$77,IFERROR(VLOOKUP(B2054,'PHR (Project Hourly Rate)'!B:G,6,FALSE),LIST!$A$78)))</f>
        <v/>
      </c>
    </row>
    <row r="2055" spans="1:12" ht="36" customHeight="1">
      <c r="A2055" s="184">
        <v>2053</v>
      </c>
      <c r="B2055" s="46"/>
      <c r="C2055" s="47"/>
      <c r="D2055" s="48"/>
      <c r="E2055" s="49"/>
      <c r="F2055" s="49"/>
      <c r="G2055" s="41" t="str">
        <f>IF(C2055="","",VLOOKUP(WEEKDAY(C2055),LIST!$A$15:$B$21,2,FALSE))</f>
        <v/>
      </c>
      <c r="H2055" s="42" t="str">
        <f>IF(B2055="","",IF(L2055=LIST!$A$80,LIST!$A$78,IF(L2055=LIST!$A$81,LIST!$A$78,IF(L2055=LIST!$A$82,LIST!$A$78,IF(IFERROR(VLOOKUP(B2055,'PHR (Project Hourly Rate)'!B:G,6,FALSE),LIST!$A$78)=0,LIST!$A$79,L2055)))))</f>
        <v/>
      </c>
      <c r="I2055" s="42" t="str">
        <f>IF(B2055="","",IF(L2055=LIST!$A$75,"",IF(K2055=LIST!$A$76,LIST!$A$76,IF(L2055=LIST!$A$77,"",IF(L2055=LIST!$A$78,"",IF(L2055=LIST!$A$80,"",IF(L2055=LIST!$A$72,"",IF(L2055=LIST!$A$73,"",IF(L2055=LIST!$A$81,"",IF(L2055=LIST!$A$82,"",IF(L2055=LIST!$A$79,"",IF(K2055=LIST!$A$75,LIST!$A$75,ROUND(J2055*L2055,2)))))))))))))</f>
        <v/>
      </c>
      <c r="J2055" s="43">
        <f>IF(D2055="",0,IF(K2055=LIST!$A$75,0,IF(K2055=LIST!$A$76,0,IF(K2055=LIST!$A$77,0,IF(K2055=LIST!$A$78,0,(MIN(D2055,8)-K2055))))))</f>
        <v>0</v>
      </c>
      <c r="K2055" s="185" t="str">
        <f>IF(D2055="","",IF('CLAIM FORM'!$M$7="",0,IF(L2055=LIST!$A$78,0,IF('CLAIM FORM'!$M$7="R&amp;D",0,IF(E2055="",LIST!$A$75,IF(F2055=LIST!$F$30,0,IFERROR(((VLOOKUP(E2055,'TRAINING CODE'!B:D,3,FALSE)*MIN(D2055,8))),LIST!$A$76)))))))</f>
        <v/>
      </c>
      <c r="L2055" s="183" t="str">
        <f>IF(B2055="","",IF('CLAIM FORM'!$M$7="",LIST!$A$77,IFERROR(VLOOKUP(B2055,'PHR (Project Hourly Rate)'!B:G,6,FALSE),LIST!$A$78)))</f>
        <v/>
      </c>
    </row>
    <row r="2056" spans="1:12" ht="36" customHeight="1">
      <c r="A2056" s="184">
        <v>2054</v>
      </c>
      <c r="B2056" s="46"/>
      <c r="C2056" s="47"/>
      <c r="D2056" s="48"/>
      <c r="E2056" s="49"/>
      <c r="F2056" s="49"/>
      <c r="G2056" s="41" t="str">
        <f>IF(C2056="","",VLOOKUP(WEEKDAY(C2056),LIST!$A$15:$B$21,2,FALSE))</f>
        <v/>
      </c>
      <c r="H2056" s="42" t="str">
        <f>IF(B2056="","",IF(L2056=LIST!$A$80,LIST!$A$78,IF(L2056=LIST!$A$81,LIST!$A$78,IF(L2056=LIST!$A$82,LIST!$A$78,IF(IFERROR(VLOOKUP(B2056,'PHR (Project Hourly Rate)'!B:G,6,FALSE),LIST!$A$78)=0,LIST!$A$79,L2056)))))</f>
        <v/>
      </c>
      <c r="I2056" s="42" t="str">
        <f>IF(B2056="","",IF(L2056=LIST!$A$75,"",IF(K2056=LIST!$A$76,LIST!$A$76,IF(L2056=LIST!$A$77,"",IF(L2056=LIST!$A$78,"",IF(L2056=LIST!$A$80,"",IF(L2056=LIST!$A$72,"",IF(L2056=LIST!$A$73,"",IF(L2056=LIST!$A$81,"",IF(L2056=LIST!$A$82,"",IF(L2056=LIST!$A$79,"",IF(K2056=LIST!$A$75,LIST!$A$75,ROUND(J2056*L2056,2)))))))))))))</f>
        <v/>
      </c>
      <c r="J2056" s="43">
        <f>IF(D2056="",0,IF(K2056=LIST!$A$75,0,IF(K2056=LIST!$A$76,0,IF(K2056=LIST!$A$77,0,IF(K2056=LIST!$A$78,0,(MIN(D2056,8)-K2056))))))</f>
        <v>0</v>
      </c>
      <c r="K2056" s="185" t="str">
        <f>IF(D2056="","",IF('CLAIM FORM'!$M$7="",0,IF(L2056=LIST!$A$78,0,IF('CLAIM FORM'!$M$7="R&amp;D",0,IF(E2056="",LIST!$A$75,IF(F2056=LIST!$F$30,0,IFERROR(((VLOOKUP(E2056,'TRAINING CODE'!B:D,3,FALSE)*MIN(D2056,8))),LIST!$A$76)))))))</f>
        <v/>
      </c>
      <c r="L2056" s="183" t="str">
        <f>IF(B2056="","",IF('CLAIM FORM'!$M$7="",LIST!$A$77,IFERROR(VLOOKUP(B2056,'PHR (Project Hourly Rate)'!B:G,6,FALSE),LIST!$A$78)))</f>
        <v/>
      </c>
    </row>
    <row r="2057" spans="1:12" ht="36" customHeight="1">
      <c r="A2057" s="184">
        <v>2055</v>
      </c>
      <c r="B2057" s="46"/>
      <c r="C2057" s="47"/>
      <c r="D2057" s="48"/>
      <c r="E2057" s="49"/>
      <c r="F2057" s="49"/>
      <c r="G2057" s="41" t="str">
        <f>IF(C2057="","",VLOOKUP(WEEKDAY(C2057),LIST!$A$15:$B$21,2,FALSE))</f>
        <v/>
      </c>
      <c r="H2057" s="42" t="str">
        <f>IF(B2057="","",IF(L2057=LIST!$A$80,LIST!$A$78,IF(L2057=LIST!$A$81,LIST!$A$78,IF(L2057=LIST!$A$82,LIST!$A$78,IF(IFERROR(VLOOKUP(B2057,'PHR (Project Hourly Rate)'!B:G,6,FALSE),LIST!$A$78)=0,LIST!$A$79,L2057)))))</f>
        <v/>
      </c>
      <c r="I2057" s="42" t="str">
        <f>IF(B2057="","",IF(L2057=LIST!$A$75,"",IF(K2057=LIST!$A$76,LIST!$A$76,IF(L2057=LIST!$A$77,"",IF(L2057=LIST!$A$78,"",IF(L2057=LIST!$A$80,"",IF(L2057=LIST!$A$72,"",IF(L2057=LIST!$A$73,"",IF(L2057=LIST!$A$81,"",IF(L2057=LIST!$A$82,"",IF(L2057=LIST!$A$79,"",IF(K2057=LIST!$A$75,LIST!$A$75,ROUND(J2057*L2057,2)))))))))))))</f>
        <v/>
      </c>
      <c r="J2057" s="43">
        <f>IF(D2057="",0,IF(K2057=LIST!$A$75,0,IF(K2057=LIST!$A$76,0,IF(K2057=LIST!$A$77,0,IF(K2057=LIST!$A$78,0,(MIN(D2057,8)-K2057))))))</f>
        <v>0</v>
      </c>
      <c r="K2057" s="185" t="str">
        <f>IF(D2057="","",IF('CLAIM FORM'!$M$7="",0,IF(L2057=LIST!$A$78,0,IF('CLAIM FORM'!$M$7="R&amp;D",0,IF(E2057="",LIST!$A$75,IF(F2057=LIST!$F$30,0,IFERROR(((VLOOKUP(E2057,'TRAINING CODE'!B:D,3,FALSE)*MIN(D2057,8))),LIST!$A$76)))))))</f>
        <v/>
      </c>
      <c r="L2057" s="183" t="str">
        <f>IF(B2057="","",IF('CLAIM FORM'!$M$7="",LIST!$A$77,IFERROR(VLOOKUP(B2057,'PHR (Project Hourly Rate)'!B:G,6,FALSE),LIST!$A$78)))</f>
        <v/>
      </c>
    </row>
    <row r="2058" spans="1:12" ht="36" customHeight="1">
      <c r="A2058" s="184">
        <v>2056</v>
      </c>
      <c r="B2058" s="46"/>
      <c r="C2058" s="47"/>
      <c r="D2058" s="48"/>
      <c r="E2058" s="49"/>
      <c r="F2058" s="49"/>
      <c r="G2058" s="41" t="str">
        <f>IF(C2058="","",VLOOKUP(WEEKDAY(C2058),LIST!$A$15:$B$21,2,FALSE))</f>
        <v/>
      </c>
      <c r="H2058" s="42" t="str">
        <f>IF(B2058="","",IF(L2058=LIST!$A$80,LIST!$A$78,IF(L2058=LIST!$A$81,LIST!$A$78,IF(L2058=LIST!$A$82,LIST!$A$78,IF(IFERROR(VLOOKUP(B2058,'PHR (Project Hourly Rate)'!B:G,6,FALSE),LIST!$A$78)=0,LIST!$A$79,L2058)))))</f>
        <v/>
      </c>
      <c r="I2058" s="42" t="str">
        <f>IF(B2058="","",IF(L2058=LIST!$A$75,"",IF(K2058=LIST!$A$76,LIST!$A$76,IF(L2058=LIST!$A$77,"",IF(L2058=LIST!$A$78,"",IF(L2058=LIST!$A$80,"",IF(L2058=LIST!$A$72,"",IF(L2058=LIST!$A$73,"",IF(L2058=LIST!$A$81,"",IF(L2058=LIST!$A$82,"",IF(L2058=LIST!$A$79,"",IF(K2058=LIST!$A$75,LIST!$A$75,ROUND(J2058*L2058,2)))))))))))))</f>
        <v/>
      </c>
      <c r="J2058" s="43">
        <f>IF(D2058="",0,IF(K2058=LIST!$A$75,0,IF(K2058=LIST!$A$76,0,IF(K2058=LIST!$A$77,0,IF(K2058=LIST!$A$78,0,(MIN(D2058,8)-K2058))))))</f>
        <v>0</v>
      </c>
      <c r="K2058" s="185" t="str">
        <f>IF(D2058="","",IF('CLAIM FORM'!$M$7="",0,IF(L2058=LIST!$A$78,0,IF('CLAIM FORM'!$M$7="R&amp;D",0,IF(E2058="",LIST!$A$75,IF(F2058=LIST!$F$30,0,IFERROR(((VLOOKUP(E2058,'TRAINING CODE'!B:D,3,FALSE)*MIN(D2058,8))),LIST!$A$76)))))))</f>
        <v/>
      </c>
      <c r="L2058" s="183" t="str">
        <f>IF(B2058="","",IF('CLAIM FORM'!$M$7="",LIST!$A$77,IFERROR(VLOOKUP(B2058,'PHR (Project Hourly Rate)'!B:G,6,FALSE),LIST!$A$78)))</f>
        <v/>
      </c>
    </row>
    <row r="2059" spans="1:12" ht="36" customHeight="1">
      <c r="A2059" s="184">
        <v>2057</v>
      </c>
      <c r="B2059" s="46"/>
      <c r="C2059" s="47"/>
      <c r="D2059" s="48"/>
      <c r="E2059" s="49"/>
      <c r="F2059" s="49"/>
      <c r="G2059" s="41" t="str">
        <f>IF(C2059="","",VLOOKUP(WEEKDAY(C2059),LIST!$A$15:$B$21,2,FALSE))</f>
        <v/>
      </c>
      <c r="H2059" s="42" t="str">
        <f>IF(B2059="","",IF(L2059=LIST!$A$80,LIST!$A$78,IF(L2059=LIST!$A$81,LIST!$A$78,IF(L2059=LIST!$A$82,LIST!$A$78,IF(IFERROR(VLOOKUP(B2059,'PHR (Project Hourly Rate)'!B:G,6,FALSE),LIST!$A$78)=0,LIST!$A$79,L2059)))))</f>
        <v/>
      </c>
      <c r="I2059" s="42" t="str">
        <f>IF(B2059="","",IF(L2059=LIST!$A$75,"",IF(K2059=LIST!$A$76,LIST!$A$76,IF(L2059=LIST!$A$77,"",IF(L2059=LIST!$A$78,"",IF(L2059=LIST!$A$80,"",IF(L2059=LIST!$A$72,"",IF(L2059=LIST!$A$73,"",IF(L2059=LIST!$A$81,"",IF(L2059=LIST!$A$82,"",IF(L2059=LIST!$A$79,"",IF(K2059=LIST!$A$75,LIST!$A$75,ROUND(J2059*L2059,2)))))))))))))</f>
        <v/>
      </c>
      <c r="J2059" s="43">
        <f>IF(D2059="",0,IF(K2059=LIST!$A$75,0,IF(K2059=LIST!$A$76,0,IF(K2059=LIST!$A$77,0,IF(K2059=LIST!$A$78,0,(MIN(D2059,8)-K2059))))))</f>
        <v>0</v>
      </c>
      <c r="K2059" s="185" t="str">
        <f>IF(D2059="","",IF('CLAIM FORM'!$M$7="",0,IF(L2059=LIST!$A$78,0,IF('CLAIM FORM'!$M$7="R&amp;D",0,IF(E2059="",LIST!$A$75,IF(F2059=LIST!$F$30,0,IFERROR(((VLOOKUP(E2059,'TRAINING CODE'!B:D,3,FALSE)*MIN(D2059,8))),LIST!$A$76)))))))</f>
        <v/>
      </c>
      <c r="L2059" s="183" t="str">
        <f>IF(B2059="","",IF('CLAIM FORM'!$M$7="",LIST!$A$77,IFERROR(VLOOKUP(B2059,'PHR (Project Hourly Rate)'!B:G,6,FALSE),LIST!$A$78)))</f>
        <v/>
      </c>
    </row>
    <row r="2060" spans="1:12" ht="36" customHeight="1">
      <c r="A2060" s="184">
        <v>2058</v>
      </c>
      <c r="B2060" s="46"/>
      <c r="C2060" s="47"/>
      <c r="D2060" s="48"/>
      <c r="E2060" s="49"/>
      <c r="F2060" s="49"/>
      <c r="G2060" s="41" t="str">
        <f>IF(C2060="","",VLOOKUP(WEEKDAY(C2060),LIST!$A$15:$B$21,2,FALSE))</f>
        <v/>
      </c>
      <c r="H2060" s="42" t="str">
        <f>IF(B2060="","",IF(L2060=LIST!$A$80,LIST!$A$78,IF(L2060=LIST!$A$81,LIST!$A$78,IF(L2060=LIST!$A$82,LIST!$A$78,IF(IFERROR(VLOOKUP(B2060,'PHR (Project Hourly Rate)'!B:G,6,FALSE),LIST!$A$78)=0,LIST!$A$79,L2060)))))</f>
        <v/>
      </c>
      <c r="I2060" s="42" t="str">
        <f>IF(B2060="","",IF(L2060=LIST!$A$75,"",IF(K2060=LIST!$A$76,LIST!$A$76,IF(L2060=LIST!$A$77,"",IF(L2060=LIST!$A$78,"",IF(L2060=LIST!$A$80,"",IF(L2060=LIST!$A$72,"",IF(L2060=LIST!$A$73,"",IF(L2060=LIST!$A$81,"",IF(L2060=LIST!$A$82,"",IF(L2060=LIST!$A$79,"",IF(K2060=LIST!$A$75,LIST!$A$75,ROUND(J2060*L2060,2)))))))))))))</f>
        <v/>
      </c>
      <c r="J2060" s="43">
        <f>IF(D2060="",0,IF(K2060=LIST!$A$75,0,IF(K2060=LIST!$A$76,0,IF(K2060=LIST!$A$77,0,IF(K2060=LIST!$A$78,0,(MIN(D2060,8)-K2060))))))</f>
        <v>0</v>
      </c>
      <c r="K2060" s="185" t="str">
        <f>IF(D2060="","",IF('CLAIM FORM'!$M$7="",0,IF(L2060=LIST!$A$78,0,IF('CLAIM FORM'!$M$7="R&amp;D",0,IF(E2060="",LIST!$A$75,IF(F2060=LIST!$F$30,0,IFERROR(((VLOOKUP(E2060,'TRAINING CODE'!B:D,3,FALSE)*MIN(D2060,8))),LIST!$A$76)))))))</f>
        <v/>
      </c>
      <c r="L2060" s="183" t="str">
        <f>IF(B2060="","",IF('CLAIM FORM'!$M$7="",LIST!$A$77,IFERROR(VLOOKUP(B2060,'PHR (Project Hourly Rate)'!B:G,6,FALSE),LIST!$A$78)))</f>
        <v/>
      </c>
    </row>
    <row r="2061" spans="1:12" ht="36" customHeight="1">
      <c r="A2061" s="184">
        <v>2059</v>
      </c>
      <c r="B2061" s="46"/>
      <c r="C2061" s="47"/>
      <c r="D2061" s="48"/>
      <c r="E2061" s="49"/>
      <c r="F2061" s="49"/>
      <c r="G2061" s="41" t="str">
        <f>IF(C2061="","",VLOOKUP(WEEKDAY(C2061),LIST!$A$15:$B$21,2,FALSE))</f>
        <v/>
      </c>
      <c r="H2061" s="42" t="str">
        <f>IF(B2061="","",IF(L2061=LIST!$A$80,LIST!$A$78,IF(L2061=LIST!$A$81,LIST!$A$78,IF(L2061=LIST!$A$82,LIST!$A$78,IF(IFERROR(VLOOKUP(B2061,'PHR (Project Hourly Rate)'!B:G,6,FALSE),LIST!$A$78)=0,LIST!$A$79,L2061)))))</f>
        <v/>
      </c>
      <c r="I2061" s="42" t="str">
        <f>IF(B2061="","",IF(L2061=LIST!$A$75,"",IF(K2061=LIST!$A$76,LIST!$A$76,IF(L2061=LIST!$A$77,"",IF(L2061=LIST!$A$78,"",IF(L2061=LIST!$A$80,"",IF(L2061=LIST!$A$72,"",IF(L2061=LIST!$A$73,"",IF(L2061=LIST!$A$81,"",IF(L2061=LIST!$A$82,"",IF(L2061=LIST!$A$79,"",IF(K2061=LIST!$A$75,LIST!$A$75,ROUND(J2061*L2061,2)))))))))))))</f>
        <v/>
      </c>
      <c r="J2061" s="43">
        <f>IF(D2061="",0,IF(K2061=LIST!$A$75,0,IF(K2061=LIST!$A$76,0,IF(K2061=LIST!$A$77,0,IF(K2061=LIST!$A$78,0,(MIN(D2061,8)-K2061))))))</f>
        <v>0</v>
      </c>
      <c r="K2061" s="185" t="str">
        <f>IF(D2061="","",IF('CLAIM FORM'!$M$7="",0,IF(L2061=LIST!$A$78,0,IF('CLAIM FORM'!$M$7="R&amp;D",0,IF(E2061="",LIST!$A$75,IF(F2061=LIST!$F$30,0,IFERROR(((VLOOKUP(E2061,'TRAINING CODE'!B:D,3,FALSE)*MIN(D2061,8))),LIST!$A$76)))))))</f>
        <v/>
      </c>
      <c r="L2061" s="183" t="str">
        <f>IF(B2061="","",IF('CLAIM FORM'!$M$7="",LIST!$A$77,IFERROR(VLOOKUP(B2061,'PHR (Project Hourly Rate)'!B:G,6,FALSE),LIST!$A$78)))</f>
        <v/>
      </c>
    </row>
    <row r="2062" spans="1:12" ht="36" customHeight="1">
      <c r="A2062" s="184">
        <v>2060</v>
      </c>
      <c r="B2062" s="46"/>
      <c r="C2062" s="47"/>
      <c r="D2062" s="48"/>
      <c r="E2062" s="49"/>
      <c r="F2062" s="49"/>
      <c r="G2062" s="41" t="str">
        <f>IF(C2062="","",VLOOKUP(WEEKDAY(C2062),LIST!$A$15:$B$21,2,FALSE))</f>
        <v/>
      </c>
      <c r="H2062" s="42" t="str">
        <f>IF(B2062="","",IF(L2062=LIST!$A$80,LIST!$A$78,IF(L2062=LIST!$A$81,LIST!$A$78,IF(L2062=LIST!$A$82,LIST!$A$78,IF(IFERROR(VLOOKUP(B2062,'PHR (Project Hourly Rate)'!B:G,6,FALSE),LIST!$A$78)=0,LIST!$A$79,L2062)))))</f>
        <v/>
      </c>
      <c r="I2062" s="42" t="str">
        <f>IF(B2062="","",IF(L2062=LIST!$A$75,"",IF(K2062=LIST!$A$76,LIST!$A$76,IF(L2062=LIST!$A$77,"",IF(L2062=LIST!$A$78,"",IF(L2062=LIST!$A$80,"",IF(L2062=LIST!$A$72,"",IF(L2062=LIST!$A$73,"",IF(L2062=LIST!$A$81,"",IF(L2062=LIST!$A$82,"",IF(L2062=LIST!$A$79,"",IF(K2062=LIST!$A$75,LIST!$A$75,ROUND(J2062*L2062,2)))))))))))))</f>
        <v/>
      </c>
      <c r="J2062" s="43">
        <f>IF(D2062="",0,IF(K2062=LIST!$A$75,0,IF(K2062=LIST!$A$76,0,IF(K2062=LIST!$A$77,0,IF(K2062=LIST!$A$78,0,(MIN(D2062,8)-K2062))))))</f>
        <v>0</v>
      </c>
      <c r="K2062" s="185" t="str">
        <f>IF(D2062="","",IF('CLAIM FORM'!$M$7="",0,IF(L2062=LIST!$A$78,0,IF('CLAIM FORM'!$M$7="R&amp;D",0,IF(E2062="",LIST!$A$75,IF(F2062=LIST!$F$30,0,IFERROR(((VLOOKUP(E2062,'TRAINING CODE'!B:D,3,FALSE)*MIN(D2062,8))),LIST!$A$76)))))))</f>
        <v/>
      </c>
      <c r="L2062" s="183" t="str">
        <f>IF(B2062="","",IF('CLAIM FORM'!$M$7="",LIST!$A$77,IFERROR(VLOOKUP(B2062,'PHR (Project Hourly Rate)'!B:G,6,FALSE),LIST!$A$78)))</f>
        <v/>
      </c>
    </row>
    <row r="2063" spans="1:12" ht="36" customHeight="1">
      <c r="A2063" s="184">
        <v>2061</v>
      </c>
      <c r="B2063" s="46"/>
      <c r="C2063" s="47"/>
      <c r="D2063" s="48"/>
      <c r="E2063" s="49"/>
      <c r="F2063" s="49"/>
      <c r="G2063" s="41" t="str">
        <f>IF(C2063="","",VLOOKUP(WEEKDAY(C2063),LIST!$A$15:$B$21,2,FALSE))</f>
        <v/>
      </c>
      <c r="H2063" s="42" t="str">
        <f>IF(B2063="","",IF(L2063=LIST!$A$80,LIST!$A$78,IF(L2063=LIST!$A$81,LIST!$A$78,IF(L2063=LIST!$A$82,LIST!$A$78,IF(IFERROR(VLOOKUP(B2063,'PHR (Project Hourly Rate)'!B:G,6,FALSE),LIST!$A$78)=0,LIST!$A$79,L2063)))))</f>
        <v/>
      </c>
      <c r="I2063" s="42" t="str">
        <f>IF(B2063="","",IF(L2063=LIST!$A$75,"",IF(K2063=LIST!$A$76,LIST!$A$76,IF(L2063=LIST!$A$77,"",IF(L2063=LIST!$A$78,"",IF(L2063=LIST!$A$80,"",IF(L2063=LIST!$A$72,"",IF(L2063=LIST!$A$73,"",IF(L2063=LIST!$A$81,"",IF(L2063=LIST!$A$82,"",IF(L2063=LIST!$A$79,"",IF(K2063=LIST!$A$75,LIST!$A$75,ROUND(J2063*L2063,2)))))))))))))</f>
        <v/>
      </c>
      <c r="J2063" s="43">
        <f>IF(D2063="",0,IF(K2063=LIST!$A$75,0,IF(K2063=LIST!$A$76,0,IF(K2063=LIST!$A$77,0,IF(K2063=LIST!$A$78,0,(MIN(D2063,8)-K2063))))))</f>
        <v>0</v>
      </c>
      <c r="K2063" s="185" t="str">
        <f>IF(D2063="","",IF('CLAIM FORM'!$M$7="",0,IF(L2063=LIST!$A$78,0,IF('CLAIM FORM'!$M$7="R&amp;D",0,IF(E2063="",LIST!$A$75,IF(F2063=LIST!$F$30,0,IFERROR(((VLOOKUP(E2063,'TRAINING CODE'!B:D,3,FALSE)*MIN(D2063,8))),LIST!$A$76)))))))</f>
        <v/>
      </c>
      <c r="L2063" s="183" t="str">
        <f>IF(B2063="","",IF('CLAIM FORM'!$M$7="",LIST!$A$77,IFERROR(VLOOKUP(B2063,'PHR (Project Hourly Rate)'!B:G,6,FALSE),LIST!$A$78)))</f>
        <v/>
      </c>
    </row>
    <row r="2064" spans="1:12" ht="36" customHeight="1">
      <c r="A2064" s="184">
        <v>2062</v>
      </c>
      <c r="B2064" s="46"/>
      <c r="C2064" s="47"/>
      <c r="D2064" s="48"/>
      <c r="E2064" s="49"/>
      <c r="F2064" s="49"/>
      <c r="G2064" s="41" t="str">
        <f>IF(C2064="","",VLOOKUP(WEEKDAY(C2064),LIST!$A$15:$B$21,2,FALSE))</f>
        <v/>
      </c>
      <c r="H2064" s="42" t="str">
        <f>IF(B2064="","",IF(L2064=LIST!$A$80,LIST!$A$78,IF(L2064=LIST!$A$81,LIST!$A$78,IF(L2064=LIST!$A$82,LIST!$A$78,IF(IFERROR(VLOOKUP(B2064,'PHR (Project Hourly Rate)'!B:G,6,FALSE),LIST!$A$78)=0,LIST!$A$79,L2064)))))</f>
        <v/>
      </c>
      <c r="I2064" s="42" t="str">
        <f>IF(B2064="","",IF(L2064=LIST!$A$75,"",IF(K2064=LIST!$A$76,LIST!$A$76,IF(L2064=LIST!$A$77,"",IF(L2064=LIST!$A$78,"",IF(L2064=LIST!$A$80,"",IF(L2064=LIST!$A$72,"",IF(L2064=LIST!$A$73,"",IF(L2064=LIST!$A$81,"",IF(L2064=LIST!$A$82,"",IF(L2064=LIST!$A$79,"",IF(K2064=LIST!$A$75,LIST!$A$75,ROUND(J2064*L2064,2)))))))))))))</f>
        <v/>
      </c>
      <c r="J2064" s="43">
        <f>IF(D2064="",0,IF(K2064=LIST!$A$75,0,IF(K2064=LIST!$A$76,0,IF(K2064=LIST!$A$77,0,IF(K2064=LIST!$A$78,0,(MIN(D2064,8)-K2064))))))</f>
        <v>0</v>
      </c>
      <c r="K2064" s="185" t="str">
        <f>IF(D2064="","",IF('CLAIM FORM'!$M$7="",0,IF(L2064=LIST!$A$78,0,IF('CLAIM FORM'!$M$7="R&amp;D",0,IF(E2064="",LIST!$A$75,IF(F2064=LIST!$F$30,0,IFERROR(((VLOOKUP(E2064,'TRAINING CODE'!B:D,3,FALSE)*MIN(D2064,8))),LIST!$A$76)))))))</f>
        <v/>
      </c>
      <c r="L2064" s="183" t="str">
        <f>IF(B2064="","",IF('CLAIM FORM'!$M$7="",LIST!$A$77,IFERROR(VLOOKUP(B2064,'PHR (Project Hourly Rate)'!B:G,6,FALSE),LIST!$A$78)))</f>
        <v/>
      </c>
    </row>
    <row r="2065" spans="1:12" ht="36" customHeight="1">
      <c r="A2065" s="184">
        <v>2063</v>
      </c>
      <c r="B2065" s="46"/>
      <c r="C2065" s="47"/>
      <c r="D2065" s="48"/>
      <c r="E2065" s="49"/>
      <c r="F2065" s="49"/>
      <c r="G2065" s="41" t="str">
        <f>IF(C2065="","",VLOOKUP(WEEKDAY(C2065),LIST!$A$15:$B$21,2,FALSE))</f>
        <v/>
      </c>
      <c r="H2065" s="42" t="str">
        <f>IF(B2065="","",IF(L2065=LIST!$A$80,LIST!$A$78,IF(L2065=LIST!$A$81,LIST!$A$78,IF(L2065=LIST!$A$82,LIST!$A$78,IF(IFERROR(VLOOKUP(B2065,'PHR (Project Hourly Rate)'!B:G,6,FALSE),LIST!$A$78)=0,LIST!$A$79,L2065)))))</f>
        <v/>
      </c>
      <c r="I2065" s="42" t="str">
        <f>IF(B2065="","",IF(L2065=LIST!$A$75,"",IF(K2065=LIST!$A$76,LIST!$A$76,IF(L2065=LIST!$A$77,"",IF(L2065=LIST!$A$78,"",IF(L2065=LIST!$A$80,"",IF(L2065=LIST!$A$72,"",IF(L2065=LIST!$A$73,"",IF(L2065=LIST!$A$81,"",IF(L2065=LIST!$A$82,"",IF(L2065=LIST!$A$79,"",IF(K2065=LIST!$A$75,LIST!$A$75,ROUND(J2065*L2065,2)))))))))))))</f>
        <v/>
      </c>
      <c r="J2065" s="43">
        <f>IF(D2065="",0,IF(K2065=LIST!$A$75,0,IF(K2065=LIST!$A$76,0,IF(K2065=LIST!$A$77,0,IF(K2065=LIST!$A$78,0,(MIN(D2065,8)-K2065))))))</f>
        <v>0</v>
      </c>
      <c r="K2065" s="185" t="str">
        <f>IF(D2065="","",IF('CLAIM FORM'!$M$7="",0,IF(L2065=LIST!$A$78,0,IF('CLAIM FORM'!$M$7="R&amp;D",0,IF(E2065="",LIST!$A$75,IF(F2065=LIST!$F$30,0,IFERROR(((VLOOKUP(E2065,'TRAINING CODE'!B:D,3,FALSE)*MIN(D2065,8))),LIST!$A$76)))))))</f>
        <v/>
      </c>
      <c r="L2065" s="183" t="str">
        <f>IF(B2065="","",IF('CLAIM FORM'!$M$7="",LIST!$A$77,IFERROR(VLOOKUP(B2065,'PHR (Project Hourly Rate)'!B:G,6,FALSE),LIST!$A$78)))</f>
        <v/>
      </c>
    </row>
    <row r="2066" spans="1:12" ht="36" customHeight="1">
      <c r="A2066" s="184">
        <v>2064</v>
      </c>
      <c r="B2066" s="46"/>
      <c r="C2066" s="47"/>
      <c r="D2066" s="48"/>
      <c r="E2066" s="49"/>
      <c r="F2066" s="49"/>
      <c r="G2066" s="41" t="str">
        <f>IF(C2066="","",VLOOKUP(WEEKDAY(C2066),LIST!$A$15:$B$21,2,FALSE))</f>
        <v/>
      </c>
      <c r="H2066" s="42" t="str">
        <f>IF(B2066="","",IF(L2066=LIST!$A$80,LIST!$A$78,IF(L2066=LIST!$A$81,LIST!$A$78,IF(L2066=LIST!$A$82,LIST!$A$78,IF(IFERROR(VLOOKUP(B2066,'PHR (Project Hourly Rate)'!B:G,6,FALSE),LIST!$A$78)=0,LIST!$A$79,L2066)))))</f>
        <v/>
      </c>
      <c r="I2066" s="42" t="str">
        <f>IF(B2066="","",IF(L2066=LIST!$A$75,"",IF(K2066=LIST!$A$76,LIST!$A$76,IF(L2066=LIST!$A$77,"",IF(L2066=LIST!$A$78,"",IF(L2066=LIST!$A$80,"",IF(L2066=LIST!$A$72,"",IF(L2066=LIST!$A$73,"",IF(L2066=LIST!$A$81,"",IF(L2066=LIST!$A$82,"",IF(L2066=LIST!$A$79,"",IF(K2066=LIST!$A$75,LIST!$A$75,ROUND(J2066*L2066,2)))))))))))))</f>
        <v/>
      </c>
      <c r="J2066" s="43">
        <f>IF(D2066="",0,IF(K2066=LIST!$A$75,0,IF(K2066=LIST!$A$76,0,IF(K2066=LIST!$A$77,0,IF(K2066=LIST!$A$78,0,(MIN(D2066,8)-K2066))))))</f>
        <v>0</v>
      </c>
      <c r="K2066" s="185" t="str">
        <f>IF(D2066="","",IF('CLAIM FORM'!$M$7="",0,IF(L2066=LIST!$A$78,0,IF('CLAIM FORM'!$M$7="R&amp;D",0,IF(E2066="",LIST!$A$75,IF(F2066=LIST!$F$30,0,IFERROR(((VLOOKUP(E2066,'TRAINING CODE'!B:D,3,FALSE)*MIN(D2066,8))),LIST!$A$76)))))))</f>
        <v/>
      </c>
      <c r="L2066" s="183" t="str">
        <f>IF(B2066="","",IF('CLAIM FORM'!$M$7="",LIST!$A$77,IFERROR(VLOOKUP(B2066,'PHR (Project Hourly Rate)'!B:G,6,FALSE),LIST!$A$78)))</f>
        <v/>
      </c>
    </row>
    <row r="2067" spans="1:12" ht="36" customHeight="1">
      <c r="A2067" s="184">
        <v>2065</v>
      </c>
      <c r="B2067" s="46"/>
      <c r="C2067" s="47"/>
      <c r="D2067" s="48"/>
      <c r="E2067" s="49"/>
      <c r="F2067" s="49"/>
      <c r="G2067" s="41" t="str">
        <f>IF(C2067="","",VLOOKUP(WEEKDAY(C2067),LIST!$A$15:$B$21,2,FALSE))</f>
        <v/>
      </c>
      <c r="H2067" s="42" t="str">
        <f>IF(B2067="","",IF(L2067=LIST!$A$80,LIST!$A$78,IF(L2067=LIST!$A$81,LIST!$A$78,IF(L2067=LIST!$A$82,LIST!$A$78,IF(IFERROR(VLOOKUP(B2067,'PHR (Project Hourly Rate)'!B:G,6,FALSE),LIST!$A$78)=0,LIST!$A$79,L2067)))))</f>
        <v/>
      </c>
      <c r="I2067" s="42" t="str">
        <f>IF(B2067="","",IF(L2067=LIST!$A$75,"",IF(K2067=LIST!$A$76,LIST!$A$76,IF(L2067=LIST!$A$77,"",IF(L2067=LIST!$A$78,"",IF(L2067=LIST!$A$80,"",IF(L2067=LIST!$A$72,"",IF(L2067=LIST!$A$73,"",IF(L2067=LIST!$A$81,"",IF(L2067=LIST!$A$82,"",IF(L2067=LIST!$A$79,"",IF(K2067=LIST!$A$75,LIST!$A$75,ROUND(J2067*L2067,2)))))))))))))</f>
        <v/>
      </c>
      <c r="J2067" s="43">
        <f>IF(D2067="",0,IF(K2067=LIST!$A$75,0,IF(K2067=LIST!$A$76,0,IF(K2067=LIST!$A$77,0,IF(K2067=LIST!$A$78,0,(MIN(D2067,8)-K2067))))))</f>
        <v>0</v>
      </c>
      <c r="K2067" s="185" t="str">
        <f>IF(D2067="","",IF('CLAIM FORM'!$M$7="",0,IF(L2067=LIST!$A$78,0,IF('CLAIM FORM'!$M$7="R&amp;D",0,IF(E2067="",LIST!$A$75,IF(F2067=LIST!$F$30,0,IFERROR(((VLOOKUP(E2067,'TRAINING CODE'!B:D,3,FALSE)*MIN(D2067,8))),LIST!$A$76)))))))</f>
        <v/>
      </c>
      <c r="L2067" s="183" t="str">
        <f>IF(B2067="","",IF('CLAIM FORM'!$M$7="",LIST!$A$77,IFERROR(VLOOKUP(B2067,'PHR (Project Hourly Rate)'!B:G,6,FALSE),LIST!$A$78)))</f>
        <v/>
      </c>
    </row>
    <row r="2068" spans="1:12" ht="36" customHeight="1">
      <c r="A2068" s="184">
        <v>2066</v>
      </c>
      <c r="B2068" s="46"/>
      <c r="C2068" s="47"/>
      <c r="D2068" s="48"/>
      <c r="E2068" s="49"/>
      <c r="F2068" s="49"/>
      <c r="G2068" s="41" t="str">
        <f>IF(C2068="","",VLOOKUP(WEEKDAY(C2068),LIST!$A$15:$B$21,2,FALSE))</f>
        <v/>
      </c>
      <c r="H2068" s="42" t="str">
        <f>IF(B2068="","",IF(L2068=LIST!$A$80,LIST!$A$78,IF(L2068=LIST!$A$81,LIST!$A$78,IF(L2068=LIST!$A$82,LIST!$A$78,IF(IFERROR(VLOOKUP(B2068,'PHR (Project Hourly Rate)'!B:G,6,FALSE),LIST!$A$78)=0,LIST!$A$79,L2068)))))</f>
        <v/>
      </c>
      <c r="I2068" s="42" t="str">
        <f>IF(B2068="","",IF(L2068=LIST!$A$75,"",IF(K2068=LIST!$A$76,LIST!$A$76,IF(L2068=LIST!$A$77,"",IF(L2068=LIST!$A$78,"",IF(L2068=LIST!$A$80,"",IF(L2068=LIST!$A$72,"",IF(L2068=LIST!$A$73,"",IF(L2068=LIST!$A$81,"",IF(L2068=LIST!$A$82,"",IF(L2068=LIST!$A$79,"",IF(K2068=LIST!$A$75,LIST!$A$75,ROUND(J2068*L2068,2)))))))))))))</f>
        <v/>
      </c>
      <c r="J2068" s="43">
        <f>IF(D2068="",0,IF(K2068=LIST!$A$75,0,IF(K2068=LIST!$A$76,0,IF(K2068=LIST!$A$77,0,IF(K2068=LIST!$A$78,0,(MIN(D2068,8)-K2068))))))</f>
        <v>0</v>
      </c>
      <c r="K2068" s="185" t="str">
        <f>IF(D2068="","",IF('CLAIM FORM'!$M$7="",0,IF(L2068=LIST!$A$78,0,IF('CLAIM FORM'!$M$7="R&amp;D",0,IF(E2068="",LIST!$A$75,IF(F2068=LIST!$F$30,0,IFERROR(((VLOOKUP(E2068,'TRAINING CODE'!B:D,3,FALSE)*MIN(D2068,8))),LIST!$A$76)))))))</f>
        <v/>
      </c>
      <c r="L2068" s="183" t="str">
        <f>IF(B2068="","",IF('CLAIM FORM'!$M$7="",LIST!$A$77,IFERROR(VLOOKUP(B2068,'PHR (Project Hourly Rate)'!B:G,6,FALSE),LIST!$A$78)))</f>
        <v/>
      </c>
    </row>
    <row r="2069" spans="1:12" ht="36" customHeight="1">
      <c r="A2069" s="184">
        <v>2067</v>
      </c>
      <c r="B2069" s="46"/>
      <c r="C2069" s="47"/>
      <c r="D2069" s="48"/>
      <c r="E2069" s="49"/>
      <c r="F2069" s="49"/>
      <c r="G2069" s="41" t="str">
        <f>IF(C2069="","",VLOOKUP(WEEKDAY(C2069),LIST!$A$15:$B$21,2,FALSE))</f>
        <v/>
      </c>
      <c r="H2069" s="42" t="str">
        <f>IF(B2069="","",IF(L2069=LIST!$A$80,LIST!$A$78,IF(L2069=LIST!$A$81,LIST!$A$78,IF(L2069=LIST!$A$82,LIST!$A$78,IF(IFERROR(VLOOKUP(B2069,'PHR (Project Hourly Rate)'!B:G,6,FALSE),LIST!$A$78)=0,LIST!$A$79,L2069)))))</f>
        <v/>
      </c>
      <c r="I2069" s="42" t="str">
        <f>IF(B2069="","",IF(L2069=LIST!$A$75,"",IF(K2069=LIST!$A$76,LIST!$A$76,IF(L2069=LIST!$A$77,"",IF(L2069=LIST!$A$78,"",IF(L2069=LIST!$A$80,"",IF(L2069=LIST!$A$72,"",IF(L2069=LIST!$A$73,"",IF(L2069=LIST!$A$81,"",IF(L2069=LIST!$A$82,"",IF(L2069=LIST!$A$79,"",IF(K2069=LIST!$A$75,LIST!$A$75,ROUND(J2069*L2069,2)))))))))))))</f>
        <v/>
      </c>
      <c r="J2069" s="43">
        <f>IF(D2069="",0,IF(K2069=LIST!$A$75,0,IF(K2069=LIST!$A$76,0,IF(K2069=LIST!$A$77,0,IF(K2069=LIST!$A$78,0,(MIN(D2069,8)-K2069))))))</f>
        <v>0</v>
      </c>
      <c r="K2069" s="185" t="str">
        <f>IF(D2069="","",IF('CLAIM FORM'!$M$7="",0,IF(L2069=LIST!$A$78,0,IF('CLAIM FORM'!$M$7="R&amp;D",0,IF(E2069="",LIST!$A$75,IF(F2069=LIST!$F$30,0,IFERROR(((VLOOKUP(E2069,'TRAINING CODE'!B:D,3,FALSE)*MIN(D2069,8))),LIST!$A$76)))))))</f>
        <v/>
      </c>
      <c r="L2069" s="183" t="str">
        <f>IF(B2069="","",IF('CLAIM FORM'!$M$7="",LIST!$A$77,IFERROR(VLOOKUP(B2069,'PHR (Project Hourly Rate)'!B:G,6,FALSE),LIST!$A$78)))</f>
        <v/>
      </c>
    </row>
    <row r="2070" spans="1:12" ht="36" customHeight="1">
      <c r="A2070" s="184">
        <v>2068</v>
      </c>
      <c r="B2070" s="46"/>
      <c r="C2070" s="47"/>
      <c r="D2070" s="48"/>
      <c r="E2070" s="49"/>
      <c r="F2070" s="49"/>
      <c r="G2070" s="41" t="str">
        <f>IF(C2070="","",VLOOKUP(WEEKDAY(C2070),LIST!$A$15:$B$21,2,FALSE))</f>
        <v/>
      </c>
      <c r="H2070" s="42" t="str">
        <f>IF(B2070="","",IF(L2070=LIST!$A$80,LIST!$A$78,IF(L2070=LIST!$A$81,LIST!$A$78,IF(L2070=LIST!$A$82,LIST!$A$78,IF(IFERROR(VLOOKUP(B2070,'PHR (Project Hourly Rate)'!B:G,6,FALSE),LIST!$A$78)=0,LIST!$A$79,L2070)))))</f>
        <v/>
      </c>
      <c r="I2070" s="42" t="str">
        <f>IF(B2070="","",IF(L2070=LIST!$A$75,"",IF(K2070=LIST!$A$76,LIST!$A$76,IF(L2070=LIST!$A$77,"",IF(L2070=LIST!$A$78,"",IF(L2070=LIST!$A$80,"",IF(L2070=LIST!$A$72,"",IF(L2070=LIST!$A$73,"",IF(L2070=LIST!$A$81,"",IF(L2070=LIST!$A$82,"",IF(L2070=LIST!$A$79,"",IF(K2070=LIST!$A$75,LIST!$A$75,ROUND(J2070*L2070,2)))))))))))))</f>
        <v/>
      </c>
      <c r="J2070" s="43">
        <f>IF(D2070="",0,IF(K2070=LIST!$A$75,0,IF(K2070=LIST!$A$76,0,IF(K2070=LIST!$A$77,0,IF(K2070=LIST!$A$78,0,(MIN(D2070,8)-K2070))))))</f>
        <v>0</v>
      </c>
      <c r="K2070" s="185" t="str">
        <f>IF(D2070="","",IF('CLAIM FORM'!$M$7="",0,IF(L2070=LIST!$A$78,0,IF('CLAIM FORM'!$M$7="R&amp;D",0,IF(E2070="",LIST!$A$75,IF(F2070=LIST!$F$30,0,IFERROR(((VLOOKUP(E2070,'TRAINING CODE'!B:D,3,FALSE)*MIN(D2070,8))),LIST!$A$76)))))))</f>
        <v/>
      </c>
      <c r="L2070" s="183" t="str">
        <f>IF(B2070="","",IF('CLAIM FORM'!$M$7="",LIST!$A$77,IFERROR(VLOOKUP(B2070,'PHR (Project Hourly Rate)'!B:G,6,FALSE),LIST!$A$78)))</f>
        <v/>
      </c>
    </row>
    <row r="2071" spans="1:12" ht="36" customHeight="1">
      <c r="A2071" s="184">
        <v>2069</v>
      </c>
      <c r="B2071" s="46"/>
      <c r="C2071" s="47"/>
      <c r="D2071" s="48"/>
      <c r="E2071" s="49"/>
      <c r="F2071" s="49"/>
      <c r="G2071" s="41" t="str">
        <f>IF(C2071="","",VLOOKUP(WEEKDAY(C2071),LIST!$A$15:$B$21,2,FALSE))</f>
        <v/>
      </c>
      <c r="H2071" s="42" t="str">
        <f>IF(B2071="","",IF(L2071=LIST!$A$80,LIST!$A$78,IF(L2071=LIST!$A$81,LIST!$A$78,IF(L2071=LIST!$A$82,LIST!$A$78,IF(IFERROR(VLOOKUP(B2071,'PHR (Project Hourly Rate)'!B:G,6,FALSE),LIST!$A$78)=0,LIST!$A$79,L2071)))))</f>
        <v/>
      </c>
      <c r="I2071" s="42" t="str">
        <f>IF(B2071="","",IF(L2071=LIST!$A$75,"",IF(K2071=LIST!$A$76,LIST!$A$76,IF(L2071=LIST!$A$77,"",IF(L2071=LIST!$A$78,"",IF(L2071=LIST!$A$80,"",IF(L2071=LIST!$A$72,"",IF(L2071=LIST!$A$73,"",IF(L2071=LIST!$A$81,"",IF(L2071=LIST!$A$82,"",IF(L2071=LIST!$A$79,"",IF(K2071=LIST!$A$75,LIST!$A$75,ROUND(J2071*L2071,2)))))))))))))</f>
        <v/>
      </c>
      <c r="J2071" s="43">
        <f>IF(D2071="",0,IF(K2071=LIST!$A$75,0,IF(K2071=LIST!$A$76,0,IF(K2071=LIST!$A$77,0,IF(K2071=LIST!$A$78,0,(MIN(D2071,8)-K2071))))))</f>
        <v>0</v>
      </c>
      <c r="K2071" s="185" t="str">
        <f>IF(D2071="","",IF('CLAIM FORM'!$M$7="",0,IF(L2071=LIST!$A$78,0,IF('CLAIM FORM'!$M$7="R&amp;D",0,IF(E2071="",LIST!$A$75,IF(F2071=LIST!$F$30,0,IFERROR(((VLOOKUP(E2071,'TRAINING CODE'!B:D,3,FALSE)*MIN(D2071,8))),LIST!$A$76)))))))</f>
        <v/>
      </c>
      <c r="L2071" s="183" t="str">
        <f>IF(B2071="","",IF('CLAIM FORM'!$M$7="",LIST!$A$77,IFERROR(VLOOKUP(B2071,'PHR (Project Hourly Rate)'!B:G,6,FALSE),LIST!$A$78)))</f>
        <v/>
      </c>
    </row>
    <row r="2072" spans="1:12" ht="36" customHeight="1">
      <c r="A2072" s="184">
        <v>2070</v>
      </c>
      <c r="B2072" s="46"/>
      <c r="C2072" s="47"/>
      <c r="D2072" s="48"/>
      <c r="E2072" s="49"/>
      <c r="F2072" s="49"/>
      <c r="G2072" s="41" t="str">
        <f>IF(C2072="","",VLOOKUP(WEEKDAY(C2072),LIST!$A$15:$B$21,2,FALSE))</f>
        <v/>
      </c>
      <c r="H2072" s="42" t="str">
        <f>IF(B2072="","",IF(L2072=LIST!$A$80,LIST!$A$78,IF(L2072=LIST!$A$81,LIST!$A$78,IF(L2072=LIST!$A$82,LIST!$A$78,IF(IFERROR(VLOOKUP(B2072,'PHR (Project Hourly Rate)'!B:G,6,FALSE),LIST!$A$78)=0,LIST!$A$79,L2072)))))</f>
        <v/>
      </c>
      <c r="I2072" s="42" t="str">
        <f>IF(B2072="","",IF(L2072=LIST!$A$75,"",IF(K2072=LIST!$A$76,LIST!$A$76,IF(L2072=LIST!$A$77,"",IF(L2072=LIST!$A$78,"",IF(L2072=LIST!$A$80,"",IF(L2072=LIST!$A$72,"",IF(L2072=LIST!$A$73,"",IF(L2072=LIST!$A$81,"",IF(L2072=LIST!$A$82,"",IF(L2072=LIST!$A$79,"",IF(K2072=LIST!$A$75,LIST!$A$75,ROUND(J2072*L2072,2)))))))))))))</f>
        <v/>
      </c>
      <c r="J2072" s="43">
        <f>IF(D2072="",0,IF(K2072=LIST!$A$75,0,IF(K2072=LIST!$A$76,0,IF(K2072=LIST!$A$77,0,IF(K2072=LIST!$A$78,0,(MIN(D2072,8)-K2072))))))</f>
        <v>0</v>
      </c>
      <c r="K2072" s="185" t="str">
        <f>IF(D2072="","",IF('CLAIM FORM'!$M$7="",0,IF(L2072=LIST!$A$78,0,IF('CLAIM FORM'!$M$7="R&amp;D",0,IF(E2072="",LIST!$A$75,IF(F2072=LIST!$F$30,0,IFERROR(((VLOOKUP(E2072,'TRAINING CODE'!B:D,3,FALSE)*MIN(D2072,8))),LIST!$A$76)))))))</f>
        <v/>
      </c>
      <c r="L2072" s="183" t="str">
        <f>IF(B2072="","",IF('CLAIM FORM'!$M$7="",LIST!$A$77,IFERROR(VLOOKUP(B2072,'PHR (Project Hourly Rate)'!B:G,6,FALSE),LIST!$A$78)))</f>
        <v/>
      </c>
    </row>
    <row r="2073" spans="1:12" ht="36" customHeight="1">
      <c r="A2073" s="184">
        <v>2071</v>
      </c>
      <c r="B2073" s="46"/>
      <c r="C2073" s="47"/>
      <c r="D2073" s="48"/>
      <c r="E2073" s="49"/>
      <c r="F2073" s="49"/>
      <c r="G2073" s="41" t="str">
        <f>IF(C2073="","",VLOOKUP(WEEKDAY(C2073),LIST!$A$15:$B$21,2,FALSE))</f>
        <v/>
      </c>
      <c r="H2073" s="42" t="str">
        <f>IF(B2073="","",IF(L2073=LIST!$A$80,LIST!$A$78,IF(L2073=LIST!$A$81,LIST!$A$78,IF(L2073=LIST!$A$82,LIST!$A$78,IF(IFERROR(VLOOKUP(B2073,'PHR (Project Hourly Rate)'!B:G,6,FALSE),LIST!$A$78)=0,LIST!$A$79,L2073)))))</f>
        <v/>
      </c>
      <c r="I2073" s="42" t="str">
        <f>IF(B2073="","",IF(L2073=LIST!$A$75,"",IF(K2073=LIST!$A$76,LIST!$A$76,IF(L2073=LIST!$A$77,"",IF(L2073=LIST!$A$78,"",IF(L2073=LIST!$A$80,"",IF(L2073=LIST!$A$72,"",IF(L2073=LIST!$A$73,"",IF(L2073=LIST!$A$81,"",IF(L2073=LIST!$A$82,"",IF(L2073=LIST!$A$79,"",IF(K2073=LIST!$A$75,LIST!$A$75,ROUND(J2073*L2073,2)))))))))))))</f>
        <v/>
      </c>
      <c r="J2073" s="43">
        <f>IF(D2073="",0,IF(K2073=LIST!$A$75,0,IF(K2073=LIST!$A$76,0,IF(K2073=LIST!$A$77,0,IF(K2073=LIST!$A$78,0,(MIN(D2073,8)-K2073))))))</f>
        <v>0</v>
      </c>
      <c r="K2073" s="185" t="str">
        <f>IF(D2073="","",IF('CLAIM FORM'!$M$7="",0,IF(L2073=LIST!$A$78,0,IF('CLAIM FORM'!$M$7="R&amp;D",0,IF(E2073="",LIST!$A$75,IF(F2073=LIST!$F$30,0,IFERROR(((VLOOKUP(E2073,'TRAINING CODE'!B:D,3,FALSE)*MIN(D2073,8))),LIST!$A$76)))))))</f>
        <v/>
      </c>
      <c r="L2073" s="183" t="str">
        <f>IF(B2073="","",IF('CLAIM FORM'!$M$7="",LIST!$A$77,IFERROR(VLOOKUP(B2073,'PHR (Project Hourly Rate)'!B:G,6,FALSE),LIST!$A$78)))</f>
        <v/>
      </c>
    </row>
    <row r="2074" spans="1:12" ht="36" customHeight="1">
      <c r="A2074" s="184">
        <v>2072</v>
      </c>
      <c r="B2074" s="46"/>
      <c r="C2074" s="47"/>
      <c r="D2074" s="48"/>
      <c r="E2074" s="49"/>
      <c r="F2074" s="49"/>
      <c r="G2074" s="41" t="str">
        <f>IF(C2074="","",VLOOKUP(WEEKDAY(C2074),LIST!$A$15:$B$21,2,FALSE))</f>
        <v/>
      </c>
      <c r="H2074" s="42" t="str">
        <f>IF(B2074="","",IF(L2074=LIST!$A$80,LIST!$A$78,IF(L2074=LIST!$A$81,LIST!$A$78,IF(L2074=LIST!$A$82,LIST!$A$78,IF(IFERROR(VLOOKUP(B2074,'PHR (Project Hourly Rate)'!B:G,6,FALSE),LIST!$A$78)=0,LIST!$A$79,L2074)))))</f>
        <v/>
      </c>
      <c r="I2074" s="42" t="str">
        <f>IF(B2074="","",IF(L2074=LIST!$A$75,"",IF(K2074=LIST!$A$76,LIST!$A$76,IF(L2074=LIST!$A$77,"",IF(L2074=LIST!$A$78,"",IF(L2074=LIST!$A$80,"",IF(L2074=LIST!$A$72,"",IF(L2074=LIST!$A$73,"",IF(L2074=LIST!$A$81,"",IF(L2074=LIST!$A$82,"",IF(L2074=LIST!$A$79,"",IF(K2074=LIST!$A$75,LIST!$A$75,ROUND(J2074*L2074,2)))))))))))))</f>
        <v/>
      </c>
      <c r="J2074" s="43">
        <f>IF(D2074="",0,IF(K2074=LIST!$A$75,0,IF(K2074=LIST!$A$76,0,IF(K2074=LIST!$A$77,0,IF(K2074=LIST!$A$78,0,(MIN(D2074,8)-K2074))))))</f>
        <v>0</v>
      </c>
      <c r="K2074" s="185" t="str">
        <f>IF(D2074="","",IF('CLAIM FORM'!$M$7="",0,IF(L2074=LIST!$A$78,0,IF('CLAIM FORM'!$M$7="R&amp;D",0,IF(E2074="",LIST!$A$75,IF(F2074=LIST!$F$30,0,IFERROR(((VLOOKUP(E2074,'TRAINING CODE'!B:D,3,FALSE)*MIN(D2074,8))),LIST!$A$76)))))))</f>
        <v/>
      </c>
      <c r="L2074" s="183" t="str">
        <f>IF(B2074="","",IF('CLAIM FORM'!$M$7="",LIST!$A$77,IFERROR(VLOOKUP(B2074,'PHR (Project Hourly Rate)'!B:G,6,FALSE),LIST!$A$78)))</f>
        <v/>
      </c>
    </row>
    <row r="2075" spans="1:12" ht="36" customHeight="1">
      <c r="A2075" s="184">
        <v>2073</v>
      </c>
      <c r="B2075" s="46"/>
      <c r="C2075" s="47"/>
      <c r="D2075" s="48"/>
      <c r="E2075" s="49"/>
      <c r="F2075" s="49"/>
      <c r="G2075" s="41" t="str">
        <f>IF(C2075="","",VLOOKUP(WEEKDAY(C2075),LIST!$A$15:$B$21,2,FALSE))</f>
        <v/>
      </c>
      <c r="H2075" s="42" t="str">
        <f>IF(B2075="","",IF(L2075=LIST!$A$80,LIST!$A$78,IF(L2075=LIST!$A$81,LIST!$A$78,IF(L2075=LIST!$A$82,LIST!$A$78,IF(IFERROR(VLOOKUP(B2075,'PHR (Project Hourly Rate)'!B:G,6,FALSE),LIST!$A$78)=0,LIST!$A$79,L2075)))))</f>
        <v/>
      </c>
      <c r="I2075" s="42" t="str">
        <f>IF(B2075="","",IF(L2075=LIST!$A$75,"",IF(K2075=LIST!$A$76,LIST!$A$76,IF(L2075=LIST!$A$77,"",IF(L2075=LIST!$A$78,"",IF(L2075=LIST!$A$80,"",IF(L2075=LIST!$A$72,"",IF(L2075=LIST!$A$73,"",IF(L2075=LIST!$A$81,"",IF(L2075=LIST!$A$82,"",IF(L2075=LIST!$A$79,"",IF(K2075=LIST!$A$75,LIST!$A$75,ROUND(J2075*L2075,2)))))))))))))</f>
        <v/>
      </c>
      <c r="J2075" s="43">
        <f>IF(D2075="",0,IF(K2075=LIST!$A$75,0,IF(K2075=LIST!$A$76,0,IF(K2075=LIST!$A$77,0,IF(K2075=LIST!$A$78,0,(MIN(D2075,8)-K2075))))))</f>
        <v>0</v>
      </c>
      <c r="K2075" s="185" t="str">
        <f>IF(D2075="","",IF('CLAIM FORM'!$M$7="",0,IF(L2075=LIST!$A$78,0,IF('CLAIM FORM'!$M$7="R&amp;D",0,IF(E2075="",LIST!$A$75,IF(F2075=LIST!$F$30,0,IFERROR(((VLOOKUP(E2075,'TRAINING CODE'!B:D,3,FALSE)*MIN(D2075,8))),LIST!$A$76)))))))</f>
        <v/>
      </c>
      <c r="L2075" s="183" t="str">
        <f>IF(B2075="","",IF('CLAIM FORM'!$M$7="",LIST!$A$77,IFERROR(VLOOKUP(B2075,'PHR (Project Hourly Rate)'!B:G,6,FALSE),LIST!$A$78)))</f>
        <v/>
      </c>
    </row>
    <row r="2076" spans="1:12" ht="36" customHeight="1">
      <c r="A2076" s="184">
        <v>2074</v>
      </c>
      <c r="B2076" s="46"/>
      <c r="C2076" s="47"/>
      <c r="D2076" s="48"/>
      <c r="E2076" s="49"/>
      <c r="F2076" s="49"/>
      <c r="G2076" s="41" t="str">
        <f>IF(C2076="","",VLOOKUP(WEEKDAY(C2076),LIST!$A$15:$B$21,2,FALSE))</f>
        <v/>
      </c>
      <c r="H2076" s="42" t="str">
        <f>IF(B2076="","",IF(L2076=LIST!$A$80,LIST!$A$78,IF(L2076=LIST!$A$81,LIST!$A$78,IF(L2076=LIST!$A$82,LIST!$A$78,IF(IFERROR(VLOOKUP(B2076,'PHR (Project Hourly Rate)'!B:G,6,FALSE),LIST!$A$78)=0,LIST!$A$79,L2076)))))</f>
        <v/>
      </c>
      <c r="I2076" s="42" t="str">
        <f>IF(B2076="","",IF(L2076=LIST!$A$75,"",IF(K2076=LIST!$A$76,LIST!$A$76,IF(L2076=LIST!$A$77,"",IF(L2076=LIST!$A$78,"",IF(L2076=LIST!$A$80,"",IF(L2076=LIST!$A$72,"",IF(L2076=LIST!$A$73,"",IF(L2076=LIST!$A$81,"",IF(L2076=LIST!$A$82,"",IF(L2076=LIST!$A$79,"",IF(K2076=LIST!$A$75,LIST!$A$75,ROUND(J2076*L2076,2)))))))))))))</f>
        <v/>
      </c>
      <c r="J2076" s="43">
        <f>IF(D2076="",0,IF(K2076=LIST!$A$75,0,IF(K2076=LIST!$A$76,0,IF(K2076=LIST!$A$77,0,IF(K2076=LIST!$A$78,0,(MIN(D2076,8)-K2076))))))</f>
        <v>0</v>
      </c>
      <c r="K2076" s="185" t="str">
        <f>IF(D2076="","",IF('CLAIM FORM'!$M$7="",0,IF(L2076=LIST!$A$78,0,IF('CLAIM FORM'!$M$7="R&amp;D",0,IF(E2076="",LIST!$A$75,IF(F2076=LIST!$F$30,0,IFERROR(((VLOOKUP(E2076,'TRAINING CODE'!B:D,3,FALSE)*MIN(D2076,8))),LIST!$A$76)))))))</f>
        <v/>
      </c>
      <c r="L2076" s="183" t="str">
        <f>IF(B2076="","",IF('CLAIM FORM'!$M$7="",LIST!$A$77,IFERROR(VLOOKUP(B2076,'PHR (Project Hourly Rate)'!B:G,6,FALSE),LIST!$A$78)))</f>
        <v/>
      </c>
    </row>
    <row r="2077" spans="1:12" ht="36" customHeight="1">
      <c r="A2077" s="184">
        <v>2075</v>
      </c>
      <c r="B2077" s="46"/>
      <c r="C2077" s="47"/>
      <c r="D2077" s="48"/>
      <c r="E2077" s="49"/>
      <c r="F2077" s="49"/>
      <c r="G2077" s="41" t="str">
        <f>IF(C2077="","",VLOOKUP(WEEKDAY(C2077),LIST!$A$15:$B$21,2,FALSE))</f>
        <v/>
      </c>
      <c r="H2077" s="42" t="str">
        <f>IF(B2077="","",IF(L2077=LIST!$A$80,LIST!$A$78,IF(L2077=LIST!$A$81,LIST!$A$78,IF(L2077=LIST!$A$82,LIST!$A$78,IF(IFERROR(VLOOKUP(B2077,'PHR (Project Hourly Rate)'!B:G,6,FALSE),LIST!$A$78)=0,LIST!$A$79,L2077)))))</f>
        <v/>
      </c>
      <c r="I2077" s="42" t="str">
        <f>IF(B2077="","",IF(L2077=LIST!$A$75,"",IF(K2077=LIST!$A$76,LIST!$A$76,IF(L2077=LIST!$A$77,"",IF(L2077=LIST!$A$78,"",IF(L2077=LIST!$A$80,"",IF(L2077=LIST!$A$72,"",IF(L2077=LIST!$A$73,"",IF(L2077=LIST!$A$81,"",IF(L2077=LIST!$A$82,"",IF(L2077=LIST!$A$79,"",IF(K2077=LIST!$A$75,LIST!$A$75,ROUND(J2077*L2077,2)))))))))))))</f>
        <v/>
      </c>
      <c r="J2077" s="43">
        <f>IF(D2077="",0,IF(K2077=LIST!$A$75,0,IF(K2077=LIST!$A$76,0,IF(K2077=LIST!$A$77,0,IF(K2077=LIST!$A$78,0,(MIN(D2077,8)-K2077))))))</f>
        <v>0</v>
      </c>
      <c r="K2077" s="185" t="str">
        <f>IF(D2077="","",IF('CLAIM FORM'!$M$7="",0,IF(L2077=LIST!$A$78,0,IF('CLAIM FORM'!$M$7="R&amp;D",0,IF(E2077="",LIST!$A$75,IF(F2077=LIST!$F$30,0,IFERROR(((VLOOKUP(E2077,'TRAINING CODE'!B:D,3,FALSE)*MIN(D2077,8))),LIST!$A$76)))))))</f>
        <v/>
      </c>
      <c r="L2077" s="183" t="str">
        <f>IF(B2077="","",IF('CLAIM FORM'!$M$7="",LIST!$A$77,IFERROR(VLOOKUP(B2077,'PHR (Project Hourly Rate)'!B:G,6,FALSE),LIST!$A$78)))</f>
        <v/>
      </c>
    </row>
    <row r="2078" spans="1:12" ht="36" customHeight="1">
      <c r="A2078" s="184">
        <v>2076</v>
      </c>
      <c r="B2078" s="46"/>
      <c r="C2078" s="47"/>
      <c r="D2078" s="48"/>
      <c r="E2078" s="49"/>
      <c r="F2078" s="49"/>
      <c r="G2078" s="41" t="str">
        <f>IF(C2078="","",VLOOKUP(WEEKDAY(C2078),LIST!$A$15:$B$21,2,FALSE))</f>
        <v/>
      </c>
      <c r="H2078" s="42" t="str">
        <f>IF(B2078="","",IF(L2078=LIST!$A$80,LIST!$A$78,IF(L2078=LIST!$A$81,LIST!$A$78,IF(L2078=LIST!$A$82,LIST!$A$78,IF(IFERROR(VLOOKUP(B2078,'PHR (Project Hourly Rate)'!B:G,6,FALSE),LIST!$A$78)=0,LIST!$A$79,L2078)))))</f>
        <v/>
      </c>
      <c r="I2078" s="42" t="str">
        <f>IF(B2078="","",IF(L2078=LIST!$A$75,"",IF(K2078=LIST!$A$76,LIST!$A$76,IF(L2078=LIST!$A$77,"",IF(L2078=LIST!$A$78,"",IF(L2078=LIST!$A$80,"",IF(L2078=LIST!$A$72,"",IF(L2078=LIST!$A$73,"",IF(L2078=LIST!$A$81,"",IF(L2078=LIST!$A$82,"",IF(L2078=LIST!$A$79,"",IF(K2078=LIST!$A$75,LIST!$A$75,ROUND(J2078*L2078,2)))))))))))))</f>
        <v/>
      </c>
      <c r="J2078" s="43">
        <f>IF(D2078="",0,IF(K2078=LIST!$A$75,0,IF(K2078=LIST!$A$76,0,IF(K2078=LIST!$A$77,0,IF(K2078=LIST!$A$78,0,(MIN(D2078,8)-K2078))))))</f>
        <v>0</v>
      </c>
      <c r="K2078" s="185" t="str">
        <f>IF(D2078="","",IF('CLAIM FORM'!$M$7="",0,IF(L2078=LIST!$A$78,0,IF('CLAIM FORM'!$M$7="R&amp;D",0,IF(E2078="",LIST!$A$75,IF(F2078=LIST!$F$30,0,IFERROR(((VLOOKUP(E2078,'TRAINING CODE'!B:D,3,FALSE)*MIN(D2078,8))),LIST!$A$76)))))))</f>
        <v/>
      </c>
      <c r="L2078" s="183" t="str">
        <f>IF(B2078="","",IF('CLAIM FORM'!$M$7="",LIST!$A$77,IFERROR(VLOOKUP(B2078,'PHR (Project Hourly Rate)'!B:G,6,FALSE),LIST!$A$78)))</f>
        <v/>
      </c>
    </row>
    <row r="2079" spans="1:12" ht="36" customHeight="1">
      <c r="A2079" s="184">
        <v>2077</v>
      </c>
      <c r="B2079" s="46"/>
      <c r="C2079" s="47"/>
      <c r="D2079" s="48"/>
      <c r="E2079" s="49"/>
      <c r="F2079" s="49"/>
      <c r="G2079" s="41" t="str">
        <f>IF(C2079="","",VLOOKUP(WEEKDAY(C2079),LIST!$A$15:$B$21,2,FALSE))</f>
        <v/>
      </c>
      <c r="H2079" s="42" t="str">
        <f>IF(B2079="","",IF(L2079=LIST!$A$80,LIST!$A$78,IF(L2079=LIST!$A$81,LIST!$A$78,IF(L2079=LIST!$A$82,LIST!$A$78,IF(IFERROR(VLOOKUP(B2079,'PHR (Project Hourly Rate)'!B:G,6,FALSE),LIST!$A$78)=0,LIST!$A$79,L2079)))))</f>
        <v/>
      </c>
      <c r="I2079" s="42" t="str">
        <f>IF(B2079="","",IF(L2079=LIST!$A$75,"",IF(K2079=LIST!$A$76,LIST!$A$76,IF(L2079=LIST!$A$77,"",IF(L2079=LIST!$A$78,"",IF(L2079=LIST!$A$80,"",IF(L2079=LIST!$A$72,"",IF(L2079=LIST!$A$73,"",IF(L2079=LIST!$A$81,"",IF(L2079=LIST!$A$82,"",IF(L2079=LIST!$A$79,"",IF(K2079=LIST!$A$75,LIST!$A$75,ROUND(J2079*L2079,2)))))))))))))</f>
        <v/>
      </c>
      <c r="J2079" s="43">
        <f>IF(D2079="",0,IF(K2079=LIST!$A$75,0,IF(K2079=LIST!$A$76,0,IF(K2079=LIST!$A$77,0,IF(K2079=LIST!$A$78,0,(MIN(D2079,8)-K2079))))))</f>
        <v>0</v>
      </c>
      <c r="K2079" s="185" t="str">
        <f>IF(D2079="","",IF('CLAIM FORM'!$M$7="",0,IF(L2079=LIST!$A$78,0,IF('CLAIM FORM'!$M$7="R&amp;D",0,IF(E2079="",LIST!$A$75,IF(F2079=LIST!$F$30,0,IFERROR(((VLOOKUP(E2079,'TRAINING CODE'!B:D,3,FALSE)*MIN(D2079,8))),LIST!$A$76)))))))</f>
        <v/>
      </c>
      <c r="L2079" s="183" t="str">
        <f>IF(B2079="","",IF('CLAIM FORM'!$M$7="",LIST!$A$77,IFERROR(VLOOKUP(B2079,'PHR (Project Hourly Rate)'!B:G,6,FALSE),LIST!$A$78)))</f>
        <v/>
      </c>
    </row>
    <row r="2080" spans="1:12" ht="36" customHeight="1">
      <c r="A2080" s="184">
        <v>2078</v>
      </c>
      <c r="B2080" s="46"/>
      <c r="C2080" s="47"/>
      <c r="D2080" s="48"/>
      <c r="E2080" s="49"/>
      <c r="F2080" s="49"/>
      <c r="G2080" s="41" t="str">
        <f>IF(C2080="","",VLOOKUP(WEEKDAY(C2080),LIST!$A$15:$B$21,2,FALSE))</f>
        <v/>
      </c>
      <c r="H2080" s="42" t="str">
        <f>IF(B2080="","",IF(L2080=LIST!$A$80,LIST!$A$78,IF(L2080=LIST!$A$81,LIST!$A$78,IF(L2080=LIST!$A$82,LIST!$A$78,IF(IFERROR(VLOOKUP(B2080,'PHR (Project Hourly Rate)'!B:G,6,FALSE),LIST!$A$78)=0,LIST!$A$79,L2080)))))</f>
        <v/>
      </c>
      <c r="I2080" s="42" t="str">
        <f>IF(B2080="","",IF(L2080=LIST!$A$75,"",IF(K2080=LIST!$A$76,LIST!$A$76,IF(L2080=LIST!$A$77,"",IF(L2080=LIST!$A$78,"",IF(L2080=LIST!$A$80,"",IF(L2080=LIST!$A$72,"",IF(L2080=LIST!$A$73,"",IF(L2080=LIST!$A$81,"",IF(L2080=LIST!$A$82,"",IF(L2080=LIST!$A$79,"",IF(K2080=LIST!$A$75,LIST!$A$75,ROUND(J2080*L2080,2)))))))))))))</f>
        <v/>
      </c>
      <c r="J2080" s="43">
        <f>IF(D2080="",0,IF(K2080=LIST!$A$75,0,IF(K2080=LIST!$A$76,0,IF(K2080=LIST!$A$77,0,IF(K2080=LIST!$A$78,0,(MIN(D2080,8)-K2080))))))</f>
        <v>0</v>
      </c>
      <c r="K2080" s="185" t="str">
        <f>IF(D2080="","",IF('CLAIM FORM'!$M$7="",0,IF(L2080=LIST!$A$78,0,IF('CLAIM FORM'!$M$7="R&amp;D",0,IF(E2080="",LIST!$A$75,IF(F2080=LIST!$F$30,0,IFERROR(((VLOOKUP(E2080,'TRAINING CODE'!B:D,3,FALSE)*MIN(D2080,8))),LIST!$A$76)))))))</f>
        <v/>
      </c>
      <c r="L2080" s="183" t="str">
        <f>IF(B2080="","",IF('CLAIM FORM'!$M$7="",LIST!$A$77,IFERROR(VLOOKUP(B2080,'PHR (Project Hourly Rate)'!B:G,6,FALSE),LIST!$A$78)))</f>
        <v/>
      </c>
    </row>
    <row r="2081" spans="1:12" ht="36" customHeight="1">
      <c r="A2081" s="184">
        <v>2079</v>
      </c>
      <c r="B2081" s="46"/>
      <c r="C2081" s="47"/>
      <c r="D2081" s="48"/>
      <c r="E2081" s="49"/>
      <c r="F2081" s="49"/>
      <c r="G2081" s="41" t="str">
        <f>IF(C2081="","",VLOOKUP(WEEKDAY(C2081),LIST!$A$15:$B$21,2,FALSE))</f>
        <v/>
      </c>
      <c r="H2081" s="42" t="str">
        <f>IF(B2081="","",IF(L2081=LIST!$A$80,LIST!$A$78,IF(L2081=LIST!$A$81,LIST!$A$78,IF(L2081=LIST!$A$82,LIST!$A$78,IF(IFERROR(VLOOKUP(B2081,'PHR (Project Hourly Rate)'!B:G,6,FALSE),LIST!$A$78)=0,LIST!$A$79,L2081)))))</f>
        <v/>
      </c>
      <c r="I2081" s="42" t="str">
        <f>IF(B2081="","",IF(L2081=LIST!$A$75,"",IF(K2081=LIST!$A$76,LIST!$A$76,IF(L2081=LIST!$A$77,"",IF(L2081=LIST!$A$78,"",IF(L2081=LIST!$A$80,"",IF(L2081=LIST!$A$72,"",IF(L2081=LIST!$A$73,"",IF(L2081=LIST!$A$81,"",IF(L2081=LIST!$A$82,"",IF(L2081=LIST!$A$79,"",IF(K2081=LIST!$A$75,LIST!$A$75,ROUND(J2081*L2081,2)))))))))))))</f>
        <v/>
      </c>
      <c r="J2081" s="43">
        <f>IF(D2081="",0,IF(K2081=LIST!$A$75,0,IF(K2081=LIST!$A$76,0,IF(K2081=LIST!$A$77,0,IF(K2081=LIST!$A$78,0,(MIN(D2081,8)-K2081))))))</f>
        <v>0</v>
      </c>
      <c r="K2081" s="185" t="str">
        <f>IF(D2081="","",IF('CLAIM FORM'!$M$7="",0,IF(L2081=LIST!$A$78,0,IF('CLAIM FORM'!$M$7="R&amp;D",0,IF(E2081="",LIST!$A$75,IF(F2081=LIST!$F$30,0,IFERROR(((VLOOKUP(E2081,'TRAINING CODE'!B:D,3,FALSE)*MIN(D2081,8))),LIST!$A$76)))))))</f>
        <v/>
      </c>
      <c r="L2081" s="183" t="str">
        <f>IF(B2081="","",IF('CLAIM FORM'!$M$7="",LIST!$A$77,IFERROR(VLOOKUP(B2081,'PHR (Project Hourly Rate)'!B:G,6,FALSE),LIST!$A$78)))</f>
        <v/>
      </c>
    </row>
    <row r="2082" spans="1:12" ht="36" customHeight="1">
      <c r="A2082" s="184">
        <v>2080</v>
      </c>
      <c r="B2082" s="46"/>
      <c r="C2082" s="47"/>
      <c r="D2082" s="48"/>
      <c r="E2082" s="49"/>
      <c r="F2082" s="49"/>
      <c r="G2082" s="41" t="str">
        <f>IF(C2082="","",VLOOKUP(WEEKDAY(C2082),LIST!$A$15:$B$21,2,FALSE))</f>
        <v/>
      </c>
      <c r="H2082" s="42" t="str">
        <f>IF(B2082="","",IF(L2082=LIST!$A$80,LIST!$A$78,IF(L2082=LIST!$A$81,LIST!$A$78,IF(L2082=LIST!$A$82,LIST!$A$78,IF(IFERROR(VLOOKUP(B2082,'PHR (Project Hourly Rate)'!B:G,6,FALSE),LIST!$A$78)=0,LIST!$A$79,L2082)))))</f>
        <v/>
      </c>
      <c r="I2082" s="42" t="str">
        <f>IF(B2082="","",IF(L2082=LIST!$A$75,"",IF(K2082=LIST!$A$76,LIST!$A$76,IF(L2082=LIST!$A$77,"",IF(L2082=LIST!$A$78,"",IF(L2082=LIST!$A$80,"",IF(L2082=LIST!$A$72,"",IF(L2082=LIST!$A$73,"",IF(L2082=LIST!$A$81,"",IF(L2082=LIST!$A$82,"",IF(L2082=LIST!$A$79,"",IF(K2082=LIST!$A$75,LIST!$A$75,ROUND(J2082*L2082,2)))))))))))))</f>
        <v/>
      </c>
      <c r="J2082" s="43">
        <f>IF(D2082="",0,IF(K2082=LIST!$A$75,0,IF(K2082=LIST!$A$76,0,IF(K2082=LIST!$A$77,0,IF(K2082=LIST!$A$78,0,(MIN(D2082,8)-K2082))))))</f>
        <v>0</v>
      </c>
      <c r="K2082" s="185" t="str">
        <f>IF(D2082="","",IF('CLAIM FORM'!$M$7="",0,IF(L2082=LIST!$A$78,0,IF('CLAIM FORM'!$M$7="R&amp;D",0,IF(E2082="",LIST!$A$75,IF(F2082=LIST!$F$30,0,IFERROR(((VLOOKUP(E2082,'TRAINING CODE'!B:D,3,FALSE)*MIN(D2082,8))),LIST!$A$76)))))))</f>
        <v/>
      </c>
      <c r="L2082" s="183" t="str">
        <f>IF(B2082="","",IF('CLAIM FORM'!$M$7="",LIST!$A$77,IFERROR(VLOOKUP(B2082,'PHR (Project Hourly Rate)'!B:G,6,FALSE),LIST!$A$78)))</f>
        <v/>
      </c>
    </row>
    <row r="2083" spans="1:12" ht="36" customHeight="1">
      <c r="A2083" s="184">
        <v>2081</v>
      </c>
      <c r="B2083" s="46"/>
      <c r="C2083" s="47"/>
      <c r="D2083" s="48"/>
      <c r="E2083" s="49"/>
      <c r="F2083" s="49"/>
      <c r="G2083" s="41" t="str">
        <f>IF(C2083="","",VLOOKUP(WEEKDAY(C2083),LIST!$A$15:$B$21,2,FALSE))</f>
        <v/>
      </c>
      <c r="H2083" s="42" t="str">
        <f>IF(B2083="","",IF(L2083=LIST!$A$80,LIST!$A$78,IF(L2083=LIST!$A$81,LIST!$A$78,IF(L2083=LIST!$A$82,LIST!$A$78,IF(IFERROR(VLOOKUP(B2083,'PHR (Project Hourly Rate)'!B:G,6,FALSE),LIST!$A$78)=0,LIST!$A$79,L2083)))))</f>
        <v/>
      </c>
      <c r="I2083" s="42" t="str">
        <f>IF(B2083="","",IF(L2083=LIST!$A$75,"",IF(K2083=LIST!$A$76,LIST!$A$76,IF(L2083=LIST!$A$77,"",IF(L2083=LIST!$A$78,"",IF(L2083=LIST!$A$80,"",IF(L2083=LIST!$A$72,"",IF(L2083=LIST!$A$73,"",IF(L2083=LIST!$A$81,"",IF(L2083=LIST!$A$82,"",IF(L2083=LIST!$A$79,"",IF(K2083=LIST!$A$75,LIST!$A$75,ROUND(J2083*L2083,2)))))))))))))</f>
        <v/>
      </c>
      <c r="J2083" s="43">
        <f>IF(D2083="",0,IF(K2083=LIST!$A$75,0,IF(K2083=LIST!$A$76,0,IF(K2083=LIST!$A$77,0,IF(K2083=LIST!$A$78,0,(MIN(D2083,8)-K2083))))))</f>
        <v>0</v>
      </c>
      <c r="K2083" s="185" t="str">
        <f>IF(D2083="","",IF('CLAIM FORM'!$M$7="",0,IF(L2083=LIST!$A$78,0,IF('CLAIM FORM'!$M$7="R&amp;D",0,IF(E2083="",LIST!$A$75,IF(F2083=LIST!$F$30,0,IFERROR(((VLOOKUP(E2083,'TRAINING CODE'!B:D,3,FALSE)*MIN(D2083,8))),LIST!$A$76)))))))</f>
        <v/>
      </c>
      <c r="L2083" s="183" t="str">
        <f>IF(B2083="","",IF('CLAIM FORM'!$M$7="",LIST!$A$77,IFERROR(VLOOKUP(B2083,'PHR (Project Hourly Rate)'!B:G,6,FALSE),LIST!$A$78)))</f>
        <v/>
      </c>
    </row>
    <row r="2084" spans="1:12" ht="36" customHeight="1">
      <c r="A2084" s="184">
        <v>2082</v>
      </c>
      <c r="B2084" s="46"/>
      <c r="C2084" s="47"/>
      <c r="D2084" s="48"/>
      <c r="E2084" s="49"/>
      <c r="F2084" s="49"/>
      <c r="G2084" s="41" t="str">
        <f>IF(C2084="","",VLOOKUP(WEEKDAY(C2084),LIST!$A$15:$B$21,2,FALSE))</f>
        <v/>
      </c>
      <c r="H2084" s="42" t="str">
        <f>IF(B2084="","",IF(L2084=LIST!$A$80,LIST!$A$78,IF(L2084=LIST!$A$81,LIST!$A$78,IF(L2084=LIST!$A$82,LIST!$A$78,IF(IFERROR(VLOOKUP(B2084,'PHR (Project Hourly Rate)'!B:G,6,FALSE),LIST!$A$78)=0,LIST!$A$79,L2084)))))</f>
        <v/>
      </c>
      <c r="I2084" s="42" t="str">
        <f>IF(B2084="","",IF(L2084=LIST!$A$75,"",IF(K2084=LIST!$A$76,LIST!$A$76,IF(L2084=LIST!$A$77,"",IF(L2084=LIST!$A$78,"",IF(L2084=LIST!$A$80,"",IF(L2084=LIST!$A$72,"",IF(L2084=LIST!$A$73,"",IF(L2084=LIST!$A$81,"",IF(L2084=LIST!$A$82,"",IF(L2084=LIST!$A$79,"",IF(K2084=LIST!$A$75,LIST!$A$75,ROUND(J2084*L2084,2)))))))))))))</f>
        <v/>
      </c>
      <c r="J2084" s="43">
        <f>IF(D2084="",0,IF(K2084=LIST!$A$75,0,IF(K2084=LIST!$A$76,0,IF(K2084=LIST!$A$77,0,IF(K2084=LIST!$A$78,0,(MIN(D2084,8)-K2084))))))</f>
        <v>0</v>
      </c>
      <c r="K2084" s="185" t="str">
        <f>IF(D2084="","",IF('CLAIM FORM'!$M$7="",0,IF(L2084=LIST!$A$78,0,IF('CLAIM FORM'!$M$7="R&amp;D",0,IF(E2084="",LIST!$A$75,IF(F2084=LIST!$F$30,0,IFERROR(((VLOOKUP(E2084,'TRAINING CODE'!B:D,3,FALSE)*MIN(D2084,8))),LIST!$A$76)))))))</f>
        <v/>
      </c>
      <c r="L2084" s="183" t="str">
        <f>IF(B2084="","",IF('CLAIM FORM'!$M$7="",LIST!$A$77,IFERROR(VLOOKUP(B2084,'PHR (Project Hourly Rate)'!B:G,6,FALSE),LIST!$A$78)))</f>
        <v/>
      </c>
    </row>
    <row r="2085" spans="1:12" ht="36" customHeight="1">
      <c r="A2085" s="184">
        <v>2083</v>
      </c>
      <c r="B2085" s="46"/>
      <c r="C2085" s="47"/>
      <c r="D2085" s="48"/>
      <c r="E2085" s="49"/>
      <c r="F2085" s="49"/>
      <c r="G2085" s="41" t="str">
        <f>IF(C2085="","",VLOOKUP(WEEKDAY(C2085),LIST!$A$15:$B$21,2,FALSE))</f>
        <v/>
      </c>
      <c r="H2085" s="42" t="str">
        <f>IF(B2085="","",IF(L2085=LIST!$A$80,LIST!$A$78,IF(L2085=LIST!$A$81,LIST!$A$78,IF(L2085=LIST!$A$82,LIST!$A$78,IF(IFERROR(VLOOKUP(B2085,'PHR (Project Hourly Rate)'!B:G,6,FALSE),LIST!$A$78)=0,LIST!$A$79,L2085)))))</f>
        <v/>
      </c>
      <c r="I2085" s="42" t="str">
        <f>IF(B2085="","",IF(L2085=LIST!$A$75,"",IF(K2085=LIST!$A$76,LIST!$A$76,IF(L2085=LIST!$A$77,"",IF(L2085=LIST!$A$78,"",IF(L2085=LIST!$A$80,"",IF(L2085=LIST!$A$72,"",IF(L2085=LIST!$A$73,"",IF(L2085=LIST!$A$81,"",IF(L2085=LIST!$A$82,"",IF(L2085=LIST!$A$79,"",IF(K2085=LIST!$A$75,LIST!$A$75,ROUND(J2085*L2085,2)))))))))))))</f>
        <v/>
      </c>
      <c r="J2085" s="43">
        <f>IF(D2085="",0,IF(K2085=LIST!$A$75,0,IF(K2085=LIST!$A$76,0,IF(K2085=LIST!$A$77,0,IF(K2085=LIST!$A$78,0,(MIN(D2085,8)-K2085))))))</f>
        <v>0</v>
      </c>
      <c r="K2085" s="185" t="str">
        <f>IF(D2085="","",IF('CLAIM FORM'!$M$7="",0,IF(L2085=LIST!$A$78,0,IF('CLAIM FORM'!$M$7="R&amp;D",0,IF(E2085="",LIST!$A$75,IF(F2085=LIST!$F$30,0,IFERROR(((VLOOKUP(E2085,'TRAINING CODE'!B:D,3,FALSE)*MIN(D2085,8))),LIST!$A$76)))))))</f>
        <v/>
      </c>
      <c r="L2085" s="183" t="str">
        <f>IF(B2085="","",IF('CLAIM FORM'!$M$7="",LIST!$A$77,IFERROR(VLOOKUP(B2085,'PHR (Project Hourly Rate)'!B:G,6,FALSE),LIST!$A$78)))</f>
        <v/>
      </c>
    </row>
    <row r="2086" spans="1:12" ht="36" customHeight="1">
      <c r="A2086" s="184">
        <v>2084</v>
      </c>
      <c r="B2086" s="46"/>
      <c r="C2086" s="47"/>
      <c r="D2086" s="48"/>
      <c r="E2086" s="49"/>
      <c r="F2086" s="49"/>
      <c r="G2086" s="41" t="str">
        <f>IF(C2086="","",VLOOKUP(WEEKDAY(C2086),LIST!$A$15:$B$21,2,FALSE))</f>
        <v/>
      </c>
      <c r="H2086" s="42" t="str">
        <f>IF(B2086="","",IF(L2086=LIST!$A$80,LIST!$A$78,IF(L2086=LIST!$A$81,LIST!$A$78,IF(L2086=LIST!$A$82,LIST!$A$78,IF(IFERROR(VLOOKUP(B2086,'PHR (Project Hourly Rate)'!B:G,6,FALSE),LIST!$A$78)=0,LIST!$A$79,L2086)))))</f>
        <v/>
      </c>
      <c r="I2086" s="42" t="str">
        <f>IF(B2086="","",IF(L2086=LIST!$A$75,"",IF(K2086=LIST!$A$76,LIST!$A$76,IF(L2086=LIST!$A$77,"",IF(L2086=LIST!$A$78,"",IF(L2086=LIST!$A$80,"",IF(L2086=LIST!$A$72,"",IF(L2086=LIST!$A$73,"",IF(L2086=LIST!$A$81,"",IF(L2086=LIST!$A$82,"",IF(L2086=LIST!$A$79,"",IF(K2086=LIST!$A$75,LIST!$A$75,ROUND(J2086*L2086,2)))))))))))))</f>
        <v/>
      </c>
      <c r="J2086" s="43">
        <f>IF(D2086="",0,IF(K2086=LIST!$A$75,0,IF(K2086=LIST!$A$76,0,IF(K2086=LIST!$A$77,0,IF(K2086=LIST!$A$78,0,(MIN(D2086,8)-K2086))))))</f>
        <v>0</v>
      </c>
      <c r="K2086" s="185" t="str">
        <f>IF(D2086="","",IF('CLAIM FORM'!$M$7="",0,IF(L2086=LIST!$A$78,0,IF('CLAIM FORM'!$M$7="R&amp;D",0,IF(E2086="",LIST!$A$75,IF(F2086=LIST!$F$30,0,IFERROR(((VLOOKUP(E2086,'TRAINING CODE'!B:D,3,FALSE)*MIN(D2086,8))),LIST!$A$76)))))))</f>
        <v/>
      </c>
      <c r="L2086" s="183" t="str">
        <f>IF(B2086="","",IF('CLAIM FORM'!$M$7="",LIST!$A$77,IFERROR(VLOOKUP(B2086,'PHR (Project Hourly Rate)'!B:G,6,FALSE),LIST!$A$78)))</f>
        <v/>
      </c>
    </row>
    <row r="2087" spans="1:12" ht="36" customHeight="1">
      <c r="A2087" s="184">
        <v>2085</v>
      </c>
      <c r="B2087" s="46"/>
      <c r="C2087" s="47"/>
      <c r="D2087" s="48"/>
      <c r="E2087" s="49"/>
      <c r="F2087" s="49"/>
      <c r="G2087" s="41" t="str">
        <f>IF(C2087="","",VLOOKUP(WEEKDAY(C2087),LIST!$A$15:$B$21,2,FALSE))</f>
        <v/>
      </c>
      <c r="H2087" s="42" t="str">
        <f>IF(B2087="","",IF(L2087=LIST!$A$80,LIST!$A$78,IF(L2087=LIST!$A$81,LIST!$A$78,IF(L2087=LIST!$A$82,LIST!$A$78,IF(IFERROR(VLOOKUP(B2087,'PHR (Project Hourly Rate)'!B:G,6,FALSE),LIST!$A$78)=0,LIST!$A$79,L2087)))))</f>
        <v/>
      </c>
      <c r="I2087" s="42" t="str">
        <f>IF(B2087="","",IF(L2087=LIST!$A$75,"",IF(K2087=LIST!$A$76,LIST!$A$76,IF(L2087=LIST!$A$77,"",IF(L2087=LIST!$A$78,"",IF(L2087=LIST!$A$80,"",IF(L2087=LIST!$A$72,"",IF(L2087=LIST!$A$73,"",IF(L2087=LIST!$A$81,"",IF(L2087=LIST!$A$82,"",IF(L2087=LIST!$A$79,"",IF(K2087=LIST!$A$75,LIST!$A$75,ROUND(J2087*L2087,2)))))))))))))</f>
        <v/>
      </c>
      <c r="J2087" s="43">
        <f>IF(D2087="",0,IF(K2087=LIST!$A$75,0,IF(K2087=LIST!$A$76,0,IF(K2087=LIST!$A$77,0,IF(K2087=LIST!$A$78,0,(MIN(D2087,8)-K2087))))))</f>
        <v>0</v>
      </c>
      <c r="K2087" s="185" t="str">
        <f>IF(D2087="","",IF('CLAIM FORM'!$M$7="",0,IF(L2087=LIST!$A$78,0,IF('CLAIM FORM'!$M$7="R&amp;D",0,IF(E2087="",LIST!$A$75,IF(F2087=LIST!$F$30,0,IFERROR(((VLOOKUP(E2087,'TRAINING CODE'!B:D,3,FALSE)*MIN(D2087,8))),LIST!$A$76)))))))</f>
        <v/>
      </c>
      <c r="L2087" s="183" t="str">
        <f>IF(B2087="","",IF('CLAIM FORM'!$M$7="",LIST!$A$77,IFERROR(VLOOKUP(B2087,'PHR (Project Hourly Rate)'!B:G,6,FALSE),LIST!$A$78)))</f>
        <v/>
      </c>
    </row>
    <row r="2088" spans="1:12" ht="36" customHeight="1">
      <c r="A2088" s="184">
        <v>2086</v>
      </c>
      <c r="B2088" s="46"/>
      <c r="C2088" s="47"/>
      <c r="D2088" s="48"/>
      <c r="E2088" s="49"/>
      <c r="F2088" s="49"/>
      <c r="G2088" s="41" t="str">
        <f>IF(C2088="","",VLOOKUP(WEEKDAY(C2088),LIST!$A$15:$B$21,2,FALSE))</f>
        <v/>
      </c>
      <c r="H2088" s="42" t="str">
        <f>IF(B2088="","",IF(L2088=LIST!$A$80,LIST!$A$78,IF(L2088=LIST!$A$81,LIST!$A$78,IF(L2088=LIST!$A$82,LIST!$A$78,IF(IFERROR(VLOOKUP(B2088,'PHR (Project Hourly Rate)'!B:G,6,FALSE),LIST!$A$78)=0,LIST!$A$79,L2088)))))</f>
        <v/>
      </c>
      <c r="I2088" s="42" t="str">
        <f>IF(B2088="","",IF(L2088=LIST!$A$75,"",IF(K2088=LIST!$A$76,LIST!$A$76,IF(L2088=LIST!$A$77,"",IF(L2088=LIST!$A$78,"",IF(L2088=LIST!$A$80,"",IF(L2088=LIST!$A$72,"",IF(L2088=LIST!$A$73,"",IF(L2088=LIST!$A$81,"",IF(L2088=LIST!$A$82,"",IF(L2088=LIST!$A$79,"",IF(K2088=LIST!$A$75,LIST!$A$75,ROUND(J2088*L2088,2)))))))))))))</f>
        <v/>
      </c>
      <c r="J2088" s="43">
        <f>IF(D2088="",0,IF(K2088=LIST!$A$75,0,IF(K2088=LIST!$A$76,0,IF(K2088=LIST!$A$77,0,IF(K2088=LIST!$A$78,0,(MIN(D2088,8)-K2088))))))</f>
        <v>0</v>
      </c>
      <c r="K2088" s="185" t="str">
        <f>IF(D2088="","",IF('CLAIM FORM'!$M$7="",0,IF(L2088=LIST!$A$78,0,IF('CLAIM FORM'!$M$7="R&amp;D",0,IF(E2088="",LIST!$A$75,IF(F2088=LIST!$F$30,0,IFERROR(((VLOOKUP(E2088,'TRAINING CODE'!B:D,3,FALSE)*MIN(D2088,8))),LIST!$A$76)))))))</f>
        <v/>
      </c>
      <c r="L2088" s="183" t="str">
        <f>IF(B2088="","",IF('CLAIM FORM'!$M$7="",LIST!$A$77,IFERROR(VLOOKUP(B2088,'PHR (Project Hourly Rate)'!B:G,6,FALSE),LIST!$A$78)))</f>
        <v/>
      </c>
    </row>
    <row r="2089" spans="1:12" ht="36" customHeight="1">
      <c r="A2089" s="184">
        <v>2087</v>
      </c>
      <c r="B2089" s="46"/>
      <c r="C2089" s="47"/>
      <c r="D2089" s="48"/>
      <c r="E2089" s="49"/>
      <c r="F2089" s="49"/>
      <c r="G2089" s="41" t="str">
        <f>IF(C2089="","",VLOOKUP(WEEKDAY(C2089),LIST!$A$15:$B$21,2,FALSE))</f>
        <v/>
      </c>
      <c r="H2089" s="42" t="str">
        <f>IF(B2089="","",IF(L2089=LIST!$A$80,LIST!$A$78,IF(L2089=LIST!$A$81,LIST!$A$78,IF(L2089=LIST!$A$82,LIST!$A$78,IF(IFERROR(VLOOKUP(B2089,'PHR (Project Hourly Rate)'!B:G,6,FALSE),LIST!$A$78)=0,LIST!$A$79,L2089)))))</f>
        <v/>
      </c>
      <c r="I2089" s="42" t="str">
        <f>IF(B2089="","",IF(L2089=LIST!$A$75,"",IF(K2089=LIST!$A$76,LIST!$A$76,IF(L2089=LIST!$A$77,"",IF(L2089=LIST!$A$78,"",IF(L2089=LIST!$A$80,"",IF(L2089=LIST!$A$72,"",IF(L2089=LIST!$A$73,"",IF(L2089=LIST!$A$81,"",IF(L2089=LIST!$A$82,"",IF(L2089=LIST!$A$79,"",IF(K2089=LIST!$A$75,LIST!$A$75,ROUND(J2089*L2089,2)))))))))))))</f>
        <v/>
      </c>
      <c r="J2089" s="43">
        <f>IF(D2089="",0,IF(K2089=LIST!$A$75,0,IF(K2089=LIST!$A$76,0,IF(K2089=LIST!$A$77,0,IF(K2089=LIST!$A$78,0,(MIN(D2089,8)-K2089))))))</f>
        <v>0</v>
      </c>
      <c r="K2089" s="185" t="str">
        <f>IF(D2089="","",IF('CLAIM FORM'!$M$7="",0,IF(L2089=LIST!$A$78,0,IF('CLAIM FORM'!$M$7="R&amp;D",0,IF(E2089="",LIST!$A$75,IF(F2089=LIST!$F$30,0,IFERROR(((VLOOKUP(E2089,'TRAINING CODE'!B:D,3,FALSE)*MIN(D2089,8))),LIST!$A$76)))))))</f>
        <v/>
      </c>
      <c r="L2089" s="183" t="str">
        <f>IF(B2089="","",IF('CLAIM FORM'!$M$7="",LIST!$A$77,IFERROR(VLOOKUP(B2089,'PHR (Project Hourly Rate)'!B:G,6,FALSE),LIST!$A$78)))</f>
        <v/>
      </c>
    </row>
    <row r="2090" spans="1:12" ht="36" customHeight="1">
      <c r="A2090" s="184">
        <v>2088</v>
      </c>
      <c r="B2090" s="46"/>
      <c r="C2090" s="47"/>
      <c r="D2090" s="48"/>
      <c r="E2090" s="49"/>
      <c r="F2090" s="49"/>
      <c r="G2090" s="41" t="str">
        <f>IF(C2090="","",VLOOKUP(WEEKDAY(C2090),LIST!$A$15:$B$21,2,FALSE))</f>
        <v/>
      </c>
      <c r="H2090" s="42" t="str">
        <f>IF(B2090="","",IF(L2090=LIST!$A$80,LIST!$A$78,IF(L2090=LIST!$A$81,LIST!$A$78,IF(L2090=LIST!$A$82,LIST!$A$78,IF(IFERROR(VLOOKUP(B2090,'PHR (Project Hourly Rate)'!B:G,6,FALSE),LIST!$A$78)=0,LIST!$A$79,L2090)))))</f>
        <v/>
      </c>
      <c r="I2090" s="42" t="str">
        <f>IF(B2090="","",IF(L2090=LIST!$A$75,"",IF(K2090=LIST!$A$76,LIST!$A$76,IF(L2090=LIST!$A$77,"",IF(L2090=LIST!$A$78,"",IF(L2090=LIST!$A$80,"",IF(L2090=LIST!$A$72,"",IF(L2090=LIST!$A$73,"",IF(L2090=LIST!$A$81,"",IF(L2090=LIST!$A$82,"",IF(L2090=LIST!$A$79,"",IF(K2090=LIST!$A$75,LIST!$A$75,ROUND(J2090*L2090,2)))))))))))))</f>
        <v/>
      </c>
      <c r="J2090" s="43">
        <f>IF(D2090="",0,IF(K2090=LIST!$A$75,0,IF(K2090=LIST!$A$76,0,IF(K2090=LIST!$A$77,0,IF(K2090=LIST!$A$78,0,(MIN(D2090,8)-K2090))))))</f>
        <v>0</v>
      </c>
      <c r="K2090" s="185" t="str">
        <f>IF(D2090="","",IF('CLAIM FORM'!$M$7="",0,IF(L2090=LIST!$A$78,0,IF('CLAIM FORM'!$M$7="R&amp;D",0,IF(E2090="",LIST!$A$75,IF(F2090=LIST!$F$30,0,IFERROR(((VLOOKUP(E2090,'TRAINING CODE'!B:D,3,FALSE)*MIN(D2090,8))),LIST!$A$76)))))))</f>
        <v/>
      </c>
      <c r="L2090" s="183" t="str">
        <f>IF(B2090="","",IF('CLAIM FORM'!$M$7="",LIST!$A$77,IFERROR(VLOOKUP(B2090,'PHR (Project Hourly Rate)'!B:G,6,FALSE),LIST!$A$78)))</f>
        <v/>
      </c>
    </row>
    <row r="2091" spans="1:12" ht="36" customHeight="1">
      <c r="A2091" s="184">
        <v>2089</v>
      </c>
      <c r="B2091" s="46"/>
      <c r="C2091" s="47"/>
      <c r="D2091" s="48"/>
      <c r="E2091" s="49"/>
      <c r="F2091" s="49"/>
      <c r="G2091" s="41" t="str">
        <f>IF(C2091="","",VLOOKUP(WEEKDAY(C2091),LIST!$A$15:$B$21,2,FALSE))</f>
        <v/>
      </c>
      <c r="H2091" s="42" t="str">
        <f>IF(B2091="","",IF(L2091=LIST!$A$80,LIST!$A$78,IF(L2091=LIST!$A$81,LIST!$A$78,IF(L2091=LIST!$A$82,LIST!$A$78,IF(IFERROR(VLOOKUP(B2091,'PHR (Project Hourly Rate)'!B:G,6,FALSE),LIST!$A$78)=0,LIST!$A$79,L2091)))))</f>
        <v/>
      </c>
      <c r="I2091" s="42" t="str">
        <f>IF(B2091="","",IF(L2091=LIST!$A$75,"",IF(K2091=LIST!$A$76,LIST!$A$76,IF(L2091=LIST!$A$77,"",IF(L2091=LIST!$A$78,"",IF(L2091=LIST!$A$80,"",IF(L2091=LIST!$A$72,"",IF(L2091=LIST!$A$73,"",IF(L2091=LIST!$A$81,"",IF(L2091=LIST!$A$82,"",IF(L2091=LIST!$A$79,"",IF(K2091=LIST!$A$75,LIST!$A$75,ROUND(J2091*L2091,2)))))))))))))</f>
        <v/>
      </c>
      <c r="J2091" s="43">
        <f>IF(D2091="",0,IF(K2091=LIST!$A$75,0,IF(K2091=LIST!$A$76,0,IF(K2091=LIST!$A$77,0,IF(K2091=LIST!$A$78,0,(MIN(D2091,8)-K2091))))))</f>
        <v>0</v>
      </c>
      <c r="K2091" s="185" t="str">
        <f>IF(D2091="","",IF('CLAIM FORM'!$M$7="",0,IF(L2091=LIST!$A$78,0,IF('CLAIM FORM'!$M$7="R&amp;D",0,IF(E2091="",LIST!$A$75,IF(F2091=LIST!$F$30,0,IFERROR(((VLOOKUP(E2091,'TRAINING CODE'!B:D,3,FALSE)*MIN(D2091,8))),LIST!$A$76)))))))</f>
        <v/>
      </c>
      <c r="L2091" s="183" t="str">
        <f>IF(B2091="","",IF('CLAIM FORM'!$M$7="",LIST!$A$77,IFERROR(VLOOKUP(B2091,'PHR (Project Hourly Rate)'!B:G,6,FALSE),LIST!$A$78)))</f>
        <v/>
      </c>
    </row>
    <row r="2092" spans="1:12" ht="36" customHeight="1">
      <c r="A2092" s="184">
        <v>2090</v>
      </c>
      <c r="B2092" s="46"/>
      <c r="C2092" s="47"/>
      <c r="D2092" s="48"/>
      <c r="E2092" s="49"/>
      <c r="F2092" s="49"/>
      <c r="G2092" s="41" t="str">
        <f>IF(C2092="","",VLOOKUP(WEEKDAY(C2092),LIST!$A$15:$B$21,2,FALSE))</f>
        <v/>
      </c>
      <c r="H2092" s="42" t="str">
        <f>IF(B2092="","",IF(L2092=LIST!$A$80,LIST!$A$78,IF(L2092=LIST!$A$81,LIST!$A$78,IF(L2092=LIST!$A$82,LIST!$A$78,IF(IFERROR(VLOOKUP(B2092,'PHR (Project Hourly Rate)'!B:G,6,FALSE),LIST!$A$78)=0,LIST!$A$79,L2092)))))</f>
        <v/>
      </c>
      <c r="I2092" s="42" t="str">
        <f>IF(B2092="","",IF(L2092=LIST!$A$75,"",IF(K2092=LIST!$A$76,LIST!$A$76,IF(L2092=LIST!$A$77,"",IF(L2092=LIST!$A$78,"",IF(L2092=LIST!$A$80,"",IF(L2092=LIST!$A$72,"",IF(L2092=LIST!$A$73,"",IF(L2092=LIST!$A$81,"",IF(L2092=LIST!$A$82,"",IF(L2092=LIST!$A$79,"",IF(K2092=LIST!$A$75,LIST!$A$75,ROUND(J2092*L2092,2)))))))))))))</f>
        <v/>
      </c>
      <c r="J2092" s="43">
        <f>IF(D2092="",0,IF(K2092=LIST!$A$75,0,IF(K2092=LIST!$A$76,0,IF(K2092=LIST!$A$77,0,IF(K2092=LIST!$A$78,0,(MIN(D2092,8)-K2092))))))</f>
        <v>0</v>
      </c>
      <c r="K2092" s="185" t="str">
        <f>IF(D2092="","",IF('CLAIM FORM'!$M$7="",0,IF(L2092=LIST!$A$78,0,IF('CLAIM FORM'!$M$7="R&amp;D",0,IF(E2092="",LIST!$A$75,IF(F2092=LIST!$F$30,0,IFERROR(((VLOOKUP(E2092,'TRAINING CODE'!B:D,3,FALSE)*MIN(D2092,8))),LIST!$A$76)))))))</f>
        <v/>
      </c>
      <c r="L2092" s="183" t="str">
        <f>IF(B2092="","",IF('CLAIM FORM'!$M$7="",LIST!$A$77,IFERROR(VLOOKUP(B2092,'PHR (Project Hourly Rate)'!B:G,6,FALSE),LIST!$A$78)))</f>
        <v/>
      </c>
    </row>
    <row r="2093" spans="1:12" ht="36" customHeight="1">
      <c r="A2093" s="184">
        <v>2091</v>
      </c>
      <c r="B2093" s="46"/>
      <c r="C2093" s="47"/>
      <c r="D2093" s="48"/>
      <c r="E2093" s="49"/>
      <c r="F2093" s="49"/>
      <c r="G2093" s="41" t="str">
        <f>IF(C2093="","",VLOOKUP(WEEKDAY(C2093),LIST!$A$15:$B$21,2,FALSE))</f>
        <v/>
      </c>
      <c r="H2093" s="42" t="str">
        <f>IF(B2093="","",IF(L2093=LIST!$A$80,LIST!$A$78,IF(L2093=LIST!$A$81,LIST!$A$78,IF(L2093=LIST!$A$82,LIST!$A$78,IF(IFERROR(VLOOKUP(B2093,'PHR (Project Hourly Rate)'!B:G,6,FALSE),LIST!$A$78)=0,LIST!$A$79,L2093)))))</f>
        <v/>
      </c>
      <c r="I2093" s="42" t="str">
        <f>IF(B2093="","",IF(L2093=LIST!$A$75,"",IF(K2093=LIST!$A$76,LIST!$A$76,IF(L2093=LIST!$A$77,"",IF(L2093=LIST!$A$78,"",IF(L2093=LIST!$A$80,"",IF(L2093=LIST!$A$72,"",IF(L2093=LIST!$A$73,"",IF(L2093=LIST!$A$81,"",IF(L2093=LIST!$A$82,"",IF(L2093=LIST!$A$79,"",IF(K2093=LIST!$A$75,LIST!$A$75,ROUND(J2093*L2093,2)))))))))))))</f>
        <v/>
      </c>
      <c r="J2093" s="43">
        <f>IF(D2093="",0,IF(K2093=LIST!$A$75,0,IF(K2093=LIST!$A$76,0,IF(K2093=LIST!$A$77,0,IF(K2093=LIST!$A$78,0,(MIN(D2093,8)-K2093))))))</f>
        <v>0</v>
      </c>
      <c r="K2093" s="185" t="str">
        <f>IF(D2093="","",IF('CLAIM FORM'!$M$7="",0,IF(L2093=LIST!$A$78,0,IF('CLAIM FORM'!$M$7="R&amp;D",0,IF(E2093="",LIST!$A$75,IF(F2093=LIST!$F$30,0,IFERROR(((VLOOKUP(E2093,'TRAINING CODE'!B:D,3,FALSE)*MIN(D2093,8))),LIST!$A$76)))))))</f>
        <v/>
      </c>
      <c r="L2093" s="183" t="str">
        <f>IF(B2093="","",IF('CLAIM FORM'!$M$7="",LIST!$A$77,IFERROR(VLOOKUP(B2093,'PHR (Project Hourly Rate)'!B:G,6,FALSE),LIST!$A$78)))</f>
        <v/>
      </c>
    </row>
    <row r="2094" spans="1:12" ht="36" customHeight="1">
      <c r="A2094" s="184">
        <v>2092</v>
      </c>
      <c r="B2094" s="46"/>
      <c r="C2094" s="47"/>
      <c r="D2094" s="48"/>
      <c r="E2094" s="49"/>
      <c r="F2094" s="49"/>
      <c r="G2094" s="41" t="str">
        <f>IF(C2094="","",VLOOKUP(WEEKDAY(C2094),LIST!$A$15:$B$21,2,FALSE))</f>
        <v/>
      </c>
      <c r="H2094" s="42" t="str">
        <f>IF(B2094="","",IF(L2094=LIST!$A$80,LIST!$A$78,IF(L2094=LIST!$A$81,LIST!$A$78,IF(L2094=LIST!$A$82,LIST!$A$78,IF(IFERROR(VLOOKUP(B2094,'PHR (Project Hourly Rate)'!B:G,6,FALSE),LIST!$A$78)=0,LIST!$A$79,L2094)))))</f>
        <v/>
      </c>
      <c r="I2094" s="42" t="str">
        <f>IF(B2094="","",IF(L2094=LIST!$A$75,"",IF(K2094=LIST!$A$76,LIST!$A$76,IF(L2094=LIST!$A$77,"",IF(L2094=LIST!$A$78,"",IF(L2094=LIST!$A$80,"",IF(L2094=LIST!$A$72,"",IF(L2094=LIST!$A$73,"",IF(L2094=LIST!$A$81,"",IF(L2094=LIST!$A$82,"",IF(L2094=LIST!$A$79,"",IF(K2094=LIST!$A$75,LIST!$A$75,ROUND(J2094*L2094,2)))))))))))))</f>
        <v/>
      </c>
      <c r="J2094" s="43">
        <f>IF(D2094="",0,IF(K2094=LIST!$A$75,0,IF(K2094=LIST!$A$76,0,IF(K2094=LIST!$A$77,0,IF(K2094=LIST!$A$78,0,(MIN(D2094,8)-K2094))))))</f>
        <v>0</v>
      </c>
      <c r="K2094" s="185" t="str">
        <f>IF(D2094="","",IF('CLAIM FORM'!$M$7="",0,IF(L2094=LIST!$A$78,0,IF('CLAIM FORM'!$M$7="R&amp;D",0,IF(E2094="",LIST!$A$75,IF(F2094=LIST!$F$30,0,IFERROR(((VLOOKUP(E2094,'TRAINING CODE'!B:D,3,FALSE)*MIN(D2094,8))),LIST!$A$76)))))))</f>
        <v/>
      </c>
      <c r="L2094" s="183" t="str">
        <f>IF(B2094="","",IF('CLAIM FORM'!$M$7="",LIST!$A$77,IFERROR(VLOOKUP(B2094,'PHR (Project Hourly Rate)'!B:G,6,FALSE),LIST!$A$78)))</f>
        <v/>
      </c>
    </row>
    <row r="2095" spans="1:12" ht="36" customHeight="1">
      <c r="A2095" s="184">
        <v>2093</v>
      </c>
      <c r="B2095" s="46"/>
      <c r="C2095" s="47"/>
      <c r="D2095" s="48"/>
      <c r="E2095" s="49"/>
      <c r="F2095" s="49"/>
      <c r="G2095" s="41" t="str">
        <f>IF(C2095="","",VLOOKUP(WEEKDAY(C2095),LIST!$A$15:$B$21,2,FALSE))</f>
        <v/>
      </c>
      <c r="H2095" s="42" t="str">
        <f>IF(B2095="","",IF(L2095=LIST!$A$80,LIST!$A$78,IF(L2095=LIST!$A$81,LIST!$A$78,IF(L2095=LIST!$A$82,LIST!$A$78,IF(IFERROR(VLOOKUP(B2095,'PHR (Project Hourly Rate)'!B:G,6,FALSE),LIST!$A$78)=0,LIST!$A$79,L2095)))))</f>
        <v/>
      </c>
      <c r="I2095" s="42" t="str">
        <f>IF(B2095="","",IF(L2095=LIST!$A$75,"",IF(K2095=LIST!$A$76,LIST!$A$76,IF(L2095=LIST!$A$77,"",IF(L2095=LIST!$A$78,"",IF(L2095=LIST!$A$80,"",IF(L2095=LIST!$A$72,"",IF(L2095=LIST!$A$73,"",IF(L2095=LIST!$A$81,"",IF(L2095=LIST!$A$82,"",IF(L2095=LIST!$A$79,"",IF(K2095=LIST!$A$75,LIST!$A$75,ROUND(J2095*L2095,2)))))))))))))</f>
        <v/>
      </c>
      <c r="J2095" s="43">
        <f>IF(D2095="",0,IF(K2095=LIST!$A$75,0,IF(K2095=LIST!$A$76,0,IF(K2095=LIST!$A$77,0,IF(K2095=LIST!$A$78,0,(MIN(D2095,8)-K2095))))))</f>
        <v>0</v>
      </c>
      <c r="K2095" s="185" t="str">
        <f>IF(D2095="","",IF('CLAIM FORM'!$M$7="",0,IF(L2095=LIST!$A$78,0,IF('CLAIM FORM'!$M$7="R&amp;D",0,IF(E2095="",LIST!$A$75,IF(F2095=LIST!$F$30,0,IFERROR(((VLOOKUP(E2095,'TRAINING CODE'!B:D,3,FALSE)*MIN(D2095,8))),LIST!$A$76)))))))</f>
        <v/>
      </c>
      <c r="L2095" s="183" t="str">
        <f>IF(B2095="","",IF('CLAIM FORM'!$M$7="",LIST!$A$77,IFERROR(VLOOKUP(B2095,'PHR (Project Hourly Rate)'!B:G,6,FALSE),LIST!$A$78)))</f>
        <v/>
      </c>
    </row>
    <row r="2096" spans="1:12" ht="36" customHeight="1">
      <c r="A2096" s="184">
        <v>2094</v>
      </c>
      <c r="B2096" s="46"/>
      <c r="C2096" s="47"/>
      <c r="D2096" s="48"/>
      <c r="E2096" s="49"/>
      <c r="F2096" s="49"/>
      <c r="G2096" s="41" t="str">
        <f>IF(C2096="","",VLOOKUP(WEEKDAY(C2096),LIST!$A$15:$B$21,2,FALSE))</f>
        <v/>
      </c>
      <c r="H2096" s="42" t="str">
        <f>IF(B2096="","",IF(L2096=LIST!$A$80,LIST!$A$78,IF(L2096=LIST!$A$81,LIST!$A$78,IF(L2096=LIST!$A$82,LIST!$A$78,IF(IFERROR(VLOOKUP(B2096,'PHR (Project Hourly Rate)'!B:G,6,FALSE),LIST!$A$78)=0,LIST!$A$79,L2096)))))</f>
        <v/>
      </c>
      <c r="I2096" s="42" t="str">
        <f>IF(B2096="","",IF(L2096=LIST!$A$75,"",IF(K2096=LIST!$A$76,LIST!$A$76,IF(L2096=LIST!$A$77,"",IF(L2096=LIST!$A$78,"",IF(L2096=LIST!$A$80,"",IF(L2096=LIST!$A$72,"",IF(L2096=LIST!$A$73,"",IF(L2096=LIST!$A$81,"",IF(L2096=LIST!$A$82,"",IF(L2096=LIST!$A$79,"",IF(K2096=LIST!$A$75,LIST!$A$75,ROUND(J2096*L2096,2)))))))))))))</f>
        <v/>
      </c>
      <c r="J2096" s="43">
        <f>IF(D2096="",0,IF(K2096=LIST!$A$75,0,IF(K2096=LIST!$A$76,0,IF(K2096=LIST!$A$77,0,IF(K2096=LIST!$A$78,0,(MIN(D2096,8)-K2096))))))</f>
        <v>0</v>
      </c>
      <c r="K2096" s="185" t="str">
        <f>IF(D2096="","",IF('CLAIM FORM'!$M$7="",0,IF(L2096=LIST!$A$78,0,IF('CLAIM FORM'!$M$7="R&amp;D",0,IF(E2096="",LIST!$A$75,IF(F2096=LIST!$F$30,0,IFERROR(((VLOOKUP(E2096,'TRAINING CODE'!B:D,3,FALSE)*MIN(D2096,8))),LIST!$A$76)))))))</f>
        <v/>
      </c>
      <c r="L2096" s="183" t="str">
        <f>IF(B2096="","",IF('CLAIM FORM'!$M$7="",LIST!$A$77,IFERROR(VLOOKUP(B2096,'PHR (Project Hourly Rate)'!B:G,6,FALSE),LIST!$A$78)))</f>
        <v/>
      </c>
    </row>
    <row r="2097" spans="1:12" ht="36" customHeight="1">
      <c r="A2097" s="184">
        <v>2095</v>
      </c>
      <c r="B2097" s="46"/>
      <c r="C2097" s="47"/>
      <c r="D2097" s="48"/>
      <c r="E2097" s="49"/>
      <c r="F2097" s="49"/>
      <c r="G2097" s="41" t="str">
        <f>IF(C2097="","",VLOOKUP(WEEKDAY(C2097),LIST!$A$15:$B$21,2,FALSE))</f>
        <v/>
      </c>
      <c r="H2097" s="42" t="str">
        <f>IF(B2097="","",IF(L2097=LIST!$A$80,LIST!$A$78,IF(L2097=LIST!$A$81,LIST!$A$78,IF(L2097=LIST!$A$82,LIST!$A$78,IF(IFERROR(VLOOKUP(B2097,'PHR (Project Hourly Rate)'!B:G,6,FALSE),LIST!$A$78)=0,LIST!$A$79,L2097)))))</f>
        <v/>
      </c>
      <c r="I2097" s="42" t="str">
        <f>IF(B2097="","",IF(L2097=LIST!$A$75,"",IF(K2097=LIST!$A$76,LIST!$A$76,IF(L2097=LIST!$A$77,"",IF(L2097=LIST!$A$78,"",IF(L2097=LIST!$A$80,"",IF(L2097=LIST!$A$72,"",IF(L2097=LIST!$A$73,"",IF(L2097=LIST!$A$81,"",IF(L2097=LIST!$A$82,"",IF(L2097=LIST!$A$79,"",IF(K2097=LIST!$A$75,LIST!$A$75,ROUND(J2097*L2097,2)))))))))))))</f>
        <v/>
      </c>
      <c r="J2097" s="43">
        <f>IF(D2097="",0,IF(K2097=LIST!$A$75,0,IF(K2097=LIST!$A$76,0,IF(K2097=LIST!$A$77,0,IF(K2097=LIST!$A$78,0,(MIN(D2097,8)-K2097))))))</f>
        <v>0</v>
      </c>
      <c r="K2097" s="185" t="str">
        <f>IF(D2097="","",IF('CLAIM FORM'!$M$7="",0,IF(L2097=LIST!$A$78,0,IF('CLAIM FORM'!$M$7="R&amp;D",0,IF(E2097="",LIST!$A$75,IF(F2097=LIST!$F$30,0,IFERROR(((VLOOKUP(E2097,'TRAINING CODE'!B:D,3,FALSE)*MIN(D2097,8))),LIST!$A$76)))))))</f>
        <v/>
      </c>
      <c r="L2097" s="183" t="str">
        <f>IF(B2097="","",IF('CLAIM FORM'!$M$7="",LIST!$A$77,IFERROR(VLOOKUP(B2097,'PHR (Project Hourly Rate)'!B:G,6,FALSE),LIST!$A$78)))</f>
        <v/>
      </c>
    </row>
    <row r="2098" spans="1:12" ht="36" customHeight="1">
      <c r="A2098" s="184">
        <v>2096</v>
      </c>
      <c r="B2098" s="46"/>
      <c r="C2098" s="47"/>
      <c r="D2098" s="48"/>
      <c r="E2098" s="49"/>
      <c r="F2098" s="49"/>
      <c r="G2098" s="41" t="str">
        <f>IF(C2098="","",VLOOKUP(WEEKDAY(C2098),LIST!$A$15:$B$21,2,FALSE))</f>
        <v/>
      </c>
      <c r="H2098" s="42" t="str">
        <f>IF(B2098="","",IF(L2098=LIST!$A$80,LIST!$A$78,IF(L2098=LIST!$A$81,LIST!$A$78,IF(L2098=LIST!$A$82,LIST!$A$78,IF(IFERROR(VLOOKUP(B2098,'PHR (Project Hourly Rate)'!B:G,6,FALSE),LIST!$A$78)=0,LIST!$A$79,L2098)))))</f>
        <v/>
      </c>
      <c r="I2098" s="42" t="str">
        <f>IF(B2098="","",IF(L2098=LIST!$A$75,"",IF(K2098=LIST!$A$76,LIST!$A$76,IF(L2098=LIST!$A$77,"",IF(L2098=LIST!$A$78,"",IF(L2098=LIST!$A$80,"",IF(L2098=LIST!$A$72,"",IF(L2098=LIST!$A$73,"",IF(L2098=LIST!$A$81,"",IF(L2098=LIST!$A$82,"",IF(L2098=LIST!$A$79,"",IF(K2098=LIST!$A$75,LIST!$A$75,ROUND(J2098*L2098,2)))))))))))))</f>
        <v/>
      </c>
      <c r="J2098" s="43">
        <f>IF(D2098="",0,IF(K2098=LIST!$A$75,0,IF(K2098=LIST!$A$76,0,IF(K2098=LIST!$A$77,0,IF(K2098=LIST!$A$78,0,(MIN(D2098,8)-K2098))))))</f>
        <v>0</v>
      </c>
      <c r="K2098" s="185" t="str">
        <f>IF(D2098="","",IF('CLAIM FORM'!$M$7="",0,IF(L2098=LIST!$A$78,0,IF('CLAIM FORM'!$M$7="R&amp;D",0,IF(E2098="",LIST!$A$75,IF(F2098=LIST!$F$30,0,IFERROR(((VLOOKUP(E2098,'TRAINING CODE'!B:D,3,FALSE)*MIN(D2098,8))),LIST!$A$76)))))))</f>
        <v/>
      </c>
      <c r="L2098" s="183" t="str">
        <f>IF(B2098="","",IF('CLAIM FORM'!$M$7="",LIST!$A$77,IFERROR(VLOOKUP(B2098,'PHR (Project Hourly Rate)'!B:G,6,FALSE),LIST!$A$78)))</f>
        <v/>
      </c>
    </row>
    <row r="2099" spans="1:12" ht="36" customHeight="1">
      <c r="A2099" s="184">
        <v>2097</v>
      </c>
      <c r="B2099" s="46"/>
      <c r="C2099" s="47"/>
      <c r="D2099" s="48"/>
      <c r="E2099" s="49"/>
      <c r="F2099" s="49"/>
      <c r="G2099" s="41" t="str">
        <f>IF(C2099="","",VLOOKUP(WEEKDAY(C2099),LIST!$A$15:$B$21,2,FALSE))</f>
        <v/>
      </c>
      <c r="H2099" s="42" t="str">
        <f>IF(B2099="","",IF(L2099=LIST!$A$80,LIST!$A$78,IF(L2099=LIST!$A$81,LIST!$A$78,IF(L2099=LIST!$A$82,LIST!$A$78,IF(IFERROR(VLOOKUP(B2099,'PHR (Project Hourly Rate)'!B:G,6,FALSE),LIST!$A$78)=0,LIST!$A$79,L2099)))))</f>
        <v/>
      </c>
      <c r="I2099" s="42" t="str">
        <f>IF(B2099="","",IF(L2099=LIST!$A$75,"",IF(K2099=LIST!$A$76,LIST!$A$76,IF(L2099=LIST!$A$77,"",IF(L2099=LIST!$A$78,"",IF(L2099=LIST!$A$80,"",IF(L2099=LIST!$A$72,"",IF(L2099=LIST!$A$73,"",IF(L2099=LIST!$A$81,"",IF(L2099=LIST!$A$82,"",IF(L2099=LIST!$A$79,"",IF(K2099=LIST!$A$75,LIST!$A$75,ROUND(J2099*L2099,2)))))))))))))</f>
        <v/>
      </c>
      <c r="J2099" s="43">
        <f>IF(D2099="",0,IF(K2099=LIST!$A$75,0,IF(K2099=LIST!$A$76,0,IF(K2099=LIST!$A$77,0,IF(K2099=LIST!$A$78,0,(MIN(D2099,8)-K2099))))))</f>
        <v>0</v>
      </c>
      <c r="K2099" s="185" t="str">
        <f>IF(D2099="","",IF('CLAIM FORM'!$M$7="",0,IF(L2099=LIST!$A$78,0,IF('CLAIM FORM'!$M$7="R&amp;D",0,IF(E2099="",LIST!$A$75,IF(F2099=LIST!$F$30,0,IFERROR(((VLOOKUP(E2099,'TRAINING CODE'!B:D,3,FALSE)*MIN(D2099,8))),LIST!$A$76)))))))</f>
        <v/>
      </c>
      <c r="L2099" s="183" t="str">
        <f>IF(B2099="","",IF('CLAIM FORM'!$M$7="",LIST!$A$77,IFERROR(VLOOKUP(B2099,'PHR (Project Hourly Rate)'!B:G,6,FALSE),LIST!$A$78)))</f>
        <v/>
      </c>
    </row>
    <row r="2100" spans="1:12" ht="36" customHeight="1">
      <c r="A2100" s="184">
        <v>2098</v>
      </c>
      <c r="B2100" s="46"/>
      <c r="C2100" s="47"/>
      <c r="D2100" s="48"/>
      <c r="E2100" s="49"/>
      <c r="F2100" s="49"/>
      <c r="G2100" s="41" t="str">
        <f>IF(C2100="","",VLOOKUP(WEEKDAY(C2100),LIST!$A$15:$B$21,2,FALSE))</f>
        <v/>
      </c>
      <c r="H2100" s="42" t="str">
        <f>IF(B2100="","",IF(L2100=LIST!$A$80,LIST!$A$78,IF(L2100=LIST!$A$81,LIST!$A$78,IF(L2100=LIST!$A$82,LIST!$A$78,IF(IFERROR(VLOOKUP(B2100,'PHR (Project Hourly Rate)'!B:G,6,FALSE),LIST!$A$78)=0,LIST!$A$79,L2100)))))</f>
        <v/>
      </c>
      <c r="I2100" s="42" t="str">
        <f>IF(B2100="","",IF(L2100=LIST!$A$75,"",IF(K2100=LIST!$A$76,LIST!$A$76,IF(L2100=LIST!$A$77,"",IF(L2100=LIST!$A$78,"",IF(L2100=LIST!$A$80,"",IF(L2100=LIST!$A$72,"",IF(L2100=LIST!$A$73,"",IF(L2100=LIST!$A$81,"",IF(L2100=LIST!$A$82,"",IF(L2100=LIST!$A$79,"",IF(K2100=LIST!$A$75,LIST!$A$75,ROUND(J2100*L2100,2)))))))))))))</f>
        <v/>
      </c>
      <c r="J2100" s="43">
        <f>IF(D2100="",0,IF(K2100=LIST!$A$75,0,IF(K2100=LIST!$A$76,0,IF(K2100=LIST!$A$77,0,IF(K2100=LIST!$A$78,0,(MIN(D2100,8)-K2100))))))</f>
        <v>0</v>
      </c>
      <c r="K2100" s="185" t="str">
        <f>IF(D2100="","",IF('CLAIM FORM'!$M$7="",0,IF(L2100=LIST!$A$78,0,IF('CLAIM FORM'!$M$7="R&amp;D",0,IF(E2100="",LIST!$A$75,IF(F2100=LIST!$F$30,0,IFERROR(((VLOOKUP(E2100,'TRAINING CODE'!B:D,3,FALSE)*MIN(D2100,8))),LIST!$A$76)))))))</f>
        <v/>
      </c>
      <c r="L2100" s="183" t="str">
        <f>IF(B2100="","",IF('CLAIM FORM'!$M$7="",LIST!$A$77,IFERROR(VLOOKUP(B2100,'PHR (Project Hourly Rate)'!B:G,6,FALSE),LIST!$A$78)))</f>
        <v/>
      </c>
    </row>
    <row r="2101" spans="1:12" ht="36" customHeight="1">
      <c r="A2101" s="184">
        <v>2099</v>
      </c>
      <c r="B2101" s="46"/>
      <c r="C2101" s="47"/>
      <c r="D2101" s="48"/>
      <c r="E2101" s="49"/>
      <c r="F2101" s="49"/>
      <c r="G2101" s="41" t="str">
        <f>IF(C2101="","",VLOOKUP(WEEKDAY(C2101),LIST!$A$15:$B$21,2,FALSE))</f>
        <v/>
      </c>
      <c r="H2101" s="42" t="str">
        <f>IF(B2101="","",IF(L2101=LIST!$A$80,LIST!$A$78,IF(L2101=LIST!$A$81,LIST!$A$78,IF(L2101=LIST!$A$82,LIST!$A$78,IF(IFERROR(VLOOKUP(B2101,'PHR (Project Hourly Rate)'!B:G,6,FALSE),LIST!$A$78)=0,LIST!$A$79,L2101)))))</f>
        <v/>
      </c>
      <c r="I2101" s="42" t="str">
        <f>IF(B2101="","",IF(L2101=LIST!$A$75,"",IF(K2101=LIST!$A$76,LIST!$A$76,IF(L2101=LIST!$A$77,"",IF(L2101=LIST!$A$78,"",IF(L2101=LIST!$A$80,"",IF(L2101=LIST!$A$72,"",IF(L2101=LIST!$A$73,"",IF(L2101=LIST!$A$81,"",IF(L2101=LIST!$A$82,"",IF(L2101=LIST!$A$79,"",IF(K2101=LIST!$A$75,LIST!$A$75,ROUND(J2101*L2101,2)))))))))))))</f>
        <v/>
      </c>
      <c r="J2101" s="43">
        <f>IF(D2101="",0,IF(K2101=LIST!$A$75,0,IF(K2101=LIST!$A$76,0,IF(K2101=LIST!$A$77,0,IF(K2101=LIST!$A$78,0,(MIN(D2101,8)-K2101))))))</f>
        <v>0</v>
      </c>
      <c r="K2101" s="185" t="str">
        <f>IF(D2101="","",IF('CLAIM FORM'!$M$7="",0,IF(L2101=LIST!$A$78,0,IF('CLAIM FORM'!$M$7="R&amp;D",0,IF(E2101="",LIST!$A$75,IF(F2101=LIST!$F$30,0,IFERROR(((VLOOKUP(E2101,'TRAINING CODE'!B:D,3,FALSE)*MIN(D2101,8))),LIST!$A$76)))))))</f>
        <v/>
      </c>
      <c r="L2101" s="183" t="str">
        <f>IF(B2101="","",IF('CLAIM FORM'!$M$7="",LIST!$A$77,IFERROR(VLOOKUP(B2101,'PHR (Project Hourly Rate)'!B:G,6,FALSE),LIST!$A$78)))</f>
        <v/>
      </c>
    </row>
    <row r="2102" spans="1:12" ht="36" customHeight="1">
      <c r="A2102" s="184">
        <v>2100</v>
      </c>
      <c r="B2102" s="46"/>
      <c r="C2102" s="47"/>
      <c r="D2102" s="48"/>
      <c r="E2102" s="49"/>
      <c r="F2102" s="49"/>
      <c r="G2102" s="41" t="str">
        <f>IF(C2102="","",VLOOKUP(WEEKDAY(C2102),LIST!$A$15:$B$21,2,FALSE))</f>
        <v/>
      </c>
      <c r="H2102" s="42" t="str">
        <f>IF(B2102="","",IF(L2102=LIST!$A$80,LIST!$A$78,IF(L2102=LIST!$A$81,LIST!$A$78,IF(L2102=LIST!$A$82,LIST!$A$78,IF(IFERROR(VLOOKUP(B2102,'PHR (Project Hourly Rate)'!B:G,6,FALSE),LIST!$A$78)=0,LIST!$A$79,L2102)))))</f>
        <v/>
      </c>
      <c r="I2102" s="42" t="str">
        <f>IF(B2102="","",IF(L2102=LIST!$A$75,"",IF(K2102=LIST!$A$76,LIST!$A$76,IF(L2102=LIST!$A$77,"",IF(L2102=LIST!$A$78,"",IF(L2102=LIST!$A$80,"",IF(L2102=LIST!$A$72,"",IF(L2102=LIST!$A$73,"",IF(L2102=LIST!$A$81,"",IF(L2102=LIST!$A$82,"",IF(L2102=LIST!$A$79,"",IF(K2102=LIST!$A$75,LIST!$A$75,ROUND(J2102*L2102,2)))))))))))))</f>
        <v/>
      </c>
      <c r="J2102" s="43">
        <f>IF(D2102="",0,IF(K2102=LIST!$A$75,0,IF(K2102=LIST!$A$76,0,IF(K2102=LIST!$A$77,0,IF(K2102=LIST!$A$78,0,(MIN(D2102,8)-K2102))))))</f>
        <v>0</v>
      </c>
      <c r="K2102" s="185" t="str">
        <f>IF(D2102="","",IF('CLAIM FORM'!$M$7="",0,IF(L2102=LIST!$A$78,0,IF('CLAIM FORM'!$M$7="R&amp;D",0,IF(E2102="",LIST!$A$75,IF(F2102=LIST!$F$30,0,IFERROR(((VLOOKUP(E2102,'TRAINING CODE'!B:D,3,FALSE)*MIN(D2102,8))),LIST!$A$76)))))))</f>
        <v/>
      </c>
      <c r="L2102" s="183" t="str">
        <f>IF(B2102="","",IF('CLAIM FORM'!$M$7="",LIST!$A$77,IFERROR(VLOOKUP(B2102,'PHR (Project Hourly Rate)'!B:G,6,FALSE),LIST!$A$78)))</f>
        <v/>
      </c>
    </row>
    <row r="2103" spans="1:12" ht="36" customHeight="1">
      <c r="A2103" s="184">
        <v>2101</v>
      </c>
      <c r="B2103" s="46"/>
      <c r="C2103" s="47"/>
      <c r="D2103" s="48"/>
      <c r="E2103" s="49"/>
      <c r="F2103" s="49"/>
      <c r="G2103" s="41" t="str">
        <f>IF(C2103="","",VLOOKUP(WEEKDAY(C2103),LIST!$A$15:$B$21,2,FALSE))</f>
        <v/>
      </c>
      <c r="H2103" s="42" t="str">
        <f>IF(B2103="","",IF(L2103=LIST!$A$80,LIST!$A$78,IF(L2103=LIST!$A$81,LIST!$A$78,IF(L2103=LIST!$A$82,LIST!$A$78,IF(IFERROR(VLOOKUP(B2103,'PHR (Project Hourly Rate)'!B:G,6,FALSE),LIST!$A$78)=0,LIST!$A$79,L2103)))))</f>
        <v/>
      </c>
      <c r="I2103" s="42" t="str">
        <f>IF(B2103="","",IF(L2103=LIST!$A$75,"",IF(K2103=LIST!$A$76,LIST!$A$76,IF(L2103=LIST!$A$77,"",IF(L2103=LIST!$A$78,"",IF(L2103=LIST!$A$80,"",IF(L2103=LIST!$A$72,"",IF(L2103=LIST!$A$73,"",IF(L2103=LIST!$A$81,"",IF(L2103=LIST!$A$82,"",IF(L2103=LIST!$A$79,"",IF(K2103=LIST!$A$75,LIST!$A$75,ROUND(J2103*L2103,2)))))))))))))</f>
        <v/>
      </c>
      <c r="J2103" s="43">
        <f>IF(D2103="",0,IF(K2103=LIST!$A$75,0,IF(K2103=LIST!$A$76,0,IF(K2103=LIST!$A$77,0,IF(K2103=LIST!$A$78,0,(MIN(D2103,8)-K2103))))))</f>
        <v>0</v>
      </c>
      <c r="K2103" s="185" t="str">
        <f>IF(D2103="","",IF('CLAIM FORM'!$M$7="",0,IF(L2103=LIST!$A$78,0,IF('CLAIM FORM'!$M$7="R&amp;D",0,IF(E2103="",LIST!$A$75,IF(F2103=LIST!$F$30,0,IFERROR(((VLOOKUP(E2103,'TRAINING CODE'!B:D,3,FALSE)*MIN(D2103,8))),LIST!$A$76)))))))</f>
        <v/>
      </c>
      <c r="L2103" s="183" t="str">
        <f>IF(B2103="","",IF('CLAIM FORM'!$M$7="",LIST!$A$77,IFERROR(VLOOKUP(B2103,'PHR (Project Hourly Rate)'!B:G,6,FALSE),LIST!$A$78)))</f>
        <v/>
      </c>
    </row>
    <row r="2104" spans="1:12" ht="36" customHeight="1">
      <c r="A2104" s="184">
        <v>2102</v>
      </c>
      <c r="B2104" s="46"/>
      <c r="C2104" s="47"/>
      <c r="D2104" s="48"/>
      <c r="E2104" s="49"/>
      <c r="F2104" s="49"/>
      <c r="G2104" s="41" t="str">
        <f>IF(C2104="","",VLOOKUP(WEEKDAY(C2104),LIST!$A$15:$B$21,2,FALSE))</f>
        <v/>
      </c>
      <c r="H2104" s="42" t="str">
        <f>IF(B2104="","",IF(L2104=LIST!$A$80,LIST!$A$78,IF(L2104=LIST!$A$81,LIST!$A$78,IF(L2104=LIST!$A$82,LIST!$A$78,IF(IFERROR(VLOOKUP(B2104,'PHR (Project Hourly Rate)'!B:G,6,FALSE),LIST!$A$78)=0,LIST!$A$79,L2104)))))</f>
        <v/>
      </c>
      <c r="I2104" s="42" t="str">
        <f>IF(B2104="","",IF(L2104=LIST!$A$75,"",IF(K2104=LIST!$A$76,LIST!$A$76,IF(L2104=LIST!$A$77,"",IF(L2104=LIST!$A$78,"",IF(L2104=LIST!$A$80,"",IF(L2104=LIST!$A$72,"",IF(L2104=LIST!$A$73,"",IF(L2104=LIST!$A$81,"",IF(L2104=LIST!$A$82,"",IF(L2104=LIST!$A$79,"",IF(K2104=LIST!$A$75,LIST!$A$75,ROUND(J2104*L2104,2)))))))))))))</f>
        <v/>
      </c>
      <c r="J2104" s="43">
        <f>IF(D2104="",0,IF(K2104=LIST!$A$75,0,IF(K2104=LIST!$A$76,0,IF(K2104=LIST!$A$77,0,IF(K2104=LIST!$A$78,0,(MIN(D2104,8)-K2104))))))</f>
        <v>0</v>
      </c>
      <c r="K2104" s="185" t="str">
        <f>IF(D2104="","",IF('CLAIM FORM'!$M$7="",0,IF(L2104=LIST!$A$78,0,IF('CLAIM FORM'!$M$7="R&amp;D",0,IF(E2104="",LIST!$A$75,IF(F2104=LIST!$F$30,0,IFERROR(((VLOOKUP(E2104,'TRAINING CODE'!B:D,3,FALSE)*MIN(D2104,8))),LIST!$A$76)))))))</f>
        <v/>
      </c>
      <c r="L2104" s="183" t="str">
        <f>IF(B2104="","",IF('CLAIM FORM'!$M$7="",LIST!$A$77,IFERROR(VLOOKUP(B2104,'PHR (Project Hourly Rate)'!B:G,6,FALSE),LIST!$A$78)))</f>
        <v/>
      </c>
    </row>
    <row r="2105" spans="1:12" ht="36" customHeight="1">
      <c r="A2105" s="184">
        <v>2103</v>
      </c>
      <c r="B2105" s="46"/>
      <c r="C2105" s="47"/>
      <c r="D2105" s="48"/>
      <c r="E2105" s="49"/>
      <c r="F2105" s="49"/>
      <c r="G2105" s="41" t="str">
        <f>IF(C2105="","",VLOOKUP(WEEKDAY(C2105),LIST!$A$15:$B$21,2,FALSE))</f>
        <v/>
      </c>
      <c r="H2105" s="42" t="str">
        <f>IF(B2105="","",IF(L2105=LIST!$A$80,LIST!$A$78,IF(L2105=LIST!$A$81,LIST!$A$78,IF(L2105=LIST!$A$82,LIST!$A$78,IF(IFERROR(VLOOKUP(B2105,'PHR (Project Hourly Rate)'!B:G,6,FALSE),LIST!$A$78)=0,LIST!$A$79,L2105)))))</f>
        <v/>
      </c>
      <c r="I2105" s="42" t="str">
        <f>IF(B2105="","",IF(L2105=LIST!$A$75,"",IF(K2105=LIST!$A$76,LIST!$A$76,IF(L2105=LIST!$A$77,"",IF(L2105=LIST!$A$78,"",IF(L2105=LIST!$A$80,"",IF(L2105=LIST!$A$72,"",IF(L2105=LIST!$A$73,"",IF(L2105=LIST!$A$81,"",IF(L2105=LIST!$A$82,"",IF(L2105=LIST!$A$79,"",IF(K2105=LIST!$A$75,LIST!$A$75,ROUND(J2105*L2105,2)))))))))))))</f>
        <v/>
      </c>
      <c r="J2105" s="43">
        <f>IF(D2105="",0,IF(K2105=LIST!$A$75,0,IF(K2105=LIST!$A$76,0,IF(K2105=LIST!$A$77,0,IF(K2105=LIST!$A$78,0,(MIN(D2105,8)-K2105))))))</f>
        <v>0</v>
      </c>
      <c r="K2105" s="185" t="str">
        <f>IF(D2105="","",IF('CLAIM FORM'!$M$7="",0,IF(L2105=LIST!$A$78,0,IF('CLAIM FORM'!$M$7="R&amp;D",0,IF(E2105="",LIST!$A$75,IF(F2105=LIST!$F$30,0,IFERROR(((VLOOKUP(E2105,'TRAINING CODE'!B:D,3,FALSE)*MIN(D2105,8))),LIST!$A$76)))))))</f>
        <v/>
      </c>
      <c r="L2105" s="183" t="str">
        <f>IF(B2105="","",IF('CLAIM FORM'!$M$7="",LIST!$A$77,IFERROR(VLOOKUP(B2105,'PHR (Project Hourly Rate)'!B:G,6,FALSE),LIST!$A$78)))</f>
        <v/>
      </c>
    </row>
    <row r="2106" spans="1:12" ht="36" customHeight="1">
      <c r="A2106" s="184">
        <v>2104</v>
      </c>
      <c r="B2106" s="46"/>
      <c r="C2106" s="47"/>
      <c r="D2106" s="48"/>
      <c r="E2106" s="49"/>
      <c r="F2106" s="49"/>
      <c r="G2106" s="41" t="str">
        <f>IF(C2106="","",VLOOKUP(WEEKDAY(C2106),LIST!$A$15:$B$21,2,FALSE))</f>
        <v/>
      </c>
      <c r="H2106" s="42" t="str">
        <f>IF(B2106="","",IF(L2106=LIST!$A$80,LIST!$A$78,IF(L2106=LIST!$A$81,LIST!$A$78,IF(L2106=LIST!$A$82,LIST!$A$78,IF(IFERROR(VLOOKUP(B2106,'PHR (Project Hourly Rate)'!B:G,6,FALSE),LIST!$A$78)=0,LIST!$A$79,L2106)))))</f>
        <v/>
      </c>
      <c r="I2106" s="42" t="str">
        <f>IF(B2106="","",IF(L2106=LIST!$A$75,"",IF(K2106=LIST!$A$76,LIST!$A$76,IF(L2106=LIST!$A$77,"",IF(L2106=LIST!$A$78,"",IF(L2106=LIST!$A$80,"",IF(L2106=LIST!$A$72,"",IF(L2106=LIST!$A$73,"",IF(L2106=LIST!$A$81,"",IF(L2106=LIST!$A$82,"",IF(L2106=LIST!$A$79,"",IF(K2106=LIST!$A$75,LIST!$A$75,ROUND(J2106*L2106,2)))))))))))))</f>
        <v/>
      </c>
      <c r="J2106" s="43">
        <f>IF(D2106="",0,IF(K2106=LIST!$A$75,0,IF(K2106=LIST!$A$76,0,IF(K2106=LIST!$A$77,0,IF(K2106=LIST!$A$78,0,(MIN(D2106,8)-K2106))))))</f>
        <v>0</v>
      </c>
      <c r="K2106" s="185" t="str">
        <f>IF(D2106="","",IF('CLAIM FORM'!$M$7="",0,IF(L2106=LIST!$A$78,0,IF('CLAIM FORM'!$M$7="R&amp;D",0,IF(E2106="",LIST!$A$75,IF(F2106=LIST!$F$30,0,IFERROR(((VLOOKUP(E2106,'TRAINING CODE'!B:D,3,FALSE)*MIN(D2106,8))),LIST!$A$76)))))))</f>
        <v/>
      </c>
      <c r="L2106" s="183" t="str">
        <f>IF(B2106="","",IF('CLAIM FORM'!$M$7="",LIST!$A$77,IFERROR(VLOOKUP(B2106,'PHR (Project Hourly Rate)'!B:G,6,FALSE),LIST!$A$78)))</f>
        <v/>
      </c>
    </row>
    <row r="2107" spans="1:12" ht="36" customHeight="1">
      <c r="A2107" s="184">
        <v>2105</v>
      </c>
      <c r="B2107" s="46"/>
      <c r="C2107" s="47"/>
      <c r="D2107" s="48"/>
      <c r="E2107" s="49"/>
      <c r="F2107" s="49"/>
      <c r="G2107" s="41" t="str">
        <f>IF(C2107="","",VLOOKUP(WEEKDAY(C2107),LIST!$A$15:$B$21,2,FALSE))</f>
        <v/>
      </c>
      <c r="H2107" s="42" t="str">
        <f>IF(B2107="","",IF(L2107=LIST!$A$80,LIST!$A$78,IF(L2107=LIST!$A$81,LIST!$A$78,IF(L2107=LIST!$A$82,LIST!$A$78,IF(IFERROR(VLOOKUP(B2107,'PHR (Project Hourly Rate)'!B:G,6,FALSE),LIST!$A$78)=0,LIST!$A$79,L2107)))))</f>
        <v/>
      </c>
      <c r="I2107" s="42" t="str">
        <f>IF(B2107="","",IF(L2107=LIST!$A$75,"",IF(K2107=LIST!$A$76,LIST!$A$76,IF(L2107=LIST!$A$77,"",IF(L2107=LIST!$A$78,"",IF(L2107=LIST!$A$80,"",IF(L2107=LIST!$A$72,"",IF(L2107=LIST!$A$73,"",IF(L2107=LIST!$A$81,"",IF(L2107=LIST!$A$82,"",IF(L2107=LIST!$A$79,"",IF(K2107=LIST!$A$75,LIST!$A$75,ROUND(J2107*L2107,2)))))))))))))</f>
        <v/>
      </c>
      <c r="J2107" s="43">
        <f>IF(D2107="",0,IF(K2107=LIST!$A$75,0,IF(K2107=LIST!$A$76,0,IF(K2107=LIST!$A$77,0,IF(K2107=LIST!$A$78,0,(MIN(D2107,8)-K2107))))))</f>
        <v>0</v>
      </c>
      <c r="K2107" s="185" t="str">
        <f>IF(D2107="","",IF('CLAIM FORM'!$M$7="",0,IF(L2107=LIST!$A$78,0,IF('CLAIM FORM'!$M$7="R&amp;D",0,IF(E2107="",LIST!$A$75,IF(F2107=LIST!$F$30,0,IFERROR(((VLOOKUP(E2107,'TRAINING CODE'!B:D,3,FALSE)*MIN(D2107,8))),LIST!$A$76)))))))</f>
        <v/>
      </c>
      <c r="L2107" s="183" t="str">
        <f>IF(B2107="","",IF('CLAIM FORM'!$M$7="",LIST!$A$77,IFERROR(VLOOKUP(B2107,'PHR (Project Hourly Rate)'!B:G,6,FALSE),LIST!$A$78)))</f>
        <v/>
      </c>
    </row>
    <row r="2108" spans="1:12" ht="36" customHeight="1">
      <c r="A2108" s="184">
        <v>2106</v>
      </c>
      <c r="B2108" s="46"/>
      <c r="C2108" s="47"/>
      <c r="D2108" s="48"/>
      <c r="E2108" s="49"/>
      <c r="F2108" s="49"/>
      <c r="G2108" s="41" t="str">
        <f>IF(C2108="","",VLOOKUP(WEEKDAY(C2108),LIST!$A$15:$B$21,2,FALSE))</f>
        <v/>
      </c>
      <c r="H2108" s="42" t="str">
        <f>IF(B2108="","",IF(L2108=LIST!$A$80,LIST!$A$78,IF(L2108=LIST!$A$81,LIST!$A$78,IF(L2108=LIST!$A$82,LIST!$A$78,IF(IFERROR(VLOOKUP(B2108,'PHR (Project Hourly Rate)'!B:G,6,FALSE),LIST!$A$78)=0,LIST!$A$79,L2108)))))</f>
        <v/>
      </c>
      <c r="I2108" s="42" t="str">
        <f>IF(B2108="","",IF(L2108=LIST!$A$75,"",IF(K2108=LIST!$A$76,LIST!$A$76,IF(L2108=LIST!$A$77,"",IF(L2108=LIST!$A$78,"",IF(L2108=LIST!$A$80,"",IF(L2108=LIST!$A$72,"",IF(L2108=LIST!$A$73,"",IF(L2108=LIST!$A$81,"",IF(L2108=LIST!$A$82,"",IF(L2108=LIST!$A$79,"",IF(K2108=LIST!$A$75,LIST!$A$75,ROUND(J2108*L2108,2)))))))))))))</f>
        <v/>
      </c>
      <c r="J2108" s="43">
        <f>IF(D2108="",0,IF(K2108=LIST!$A$75,0,IF(K2108=LIST!$A$76,0,IF(K2108=LIST!$A$77,0,IF(K2108=LIST!$A$78,0,(MIN(D2108,8)-K2108))))))</f>
        <v>0</v>
      </c>
      <c r="K2108" s="185" t="str">
        <f>IF(D2108="","",IF('CLAIM FORM'!$M$7="",0,IF(L2108=LIST!$A$78,0,IF('CLAIM FORM'!$M$7="R&amp;D",0,IF(E2108="",LIST!$A$75,IF(F2108=LIST!$F$30,0,IFERROR(((VLOOKUP(E2108,'TRAINING CODE'!B:D,3,FALSE)*MIN(D2108,8))),LIST!$A$76)))))))</f>
        <v/>
      </c>
      <c r="L2108" s="183" t="str">
        <f>IF(B2108="","",IF('CLAIM FORM'!$M$7="",LIST!$A$77,IFERROR(VLOOKUP(B2108,'PHR (Project Hourly Rate)'!B:G,6,FALSE),LIST!$A$78)))</f>
        <v/>
      </c>
    </row>
    <row r="2109" spans="1:12" ht="36" customHeight="1">
      <c r="A2109" s="184">
        <v>2107</v>
      </c>
      <c r="B2109" s="46"/>
      <c r="C2109" s="47"/>
      <c r="D2109" s="48"/>
      <c r="E2109" s="49"/>
      <c r="F2109" s="49"/>
      <c r="G2109" s="41" t="str">
        <f>IF(C2109="","",VLOOKUP(WEEKDAY(C2109),LIST!$A$15:$B$21,2,FALSE))</f>
        <v/>
      </c>
      <c r="H2109" s="42" t="str">
        <f>IF(B2109="","",IF(L2109=LIST!$A$80,LIST!$A$78,IF(L2109=LIST!$A$81,LIST!$A$78,IF(L2109=LIST!$A$82,LIST!$A$78,IF(IFERROR(VLOOKUP(B2109,'PHR (Project Hourly Rate)'!B:G,6,FALSE),LIST!$A$78)=0,LIST!$A$79,L2109)))))</f>
        <v/>
      </c>
      <c r="I2109" s="42" t="str">
        <f>IF(B2109="","",IF(L2109=LIST!$A$75,"",IF(K2109=LIST!$A$76,LIST!$A$76,IF(L2109=LIST!$A$77,"",IF(L2109=LIST!$A$78,"",IF(L2109=LIST!$A$80,"",IF(L2109=LIST!$A$72,"",IF(L2109=LIST!$A$73,"",IF(L2109=LIST!$A$81,"",IF(L2109=LIST!$A$82,"",IF(L2109=LIST!$A$79,"",IF(K2109=LIST!$A$75,LIST!$A$75,ROUND(J2109*L2109,2)))))))))))))</f>
        <v/>
      </c>
      <c r="J2109" s="43">
        <f>IF(D2109="",0,IF(K2109=LIST!$A$75,0,IF(K2109=LIST!$A$76,0,IF(K2109=LIST!$A$77,0,IF(K2109=LIST!$A$78,0,(MIN(D2109,8)-K2109))))))</f>
        <v>0</v>
      </c>
      <c r="K2109" s="185" t="str">
        <f>IF(D2109="","",IF('CLAIM FORM'!$M$7="",0,IF(L2109=LIST!$A$78,0,IF('CLAIM FORM'!$M$7="R&amp;D",0,IF(E2109="",LIST!$A$75,IF(F2109=LIST!$F$30,0,IFERROR(((VLOOKUP(E2109,'TRAINING CODE'!B:D,3,FALSE)*MIN(D2109,8))),LIST!$A$76)))))))</f>
        <v/>
      </c>
      <c r="L2109" s="183" t="str">
        <f>IF(B2109="","",IF('CLAIM FORM'!$M$7="",LIST!$A$77,IFERROR(VLOOKUP(B2109,'PHR (Project Hourly Rate)'!B:G,6,FALSE),LIST!$A$78)))</f>
        <v/>
      </c>
    </row>
    <row r="2110" spans="1:12" ht="36" customHeight="1">
      <c r="A2110" s="184">
        <v>2108</v>
      </c>
      <c r="B2110" s="46"/>
      <c r="C2110" s="47"/>
      <c r="D2110" s="48"/>
      <c r="E2110" s="49"/>
      <c r="F2110" s="49"/>
      <c r="G2110" s="41" t="str">
        <f>IF(C2110="","",VLOOKUP(WEEKDAY(C2110),LIST!$A$15:$B$21,2,FALSE))</f>
        <v/>
      </c>
      <c r="H2110" s="42" t="str">
        <f>IF(B2110="","",IF(L2110=LIST!$A$80,LIST!$A$78,IF(L2110=LIST!$A$81,LIST!$A$78,IF(L2110=LIST!$A$82,LIST!$A$78,IF(IFERROR(VLOOKUP(B2110,'PHR (Project Hourly Rate)'!B:G,6,FALSE),LIST!$A$78)=0,LIST!$A$79,L2110)))))</f>
        <v/>
      </c>
      <c r="I2110" s="42" t="str">
        <f>IF(B2110="","",IF(L2110=LIST!$A$75,"",IF(K2110=LIST!$A$76,LIST!$A$76,IF(L2110=LIST!$A$77,"",IF(L2110=LIST!$A$78,"",IF(L2110=LIST!$A$80,"",IF(L2110=LIST!$A$72,"",IF(L2110=LIST!$A$73,"",IF(L2110=LIST!$A$81,"",IF(L2110=LIST!$A$82,"",IF(L2110=LIST!$A$79,"",IF(K2110=LIST!$A$75,LIST!$A$75,ROUND(J2110*L2110,2)))))))))))))</f>
        <v/>
      </c>
      <c r="J2110" s="43">
        <f>IF(D2110="",0,IF(K2110=LIST!$A$75,0,IF(K2110=LIST!$A$76,0,IF(K2110=LIST!$A$77,0,IF(K2110=LIST!$A$78,0,(MIN(D2110,8)-K2110))))))</f>
        <v>0</v>
      </c>
      <c r="K2110" s="185" t="str">
        <f>IF(D2110="","",IF('CLAIM FORM'!$M$7="",0,IF(L2110=LIST!$A$78,0,IF('CLAIM FORM'!$M$7="R&amp;D",0,IF(E2110="",LIST!$A$75,IF(F2110=LIST!$F$30,0,IFERROR(((VLOOKUP(E2110,'TRAINING CODE'!B:D,3,FALSE)*MIN(D2110,8))),LIST!$A$76)))))))</f>
        <v/>
      </c>
      <c r="L2110" s="183" t="str">
        <f>IF(B2110="","",IF('CLAIM FORM'!$M$7="",LIST!$A$77,IFERROR(VLOOKUP(B2110,'PHR (Project Hourly Rate)'!B:G,6,FALSE),LIST!$A$78)))</f>
        <v/>
      </c>
    </row>
    <row r="2111" spans="1:12" ht="36" customHeight="1">
      <c r="A2111" s="184">
        <v>2109</v>
      </c>
      <c r="B2111" s="46"/>
      <c r="C2111" s="47"/>
      <c r="D2111" s="48"/>
      <c r="E2111" s="49"/>
      <c r="F2111" s="49"/>
      <c r="G2111" s="41" t="str">
        <f>IF(C2111="","",VLOOKUP(WEEKDAY(C2111),LIST!$A$15:$B$21,2,FALSE))</f>
        <v/>
      </c>
      <c r="H2111" s="42" t="str">
        <f>IF(B2111="","",IF(L2111=LIST!$A$80,LIST!$A$78,IF(L2111=LIST!$A$81,LIST!$A$78,IF(L2111=LIST!$A$82,LIST!$A$78,IF(IFERROR(VLOOKUP(B2111,'PHR (Project Hourly Rate)'!B:G,6,FALSE),LIST!$A$78)=0,LIST!$A$79,L2111)))))</f>
        <v/>
      </c>
      <c r="I2111" s="42" t="str">
        <f>IF(B2111="","",IF(L2111=LIST!$A$75,"",IF(K2111=LIST!$A$76,LIST!$A$76,IF(L2111=LIST!$A$77,"",IF(L2111=LIST!$A$78,"",IF(L2111=LIST!$A$80,"",IF(L2111=LIST!$A$72,"",IF(L2111=LIST!$A$73,"",IF(L2111=LIST!$A$81,"",IF(L2111=LIST!$A$82,"",IF(L2111=LIST!$A$79,"",IF(K2111=LIST!$A$75,LIST!$A$75,ROUND(J2111*L2111,2)))))))))))))</f>
        <v/>
      </c>
      <c r="J2111" s="43">
        <f>IF(D2111="",0,IF(K2111=LIST!$A$75,0,IF(K2111=LIST!$A$76,0,IF(K2111=LIST!$A$77,0,IF(K2111=LIST!$A$78,0,(MIN(D2111,8)-K2111))))))</f>
        <v>0</v>
      </c>
      <c r="K2111" s="185" t="str">
        <f>IF(D2111="","",IF('CLAIM FORM'!$M$7="",0,IF(L2111=LIST!$A$78,0,IF('CLAIM FORM'!$M$7="R&amp;D",0,IF(E2111="",LIST!$A$75,IF(F2111=LIST!$F$30,0,IFERROR(((VLOOKUP(E2111,'TRAINING CODE'!B:D,3,FALSE)*MIN(D2111,8))),LIST!$A$76)))))))</f>
        <v/>
      </c>
      <c r="L2111" s="183" t="str">
        <f>IF(B2111="","",IF('CLAIM FORM'!$M$7="",LIST!$A$77,IFERROR(VLOOKUP(B2111,'PHR (Project Hourly Rate)'!B:G,6,FALSE),LIST!$A$78)))</f>
        <v/>
      </c>
    </row>
    <row r="2112" spans="1:12" ht="36" customHeight="1">
      <c r="A2112" s="184">
        <v>2110</v>
      </c>
      <c r="B2112" s="46"/>
      <c r="C2112" s="47"/>
      <c r="D2112" s="48"/>
      <c r="E2112" s="49"/>
      <c r="F2112" s="49"/>
      <c r="G2112" s="41" t="str">
        <f>IF(C2112="","",VLOOKUP(WEEKDAY(C2112),LIST!$A$15:$B$21,2,FALSE))</f>
        <v/>
      </c>
      <c r="H2112" s="42" t="str">
        <f>IF(B2112="","",IF(L2112=LIST!$A$80,LIST!$A$78,IF(L2112=LIST!$A$81,LIST!$A$78,IF(L2112=LIST!$A$82,LIST!$A$78,IF(IFERROR(VLOOKUP(B2112,'PHR (Project Hourly Rate)'!B:G,6,FALSE),LIST!$A$78)=0,LIST!$A$79,L2112)))))</f>
        <v/>
      </c>
      <c r="I2112" s="42" t="str">
        <f>IF(B2112="","",IF(L2112=LIST!$A$75,"",IF(K2112=LIST!$A$76,LIST!$A$76,IF(L2112=LIST!$A$77,"",IF(L2112=LIST!$A$78,"",IF(L2112=LIST!$A$80,"",IF(L2112=LIST!$A$72,"",IF(L2112=LIST!$A$73,"",IF(L2112=LIST!$A$81,"",IF(L2112=LIST!$A$82,"",IF(L2112=LIST!$A$79,"",IF(K2112=LIST!$A$75,LIST!$A$75,ROUND(J2112*L2112,2)))))))))))))</f>
        <v/>
      </c>
      <c r="J2112" s="43">
        <f>IF(D2112="",0,IF(K2112=LIST!$A$75,0,IF(K2112=LIST!$A$76,0,IF(K2112=LIST!$A$77,0,IF(K2112=LIST!$A$78,0,(MIN(D2112,8)-K2112))))))</f>
        <v>0</v>
      </c>
      <c r="K2112" s="185" t="str">
        <f>IF(D2112="","",IF('CLAIM FORM'!$M$7="",0,IF(L2112=LIST!$A$78,0,IF('CLAIM FORM'!$M$7="R&amp;D",0,IF(E2112="",LIST!$A$75,IF(F2112=LIST!$F$30,0,IFERROR(((VLOOKUP(E2112,'TRAINING CODE'!B:D,3,FALSE)*MIN(D2112,8))),LIST!$A$76)))))))</f>
        <v/>
      </c>
      <c r="L2112" s="183" t="str">
        <f>IF(B2112="","",IF('CLAIM FORM'!$M$7="",LIST!$A$77,IFERROR(VLOOKUP(B2112,'PHR (Project Hourly Rate)'!B:G,6,FALSE),LIST!$A$78)))</f>
        <v/>
      </c>
    </row>
    <row r="2113" spans="1:12" ht="36" customHeight="1">
      <c r="A2113" s="184">
        <v>2111</v>
      </c>
      <c r="B2113" s="46"/>
      <c r="C2113" s="47"/>
      <c r="D2113" s="48"/>
      <c r="E2113" s="49"/>
      <c r="F2113" s="49"/>
      <c r="G2113" s="41" t="str">
        <f>IF(C2113="","",VLOOKUP(WEEKDAY(C2113),LIST!$A$15:$B$21,2,FALSE))</f>
        <v/>
      </c>
      <c r="H2113" s="42" t="str">
        <f>IF(B2113="","",IF(L2113=LIST!$A$80,LIST!$A$78,IF(L2113=LIST!$A$81,LIST!$A$78,IF(L2113=LIST!$A$82,LIST!$A$78,IF(IFERROR(VLOOKUP(B2113,'PHR (Project Hourly Rate)'!B:G,6,FALSE),LIST!$A$78)=0,LIST!$A$79,L2113)))))</f>
        <v/>
      </c>
      <c r="I2113" s="42" t="str">
        <f>IF(B2113="","",IF(L2113=LIST!$A$75,"",IF(K2113=LIST!$A$76,LIST!$A$76,IF(L2113=LIST!$A$77,"",IF(L2113=LIST!$A$78,"",IF(L2113=LIST!$A$80,"",IF(L2113=LIST!$A$72,"",IF(L2113=LIST!$A$73,"",IF(L2113=LIST!$A$81,"",IF(L2113=LIST!$A$82,"",IF(L2113=LIST!$A$79,"",IF(K2113=LIST!$A$75,LIST!$A$75,ROUND(J2113*L2113,2)))))))))))))</f>
        <v/>
      </c>
      <c r="J2113" s="43">
        <f>IF(D2113="",0,IF(K2113=LIST!$A$75,0,IF(K2113=LIST!$A$76,0,IF(K2113=LIST!$A$77,0,IF(K2113=LIST!$A$78,0,(MIN(D2113,8)-K2113))))))</f>
        <v>0</v>
      </c>
      <c r="K2113" s="185" t="str">
        <f>IF(D2113="","",IF('CLAIM FORM'!$M$7="",0,IF(L2113=LIST!$A$78,0,IF('CLAIM FORM'!$M$7="R&amp;D",0,IF(E2113="",LIST!$A$75,IF(F2113=LIST!$F$30,0,IFERROR(((VLOOKUP(E2113,'TRAINING CODE'!B:D,3,FALSE)*MIN(D2113,8))),LIST!$A$76)))))))</f>
        <v/>
      </c>
      <c r="L2113" s="183" t="str">
        <f>IF(B2113="","",IF('CLAIM FORM'!$M$7="",LIST!$A$77,IFERROR(VLOOKUP(B2113,'PHR (Project Hourly Rate)'!B:G,6,FALSE),LIST!$A$78)))</f>
        <v/>
      </c>
    </row>
    <row r="2114" spans="1:12" ht="36" customHeight="1">
      <c r="A2114" s="184">
        <v>2112</v>
      </c>
      <c r="B2114" s="46"/>
      <c r="C2114" s="47"/>
      <c r="D2114" s="48"/>
      <c r="E2114" s="49"/>
      <c r="F2114" s="49"/>
      <c r="G2114" s="41" t="str">
        <f>IF(C2114="","",VLOOKUP(WEEKDAY(C2114),LIST!$A$15:$B$21,2,FALSE))</f>
        <v/>
      </c>
      <c r="H2114" s="42" t="str">
        <f>IF(B2114="","",IF(L2114=LIST!$A$80,LIST!$A$78,IF(L2114=LIST!$A$81,LIST!$A$78,IF(L2114=LIST!$A$82,LIST!$A$78,IF(IFERROR(VLOOKUP(B2114,'PHR (Project Hourly Rate)'!B:G,6,FALSE),LIST!$A$78)=0,LIST!$A$79,L2114)))))</f>
        <v/>
      </c>
      <c r="I2114" s="42" t="str">
        <f>IF(B2114="","",IF(L2114=LIST!$A$75,"",IF(K2114=LIST!$A$76,LIST!$A$76,IF(L2114=LIST!$A$77,"",IF(L2114=LIST!$A$78,"",IF(L2114=LIST!$A$80,"",IF(L2114=LIST!$A$72,"",IF(L2114=LIST!$A$73,"",IF(L2114=LIST!$A$81,"",IF(L2114=LIST!$A$82,"",IF(L2114=LIST!$A$79,"",IF(K2114=LIST!$A$75,LIST!$A$75,ROUND(J2114*L2114,2)))))))))))))</f>
        <v/>
      </c>
      <c r="J2114" s="43">
        <f>IF(D2114="",0,IF(K2114=LIST!$A$75,0,IF(K2114=LIST!$A$76,0,IF(K2114=LIST!$A$77,0,IF(K2114=LIST!$A$78,0,(MIN(D2114,8)-K2114))))))</f>
        <v>0</v>
      </c>
      <c r="K2114" s="185" t="str">
        <f>IF(D2114="","",IF('CLAIM FORM'!$M$7="",0,IF(L2114=LIST!$A$78,0,IF('CLAIM FORM'!$M$7="R&amp;D",0,IF(E2114="",LIST!$A$75,IF(F2114=LIST!$F$30,0,IFERROR(((VLOOKUP(E2114,'TRAINING CODE'!B:D,3,FALSE)*MIN(D2114,8))),LIST!$A$76)))))))</f>
        <v/>
      </c>
      <c r="L2114" s="183" t="str">
        <f>IF(B2114="","",IF('CLAIM FORM'!$M$7="",LIST!$A$77,IFERROR(VLOOKUP(B2114,'PHR (Project Hourly Rate)'!B:G,6,FALSE),LIST!$A$78)))</f>
        <v/>
      </c>
    </row>
    <row r="2115" spans="1:12" ht="36" customHeight="1">
      <c r="A2115" s="184">
        <v>2113</v>
      </c>
      <c r="B2115" s="46"/>
      <c r="C2115" s="47"/>
      <c r="D2115" s="48"/>
      <c r="E2115" s="49"/>
      <c r="F2115" s="49"/>
      <c r="G2115" s="41" t="str">
        <f>IF(C2115="","",VLOOKUP(WEEKDAY(C2115),LIST!$A$15:$B$21,2,FALSE))</f>
        <v/>
      </c>
      <c r="H2115" s="42" t="str">
        <f>IF(B2115="","",IF(L2115=LIST!$A$80,LIST!$A$78,IF(L2115=LIST!$A$81,LIST!$A$78,IF(L2115=LIST!$A$82,LIST!$A$78,IF(IFERROR(VLOOKUP(B2115,'PHR (Project Hourly Rate)'!B:G,6,FALSE),LIST!$A$78)=0,LIST!$A$79,L2115)))))</f>
        <v/>
      </c>
      <c r="I2115" s="42" t="str">
        <f>IF(B2115="","",IF(L2115=LIST!$A$75,"",IF(K2115=LIST!$A$76,LIST!$A$76,IF(L2115=LIST!$A$77,"",IF(L2115=LIST!$A$78,"",IF(L2115=LIST!$A$80,"",IF(L2115=LIST!$A$72,"",IF(L2115=LIST!$A$73,"",IF(L2115=LIST!$A$81,"",IF(L2115=LIST!$A$82,"",IF(L2115=LIST!$A$79,"",IF(K2115=LIST!$A$75,LIST!$A$75,ROUND(J2115*L2115,2)))))))))))))</f>
        <v/>
      </c>
      <c r="J2115" s="43">
        <f>IF(D2115="",0,IF(K2115=LIST!$A$75,0,IF(K2115=LIST!$A$76,0,IF(K2115=LIST!$A$77,0,IF(K2115=LIST!$A$78,0,(MIN(D2115,8)-K2115))))))</f>
        <v>0</v>
      </c>
      <c r="K2115" s="185" t="str">
        <f>IF(D2115="","",IF('CLAIM FORM'!$M$7="",0,IF(L2115=LIST!$A$78,0,IF('CLAIM FORM'!$M$7="R&amp;D",0,IF(E2115="",LIST!$A$75,IF(F2115=LIST!$F$30,0,IFERROR(((VLOOKUP(E2115,'TRAINING CODE'!B:D,3,FALSE)*MIN(D2115,8))),LIST!$A$76)))))))</f>
        <v/>
      </c>
      <c r="L2115" s="183" t="str">
        <f>IF(B2115="","",IF('CLAIM FORM'!$M$7="",LIST!$A$77,IFERROR(VLOOKUP(B2115,'PHR (Project Hourly Rate)'!B:G,6,FALSE),LIST!$A$78)))</f>
        <v/>
      </c>
    </row>
    <row r="2116" spans="1:12" ht="36" customHeight="1">
      <c r="A2116" s="184">
        <v>2114</v>
      </c>
      <c r="B2116" s="46"/>
      <c r="C2116" s="47"/>
      <c r="D2116" s="48"/>
      <c r="E2116" s="49"/>
      <c r="F2116" s="49"/>
      <c r="G2116" s="41" t="str">
        <f>IF(C2116="","",VLOOKUP(WEEKDAY(C2116),LIST!$A$15:$B$21,2,FALSE))</f>
        <v/>
      </c>
      <c r="H2116" s="42" t="str">
        <f>IF(B2116="","",IF(L2116=LIST!$A$80,LIST!$A$78,IF(L2116=LIST!$A$81,LIST!$A$78,IF(L2116=LIST!$A$82,LIST!$A$78,IF(IFERROR(VLOOKUP(B2116,'PHR (Project Hourly Rate)'!B:G,6,FALSE),LIST!$A$78)=0,LIST!$A$79,L2116)))))</f>
        <v/>
      </c>
      <c r="I2116" s="42" t="str">
        <f>IF(B2116="","",IF(L2116=LIST!$A$75,"",IF(K2116=LIST!$A$76,LIST!$A$76,IF(L2116=LIST!$A$77,"",IF(L2116=LIST!$A$78,"",IF(L2116=LIST!$A$80,"",IF(L2116=LIST!$A$72,"",IF(L2116=LIST!$A$73,"",IF(L2116=LIST!$A$81,"",IF(L2116=LIST!$A$82,"",IF(L2116=LIST!$A$79,"",IF(K2116=LIST!$A$75,LIST!$A$75,ROUND(J2116*L2116,2)))))))))))))</f>
        <v/>
      </c>
      <c r="J2116" s="43">
        <f>IF(D2116="",0,IF(K2116=LIST!$A$75,0,IF(K2116=LIST!$A$76,0,IF(K2116=LIST!$A$77,0,IF(K2116=LIST!$A$78,0,(MIN(D2116,8)-K2116))))))</f>
        <v>0</v>
      </c>
      <c r="K2116" s="185" t="str">
        <f>IF(D2116="","",IF('CLAIM FORM'!$M$7="",0,IF(L2116=LIST!$A$78,0,IF('CLAIM FORM'!$M$7="R&amp;D",0,IF(E2116="",LIST!$A$75,IF(F2116=LIST!$F$30,0,IFERROR(((VLOOKUP(E2116,'TRAINING CODE'!B:D,3,FALSE)*MIN(D2116,8))),LIST!$A$76)))))))</f>
        <v/>
      </c>
      <c r="L2116" s="183" t="str">
        <f>IF(B2116="","",IF('CLAIM FORM'!$M$7="",LIST!$A$77,IFERROR(VLOOKUP(B2116,'PHR (Project Hourly Rate)'!B:G,6,FALSE),LIST!$A$78)))</f>
        <v/>
      </c>
    </row>
    <row r="2117" spans="1:12" ht="36" customHeight="1">
      <c r="A2117" s="184">
        <v>2115</v>
      </c>
      <c r="B2117" s="46"/>
      <c r="C2117" s="47"/>
      <c r="D2117" s="48"/>
      <c r="E2117" s="49"/>
      <c r="F2117" s="49"/>
      <c r="G2117" s="41" t="str">
        <f>IF(C2117="","",VLOOKUP(WEEKDAY(C2117),LIST!$A$15:$B$21,2,FALSE))</f>
        <v/>
      </c>
      <c r="H2117" s="42" t="str">
        <f>IF(B2117="","",IF(L2117=LIST!$A$80,LIST!$A$78,IF(L2117=LIST!$A$81,LIST!$A$78,IF(L2117=LIST!$A$82,LIST!$A$78,IF(IFERROR(VLOOKUP(B2117,'PHR (Project Hourly Rate)'!B:G,6,FALSE),LIST!$A$78)=0,LIST!$A$79,L2117)))))</f>
        <v/>
      </c>
      <c r="I2117" s="42" t="str">
        <f>IF(B2117="","",IF(L2117=LIST!$A$75,"",IF(K2117=LIST!$A$76,LIST!$A$76,IF(L2117=LIST!$A$77,"",IF(L2117=LIST!$A$78,"",IF(L2117=LIST!$A$80,"",IF(L2117=LIST!$A$72,"",IF(L2117=LIST!$A$73,"",IF(L2117=LIST!$A$81,"",IF(L2117=LIST!$A$82,"",IF(L2117=LIST!$A$79,"",IF(K2117=LIST!$A$75,LIST!$A$75,ROUND(J2117*L2117,2)))))))))))))</f>
        <v/>
      </c>
      <c r="J2117" s="43">
        <f>IF(D2117="",0,IF(K2117=LIST!$A$75,0,IF(K2117=LIST!$A$76,0,IF(K2117=LIST!$A$77,0,IF(K2117=LIST!$A$78,0,(MIN(D2117,8)-K2117))))))</f>
        <v>0</v>
      </c>
      <c r="K2117" s="185" t="str">
        <f>IF(D2117="","",IF('CLAIM FORM'!$M$7="",0,IF(L2117=LIST!$A$78,0,IF('CLAIM FORM'!$M$7="R&amp;D",0,IF(E2117="",LIST!$A$75,IF(F2117=LIST!$F$30,0,IFERROR(((VLOOKUP(E2117,'TRAINING CODE'!B:D,3,FALSE)*MIN(D2117,8))),LIST!$A$76)))))))</f>
        <v/>
      </c>
      <c r="L2117" s="183" t="str">
        <f>IF(B2117="","",IF('CLAIM FORM'!$M$7="",LIST!$A$77,IFERROR(VLOOKUP(B2117,'PHR (Project Hourly Rate)'!B:G,6,FALSE),LIST!$A$78)))</f>
        <v/>
      </c>
    </row>
    <row r="2118" spans="1:12" ht="36" customHeight="1">
      <c r="A2118" s="184">
        <v>2116</v>
      </c>
      <c r="B2118" s="46"/>
      <c r="C2118" s="47"/>
      <c r="D2118" s="48"/>
      <c r="E2118" s="49"/>
      <c r="F2118" s="49"/>
      <c r="G2118" s="41" t="str">
        <f>IF(C2118="","",VLOOKUP(WEEKDAY(C2118),LIST!$A$15:$B$21,2,FALSE))</f>
        <v/>
      </c>
      <c r="H2118" s="42" t="str">
        <f>IF(B2118="","",IF(L2118=LIST!$A$80,LIST!$A$78,IF(L2118=LIST!$A$81,LIST!$A$78,IF(L2118=LIST!$A$82,LIST!$A$78,IF(IFERROR(VLOOKUP(B2118,'PHR (Project Hourly Rate)'!B:G,6,FALSE),LIST!$A$78)=0,LIST!$A$79,L2118)))))</f>
        <v/>
      </c>
      <c r="I2118" s="42" t="str">
        <f>IF(B2118="","",IF(L2118=LIST!$A$75,"",IF(K2118=LIST!$A$76,LIST!$A$76,IF(L2118=LIST!$A$77,"",IF(L2118=LIST!$A$78,"",IF(L2118=LIST!$A$80,"",IF(L2118=LIST!$A$72,"",IF(L2118=LIST!$A$73,"",IF(L2118=LIST!$A$81,"",IF(L2118=LIST!$A$82,"",IF(L2118=LIST!$A$79,"",IF(K2118=LIST!$A$75,LIST!$A$75,ROUND(J2118*L2118,2)))))))))))))</f>
        <v/>
      </c>
      <c r="J2118" s="43">
        <f>IF(D2118="",0,IF(K2118=LIST!$A$75,0,IF(K2118=LIST!$A$76,0,IF(K2118=LIST!$A$77,0,IF(K2118=LIST!$A$78,0,(MIN(D2118,8)-K2118))))))</f>
        <v>0</v>
      </c>
      <c r="K2118" s="185" t="str">
        <f>IF(D2118="","",IF('CLAIM FORM'!$M$7="",0,IF(L2118=LIST!$A$78,0,IF('CLAIM FORM'!$M$7="R&amp;D",0,IF(E2118="",LIST!$A$75,IF(F2118=LIST!$F$30,0,IFERROR(((VLOOKUP(E2118,'TRAINING CODE'!B:D,3,FALSE)*MIN(D2118,8))),LIST!$A$76)))))))</f>
        <v/>
      </c>
      <c r="L2118" s="183" t="str">
        <f>IF(B2118="","",IF('CLAIM FORM'!$M$7="",LIST!$A$77,IFERROR(VLOOKUP(B2118,'PHR (Project Hourly Rate)'!B:G,6,FALSE),LIST!$A$78)))</f>
        <v/>
      </c>
    </row>
    <row r="2119" spans="1:12" ht="36" customHeight="1">
      <c r="A2119" s="184">
        <v>2117</v>
      </c>
      <c r="B2119" s="46"/>
      <c r="C2119" s="47"/>
      <c r="D2119" s="48"/>
      <c r="E2119" s="49"/>
      <c r="F2119" s="49"/>
      <c r="G2119" s="41" t="str">
        <f>IF(C2119="","",VLOOKUP(WEEKDAY(C2119),LIST!$A$15:$B$21,2,FALSE))</f>
        <v/>
      </c>
      <c r="H2119" s="42" t="str">
        <f>IF(B2119="","",IF(L2119=LIST!$A$80,LIST!$A$78,IF(L2119=LIST!$A$81,LIST!$A$78,IF(L2119=LIST!$A$82,LIST!$A$78,IF(IFERROR(VLOOKUP(B2119,'PHR (Project Hourly Rate)'!B:G,6,FALSE),LIST!$A$78)=0,LIST!$A$79,L2119)))))</f>
        <v/>
      </c>
      <c r="I2119" s="42" t="str">
        <f>IF(B2119="","",IF(L2119=LIST!$A$75,"",IF(K2119=LIST!$A$76,LIST!$A$76,IF(L2119=LIST!$A$77,"",IF(L2119=LIST!$A$78,"",IF(L2119=LIST!$A$80,"",IF(L2119=LIST!$A$72,"",IF(L2119=LIST!$A$73,"",IF(L2119=LIST!$A$81,"",IF(L2119=LIST!$A$82,"",IF(L2119=LIST!$A$79,"",IF(K2119=LIST!$A$75,LIST!$A$75,ROUND(J2119*L2119,2)))))))))))))</f>
        <v/>
      </c>
      <c r="J2119" s="43">
        <f>IF(D2119="",0,IF(K2119=LIST!$A$75,0,IF(K2119=LIST!$A$76,0,IF(K2119=LIST!$A$77,0,IF(K2119=LIST!$A$78,0,(MIN(D2119,8)-K2119))))))</f>
        <v>0</v>
      </c>
      <c r="K2119" s="185" t="str">
        <f>IF(D2119="","",IF('CLAIM FORM'!$M$7="",0,IF(L2119=LIST!$A$78,0,IF('CLAIM FORM'!$M$7="R&amp;D",0,IF(E2119="",LIST!$A$75,IF(F2119=LIST!$F$30,0,IFERROR(((VLOOKUP(E2119,'TRAINING CODE'!B:D,3,FALSE)*MIN(D2119,8))),LIST!$A$76)))))))</f>
        <v/>
      </c>
      <c r="L2119" s="183" t="str">
        <f>IF(B2119="","",IF('CLAIM FORM'!$M$7="",LIST!$A$77,IFERROR(VLOOKUP(B2119,'PHR (Project Hourly Rate)'!B:G,6,FALSE),LIST!$A$78)))</f>
        <v/>
      </c>
    </row>
    <row r="2120" spans="1:12" ht="36" customHeight="1">
      <c r="A2120" s="184">
        <v>2118</v>
      </c>
      <c r="B2120" s="46"/>
      <c r="C2120" s="47"/>
      <c r="D2120" s="48"/>
      <c r="E2120" s="49"/>
      <c r="F2120" s="49"/>
      <c r="G2120" s="41" t="str">
        <f>IF(C2120="","",VLOOKUP(WEEKDAY(C2120),LIST!$A$15:$B$21,2,FALSE))</f>
        <v/>
      </c>
      <c r="H2120" s="42" t="str">
        <f>IF(B2120="","",IF(L2120=LIST!$A$80,LIST!$A$78,IF(L2120=LIST!$A$81,LIST!$A$78,IF(L2120=LIST!$A$82,LIST!$A$78,IF(IFERROR(VLOOKUP(B2120,'PHR (Project Hourly Rate)'!B:G,6,FALSE),LIST!$A$78)=0,LIST!$A$79,L2120)))))</f>
        <v/>
      </c>
      <c r="I2120" s="42" t="str">
        <f>IF(B2120="","",IF(L2120=LIST!$A$75,"",IF(K2120=LIST!$A$76,LIST!$A$76,IF(L2120=LIST!$A$77,"",IF(L2120=LIST!$A$78,"",IF(L2120=LIST!$A$80,"",IF(L2120=LIST!$A$72,"",IF(L2120=LIST!$A$73,"",IF(L2120=LIST!$A$81,"",IF(L2120=LIST!$A$82,"",IF(L2120=LIST!$A$79,"",IF(K2120=LIST!$A$75,LIST!$A$75,ROUND(J2120*L2120,2)))))))))))))</f>
        <v/>
      </c>
      <c r="J2120" s="43">
        <f>IF(D2120="",0,IF(K2120=LIST!$A$75,0,IF(K2120=LIST!$A$76,0,IF(K2120=LIST!$A$77,0,IF(K2120=LIST!$A$78,0,(MIN(D2120,8)-K2120))))))</f>
        <v>0</v>
      </c>
      <c r="K2120" s="185" t="str">
        <f>IF(D2120="","",IF('CLAIM FORM'!$M$7="",0,IF(L2120=LIST!$A$78,0,IF('CLAIM FORM'!$M$7="R&amp;D",0,IF(E2120="",LIST!$A$75,IF(F2120=LIST!$F$30,0,IFERROR(((VLOOKUP(E2120,'TRAINING CODE'!B:D,3,FALSE)*MIN(D2120,8))),LIST!$A$76)))))))</f>
        <v/>
      </c>
      <c r="L2120" s="183" t="str">
        <f>IF(B2120="","",IF('CLAIM FORM'!$M$7="",LIST!$A$77,IFERROR(VLOOKUP(B2120,'PHR (Project Hourly Rate)'!B:G,6,FALSE),LIST!$A$78)))</f>
        <v/>
      </c>
    </row>
    <row r="2121" spans="1:12" ht="36" customHeight="1">
      <c r="A2121" s="184">
        <v>2119</v>
      </c>
      <c r="B2121" s="46"/>
      <c r="C2121" s="47"/>
      <c r="D2121" s="48"/>
      <c r="E2121" s="49"/>
      <c r="F2121" s="49"/>
      <c r="G2121" s="41" t="str">
        <f>IF(C2121="","",VLOOKUP(WEEKDAY(C2121),LIST!$A$15:$B$21,2,FALSE))</f>
        <v/>
      </c>
      <c r="H2121" s="42" t="str">
        <f>IF(B2121="","",IF(L2121=LIST!$A$80,LIST!$A$78,IF(L2121=LIST!$A$81,LIST!$A$78,IF(L2121=LIST!$A$82,LIST!$A$78,IF(IFERROR(VLOOKUP(B2121,'PHR (Project Hourly Rate)'!B:G,6,FALSE),LIST!$A$78)=0,LIST!$A$79,L2121)))))</f>
        <v/>
      </c>
      <c r="I2121" s="42" t="str">
        <f>IF(B2121="","",IF(L2121=LIST!$A$75,"",IF(K2121=LIST!$A$76,LIST!$A$76,IF(L2121=LIST!$A$77,"",IF(L2121=LIST!$A$78,"",IF(L2121=LIST!$A$80,"",IF(L2121=LIST!$A$72,"",IF(L2121=LIST!$A$73,"",IF(L2121=LIST!$A$81,"",IF(L2121=LIST!$A$82,"",IF(L2121=LIST!$A$79,"",IF(K2121=LIST!$A$75,LIST!$A$75,ROUND(J2121*L2121,2)))))))))))))</f>
        <v/>
      </c>
      <c r="J2121" s="43">
        <f>IF(D2121="",0,IF(K2121=LIST!$A$75,0,IF(K2121=LIST!$A$76,0,IF(K2121=LIST!$A$77,0,IF(K2121=LIST!$A$78,0,(MIN(D2121,8)-K2121))))))</f>
        <v>0</v>
      </c>
      <c r="K2121" s="185" t="str">
        <f>IF(D2121="","",IF('CLAIM FORM'!$M$7="",0,IF(L2121=LIST!$A$78,0,IF('CLAIM FORM'!$M$7="R&amp;D",0,IF(E2121="",LIST!$A$75,IF(F2121=LIST!$F$30,0,IFERROR(((VLOOKUP(E2121,'TRAINING CODE'!B:D,3,FALSE)*MIN(D2121,8))),LIST!$A$76)))))))</f>
        <v/>
      </c>
      <c r="L2121" s="183" t="str">
        <f>IF(B2121="","",IF('CLAIM FORM'!$M$7="",LIST!$A$77,IFERROR(VLOOKUP(B2121,'PHR (Project Hourly Rate)'!B:G,6,FALSE),LIST!$A$78)))</f>
        <v/>
      </c>
    </row>
    <row r="2122" spans="1:12" ht="36" customHeight="1">
      <c r="A2122" s="184">
        <v>2120</v>
      </c>
      <c r="B2122" s="46"/>
      <c r="C2122" s="47"/>
      <c r="D2122" s="48"/>
      <c r="E2122" s="49"/>
      <c r="F2122" s="49"/>
      <c r="G2122" s="41" t="str">
        <f>IF(C2122="","",VLOOKUP(WEEKDAY(C2122),LIST!$A$15:$B$21,2,FALSE))</f>
        <v/>
      </c>
      <c r="H2122" s="42" t="str">
        <f>IF(B2122="","",IF(L2122=LIST!$A$80,LIST!$A$78,IF(L2122=LIST!$A$81,LIST!$A$78,IF(L2122=LIST!$A$82,LIST!$A$78,IF(IFERROR(VLOOKUP(B2122,'PHR (Project Hourly Rate)'!B:G,6,FALSE),LIST!$A$78)=0,LIST!$A$79,L2122)))))</f>
        <v/>
      </c>
      <c r="I2122" s="42" t="str">
        <f>IF(B2122="","",IF(L2122=LIST!$A$75,"",IF(K2122=LIST!$A$76,LIST!$A$76,IF(L2122=LIST!$A$77,"",IF(L2122=LIST!$A$78,"",IF(L2122=LIST!$A$80,"",IF(L2122=LIST!$A$72,"",IF(L2122=LIST!$A$73,"",IF(L2122=LIST!$A$81,"",IF(L2122=LIST!$A$82,"",IF(L2122=LIST!$A$79,"",IF(K2122=LIST!$A$75,LIST!$A$75,ROUND(J2122*L2122,2)))))))))))))</f>
        <v/>
      </c>
      <c r="J2122" s="43">
        <f>IF(D2122="",0,IF(K2122=LIST!$A$75,0,IF(K2122=LIST!$A$76,0,IF(K2122=LIST!$A$77,0,IF(K2122=LIST!$A$78,0,(MIN(D2122,8)-K2122))))))</f>
        <v>0</v>
      </c>
      <c r="K2122" s="185" t="str">
        <f>IF(D2122="","",IF('CLAIM FORM'!$M$7="",0,IF(L2122=LIST!$A$78,0,IF('CLAIM FORM'!$M$7="R&amp;D",0,IF(E2122="",LIST!$A$75,IF(F2122=LIST!$F$30,0,IFERROR(((VLOOKUP(E2122,'TRAINING CODE'!B:D,3,FALSE)*MIN(D2122,8))),LIST!$A$76)))))))</f>
        <v/>
      </c>
      <c r="L2122" s="183" t="str">
        <f>IF(B2122="","",IF('CLAIM FORM'!$M$7="",LIST!$A$77,IFERROR(VLOOKUP(B2122,'PHR (Project Hourly Rate)'!B:G,6,FALSE),LIST!$A$78)))</f>
        <v/>
      </c>
    </row>
    <row r="2123" spans="1:12" ht="36" customHeight="1">
      <c r="A2123" s="184">
        <v>2121</v>
      </c>
      <c r="B2123" s="46"/>
      <c r="C2123" s="47"/>
      <c r="D2123" s="48"/>
      <c r="E2123" s="49"/>
      <c r="F2123" s="49"/>
      <c r="G2123" s="41" t="str">
        <f>IF(C2123="","",VLOOKUP(WEEKDAY(C2123),LIST!$A$15:$B$21,2,FALSE))</f>
        <v/>
      </c>
      <c r="H2123" s="42" t="str">
        <f>IF(B2123="","",IF(L2123=LIST!$A$80,LIST!$A$78,IF(L2123=LIST!$A$81,LIST!$A$78,IF(L2123=LIST!$A$82,LIST!$A$78,IF(IFERROR(VLOOKUP(B2123,'PHR (Project Hourly Rate)'!B:G,6,FALSE),LIST!$A$78)=0,LIST!$A$79,L2123)))))</f>
        <v/>
      </c>
      <c r="I2123" s="42" t="str">
        <f>IF(B2123="","",IF(L2123=LIST!$A$75,"",IF(K2123=LIST!$A$76,LIST!$A$76,IF(L2123=LIST!$A$77,"",IF(L2123=LIST!$A$78,"",IF(L2123=LIST!$A$80,"",IF(L2123=LIST!$A$72,"",IF(L2123=LIST!$A$73,"",IF(L2123=LIST!$A$81,"",IF(L2123=LIST!$A$82,"",IF(L2123=LIST!$A$79,"",IF(K2123=LIST!$A$75,LIST!$A$75,ROUND(J2123*L2123,2)))))))))))))</f>
        <v/>
      </c>
      <c r="J2123" s="43">
        <f>IF(D2123="",0,IF(K2123=LIST!$A$75,0,IF(K2123=LIST!$A$76,0,IF(K2123=LIST!$A$77,0,IF(K2123=LIST!$A$78,0,(MIN(D2123,8)-K2123))))))</f>
        <v>0</v>
      </c>
      <c r="K2123" s="185" t="str">
        <f>IF(D2123="","",IF('CLAIM FORM'!$M$7="",0,IF(L2123=LIST!$A$78,0,IF('CLAIM FORM'!$M$7="R&amp;D",0,IF(E2123="",LIST!$A$75,IF(F2123=LIST!$F$30,0,IFERROR(((VLOOKUP(E2123,'TRAINING CODE'!B:D,3,FALSE)*MIN(D2123,8))),LIST!$A$76)))))))</f>
        <v/>
      </c>
      <c r="L2123" s="183" t="str">
        <f>IF(B2123="","",IF('CLAIM FORM'!$M$7="",LIST!$A$77,IFERROR(VLOOKUP(B2123,'PHR (Project Hourly Rate)'!B:G,6,FALSE),LIST!$A$78)))</f>
        <v/>
      </c>
    </row>
    <row r="2124" spans="1:12" ht="36" customHeight="1">
      <c r="A2124" s="184">
        <v>2122</v>
      </c>
      <c r="B2124" s="46"/>
      <c r="C2124" s="47"/>
      <c r="D2124" s="48"/>
      <c r="E2124" s="49"/>
      <c r="F2124" s="49"/>
      <c r="G2124" s="41" t="str">
        <f>IF(C2124="","",VLOOKUP(WEEKDAY(C2124),LIST!$A$15:$B$21,2,FALSE))</f>
        <v/>
      </c>
      <c r="H2124" s="42" t="str">
        <f>IF(B2124="","",IF(L2124=LIST!$A$80,LIST!$A$78,IF(L2124=LIST!$A$81,LIST!$A$78,IF(L2124=LIST!$A$82,LIST!$A$78,IF(IFERROR(VLOOKUP(B2124,'PHR (Project Hourly Rate)'!B:G,6,FALSE),LIST!$A$78)=0,LIST!$A$79,L2124)))))</f>
        <v/>
      </c>
      <c r="I2124" s="42" t="str">
        <f>IF(B2124="","",IF(L2124=LIST!$A$75,"",IF(K2124=LIST!$A$76,LIST!$A$76,IF(L2124=LIST!$A$77,"",IF(L2124=LIST!$A$78,"",IF(L2124=LIST!$A$80,"",IF(L2124=LIST!$A$72,"",IF(L2124=LIST!$A$73,"",IF(L2124=LIST!$A$81,"",IF(L2124=LIST!$A$82,"",IF(L2124=LIST!$A$79,"",IF(K2124=LIST!$A$75,LIST!$A$75,ROUND(J2124*L2124,2)))))))))))))</f>
        <v/>
      </c>
      <c r="J2124" s="43">
        <f>IF(D2124="",0,IF(K2124=LIST!$A$75,0,IF(K2124=LIST!$A$76,0,IF(K2124=LIST!$A$77,0,IF(K2124=LIST!$A$78,0,(MIN(D2124,8)-K2124))))))</f>
        <v>0</v>
      </c>
      <c r="K2124" s="185" t="str">
        <f>IF(D2124="","",IF('CLAIM FORM'!$M$7="",0,IF(L2124=LIST!$A$78,0,IF('CLAIM FORM'!$M$7="R&amp;D",0,IF(E2124="",LIST!$A$75,IF(F2124=LIST!$F$30,0,IFERROR(((VLOOKUP(E2124,'TRAINING CODE'!B:D,3,FALSE)*MIN(D2124,8))),LIST!$A$76)))))))</f>
        <v/>
      </c>
      <c r="L2124" s="183" t="str">
        <f>IF(B2124="","",IF('CLAIM FORM'!$M$7="",LIST!$A$77,IFERROR(VLOOKUP(B2124,'PHR (Project Hourly Rate)'!B:G,6,FALSE),LIST!$A$78)))</f>
        <v/>
      </c>
    </row>
    <row r="2125" spans="1:12" ht="36" customHeight="1">
      <c r="A2125" s="184">
        <v>2123</v>
      </c>
      <c r="B2125" s="46"/>
      <c r="C2125" s="47"/>
      <c r="D2125" s="48"/>
      <c r="E2125" s="49"/>
      <c r="F2125" s="49"/>
      <c r="G2125" s="41" t="str">
        <f>IF(C2125="","",VLOOKUP(WEEKDAY(C2125),LIST!$A$15:$B$21,2,FALSE))</f>
        <v/>
      </c>
      <c r="H2125" s="42" t="str">
        <f>IF(B2125="","",IF(L2125=LIST!$A$80,LIST!$A$78,IF(L2125=LIST!$A$81,LIST!$A$78,IF(L2125=LIST!$A$82,LIST!$A$78,IF(IFERROR(VLOOKUP(B2125,'PHR (Project Hourly Rate)'!B:G,6,FALSE),LIST!$A$78)=0,LIST!$A$79,L2125)))))</f>
        <v/>
      </c>
      <c r="I2125" s="42" t="str">
        <f>IF(B2125="","",IF(L2125=LIST!$A$75,"",IF(K2125=LIST!$A$76,LIST!$A$76,IF(L2125=LIST!$A$77,"",IF(L2125=LIST!$A$78,"",IF(L2125=LIST!$A$80,"",IF(L2125=LIST!$A$72,"",IF(L2125=LIST!$A$73,"",IF(L2125=LIST!$A$81,"",IF(L2125=LIST!$A$82,"",IF(L2125=LIST!$A$79,"",IF(K2125=LIST!$A$75,LIST!$A$75,ROUND(J2125*L2125,2)))))))))))))</f>
        <v/>
      </c>
      <c r="J2125" s="43">
        <f>IF(D2125="",0,IF(K2125=LIST!$A$75,0,IF(K2125=LIST!$A$76,0,IF(K2125=LIST!$A$77,0,IF(K2125=LIST!$A$78,0,(MIN(D2125,8)-K2125))))))</f>
        <v>0</v>
      </c>
      <c r="K2125" s="185" t="str">
        <f>IF(D2125="","",IF('CLAIM FORM'!$M$7="",0,IF(L2125=LIST!$A$78,0,IF('CLAIM FORM'!$M$7="R&amp;D",0,IF(E2125="",LIST!$A$75,IF(F2125=LIST!$F$30,0,IFERROR(((VLOOKUP(E2125,'TRAINING CODE'!B:D,3,FALSE)*MIN(D2125,8))),LIST!$A$76)))))))</f>
        <v/>
      </c>
      <c r="L2125" s="183" t="str">
        <f>IF(B2125="","",IF('CLAIM FORM'!$M$7="",LIST!$A$77,IFERROR(VLOOKUP(B2125,'PHR (Project Hourly Rate)'!B:G,6,FALSE),LIST!$A$78)))</f>
        <v/>
      </c>
    </row>
    <row r="2126" spans="1:12" ht="36" customHeight="1">
      <c r="A2126" s="184">
        <v>2124</v>
      </c>
      <c r="B2126" s="46"/>
      <c r="C2126" s="47"/>
      <c r="D2126" s="48"/>
      <c r="E2126" s="49"/>
      <c r="F2126" s="49"/>
      <c r="G2126" s="41" t="str">
        <f>IF(C2126="","",VLOOKUP(WEEKDAY(C2126),LIST!$A$15:$B$21,2,FALSE))</f>
        <v/>
      </c>
      <c r="H2126" s="42" t="str">
        <f>IF(B2126="","",IF(L2126=LIST!$A$80,LIST!$A$78,IF(L2126=LIST!$A$81,LIST!$A$78,IF(L2126=LIST!$A$82,LIST!$A$78,IF(IFERROR(VLOOKUP(B2126,'PHR (Project Hourly Rate)'!B:G,6,FALSE),LIST!$A$78)=0,LIST!$A$79,L2126)))))</f>
        <v/>
      </c>
      <c r="I2126" s="42" t="str">
        <f>IF(B2126="","",IF(L2126=LIST!$A$75,"",IF(K2126=LIST!$A$76,LIST!$A$76,IF(L2126=LIST!$A$77,"",IF(L2126=LIST!$A$78,"",IF(L2126=LIST!$A$80,"",IF(L2126=LIST!$A$72,"",IF(L2126=LIST!$A$73,"",IF(L2126=LIST!$A$81,"",IF(L2126=LIST!$A$82,"",IF(L2126=LIST!$A$79,"",IF(K2126=LIST!$A$75,LIST!$A$75,ROUND(J2126*L2126,2)))))))))))))</f>
        <v/>
      </c>
      <c r="J2126" s="43">
        <f>IF(D2126="",0,IF(K2126=LIST!$A$75,0,IF(K2126=LIST!$A$76,0,IF(K2126=LIST!$A$77,0,IF(K2126=LIST!$A$78,0,(MIN(D2126,8)-K2126))))))</f>
        <v>0</v>
      </c>
      <c r="K2126" s="185" t="str">
        <f>IF(D2126="","",IF('CLAIM FORM'!$M$7="",0,IF(L2126=LIST!$A$78,0,IF('CLAIM FORM'!$M$7="R&amp;D",0,IF(E2126="",LIST!$A$75,IF(F2126=LIST!$F$30,0,IFERROR(((VLOOKUP(E2126,'TRAINING CODE'!B:D,3,FALSE)*MIN(D2126,8))),LIST!$A$76)))))))</f>
        <v/>
      </c>
      <c r="L2126" s="183" t="str">
        <f>IF(B2126="","",IF('CLAIM FORM'!$M$7="",LIST!$A$77,IFERROR(VLOOKUP(B2126,'PHR (Project Hourly Rate)'!B:G,6,FALSE),LIST!$A$78)))</f>
        <v/>
      </c>
    </row>
    <row r="2127" spans="1:12" ht="36" customHeight="1">
      <c r="A2127" s="184">
        <v>2125</v>
      </c>
      <c r="B2127" s="46"/>
      <c r="C2127" s="47"/>
      <c r="D2127" s="48"/>
      <c r="E2127" s="49"/>
      <c r="F2127" s="49"/>
      <c r="G2127" s="41" t="str">
        <f>IF(C2127="","",VLOOKUP(WEEKDAY(C2127),LIST!$A$15:$B$21,2,FALSE))</f>
        <v/>
      </c>
      <c r="H2127" s="42" t="str">
        <f>IF(B2127="","",IF(L2127=LIST!$A$80,LIST!$A$78,IF(L2127=LIST!$A$81,LIST!$A$78,IF(L2127=LIST!$A$82,LIST!$A$78,IF(IFERROR(VLOOKUP(B2127,'PHR (Project Hourly Rate)'!B:G,6,FALSE),LIST!$A$78)=0,LIST!$A$79,L2127)))))</f>
        <v/>
      </c>
      <c r="I2127" s="42" t="str">
        <f>IF(B2127="","",IF(L2127=LIST!$A$75,"",IF(K2127=LIST!$A$76,LIST!$A$76,IF(L2127=LIST!$A$77,"",IF(L2127=LIST!$A$78,"",IF(L2127=LIST!$A$80,"",IF(L2127=LIST!$A$72,"",IF(L2127=LIST!$A$73,"",IF(L2127=LIST!$A$81,"",IF(L2127=LIST!$A$82,"",IF(L2127=LIST!$A$79,"",IF(K2127=LIST!$A$75,LIST!$A$75,ROUND(J2127*L2127,2)))))))))))))</f>
        <v/>
      </c>
      <c r="J2127" s="43">
        <f>IF(D2127="",0,IF(K2127=LIST!$A$75,0,IF(K2127=LIST!$A$76,0,IF(K2127=LIST!$A$77,0,IF(K2127=LIST!$A$78,0,(MIN(D2127,8)-K2127))))))</f>
        <v>0</v>
      </c>
      <c r="K2127" s="185" t="str">
        <f>IF(D2127="","",IF('CLAIM FORM'!$M$7="",0,IF(L2127=LIST!$A$78,0,IF('CLAIM FORM'!$M$7="R&amp;D",0,IF(E2127="",LIST!$A$75,IF(F2127=LIST!$F$30,0,IFERROR(((VLOOKUP(E2127,'TRAINING CODE'!B:D,3,FALSE)*MIN(D2127,8))),LIST!$A$76)))))))</f>
        <v/>
      </c>
      <c r="L2127" s="183" t="str">
        <f>IF(B2127="","",IF('CLAIM FORM'!$M$7="",LIST!$A$77,IFERROR(VLOOKUP(B2127,'PHR (Project Hourly Rate)'!B:G,6,FALSE),LIST!$A$78)))</f>
        <v/>
      </c>
    </row>
    <row r="2128" spans="1:12" ht="36" customHeight="1">
      <c r="A2128" s="184">
        <v>2126</v>
      </c>
      <c r="B2128" s="46"/>
      <c r="C2128" s="47"/>
      <c r="D2128" s="48"/>
      <c r="E2128" s="49"/>
      <c r="F2128" s="49"/>
      <c r="G2128" s="41" t="str">
        <f>IF(C2128="","",VLOOKUP(WEEKDAY(C2128),LIST!$A$15:$B$21,2,FALSE))</f>
        <v/>
      </c>
      <c r="H2128" s="42" t="str">
        <f>IF(B2128="","",IF(L2128=LIST!$A$80,LIST!$A$78,IF(L2128=LIST!$A$81,LIST!$A$78,IF(L2128=LIST!$A$82,LIST!$A$78,IF(IFERROR(VLOOKUP(B2128,'PHR (Project Hourly Rate)'!B:G,6,FALSE),LIST!$A$78)=0,LIST!$A$79,L2128)))))</f>
        <v/>
      </c>
      <c r="I2128" s="42" t="str">
        <f>IF(B2128="","",IF(L2128=LIST!$A$75,"",IF(K2128=LIST!$A$76,LIST!$A$76,IF(L2128=LIST!$A$77,"",IF(L2128=LIST!$A$78,"",IF(L2128=LIST!$A$80,"",IF(L2128=LIST!$A$72,"",IF(L2128=LIST!$A$73,"",IF(L2128=LIST!$A$81,"",IF(L2128=LIST!$A$82,"",IF(L2128=LIST!$A$79,"",IF(K2128=LIST!$A$75,LIST!$A$75,ROUND(J2128*L2128,2)))))))))))))</f>
        <v/>
      </c>
      <c r="J2128" s="43">
        <f>IF(D2128="",0,IF(K2128=LIST!$A$75,0,IF(K2128=LIST!$A$76,0,IF(K2128=LIST!$A$77,0,IF(K2128=LIST!$A$78,0,(MIN(D2128,8)-K2128))))))</f>
        <v>0</v>
      </c>
      <c r="K2128" s="185" t="str">
        <f>IF(D2128="","",IF('CLAIM FORM'!$M$7="",0,IF(L2128=LIST!$A$78,0,IF('CLAIM FORM'!$M$7="R&amp;D",0,IF(E2128="",LIST!$A$75,IF(F2128=LIST!$F$30,0,IFERROR(((VLOOKUP(E2128,'TRAINING CODE'!B:D,3,FALSE)*MIN(D2128,8))),LIST!$A$76)))))))</f>
        <v/>
      </c>
      <c r="L2128" s="183" t="str">
        <f>IF(B2128="","",IF('CLAIM FORM'!$M$7="",LIST!$A$77,IFERROR(VLOOKUP(B2128,'PHR (Project Hourly Rate)'!B:G,6,FALSE),LIST!$A$78)))</f>
        <v/>
      </c>
    </row>
    <row r="2129" spans="1:12" ht="36" customHeight="1">
      <c r="A2129" s="184">
        <v>2127</v>
      </c>
      <c r="B2129" s="46"/>
      <c r="C2129" s="47"/>
      <c r="D2129" s="48"/>
      <c r="E2129" s="49"/>
      <c r="F2129" s="49"/>
      <c r="G2129" s="41" t="str">
        <f>IF(C2129="","",VLOOKUP(WEEKDAY(C2129),LIST!$A$15:$B$21,2,FALSE))</f>
        <v/>
      </c>
      <c r="H2129" s="42" t="str">
        <f>IF(B2129="","",IF(L2129=LIST!$A$80,LIST!$A$78,IF(L2129=LIST!$A$81,LIST!$A$78,IF(L2129=LIST!$A$82,LIST!$A$78,IF(IFERROR(VLOOKUP(B2129,'PHR (Project Hourly Rate)'!B:G,6,FALSE),LIST!$A$78)=0,LIST!$A$79,L2129)))))</f>
        <v/>
      </c>
      <c r="I2129" s="42" t="str">
        <f>IF(B2129="","",IF(L2129=LIST!$A$75,"",IF(K2129=LIST!$A$76,LIST!$A$76,IF(L2129=LIST!$A$77,"",IF(L2129=LIST!$A$78,"",IF(L2129=LIST!$A$80,"",IF(L2129=LIST!$A$72,"",IF(L2129=LIST!$A$73,"",IF(L2129=LIST!$A$81,"",IF(L2129=LIST!$A$82,"",IF(L2129=LIST!$A$79,"",IF(K2129=LIST!$A$75,LIST!$A$75,ROUND(J2129*L2129,2)))))))))))))</f>
        <v/>
      </c>
      <c r="J2129" s="43">
        <f>IF(D2129="",0,IF(K2129=LIST!$A$75,0,IF(K2129=LIST!$A$76,0,IF(K2129=LIST!$A$77,0,IF(K2129=LIST!$A$78,0,(MIN(D2129,8)-K2129))))))</f>
        <v>0</v>
      </c>
      <c r="K2129" s="185" t="str">
        <f>IF(D2129="","",IF('CLAIM FORM'!$M$7="",0,IF(L2129=LIST!$A$78,0,IF('CLAIM FORM'!$M$7="R&amp;D",0,IF(E2129="",LIST!$A$75,IF(F2129=LIST!$F$30,0,IFERROR(((VLOOKUP(E2129,'TRAINING CODE'!B:D,3,FALSE)*MIN(D2129,8))),LIST!$A$76)))))))</f>
        <v/>
      </c>
      <c r="L2129" s="183" t="str">
        <f>IF(B2129="","",IF('CLAIM FORM'!$M$7="",LIST!$A$77,IFERROR(VLOOKUP(B2129,'PHR (Project Hourly Rate)'!B:G,6,FALSE),LIST!$A$78)))</f>
        <v/>
      </c>
    </row>
    <row r="2130" spans="1:12" ht="36" customHeight="1">
      <c r="A2130" s="184">
        <v>2128</v>
      </c>
      <c r="B2130" s="46"/>
      <c r="C2130" s="47"/>
      <c r="D2130" s="48"/>
      <c r="E2130" s="49"/>
      <c r="F2130" s="49"/>
      <c r="G2130" s="41" t="str">
        <f>IF(C2130="","",VLOOKUP(WEEKDAY(C2130),LIST!$A$15:$B$21,2,FALSE))</f>
        <v/>
      </c>
      <c r="H2130" s="42" t="str">
        <f>IF(B2130="","",IF(L2130=LIST!$A$80,LIST!$A$78,IF(L2130=LIST!$A$81,LIST!$A$78,IF(L2130=LIST!$A$82,LIST!$A$78,IF(IFERROR(VLOOKUP(B2130,'PHR (Project Hourly Rate)'!B:G,6,FALSE),LIST!$A$78)=0,LIST!$A$79,L2130)))))</f>
        <v/>
      </c>
      <c r="I2130" s="42" t="str">
        <f>IF(B2130="","",IF(L2130=LIST!$A$75,"",IF(K2130=LIST!$A$76,LIST!$A$76,IF(L2130=LIST!$A$77,"",IF(L2130=LIST!$A$78,"",IF(L2130=LIST!$A$80,"",IF(L2130=LIST!$A$72,"",IF(L2130=LIST!$A$73,"",IF(L2130=LIST!$A$81,"",IF(L2130=LIST!$A$82,"",IF(L2130=LIST!$A$79,"",IF(K2130=LIST!$A$75,LIST!$A$75,ROUND(J2130*L2130,2)))))))))))))</f>
        <v/>
      </c>
      <c r="J2130" s="43">
        <f>IF(D2130="",0,IF(K2130=LIST!$A$75,0,IF(K2130=LIST!$A$76,0,IF(K2130=LIST!$A$77,0,IF(K2130=LIST!$A$78,0,(MIN(D2130,8)-K2130))))))</f>
        <v>0</v>
      </c>
      <c r="K2130" s="185" t="str">
        <f>IF(D2130="","",IF('CLAIM FORM'!$M$7="",0,IF(L2130=LIST!$A$78,0,IF('CLAIM FORM'!$M$7="R&amp;D",0,IF(E2130="",LIST!$A$75,IF(F2130=LIST!$F$30,0,IFERROR(((VLOOKUP(E2130,'TRAINING CODE'!B:D,3,FALSE)*MIN(D2130,8))),LIST!$A$76)))))))</f>
        <v/>
      </c>
      <c r="L2130" s="183" t="str">
        <f>IF(B2130="","",IF('CLAIM FORM'!$M$7="",LIST!$A$77,IFERROR(VLOOKUP(B2130,'PHR (Project Hourly Rate)'!B:G,6,FALSE),LIST!$A$78)))</f>
        <v/>
      </c>
    </row>
    <row r="2131" spans="1:12" ht="36" customHeight="1">
      <c r="A2131" s="184">
        <v>2129</v>
      </c>
      <c r="B2131" s="46"/>
      <c r="C2131" s="47"/>
      <c r="D2131" s="48"/>
      <c r="E2131" s="49"/>
      <c r="F2131" s="49"/>
      <c r="G2131" s="41" t="str">
        <f>IF(C2131="","",VLOOKUP(WEEKDAY(C2131),LIST!$A$15:$B$21,2,FALSE))</f>
        <v/>
      </c>
      <c r="H2131" s="42" t="str">
        <f>IF(B2131="","",IF(L2131=LIST!$A$80,LIST!$A$78,IF(L2131=LIST!$A$81,LIST!$A$78,IF(L2131=LIST!$A$82,LIST!$A$78,IF(IFERROR(VLOOKUP(B2131,'PHR (Project Hourly Rate)'!B:G,6,FALSE),LIST!$A$78)=0,LIST!$A$79,L2131)))))</f>
        <v/>
      </c>
      <c r="I2131" s="42" t="str">
        <f>IF(B2131="","",IF(L2131=LIST!$A$75,"",IF(K2131=LIST!$A$76,LIST!$A$76,IF(L2131=LIST!$A$77,"",IF(L2131=LIST!$A$78,"",IF(L2131=LIST!$A$80,"",IF(L2131=LIST!$A$72,"",IF(L2131=LIST!$A$73,"",IF(L2131=LIST!$A$81,"",IF(L2131=LIST!$A$82,"",IF(L2131=LIST!$A$79,"",IF(K2131=LIST!$A$75,LIST!$A$75,ROUND(J2131*L2131,2)))))))))))))</f>
        <v/>
      </c>
      <c r="J2131" s="43">
        <f>IF(D2131="",0,IF(K2131=LIST!$A$75,0,IF(K2131=LIST!$A$76,0,IF(K2131=LIST!$A$77,0,IF(K2131=LIST!$A$78,0,(MIN(D2131,8)-K2131))))))</f>
        <v>0</v>
      </c>
      <c r="K2131" s="185" t="str">
        <f>IF(D2131="","",IF('CLAIM FORM'!$M$7="",0,IF(L2131=LIST!$A$78,0,IF('CLAIM FORM'!$M$7="R&amp;D",0,IF(E2131="",LIST!$A$75,IF(F2131=LIST!$F$30,0,IFERROR(((VLOOKUP(E2131,'TRAINING CODE'!B:D,3,FALSE)*MIN(D2131,8))),LIST!$A$76)))))))</f>
        <v/>
      </c>
      <c r="L2131" s="183" t="str">
        <f>IF(B2131="","",IF('CLAIM FORM'!$M$7="",LIST!$A$77,IFERROR(VLOOKUP(B2131,'PHR (Project Hourly Rate)'!B:G,6,FALSE),LIST!$A$78)))</f>
        <v/>
      </c>
    </row>
    <row r="2132" spans="1:12" ht="36" customHeight="1">
      <c r="A2132" s="184">
        <v>2130</v>
      </c>
      <c r="B2132" s="46"/>
      <c r="C2132" s="47"/>
      <c r="D2132" s="48"/>
      <c r="E2132" s="49"/>
      <c r="F2132" s="49"/>
      <c r="G2132" s="41" t="str">
        <f>IF(C2132="","",VLOOKUP(WEEKDAY(C2132),LIST!$A$15:$B$21,2,FALSE))</f>
        <v/>
      </c>
      <c r="H2132" s="42" t="str">
        <f>IF(B2132="","",IF(L2132=LIST!$A$80,LIST!$A$78,IF(L2132=LIST!$A$81,LIST!$A$78,IF(L2132=LIST!$A$82,LIST!$A$78,IF(IFERROR(VLOOKUP(B2132,'PHR (Project Hourly Rate)'!B:G,6,FALSE),LIST!$A$78)=0,LIST!$A$79,L2132)))))</f>
        <v/>
      </c>
      <c r="I2132" s="42" t="str">
        <f>IF(B2132="","",IF(L2132=LIST!$A$75,"",IF(K2132=LIST!$A$76,LIST!$A$76,IF(L2132=LIST!$A$77,"",IF(L2132=LIST!$A$78,"",IF(L2132=LIST!$A$80,"",IF(L2132=LIST!$A$72,"",IF(L2132=LIST!$A$73,"",IF(L2132=LIST!$A$81,"",IF(L2132=LIST!$A$82,"",IF(L2132=LIST!$A$79,"",IF(K2132=LIST!$A$75,LIST!$A$75,ROUND(J2132*L2132,2)))))))))))))</f>
        <v/>
      </c>
      <c r="J2132" s="43">
        <f>IF(D2132="",0,IF(K2132=LIST!$A$75,0,IF(K2132=LIST!$A$76,0,IF(K2132=LIST!$A$77,0,IF(K2132=LIST!$A$78,0,(MIN(D2132,8)-K2132))))))</f>
        <v>0</v>
      </c>
      <c r="K2132" s="185" t="str">
        <f>IF(D2132="","",IF('CLAIM FORM'!$M$7="",0,IF(L2132=LIST!$A$78,0,IF('CLAIM FORM'!$M$7="R&amp;D",0,IF(E2132="",LIST!$A$75,IF(F2132=LIST!$F$30,0,IFERROR(((VLOOKUP(E2132,'TRAINING CODE'!B:D,3,FALSE)*MIN(D2132,8))),LIST!$A$76)))))))</f>
        <v/>
      </c>
      <c r="L2132" s="183" t="str">
        <f>IF(B2132="","",IF('CLAIM FORM'!$M$7="",LIST!$A$77,IFERROR(VLOOKUP(B2132,'PHR (Project Hourly Rate)'!B:G,6,FALSE),LIST!$A$78)))</f>
        <v/>
      </c>
    </row>
    <row r="2133" spans="1:12" ht="36" customHeight="1">
      <c r="A2133" s="184">
        <v>2131</v>
      </c>
      <c r="B2133" s="46"/>
      <c r="C2133" s="47"/>
      <c r="D2133" s="48"/>
      <c r="E2133" s="49"/>
      <c r="F2133" s="49"/>
      <c r="G2133" s="41" t="str">
        <f>IF(C2133="","",VLOOKUP(WEEKDAY(C2133),LIST!$A$15:$B$21,2,FALSE))</f>
        <v/>
      </c>
      <c r="H2133" s="42" t="str">
        <f>IF(B2133="","",IF(L2133=LIST!$A$80,LIST!$A$78,IF(L2133=LIST!$A$81,LIST!$A$78,IF(L2133=LIST!$A$82,LIST!$A$78,IF(IFERROR(VLOOKUP(B2133,'PHR (Project Hourly Rate)'!B:G,6,FALSE),LIST!$A$78)=0,LIST!$A$79,L2133)))))</f>
        <v/>
      </c>
      <c r="I2133" s="42" t="str">
        <f>IF(B2133="","",IF(L2133=LIST!$A$75,"",IF(K2133=LIST!$A$76,LIST!$A$76,IF(L2133=LIST!$A$77,"",IF(L2133=LIST!$A$78,"",IF(L2133=LIST!$A$80,"",IF(L2133=LIST!$A$72,"",IF(L2133=LIST!$A$73,"",IF(L2133=LIST!$A$81,"",IF(L2133=LIST!$A$82,"",IF(L2133=LIST!$A$79,"",IF(K2133=LIST!$A$75,LIST!$A$75,ROUND(J2133*L2133,2)))))))))))))</f>
        <v/>
      </c>
      <c r="J2133" s="43">
        <f>IF(D2133="",0,IF(K2133=LIST!$A$75,0,IF(K2133=LIST!$A$76,0,IF(K2133=LIST!$A$77,0,IF(K2133=LIST!$A$78,0,(MIN(D2133,8)-K2133))))))</f>
        <v>0</v>
      </c>
      <c r="K2133" s="185" t="str">
        <f>IF(D2133="","",IF('CLAIM FORM'!$M$7="",0,IF(L2133=LIST!$A$78,0,IF('CLAIM FORM'!$M$7="R&amp;D",0,IF(E2133="",LIST!$A$75,IF(F2133=LIST!$F$30,0,IFERROR(((VLOOKUP(E2133,'TRAINING CODE'!B:D,3,FALSE)*MIN(D2133,8))),LIST!$A$76)))))))</f>
        <v/>
      </c>
      <c r="L2133" s="183" t="str">
        <f>IF(B2133="","",IF('CLAIM FORM'!$M$7="",LIST!$A$77,IFERROR(VLOOKUP(B2133,'PHR (Project Hourly Rate)'!B:G,6,FALSE),LIST!$A$78)))</f>
        <v/>
      </c>
    </row>
    <row r="2134" spans="1:12" ht="36" customHeight="1">
      <c r="A2134" s="184">
        <v>2132</v>
      </c>
      <c r="B2134" s="46"/>
      <c r="C2134" s="47"/>
      <c r="D2134" s="48"/>
      <c r="E2134" s="49"/>
      <c r="F2134" s="49"/>
      <c r="G2134" s="41" t="str">
        <f>IF(C2134="","",VLOOKUP(WEEKDAY(C2134),LIST!$A$15:$B$21,2,FALSE))</f>
        <v/>
      </c>
      <c r="H2134" s="42" t="str">
        <f>IF(B2134="","",IF(L2134=LIST!$A$80,LIST!$A$78,IF(L2134=LIST!$A$81,LIST!$A$78,IF(L2134=LIST!$A$82,LIST!$A$78,IF(IFERROR(VLOOKUP(B2134,'PHR (Project Hourly Rate)'!B:G,6,FALSE),LIST!$A$78)=0,LIST!$A$79,L2134)))))</f>
        <v/>
      </c>
      <c r="I2134" s="42" t="str">
        <f>IF(B2134="","",IF(L2134=LIST!$A$75,"",IF(K2134=LIST!$A$76,LIST!$A$76,IF(L2134=LIST!$A$77,"",IF(L2134=LIST!$A$78,"",IF(L2134=LIST!$A$80,"",IF(L2134=LIST!$A$72,"",IF(L2134=LIST!$A$73,"",IF(L2134=LIST!$A$81,"",IF(L2134=LIST!$A$82,"",IF(L2134=LIST!$A$79,"",IF(K2134=LIST!$A$75,LIST!$A$75,ROUND(J2134*L2134,2)))))))))))))</f>
        <v/>
      </c>
      <c r="J2134" s="43">
        <f>IF(D2134="",0,IF(K2134=LIST!$A$75,0,IF(K2134=LIST!$A$76,0,IF(K2134=LIST!$A$77,0,IF(K2134=LIST!$A$78,0,(MIN(D2134,8)-K2134))))))</f>
        <v>0</v>
      </c>
      <c r="K2134" s="185" t="str">
        <f>IF(D2134="","",IF('CLAIM FORM'!$M$7="",0,IF(L2134=LIST!$A$78,0,IF('CLAIM FORM'!$M$7="R&amp;D",0,IF(E2134="",LIST!$A$75,IF(F2134=LIST!$F$30,0,IFERROR(((VLOOKUP(E2134,'TRAINING CODE'!B:D,3,FALSE)*MIN(D2134,8))),LIST!$A$76)))))))</f>
        <v/>
      </c>
      <c r="L2134" s="183" t="str">
        <f>IF(B2134="","",IF('CLAIM FORM'!$M$7="",LIST!$A$77,IFERROR(VLOOKUP(B2134,'PHR (Project Hourly Rate)'!B:G,6,FALSE),LIST!$A$78)))</f>
        <v/>
      </c>
    </row>
    <row r="2135" spans="1:12" ht="36" customHeight="1">
      <c r="A2135" s="184">
        <v>2133</v>
      </c>
      <c r="B2135" s="46"/>
      <c r="C2135" s="47"/>
      <c r="D2135" s="48"/>
      <c r="E2135" s="49"/>
      <c r="F2135" s="49"/>
      <c r="G2135" s="41" t="str">
        <f>IF(C2135="","",VLOOKUP(WEEKDAY(C2135),LIST!$A$15:$B$21,2,FALSE))</f>
        <v/>
      </c>
      <c r="H2135" s="42" t="str">
        <f>IF(B2135="","",IF(L2135=LIST!$A$80,LIST!$A$78,IF(L2135=LIST!$A$81,LIST!$A$78,IF(L2135=LIST!$A$82,LIST!$A$78,IF(IFERROR(VLOOKUP(B2135,'PHR (Project Hourly Rate)'!B:G,6,FALSE),LIST!$A$78)=0,LIST!$A$79,L2135)))))</f>
        <v/>
      </c>
      <c r="I2135" s="42" t="str">
        <f>IF(B2135="","",IF(L2135=LIST!$A$75,"",IF(K2135=LIST!$A$76,LIST!$A$76,IF(L2135=LIST!$A$77,"",IF(L2135=LIST!$A$78,"",IF(L2135=LIST!$A$80,"",IF(L2135=LIST!$A$72,"",IF(L2135=LIST!$A$73,"",IF(L2135=LIST!$A$81,"",IF(L2135=LIST!$A$82,"",IF(L2135=LIST!$A$79,"",IF(K2135=LIST!$A$75,LIST!$A$75,ROUND(J2135*L2135,2)))))))))))))</f>
        <v/>
      </c>
      <c r="J2135" s="43">
        <f>IF(D2135="",0,IF(K2135=LIST!$A$75,0,IF(K2135=LIST!$A$76,0,IF(K2135=LIST!$A$77,0,IF(K2135=LIST!$A$78,0,(MIN(D2135,8)-K2135))))))</f>
        <v>0</v>
      </c>
      <c r="K2135" s="185" t="str">
        <f>IF(D2135="","",IF('CLAIM FORM'!$M$7="",0,IF(L2135=LIST!$A$78,0,IF('CLAIM FORM'!$M$7="R&amp;D",0,IF(E2135="",LIST!$A$75,IF(F2135=LIST!$F$30,0,IFERROR(((VLOOKUP(E2135,'TRAINING CODE'!B:D,3,FALSE)*MIN(D2135,8))),LIST!$A$76)))))))</f>
        <v/>
      </c>
      <c r="L2135" s="183" t="str">
        <f>IF(B2135="","",IF('CLAIM FORM'!$M$7="",LIST!$A$77,IFERROR(VLOOKUP(B2135,'PHR (Project Hourly Rate)'!B:G,6,FALSE),LIST!$A$78)))</f>
        <v/>
      </c>
    </row>
    <row r="2136" spans="1:12" ht="36" customHeight="1">
      <c r="A2136" s="184">
        <v>2134</v>
      </c>
      <c r="B2136" s="46"/>
      <c r="C2136" s="47"/>
      <c r="D2136" s="48"/>
      <c r="E2136" s="49"/>
      <c r="F2136" s="49"/>
      <c r="G2136" s="41" t="str">
        <f>IF(C2136="","",VLOOKUP(WEEKDAY(C2136),LIST!$A$15:$B$21,2,FALSE))</f>
        <v/>
      </c>
      <c r="H2136" s="42" t="str">
        <f>IF(B2136="","",IF(L2136=LIST!$A$80,LIST!$A$78,IF(L2136=LIST!$A$81,LIST!$A$78,IF(L2136=LIST!$A$82,LIST!$A$78,IF(IFERROR(VLOOKUP(B2136,'PHR (Project Hourly Rate)'!B:G,6,FALSE),LIST!$A$78)=0,LIST!$A$79,L2136)))))</f>
        <v/>
      </c>
      <c r="I2136" s="42" t="str">
        <f>IF(B2136="","",IF(L2136=LIST!$A$75,"",IF(K2136=LIST!$A$76,LIST!$A$76,IF(L2136=LIST!$A$77,"",IF(L2136=LIST!$A$78,"",IF(L2136=LIST!$A$80,"",IF(L2136=LIST!$A$72,"",IF(L2136=LIST!$A$73,"",IF(L2136=LIST!$A$81,"",IF(L2136=LIST!$A$82,"",IF(L2136=LIST!$A$79,"",IF(K2136=LIST!$A$75,LIST!$A$75,ROUND(J2136*L2136,2)))))))))))))</f>
        <v/>
      </c>
      <c r="J2136" s="43">
        <f>IF(D2136="",0,IF(K2136=LIST!$A$75,0,IF(K2136=LIST!$A$76,0,IF(K2136=LIST!$A$77,0,IF(K2136=LIST!$A$78,0,(MIN(D2136,8)-K2136))))))</f>
        <v>0</v>
      </c>
      <c r="K2136" s="185" t="str">
        <f>IF(D2136="","",IF('CLAIM FORM'!$M$7="",0,IF(L2136=LIST!$A$78,0,IF('CLAIM FORM'!$M$7="R&amp;D",0,IF(E2136="",LIST!$A$75,IF(F2136=LIST!$F$30,0,IFERROR(((VLOOKUP(E2136,'TRAINING CODE'!B:D,3,FALSE)*MIN(D2136,8))),LIST!$A$76)))))))</f>
        <v/>
      </c>
      <c r="L2136" s="183" t="str">
        <f>IF(B2136="","",IF('CLAIM FORM'!$M$7="",LIST!$A$77,IFERROR(VLOOKUP(B2136,'PHR (Project Hourly Rate)'!B:G,6,FALSE),LIST!$A$78)))</f>
        <v/>
      </c>
    </row>
    <row r="2137" spans="1:12" ht="36" customHeight="1">
      <c r="A2137" s="184">
        <v>2135</v>
      </c>
      <c r="B2137" s="46"/>
      <c r="C2137" s="47"/>
      <c r="D2137" s="48"/>
      <c r="E2137" s="49"/>
      <c r="F2137" s="49"/>
      <c r="G2137" s="41" t="str">
        <f>IF(C2137="","",VLOOKUP(WEEKDAY(C2137),LIST!$A$15:$B$21,2,FALSE))</f>
        <v/>
      </c>
      <c r="H2137" s="42" t="str">
        <f>IF(B2137="","",IF(L2137=LIST!$A$80,LIST!$A$78,IF(L2137=LIST!$A$81,LIST!$A$78,IF(L2137=LIST!$A$82,LIST!$A$78,IF(IFERROR(VLOOKUP(B2137,'PHR (Project Hourly Rate)'!B:G,6,FALSE),LIST!$A$78)=0,LIST!$A$79,L2137)))))</f>
        <v/>
      </c>
      <c r="I2137" s="42" t="str">
        <f>IF(B2137="","",IF(L2137=LIST!$A$75,"",IF(K2137=LIST!$A$76,LIST!$A$76,IF(L2137=LIST!$A$77,"",IF(L2137=LIST!$A$78,"",IF(L2137=LIST!$A$80,"",IF(L2137=LIST!$A$72,"",IF(L2137=LIST!$A$73,"",IF(L2137=LIST!$A$81,"",IF(L2137=LIST!$A$82,"",IF(L2137=LIST!$A$79,"",IF(K2137=LIST!$A$75,LIST!$A$75,ROUND(J2137*L2137,2)))))))))))))</f>
        <v/>
      </c>
      <c r="J2137" s="43">
        <f>IF(D2137="",0,IF(K2137=LIST!$A$75,0,IF(K2137=LIST!$A$76,0,IF(K2137=LIST!$A$77,0,IF(K2137=LIST!$A$78,0,(MIN(D2137,8)-K2137))))))</f>
        <v>0</v>
      </c>
      <c r="K2137" s="185" t="str">
        <f>IF(D2137="","",IF('CLAIM FORM'!$M$7="",0,IF(L2137=LIST!$A$78,0,IF('CLAIM FORM'!$M$7="R&amp;D",0,IF(E2137="",LIST!$A$75,IF(F2137=LIST!$F$30,0,IFERROR(((VLOOKUP(E2137,'TRAINING CODE'!B:D,3,FALSE)*MIN(D2137,8))),LIST!$A$76)))))))</f>
        <v/>
      </c>
      <c r="L2137" s="183" t="str">
        <f>IF(B2137="","",IF('CLAIM FORM'!$M$7="",LIST!$A$77,IFERROR(VLOOKUP(B2137,'PHR (Project Hourly Rate)'!B:G,6,FALSE),LIST!$A$78)))</f>
        <v/>
      </c>
    </row>
    <row r="2138" spans="1:12" ht="36" customHeight="1">
      <c r="A2138" s="184">
        <v>2136</v>
      </c>
      <c r="B2138" s="46"/>
      <c r="C2138" s="47"/>
      <c r="D2138" s="48"/>
      <c r="E2138" s="49"/>
      <c r="F2138" s="49"/>
      <c r="G2138" s="41" t="str">
        <f>IF(C2138="","",VLOOKUP(WEEKDAY(C2138),LIST!$A$15:$B$21,2,FALSE))</f>
        <v/>
      </c>
      <c r="H2138" s="42" t="str">
        <f>IF(B2138="","",IF(L2138=LIST!$A$80,LIST!$A$78,IF(L2138=LIST!$A$81,LIST!$A$78,IF(L2138=LIST!$A$82,LIST!$A$78,IF(IFERROR(VLOOKUP(B2138,'PHR (Project Hourly Rate)'!B:G,6,FALSE),LIST!$A$78)=0,LIST!$A$79,L2138)))))</f>
        <v/>
      </c>
      <c r="I2138" s="42" t="str">
        <f>IF(B2138="","",IF(L2138=LIST!$A$75,"",IF(K2138=LIST!$A$76,LIST!$A$76,IF(L2138=LIST!$A$77,"",IF(L2138=LIST!$A$78,"",IF(L2138=LIST!$A$80,"",IF(L2138=LIST!$A$72,"",IF(L2138=LIST!$A$73,"",IF(L2138=LIST!$A$81,"",IF(L2138=LIST!$A$82,"",IF(L2138=LIST!$A$79,"",IF(K2138=LIST!$A$75,LIST!$A$75,ROUND(J2138*L2138,2)))))))))))))</f>
        <v/>
      </c>
      <c r="J2138" s="43">
        <f>IF(D2138="",0,IF(K2138=LIST!$A$75,0,IF(K2138=LIST!$A$76,0,IF(K2138=LIST!$A$77,0,IF(K2138=LIST!$A$78,0,(MIN(D2138,8)-K2138))))))</f>
        <v>0</v>
      </c>
      <c r="K2138" s="185" t="str">
        <f>IF(D2138="","",IF('CLAIM FORM'!$M$7="",0,IF(L2138=LIST!$A$78,0,IF('CLAIM FORM'!$M$7="R&amp;D",0,IF(E2138="",LIST!$A$75,IF(F2138=LIST!$F$30,0,IFERROR(((VLOOKUP(E2138,'TRAINING CODE'!B:D,3,FALSE)*MIN(D2138,8))),LIST!$A$76)))))))</f>
        <v/>
      </c>
      <c r="L2138" s="183" t="str">
        <f>IF(B2138="","",IF('CLAIM FORM'!$M$7="",LIST!$A$77,IFERROR(VLOOKUP(B2138,'PHR (Project Hourly Rate)'!B:G,6,FALSE),LIST!$A$78)))</f>
        <v/>
      </c>
    </row>
    <row r="2139" spans="1:12" ht="36" customHeight="1">
      <c r="A2139" s="184">
        <v>2137</v>
      </c>
      <c r="B2139" s="46"/>
      <c r="C2139" s="47"/>
      <c r="D2139" s="48"/>
      <c r="E2139" s="49"/>
      <c r="F2139" s="49"/>
      <c r="G2139" s="41" t="str">
        <f>IF(C2139="","",VLOOKUP(WEEKDAY(C2139),LIST!$A$15:$B$21,2,FALSE))</f>
        <v/>
      </c>
      <c r="H2139" s="42" t="str">
        <f>IF(B2139="","",IF(L2139=LIST!$A$80,LIST!$A$78,IF(L2139=LIST!$A$81,LIST!$A$78,IF(L2139=LIST!$A$82,LIST!$A$78,IF(IFERROR(VLOOKUP(B2139,'PHR (Project Hourly Rate)'!B:G,6,FALSE),LIST!$A$78)=0,LIST!$A$79,L2139)))))</f>
        <v/>
      </c>
      <c r="I2139" s="42" t="str">
        <f>IF(B2139="","",IF(L2139=LIST!$A$75,"",IF(K2139=LIST!$A$76,LIST!$A$76,IF(L2139=LIST!$A$77,"",IF(L2139=LIST!$A$78,"",IF(L2139=LIST!$A$80,"",IF(L2139=LIST!$A$72,"",IF(L2139=LIST!$A$73,"",IF(L2139=LIST!$A$81,"",IF(L2139=LIST!$A$82,"",IF(L2139=LIST!$A$79,"",IF(K2139=LIST!$A$75,LIST!$A$75,ROUND(J2139*L2139,2)))))))))))))</f>
        <v/>
      </c>
      <c r="J2139" s="43">
        <f>IF(D2139="",0,IF(K2139=LIST!$A$75,0,IF(K2139=LIST!$A$76,0,IF(K2139=LIST!$A$77,0,IF(K2139=LIST!$A$78,0,(MIN(D2139,8)-K2139))))))</f>
        <v>0</v>
      </c>
      <c r="K2139" s="185" t="str">
        <f>IF(D2139="","",IF('CLAIM FORM'!$M$7="",0,IF(L2139=LIST!$A$78,0,IF('CLAIM FORM'!$M$7="R&amp;D",0,IF(E2139="",LIST!$A$75,IF(F2139=LIST!$F$30,0,IFERROR(((VLOOKUP(E2139,'TRAINING CODE'!B:D,3,FALSE)*MIN(D2139,8))),LIST!$A$76)))))))</f>
        <v/>
      </c>
      <c r="L2139" s="183" t="str">
        <f>IF(B2139="","",IF('CLAIM FORM'!$M$7="",LIST!$A$77,IFERROR(VLOOKUP(B2139,'PHR (Project Hourly Rate)'!B:G,6,FALSE),LIST!$A$78)))</f>
        <v/>
      </c>
    </row>
    <row r="2140" spans="1:12" ht="36" customHeight="1">
      <c r="A2140" s="184">
        <v>2138</v>
      </c>
      <c r="B2140" s="46"/>
      <c r="C2140" s="47"/>
      <c r="D2140" s="48"/>
      <c r="E2140" s="49"/>
      <c r="F2140" s="49"/>
      <c r="G2140" s="41" t="str">
        <f>IF(C2140="","",VLOOKUP(WEEKDAY(C2140),LIST!$A$15:$B$21,2,FALSE))</f>
        <v/>
      </c>
      <c r="H2140" s="42" t="str">
        <f>IF(B2140="","",IF(L2140=LIST!$A$80,LIST!$A$78,IF(L2140=LIST!$A$81,LIST!$A$78,IF(L2140=LIST!$A$82,LIST!$A$78,IF(IFERROR(VLOOKUP(B2140,'PHR (Project Hourly Rate)'!B:G,6,FALSE),LIST!$A$78)=0,LIST!$A$79,L2140)))))</f>
        <v/>
      </c>
      <c r="I2140" s="42" t="str">
        <f>IF(B2140="","",IF(L2140=LIST!$A$75,"",IF(K2140=LIST!$A$76,LIST!$A$76,IF(L2140=LIST!$A$77,"",IF(L2140=LIST!$A$78,"",IF(L2140=LIST!$A$80,"",IF(L2140=LIST!$A$72,"",IF(L2140=LIST!$A$73,"",IF(L2140=LIST!$A$81,"",IF(L2140=LIST!$A$82,"",IF(L2140=LIST!$A$79,"",IF(K2140=LIST!$A$75,LIST!$A$75,ROUND(J2140*L2140,2)))))))))))))</f>
        <v/>
      </c>
      <c r="J2140" s="43">
        <f>IF(D2140="",0,IF(K2140=LIST!$A$75,0,IF(K2140=LIST!$A$76,0,IF(K2140=LIST!$A$77,0,IF(K2140=LIST!$A$78,0,(MIN(D2140,8)-K2140))))))</f>
        <v>0</v>
      </c>
      <c r="K2140" s="185" t="str">
        <f>IF(D2140="","",IF('CLAIM FORM'!$M$7="",0,IF(L2140=LIST!$A$78,0,IF('CLAIM FORM'!$M$7="R&amp;D",0,IF(E2140="",LIST!$A$75,IF(F2140=LIST!$F$30,0,IFERROR(((VLOOKUP(E2140,'TRAINING CODE'!B:D,3,FALSE)*MIN(D2140,8))),LIST!$A$76)))))))</f>
        <v/>
      </c>
      <c r="L2140" s="183" t="str">
        <f>IF(B2140="","",IF('CLAIM FORM'!$M$7="",LIST!$A$77,IFERROR(VLOOKUP(B2140,'PHR (Project Hourly Rate)'!B:G,6,FALSE),LIST!$A$78)))</f>
        <v/>
      </c>
    </row>
    <row r="2141" spans="1:12" ht="36" customHeight="1">
      <c r="A2141" s="184">
        <v>2139</v>
      </c>
      <c r="B2141" s="46"/>
      <c r="C2141" s="47"/>
      <c r="D2141" s="48"/>
      <c r="E2141" s="49"/>
      <c r="F2141" s="49"/>
      <c r="G2141" s="41" t="str">
        <f>IF(C2141="","",VLOOKUP(WEEKDAY(C2141),LIST!$A$15:$B$21,2,FALSE))</f>
        <v/>
      </c>
      <c r="H2141" s="42" t="str">
        <f>IF(B2141="","",IF(L2141=LIST!$A$80,LIST!$A$78,IF(L2141=LIST!$A$81,LIST!$A$78,IF(L2141=LIST!$A$82,LIST!$A$78,IF(IFERROR(VLOOKUP(B2141,'PHR (Project Hourly Rate)'!B:G,6,FALSE),LIST!$A$78)=0,LIST!$A$79,L2141)))))</f>
        <v/>
      </c>
      <c r="I2141" s="42" t="str">
        <f>IF(B2141="","",IF(L2141=LIST!$A$75,"",IF(K2141=LIST!$A$76,LIST!$A$76,IF(L2141=LIST!$A$77,"",IF(L2141=LIST!$A$78,"",IF(L2141=LIST!$A$80,"",IF(L2141=LIST!$A$72,"",IF(L2141=LIST!$A$73,"",IF(L2141=LIST!$A$81,"",IF(L2141=LIST!$A$82,"",IF(L2141=LIST!$A$79,"",IF(K2141=LIST!$A$75,LIST!$A$75,ROUND(J2141*L2141,2)))))))))))))</f>
        <v/>
      </c>
      <c r="J2141" s="43">
        <f>IF(D2141="",0,IF(K2141=LIST!$A$75,0,IF(K2141=LIST!$A$76,0,IF(K2141=LIST!$A$77,0,IF(K2141=LIST!$A$78,0,(MIN(D2141,8)-K2141))))))</f>
        <v>0</v>
      </c>
      <c r="K2141" s="185" t="str">
        <f>IF(D2141="","",IF('CLAIM FORM'!$M$7="",0,IF(L2141=LIST!$A$78,0,IF('CLAIM FORM'!$M$7="R&amp;D",0,IF(E2141="",LIST!$A$75,IF(F2141=LIST!$F$30,0,IFERROR(((VLOOKUP(E2141,'TRAINING CODE'!B:D,3,FALSE)*MIN(D2141,8))),LIST!$A$76)))))))</f>
        <v/>
      </c>
      <c r="L2141" s="183" t="str">
        <f>IF(B2141="","",IF('CLAIM FORM'!$M$7="",LIST!$A$77,IFERROR(VLOOKUP(B2141,'PHR (Project Hourly Rate)'!B:G,6,FALSE),LIST!$A$78)))</f>
        <v/>
      </c>
    </row>
    <row r="2142" spans="1:12" ht="36" customHeight="1">
      <c r="A2142" s="184">
        <v>2140</v>
      </c>
      <c r="B2142" s="46"/>
      <c r="C2142" s="47"/>
      <c r="D2142" s="48"/>
      <c r="E2142" s="49"/>
      <c r="F2142" s="49"/>
      <c r="G2142" s="41" t="str">
        <f>IF(C2142="","",VLOOKUP(WEEKDAY(C2142),LIST!$A$15:$B$21,2,FALSE))</f>
        <v/>
      </c>
      <c r="H2142" s="42" t="str">
        <f>IF(B2142="","",IF(L2142=LIST!$A$80,LIST!$A$78,IF(L2142=LIST!$A$81,LIST!$A$78,IF(L2142=LIST!$A$82,LIST!$A$78,IF(IFERROR(VLOOKUP(B2142,'PHR (Project Hourly Rate)'!B:G,6,FALSE),LIST!$A$78)=0,LIST!$A$79,L2142)))))</f>
        <v/>
      </c>
      <c r="I2142" s="42" t="str">
        <f>IF(B2142="","",IF(L2142=LIST!$A$75,"",IF(K2142=LIST!$A$76,LIST!$A$76,IF(L2142=LIST!$A$77,"",IF(L2142=LIST!$A$78,"",IF(L2142=LIST!$A$80,"",IF(L2142=LIST!$A$72,"",IF(L2142=LIST!$A$73,"",IF(L2142=LIST!$A$81,"",IF(L2142=LIST!$A$82,"",IF(L2142=LIST!$A$79,"",IF(K2142=LIST!$A$75,LIST!$A$75,ROUND(J2142*L2142,2)))))))))))))</f>
        <v/>
      </c>
      <c r="J2142" s="43">
        <f>IF(D2142="",0,IF(K2142=LIST!$A$75,0,IF(K2142=LIST!$A$76,0,IF(K2142=LIST!$A$77,0,IF(K2142=LIST!$A$78,0,(MIN(D2142,8)-K2142))))))</f>
        <v>0</v>
      </c>
      <c r="K2142" s="185" t="str">
        <f>IF(D2142="","",IF('CLAIM FORM'!$M$7="",0,IF(L2142=LIST!$A$78,0,IF('CLAIM FORM'!$M$7="R&amp;D",0,IF(E2142="",LIST!$A$75,IF(F2142=LIST!$F$30,0,IFERROR(((VLOOKUP(E2142,'TRAINING CODE'!B:D,3,FALSE)*MIN(D2142,8))),LIST!$A$76)))))))</f>
        <v/>
      </c>
      <c r="L2142" s="183" t="str">
        <f>IF(B2142="","",IF('CLAIM FORM'!$M$7="",LIST!$A$77,IFERROR(VLOOKUP(B2142,'PHR (Project Hourly Rate)'!B:G,6,FALSE),LIST!$A$78)))</f>
        <v/>
      </c>
    </row>
    <row r="2143" spans="1:12" ht="36" customHeight="1">
      <c r="A2143" s="184">
        <v>2141</v>
      </c>
      <c r="B2143" s="46"/>
      <c r="C2143" s="47"/>
      <c r="D2143" s="48"/>
      <c r="E2143" s="49"/>
      <c r="F2143" s="49"/>
      <c r="G2143" s="41" t="str">
        <f>IF(C2143="","",VLOOKUP(WEEKDAY(C2143),LIST!$A$15:$B$21,2,FALSE))</f>
        <v/>
      </c>
      <c r="H2143" s="42" t="str">
        <f>IF(B2143="","",IF(L2143=LIST!$A$80,LIST!$A$78,IF(L2143=LIST!$A$81,LIST!$A$78,IF(L2143=LIST!$A$82,LIST!$A$78,IF(IFERROR(VLOOKUP(B2143,'PHR (Project Hourly Rate)'!B:G,6,FALSE),LIST!$A$78)=0,LIST!$A$79,L2143)))))</f>
        <v/>
      </c>
      <c r="I2143" s="42" t="str">
        <f>IF(B2143="","",IF(L2143=LIST!$A$75,"",IF(K2143=LIST!$A$76,LIST!$A$76,IF(L2143=LIST!$A$77,"",IF(L2143=LIST!$A$78,"",IF(L2143=LIST!$A$80,"",IF(L2143=LIST!$A$72,"",IF(L2143=LIST!$A$73,"",IF(L2143=LIST!$A$81,"",IF(L2143=LIST!$A$82,"",IF(L2143=LIST!$A$79,"",IF(K2143=LIST!$A$75,LIST!$A$75,ROUND(J2143*L2143,2)))))))))))))</f>
        <v/>
      </c>
      <c r="J2143" s="43">
        <f>IF(D2143="",0,IF(K2143=LIST!$A$75,0,IF(K2143=LIST!$A$76,0,IF(K2143=LIST!$A$77,0,IF(K2143=LIST!$A$78,0,(MIN(D2143,8)-K2143))))))</f>
        <v>0</v>
      </c>
      <c r="K2143" s="185" t="str">
        <f>IF(D2143="","",IF('CLAIM FORM'!$M$7="",0,IF(L2143=LIST!$A$78,0,IF('CLAIM FORM'!$M$7="R&amp;D",0,IF(E2143="",LIST!$A$75,IF(F2143=LIST!$F$30,0,IFERROR(((VLOOKUP(E2143,'TRAINING CODE'!B:D,3,FALSE)*MIN(D2143,8))),LIST!$A$76)))))))</f>
        <v/>
      </c>
      <c r="L2143" s="183" t="str">
        <f>IF(B2143="","",IF('CLAIM FORM'!$M$7="",LIST!$A$77,IFERROR(VLOOKUP(B2143,'PHR (Project Hourly Rate)'!B:G,6,FALSE),LIST!$A$78)))</f>
        <v/>
      </c>
    </row>
    <row r="2144" spans="1:12" ht="36" customHeight="1">
      <c r="A2144" s="184">
        <v>2142</v>
      </c>
      <c r="B2144" s="46"/>
      <c r="C2144" s="47"/>
      <c r="D2144" s="48"/>
      <c r="E2144" s="49"/>
      <c r="F2144" s="49"/>
      <c r="G2144" s="41" t="str">
        <f>IF(C2144="","",VLOOKUP(WEEKDAY(C2144),LIST!$A$15:$B$21,2,FALSE))</f>
        <v/>
      </c>
      <c r="H2144" s="42" t="str">
        <f>IF(B2144="","",IF(L2144=LIST!$A$80,LIST!$A$78,IF(L2144=LIST!$A$81,LIST!$A$78,IF(L2144=LIST!$A$82,LIST!$A$78,IF(IFERROR(VLOOKUP(B2144,'PHR (Project Hourly Rate)'!B:G,6,FALSE),LIST!$A$78)=0,LIST!$A$79,L2144)))))</f>
        <v/>
      </c>
      <c r="I2144" s="42" t="str">
        <f>IF(B2144="","",IF(L2144=LIST!$A$75,"",IF(K2144=LIST!$A$76,LIST!$A$76,IF(L2144=LIST!$A$77,"",IF(L2144=LIST!$A$78,"",IF(L2144=LIST!$A$80,"",IF(L2144=LIST!$A$72,"",IF(L2144=LIST!$A$73,"",IF(L2144=LIST!$A$81,"",IF(L2144=LIST!$A$82,"",IF(L2144=LIST!$A$79,"",IF(K2144=LIST!$A$75,LIST!$A$75,ROUND(J2144*L2144,2)))))))))))))</f>
        <v/>
      </c>
      <c r="J2144" s="43">
        <f>IF(D2144="",0,IF(K2144=LIST!$A$75,0,IF(K2144=LIST!$A$76,0,IF(K2144=LIST!$A$77,0,IF(K2144=LIST!$A$78,0,(MIN(D2144,8)-K2144))))))</f>
        <v>0</v>
      </c>
      <c r="K2144" s="185" t="str">
        <f>IF(D2144="","",IF('CLAIM FORM'!$M$7="",0,IF(L2144=LIST!$A$78,0,IF('CLAIM FORM'!$M$7="R&amp;D",0,IF(E2144="",LIST!$A$75,IF(F2144=LIST!$F$30,0,IFERROR(((VLOOKUP(E2144,'TRAINING CODE'!B:D,3,FALSE)*MIN(D2144,8))),LIST!$A$76)))))))</f>
        <v/>
      </c>
      <c r="L2144" s="183" t="str">
        <f>IF(B2144="","",IF('CLAIM FORM'!$M$7="",LIST!$A$77,IFERROR(VLOOKUP(B2144,'PHR (Project Hourly Rate)'!B:G,6,FALSE),LIST!$A$78)))</f>
        <v/>
      </c>
    </row>
    <row r="2145" spans="1:12" ht="36" customHeight="1">
      <c r="A2145" s="184">
        <v>2143</v>
      </c>
      <c r="B2145" s="46"/>
      <c r="C2145" s="47"/>
      <c r="D2145" s="48"/>
      <c r="E2145" s="49"/>
      <c r="F2145" s="49"/>
      <c r="G2145" s="41" t="str">
        <f>IF(C2145="","",VLOOKUP(WEEKDAY(C2145),LIST!$A$15:$B$21,2,FALSE))</f>
        <v/>
      </c>
      <c r="H2145" s="42" t="str">
        <f>IF(B2145="","",IF(L2145=LIST!$A$80,LIST!$A$78,IF(L2145=LIST!$A$81,LIST!$A$78,IF(L2145=LIST!$A$82,LIST!$A$78,IF(IFERROR(VLOOKUP(B2145,'PHR (Project Hourly Rate)'!B:G,6,FALSE),LIST!$A$78)=0,LIST!$A$79,L2145)))))</f>
        <v/>
      </c>
      <c r="I2145" s="42" t="str">
        <f>IF(B2145="","",IF(L2145=LIST!$A$75,"",IF(K2145=LIST!$A$76,LIST!$A$76,IF(L2145=LIST!$A$77,"",IF(L2145=LIST!$A$78,"",IF(L2145=LIST!$A$80,"",IF(L2145=LIST!$A$72,"",IF(L2145=LIST!$A$73,"",IF(L2145=LIST!$A$81,"",IF(L2145=LIST!$A$82,"",IF(L2145=LIST!$A$79,"",IF(K2145=LIST!$A$75,LIST!$A$75,ROUND(J2145*L2145,2)))))))))))))</f>
        <v/>
      </c>
      <c r="J2145" s="43">
        <f>IF(D2145="",0,IF(K2145=LIST!$A$75,0,IF(K2145=LIST!$A$76,0,IF(K2145=LIST!$A$77,0,IF(K2145=LIST!$A$78,0,(MIN(D2145,8)-K2145))))))</f>
        <v>0</v>
      </c>
      <c r="K2145" s="185" t="str">
        <f>IF(D2145="","",IF('CLAIM FORM'!$M$7="",0,IF(L2145=LIST!$A$78,0,IF('CLAIM FORM'!$M$7="R&amp;D",0,IF(E2145="",LIST!$A$75,IF(F2145=LIST!$F$30,0,IFERROR(((VLOOKUP(E2145,'TRAINING CODE'!B:D,3,FALSE)*MIN(D2145,8))),LIST!$A$76)))))))</f>
        <v/>
      </c>
      <c r="L2145" s="183" t="str">
        <f>IF(B2145="","",IF('CLAIM FORM'!$M$7="",LIST!$A$77,IFERROR(VLOOKUP(B2145,'PHR (Project Hourly Rate)'!B:G,6,FALSE),LIST!$A$78)))</f>
        <v/>
      </c>
    </row>
    <row r="2146" spans="1:12" ht="36" customHeight="1">
      <c r="A2146" s="184">
        <v>2144</v>
      </c>
      <c r="B2146" s="46"/>
      <c r="C2146" s="47"/>
      <c r="D2146" s="48"/>
      <c r="E2146" s="49"/>
      <c r="F2146" s="49"/>
      <c r="G2146" s="41" t="str">
        <f>IF(C2146="","",VLOOKUP(WEEKDAY(C2146),LIST!$A$15:$B$21,2,FALSE))</f>
        <v/>
      </c>
      <c r="H2146" s="42" t="str">
        <f>IF(B2146="","",IF(L2146=LIST!$A$80,LIST!$A$78,IF(L2146=LIST!$A$81,LIST!$A$78,IF(L2146=LIST!$A$82,LIST!$A$78,IF(IFERROR(VLOOKUP(B2146,'PHR (Project Hourly Rate)'!B:G,6,FALSE),LIST!$A$78)=0,LIST!$A$79,L2146)))))</f>
        <v/>
      </c>
      <c r="I2146" s="42" t="str">
        <f>IF(B2146="","",IF(L2146=LIST!$A$75,"",IF(K2146=LIST!$A$76,LIST!$A$76,IF(L2146=LIST!$A$77,"",IF(L2146=LIST!$A$78,"",IF(L2146=LIST!$A$80,"",IF(L2146=LIST!$A$72,"",IF(L2146=LIST!$A$73,"",IF(L2146=LIST!$A$81,"",IF(L2146=LIST!$A$82,"",IF(L2146=LIST!$A$79,"",IF(K2146=LIST!$A$75,LIST!$A$75,ROUND(J2146*L2146,2)))))))))))))</f>
        <v/>
      </c>
      <c r="J2146" s="43">
        <f>IF(D2146="",0,IF(K2146=LIST!$A$75,0,IF(K2146=LIST!$A$76,0,IF(K2146=LIST!$A$77,0,IF(K2146=LIST!$A$78,0,(MIN(D2146,8)-K2146))))))</f>
        <v>0</v>
      </c>
      <c r="K2146" s="185" t="str">
        <f>IF(D2146="","",IF('CLAIM FORM'!$M$7="",0,IF(L2146=LIST!$A$78,0,IF('CLAIM FORM'!$M$7="R&amp;D",0,IF(E2146="",LIST!$A$75,IF(F2146=LIST!$F$30,0,IFERROR(((VLOOKUP(E2146,'TRAINING CODE'!B:D,3,FALSE)*MIN(D2146,8))),LIST!$A$76)))))))</f>
        <v/>
      </c>
      <c r="L2146" s="183" t="str">
        <f>IF(B2146="","",IF('CLAIM FORM'!$M$7="",LIST!$A$77,IFERROR(VLOOKUP(B2146,'PHR (Project Hourly Rate)'!B:G,6,FALSE),LIST!$A$78)))</f>
        <v/>
      </c>
    </row>
    <row r="2147" spans="1:12" ht="36" customHeight="1">
      <c r="A2147" s="184">
        <v>2145</v>
      </c>
      <c r="B2147" s="46"/>
      <c r="C2147" s="47"/>
      <c r="D2147" s="48"/>
      <c r="E2147" s="49"/>
      <c r="F2147" s="49"/>
      <c r="G2147" s="41" t="str">
        <f>IF(C2147="","",VLOOKUP(WEEKDAY(C2147),LIST!$A$15:$B$21,2,FALSE))</f>
        <v/>
      </c>
      <c r="H2147" s="42" t="str">
        <f>IF(B2147="","",IF(L2147=LIST!$A$80,LIST!$A$78,IF(L2147=LIST!$A$81,LIST!$A$78,IF(L2147=LIST!$A$82,LIST!$A$78,IF(IFERROR(VLOOKUP(B2147,'PHR (Project Hourly Rate)'!B:G,6,FALSE),LIST!$A$78)=0,LIST!$A$79,L2147)))))</f>
        <v/>
      </c>
      <c r="I2147" s="42" t="str">
        <f>IF(B2147="","",IF(L2147=LIST!$A$75,"",IF(K2147=LIST!$A$76,LIST!$A$76,IF(L2147=LIST!$A$77,"",IF(L2147=LIST!$A$78,"",IF(L2147=LIST!$A$80,"",IF(L2147=LIST!$A$72,"",IF(L2147=LIST!$A$73,"",IF(L2147=LIST!$A$81,"",IF(L2147=LIST!$A$82,"",IF(L2147=LIST!$A$79,"",IF(K2147=LIST!$A$75,LIST!$A$75,ROUND(J2147*L2147,2)))))))))))))</f>
        <v/>
      </c>
      <c r="J2147" s="43">
        <f>IF(D2147="",0,IF(K2147=LIST!$A$75,0,IF(K2147=LIST!$A$76,0,IF(K2147=LIST!$A$77,0,IF(K2147=LIST!$A$78,0,(MIN(D2147,8)-K2147))))))</f>
        <v>0</v>
      </c>
      <c r="K2147" s="185" t="str">
        <f>IF(D2147="","",IF('CLAIM FORM'!$M$7="",0,IF(L2147=LIST!$A$78,0,IF('CLAIM FORM'!$M$7="R&amp;D",0,IF(E2147="",LIST!$A$75,IF(F2147=LIST!$F$30,0,IFERROR(((VLOOKUP(E2147,'TRAINING CODE'!B:D,3,FALSE)*MIN(D2147,8))),LIST!$A$76)))))))</f>
        <v/>
      </c>
      <c r="L2147" s="183" t="str">
        <f>IF(B2147="","",IF('CLAIM FORM'!$M$7="",LIST!$A$77,IFERROR(VLOOKUP(B2147,'PHR (Project Hourly Rate)'!B:G,6,FALSE),LIST!$A$78)))</f>
        <v/>
      </c>
    </row>
    <row r="2148" spans="1:12" ht="36" customHeight="1">
      <c r="A2148" s="184">
        <v>2146</v>
      </c>
      <c r="B2148" s="46"/>
      <c r="C2148" s="47"/>
      <c r="D2148" s="48"/>
      <c r="E2148" s="49"/>
      <c r="F2148" s="49"/>
      <c r="G2148" s="41" t="str">
        <f>IF(C2148="","",VLOOKUP(WEEKDAY(C2148),LIST!$A$15:$B$21,2,FALSE))</f>
        <v/>
      </c>
      <c r="H2148" s="42" t="str">
        <f>IF(B2148="","",IF(L2148=LIST!$A$80,LIST!$A$78,IF(L2148=LIST!$A$81,LIST!$A$78,IF(L2148=LIST!$A$82,LIST!$A$78,IF(IFERROR(VLOOKUP(B2148,'PHR (Project Hourly Rate)'!B:G,6,FALSE),LIST!$A$78)=0,LIST!$A$79,L2148)))))</f>
        <v/>
      </c>
      <c r="I2148" s="42" t="str">
        <f>IF(B2148="","",IF(L2148=LIST!$A$75,"",IF(K2148=LIST!$A$76,LIST!$A$76,IF(L2148=LIST!$A$77,"",IF(L2148=LIST!$A$78,"",IF(L2148=LIST!$A$80,"",IF(L2148=LIST!$A$72,"",IF(L2148=LIST!$A$73,"",IF(L2148=LIST!$A$81,"",IF(L2148=LIST!$A$82,"",IF(L2148=LIST!$A$79,"",IF(K2148=LIST!$A$75,LIST!$A$75,ROUND(J2148*L2148,2)))))))))))))</f>
        <v/>
      </c>
      <c r="J2148" s="43">
        <f>IF(D2148="",0,IF(K2148=LIST!$A$75,0,IF(K2148=LIST!$A$76,0,IF(K2148=LIST!$A$77,0,IF(K2148=LIST!$A$78,0,(MIN(D2148,8)-K2148))))))</f>
        <v>0</v>
      </c>
      <c r="K2148" s="185" t="str">
        <f>IF(D2148="","",IF('CLAIM FORM'!$M$7="",0,IF(L2148=LIST!$A$78,0,IF('CLAIM FORM'!$M$7="R&amp;D",0,IF(E2148="",LIST!$A$75,IF(F2148=LIST!$F$30,0,IFERROR(((VLOOKUP(E2148,'TRAINING CODE'!B:D,3,FALSE)*MIN(D2148,8))),LIST!$A$76)))))))</f>
        <v/>
      </c>
      <c r="L2148" s="183" t="str">
        <f>IF(B2148="","",IF('CLAIM FORM'!$M$7="",LIST!$A$77,IFERROR(VLOOKUP(B2148,'PHR (Project Hourly Rate)'!B:G,6,FALSE),LIST!$A$78)))</f>
        <v/>
      </c>
    </row>
    <row r="2149" spans="1:12" ht="36" customHeight="1">
      <c r="A2149" s="184">
        <v>2147</v>
      </c>
      <c r="B2149" s="46"/>
      <c r="C2149" s="47"/>
      <c r="D2149" s="48"/>
      <c r="E2149" s="49"/>
      <c r="F2149" s="49"/>
      <c r="G2149" s="41" t="str">
        <f>IF(C2149="","",VLOOKUP(WEEKDAY(C2149),LIST!$A$15:$B$21,2,FALSE))</f>
        <v/>
      </c>
      <c r="H2149" s="42" t="str">
        <f>IF(B2149="","",IF(L2149=LIST!$A$80,LIST!$A$78,IF(L2149=LIST!$A$81,LIST!$A$78,IF(L2149=LIST!$A$82,LIST!$A$78,IF(IFERROR(VLOOKUP(B2149,'PHR (Project Hourly Rate)'!B:G,6,FALSE),LIST!$A$78)=0,LIST!$A$79,L2149)))))</f>
        <v/>
      </c>
      <c r="I2149" s="42" t="str">
        <f>IF(B2149="","",IF(L2149=LIST!$A$75,"",IF(K2149=LIST!$A$76,LIST!$A$76,IF(L2149=LIST!$A$77,"",IF(L2149=LIST!$A$78,"",IF(L2149=LIST!$A$80,"",IF(L2149=LIST!$A$72,"",IF(L2149=LIST!$A$73,"",IF(L2149=LIST!$A$81,"",IF(L2149=LIST!$A$82,"",IF(L2149=LIST!$A$79,"",IF(K2149=LIST!$A$75,LIST!$A$75,ROUND(J2149*L2149,2)))))))))))))</f>
        <v/>
      </c>
      <c r="J2149" s="43">
        <f>IF(D2149="",0,IF(K2149=LIST!$A$75,0,IF(K2149=LIST!$A$76,0,IF(K2149=LIST!$A$77,0,IF(K2149=LIST!$A$78,0,(MIN(D2149,8)-K2149))))))</f>
        <v>0</v>
      </c>
      <c r="K2149" s="185" t="str">
        <f>IF(D2149="","",IF('CLAIM FORM'!$M$7="",0,IF(L2149=LIST!$A$78,0,IF('CLAIM FORM'!$M$7="R&amp;D",0,IF(E2149="",LIST!$A$75,IF(F2149=LIST!$F$30,0,IFERROR(((VLOOKUP(E2149,'TRAINING CODE'!B:D,3,FALSE)*MIN(D2149,8))),LIST!$A$76)))))))</f>
        <v/>
      </c>
      <c r="L2149" s="183" t="str">
        <f>IF(B2149="","",IF('CLAIM FORM'!$M$7="",LIST!$A$77,IFERROR(VLOOKUP(B2149,'PHR (Project Hourly Rate)'!B:G,6,FALSE),LIST!$A$78)))</f>
        <v/>
      </c>
    </row>
    <row r="2150" spans="1:12" ht="36" customHeight="1">
      <c r="A2150" s="184">
        <v>2148</v>
      </c>
      <c r="B2150" s="46"/>
      <c r="C2150" s="47"/>
      <c r="D2150" s="48"/>
      <c r="E2150" s="49"/>
      <c r="F2150" s="49"/>
      <c r="G2150" s="41" t="str">
        <f>IF(C2150="","",VLOOKUP(WEEKDAY(C2150),LIST!$A$15:$B$21,2,FALSE))</f>
        <v/>
      </c>
      <c r="H2150" s="42" t="str">
        <f>IF(B2150="","",IF(L2150=LIST!$A$80,LIST!$A$78,IF(L2150=LIST!$A$81,LIST!$A$78,IF(L2150=LIST!$A$82,LIST!$A$78,IF(IFERROR(VLOOKUP(B2150,'PHR (Project Hourly Rate)'!B:G,6,FALSE),LIST!$A$78)=0,LIST!$A$79,L2150)))))</f>
        <v/>
      </c>
      <c r="I2150" s="42" t="str">
        <f>IF(B2150="","",IF(L2150=LIST!$A$75,"",IF(K2150=LIST!$A$76,LIST!$A$76,IF(L2150=LIST!$A$77,"",IF(L2150=LIST!$A$78,"",IF(L2150=LIST!$A$80,"",IF(L2150=LIST!$A$72,"",IF(L2150=LIST!$A$73,"",IF(L2150=LIST!$A$81,"",IF(L2150=LIST!$A$82,"",IF(L2150=LIST!$A$79,"",IF(K2150=LIST!$A$75,LIST!$A$75,ROUND(J2150*L2150,2)))))))))))))</f>
        <v/>
      </c>
      <c r="J2150" s="43">
        <f>IF(D2150="",0,IF(K2150=LIST!$A$75,0,IF(K2150=LIST!$A$76,0,IF(K2150=LIST!$A$77,0,IF(K2150=LIST!$A$78,0,(MIN(D2150,8)-K2150))))))</f>
        <v>0</v>
      </c>
      <c r="K2150" s="185" t="str">
        <f>IF(D2150="","",IF('CLAIM FORM'!$M$7="",0,IF(L2150=LIST!$A$78,0,IF('CLAIM FORM'!$M$7="R&amp;D",0,IF(E2150="",LIST!$A$75,IF(F2150=LIST!$F$30,0,IFERROR(((VLOOKUP(E2150,'TRAINING CODE'!B:D,3,FALSE)*MIN(D2150,8))),LIST!$A$76)))))))</f>
        <v/>
      </c>
      <c r="L2150" s="183" t="str">
        <f>IF(B2150="","",IF('CLAIM FORM'!$M$7="",LIST!$A$77,IFERROR(VLOOKUP(B2150,'PHR (Project Hourly Rate)'!B:G,6,FALSE),LIST!$A$78)))</f>
        <v/>
      </c>
    </row>
    <row r="2151" spans="1:12" ht="36" customHeight="1">
      <c r="A2151" s="184">
        <v>2149</v>
      </c>
      <c r="B2151" s="46"/>
      <c r="C2151" s="47"/>
      <c r="D2151" s="48"/>
      <c r="E2151" s="49"/>
      <c r="F2151" s="49"/>
      <c r="G2151" s="41" t="str">
        <f>IF(C2151="","",VLOOKUP(WEEKDAY(C2151),LIST!$A$15:$B$21,2,FALSE))</f>
        <v/>
      </c>
      <c r="H2151" s="42" t="str">
        <f>IF(B2151="","",IF(L2151=LIST!$A$80,LIST!$A$78,IF(L2151=LIST!$A$81,LIST!$A$78,IF(L2151=LIST!$A$82,LIST!$A$78,IF(IFERROR(VLOOKUP(B2151,'PHR (Project Hourly Rate)'!B:G,6,FALSE),LIST!$A$78)=0,LIST!$A$79,L2151)))))</f>
        <v/>
      </c>
      <c r="I2151" s="42" t="str">
        <f>IF(B2151="","",IF(L2151=LIST!$A$75,"",IF(K2151=LIST!$A$76,LIST!$A$76,IF(L2151=LIST!$A$77,"",IF(L2151=LIST!$A$78,"",IF(L2151=LIST!$A$80,"",IF(L2151=LIST!$A$72,"",IF(L2151=LIST!$A$73,"",IF(L2151=LIST!$A$81,"",IF(L2151=LIST!$A$82,"",IF(L2151=LIST!$A$79,"",IF(K2151=LIST!$A$75,LIST!$A$75,ROUND(J2151*L2151,2)))))))))))))</f>
        <v/>
      </c>
      <c r="J2151" s="43">
        <f>IF(D2151="",0,IF(K2151=LIST!$A$75,0,IF(K2151=LIST!$A$76,0,IF(K2151=LIST!$A$77,0,IF(K2151=LIST!$A$78,0,(MIN(D2151,8)-K2151))))))</f>
        <v>0</v>
      </c>
      <c r="K2151" s="185" t="str">
        <f>IF(D2151="","",IF('CLAIM FORM'!$M$7="",0,IF(L2151=LIST!$A$78,0,IF('CLAIM FORM'!$M$7="R&amp;D",0,IF(E2151="",LIST!$A$75,IF(F2151=LIST!$F$30,0,IFERROR(((VLOOKUP(E2151,'TRAINING CODE'!B:D,3,FALSE)*MIN(D2151,8))),LIST!$A$76)))))))</f>
        <v/>
      </c>
      <c r="L2151" s="183" t="str">
        <f>IF(B2151="","",IF('CLAIM FORM'!$M$7="",LIST!$A$77,IFERROR(VLOOKUP(B2151,'PHR (Project Hourly Rate)'!B:G,6,FALSE),LIST!$A$78)))</f>
        <v/>
      </c>
    </row>
    <row r="2152" spans="1:12" ht="36" customHeight="1">
      <c r="A2152" s="184">
        <v>2150</v>
      </c>
      <c r="B2152" s="46"/>
      <c r="C2152" s="47"/>
      <c r="D2152" s="48"/>
      <c r="E2152" s="49"/>
      <c r="F2152" s="49"/>
      <c r="G2152" s="41" t="str">
        <f>IF(C2152="","",VLOOKUP(WEEKDAY(C2152),LIST!$A$15:$B$21,2,FALSE))</f>
        <v/>
      </c>
      <c r="H2152" s="42" t="str">
        <f>IF(B2152="","",IF(L2152=LIST!$A$80,LIST!$A$78,IF(L2152=LIST!$A$81,LIST!$A$78,IF(L2152=LIST!$A$82,LIST!$A$78,IF(IFERROR(VLOOKUP(B2152,'PHR (Project Hourly Rate)'!B:G,6,FALSE),LIST!$A$78)=0,LIST!$A$79,L2152)))))</f>
        <v/>
      </c>
      <c r="I2152" s="42" t="str">
        <f>IF(B2152="","",IF(L2152=LIST!$A$75,"",IF(K2152=LIST!$A$76,LIST!$A$76,IF(L2152=LIST!$A$77,"",IF(L2152=LIST!$A$78,"",IF(L2152=LIST!$A$80,"",IF(L2152=LIST!$A$72,"",IF(L2152=LIST!$A$73,"",IF(L2152=LIST!$A$81,"",IF(L2152=LIST!$A$82,"",IF(L2152=LIST!$A$79,"",IF(K2152=LIST!$A$75,LIST!$A$75,ROUND(J2152*L2152,2)))))))))))))</f>
        <v/>
      </c>
      <c r="J2152" s="43">
        <f>IF(D2152="",0,IF(K2152=LIST!$A$75,0,IF(K2152=LIST!$A$76,0,IF(K2152=LIST!$A$77,0,IF(K2152=LIST!$A$78,0,(MIN(D2152,8)-K2152))))))</f>
        <v>0</v>
      </c>
      <c r="K2152" s="185" t="str">
        <f>IF(D2152="","",IF('CLAIM FORM'!$M$7="",0,IF(L2152=LIST!$A$78,0,IF('CLAIM FORM'!$M$7="R&amp;D",0,IF(E2152="",LIST!$A$75,IF(F2152=LIST!$F$30,0,IFERROR(((VLOOKUP(E2152,'TRAINING CODE'!B:D,3,FALSE)*MIN(D2152,8))),LIST!$A$76)))))))</f>
        <v/>
      </c>
      <c r="L2152" s="183" t="str">
        <f>IF(B2152="","",IF('CLAIM FORM'!$M$7="",LIST!$A$77,IFERROR(VLOOKUP(B2152,'PHR (Project Hourly Rate)'!B:G,6,FALSE),LIST!$A$78)))</f>
        <v/>
      </c>
    </row>
    <row r="2153" spans="1:12" ht="36" customHeight="1">
      <c r="A2153" s="184">
        <v>2151</v>
      </c>
      <c r="B2153" s="46"/>
      <c r="C2153" s="47"/>
      <c r="D2153" s="48"/>
      <c r="E2153" s="49"/>
      <c r="F2153" s="49"/>
      <c r="G2153" s="41" t="str">
        <f>IF(C2153="","",VLOOKUP(WEEKDAY(C2153),LIST!$A$15:$B$21,2,FALSE))</f>
        <v/>
      </c>
      <c r="H2153" s="42" t="str">
        <f>IF(B2153="","",IF(L2153=LIST!$A$80,LIST!$A$78,IF(L2153=LIST!$A$81,LIST!$A$78,IF(L2153=LIST!$A$82,LIST!$A$78,IF(IFERROR(VLOOKUP(B2153,'PHR (Project Hourly Rate)'!B:G,6,FALSE),LIST!$A$78)=0,LIST!$A$79,L2153)))))</f>
        <v/>
      </c>
      <c r="I2153" s="42" t="str">
        <f>IF(B2153="","",IF(L2153=LIST!$A$75,"",IF(K2153=LIST!$A$76,LIST!$A$76,IF(L2153=LIST!$A$77,"",IF(L2153=LIST!$A$78,"",IF(L2153=LIST!$A$80,"",IF(L2153=LIST!$A$72,"",IF(L2153=LIST!$A$73,"",IF(L2153=LIST!$A$81,"",IF(L2153=LIST!$A$82,"",IF(L2153=LIST!$A$79,"",IF(K2153=LIST!$A$75,LIST!$A$75,ROUND(J2153*L2153,2)))))))))))))</f>
        <v/>
      </c>
      <c r="J2153" s="43">
        <f>IF(D2153="",0,IF(K2153=LIST!$A$75,0,IF(K2153=LIST!$A$76,0,IF(K2153=LIST!$A$77,0,IF(K2153=LIST!$A$78,0,(MIN(D2153,8)-K2153))))))</f>
        <v>0</v>
      </c>
      <c r="K2153" s="185" t="str">
        <f>IF(D2153="","",IF('CLAIM FORM'!$M$7="",0,IF(L2153=LIST!$A$78,0,IF('CLAIM FORM'!$M$7="R&amp;D",0,IF(E2153="",LIST!$A$75,IF(F2153=LIST!$F$30,0,IFERROR(((VLOOKUP(E2153,'TRAINING CODE'!B:D,3,FALSE)*MIN(D2153,8))),LIST!$A$76)))))))</f>
        <v/>
      </c>
      <c r="L2153" s="183" t="str">
        <f>IF(B2153="","",IF('CLAIM FORM'!$M$7="",LIST!$A$77,IFERROR(VLOOKUP(B2153,'PHR (Project Hourly Rate)'!B:G,6,FALSE),LIST!$A$78)))</f>
        <v/>
      </c>
    </row>
    <row r="2154" spans="1:12" ht="36" customHeight="1">
      <c r="A2154" s="184">
        <v>2152</v>
      </c>
      <c r="B2154" s="46"/>
      <c r="C2154" s="47"/>
      <c r="D2154" s="48"/>
      <c r="E2154" s="49"/>
      <c r="F2154" s="49"/>
      <c r="G2154" s="41" t="str">
        <f>IF(C2154="","",VLOOKUP(WEEKDAY(C2154),LIST!$A$15:$B$21,2,FALSE))</f>
        <v/>
      </c>
      <c r="H2154" s="42" t="str">
        <f>IF(B2154="","",IF(L2154=LIST!$A$80,LIST!$A$78,IF(L2154=LIST!$A$81,LIST!$A$78,IF(L2154=LIST!$A$82,LIST!$A$78,IF(IFERROR(VLOOKUP(B2154,'PHR (Project Hourly Rate)'!B:G,6,FALSE),LIST!$A$78)=0,LIST!$A$79,L2154)))))</f>
        <v/>
      </c>
      <c r="I2154" s="42" t="str">
        <f>IF(B2154="","",IF(L2154=LIST!$A$75,"",IF(K2154=LIST!$A$76,LIST!$A$76,IF(L2154=LIST!$A$77,"",IF(L2154=LIST!$A$78,"",IF(L2154=LIST!$A$80,"",IF(L2154=LIST!$A$72,"",IF(L2154=LIST!$A$73,"",IF(L2154=LIST!$A$81,"",IF(L2154=LIST!$A$82,"",IF(L2154=LIST!$A$79,"",IF(K2154=LIST!$A$75,LIST!$A$75,ROUND(J2154*L2154,2)))))))))))))</f>
        <v/>
      </c>
      <c r="J2154" s="43">
        <f>IF(D2154="",0,IF(K2154=LIST!$A$75,0,IF(K2154=LIST!$A$76,0,IF(K2154=LIST!$A$77,0,IF(K2154=LIST!$A$78,0,(MIN(D2154,8)-K2154))))))</f>
        <v>0</v>
      </c>
      <c r="K2154" s="185" t="str">
        <f>IF(D2154="","",IF('CLAIM FORM'!$M$7="",0,IF(L2154=LIST!$A$78,0,IF('CLAIM FORM'!$M$7="R&amp;D",0,IF(E2154="",LIST!$A$75,IF(F2154=LIST!$F$30,0,IFERROR(((VLOOKUP(E2154,'TRAINING CODE'!B:D,3,FALSE)*MIN(D2154,8))),LIST!$A$76)))))))</f>
        <v/>
      </c>
      <c r="L2154" s="183" t="str">
        <f>IF(B2154="","",IF('CLAIM FORM'!$M$7="",LIST!$A$77,IFERROR(VLOOKUP(B2154,'PHR (Project Hourly Rate)'!B:G,6,FALSE),LIST!$A$78)))</f>
        <v/>
      </c>
    </row>
    <row r="2155" spans="1:12" ht="36" customHeight="1">
      <c r="A2155" s="184">
        <v>2153</v>
      </c>
      <c r="B2155" s="46"/>
      <c r="C2155" s="47"/>
      <c r="D2155" s="48"/>
      <c r="E2155" s="49"/>
      <c r="F2155" s="49"/>
      <c r="G2155" s="41" t="str">
        <f>IF(C2155="","",VLOOKUP(WEEKDAY(C2155),LIST!$A$15:$B$21,2,FALSE))</f>
        <v/>
      </c>
      <c r="H2155" s="42" t="str">
        <f>IF(B2155="","",IF(L2155=LIST!$A$80,LIST!$A$78,IF(L2155=LIST!$A$81,LIST!$A$78,IF(L2155=LIST!$A$82,LIST!$A$78,IF(IFERROR(VLOOKUP(B2155,'PHR (Project Hourly Rate)'!B:G,6,FALSE),LIST!$A$78)=0,LIST!$A$79,L2155)))))</f>
        <v/>
      </c>
      <c r="I2155" s="42" t="str">
        <f>IF(B2155="","",IF(L2155=LIST!$A$75,"",IF(K2155=LIST!$A$76,LIST!$A$76,IF(L2155=LIST!$A$77,"",IF(L2155=LIST!$A$78,"",IF(L2155=LIST!$A$80,"",IF(L2155=LIST!$A$72,"",IF(L2155=LIST!$A$73,"",IF(L2155=LIST!$A$81,"",IF(L2155=LIST!$A$82,"",IF(L2155=LIST!$A$79,"",IF(K2155=LIST!$A$75,LIST!$A$75,ROUND(J2155*L2155,2)))))))))))))</f>
        <v/>
      </c>
      <c r="J2155" s="43">
        <f>IF(D2155="",0,IF(K2155=LIST!$A$75,0,IF(K2155=LIST!$A$76,0,IF(K2155=LIST!$A$77,0,IF(K2155=LIST!$A$78,0,(MIN(D2155,8)-K2155))))))</f>
        <v>0</v>
      </c>
      <c r="K2155" s="185" t="str">
        <f>IF(D2155="","",IF('CLAIM FORM'!$M$7="",0,IF(L2155=LIST!$A$78,0,IF('CLAIM FORM'!$M$7="R&amp;D",0,IF(E2155="",LIST!$A$75,IF(F2155=LIST!$F$30,0,IFERROR(((VLOOKUP(E2155,'TRAINING CODE'!B:D,3,FALSE)*MIN(D2155,8))),LIST!$A$76)))))))</f>
        <v/>
      </c>
      <c r="L2155" s="183" t="str">
        <f>IF(B2155="","",IF('CLAIM FORM'!$M$7="",LIST!$A$77,IFERROR(VLOOKUP(B2155,'PHR (Project Hourly Rate)'!B:G,6,FALSE),LIST!$A$78)))</f>
        <v/>
      </c>
    </row>
    <row r="2156" spans="1:12" ht="36" customHeight="1">
      <c r="A2156" s="184">
        <v>2154</v>
      </c>
      <c r="B2156" s="46"/>
      <c r="C2156" s="47"/>
      <c r="D2156" s="48"/>
      <c r="E2156" s="49"/>
      <c r="F2156" s="49"/>
      <c r="G2156" s="41" t="str">
        <f>IF(C2156="","",VLOOKUP(WEEKDAY(C2156),LIST!$A$15:$B$21,2,FALSE))</f>
        <v/>
      </c>
      <c r="H2156" s="42" t="str">
        <f>IF(B2156="","",IF(L2156=LIST!$A$80,LIST!$A$78,IF(L2156=LIST!$A$81,LIST!$A$78,IF(L2156=LIST!$A$82,LIST!$A$78,IF(IFERROR(VLOOKUP(B2156,'PHR (Project Hourly Rate)'!B:G,6,FALSE),LIST!$A$78)=0,LIST!$A$79,L2156)))))</f>
        <v/>
      </c>
      <c r="I2156" s="42" t="str">
        <f>IF(B2156="","",IF(L2156=LIST!$A$75,"",IF(K2156=LIST!$A$76,LIST!$A$76,IF(L2156=LIST!$A$77,"",IF(L2156=LIST!$A$78,"",IF(L2156=LIST!$A$80,"",IF(L2156=LIST!$A$72,"",IF(L2156=LIST!$A$73,"",IF(L2156=LIST!$A$81,"",IF(L2156=LIST!$A$82,"",IF(L2156=LIST!$A$79,"",IF(K2156=LIST!$A$75,LIST!$A$75,ROUND(J2156*L2156,2)))))))))))))</f>
        <v/>
      </c>
      <c r="J2156" s="43">
        <f>IF(D2156="",0,IF(K2156=LIST!$A$75,0,IF(K2156=LIST!$A$76,0,IF(K2156=LIST!$A$77,0,IF(K2156=LIST!$A$78,0,(MIN(D2156,8)-K2156))))))</f>
        <v>0</v>
      </c>
      <c r="K2156" s="185" t="str">
        <f>IF(D2156="","",IF('CLAIM FORM'!$M$7="",0,IF(L2156=LIST!$A$78,0,IF('CLAIM FORM'!$M$7="R&amp;D",0,IF(E2156="",LIST!$A$75,IF(F2156=LIST!$F$30,0,IFERROR(((VLOOKUP(E2156,'TRAINING CODE'!B:D,3,FALSE)*MIN(D2156,8))),LIST!$A$76)))))))</f>
        <v/>
      </c>
      <c r="L2156" s="183" t="str">
        <f>IF(B2156="","",IF('CLAIM FORM'!$M$7="",LIST!$A$77,IFERROR(VLOOKUP(B2156,'PHR (Project Hourly Rate)'!B:G,6,FALSE),LIST!$A$78)))</f>
        <v/>
      </c>
    </row>
    <row r="2157" spans="1:12" ht="36" customHeight="1">
      <c r="A2157" s="184">
        <v>2155</v>
      </c>
      <c r="B2157" s="46"/>
      <c r="C2157" s="47"/>
      <c r="D2157" s="48"/>
      <c r="E2157" s="49"/>
      <c r="F2157" s="49"/>
      <c r="G2157" s="41" t="str">
        <f>IF(C2157="","",VLOOKUP(WEEKDAY(C2157),LIST!$A$15:$B$21,2,FALSE))</f>
        <v/>
      </c>
      <c r="H2157" s="42" t="str">
        <f>IF(B2157="","",IF(L2157=LIST!$A$80,LIST!$A$78,IF(L2157=LIST!$A$81,LIST!$A$78,IF(L2157=LIST!$A$82,LIST!$A$78,IF(IFERROR(VLOOKUP(B2157,'PHR (Project Hourly Rate)'!B:G,6,FALSE),LIST!$A$78)=0,LIST!$A$79,L2157)))))</f>
        <v/>
      </c>
      <c r="I2157" s="42" t="str">
        <f>IF(B2157="","",IF(L2157=LIST!$A$75,"",IF(K2157=LIST!$A$76,LIST!$A$76,IF(L2157=LIST!$A$77,"",IF(L2157=LIST!$A$78,"",IF(L2157=LIST!$A$80,"",IF(L2157=LIST!$A$72,"",IF(L2157=LIST!$A$73,"",IF(L2157=LIST!$A$81,"",IF(L2157=LIST!$A$82,"",IF(L2157=LIST!$A$79,"",IF(K2157=LIST!$A$75,LIST!$A$75,ROUND(J2157*L2157,2)))))))))))))</f>
        <v/>
      </c>
      <c r="J2157" s="43">
        <f>IF(D2157="",0,IF(K2157=LIST!$A$75,0,IF(K2157=LIST!$A$76,0,IF(K2157=LIST!$A$77,0,IF(K2157=LIST!$A$78,0,(MIN(D2157,8)-K2157))))))</f>
        <v>0</v>
      </c>
      <c r="K2157" s="185" t="str">
        <f>IF(D2157="","",IF('CLAIM FORM'!$M$7="",0,IF(L2157=LIST!$A$78,0,IF('CLAIM FORM'!$M$7="R&amp;D",0,IF(E2157="",LIST!$A$75,IF(F2157=LIST!$F$30,0,IFERROR(((VLOOKUP(E2157,'TRAINING CODE'!B:D,3,FALSE)*MIN(D2157,8))),LIST!$A$76)))))))</f>
        <v/>
      </c>
      <c r="L2157" s="183" t="str">
        <f>IF(B2157="","",IF('CLAIM FORM'!$M$7="",LIST!$A$77,IFERROR(VLOOKUP(B2157,'PHR (Project Hourly Rate)'!B:G,6,FALSE),LIST!$A$78)))</f>
        <v/>
      </c>
    </row>
    <row r="2158" spans="1:12" ht="36" customHeight="1">
      <c r="A2158" s="184">
        <v>2156</v>
      </c>
      <c r="B2158" s="46"/>
      <c r="C2158" s="47"/>
      <c r="D2158" s="48"/>
      <c r="E2158" s="49"/>
      <c r="F2158" s="49"/>
      <c r="G2158" s="41" t="str">
        <f>IF(C2158="","",VLOOKUP(WEEKDAY(C2158),LIST!$A$15:$B$21,2,FALSE))</f>
        <v/>
      </c>
      <c r="H2158" s="42" t="str">
        <f>IF(B2158="","",IF(L2158=LIST!$A$80,LIST!$A$78,IF(L2158=LIST!$A$81,LIST!$A$78,IF(L2158=LIST!$A$82,LIST!$A$78,IF(IFERROR(VLOOKUP(B2158,'PHR (Project Hourly Rate)'!B:G,6,FALSE),LIST!$A$78)=0,LIST!$A$79,L2158)))))</f>
        <v/>
      </c>
      <c r="I2158" s="42" t="str">
        <f>IF(B2158="","",IF(L2158=LIST!$A$75,"",IF(K2158=LIST!$A$76,LIST!$A$76,IF(L2158=LIST!$A$77,"",IF(L2158=LIST!$A$78,"",IF(L2158=LIST!$A$80,"",IF(L2158=LIST!$A$72,"",IF(L2158=LIST!$A$73,"",IF(L2158=LIST!$A$81,"",IF(L2158=LIST!$A$82,"",IF(L2158=LIST!$A$79,"",IF(K2158=LIST!$A$75,LIST!$A$75,ROUND(J2158*L2158,2)))))))))))))</f>
        <v/>
      </c>
      <c r="J2158" s="43">
        <f>IF(D2158="",0,IF(K2158=LIST!$A$75,0,IF(K2158=LIST!$A$76,0,IF(K2158=LIST!$A$77,0,IF(K2158=LIST!$A$78,0,(MIN(D2158,8)-K2158))))))</f>
        <v>0</v>
      </c>
      <c r="K2158" s="185" t="str">
        <f>IF(D2158="","",IF('CLAIM FORM'!$M$7="",0,IF(L2158=LIST!$A$78,0,IF('CLAIM FORM'!$M$7="R&amp;D",0,IF(E2158="",LIST!$A$75,IF(F2158=LIST!$F$30,0,IFERROR(((VLOOKUP(E2158,'TRAINING CODE'!B:D,3,FALSE)*MIN(D2158,8))),LIST!$A$76)))))))</f>
        <v/>
      </c>
      <c r="L2158" s="183" t="str">
        <f>IF(B2158="","",IF('CLAIM FORM'!$M$7="",LIST!$A$77,IFERROR(VLOOKUP(B2158,'PHR (Project Hourly Rate)'!B:G,6,FALSE),LIST!$A$78)))</f>
        <v/>
      </c>
    </row>
    <row r="2159" spans="1:12" ht="36" customHeight="1">
      <c r="A2159" s="184">
        <v>2157</v>
      </c>
      <c r="B2159" s="46"/>
      <c r="C2159" s="47"/>
      <c r="D2159" s="48"/>
      <c r="E2159" s="49"/>
      <c r="F2159" s="49"/>
      <c r="G2159" s="41" t="str">
        <f>IF(C2159="","",VLOOKUP(WEEKDAY(C2159),LIST!$A$15:$B$21,2,FALSE))</f>
        <v/>
      </c>
      <c r="H2159" s="42" t="str">
        <f>IF(B2159="","",IF(L2159=LIST!$A$80,LIST!$A$78,IF(L2159=LIST!$A$81,LIST!$A$78,IF(L2159=LIST!$A$82,LIST!$A$78,IF(IFERROR(VLOOKUP(B2159,'PHR (Project Hourly Rate)'!B:G,6,FALSE),LIST!$A$78)=0,LIST!$A$79,L2159)))))</f>
        <v/>
      </c>
      <c r="I2159" s="42" t="str">
        <f>IF(B2159="","",IF(L2159=LIST!$A$75,"",IF(K2159=LIST!$A$76,LIST!$A$76,IF(L2159=LIST!$A$77,"",IF(L2159=LIST!$A$78,"",IF(L2159=LIST!$A$80,"",IF(L2159=LIST!$A$72,"",IF(L2159=LIST!$A$73,"",IF(L2159=LIST!$A$81,"",IF(L2159=LIST!$A$82,"",IF(L2159=LIST!$A$79,"",IF(K2159=LIST!$A$75,LIST!$A$75,ROUND(J2159*L2159,2)))))))))))))</f>
        <v/>
      </c>
      <c r="J2159" s="43">
        <f>IF(D2159="",0,IF(K2159=LIST!$A$75,0,IF(K2159=LIST!$A$76,0,IF(K2159=LIST!$A$77,0,IF(K2159=LIST!$A$78,0,(MIN(D2159,8)-K2159))))))</f>
        <v>0</v>
      </c>
      <c r="K2159" s="185" t="str">
        <f>IF(D2159="","",IF('CLAIM FORM'!$M$7="",0,IF(L2159=LIST!$A$78,0,IF('CLAIM FORM'!$M$7="R&amp;D",0,IF(E2159="",LIST!$A$75,IF(F2159=LIST!$F$30,0,IFERROR(((VLOOKUP(E2159,'TRAINING CODE'!B:D,3,FALSE)*MIN(D2159,8))),LIST!$A$76)))))))</f>
        <v/>
      </c>
      <c r="L2159" s="183" t="str">
        <f>IF(B2159="","",IF('CLAIM FORM'!$M$7="",LIST!$A$77,IFERROR(VLOOKUP(B2159,'PHR (Project Hourly Rate)'!B:G,6,FALSE),LIST!$A$78)))</f>
        <v/>
      </c>
    </row>
    <row r="2160" spans="1:12" ht="36" customHeight="1">
      <c r="A2160" s="184">
        <v>2158</v>
      </c>
      <c r="B2160" s="46"/>
      <c r="C2160" s="47"/>
      <c r="D2160" s="48"/>
      <c r="E2160" s="49"/>
      <c r="F2160" s="49"/>
      <c r="G2160" s="41" t="str">
        <f>IF(C2160="","",VLOOKUP(WEEKDAY(C2160),LIST!$A$15:$B$21,2,FALSE))</f>
        <v/>
      </c>
      <c r="H2160" s="42" t="str">
        <f>IF(B2160="","",IF(L2160=LIST!$A$80,LIST!$A$78,IF(L2160=LIST!$A$81,LIST!$A$78,IF(L2160=LIST!$A$82,LIST!$A$78,IF(IFERROR(VLOOKUP(B2160,'PHR (Project Hourly Rate)'!B:G,6,FALSE),LIST!$A$78)=0,LIST!$A$79,L2160)))))</f>
        <v/>
      </c>
      <c r="I2160" s="42" t="str">
        <f>IF(B2160="","",IF(L2160=LIST!$A$75,"",IF(K2160=LIST!$A$76,LIST!$A$76,IF(L2160=LIST!$A$77,"",IF(L2160=LIST!$A$78,"",IF(L2160=LIST!$A$80,"",IF(L2160=LIST!$A$72,"",IF(L2160=LIST!$A$73,"",IF(L2160=LIST!$A$81,"",IF(L2160=LIST!$A$82,"",IF(L2160=LIST!$A$79,"",IF(K2160=LIST!$A$75,LIST!$A$75,ROUND(J2160*L2160,2)))))))))))))</f>
        <v/>
      </c>
      <c r="J2160" s="43">
        <f>IF(D2160="",0,IF(K2160=LIST!$A$75,0,IF(K2160=LIST!$A$76,0,IF(K2160=LIST!$A$77,0,IF(K2160=LIST!$A$78,0,(MIN(D2160,8)-K2160))))))</f>
        <v>0</v>
      </c>
      <c r="K2160" s="185" t="str">
        <f>IF(D2160="","",IF('CLAIM FORM'!$M$7="",0,IF(L2160=LIST!$A$78,0,IF('CLAIM FORM'!$M$7="R&amp;D",0,IF(E2160="",LIST!$A$75,IF(F2160=LIST!$F$30,0,IFERROR(((VLOOKUP(E2160,'TRAINING CODE'!B:D,3,FALSE)*MIN(D2160,8))),LIST!$A$76)))))))</f>
        <v/>
      </c>
      <c r="L2160" s="183" t="str">
        <f>IF(B2160="","",IF('CLAIM FORM'!$M$7="",LIST!$A$77,IFERROR(VLOOKUP(B2160,'PHR (Project Hourly Rate)'!B:G,6,FALSE),LIST!$A$78)))</f>
        <v/>
      </c>
    </row>
    <row r="2161" spans="1:12" ht="36" customHeight="1">
      <c r="A2161" s="184">
        <v>2159</v>
      </c>
      <c r="B2161" s="46"/>
      <c r="C2161" s="47"/>
      <c r="D2161" s="48"/>
      <c r="E2161" s="49"/>
      <c r="F2161" s="49"/>
      <c r="G2161" s="41" t="str">
        <f>IF(C2161="","",VLOOKUP(WEEKDAY(C2161),LIST!$A$15:$B$21,2,FALSE))</f>
        <v/>
      </c>
      <c r="H2161" s="42" t="str">
        <f>IF(B2161="","",IF(L2161=LIST!$A$80,LIST!$A$78,IF(L2161=LIST!$A$81,LIST!$A$78,IF(L2161=LIST!$A$82,LIST!$A$78,IF(IFERROR(VLOOKUP(B2161,'PHR (Project Hourly Rate)'!B:G,6,FALSE),LIST!$A$78)=0,LIST!$A$79,L2161)))))</f>
        <v/>
      </c>
      <c r="I2161" s="42" t="str">
        <f>IF(B2161="","",IF(L2161=LIST!$A$75,"",IF(K2161=LIST!$A$76,LIST!$A$76,IF(L2161=LIST!$A$77,"",IF(L2161=LIST!$A$78,"",IF(L2161=LIST!$A$80,"",IF(L2161=LIST!$A$72,"",IF(L2161=LIST!$A$73,"",IF(L2161=LIST!$A$81,"",IF(L2161=LIST!$A$82,"",IF(L2161=LIST!$A$79,"",IF(K2161=LIST!$A$75,LIST!$A$75,ROUND(J2161*L2161,2)))))))))))))</f>
        <v/>
      </c>
      <c r="J2161" s="43">
        <f>IF(D2161="",0,IF(K2161=LIST!$A$75,0,IF(K2161=LIST!$A$76,0,IF(K2161=LIST!$A$77,0,IF(K2161=LIST!$A$78,0,(MIN(D2161,8)-K2161))))))</f>
        <v>0</v>
      </c>
      <c r="K2161" s="185" t="str">
        <f>IF(D2161="","",IF('CLAIM FORM'!$M$7="",0,IF(L2161=LIST!$A$78,0,IF('CLAIM FORM'!$M$7="R&amp;D",0,IF(E2161="",LIST!$A$75,IF(F2161=LIST!$F$30,0,IFERROR(((VLOOKUP(E2161,'TRAINING CODE'!B:D,3,FALSE)*MIN(D2161,8))),LIST!$A$76)))))))</f>
        <v/>
      </c>
      <c r="L2161" s="183" t="str">
        <f>IF(B2161="","",IF('CLAIM FORM'!$M$7="",LIST!$A$77,IFERROR(VLOOKUP(B2161,'PHR (Project Hourly Rate)'!B:G,6,FALSE),LIST!$A$78)))</f>
        <v/>
      </c>
    </row>
    <row r="2162" spans="1:12" ht="36" customHeight="1">
      <c r="A2162" s="184">
        <v>2160</v>
      </c>
      <c r="B2162" s="46"/>
      <c r="C2162" s="47"/>
      <c r="D2162" s="48"/>
      <c r="E2162" s="49"/>
      <c r="F2162" s="49"/>
      <c r="G2162" s="41" t="str">
        <f>IF(C2162="","",VLOOKUP(WEEKDAY(C2162),LIST!$A$15:$B$21,2,FALSE))</f>
        <v/>
      </c>
      <c r="H2162" s="42" t="str">
        <f>IF(B2162="","",IF(L2162=LIST!$A$80,LIST!$A$78,IF(L2162=LIST!$A$81,LIST!$A$78,IF(L2162=LIST!$A$82,LIST!$A$78,IF(IFERROR(VLOOKUP(B2162,'PHR (Project Hourly Rate)'!B:G,6,FALSE),LIST!$A$78)=0,LIST!$A$79,L2162)))))</f>
        <v/>
      </c>
      <c r="I2162" s="42" t="str">
        <f>IF(B2162="","",IF(L2162=LIST!$A$75,"",IF(K2162=LIST!$A$76,LIST!$A$76,IF(L2162=LIST!$A$77,"",IF(L2162=LIST!$A$78,"",IF(L2162=LIST!$A$80,"",IF(L2162=LIST!$A$72,"",IF(L2162=LIST!$A$73,"",IF(L2162=LIST!$A$81,"",IF(L2162=LIST!$A$82,"",IF(L2162=LIST!$A$79,"",IF(K2162=LIST!$A$75,LIST!$A$75,ROUND(J2162*L2162,2)))))))))))))</f>
        <v/>
      </c>
      <c r="J2162" s="43">
        <f>IF(D2162="",0,IF(K2162=LIST!$A$75,0,IF(K2162=LIST!$A$76,0,IF(K2162=LIST!$A$77,0,IF(K2162=LIST!$A$78,0,(MIN(D2162,8)-K2162))))))</f>
        <v>0</v>
      </c>
      <c r="K2162" s="185" t="str">
        <f>IF(D2162="","",IF('CLAIM FORM'!$M$7="",0,IF(L2162=LIST!$A$78,0,IF('CLAIM FORM'!$M$7="R&amp;D",0,IF(E2162="",LIST!$A$75,IF(F2162=LIST!$F$30,0,IFERROR(((VLOOKUP(E2162,'TRAINING CODE'!B:D,3,FALSE)*MIN(D2162,8))),LIST!$A$76)))))))</f>
        <v/>
      </c>
      <c r="L2162" s="183" t="str">
        <f>IF(B2162="","",IF('CLAIM FORM'!$M$7="",LIST!$A$77,IFERROR(VLOOKUP(B2162,'PHR (Project Hourly Rate)'!B:G,6,FALSE),LIST!$A$78)))</f>
        <v/>
      </c>
    </row>
    <row r="2163" spans="1:12" ht="36" customHeight="1">
      <c r="A2163" s="184">
        <v>2161</v>
      </c>
      <c r="B2163" s="46"/>
      <c r="C2163" s="47"/>
      <c r="D2163" s="48"/>
      <c r="E2163" s="49"/>
      <c r="F2163" s="49"/>
      <c r="G2163" s="41" t="str">
        <f>IF(C2163="","",VLOOKUP(WEEKDAY(C2163),LIST!$A$15:$B$21,2,FALSE))</f>
        <v/>
      </c>
      <c r="H2163" s="42" t="str">
        <f>IF(B2163="","",IF(L2163=LIST!$A$80,LIST!$A$78,IF(L2163=LIST!$A$81,LIST!$A$78,IF(L2163=LIST!$A$82,LIST!$A$78,IF(IFERROR(VLOOKUP(B2163,'PHR (Project Hourly Rate)'!B:G,6,FALSE),LIST!$A$78)=0,LIST!$A$79,L2163)))))</f>
        <v/>
      </c>
      <c r="I2163" s="42" t="str">
        <f>IF(B2163="","",IF(L2163=LIST!$A$75,"",IF(K2163=LIST!$A$76,LIST!$A$76,IF(L2163=LIST!$A$77,"",IF(L2163=LIST!$A$78,"",IF(L2163=LIST!$A$80,"",IF(L2163=LIST!$A$72,"",IF(L2163=LIST!$A$73,"",IF(L2163=LIST!$A$81,"",IF(L2163=LIST!$A$82,"",IF(L2163=LIST!$A$79,"",IF(K2163=LIST!$A$75,LIST!$A$75,ROUND(J2163*L2163,2)))))))))))))</f>
        <v/>
      </c>
      <c r="J2163" s="43">
        <f>IF(D2163="",0,IF(K2163=LIST!$A$75,0,IF(K2163=LIST!$A$76,0,IF(K2163=LIST!$A$77,0,IF(K2163=LIST!$A$78,0,(MIN(D2163,8)-K2163))))))</f>
        <v>0</v>
      </c>
      <c r="K2163" s="185" t="str">
        <f>IF(D2163="","",IF('CLAIM FORM'!$M$7="",0,IF(L2163=LIST!$A$78,0,IF('CLAIM FORM'!$M$7="R&amp;D",0,IF(E2163="",LIST!$A$75,IF(F2163=LIST!$F$30,0,IFERROR(((VLOOKUP(E2163,'TRAINING CODE'!B:D,3,FALSE)*MIN(D2163,8))),LIST!$A$76)))))))</f>
        <v/>
      </c>
      <c r="L2163" s="183" t="str">
        <f>IF(B2163="","",IF('CLAIM FORM'!$M$7="",LIST!$A$77,IFERROR(VLOOKUP(B2163,'PHR (Project Hourly Rate)'!B:G,6,FALSE),LIST!$A$78)))</f>
        <v/>
      </c>
    </row>
    <row r="2164" spans="1:12" ht="36" customHeight="1">
      <c r="A2164" s="184">
        <v>2162</v>
      </c>
      <c r="B2164" s="46"/>
      <c r="C2164" s="47"/>
      <c r="D2164" s="48"/>
      <c r="E2164" s="49"/>
      <c r="F2164" s="49"/>
      <c r="G2164" s="41" t="str">
        <f>IF(C2164="","",VLOOKUP(WEEKDAY(C2164),LIST!$A$15:$B$21,2,FALSE))</f>
        <v/>
      </c>
      <c r="H2164" s="42" t="str">
        <f>IF(B2164="","",IF(L2164=LIST!$A$80,LIST!$A$78,IF(L2164=LIST!$A$81,LIST!$A$78,IF(L2164=LIST!$A$82,LIST!$A$78,IF(IFERROR(VLOOKUP(B2164,'PHR (Project Hourly Rate)'!B:G,6,FALSE),LIST!$A$78)=0,LIST!$A$79,L2164)))))</f>
        <v/>
      </c>
      <c r="I2164" s="42" t="str">
        <f>IF(B2164="","",IF(L2164=LIST!$A$75,"",IF(K2164=LIST!$A$76,LIST!$A$76,IF(L2164=LIST!$A$77,"",IF(L2164=LIST!$A$78,"",IF(L2164=LIST!$A$80,"",IF(L2164=LIST!$A$72,"",IF(L2164=LIST!$A$73,"",IF(L2164=LIST!$A$81,"",IF(L2164=LIST!$A$82,"",IF(L2164=LIST!$A$79,"",IF(K2164=LIST!$A$75,LIST!$A$75,ROUND(J2164*L2164,2)))))))))))))</f>
        <v/>
      </c>
      <c r="J2164" s="43">
        <f>IF(D2164="",0,IF(K2164=LIST!$A$75,0,IF(K2164=LIST!$A$76,0,IF(K2164=LIST!$A$77,0,IF(K2164=LIST!$A$78,0,(MIN(D2164,8)-K2164))))))</f>
        <v>0</v>
      </c>
      <c r="K2164" s="185" t="str">
        <f>IF(D2164="","",IF('CLAIM FORM'!$M$7="",0,IF(L2164=LIST!$A$78,0,IF('CLAIM FORM'!$M$7="R&amp;D",0,IF(E2164="",LIST!$A$75,IF(F2164=LIST!$F$30,0,IFERROR(((VLOOKUP(E2164,'TRAINING CODE'!B:D,3,FALSE)*MIN(D2164,8))),LIST!$A$76)))))))</f>
        <v/>
      </c>
      <c r="L2164" s="183" t="str">
        <f>IF(B2164="","",IF('CLAIM FORM'!$M$7="",LIST!$A$77,IFERROR(VLOOKUP(B2164,'PHR (Project Hourly Rate)'!B:G,6,FALSE),LIST!$A$78)))</f>
        <v/>
      </c>
    </row>
    <row r="2165" spans="1:12" ht="36" customHeight="1">
      <c r="A2165" s="184">
        <v>2163</v>
      </c>
      <c r="B2165" s="46"/>
      <c r="C2165" s="47"/>
      <c r="D2165" s="48"/>
      <c r="E2165" s="49"/>
      <c r="F2165" s="49"/>
      <c r="G2165" s="41" t="str">
        <f>IF(C2165="","",VLOOKUP(WEEKDAY(C2165),LIST!$A$15:$B$21,2,FALSE))</f>
        <v/>
      </c>
      <c r="H2165" s="42" t="str">
        <f>IF(B2165="","",IF(L2165=LIST!$A$80,LIST!$A$78,IF(L2165=LIST!$A$81,LIST!$A$78,IF(L2165=LIST!$A$82,LIST!$A$78,IF(IFERROR(VLOOKUP(B2165,'PHR (Project Hourly Rate)'!B:G,6,FALSE),LIST!$A$78)=0,LIST!$A$79,L2165)))))</f>
        <v/>
      </c>
      <c r="I2165" s="42" t="str">
        <f>IF(B2165="","",IF(L2165=LIST!$A$75,"",IF(K2165=LIST!$A$76,LIST!$A$76,IF(L2165=LIST!$A$77,"",IF(L2165=LIST!$A$78,"",IF(L2165=LIST!$A$80,"",IF(L2165=LIST!$A$72,"",IF(L2165=LIST!$A$73,"",IF(L2165=LIST!$A$81,"",IF(L2165=LIST!$A$82,"",IF(L2165=LIST!$A$79,"",IF(K2165=LIST!$A$75,LIST!$A$75,ROUND(J2165*L2165,2)))))))))))))</f>
        <v/>
      </c>
      <c r="J2165" s="43">
        <f>IF(D2165="",0,IF(K2165=LIST!$A$75,0,IF(K2165=LIST!$A$76,0,IF(K2165=LIST!$A$77,0,IF(K2165=LIST!$A$78,0,(MIN(D2165,8)-K2165))))))</f>
        <v>0</v>
      </c>
      <c r="K2165" s="185" t="str">
        <f>IF(D2165="","",IF('CLAIM FORM'!$M$7="",0,IF(L2165=LIST!$A$78,0,IF('CLAIM FORM'!$M$7="R&amp;D",0,IF(E2165="",LIST!$A$75,IF(F2165=LIST!$F$30,0,IFERROR(((VLOOKUP(E2165,'TRAINING CODE'!B:D,3,FALSE)*MIN(D2165,8))),LIST!$A$76)))))))</f>
        <v/>
      </c>
      <c r="L2165" s="183" t="str">
        <f>IF(B2165="","",IF('CLAIM FORM'!$M$7="",LIST!$A$77,IFERROR(VLOOKUP(B2165,'PHR (Project Hourly Rate)'!B:G,6,FALSE),LIST!$A$78)))</f>
        <v/>
      </c>
    </row>
    <row r="2166" spans="1:12" ht="36" customHeight="1">
      <c r="A2166" s="184">
        <v>2164</v>
      </c>
      <c r="B2166" s="46"/>
      <c r="C2166" s="47"/>
      <c r="D2166" s="48"/>
      <c r="E2166" s="49"/>
      <c r="F2166" s="49"/>
      <c r="G2166" s="41" t="str">
        <f>IF(C2166="","",VLOOKUP(WEEKDAY(C2166),LIST!$A$15:$B$21,2,FALSE))</f>
        <v/>
      </c>
      <c r="H2166" s="42" t="str">
        <f>IF(B2166="","",IF(L2166=LIST!$A$80,LIST!$A$78,IF(L2166=LIST!$A$81,LIST!$A$78,IF(L2166=LIST!$A$82,LIST!$A$78,IF(IFERROR(VLOOKUP(B2166,'PHR (Project Hourly Rate)'!B:G,6,FALSE),LIST!$A$78)=0,LIST!$A$79,L2166)))))</f>
        <v/>
      </c>
      <c r="I2166" s="42" t="str">
        <f>IF(B2166="","",IF(L2166=LIST!$A$75,"",IF(K2166=LIST!$A$76,LIST!$A$76,IF(L2166=LIST!$A$77,"",IF(L2166=LIST!$A$78,"",IF(L2166=LIST!$A$80,"",IF(L2166=LIST!$A$72,"",IF(L2166=LIST!$A$73,"",IF(L2166=LIST!$A$81,"",IF(L2166=LIST!$A$82,"",IF(L2166=LIST!$A$79,"",IF(K2166=LIST!$A$75,LIST!$A$75,ROUND(J2166*L2166,2)))))))))))))</f>
        <v/>
      </c>
      <c r="J2166" s="43">
        <f>IF(D2166="",0,IF(K2166=LIST!$A$75,0,IF(K2166=LIST!$A$76,0,IF(K2166=LIST!$A$77,0,IF(K2166=LIST!$A$78,0,(MIN(D2166,8)-K2166))))))</f>
        <v>0</v>
      </c>
      <c r="K2166" s="185" t="str">
        <f>IF(D2166="","",IF('CLAIM FORM'!$M$7="",0,IF(L2166=LIST!$A$78,0,IF('CLAIM FORM'!$M$7="R&amp;D",0,IF(E2166="",LIST!$A$75,IF(F2166=LIST!$F$30,0,IFERROR(((VLOOKUP(E2166,'TRAINING CODE'!B:D,3,FALSE)*MIN(D2166,8))),LIST!$A$76)))))))</f>
        <v/>
      </c>
      <c r="L2166" s="183" t="str">
        <f>IF(B2166="","",IF('CLAIM FORM'!$M$7="",LIST!$A$77,IFERROR(VLOOKUP(B2166,'PHR (Project Hourly Rate)'!B:G,6,FALSE),LIST!$A$78)))</f>
        <v/>
      </c>
    </row>
    <row r="2167" spans="1:12" ht="36" customHeight="1">
      <c r="A2167" s="184">
        <v>2165</v>
      </c>
      <c r="B2167" s="46"/>
      <c r="C2167" s="47"/>
      <c r="D2167" s="48"/>
      <c r="E2167" s="49"/>
      <c r="F2167" s="49"/>
      <c r="G2167" s="41" t="str">
        <f>IF(C2167="","",VLOOKUP(WEEKDAY(C2167),LIST!$A$15:$B$21,2,FALSE))</f>
        <v/>
      </c>
      <c r="H2167" s="42" t="str">
        <f>IF(B2167="","",IF(L2167=LIST!$A$80,LIST!$A$78,IF(L2167=LIST!$A$81,LIST!$A$78,IF(L2167=LIST!$A$82,LIST!$A$78,IF(IFERROR(VLOOKUP(B2167,'PHR (Project Hourly Rate)'!B:G,6,FALSE),LIST!$A$78)=0,LIST!$A$79,L2167)))))</f>
        <v/>
      </c>
      <c r="I2167" s="42" t="str">
        <f>IF(B2167="","",IF(L2167=LIST!$A$75,"",IF(K2167=LIST!$A$76,LIST!$A$76,IF(L2167=LIST!$A$77,"",IF(L2167=LIST!$A$78,"",IF(L2167=LIST!$A$80,"",IF(L2167=LIST!$A$72,"",IF(L2167=LIST!$A$73,"",IF(L2167=LIST!$A$81,"",IF(L2167=LIST!$A$82,"",IF(L2167=LIST!$A$79,"",IF(K2167=LIST!$A$75,LIST!$A$75,ROUND(J2167*L2167,2)))))))))))))</f>
        <v/>
      </c>
      <c r="J2167" s="43">
        <f>IF(D2167="",0,IF(K2167=LIST!$A$75,0,IF(K2167=LIST!$A$76,0,IF(K2167=LIST!$A$77,0,IF(K2167=LIST!$A$78,0,(MIN(D2167,8)-K2167))))))</f>
        <v>0</v>
      </c>
      <c r="K2167" s="185" t="str">
        <f>IF(D2167="","",IF('CLAIM FORM'!$M$7="",0,IF(L2167=LIST!$A$78,0,IF('CLAIM FORM'!$M$7="R&amp;D",0,IF(E2167="",LIST!$A$75,IF(F2167=LIST!$F$30,0,IFERROR(((VLOOKUP(E2167,'TRAINING CODE'!B:D,3,FALSE)*MIN(D2167,8))),LIST!$A$76)))))))</f>
        <v/>
      </c>
      <c r="L2167" s="183" t="str">
        <f>IF(B2167="","",IF('CLAIM FORM'!$M$7="",LIST!$A$77,IFERROR(VLOOKUP(B2167,'PHR (Project Hourly Rate)'!B:G,6,FALSE),LIST!$A$78)))</f>
        <v/>
      </c>
    </row>
    <row r="2168" spans="1:12" ht="36" customHeight="1">
      <c r="A2168" s="184">
        <v>2166</v>
      </c>
      <c r="B2168" s="46"/>
      <c r="C2168" s="47"/>
      <c r="D2168" s="48"/>
      <c r="E2168" s="49"/>
      <c r="F2168" s="49"/>
      <c r="G2168" s="41" t="str">
        <f>IF(C2168="","",VLOOKUP(WEEKDAY(C2168),LIST!$A$15:$B$21,2,FALSE))</f>
        <v/>
      </c>
      <c r="H2168" s="42" t="str">
        <f>IF(B2168="","",IF(L2168=LIST!$A$80,LIST!$A$78,IF(L2168=LIST!$A$81,LIST!$A$78,IF(L2168=LIST!$A$82,LIST!$A$78,IF(IFERROR(VLOOKUP(B2168,'PHR (Project Hourly Rate)'!B:G,6,FALSE),LIST!$A$78)=0,LIST!$A$79,L2168)))))</f>
        <v/>
      </c>
      <c r="I2168" s="42" t="str">
        <f>IF(B2168="","",IF(L2168=LIST!$A$75,"",IF(K2168=LIST!$A$76,LIST!$A$76,IF(L2168=LIST!$A$77,"",IF(L2168=LIST!$A$78,"",IF(L2168=LIST!$A$80,"",IF(L2168=LIST!$A$72,"",IF(L2168=LIST!$A$73,"",IF(L2168=LIST!$A$81,"",IF(L2168=LIST!$A$82,"",IF(L2168=LIST!$A$79,"",IF(K2168=LIST!$A$75,LIST!$A$75,ROUND(J2168*L2168,2)))))))))))))</f>
        <v/>
      </c>
      <c r="J2168" s="43">
        <f>IF(D2168="",0,IF(K2168=LIST!$A$75,0,IF(K2168=LIST!$A$76,0,IF(K2168=LIST!$A$77,0,IF(K2168=LIST!$A$78,0,(MIN(D2168,8)-K2168))))))</f>
        <v>0</v>
      </c>
      <c r="K2168" s="185" t="str">
        <f>IF(D2168="","",IF('CLAIM FORM'!$M$7="",0,IF(L2168=LIST!$A$78,0,IF('CLAIM FORM'!$M$7="R&amp;D",0,IF(E2168="",LIST!$A$75,IF(F2168=LIST!$F$30,0,IFERROR(((VLOOKUP(E2168,'TRAINING CODE'!B:D,3,FALSE)*MIN(D2168,8))),LIST!$A$76)))))))</f>
        <v/>
      </c>
      <c r="L2168" s="183" t="str">
        <f>IF(B2168="","",IF('CLAIM FORM'!$M$7="",LIST!$A$77,IFERROR(VLOOKUP(B2168,'PHR (Project Hourly Rate)'!B:G,6,FALSE),LIST!$A$78)))</f>
        <v/>
      </c>
    </row>
    <row r="2169" spans="1:12" ht="36" customHeight="1">
      <c r="A2169" s="184">
        <v>2167</v>
      </c>
      <c r="B2169" s="46"/>
      <c r="C2169" s="47"/>
      <c r="D2169" s="48"/>
      <c r="E2169" s="49"/>
      <c r="F2169" s="49"/>
      <c r="G2169" s="41" t="str">
        <f>IF(C2169="","",VLOOKUP(WEEKDAY(C2169),LIST!$A$15:$B$21,2,FALSE))</f>
        <v/>
      </c>
      <c r="H2169" s="42" t="str">
        <f>IF(B2169="","",IF(L2169=LIST!$A$80,LIST!$A$78,IF(L2169=LIST!$A$81,LIST!$A$78,IF(L2169=LIST!$A$82,LIST!$A$78,IF(IFERROR(VLOOKUP(B2169,'PHR (Project Hourly Rate)'!B:G,6,FALSE),LIST!$A$78)=0,LIST!$A$79,L2169)))))</f>
        <v/>
      </c>
      <c r="I2169" s="42" t="str">
        <f>IF(B2169="","",IF(L2169=LIST!$A$75,"",IF(K2169=LIST!$A$76,LIST!$A$76,IF(L2169=LIST!$A$77,"",IF(L2169=LIST!$A$78,"",IF(L2169=LIST!$A$80,"",IF(L2169=LIST!$A$72,"",IF(L2169=LIST!$A$73,"",IF(L2169=LIST!$A$81,"",IF(L2169=LIST!$A$82,"",IF(L2169=LIST!$A$79,"",IF(K2169=LIST!$A$75,LIST!$A$75,ROUND(J2169*L2169,2)))))))))))))</f>
        <v/>
      </c>
      <c r="J2169" s="43">
        <f>IF(D2169="",0,IF(K2169=LIST!$A$75,0,IF(K2169=LIST!$A$76,0,IF(K2169=LIST!$A$77,0,IF(K2169=LIST!$A$78,0,(MIN(D2169,8)-K2169))))))</f>
        <v>0</v>
      </c>
      <c r="K2169" s="185" t="str">
        <f>IF(D2169="","",IF('CLAIM FORM'!$M$7="",0,IF(L2169=LIST!$A$78,0,IF('CLAIM FORM'!$M$7="R&amp;D",0,IF(E2169="",LIST!$A$75,IF(F2169=LIST!$F$30,0,IFERROR(((VLOOKUP(E2169,'TRAINING CODE'!B:D,3,FALSE)*MIN(D2169,8))),LIST!$A$76)))))))</f>
        <v/>
      </c>
      <c r="L2169" s="183" t="str">
        <f>IF(B2169="","",IF('CLAIM FORM'!$M$7="",LIST!$A$77,IFERROR(VLOOKUP(B2169,'PHR (Project Hourly Rate)'!B:G,6,FALSE),LIST!$A$78)))</f>
        <v/>
      </c>
    </row>
    <row r="2170" spans="1:12" ht="36" customHeight="1">
      <c r="A2170" s="184">
        <v>2168</v>
      </c>
      <c r="B2170" s="46"/>
      <c r="C2170" s="47"/>
      <c r="D2170" s="48"/>
      <c r="E2170" s="49"/>
      <c r="F2170" s="49"/>
      <c r="G2170" s="41" t="str">
        <f>IF(C2170="","",VLOOKUP(WEEKDAY(C2170),LIST!$A$15:$B$21,2,FALSE))</f>
        <v/>
      </c>
      <c r="H2170" s="42" t="str">
        <f>IF(B2170="","",IF(L2170=LIST!$A$80,LIST!$A$78,IF(L2170=LIST!$A$81,LIST!$A$78,IF(L2170=LIST!$A$82,LIST!$A$78,IF(IFERROR(VLOOKUP(B2170,'PHR (Project Hourly Rate)'!B:G,6,FALSE),LIST!$A$78)=0,LIST!$A$79,L2170)))))</f>
        <v/>
      </c>
      <c r="I2170" s="42" t="str">
        <f>IF(B2170="","",IF(L2170=LIST!$A$75,"",IF(K2170=LIST!$A$76,LIST!$A$76,IF(L2170=LIST!$A$77,"",IF(L2170=LIST!$A$78,"",IF(L2170=LIST!$A$80,"",IF(L2170=LIST!$A$72,"",IF(L2170=LIST!$A$73,"",IF(L2170=LIST!$A$81,"",IF(L2170=LIST!$A$82,"",IF(L2170=LIST!$A$79,"",IF(K2170=LIST!$A$75,LIST!$A$75,ROUND(J2170*L2170,2)))))))))))))</f>
        <v/>
      </c>
      <c r="J2170" s="43">
        <f>IF(D2170="",0,IF(K2170=LIST!$A$75,0,IF(K2170=LIST!$A$76,0,IF(K2170=LIST!$A$77,0,IF(K2170=LIST!$A$78,0,(MIN(D2170,8)-K2170))))))</f>
        <v>0</v>
      </c>
      <c r="K2170" s="185" t="str">
        <f>IF(D2170="","",IF('CLAIM FORM'!$M$7="",0,IF(L2170=LIST!$A$78,0,IF('CLAIM FORM'!$M$7="R&amp;D",0,IF(E2170="",LIST!$A$75,IF(F2170=LIST!$F$30,0,IFERROR(((VLOOKUP(E2170,'TRAINING CODE'!B:D,3,FALSE)*MIN(D2170,8))),LIST!$A$76)))))))</f>
        <v/>
      </c>
      <c r="L2170" s="183" t="str">
        <f>IF(B2170="","",IF('CLAIM FORM'!$M$7="",LIST!$A$77,IFERROR(VLOOKUP(B2170,'PHR (Project Hourly Rate)'!B:G,6,FALSE),LIST!$A$78)))</f>
        <v/>
      </c>
    </row>
    <row r="2171" spans="1:12" ht="36" customHeight="1">
      <c r="A2171" s="184">
        <v>2169</v>
      </c>
      <c r="B2171" s="46"/>
      <c r="C2171" s="47"/>
      <c r="D2171" s="48"/>
      <c r="E2171" s="49"/>
      <c r="F2171" s="49"/>
      <c r="G2171" s="41" t="str">
        <f>IF(C2171="","",VLOOKUP(WEEKDAY(C2171),LIST!$A$15:$B$21,2,FALSE))</f>
        <v/>
      </c>
      <c r="H2171" s="42" t="str">
        <f>IF(B2171="","",IF(L2171=LIST!$A$80,LIST!$A$78,IF(L2171=LIST!$A$81,LIST!$A$78,IF(L2171=LIST!$A$82,LIST!$A$78,IF(IFERROR(VLOOKUP(B2171,'PHR (Project Hourly Rate)'!B:G,6,FALSE),LIST!$A$78)=0,LIST!$A$79,L2171)))))</f>
        <v/>
      </c>
      <c r="I2171" s="42" t="str">
        <f>IF(B2171="","",IF(L2171=LIST!$A$75,"",IF(K2171=LIST!$A$76,LIST!$A$76,IF(L2171=LIST!$A$77,"",IF(L2171=LIST!$A$78,"",IF(L2171=LIST!$A$80,"",IF(L2171=LIST!$A$72,"",IF(L2171=LIST!$A$73,"",IF(L2171=LIST!$A$81,"",IF(L2171=LIST!$A$82,"",IF(L2171=LIST!$A$79,"",IF(K2171=LIST!$A$75,LIST!$A$75,ROUND(J2171*L2171,2)))))))))))))</f>
        <v/>
      </c>
      <c r="J2171" s="43">
        <f>IF(D2171="",0,IF(K2171=LIST!$A$75,0,IF(K2171=LIST!$A$76,0,IF(K2171=LIST!$A$77,0,IF(K2171=LIST!$A$78,0,(MIN(D2171,8)-K2171))))))</f>
        <v>0</v>
      </c>
      <c r="K2171" s="185" t="str">
        <f>IF(D2171="","",IF('CLAIM FORM'!$M$7="",0,IF(L2171=LIST!$A$78,0,IF('CLAIM FORM'!$M$7="R&amp;D",0,IF(E2171="",LIST!$A$75,IF(F2171=LIST!$F$30,0,IFERROR(((VLOOKUP(E2171,'TRAINING CODE'!B:D,3,FALSE)*MIN(D2171,8))),LIST!$A$76)))))))</f>
        <v/>
      </c>
      <c r="L2171" s="183" t="str">
        <f>IF(B2171="","",IF('CLAIM FORM'!$M$7="",LIST!$A$77,IFERROR(VLOOKUP(B2171,'PHR (Project Hourly Rate)'!B:G,6,FALSE),LIST!$A$78)))</f>
        <v/>
      </c>
    </row>
    <row r="2172" spans="1:12" ht="36" customHeight="1">
      <c r="A2172" s="184">
        <v>2170</v>
      </c>
      <c r="B2172" s="46"/>
      <c r="C2172" s="47"/>
      <c r="D2172" s="48"/>
      <c r="E2172" s="49"/>
      <c r="F2172" s="49"/>
      <c r="G2172" s="41" t="str">
        <f>IF(C2172="","",VLOOKUP(WEEKDAY(C2172),LIST!$A$15:$B$21,2,FALSE))</f>
        <v/>
      </c>
      <c r="H2172" s="42" t="str">
        <f>IF(B2172="","",IF(L2172=LIST!$A$80,LIST!$A$78,IF(L2172=LIST!$A$81,LIST!$A$78,IF(L2172=LIST!$A$82,LIST!$A$78,IF(IFERROR(VLOOKUP(B2172,'PHR (Project Hourly Rate)'!B:G,6,FALSE),LIST!$A$78)=0,LIST!$A$79,L2172)))))</f>
        <v/>
      </c>
      <c r="I2172" s="42" t="str">
        <f>IF(B2172="","",IF(L2172=LIST!$A$75,"",IF(K2172=LIST!$A$76,LIST!$A$76,IF(L2172=LIST!$A$77,"",IF(L2172=LIST!$A$78,"",IF(L2172=LIST!$A$80,"",IF(L2172=LIST!$A$72,"",IF(L2172=LIST!$A$73,"",IF(L2172=LIST!$A$81,"",IF(L2172=LIST!$A$82,"",IF(L2172=LIST!$A$79,"",IF(K2172=LIST!$A$75,LIST!$A$75,ROUND(J2172*L2172,2)))))))))))))</f>
        <v/>
      </c>
      <c r="J2172" s="43">
        <f>IF(D2172="",0,IF(K2172=LIST!$A$75,0,IF(K2172=LIST!$A$76,0,IF(K2172=LIST!$A$77,0,IF(K2172=LIST!$A$78,0,(MIN(D2172,8)-K2172))))))</f>
        <v>0</v>
      </c>
      <c r="K2172" s="185" t="str">
        <f>IF(D2172="","",IF('CLAIM FORM'!$M$7="",0,IF(L2172=LIST!$A$78,0,IF('CLAIM FORM'!$M$7="R&amp;D",0,IF(E2172="",LIST!$A$75,IF(F2172=LIST!$F$30,0,IFERROR(((VLOOKUP(E2172,'TRAINING CODE'!B:D,3,FALSE)*MIN(D2172,8))),LIST!$A$76)))))))</f>
        <v/>
      </c>
      <c r="L2172" s="183" t="str">
        <f>IF(B2172="","",IF('CLAIM FORM'!$M$7="",LIST!$A$77,IFERROR(VLOOKUP(B2172,'PHR (Project Hourly Rate)'!B:G,6,FALSE),LIST!$A$78)))</f>
        <v/>
      </c>
    </row>
    <row r="2173" spans="1:12" ht="36" customHeight="1">
      <c r="A2173" s="184">
        <v>2171</v>
      </c>
      <c r="B2173" s="46"/>
      <c r="C2173" s="47"/>
      <c r="D2173" s="48"/>
      <c r="E2173" s="49"/>
      <c r="F2173" s="49"/>
      <c r="G2173" s="41" t="str">
        <f>IF(C2173="","",VLOOKUP(WEEKDAY(C2173),LIST!$A$15:$B$21,2,FALSE))</f>
        <v/>
      </c>
      <c r="H2173" s="42" t="str">
        <f>IF(B2173="","",IF(L2173=LIST!$A$80,LIST!$A$78,IF(L2173=LIST!$A$81,LIST!$A$78,IF(L2173=LIST!$A$82,LIST!$A$78,IF(IFERROR(VLOOKUP(B2173,'PHR (Project Hourly Rate)'!B:G,6,FALSE),LIST!$A$78)=0,LIST!$A$79,L2173)))))</f>
        <v/>
      </c>
      <c r="I2173" s="42" t="str">
        <f>IF(B2173="","",IF(L2173=LIST!$A$75,"",IF(K2173=LIST!$A$76,LIST!$A$76,IF(L2173=LIST!$A$77,"",IF(L2173=LIST!$A$78,"",IF(L2173=LIST!$A$80,"",IF(L2173=LIST!$A$72,"",IF(L2173=LIST!$A$73,"",IF(L2173=LIST!$A$81,"",IF(L2173=LIST!$A$82,"",IF(L2173=LIST!$A$79,"",IF(K2173=LIST!$A$75,LIST!$A$75,ROUND(J2173*L2173,2)))))))))))))</f>
        <v/>
      </c>
      <c r="J2173" s="43">
        <f>IF(D2173="",0,IF(K2173=LIST!$A$75,0,IF(K2173=LIST!$A$76,0,IF(K2173=LIST!$A$77,0,IF(K2173=LIST!$A$78,0,(MIN(D2173,8)-K2173))))))</f>
        <v>0</v>
      </c>
      <c r="K2173" s="185" t="str">
        <f>IF(D2173="","",IF('CLAIM FORM'!$M$7="",0,IF(L2173=LIST!$A$78,0,IF('CLAIM FORM'!$M$7="R&amp;D",0,IF(E2173="",LIST!$A$75,IF(F2173=LIST!$F$30,0,IFERROR(((VLOOKUP(E2173,'TRAINING CODE'!B:D,3,FALSE)*MIN(D2173,8))),LIST!$A$76)))))))</f>
        <v/>
      </c>
      <c r="L2173" s="183" t="str">
        <f>IF(B2173="","",IF('CLAIM FORM'!$M$7="",LIST!$A$77,IFERROR(VLOOKUP(B2173,'PHR (Project Hourly Rate)'!B:G,6,FALSE),LIST!$A$78)))</f>
        <v/>
      </c>
    </row>
    <row r="2174" spans="1:12" ht="36" customHeight="1">
      <c r="A2174" s="184">
        <v>2172</v>
      </c>
      <c r="B2174" s="46"/>
      <c r="C2174" s="47"/>
      <c r="D2174" s="48"/>
      <c r="E2174" s="49"/>
      <c r="F2174" s="49"/>
      <c r="G2174" s="41" t="str">
        <f>IF(C2174="","",VLOOKUP(WEEKDAY(C2174),LIST!$A$15:$B$21,2,FALSE))</f>
        <v/>
      </c>
      <c r="H2174" s="42" t="str">
        <f>IF(B2174="","",IF(L2174=LIST!$A$80,LIST!$A$78,IF(L2174=LIST!$A$81,LIST!$A$78,IF(L2174=LIST!$A$82,LIST!$A$78,IF(IFERROR(VLOOKUP(B2174,'PHR (Project Hourly Rate)'!B:G,6,FALSE),LIST!$A$78)=0,LIST!$A$79,L2174)))))</f>
        <v/>
      </c>
      <c r="I2174" s="42" t="str">
        <f>IF(B2174="","",IF(L2174=LIST!$A$75,"",IF(K2174=LIST!$A$76,LIST!$A$76,IF(L2174=LIST!$A$77,"",IF(L2174=LIST!$A$78,"",IF(L2174=LIST!$A$80,"",IF(L2174=LIST!$A$72,"",IF(L2174=LIST!$A$73,"",IF(L2174=LIST!$A$81,"",IF(L2174=LIST!$A$82,"",IF(L2174=LIST!$A$79,"",IF(K2174=LIST!$A$75,LIST!$A$75,ROUND(J2174*L2174,2)))))))))))))</f>
        <v/>
      </c>
      <c r="J2174" s="43">
        <f>IF(D2174="",0,IF(K2174=LIST!$A$75,0,IF(K2174=LIST!$A$76,0,IF(K2174=LIST!$A$77,0,IF(K2174=LIST!$A$78,0,(MIN(D2174,8)-K2174))))))</f>
        <v>0</v>
      </c>
      <c r="K2174" s="185" t="str">
        <f>IF(D2174="","",IF('CLAIM FORM'!$M$7="",0,IF(L2174=LIST!$A$78,0,IF('CLAIM FORM'!$M$7="R&amp;D",0,IF(E2174="",LIST!$A$75,IF(F2174=LIST!$F$30,0,IFERROR(((VLOOKUP(E2174,'TRAINING CODE'!B:D,3,FALSE)*MIN(D2174,8))),LIST!$A$76)))))))</f>
        <v/>
      </c>
      <c r="L2174" s="183" t="str">
        <f>IF(B2174="","",IF('CLAIM FORM'!$M$7="",LIST!$A$77,IFERROR(VLOOKUP(B2174,'PHR (Project Hourly Rate)'!B:G,6,FALSE),LIST!$A$78)))</f>
        <v/>
      </c>
    </row>
    <row r="2175" spans="1:12" ht="36" customHeight="1">
      <c r="A2175" s="184">
        <v>2173</v>
      </c>
      <c r="B2175" s="46"/>
      <c r="C2175" s="47"/>
      <c r="D2175" s="48"/>
      <c r="E2175" s="49"/>
      <c r="F2175" s="49"/>
      <c r="G2175" s="41" t="str">
        <f>IF(C2175="","",VLOOKUP(WEEKDAY(C2175),LIST!$A$15:$B$21,2,FALSE))</f>
        <v/>
      </c>
      <c r="H2175" s="42" t="str">
        <f>IF(B2175="","",IF(L2175=LIST!$A$80,LIST!$A$78,IF(L2175=LIST!$A$81,LIST!$A$78,IF(L2175=LIST!$A$82,LIST!$A$78,IF(IFERROR(VLOOKUP(B2175,'PHR (Project Hourly Rate)'!B:G,6,FALSE),LIST!$A$78)=0,LIST!$A$79,L2175)))))</f>
        <v/>
      </c>
      <c r="I2175" s="42" t="str">
        <f>IF(B2175="","",IF(L2175=LIST!$A$75,"",IF(K2175=LIST!$A$76,LIST!$A$76,IF(L2175=LIST!$A$77,"",IF(L2175=LIST!$A$78,"",IF(L2175=LIST!$A$80,"",IF(L2175=LIST!$A$72,"",IF(L2175=LIST!$A$73,"",IF(L2175=LIST!$A$81,"",IF(L2175=LIST!$A$82,"",IF(L2175=LIST!$A$79,"",IF(K2175=LIST!$A$75,LIST!$A$75,ROUND(J2175*L2175,2)))))))))))))</f>
        <v/>
      </c>
      <c r="J2175" s="43">
        <f>IF(D2175="",0,IF(K2175=LIST!$A$75,0,IF(K2175=LIST!$A$76,0,IF(K2175=LIST!$A$77,0,IF(K2175=LIST!$A$78,0,(MIN(D2175,8)-K2175))))))</f>
        <v>0</v>
      </c>
      <c r="K2175" s="185" t="str">
        <f>IF(D2175="","",IF('CLAIM FORM'!$M$7="",0,IF(L2175=LIST!$A$78,0,IF('CLAIM FORM'!$M$7="R&amp;D",0,IF(E2175="",LIST!$A$75,IF(F2175=LIST!$F$30,0,IFERROR(((VLOOKUP(E2175,'TRAINING CODE'!B:D,3,FALSE)*MIN(D2175,8))),LIST!$A$76)))))))</f>
        <v/>
      </c>
      <c r="L2175" s="183" t="str">
        <f>IF(B2175="","",IF('CLAIM FORM'!$M$7="",LIST!$A$77,IFERROR(VLOOKUP(B2175,'PHR (Project Hourly Rate)'!B:G,6,FALSE),LIST!$A$78)))</f>
        <v/>
      </c>
    </row>
    <row r="2176" spans="1:12" ht="36" customHeight="1">
      <c r="A2176" s="184">
        <v>2174</v>
      </c>
      <c r="B2176" s="46"/>
      <c r="C2176" s="47"/>
      <c r="D2176" s="48"/>
      <c r="E2176" s="49"/>
      <c r="F2176" s="49"/>
      <c r="G2176" s="41" t="str">
        <f>IF(C2176="","",VLOOKUP(WEEKDAY(C2176),LIST!$A$15:$B$21,2,FALSE))</f>
        <v/>
      </c>
      <c r="H2176" s="42" t="str">
        <f>IF(B2176="","",IF(L2176=LIST!$A$80,LIST!$A$78,IF(L2176=LIST!$A$81,LIST!$A$78,IF(L2176=LIST!$A$82,LIST!$A$78,IF(IFERROR(VLOOKUP(B2176,'PHR (Project Hourly Rate)'!B:G,6,FALSE),LIST!$A$78)=0,LIST!$A$79,L2176)))))</f>
        <v/>
      </c>
      <c r="I2176" s="42" t="str">
        <f>IF(B2176="","",IF(L2176=LIST!$A$75,"",IF(K2176=LIST!$A$76,LIST!$A$76,IF(L2176=LIST!$A$77,"",IF(L2176=LIST!$A$78,"",IF(L2176=LIST!$A$80,"",IF(L2176=LIST!$A$72,"",IF(L2176=LIST!$A$73,"",IF(L2176=LIST!$A$81,"",IF(L2176=LIST!$A$82,"",IF(L2176=LIST!$A$79,"",IF(K2176=LIST!$A$75,LIST!$A$75,ROUND(J2176*L2176,2)))))))))))))</f>
        <v/>
      </c>
      <c r="J2176" s="43">
        <f>IF(D2176="",0,IF(K2176=LIST!$A$75,0,IF(K2176=LIST!$A$76,0,IF(K2176=LIST!$A$77,0,IF(K2176=LIST!$A$78,0,(MIN(D2176,8)-K2176))))))</f>
        <v>0</v>
      </c>
      <c r="K2176" s="185" t="str">
        <f>IF(D2176="","",IF('CLAIM FORM'!$M$7="",0,IF(L2176=LIST!$A$78,0,IF('CLAIM FORM'!$M$7="R&amp;D",0,IF(E2176="",LIST!$A$75,IF(F2176=LIST!$F$30,0,IFERROR(((VLOOKUP(E2176,'TRAINING CODE'!B:D,3,FALSE)*MIN(D2176,8))),LIST!$A$76)))))))</f>
        <v/>
      </c>
      <c r="L2176" s="183" t="str">
        <f>IF(B2176="","",IF('CLAIM FORM'!$M$7="",LIST!$A$77,IFERROR(VLOOKUP(B2176,'PHR (Project Hourly Rate)'!B:G,6,FALSE),LIST!$A$78)))</f>
        <v/>
      </c>
    </row>
    <row r="2177" spans="1:12" ht="36" customHeight="1">
      <c r="A2177" s="184">
        <v>2175</v>
      </c>
      <c r="B2177" s="46"/>
      <c r="C2177" s="47"/>
      <c r="D2177" s="48"/>
      <c r="E2177" s="49"/>
      <c r="F2177" s="49"/>
      <c r="G2177" s="41" t="str">
        <f>IF(C2177="","",VLOOKUP(WEEKDAY(C2177),LIST!$A$15:$B$21,2,FALSE))</f>
        <v/>
      </c>
      <c r="H2177" s="42" t="str">
        <f>IF(B2177="","",IF(L2177=LIST!$A$80,LIST!$A$78,IF(L2177=LIST!$A$81,LIST!$A$78,IF(L2177=LIST!$A$82,LIST!$A$78,IF(IFERROR(VLOOKUP(B2177,'PHR (Project Hourly Rate)'!B:G,6,FALSE),LIST!$A$78)=0,LIST!$A$79,L2177)))))</f>
        <v/>
      </c>
      <c r="I2177" s="42" t="str">
        <f>IF(B2177="","",IF(L2177=LIST!$A$75,"",IF(K2177=LIST!$A$76,LIST!$A$76,IF(L2177=LIST!$A$77,"",IF(L2177=LIST!$A$78,"",IF(L2177=LIST!$A$80,"",IF(L2177=LIST!$A$72,"",IF(L2177=LIST!$A$73,"",IF(L2177=LIST!$A$81,"",IF(L2177=LIST!$A$82,"",IF(L2177=LIST!$A$79,"",IF(K2177=LIST!$A$75,LIST!$A$75,ROUND(J2177*L2177,2)))))))))))))</f>
        <v/>
      </c>
      <c r="J2177" s="43">
        <f>IF(D2177="",0,IF(K2177=LIST!$A$75,0,IF(K2177=LIST!$A$76,0,IF(K2177=LIST!$A$77,0,IF(K2177=LIST!$A$78,0,(MIN(D2177,8)-K2177))))))</f>
        <v>0</v>
      </c>
      <c r="K2177" s="185" t="str">
        <f>IF(D2177="","",IF('CLAIM FORM'!$M$7="",0,IF(L2177=LIST!$A$78,0,IF('CLAIM FORM'!$M$7="R&amp;D",0,IF(E2177="",LIST!$A$75,IF(F2177=LIST!$F$30,0,IFERROR(((VLOOKUP(E2177,'TRAINING CODE'!B:D,3,FALSE)*MIN(D2177,8))),LIST!$A$76)))))))</f>
        <v/>
      </c>
      <c r="L2177" s="183" t="str">
        <f>IF(B2177="","",IF('CLAIM FORM'!$M$7="",LIST!$A$77,IFERROR(VLOOKUP(B2177,'PHR (Project Hourly Rate)'!B:G,6,FALSE),LIST!$A$78)))</f>
        <v/>
      </c>
    </row>
    <row r="2178" spans="1:12" ht="36" customHeight="1">
      <c r="A2178" s="184">
        <v>2176</v>
      </c>
      <c r="B2178" s="46"/>
      <c r="C2178" s="47"/>
      <c r="D2178" s="48"/>
      <c r="E2178" s="49"/>
      <c r="F2178" s="49"/>
      <c r="G2178" s="41" t="str">
        <f>IF(C2178="","",VLOOKUP(WEEKDAY(C2178),LIST!$A$15:$B$21,2,FALSE))</f>
        <v/>
      </c>
      <c r="H2178" s="42" t="str">
        <f>IF(B2178="","",IF(L2178=LIST!$A$80,LIST!$A$78,IF(L2178=LIST!$A$81,LIST!$A$78,IF(L2178=LIST!$A$82,LIST!$A$78,IF(IFERROR(VLOOKUP(B2178,'PHR (Project Hourly Rate)'!B:G,6,FALSE),LIST!$A$78)=0,LIST!$A$79,L2178)))))</f>
        <v/>
      </c>
      <c r="I2178" s="42" t="str">
        <f>IF(B2178="","",IF(L2178=LIST!$A$75,"",IF(K2178=LIST!$A$76,LIST!$A$76,IF(L2178=LIST!$A$77,"",IF(L2178=LIST!$A$78,"",IF(L2178=LIST!$A$80,"",IF(L2178=LIST!$A$72,"",IF(L2178=LIST!$A$73,"",IF(L2178=LIST!$A$81,"",IF(L2178=LIST!$A$82,"",IF(L2178=LIST!$A$79,"",IF(K2178=LIST!$A$75,LIST!$A$75,ROUND(J2178*L2178,2)))))))))))))</f>
        <v/>
      </c>
      <c r="J2178" s="43">
        <f>IF(D2178="",0,IF(K2178=LIST!$A$75,0,IF(K2178=LIST!$A$76,0,IF(K2178=LIST!$A$77,0,IF(K2178=LIST!$A$78,0,(MIN(D2178,8)-K2178))))))</f>
        <v>0</v>
      </c>
      <c r="K2178" s="185" t="str">
        <f>IF(D2178="","",IF('CLAIM FORM'!$M$7="",0,IF(L2178=LIST!$A$78,0,IF('CLAIM FORM'!$M$7="R&amp;D",0,IF(E2178="",LIST!$A$75,IF(F2178=LIST!$F$30,0,IFERROR(((VLOOKUP(E2178,'TRAINING CODE'!B:D,3,FALSE)*MIN(D2178,8))),LIST!$A$76)))))))</f>
        <v/>
      </c>
      <c r="L2178" s="183" t="str">
        <f>IF(B2178="","",IF('CLAIM FORM'!$M$7="",LIST!$A$77,IFERROR(VLOOKUP(B2178,'PHR (Project Hourly Rate)'!B:G,6,FALSE),LIST!$A$78)))</f>
        <v/>
      </c>
    </row>
    <row r="2179" spans="1:12" ht="36" customHeight="1">
      <c r="A2179" s="184">
        <v>2177</v>
      </c>
      <c r="B2179" s="46"/>
      <c r="C2179" s="47"/>
      <c r="D2179" s="48"/>
      <c r="E2179" s="49"/>
      <c r="F2179" s="49"/>
      <c r="G2179" s="41" t="str">
        <f>IF(C2179="","",VLOOKUP(WEEKDAY(C2179),LIST!$A$15:$B$21,2,FALSE))</f>
        <v/>
      </c>
      <c r="H2179" s="42" t="str">
        <f>IF(B2179="","",IF(L2179=LIST!$A$80,LIST!$A$78,IF(L2179=LIST!$A$81,LIST!$A$78,IF(L2179=LIST!$A$82,LIST!$A$78,IF(IFERROR(VLOOKUP(B2179,'PHR (Project Hourly Rate)'!B:G,6,FALSE),LIST!$A$78)=0,LIST!$A$79,L2179)))))</f>
        <v/>
      </c>
      <c r="I2179" s="42" t="str">
        <f>IF(B2179="","",IF(L2179=LIST!$A$75,"",IF(K2179=LIST!$A$76,LIST!$A$76,IF(L2179=LIST!$A$77,"",IF(L2179=LIST!$A$78,"",IF(L2179=LIST!$A$80,"",IF(L2179=LIST!$A$72,"",IF(L2179=LIST!$A$73,"",IF(L2179=LIST!$A$81,"",IF(L2179=LIST!$A$82,"",IF(L2179=LIST!$A$79,"",IF(K2179=LIST!$A$75,LIST!$A$75,ROUND(J2179*L2179,2)))))))))))))</f>
        <v/>
      </c>
      <c r="J2179" s="43">
        <f>IF(D2179="",0,IF(K2179=LIST!$A$75,0,IF(K2179=LIST!$A$76,0,IF(K2179=LIST!$A$77,0,IF(K2179=LIST!$A$78,0,(MIN(D2179,8)-K2179))))))</f>
        <v>0</v>
      </c>
      <c r="K2179" s="185" t="str">
        <f>IF(D2179="","",IF('CLAIM FORM'!$M$7="",0,IF(L2179=LIST!$A$78,0,IF('CLAIM FORM'!$M$7="R&amp;D",0,IF(E2179="",LIST!$A$75,IF(F2179=LIST!$F$30,0,IFERROR(((VLOOKUP(E2179,'TRAINING CODE'!B:D,3,FALSE)*MIN(D2179,8))),LIST!$A$76)))))))</f>
        <v/>
      </c>
      <c r="L2179" s="183" t="str">
        <f>IF(B2179="","",IF('CLAIM FORM'!$M$7="",LIST!$A$77,IFERROR(VLOOKUP(B2179,'PHR (Project Hourly Rate)'!B:G,6,FALSE),LIST!$A$78)))</f>
        <v/>
      </c>
    </row>
    <row r="2180" spans="1:12" ht="36" customHeight="1">
      <c r="A2180" s="184">
        <v>2178</v>
      </c>
      <c r="B2180" s="46"/>
      <c r="C2180" s="47"/>
      <c r="D2180" s="48"/>
      <c r="E2180" s="49"/>
      <c r="F2180" s="49"/>
      <c r="G2180" s="41" t="str">
        <f>IF(C2180="","",VLOOKUP(WEEKDAY(C2180),LIST!$A$15:$B$21,2,FALSE))</f>
        <v/>
      </c>
      <c r="H2180" s="42" t="str">
        <f>IF(B2180="","",IF(L2180=LIST!$A$80,LIST!$A$78,IF(L2180=LIST!$A$81,LIST!$A$78,IF(L2180=LIST!$A$82,LIST!$A$78,IF(IFERROR(VLOOKUP(B2180,'PHR (Project Hourly Rate)'!B:G,6,FALSE),LIST!$A$78)=0,LIST!$A$79,L2180)))))</f>
        <v/>
      </c>
      <c r="I2180" s="42" t="str">
        <f>IF(B2180="","",IF(L2180=LIST!$A$75,"",IF(K2180=LIST!$A$76,LIST!$A$76,IF(L2180=LIST!$A$77,"",IF(L2180=LIST!$A$78,"",IF(L2180=LIST!$A$80,"",IF(L2180=LIST!$A$72,"",IF(L2180=LIST!$A$73,"",IF(L2180=LIST!$A$81,"",IF(L2180=LIST!$A$82,"",IF(L2180=LIST!$A$79,"",IF(K2180=LIST!$A$75,LIST!$A$75,ROUND(J2180*L2180,2)))))))))))))</f>
        <v/>
      </c>
      <c r="J2180" s="43">
        <f>IF(D2180="",0,IF(K2180=LIST!$A$75,0,IF(K2180=LIST!$A$76,0,IF(K2180=LIST!$A$77,0,IF(K2180=LIST!$A$78,0,(MIN(D2180,8)-K2180))))))</f>
        <v>0</v>
      </c>
      <c r="K2180" s="185" t="str">
        <f>IF(D2180="","",IF('CLAIM FORM'!$M$7="",0,IF(L2180=LIST!$A$78,0,IF('CLAIM FORM'!$M$7="R&amp;D",0,IF(E2180="",LIST!$A$75,IF(F2180=LIST!$F$30,0,IFERROR(((VLOOKUP(E2180,'TRAINING CODE'!B:D,3,FALSE)*MIN(D2180,8))),LIST!$A$76)))))))</f>
        <v/>
      </c>
      <c r="L2180" s="183" t="str">
        <f>IF(B2180="","",IF('CLAIM FORM'!$M$7="",LIST!$A$77,IFERROR(VLOOKUP(B2180,'PHR (Project Hourly Rate)'!B:G,6,FALSE),LIST!$A$78)))</f>
        <v/>
      </c>
    </row>
    <row r="2181" spans="1:12" ht="36" customHeight="1">
      <c r="A2181" s="184">
        <v>2179</v>
      </c>
      <c r="B2181" s="46"/>
      <c r="C2181" s="47"/>
      <c r="D2181" s="48"/>
      <c r="E2181" s="49"/>
      <c r="F2181" s="49"/>
      <c r="G2181" s="41" t="str">
        <f>IF(C2181="","",VLOOKUP(WEEKDAY(C2181),LIST!$A$15:$B$21,2,FALSE))</f>
        <v/>
      </c>
      <c r="H2181" s="42" t="str">
        <f>IF(B2181="","",IF(L2181=LIST!$A$80,LIST!$A$78,IF(L2181=LIST!$A$81,LIST!$A$78,IF(L2181=LIST!$A$82,LIST!$A$78,IF(IFERROR(VLOOKUP(B2181,'PHR (Project Hourly Rate)'!B:G,6,FALSE),LIST!$A$78)=0,LIST!$A$79,L2181)))))</f>
        <v/>
      </c>
      <c r="I2181" s="42" t="str">
        <f>IF(B2181="","",IF(L2181=LIST!$A$75,"",IF(K2181=LIST!$A$76,LIST!$A$76,IF(L2181=LIST!$A$77,"",IF(L2181=LIST!$A$78,"",IF(L2181=LIST!$A$80,"",IF(L2181=LIST!$A$72,"",IF(L2181=LIST!$A$73,"",IF(L2181=LIST!$A$81,"",IF(L2181=LIST!$A$82,"",IF(L2181=LIST!$A$79,"",IF(K2181=LIST!$A$75,LIST!$A$75,ROUND(J2181*L2181,2)))))))))))))</f>
        <v/>
      </c>
      <c r="J2181" s="43">
        <f>IF(D2181="",0,IF(K2181=LIST!$A$75,0,IF(K2181=LIST!$A$76,0,IF(K2181=LIST!$A$77,0,IF(K2181=LIST!$A$78,0,(MIN(D2181,8)-K2181))))))</f>
        <v>0</v>
      </c>
      <c r="K2181" s="185" t="str">
        <f>IF(D2181="","",IF('CLAIM FORM'!$M$7="",0,IF(L2181=LIST!$A$78,0,IF('CLAIM FORM'!$M$7="R&amp;D",0,IF(E2181="",LIST!$A$75,IF(F2181=LIST!$F$30,0,IFERROR(((VLOOKUP(E2181,'TRAINING CODE'!B:D,3,FALSE)*MIN(D2181,8))),LIST!$A$76)))))))</f>
        <v/>
      </c>
      <c r="L2181" s="183" t="str">
        <f>IF(B2181="","",IF('CLAIM FORM'!$M$7="",LIST!$A$77,IFERROR(VLOOKUP(B2181,'PHR (Project Hourly Rate)'!B:G,6,FALSE),LIST!$A$78)))</f>
        <v/>
      </c>
    </row>
    <row r="2182" spans="1:12" ht="36" customHeight="1">
      <c r="A2182" s="184">
        <v>2180</v>
      </c>
      <c r="B2182" s="46"/>
      <c r="C2182" s="47"/>
      <c r="D2182" s="48"/>
      <c r="E2182" s="49"/>
      <c r="F2182" s="49"/>
      <c r="G2182" s="41" t="str">
        <f>IF(C2182="","",VLOOKUP(WEEKDAY(C2182),LIST!$A$15:$B$21,2,FALSE))</f>
        <v/>
      </c>
      <c r="H2182" s="42" t="str">
        <f>IF(B2182="","",IF(L2182=LIST!$A$80,LIST!$A$78,IF(L2182=LIST!$A$81,LIST!$A$78,IF(L2182=LIST!$A$82,LIST!$A$78,IF(IFERROR(VLOOKUP(B2182,'PHR (Project Hourly Rate)'!B:G,6,FALSE),LIST!$A$78)=0,LIST!$A$79,L2182)))))</f>
        <v/>
      </c>
      <c r="I2182" s="42" t="str">
        <f>IF(B2182="","",IF(L2182=LIST!$A$75,"",IF(K2182=LIST!$A$76,LIST!$A$76,IF(L2182=LIST!$A$77,"",IF(L2182=LIST!$A$78,"",IF(L2182=LIST!$A$80,"",IF(L2182=LIST!$A$72,"",IF(L2182=LIST!$A$73,"",IF(L2182=LIST!$A$81,"",IF(L2182=LIST!$A$82,"",IF(L2182=LIST!$A$79,"",IF(K2182=LIST!$A$75,LIST!$A$75,ROUND(J2182*L2182,2)))))))))))))</f>
        <v/>
      </c>
      <c r="J2182" s="43">
        <f>IF(D2182="",0,IF(K2182=LIST!$A$75,0,IF(K2182=LIST!$A$76,0,IF(K2182=LIST!$A$77,0,IF(K2182=LIST!$A$78,0,(MIN(D2182,8)-K2182))))))</f>
        <v>0</v>
      </c>
      <c r="K2182" s="185" t="str">
        <f>IF(D2182="","",IF('CLAIM FORM'!$M$7="",0,IF(L2182=LIST!$A$78,0,IF('CLAIM FORM'!$M$7="R&amp;D",0,IF(E2182="",LIST!$A$75,IF(F2182=LIST!$F$30,0,IFERROR(((VLOOKUP(E2182,'TRAINING CODE'!B:D,3,FALSE)*MIN(D2182,8))),LIST!$A$76)))))))</f>
        <v/>
      </c>
      <c r="L2182" s="183" t="str">
        <f>IF(B2182="","",IF('CLAIM FORM'!$M$7="",LIST!$A$77,IFERROR(VLOOKUP(B2182,'PHR (Project Hourly Rate)'!B:G,6,FALSE),LIST!$A$78)))</f>
        <v/>
      </c>
    </row>
    <row r="2183" spans="1:12" ht="36" customHeight="1">
      <c r="A2183" s="184">
        <v>2181</v>
      </c>
      <c r="B2183" s="46"/>
      <c r="C2183" s="47"/>
      <c r="D2183" s="48"/>
      <c r="E2183" s="49"/>
      <c r="F2183" s="49"/>
      <c r="G2183" s="41" t="str">
        <f>IF(C2183="","",VLOOKUP(WEEKDAY(C2183),LIST!$A$15:$B$21,2,FALSE))</f>
        <v/>
      </c>
      <c r="H2183" s="42" t="str">
        <f>IF(B2183="","",IF(L2183=LIST!$A$80,LIST!$A$78,IF(L2183=LIST!$A$81,LIST!$A$78,IF(L2183=LIST!$A$82,LIST!$A$78,IF(IFERROR(VLOOKUP(B2183,'PHR (Project Hourly Rate)'!B:G,6,FALSE),LIST!$A$78)=0,LIST!$A$79,L2183)))))</f>
        <v/>
      </c>
      <c r="I2183" s="42" t="str">
        <f>IF(B2183="","",IF(L2183=LIST!$A$75,"",IF(K2183=LIST!$A$76,LIST!$A$76,IF(L2183=LIST!$A$77,"",IF(L2183=LIST!$A$78,"",IF(L2183=LIST!$A$80,"",IF(L2183=LIST!$A$72,"",IF(L2183=LIST!$A$73,"",IF(L2183=LIST!$A$81,"",IF(L2183=LIST!$A$82,"",IF(L2183=LIST!$A$79,"",IF(K2183=LIST!$A$75,LIST!$A$75,ROUND(J2183*L2183,2)))))))))))))</f>
        <v/>
      </c>
      <c r="J2183" s="43">
        <f>IF(D2183="",0,IF(K2183=LIST!$A$75,0,IF(K2183=LIST!$A$76,0,IF(K2183=LIST!$A$77,0,IF(K2183=LIST!$A$78,0,(MIN(D2183,8)-K2183))))))</f>
        <v>0</v>
      </c>
      <c r="K2183" s="185" t="str">
        <f>IF(D2183="","",IF('CLAIM FORM'!$M$7="",0,IF(L2183=LIST!$A$78,0,IF('CLAIM FORM'!$M$7="R&amp;D",0,IF(E2183="",LIST!$A$75,IF(F2183=LIST!$F$30,0,IFERROR(((VLOOKUP(E2183,'TRAINING CODE'!B:D,3,FALSE)*MIN(D2183,8))),LIST!$A$76)))))))</f>
        <v/>
      </c>
      <c r="L2183" s="183" t="str">
        <f>IF(B2183="","",IF('CLAIM FORM'!$M$7="",LIST!$A$77,IFERROR(VLOOKUP(B2183,'PHR (Project Hourly Rate)'!B:G,6,FALSE),LIST!$A$78)))</f>
        <v/>
      </c>
    </row>
    <row r="2184" spans="1:12" ht="36" customHeight="1">
      <c r="A2184" s="184">
        <v>2182</v>
      </c>
      <c r="B2184" s="46"/>
      <c r="C2184" s="47"/>
      <c r="D2184" s="48"/>
      <c r="E2184" s="49"/>
      <c r="F2184" s="49"/>
      <c r="G2184" s="41" t="str">
        <f>IF(C2184="","",VLOOKUP(WEEKDAY(C2184),LIST!$A$15:$B$21,2,FALSE))</f>
        <v/>
      </c>
      <c r="H2184" s="42" t="str">
        <f>IF(B2184="","",IF(L2184=LIST!$A$80,LIST!$A$78,IF(L2184=LIST!$A$81,LIST!$A$78,IF(L2184=LIST!$A$82,LIST!$A$78,IF(IFERROR(VLOOKUP(B2184,'PHR (Project Hourly Rate)'!B:G,6,FALSE),LIST!$A$78)=0,LIST!$A$79,L2184)))))</f>
        <v/>
      </c>
      <c r="I2184" s="42" t="str">
        <f>IF(B2184="","",IF(L2184=LIST!$A$75,"",IF(K2184=LIST!$A$76,LIST!$A$76,IF(L2184=LIST!$A$77,"",IF(L2184=LIST!$A$78,"",IF(L2184=LIST!$A$80,"",IF(L2184=LIST!$A$72,"",IF(L2184=LIST!$A$73,"",IF(L2184=LIST!$A$81,"",IF(L2184=LIST!$A$82,"",IF(L2184=LIST!$A$79,"",IF(K2184=LIST!$A$75,LIST!$A$75,ROUND(J2184*L2184,2)))))))))))))</f>
        <v/>
      </c>
      <c r="J2184" s="43">
        <f>IF(D2184="",0,IF(K2184=LIST!$A$75,0,IF(K2184=LIST!$A$76,0,IF(K2184=LIST!$A$77,0,IF(K2184=LIST!$A$78,0,(MIN(D2184,8)-K2184))))))</f>
        <v>0</v>
      </c>
      <c r="K2184" s="185" t="str">
        <f>IF(D2184="","",IF('CLAIM FORM'!$M$7="",0,IF(L2184=LIST!$A$78,0,IF('CLAIM FORM'!$M$7="R&amp;D",0,IF(E2184="",LIST!$A$75,IF(F2184=LIST!$F$30,0,IFERROR(((VLOOKUP(E2184,'TRAINING CODE'!B:D,3,FALSE)*MIN(D2184,8))),LIST!$A$76)))))))</f>
        <v/>
      </c>
      <c r="L2184" s="183" t="str">
        <f>IF(B2184="","",IF('CLAIM FORM'!$M$7="",LIST!$A$77,IFERROR(VLOOKUP(B2184,'PHR (Project Hourly Rate)'!B:G,6,FALSE),LIST!$A$78)))</f>
        <v/>
      </c>
    </row>
    <row r="2185" spans="1:12" ht="36" customHeight="1">
      <c r="A2185" s="184">
        <v>2183</v>
      </c>
      <c r="B2185" s="46"/>
      <c r="C2185" s="47"/>
      <c r="D2185" s="48"/>
      <c r="E2185" s="49"/>
      <c r="F2185" s="49"/>
      <c r="G2185" s="41" t="str">
        <f>IF(C2185="","",VLOOKUP(WEEKDAY(C2185),LIST!$A$15:$B$21,2,FALSE))</f>
        <v/>
      </c>
      <c r="H2185" s="42" t="str">
        <f>IF(B2185="","",IF(L2185=LIST!$A$80,LIST!$A$78,IF(L2185=LIST!$A$81,LIST!$A$78,IF(L2185=LIST!$A$82,LIST!$A$78,IF(IFERROR(VLOOKUP(B2185,'PHR (Project Hourly Rate)'!B:G,6,FALSE),LIST!$A$78)=0,LIST!$A$79,L2185)))))</f>
        <v/>
      </c>
      <c r="I2185" s="42" t="str">
        <f>IF(B2185="","",IF(L2185=LIST!$A$75,"",IF(K2185=LIST!$A$76,LIST!$A$76,IF(L2185=LIST!$A$77,"",IF(L2185=LIST!$A$78,"",IF(L2185=LIST!$A$80,"",IF(L2185=LIST!$A$72,"",IF(L2185=LIST!$A$73,"",IF(L2185=LIST!$A$81,"",IF(L2185=LIST!$A$82,"",IF(L2185=LIST!$A$79,"",IF(K2185=LIST!$A$75,LIST!$A$75,ROUND(J2185*L2185,2)))))))))))))</f>
        <v/>
      </c>
      <c r="J2185" s="43">
        <f>IF(D2185="",0,IF(K2185=LIST!$A$75,0,IF(K2185=LIST!$A$76,0,IF(K2185=LIST!$A$77,0,IF(K2185=LIST!$A$78,0,(MIN(D2185,8)-K2185))))))</f>
        <v>0</v>
      </c>
      <c r="K2185" s="185" t="str">
        <f>IF(D2185="","",IF('CLAIM FORM'!$M$7="",0,IF(L2185=LIST!$A$78,0,IF('CLAIM FORM'!$M$7="R&amp;D",0,IF(E2185="",LIST!$A$75,IF(F2185=LIST!$F$30,0,IFERROR(((VLOOKUP(E2185,'TRAINING CODE'!B:D,3,FALSE)*MIN(D2185,8))),LIST!$A$76)))))))</f>
        <v/>
      </c>
      <c r="L2185" s="183" t="str">
        <f>IF(B2185="","",IF('CLAIM FORM'!$M$7="",LIST!$A$77,IFERROR(VLOOKUP(B2185,'PHR (Project Hourly Rate)'!B:G,6,FALSE),LIST!$A$78)))</f>
        <v/>
      </c>
    </row>
    <row r="2186" spans="1:12" ht="36" customHeight="1">
      <c r="A2186" s="184">
        <v>2184</v>
      </c>
      <c r="B2186" s="46"/>
      <c r="C2186" s="47"/>
      <c r="D2186" s="48"/>
      <c r="E2186" s="49"/>
      <c r="F2186" s="49"/>
      <c r="G2186" s="41" t="str">
        <f>IF(C2186="","",VLOOKUP(WEEKDAY(C2186),LIST!$A$15:$B$21,2,FALSE))</f>
        <v/>
      </c>
      <c r="H2186" s="42" t="str">
        <f>IF(B2186="","",IF(L2186=LIST!$A$80,LIST!$A$78,IF(L2186=LIST!$A$81,LIST!$A$78,IF(L2186=LIST!$A$82,LIST!$A$78,IF(IFERROR(VLOOKUP(B2186,'PHR (Project Hourly Rate)'!B:G,6,FALSE),LIST!$A$78)=0,LIST!$A$79,L2186)))))</f>
        <v/>
      </c>
      <c r="I2186" s="42" t="str">
        <f>IF(B2186="","",IF(L2186=LIST!$A$75,"",IF(K2186=LIST!$A$76,LIST!$A$76,IF(L2186=LIST!$A$77,"",IF(L2186=LIST!$A$78,"",IF(L2186=LIST!$A$80,"",IF(L2186=LIST!$A$72,"",IF(L2186=LIST!$A$73,"",IF(L2186=LIST!$A$81,"",IF(L2186=LIST!$A$82,"",IF(L2186=LIST!$A$79,"",IF(K2186=LIST!$A$75,LIST!$A$75,ROUND(J2186*L2186,2)))))))))))))</f>
        <v/>
      </c>
      <c r="J2186" s="43">
        <f>IF(D2186="",0,IF(K2186=LIST!$A$75,0,IF(K2186=LIST!$A$76,0,IF(K2186=LIST!$A$77,0,IF(K2186=LIST!$A$78,0,(MIN(D2186,8)-K2186))))))</f>
        <v>0</v>
      </c>
      <c r="K2186" s="185" t="str">
        <f>IF(D2186="","",IF('CLAIM FORM'!$M$7="",0,IF(L2186=LIST!$A$78,0,IF('CLAIM FORM'!$M$7="R&amp;D",0,IF(E2186="",LIST!$A$75,IF(F2186=LIST!$F$30,0,IFERROR(((VLOOKUP(E2186,'TRAINING CODE'!B:D,3,FALSE)*MIN(D2186,8))),LIST!$A$76)))))))</f>
        <v/>
      </c>
      <c r="L2186" s="183" t="str">
        <f>IF(B2186="","",IF('CLAIM FORM'!$M$7="",LIST!$A$77,IFERROR(VLOOKUP(B2186,'PHR (Project Hourly Rate)'!B:G,6,FALSE),LIST!$A$78)))</f>
        <v/>
      </c>
    </row>
    <row r="2187" spans="1:12" ht="36" customHeight="1">
      <c r="A2187" s="184">
        <v>2185</v>
      </c>
      <c r="B2187" s="46"/>
      <c r="C2187" s="47"/>
      <c r="D2187" s="48"/>
      <c r="E2187" s="49"/>
      <c r="F2187" s="49"/>
      <c r="G2187" s="41" t="str">
        <f>IF(C2187="","",VLOOKUP(WEEKDAY(C2187),LIST!$A$15:$B$21,2,FALSE))</f>
        <v/>
      </c>
      <c r="H2187" s="42" t="str">
        <f>IF(B2187="","",IF(L2187=LIST!$A$80,LIST!$A$78,IF(L2187=LIST!$A$81,LIST!$A$78,IF(L2187=LIST!$A$82,LIST!$A$78,IF(IFERROR(VLOOKUP(B2187,'PHR (Project Hourly Rate)'!B:G,6,FALSE),LIST!$A$78)=0,LIST!$A$79,L2187)))))</f>
        <v/>
      </c>
      <c r="I2187" s="42" t="str">
        <f>IF(B2187="","",IF(L2187=LIST!$A$75,"",IF(K2187=LIST!$A$76,LIST!$A$76,IF(L2187=LIST!$A$77,"",IF(L2187=LIST!$A$78,"",IF(L2187=LIST!$A$80,"",IF(L2187=LIST!$A$72,"",IF(L2187=LIST!$A$73,"",IF(L2187=LIST!$A$81,"",IF(L2187=LIST!$A$82,"",IF(L2187=LIST!$A$79,"",IF(K2187=LIST!$A$75,LIST!$A$75,ROUND(J2187*L2187,2)))))))))))))</f>
        <v/>
      </c>
      <c r="J2187" s="43">
        <f>IF(D2187="",0,IF(K2187=LIST!$A$75,0,IF(K2187=LIST!$A$76,0,IF(K2187=LIST!$A$77,0,IF(K2187=LIST!$A$78,0,(MIN(D2187,8)-K2187))))))</f>
        <v>0</v>
      </c>
      <c r="K2187" s="185" t="str">
        <f>IF(D2187="","",IF('CLAIM FORM'!$M$7="",0,IF(L2187=LIST!$A$78,0,IF('CLAIM FORM'!$M$7="R&amp;D",0,IF(E2187="",LIST!$A$75,IF(F2187=LIST!$F$30,0,IFERROR(((VLOOKUP(E2187,'TRAINING CODE'!B:D,3,FALSE)*MIN(D2187,8))),LIST!$A$76)))))))</f>
        <v/>
      </c>
      <c r="L2187" s="183" t="str">
        <f>IF(B2187="","",IF('CLAIM FORM'!$M$7="",LIST!$A$77,IFERROR(VLOOKUP(B2187,'PHR (Project Hourly Rate)'!B:G,6,FALSE),LIST!$A$78)))</f>
        <v/>
      </c>
    </row>
    <row r="2188" spans="1:12" ht="36" customHeight="1">
      <c r="A2188" s="184">
        <v>2186</v>
      </c>
      <c r="B2188" s="46"/>
      <c r="C2188" s="47"/>
      <c r="D2188" s="48"/>
      <c r="E2188" s="49"/>
      <c r="F2188" s="49"/>
      <c r="G2188" s="41" t="str">
        <f>IF(C2188="","",VLOOKUP(WEEKDAY(C2188),LIST!$A$15:$B$21,2,FALSE))</f>
        <v/>
      </c>
      <c r="H2188" s="42" t="str">
        <f>IF(B2188="","",IF(L2188=LIST!$A$80,LIST!$A$78,IF(L2188=LIST!$A$81,LIST!$A$78,IF(L2188=LIST!$A$82,LIST!$A$78,IF(IFERROR(VLOOKUP(B2188,'PHR (Project Hourly Rate)'!B:G,6,FALSE),LIST!$A$78)=0,LIST!$A$79,L2188)))))</f>
        <v/>
      </c>
      <c r="I2188" s="42" t="str">
        <f>IF(B2188="","",IF(L2188=LIST!$A$75,"",IF(K2188=LIST!$A$76,LIST!$A$76,IF(L2188=LIST!$A$77,"",IF(L2188=LIST!$A$78,"",IF(L2188=LIST!$A$80,"",IF(L2188=LIST!$A$72,"",IF(L2188=LIST!$A$73,"",IF(L2188=LIST!$A$81,"",IF(L2188=LIST!$A$82,"",IF(L2188=LIST!$A$79,"",IF(K2188=LIST!$A$75,LIST!$A$75,ROUND(J2188*L2188,2)))))))))))))</f>
        <v/>
      </c>
      <c r="J2188" s="43">
        <f>IF(D2188="",0,IF(K2188=LIST!$A$75,0,IF(K2188=LIST!$A$76,0,IF(K2188=LIST!$A$77,0,IF(K2188=LIST!$A$78,0,(MIN(D2188,8)-K2188))))))</f>
        <v>0</v>
      </c>
      <c r="K2188" s="185" t="str">
        <f>IF(D2188="","",IF('CLAIM FORM'!$M$7="",0,IF(L2188=LIST!$A$78,0,IF('CLAIM FORM'!$M$7="R&amp;D",0,IF(E2188="",LIST!$A$75,IF(F2188=LIST!$F$30,0,IFERROR(((VLOOKUP(E2188,'TRAINING CODE'!B:D,3,FALSE)*MIN(D2188,8))),LIST!$A$76)))))))</f>
        <v/>
      </c>
      <c r="L2188" s="183" t="str">
        <f>IF(B2188="","",IF('CLAIM FORM'!$M$7="",LIST!$A$77,IFERROR(VLOOKUP(B2188,'PHR (Project Hourly Rate)'!B:G,6,FALSE),LIST!$A$78)))</f>
        <v/>
      </c>
    </row>
    <row r="2189" spans="1:12" ht="36" customHeight="1">
      <c r="A2189" s="184">
        <v>2187</v>
      </c>
      <c r="B2189" s="46"/>
      <c r="C2189" s="47"/>
      <c r="D2189" s="48"/>
      <c r="E2189" s="49"/>
      <c r="F2189" s="49"/>
      <c r="G2189" s="41" t="str">
        <f>IF(C2189="","",VLOOKUP(WEEKDAY(C2189),LIST!$A$15:$B$21,2,FALSE))</f>
        <v/>
      </c>
      <c r="H2189" s="42" t="str">
        <f>IF(B2189="","",IF(L2189=LIST!$A$80,LIST!$A$78,IF(L2189=LIST!$A$81,LIST!$A$78,IF(L2189=LIST!$A$82,LIST!$A$78,IF(IFERROR(VLOOKUP(B2189,'PHR (Project Hourly Rate)'!B:G,6,FALSE),LIST!$A$78)=0,LIST!$A$79,L2189)))))</f>
        <v/>
      </c>
      <c r="I2189" s="42" t="str">
        <f>IF(B2189="","",IF(L2189=LIST!$A$75,"",IF(K2189=LIST!$A$76,LIST!$A$76,IF(L2189=LIST!$A$77,"",IF(L2189=LIST!$A$78,"",IF(L2189=LIST!$A$80,"",IF(L2189=LIST!$A$72,"",IF(L2189=LIST!$A$73,"",IF(L2189=LIST!$A$81,"",IF(L2189=LIST!$A$82,"",IF(L2189=LIST!$A$79,"",IF(K2189=LIST!$A$75,LIST!$A$75,ROUND(J2189*L2189,2)))))))))))))</f>
        <v/>
      </c>
      <c r="J2189" s="43">
        <f>IF(D2189="",0,IF(K2189=LIST!$A$75,0,IF(K2189=LIST!$A$76,0,IF(K2189=LIST!$A$77,0,IF(K2189=LIST!$A$78,0,(MIN(D2189,8)-K2189))))))</f>
        <v>0</v>
      </c>
      <c r="K2189" s="185" t="str">
        <f>IF(D2189="","",IF('CLAIM FORM'!$M$7="",0,IF(L2189=LIST!$A$78,0,IF('CLAIM FORM'!$M$7="R&amp;D",0,IF(E2189="",LIST!$A$75,IF(F2189=LIST!$F$30,0,IFERROR(((VLOOKUP(E2189,'TRAINING CODE'!B:D,3,FALSE)*MIN(D2189,8))),LIST!$A$76)))))))</f>
        <v/>
      </c>
      <c r="L2189" s="183" t="str">
        <f>IF(B2189="","",IF('CLAIM FORM'!$M$7="",LIST!$A$77,IFERROR(VLOOKUP(B2189,'PHR (Project Hourly Rate)'!B:G,6,FALSE),LIST!$A$78)))</f>
        <v/>
      </c>
    </row>
    <row r="2190" spans="1:12" ht="36" customHeight="1">
      <c r="A2190" s="184">
        <v>2188</v>
      </c>
      <c r="B2190" s="46"/>
      <c r="C2190" s="47"/>
      <c r="D2190" s="48"/>
      <c r="E2190" s="49"/>
      <c r="F2190" s="49"/>
      <c r="G2190" s="41" t="str">
        <f>IF(C2190="","",VLOOKUP(WEEKDAY(C2190),LIST!$A$15:$B$21,2,FALSE))</f>
        <v/>
      </c>
      <c r="H2190" s="42" t="str">
        <f>IF(B2190="","",IF(L2190=LIST!$A$80,LIST!$A$78,IF(L2190=LIST!$A$81,LIST!$A$78,IF(L2190=LIST!$A$82,LIST!$A$78,IF(IFERROR(VLOOKUP(B2190,'PHR (Project Hourly Rate)'!B:G,6,FALSE),LIST!$A$78)=0,LIST!$A$79,L2190)))))</f>
        <v/>
      </c>
      <c r="I2190" s="42" t="str">
        <f>IF(B2190="","",IF(L2190=LIST!$A$75,"",IF(K2190=LIST!$A$76,LIST!$A$76,IF(L2190=LIST!$A$77,"",IF(L2190=LIST!$A$78,"",IF(L2190=LIST!$A$80,"",IF(L2190=LIST!$A$72,"",IF(L2190=LIST!$A$73,"",IF(L2190=LIST!$A$81,"",IF(L2190=LIST!$A$82,"",IF(L2190=LIST!$A$79,"",IF(K2190=LIST!$A$75,LIST!$A$75,ROUND(J2190*L2190,2)))))))))))))</f>
        <v/>
      </c>
      <c r="J2190" s="43">
        <f>IF(D2190="",0,IF(K2190=LIST!$A$75,0,IF(K2190=LIST!$A$76,0,IF(K2190=LIST!$A$77,0,IF(K2190=LIST!$A$78,0,(MIN(D2190,8)-K2190))))))</f>
        <v>0</v>
      </c>
      <c r="K2190" s="185" t="str">
        <f>IF(D2190="","",IF('CLAIM FORM'!$M$7="",0,IF(L2190=LIST!$A$78,0,IF('CLAIM FORM'!$M$7="R&amp;D",0,IF(E2190="",LIST!$A$75,IF(F2190=LIST!$F$30,0,IFERROR(((VLOOKUP(E2190,'TRAINING CODE'!B:D,3,FALSE)*MIN(D2190,8))),LIST!$A$76)))))))</f>
        <v/>
      </c>
      <c r="L2190" s="183" t="str">
        <f>IF(B2190="","",IF('CLAIM FORM'!$M$7="",LIST!$A$77,IFERROR(VLOOKUP(B2190,'PHR (Project Hourly Rate)'!B:G,6,FALSE),LIST!$A$78)))</f>
        <v/>
      </c>
    </row>
    <row r="2191" spans="1:12" ht="36" customHeight="1">
      <c r="A2191" s="184">
        <v>2189</v>
      </c>
      <c r="B2191" s="46"/>
      <c r="C2191" s="47"/>
      <c r="D2191" s="48"/>
      <c r="E2191" s="49"/>
      <c r="F2191" s="49"/>
      <c r="G2191" s="41" t="str">
        <f>IF(C2191="","",VLOOKUP(WEEKDAY(C2191),LIST!$A$15:$B$21,2,FALSE))</f>
        <v/>
      </c>
      <c r="H2191" s="42" t="str">
        <f>IF(B2191="","",IF(L2191=LIST!$A$80,LIST!$A$78,IF(L2191=LIST!$A$81,LIST!$A$78,IF(L2191=LIST!$A$82,LIST!$A$78,IF(IFERROR(VLOOKUP(B2191,'PHR (Project Hourly Rate)'!B:G,6,FALSE),LIST!$A$78)=0,LIST!$A$79,L2191)))))</f>
        <v/>
      </c>
      <c r="I2191" s="42" t="str">
        <f>IF(B2191="","",IF(L2191=LIST!$A$75,"",IF(K2191=LIST!$A$76,LIST!$A$76,IF(L2191=LIST!$A$77,"",IF(L2191=LIST!$A$78,"",IF(L2191=LIST!$A$80,"",IF(L2191=LIST!$A$72,"",IF(L2191=LIST!$A$73,"",IF(L2191=LIST!$A$81,"",IF(L2191=LIST!$A$82,"",IF(L2191=LIST!$A$79,"",IF(K2191=LIST!$A$75,LIST!$A$75,ROUND(J2191*L2191,2)))))))))))))</f>
        <v/>
      </c>
      <c r="J2191" s="43">
        <f>IF(D2191="",0,IF(K2191=LIST!$A$75,0,IF(K2191=LIST!$A$76,0,IF(K2191=LIST!$A$77,0,IF(K2191=LIST!$A$78,0,(MIN(D2191,8)-K2191))))))</f>
        <v>0</v>
      </c>
      <c r="K2191" s="185" t="str">
        <f>IF(D2191="","",IF('CLAIM FORM'!$M$7="",0,IF(L2191=LIST!$A$78,0,IF('CLAIM FORM'!$M$7="R&amp;D",0,IF(E2191="",LIST!$A$75,IF(F2191=LIST!$F$30,0,IFERROR(((VLOOKUP(E2191,'TRAINING CODE'!B:D,3,FALSE)*MIN(D2191,8))),LIST!$A$76)))))))</f>
        <v/>
      </c>
      <c r="L2191" s="183" t="str">
        <f>IF(B2191="","",IF('CLAIM FORM'!$M$7="",LIST!$A$77,IFERROR(VLOOKUP(B2191,'PHR (Project Hourly Rate)'!B:G,6,FALSE),LIST!$A$78)))</f>
        <v/>
      </c>
    </row>
    <row r="2192" spans="1:12" ht="36" customHeight="1">
      <c r="A2192" s="184">
        <v>2190</v>
      </c>
      <c r="B2192" s="46"/>
      <c r="C2192" s="47"/>
      <c r="D2192" s="48"/>
      <c r="E2192" s="49"/>
      <c r="F2192" s="49"/>
      <c r="G2192" s="41" t="str">
        <f>IF(C2192="","",VLOOKUP(WEEKDAY(C2192),LIST!$A$15:$B$21,2,FALSE))</f>
        <v/>
      </c>
      <c r="H2192" s="42" t="str">
        <f>IF(B2192="","",IF(L2192=LIST!$A$80,LIST!$A$78,IF(L2192=LIST!$A$81,LIST!$A$78,IF(L2192=LIST!$A$82,LIST!$A$78,IF(IFERROR(VLOOKUP(B2192,'PHR (Project Hourly Rate)'!B:G,6,FALSE),LIST!$A$78)=0,LIST!$A$79,L2192)))))</f>
        <v/>
      </c>
      <c r="I2192" s="42" t="str">
        <f>IF(B2192="","",IF(L2192=LIST!$A$75,"",IF(K2192=LIST!$A$76,LIST!$A$76,IF(L2192=LIST!$A$77,"",IF(L2192=LIST!$A$78,"",IF(L2192=LIST!$A$80,"",IF(L2192=LIST!$A$72,"",IF(L2192=LIST!$A$73,"",IF(L2192=LIST!$A$81,"",IF(L2192=LIST!$A$82,"",IF(L2192=LIST!$A$79,"",IF(K2192=LIST!$A$75,LIST!$A$75,ROUND(J2192*L2192,2)))))))))))))</f>
        <v/>
      </c>
      <c r="J2192" s="43">
        <f>IF(D2192="",0,IF(K2192=LIST!$A$75,0,IF(K2192=LIST!$A$76,0,IF(K2192=LIST!$A$77,0,IF(K2192=LIST!$A$78,0,(MIN(D2192,8)-K2192))))))</f>
        <v>0</v>
      </c>
      <c r="K2192" s="185" t="str">
        <f>IF(D2192="","",IF('CLAIM FORM'!$M$7="",0,IF(L2192=LIST!$A$78,0,IF('CLAIM FORM'!$M$7="R&amp;D",0,IF(E2192="",LIST!$A$75,IF(F2192=LIST!$F$30,0,IFERROR(((VLOOKUP(E2192,'TRAINING CODE'!B:D,3,FALSE)*MIN(D2192,8))),LIST!$A$76)))))))</f>
        <v/>
      </c>
      <c r="L2192" s="183" t="str">
        <f>IF(B2192="","",IF('CLAIM FORM'!$M$7="",LIST!$A$77,IFERROR(VLOOKUP(B2192,'PHR (Project Hourly Rate)'!B:G,6,FALSE),LIST!$A$78)))</f>
        <v/>
      </c>
    </row>
    <row r="2193" spans="1:12" ht="36" customHeight="1">
      <c r="A2193" s="184">
        <v>2191</v>
      </c>
      <c r="B2193" s="46"/>
      <c r="C2193" s="47"/>
      <c r="D2193" s="48"/>
      <c r="E2193" s="49"/>
      <c r="F2193" s="49"/>
      <c r="G2193" s="41" t="str">
        <f>IF(C2193="","",VLOOKUP(WEEKDAY(C2193),LIST!$A$15:$B$21,2,FALSE))</f>
        <v/>
      </c>
      <c r="H2193" s="42" t="str">
        <f>IF(B2193="","",IF(L2193=LIST!$A$80,LIST!$A$78,IF(L2193=LIST!$A$81,LIST!$A$78,IF(L2193=LIST!$A$82,LIST!$A$78,IF(IFERROR(VLOOKUP(B2193,'PHR (Project Hourly Rate)'!B:G,6,FALSE),LIST!$A$78)=0,LIST!$A$79,L2193)))))</f>
        <v/>
      </c>
      <c r="I2193" s="42" t="str">
        <f>IF(B2193="","",IF(L2193=LIST!$A$75,"",IF(K2193=LIST!$A$76,LIST!$A$76,IF(L2193=LIST!$A$77,"",IF(L2193=LIST!$A$78,"",IF(L2193=LIST!$A$80,"",IF(L2193=LIST!$A$72,"",IF(L2193=LIST!$A$73,"",IF(L2193=LIST!$A$81,"",IF(L2193=LIST!$A$82,"",IF(L2193=LIST!$A$79,"",IF(K2193=LIST!$A$75,LIST!$A$75,ROUND(J2193*L2193,2)))))))))))))</f>
        <v/>
      </c>
      <c r="J2193" s="43">
        <f>IF(D2193="",0,IF(K2193=LIST!$A$75,0,IF(K2193=LIST!$A$76,0,IF(K2193=LIST!$A$77,0,IF(K2193=LIST!$A$78,0,(MIN(D2193,8)-K2193))))))</f>
        <v>0</v>
      </c>
      <c r="K2193" s="185" t="str">
        <f>IF(D2193="","",IF('CLAIM FORM'!$M$7="",0,IF(L2193=LIST!$A$78,0,IF('CLAIM FORM'!$M$7="R&amp;D",0,IF(E2193="",LIST!$A$75,IF(F2193=LIST!$F$30,0,IFERROR(((VLOOKUP(E2193,'TRAINING CODE'!B:D,3,FALSE)*MIN(D2193,8))),LIST!$A$76)))))))</f>
        <v/>
      </c>
      <c r="L2193" s="183" t="str">
        <f>IF(B2193="","",IF('CLAIM FORM'!$M$7="",LIST!$A$77,IFERROR(VLOOKUP(B2193,'PHR (Project Hourly Rate)'!B:G,6,FALSE),LIST!$A$78)))</f>
        <v/>
      </c>
    </row>
    <row r="2194" spans="1:12" ht="36" customHeight="1">
      <c r="A2194" s="184">
        <v>2192</v>
      </c>
      <c r="B2194" s="46"/>
      <c r="C2194" s="47"/>
      <c r="D2194" s="48"/>
      <c r="E2194" s="49"/>
      <c r="F2194" s="49"/>
      <c r="G2194" s="41" t="str">
        <f>IF(C2194="","",VLOOKUP(WEEKDAY(C2194),LIST!$A$15:$B$21,2,FALSE))</f>
        <v/>
      </c>
      <c r="H2194" s="42" t="str">
        <f>IF(B2194="","",IF(L2194=LIST!$A$80,LIST!$A$78,IF(L2194=LIST!$A$81,LIST!$A$78,IF(L2194=LIST!$A$82,LIST!$A$78,IF(IFERROR(VLOOKUP(B2194,'PHR (Project Hourly Rate)'!B:G,6,FALSE),LIST!$A$78)=0,LIST!$A$79,L2194)))))</f>
        <v/>
      </c>
      <c r="I2194" s="42" t="str">
        <f>IF(B2194="","",IF(L2194=LIST!$A$75,"",IF(K2194=LIST!$A$76,LIST!$A$76,IF(L2194=LIST!$A$77,"",IF(L2194=LIST!$A$78,"",IF(L2194=LIST!$A$80,"",IF(L2194=LIST!$A$72,"",IF(L2194=LIST!$A$73,"",IF(L2194=LIST!$A$81,"",IF(L2194=LIST!$A$82,"",IF(L2194=LIST!$A$79,"",IF(K2194=LIST!$A$75,LIST!$A$75,ROUND(J2194*L2194,2)))))))))))))</f>
        <v/>
      </c>
      <c r="J2194" s="43">
        <f>IF(D2194="",0,IF(K2194=LIST!$A$75,0,IF(K2194=LIST!$A$76,0,IF(K2194=LIST!$A$77,0,IF(K2194=LIST!$A$78,0,(MIN(D2194,8)-K2194))))))</f>
        <v>0</v>
      </c>
      <c r="K2194" s="185" t="str">
        <f>IF(D2194="","",IF('CLAIM FORM'!$M$7="",0,IF(L2194=LIST!$A$78,0,IF('CLAIM FORM'!$M$7="R&amp;D",0,IF(E2194="",LIST!$A$75,IF(F2194=LIST!$F$30,0,IFERROR(((VLOOKUP(E2194,'TRAINING CODE'!B:D,3,FALSE)*MIN(D2194,8))),LIST!$A$76)))))))</f>
        <v/>
      </c>
      <c r="L2194" s="183" t="str">
        <f>IF(B2194="","",IF('CLAIM FORM'!$M$7="",LIST!$A$77,IFERROR(VLOOKUP(B2194,'PHR (Project Hourly Rate)'!B:G,6,FALSE),LIST!$A$78)))</f>
        <v/>
      </c>
    </row>
    <row r="2195" spans="1:12" ht="36" customHeight="1">
      <c r="A2195" s="184">
        <v>2193</v>
      </c>
      <c r="B2195" s="46"/>
      <c r="C2195" s="47"/>
      <c r="D2195" s="48"/>
      <c r="E2195" s="49"/>
      <c r="F2195" s="49"/>
      <c r="G2195" s="41" t="str">
        <f>IF(C2195="","",VLOOKUP(WEEKDAY(C2195),LIST!$A$15:$B$21,2,FALSE))</f>
        <v/>
      </c>
      <c r="H2195" s="42" t="str">
        <f>IF(B2195="","",IF(L2195=LIST!$A$80,LIST!$A$78,IF(L2195=LIST!$A$81,LIST!$A$78,IF(L2195=LIST!$A$82,LIST!$A$78,IF(IFERROR(VLOOKUP(B2195,'PHR (Project Hourly Rate)'!B:G,6,FALSE),LIST!$A$78)=0,LIST!$A$79,L2195)))))</f>
        <v/>
      </c>
      <c r="I2195" s="42" t="str">
        <f>IF(B2195="","",IF(L2195=LIST!$A$75,"",IF(K2195=LIST!$A$76,LIST!$A$76,IF(L2195=LIST!$A$77,"",IF(L2195=LIST!$A$78,"",IF(L2195=LIST!$A$80,"",IF(L2195=LIST!$A$72,"",IF(L2195=LIST!$A$73,"",IF(L2195=LIST!$A$81,"",IF(L2195=LIST!$A$82,"",IF(L2195=LIST!$A$79,"",IF(K2195=LIST!$A$75,LIST!$A$75,ROUND(J2195*L2195,2)))))))))))))</f>
        <v/>
      </c>
      <c r="J2195" s="43">
        <f>IF(D2195="",0,IF(K2195=LIST!$A$75,0,IF(K2195=LIST!$A$76,0,IF(K2195=LIST!$A$77,0,IF(K2195=LIST!$A$78,0,(MIN(D2195,8)-K2195))))))</f>
        <v>0</v>
      </c>
      <c r="K2195" s="185" t="str">
        <f>IF(D2195="","",IF('CLAIM FORM'!$M$7="",0,IF(L2195=LIST!$A$78,0,IF('CLAIM FORM'!$M$7="R&amp;D",0,IF(E2195="",LIST!$A$75,IF(F2195=LIST!$F$30,0,IFERROR(((VLOOKUP(E2195,'TRAINING CODE'!B:D,3,FALSE)*MIN(D2195,8))),LIST!$A$76)))))))</f>
        <v/>
      </c>
      <c r="L2195" s="183" t="str">
        <f>IF(B2195="","",IF('CLAIM FORM'!$M$7="",LIST!$A$77,IFERROR(VLOOKUP(B2195,'PHR (Project Hourly Rate)'!B:G,6,FALSE),LIST!$A$78)))</f>
        <v/>
      </c>
    </row>
    <row r="2196" spans="1:12" ht="36" customHeight="1">
      <c r="A2196" s="184">
        <v>2194</v>
      </c>
      <c r="B2196" s="46"/>
      <c r="C2196" s="47"/>
      <c r="D2196" s="48"/>
      <c r="E2196" s="49"/>
      <c r="F2196" s="49"/>
      <c r="G2196" s="41" t="str">
        <f>IF(C2196="","",VLOOKUP(WEEKDAY(C2196),LIST!$A$15:$B$21,2,FALSE))</f>
        <v/>
      </c>
      <c r="H2196" s="42" t="str">
        <f>IF(B2196="","",IF(L2196=LIST!$A$80,LIST!$A$78,IF(L2196=LIST!$A$81,LIST!$A$78,IF(L2196=LIST!$A$82,LIST!$A$78,IF(IFERROR(VLOOKUP(B2196,'PHR (Project Hourly Rate)'!B:G,6,FALSE),LIST!$A$78)=0,LIST!$A$79,L2196)))))</f>
        <v/>
      </c>
      <c r="I2196" s="42" t="str">
        <f>IF(B2196="","",IF(L2196=LIST!$A$75,"",IF(K2196=LIST!$A$76,LIST!$A$76,IF(L2196=LIST!$A$77,"",IF(L2196=LIST!$A$78,"",IF(L2196=LIST!$A$80,"",IF(L2196=LIST!$A$72,"",IF(L2196=LIST!$A$73,"",IF(L2196=LIST!$A$81,"",IF(L2196=LIST!$A$82,"",IF(L2196=LIST!$A$79,"",IF(K2196=LIST!$A$75,LIST!$A$75,ROUND(J2196*L2196,2)))))))))))))</f>
        <v/>
      </c>
      <c r="J2196" s="43">
        <f>IF(D2196="",0,IF(K2196=LIST!$A$75,0,IF(K2196=LIST!$A$76,0,IF(K2196=LIST!$A$77,0,IF(K2196=LIST!$A$78,0,(MIN(D2196,8)-K2196))))))</f>
        <v>0</v>
      </c>
      <c r="K2196" s="185" t="str">
        <f>IF(D2196="","",IF('CLAIM FORM'!$M$7="",0,IF(L2196=LIST!$A$78,0,IF('CLAIM FORM'!$M$7="R&amp;D",0,IF(E2196="",LIST!$A$75,IF(F2196=LIST!$F$30,0,IFERROR(((VLOOKUP(E2196,'TRAINING CODE'!B:D,3,FALSE)*MIN(D2196,8))),LIST!$A$76)))))))</f>
        <v/>
      </c>
      <c r="L2196" s="183" t="str">
        <f>IF(B2196="","",IF('CLAIM FORM'!$M$7="",LIST!$A$77,IFERROR(VLOOKUP(B2196,'PHR (Project Hourly Rate)'!B:G,6,FALSE),LIST!$A$78)))</f>
        <v/>
      </c>
    </row>
    <row r="2197" spans="1:12" ht="36" customHeight="1">
      <c r="A2197" s="184">
        <v>2195</v>
      </c>
      <c r="B2197" s="46"/>
      <c r="C2197" s="47"/>
      <c r="D2197" s="48"/>
      <c r="E2197" s="49"/>
      <c r="F2197" s="49"/>
      <c r="G2197" s="41" t="str">
        <f>IF(C2197="","",VLOOKUP(WEEKDAY(C2197),LIST!$A$15:$B$21,2,FALSE))</f>
        <v/>
      </c>
      <c r="H2197" s="42" t="str">
        <f>IF(B2197="","",IF(L2197=LIST!$A$80,LIST!$A$78,IF(L2197=LIST!$A$81,LIST!$A$78,IF(L2197=LIST!$A$82,LIST!$A$78,IF(IFERROR(VLOOKUP(B2197,'PHR (Project Hourly Rate)'!B:G,6,FALSE),LIST!$A$78)=0,LIST!$A$79,L2197)))))</f>
        <v/>
      </c>
      <c r="I2197" s="42" t="str">
        <f>IF(B2197="","",IF(L2197=LIST!$A$75,"",IF(K2197=LIST!$A$76,LIST!$A$76,IF(L2197=LIST!$A$77,"",IF(L2197=LIST!$A$78,"",IF(L2197=LIST!$A$80,"",IF(L2197=LIST!$A$72,"",IF(L2197=LIST!$A$73,"",IF(L2197=LIST!$A$81,"",IF(L2197=LIST!$A$82,"",IF(L2197=LIST!$A$79,"",IF(K2197=LIST!$A$75,LIST!$A$75,ROUND(J2197*L2197,2)))))))))))))</f>
        <v/>
      </c>
      <c r="J2197" s="43">
        <f>IF(D2197="",0,IF(K2197=LIST!$A$75,0,IF(K2197=LIST!$A$76,0,IF(K2197=LIST!$A$77,0,IF(K2197=LIST!$A$78,0,(MIN(D2197,8)-K2197))))))</f>
        <v>0</v>
      </c>
      <c r="K2197" s="185" t="str">
        <f>IF(D2197="","",IF('CLAIM FORM'!$M$7="",0,IF(L2197=LIST!$A$78,0,IF('CLAIM FORM'!$M$7="R&amp;D",0,IF(E2197="",LIST!$A$75,IF(F2197=LIST!$F$30,0,IFERROR(((VLOOKUP(E2197,'TRAINING CODE'!B:D,3,FALSE)*MIN(D2197,8))),LIST!$A$76)))))))</f>
        <v/>
      </c>
      <c r="L2197" s="183" t="str">
        <f>IF(B2197="","",IF('CLAIM FORM'!$M$7="",LIST!$A$77,IFERROR(VLOOKUP(B2197,'PHR (Project Hourly Rate)'!B:G,6,FALSE),LIST!$A$78)))</f>
        <v/>
      </c>
    </row>
    <row r="2198" spans="1:12" ht="36" customHeight="1">
      <c r="A2198" s="184">
        <v>2196</v>
      </c>
      <c r="B2198" s="46"/>
      <c r="C2198" s="47"/>
      <c r="D2198" s="48"/>
      <c r="E2198" s="49"/>
      <c r="F2198" s="49"/>
      <c r="G2198" s="41" t="str">
        <f>IF(C2198="","",VLOOKUP(WEEKDAY(C2198),LIST!$A$15:$B$21,2,FALSE))</f>
        <v/>
      </c>
      <c r="H2198" s="42" t="str">
        <f>IF(B2198="","",IF(L2198=LIST!$A$80,LIST!$A$78,IF(L2198=LIST!$A$81,LIST!$A$78,IF(L2198=LIST!$A$82,LIST!$A$78,IF(IFERROR(VLOOKUP(B2198,'PHR (Project Hourly Rate)'!B:G,6,FALSE),LIST!$A$78)=0,LIST!$A$79,L2198)))))</f>
        <v/>
      </c>
      <c r="I2198" s="42" t="str">
        <f>IF(B2198="","",IF(L2198=LIST!$A$75,"",IF(K2198=LIST!$A$76,LIST!$A$76,IF(L2198=LIST!$A$77,"",IF(L2198=LIST!$A$78,"",IF(L2198=LIST!$A$80,"",IF(L2198=LIST!$A$72,"",IF(L2198=LIST!$A$73,"",IF(L2198=LIST!$A$81,"",IF(L2198=LIST!$A$82,"",IF(L2198=LIST!$A$79,"",IF(K2198=LIST!$A$75,LIST!$A$75,ROUND(J2198*L2198,2)))))))))))))</f>
        <v/>
      </c>
      <c r="J2198" s="43">
        <f>IF(D2198="",0,IF(K2198=LIST!$A$75,0,IF(K2198=LIST!$A$76,0,IF(K2198=LIST!$A$77,0,IF(K2198=LIST!$A$78,0,(MIN(D2198,8)-K2198))))))</f>
        <v>0</v>
      </c>
      <c r="K2198" s="185" t="str">
        <f>IF(D2198="","",IF('CLAIM FORM'!$M$7="",0,IF(L2198=LIST!$A$78,0,IF('CLAIM FORM'!$M$7="R&amp;D",0,IF(E2198="",LIST!$A$75,IF(F2198=LIST!$F$30,0,IFERROR(((VLOOKUP(E2198,'TRAINING CODE'!B:D,3,FALSE)*MIN(D2198,8))),LIST!$A$76)))))))</f>
        <v/>
      </c>
      <c r="L2198" s="183" t="str">
        <f>IF(B2198="","",IF('CLAIM FORM'!$M$7="",LIST!$A$77,IFERROR(VLOOKUP(B2198,'PHR (Project Hourly Rate)'!B:G,6,FALSE),LIST!$A$78)))</f>
        <v/>
      </c>
    </row>
    <row r="2199" spans="1:12" ht="36" customHeight="1">
      <c r="A2199" s="184">
        <v>2197</v>
      </c>
      <c r="B2199" s="46"/>
      <c r="C2199" s="47"/>
      <c r="D2199" s="48"/>
      <c r="E2199" s="49"/>
      <c r="F2199" s="49"/>
      <c r="G2199" s="41" t="str">
        <f>IF(C2199="","",VLOOKUP(WEEKDAY(C2199),LIST!$A$15:$B$21,2,FALSE))</f>
        <v/>
      </c>
      <c r="H2199" s="42" t="str">
        <f>IF(B2199="","",IF(L2199=LIST!$A$80,LIST!$A$78,IF(L2199=LIST!$A$81,LIST!$A$78,IF(L2199=LIST!$A$82,LIST!$A$78,IF(IFERROR(VLOOKUP(B2199,'PHR (Project Hourly Rate)'!B:G,6,FALSE),LIST!$A$78)=0,LIST!$A$79,L2199)))))</f>
        <v/>
      </c>
      <c r="I2199" s="42" t="str">
        <f>IF(B2199="","",IF(L2199=LIST!$A$75,"",IF(K2199=LIST!$A$76,LIST!$A$76,IF(L2199=LIST!$A$77,"",IF(L2199=LIST!$A$78,"",IF(L2199=LIST!$A$80,"",IF(L2199=LIST!$A$72,"",IF(L2199=LIST!$A$73,"",IF(L2199=LIST!$A$81,"",IF(L2199=LIST!$A$82,"",IF(L2199=LIST!$A$79,"",IF(K2199=LIST!$A$75,LIST!$A$75,ROUND(J2199*L2199,2)))))))))))))</f>
        <v/>
      </c>
      <c r="J2199" s="43">
        <f>IF(D2199="",0,IF(K2199=LIST!$A$75,0,IF(K2199=LIST!$A$76,0,IF(K2199=LIST!$A$77,0,IF(K2199=LIST!$A$78,0,(MIN(D2199,8)-K2199))))))</f>
        <v>0</v>
      </c>
      <c r="K2199" s="185" t="str">
        <f>IF(D2199="","",IF('CLAIM FORM'!$M$7="",0,IF(L2199=LIST!$A$78,0,IF('CLAIM FORM'!$M$7="R&amp;D",0,IF(E2199="",LIST!$A$75,IF(F2199=LIST!$F$30,0,IFERROR(((VLOOKUP(E2199,'TRAINING CODE'!B:D,3,FALSE)*MIN(D2199,8))),LIST!$A$76)))))))</f>
        <v/>
      </c>
      <c r="L2199" s="183" t="str">
        <f>IF(B2199="","",IF('CLAIM FORM'!$M$7="",LIST!$A$77,IFERROR(VLOOKUP(B2199,'PHR (Project Hourly Rate)'!B:G,6,FALSE),LIST!$A$78)))</f>
        <v/>
      </c>
    </row>
    <row r="2200" spans="1:12" ht="36" customHeight="1">
      <c r="A2200" s="184">
        <v>2198</v>
      </c>
      <c r="B2200" s="46"/>
      <c r="C2200" s="47"/>
      <c r="D2200" s="48"/>
      <c r="E2200" s="49"/>
      <c r="F2200" s="49"/>
      <c r="G2200" s="41" t="str">
        <f>IF(C2200="","",VLOOKUP(WEEKDAY(C2200),LIST!$A$15:$B$21,2,FALSE))</f>
        <v/>
      </c>
      <c r="H2200" s="42" t="str">
        <f>IF(B2200="","",IF(L2200=LIST!$A$80,LIST!$A$78,IF(L2200=LIST!$A$81,LIST!$A$78,IF(L2200=LIST!$A$82,LIST!$A$78,IF(IFERROR(VLOOKUP(B2200,'PHR (Project Hourly Rate)'!B:G,6,FALSE),LIST!$A$78)=0,LIST!$A$79,L2200)))))</f>
        <v/>
      </c>
      <c r="I2200" s="42" t="str">
        <f>IF(B2200="","",IF(L2200=LIST!$A$75,"",IF(K2200=LIST!$A$76,LIST!$A$76,IF(L2200=LIST!$A$77,"",IF(L2200=LIST!$A$78,"",IF(L2200=LIST!$A$80,"",IF(L2200=LIST!$A$72,"",IF(L2200=LIST!$A$73,"",IF(L2200=LIST!$A$81,"",IF(L2200=LIST!$A$82,"",IF(L2200=LIST!$A$79,"",IF(K2200=LIST!$A$75,LIST!$A$75,ROUND(J2200*L2200,2)))))))))))))</f>
        <v/>
      </c>
      <c r="J2200" s="43">
        <f>IF(D2200="",0,IF(K2200=LIST!$A$75,0,IF(K2200=LIST!$A$76,0,IF(K2200=LIST!$A$77,0,IF(K2200=LIST!$A$78,0,(MIN(D2200,8)-K2200))))))</f>
        <v>0</v>
      </c>
      <c r="K2200" s="185" t="str">
        <f>IF(D2200="","",IF('CLAIM FORM'!$M$7="",0,IF(L2200=LIST!$A$78,0,IF('CLAIM FORM'!$M$7="R&amp;D",0,IF(E2200="",LIST!$A$75,IF(F2200=LIST!$F$30,0,IFERROR(((VLOOKUP(E2200,'TRAINING CODE'!B:D,3,FALSE)*MIN(D2200,8))),LIST!$A$76)))))))</f>
        <v/>
      </c>
      <c r="L2200" s="183" t="str">
        <f>IF(B2200="","",IF('CLAIM FORM'!$M$7="",LIST!$A$77,IFERROR(VLOOKUP(B2200,'PHR (Project Hourly Rate)'!B:G,6,FALSE),LIST!$A$78)))</f>
        <v/>
      </c>
    </row>
    <row r="2201" spans="1:12" ht="36" customHeight="1">
      <c r="A2201" s="184">
        <v>2199</v>
      </c>
      <c r="B2201" s="46"/>
      <c r="C2201" s="47"/>
      <c r="D2201" s="48"/>
      <c r="E2201" s="49"/>
      <c r="F2201" s="49"/>
      <c r="G2201" s="41" t="str">
        <f>IF(C2201="","",VLOOKUP(WEEKDAY(C2201),LIST!$A$15:$B$21,2,FALSE))</f>
        <v/>
      </c>
      <c r="H2201" s="42" t="str">
        <f>IF(B2201="","",IF(L2201=LIST!$A$80,LIST!$A$78,IF(L2201=LIST!$A$81,LIST!$A$78,IF(L2201=LIST!$A$82,LIST!$A$78,IF(IFERROR(VLOOKUP(B2201,'PHR (Project Hourly Rate)'!B:G,6,FALSE),LIST!$A$78)=0,LIST!$A$79,L2201)))))</f>
        <v/>
      </c>
      <c r="I2201" s="42" t="str">
        <f>IF(B2201="","",IF(L2201=LIST!$A$75,"",IF(K2201=LIST!$A$76,LIST!$A$76,IF(L2201=LIST!$A$77,"",IF(L2201=LIST!$A$78,"",IF(L2201=LIST!$A$80,"",IF(L2201=LIST!$A$72,"",IF(L2201=LIST!$A$73,"",IF(L2201=LIST!$A$81,"",IF(L2201=LIST!$A$82,"",IF(L2201=LIST!$A$79,"",IF(K2201=LIST!$A$75,LIST!$A$75,ROUND(J2201*L2201,2)))))))))))))</f>
        <v/>
      </c>
      <c r="J2201" s="43">
        <f>IF(D2201="",0,IF(K2201=LIST!$A$75,0,IF(K2201=LIST!$A$76,0,IF(K2201=LIST!$A$77,0,IF(K2201=LIST!$A$78,0,(MIN(D2201,8)-K2201))))))</f>
        <v>0</v>
      </c>
      <c r="K2201" s="185" t="str">
        <f>IF(D2201="","",IF('CLAIM FORM'!$M$7="",0,IF(L2201=LIST!$A$78,0,IF('CLAIM FORM'!$M$7="R&amp;D",0,IF(E2201="",LIST!$A$75,IF(F2201=LIST!$F$30,0,IFERROR(((VLOOKUP(E2201,'TRAINING CODE'!B:D,3,FALSE)*MIN(D2201,8))),LIST!$A$76)))))))</f>
        <v/>
      </c>
      <c r="L2201" s="183" t="str">
        <f>IF(B2201="","",IF('CLAIM FORM'!$M$7="",LIST!$A$77,IFERROR(VLOOKUP(B2201,'PHR (Project Hourly Rate)'!B:G,6,FALSE),LIST!$A$78)))</f>
        <v/>
      </c>
    </row>
    <row r="2202" spans="1:12" ht="36" customHeight="1">
      <c r="A2202" s="184">
        <v>2200</v>
      </c>
      <c r="B2202" s="46"/>
      <c r="C2202" s="47"/>
      <c r="D2202" s="48"/>
      <c r="E2202" s="49"/>
      <c r="F2202" s="49"/>
      <c r="G2202" s="41" t="str">
        <f>IF(C2202="","",VLOOKUP(WEEKDAY(C2202),LIST!$A$15:$B$21,2,FALSE))</f>
        <v/>
      </c>
      <c r="H2202" s="42" t="str">
        <f>IF(B2202="","",IF(L2202=LIST!$A$80,LIST!$A$78,IF(L2202=LIST!$A$81,LIST!$A$78,IF(L2202=LIST!$A$82,LIST!$A$78,IF(IFERROR(VLOOKUP(B2202,'PHR (Project Hourly Rate)'!B:G,6,FALSE),LIST!$A$78)=0,LIST!$A$79,L2202)))))</f>
        <v/>
      </c>
      <c r="I2202" s="42" t="str">
        <f>IF(B2202="","",IF(L2202=LIST!$A$75,"",IF(K2202=LIST!$A$76,LIST!$A$76,IF(L2202=LIST!$A$77,"",IF(L2202=LIST!$A$78,"",IF(L2202=LIST!$A$80,"",IF(L2202=LIST!$A$72,"",IF(L2202=LIST!$A$73,"",IF(L2202=LIST!$A$81,"",IF(L2202=LIST!$A$82,"",IF(L2202=LIST!$A$79,"",IF(K2202=LIST!$A$75,LIST!$A$75,ROUND(J2202*L2202,2)))))))))))))</f>
        <v/>
      </c>
      <c r="J2202" s="43">
        <f>IF(D2202="",0,IF(K2202=LIST!$A$75,0,IF(K2202=LIST!$A$76,0,IF(K2202=LIST!$A$77,0,IF(K2202=LIST!$A$78,0,(MIN(D2202,8)-K2202))))))</f>
        <v>0</v>
      </c>
      <c r="K2202" s="185" t="str">
        <f>IF(D2202="","",IF('CLAIM FORM'!$M$7="",0,IF(L2202=LIST!$A$78,0,IF('CLAIM FORM'!$M$7="R&amp;D",0,IF(E2202="",LIST!$A$75,IF(F2202=LIST!$F$30,0,IFERROR(((VLOOKUP(E2202,'TRAINING CODE'!B:D,3,FALSE)*MIN(D2202,8))),LIST!$A$76)))))))</f>
        <v/>
      </c>
      <c r="L2202" s="183" t="str">
        <f>IF(B2202="","",IF('CLAIM FORM'!$M$7="",LIST!$A$77,IFERROR(VLOOKUP(B2202,'PHR (Project Hourly Rate)'!B:G,6,FALSE),LIST!$A$78)))</f>
        <v/>
      </c>
    </row>
    <row r="2203" spans="1:12" ht="36" customHeight="1">
      <c r="A2203" s="184">
        <v>2201</v>
      </c>
      <c r="B2203" s="46"/>
      <c r="C2203" s="47"/>
      <c r="D2203" s="48"/>
      <c r="E2203" s="49"/>
      <c r="F2203" s="49"/>
      <c r="G2203" s="41" t="str">
        <f>IF(C2203="","",VLOOKUP(WEEKDAY(C2203),LIST!$A$15:$B$21,2,FALSE))</f>
        <v/>
      </c>
      <c r="H2203" s="42" t="str">
        <f>IF(B2203="","",IF(L2203=LIST!$A$80,LIST!$A$78,IF(L2203=LIST!$A$81,LIST!$A$78,IF(L2203=LIST!$A$82,LIST!$A$78,IF(IFERROR(VLOOKUP(B2203,'PHR (Project Hourly Rate)'!B:G,6,FALSE),LIST!$A$78)=0,LIST!$A$79,L2203)))))</f>
        <v/>
      </c>
      <c r="I2203" s="42" t="str">
        <f>IF(B2203="","",IF(L2203=LIST!$A$75,"",IF(K2203=LIST!$A$76,LIST!$A$76,IF(L2203=LIST!$A$77,"",IF(L2203=LIST!$A$78,"",IF(L2203=LIST!$A$80,"",IF(L2203=LIST!$A$72,"",IF(L2203=LIST!$A$73,"",IF(L2203=LIST!$A$81,"",IF(L2203=LIST!$A$82,"",IF(L2203=LIST!$A$79,"",IF(K2203=LIST!$A$75,LIST!$A$75,ROUND(J2203*L2203,2)))))))))))))</f>
        <v/>
      </c>
      <c r="J2203" s="43">
        <f>IF(D2203="",0,IF(K2203=LIST!$A$75,0,IF(K2203=LIST!$A$76,0,IF(K2203=LIST!$A$77,0,IF(K2203=LIST!$A$78,0,(MIN(D2203,8)-K2203))))))</f>
        <v>0</v>
      </c>
      <c r="K2203" s="185" t="str">
        <f>IF(D2203="","",IF('CLAIM FORM'!$M$7="",0,IF(L2203=LIST!$A$78,0,IF('CLAIM FORM'!$M$7="R&amp;D",0,IF(E2203="",LIST!$A$75,IF(F2203=LIST!$F$30,0,IFERROR(((VLOOKUP(E2203,'TRAINING CODE'!B:D,3,FALSE)*MIN(D2203,8))),LIST!$A$76)))))))</f>
        <v/>
      </c>
      <c r="L2203" s="183" t="str">
        <f>IF(B2203="","",IF('CLAIM FORM'!$M$7="",LIST!$A$77,IFERROR(VLOOKUP(B2203,'PHR (Project Hourly Rate)'!B:G,6,FALSE),LIST!$A$78)))</f>
        <v/>
      </c>
    </row>
    <row r="2204" spans="1:12" ht="36" customHeight="1">
      <c r="A2204" s="184">
        <v>2202</v>
      </c>
      <c r="B2204" s="46"/>
      <c r="C2204" s="47"/>
      <c r="D2204" s="48"/>
      <c r="E2204" s="49"/>
      <c r="F2204" s="49"/>
      <c r="G2204" s="41" t="str">
        <f>IF(C2204="","",VLOOKUP(WEEKDAY(C2204),LIST!$A$15:$B$21,2,FALSE))</f>
        <v/>
      </c>
      <c r="H2204" s="42" t="str">
        <f>IF(B2204="","",IF(L2204=LIST!$A$80,LIST!$A$78,IF(L2204=LIST!$A$81,LIST!$A$78,IF(L2204=LIST!$A$82,LIST!$A$78,IF(IFERROR(VLOOKUP(B2204,'PHR (Project Hourly Rate)'!B:G,6,FALSE),LIST!$A$78)=0,LIST!$A$79,L2204)))))</f>
        <v/>
      </c>
      <c r="I2204" s="42" t="str">
        <f>IF(B2204="","",IF(L2204=LIST!$A$75,"",IF(K2204=LIST!$A$76,LIST!$A$76,IF(L2204=LIST!$A$77,"",IF(L2204=LIST!$A$78,"",IF(L2204=LIST!$A$80,"",IF(L2204=LIST!$A$72,"",IF(L2204=LIST!$A$73,"",IF(L2204=LIST!$A$81,"",IF(L2204=LIST!$A$82,"",IF(L2204=LIST!$A$79,"",IF(K2204=LIST!$A$75,LIST!$A$75,ROUND(J2204*L2204,2)))))))))))))</f>
        <v/>
      </c>
      <c r="J2204" s="43">
        <f>IF(D2204="",0,IF(K2204=LIST!$A$75,0,IF(K2204=LIST!$A$76,0,IF(K2204=LIST!$A$77,0,IF(K2204=LIST!$A$78,0,(MIN(D2204,8)-K2204))))))</f>
        <v>0</v>
      </c>
      <c r="K2204" s="185" t="str">
        <f>IF(D2204="","",IF('CLAIM FORM'!$M$7="",0,IF(L2204=LIST!$A$78,0,IF('CLAIM FORM'!$M$7="R&amp;D",0,IF(E2204="",LIST!$A$75,IF(F2204=LIST!$F$30,0,IFERROR(((VLOOKUP(E2204,'TRAINING CODE'!B:D,3,FALSE)*MIN(D2204,8))),LIST!$A$76)))))))</f>
        <v/>
      </c>
      <c r="L2204" s="183" t="str">
        <f>IF(B2204="","",IF('CLAIM FORM'!$M$7="",LIST!$A$77,IFERROR(VLOOKUP(B2204,'PHR (Project Hourly Rate)'!B:G,6,FALSE),LIST!$A$78)))</f>
        <v/>
      </c>
    </row>
    <row r="2205" spans="1:12" ht="36" customHeight="1">
      <c r="A2205" s="184">
        <v>2203</v>
      </c>
      <c r="B2205" s="46"/>
      <c r="C2205" s="47"/>
      <c r="D2205" s="48"/>
      <c r="E2205" s="49"/>
      <c r="F2205" s="49"/>
      <c r="G2205" s="41" t="str">
        <f>IF(C2205="","",VLOOKUP(WEEKDAY(C2205),LIST!$A$15:$B$21,2,FALSE))</f>
        <v/>
      </c>
      <c r="H2205" s="42" t="str">
        <f>IF(B2205="","",IF(L2205=LIST!$A$80,LIST!$A$78,IF(L2205=LIST!$A$81,LIST!$A$78,IF(L2205=LIST!$A$82,LIST!$A$78,IF(IFERROR(VLOOKUP(B2205,'PHR (Project Hourly Rate)'!B:G,6,FALSE),LIST!$A$78)=0,LIST!$A$79,L2205)))))</f>
        <v/>
      </c>
      <c r="I2205" s="42" t="str">
        <f>IF(B2205="","",IF(L2205=LIST!$A$75,"",IF(K2205=LIST!$A$76,LIST!$A$76,IF(L2205=LIST!$A$77,"",IF(L2205=LIST!$A$78,"",IF(L2205=LIST!$A$80,"",IF(L2205=LIST!$A$72,"",IF(L2205=LIST!$A$73,"",IF(L2205=LIST!$A$81,"",IF(L2205=LIST!$A$82,"",IF(L2205=LIST!$A$79,"",IF(K2205=LIST!$A$75,LIST!$A$75,ROUND(J2205*L2205,2)))))))))))))</f>
        <v/>
      </c>
      <c r="J2205" s="43">
        <f>IF(D2205="",0,IF(K2205=LIST!$A$75,0,IF(K2205=LIST!$A$76,0,IF(K2205=LIST!$A$77,0,IF(K2205=LIST!$A$78,0,(MIN(D2205,8)-K2205))))))</f>
        <v>0</v>
      </c>
      <c r="K2205" s="185" t="str">
        <f>IF(D2205="","",IF('CLAIM FORM'!$M$7="",0,IF(L2205=LIST!$A$78,0,IF('CLAIM FORM'!$M$7="R&amp;D",0,IF(E2205="",LIST!$A$75,IF(F2205=LIST!$F$30,0,IFERROR(((VLOOKUP(E2205,'TRAINING CODE'!B:D,3,FALSE)*MIN(D2205,8))),LIST!$A$76)))))))</f>
        <v/>
      </c>
      <c r="L2205" s="183" t="str">
        <f>IF(B2205="","",IF('CLAIM FORM'!$M$7="",LIST!$A$77,IFERROR(VLOOKUP(B2205,'PHR (Project Hourly Rate)'!B:G,6,FALSE),LIST!$A$78)))</f>
        <v/>
      </c>
    </row>
    <row r="2206" spans="1:12" ht="36" customHeight="1">
      <c r="A2206" s="184">
        <v>2204</v>
      </c>
      <c r="B2206" s="46"/>
      <c r="C2206" s="47"/>
      <c r="D2206" s="48"/>
      <c r="E2206" s="49"/>
      <c r="F2206" s="49"/>
      <c r="G2206" s="41" t="str">
        <f>IF(C2206="","",VLOOKUP(WEEKDAY(C2206),LIST!$A$15:$B$21,2,FALSE))</f>
        <v/>
      </c>
      <c r="H2206" s="42" t="str">
        <f>IF(B2206="","",IF(L2206=LIST!$A$80,LIST!$A$78,IF(L2206=LIST!$A$81,LIST!$A$78,IF(L2206=LIST!$A$82,LIST!$A$78,IF(IFERROR(VLOOKUP(B2206,'PHR (Project Hourly Rate)'!B:G,6,FALSE),LIST!$A$78)=0,LIST!$A$79,L2206)))))</f>
        <v/>
      </c>
      <c r="I2206" s="42" t="str">
        <f>IF(B2206="","",IF(L2206=LIST!$A$75,"",IF(K2206=LIST!$A$76,LIST!$A$76,IF(L2206=LIST!$A$77,"",IF(L2206=LIST!$A$78,"",IF(L2206=LIST!$A$80,"",IF(L2206=LIST!$A$72,"",IF(L2206=LIST!$A$73,"",IF(L2206=LIST!$A$81,"",IF(L2206=LIST!$A$82,"",IF(L2206=LIST!$A$79,"",IF(K2206=LIST!$A$75,LIST!$A$75,ROUND(J2206*L2206,2)))))))))))))</f>
        <v/>
      </c>
      <c r="J2206" s="43">
        <f>IF(D2206="",0,IF(K2206=LIST!$A$75,0,IF(K2206=LIST!$A$76,0,IF(K2206=LIST!$A$77,0,IF(K2206=LIST!$A$78,0,(MIN(D2206,8)-K2206))))))</f>
        <v>0</v>
      </c>
      <c r="K2206" s="185" t="str">
        <f>IF(D2206="","",IF('CLAIM FORM'!$M$7="",0,IF(L2206=LIST!$A$78,0,IF('CLAIM FORM'!$M$7="R&amp;D",0,IF(E2206="",LIST!$A$75,IF(F2206=LIST!$F$30,0,IFERROR(((VLOOKUP(E2206,'TRAINING CODE'!B:D,3,FALSE)*MIN(D2206,8))),LIST!$A$76)))))))</f>
        <v/>
      </c>
      <c r="L2206" s="183" t="str">
        <f>IF(B2206="","",IF('CLAIM FORM'!$M$7="",LIST!$A$77,IFERROR(VLOOKUP(B2206,'PHR (Project Hourly Rate)'!B:G,6,FALSE),LIST!$A$78)))</f>
        <v/>
      </c>
    </row>
    <row r="2207" spans="1:12" ht="36" customHeight="1">
      <c r="A2207" s="184">
        <v>2205</v>
      </c>
      <c r="B2207" s="46"/>
      <c r="C2207" s="47"/>
      <c r="D2207" s="48"/>
      <c r="E2207" s="49"/>
      <c r="F2207" s="49"/>
      <c r="G2207" s="41" t="str">
        <f>IF(C2207="","",VLOOKUP(WEEKDAY(C2207),LIST!$A$15:$B$21,2,FALSE))</f>
        <v/>
      </c>
      <c r="H2207" s="42" t="str">
        <f>IF(B2207="","",IF(L2207=LIST!$A$80,LIST!$A$78,IF(L2207=LIST!$A$81,LIST!$A$78,IF(L2207=LIST!$A$82,LIST!$A$78,IF(IFERROR(VLOOKUP(B2207,'PHR (Project Hourly Rate)'!B:G,6,FALSE),LIST!$A$78)=0,LIST!$A$79,L2207)))))</f>
        <v/>
      </c>
      <c r="I2207" s="42" t="str">
        <f>IF(B2207="","",IF(L2207=LIST!$A$75,"",IF(K2207=LIST!$A$76,LIST!$A$76,IF(L2207=LIST!$A$77,"",IF(L2207=LIST!$A$78,"",IF(L2207=LIST!$A$80,"",IF(L2207=LIST!$A$72,"",IF(L2207=LIST!$A$73,"",IF(L2207=LIST!$A$81,"",IF(L2207=LIST!$A$82,"",IF(L2207=LIST!$A$79,"",IF(K2207=LIST!$A$75,LIST!$A$75,ROUND(J2207*L2207,2)))))))))))))</f>
        <v/>
      </c>
      <c r="J2207" s="43">
        <f>IF(D2207="",0,IF(K2207=LIST!$A$75,0,IF(K2207=LIST!$A$76,0,IF(K2207=LIST!$A$77,0,IF(K2207=LIST!$A$78,0,(MIN(D2207,8)-K2207))))))</f>
        <v>0</v>
      </c>
      <c r="K2207" s="185" t="str">
        <f>IF(D2207="","",IF('CLAIM FORM'!$M$7="",0,IF(L2207=LIST!$A$78,0,IF('CLAIM FORM'!$M$7="R&amp;D",0,IF(E2207="",LIST!$A$75,IF(F2207=LIST!$F$30,0,IFERROR(((VLOOKUP(E2207,'TRAINING CODE'!B:D,3,FALSE)*MIN(D2207,8))),LIST!$A$76)))))))</f>
        <v/>
      </c>
      <c r="L2207" s="183" t="str">
        <f>IF(B2207="","",IF('CLAIM FORM'!$M$7="",LIST!$A$77,IFERROR(VLOOKUP(B2207,'PHR (Project Hourly Rate)'!B:G,6,FALSE),LIST!$A$78)))</f>
        <v/>
      </c>
    </row>
    <row r="2208" spans="1:12" ht="36" customHeight="1">
      <c r="A2208" s="184">
        <v>2206</v>
      </c>
      <c r="B2208" s="46"/>
      <c r="C2208" s="47"/>
      <c r="D2208" s="48"/>
      <c r="E2208" s="49"/>
      <c r="F2208" s="49"/>
      <c r="G2208" s="41" t="str">
        <f>IF(C2208="","",VLOOKUP(WEEKDAY(C2208),LIST!$A$15:$B$21,2,FALSE))</f>
        <v/>
      </c>
      <c r="H2208" s="42" t="str">
        <f>IF(B2208="","",IF(L2208=LIST!$A$80,LIST!$A$78,IF(L2208=LIST!$A$81,LIST!$A$78,IF(L2208=LIST!$A$82,LIST!$A$78,IF(IFERROR(VLOOKUP(B2208,'PHR (Project Hourly Rate)'!B:G,6,FALSE),LIST!$A$78)=0,LIST!$A$79,L2208)))))</f>
        <v/>
      </c>
      <c r="I2208" s="42" t="str">
        <f>IF(B2208="","",IF(L2208=LIST!$A$75,"",IF(K2208=LIST!$A$76,LIST!$A$76,IF(L2208=LIST!$A$77,"",IF(L2208=LIST!$A$78,"",IF(L2208=LIST!$A$80,"",IF(L2208=LIST!$A$72,"",IF(L2208=LIST!$A$73,"",IF(L2208=LIST!$A$81,"",IF(L2208=LIST!$A$82,"",IF(L2208=LIST!$A$79,"",IF(K2208=LIST!$A$75,LIST!$A$75,ROUND(J2208*L2208,2)))))))))))))</f>
        <v/>
      </c>
      <c r="J2208" s="43">
        <f>IF(D2208="",0,IF(K2208=LIST!$A$75,0,IF(K2208=LIST!$A$76,0,IF(K2208=LIST!$A$77,0,IF(K2208=LIST!$A$78,0,(MIN(D2208,8)-K2208))))))</f>
        <v>0</v>
      </c>
      <c r="K2208" s="185" t="str">
        <f>IF(D2208="","",IF('CLAIM FORM'!$M$7="",0,IF(L2208=LIST!$A$78,0,IF('CLAIM FORM'!$M$7="R&amp;D",0,IF(E2208="",LIST!$A$75,IF(F2208=LIST!$F$30,0,IFERROR(((VLOOKUP(E2208,'TRAINING CODE'!B:D,3,FALSE)*MIN(D2208,8))),LIST!$A$76)))))))</f>
        <v/>
      </c>
      <c r="L2208" s="183" t="str">
        <f>IF(B2208="","",IF('CLAIM FORM'!$M$7="",LIST!$A$77,IFERROR(VLOOKUP(B2208,'PHR (Project Hourly Rate)'!B:G,6,FALSE),LIST!$A$78)))</f>
        <v/>
      </c>
    </row>
    <row r="2209" spans="1:12" ht="36" customHeight="1">
      <c r="A2209" s="184">
        <v>2207</v>
      </c>
      <c r="B2209" s="46"/>
      <c r="C2209" s="47"/>
      <c r="D2209" s="48"/>
      <c r="E2209" s="49"/>
      <c r="F2209" s="49"/>
      <c r="G2209" s="41" t="str">
        <f>IF(C2209="","",VLOOKUP(WEEKDAY(C2209),LIST!$A$15:$B$21,2,FALSE))</f>
        <v/>
      </c>
      <c r="H2209" s="42" t="str">
        <f>IF(B2209="","",IF(L2209=LIST!$A$80,LIST!$A$78,IF(L2209=LIST!$A$81,LIST!$A$78,IF(L2209=LIST!$A$82,LIST!$A$78,IF(IFERROR(VLOOKUP(B2209,'PHR (Project Hourly Rate)'!B:G,6,FALSE),LIST!$A$78)=0,LIST!$A$79,L2209)))))</f>
        <v/>
      </c>
      <c r="I2209" s="42" t="str">
        <f>IF(B2209="","",IF(L2209=LIST!$A$75,"",IF(K2209=LIST!$A$76,LIST!$A$76,IF(L2209=LIST!$A$77,"",IF(L2209=LIST!$A$78,"",IF(L2209=LIST!$A$80,"",IF(L2209=LIST!$A$72,"",IF(L2209=LIST!$A$73,"",IF(L2209=LIST!$A$81,"",IF(L2209=LIST!$A$82,"",IF(L2209=LIST!$A$79,"",IF(K2209=LIST!$A$75,LIST!$A$75,ROUND(J2209*L2209,2)))))))))))))</f>
        <v/>
      </c>
      <c r="J2209" s="43">
        <f>IF(D2209="",0,IF(K2209=LIST!$A$75,0,IF(K2209=LIST!$A$76,0,IF(K2209=LIST!$A$77,0,IF(K2209=LIST!$A$78,0,(MIN(D2209,8)-K2209))))))</f>
        <v>0</v>
      </c>
      <c r="K2209" s="185" t="str">
        <f>IF(D2209="","",IF('CLAIM FORM'!$M$7="",0,IF(L2209=LIST!$A$78,0,IF('CLAIM FORM'!$M$7="R&amp;D",0,IF(E2209="",LIST!$A$75,IF(F2209=LIST!$F$30,0,IFERROR(((VLOOKUP(E2209,'TRAINING CODE'!B:D,3,FALSE)*MIN(D2209,8))),LIST!$A$76)))))))</f>
        <v/>
      </c>
      <c r="L2209" s="183" t="str">
        <f>IF(B2209="","",IF('CLAIM FORM'!$M$7="",LIST!$A$77,IFERROR(VLOOKUP(B2209,'PHR (Project Hourly Rate)'!B:G,6,FALSE),LIST!$A$78)))</f>
        <v/>
      </c>
    </row>
    <row r="2210" spans="1:12" ht="36" customHeight="1">
      <c r="A2210" s="184">
        <v>2208</v>
      </c>
      <c r="B2210" s="46"/>
      <c r="C2210" s="47"/>
      <c r="D2210" s="48"/>
      <c r="E2210" s="49"/>
      <c r="F2210" s="49"/>
      <c r="G2210" s="41" t="str">
        <f>IF(C2210="","",VLOOKUP(WEEKDAY(C2210),LIST!$A$15:$B$21,2,FALSE))</f>
        <v/>
      </c>
      <c r="H2210" s="42" t="str">
        <f>IF(B2210="","",IF(L2210=LIST!$A$80,LIST!$A$78,IF(L2210=LIST!$A$81,LIST!$A$78,IF(L2210=LIST!$A$82,LIST!$A$78,IF(IFERROR(VLOOKUP(B2210,'PHR (Project Hourly Rate)'!B:G,6,FALSE),LIST!$A$78)=0,LIST!$A$79,L2210)))))</f>
        <v/>
      </c>
      <c r="I2210" s="42" t="str">
        <f>IF(B2210="","",IF(L2210=LIST!$A$75,"",IF(K2210=LIST!$A$76,LIST!$A$76,IF(L2210=LIST!$A$77,"",IF(L2210=LIST!$A$78,"",IF(L2210=LIST!$A$80,"",IF(L2210=LIST!$A$72,"",IF(L2210=LIST!$A$73,"",IF(L2210=LIST!$A$81,"",IF(L2210=LIST!$A$82,"",IF(L2210=LIST!$A$79,"",IF(K2210=LIST!$A$75,LIST!$A$75,ROUND(J2210*L2210,2)))))))))))))</f>
        <v/>
      </c>
      <c r="J2210" s="43">
        <f>IF(D2210="",0,IF(K2210=LIST!$A$75,0,IF(K2210=LIST!$A$76,0,IF(K2210=LIST!$A$77,0,IF(K2210=LIST!$A$78,0,(MIN(D2210,8)-K2210))))))</f>
        <v>0</v>
      </c>
      <c r="K2210" s="185" t="str">
        <f>IF(D2210="","",IF('CLAIM FORM'!$M$7="",0,IF(L2210=LIST!$A$78,0,IF('CLAIM FORM'!$M$7="R&amp;D",0,IF(E2210="",LIST!$A$75,IF(F2210=LIST!$F$30,0,IFERROR(((VLOOKUP(E2210,'TRAINING CODE'!B:D,3,FALSE)*MIN(D2210,8))),LIST!$A$76)))))))</f>
        <v/>
      </c>
      <c r="L2210" s="183" t="str">
        <f>IF(B2210="","",IF('CLAIM FORM'!$M$7="",LIST!$A$77,IFERROR(VLOOKUP(B2210,'PHR (Project Hourly Rate)'!B:G,6,FALSE),LIST!$A$78)))</f>
        <v/>
      </c>
    </row>
    <row r="2211" spans="1:12" ht="36" customHeight="1">
      <c r="A2211" s="184">
        <v>2209</v>
      </c>
      <c r="B2211" s="46"/>
      <c r="C2211" s="47"/>
      <c r="D2211" s="48"/>
      <c r="E2211" s="49"/>
      <c r="F2211" s="49"/>
      <c r="G2211" s="41" t="str">
        <f>IF(C2211="","",VLOOKUP(WEEKDAY(C2211),LIST!$A$15:$B$21,2,FALSE))</f>
        <v/>
      </c>
      <c r="H2211" s="42" t="str">
        <f>IF(B2211="","",IF(L2211=LIST!$A$80,LIST!$A$78,IF(L2211=LIST!$A$81,LIST!$A$78,IF(L2211=LIST!$A$82,LIST!$A$78,IF(IFERROR(VLOOKUP(B2211,'PHR (Project Hourly Rate)'!B:G,6,FALSE),LIST!$A$78)=0,LIST!$A$79,L2211)))))</f>
        <v/>
      </c>
      <c r="I2211" s="42" t="str">
        <f>IF(B2211="","",IF(L2211=LIST!$A$75,"",IF(K2211=LIST!$A$76,LIST!$A$76,IF(L2211=LIST!$A$77,"",IF(L2211=LIST!$A$78,"",IF(L2211=LIST!$A$80,"",IF(L2211=LIST!$A$72,"",IF(L2211=LIST!$A$73,"",IF(L2211=LIST!$A$81,"",IF(L2211=LIST!$A$82,"",IF(L2211=LIST!$A$79,"",IF(K2211=LIST!$A$75,LIST!$A$75,ROUND(J2211*L2211,2)))))))))))))</f>
        <v/>
      </c>
      <c r="J2211" s="43">
        <f>IF(D2211="",0,IF(K2211=LIST!$A$75,0,IF(K2211=LIST!$A$76,0,IF(K2211=LIST!$A$77,0,IF(K2211=LIST!$A$78,0,(MIN(D2211,8)-K2211))))))</f>
        <v>0</v>
      </c>
      <c r="K2211" s="185" t="str">
        <f>IF(D2211="","",IF('CLAIM FORM'!$M$7="",0,IF(L2211=LIST!$A$78,0,IF('CLAIM FORM'!$M$7="R&amp;D",0,IF(E2211="",LIST!$A$75,IF(F2211=LIST!$F$30,0,IFERROR(((VLOOKUP(E2211,'TRAINING CODE'!B:D,3,FALSE)*MIN(D2211,8))),LIST!$A$76)))))))</f>
        <v/>
      </c>
      <c r="L2211" s="183" t="str">
        <f>IF(B2211="","",IF('CLAIM FORM'!$M$7="",LIST!$A$77,IFERROR(VLOOKUP(B2211,'PHR (Project Hourly Rate)'!B:G,6,FALSE),LIST!$A$78)))</f>
        <v/>
      </c>
    </row>
    <row r="2212" spans="1:12" ht="36" customHeight="1">
      <c r="A2212" s="184">
        <v>2210</v>
      </c>
      <c r="B2212" s="46"/>
      <c r="C2212" s="47"/>
      <c r="D2212" s="48"/>
      <c r="E2212" s="49"/>
      <c r="F2212" s="49"/>
      <c r="G2212" s="41" t="str">
        <f>IF(C2212="","",VLOOKUP(WEEKDAY(C2212),LIST!$A$15:$B$21,2,FALSE))</f>
        <v/>
      </c>
      <c r="H2212" s="42" t="str">
        <f>IF(B2212="","",IF(L2212=LIST!$A$80,LIST!$A$78,IF(L2212=LIST!$A$81,LIST!$A$78,IF(L2212=LIST!$A$82,LIST!$A$78,IF(IFERROR(VLOOKUP(B2212,'PHR (Project Hourly Rate)'!B:G,6,FALSE),LIST!$A$78)=0,LIST!$A$79,L2212)))))</f>
        <v/>
      </c>
      <c r="I2212" s="42" t="str">
        <f>IF(B2212="","",IF(L2212=LIST!$A$75,"",IF(K2212=LIST!$A$76,LIST!$A$76,IF(L2212=LIST!$A$77,"",IF(L2212=LIST!$A$78,"",IF(L2212=LIST!$A$80,"",IF(L2212=LIST!$A$72,"",IF(L2212=LIST!$A$73,"",IF(L2212=LIST!$A$81,"",IF(L2212=LIST!$A$82,"",IF(L2212=LIST!$A$79,"",IF(K2212=LIST!$A$75,LIST!$A$75,ROUND(J2212*L2212,2)))))))))))))</f>
        <v/>
      </c>
      <c r="J2212" s="43">
        <f>IF(D2212="",0,IF(K2212=LIST!$A$75,0,IF(K2212=LIST!$A$76,0,IF(K2212=LIST!$A$77,0,IF(K2212=LIST!$A$78,0,(MIN(D2212,8)-K2212))))))</f>
        <v>0</v>
      </c>
      <c r="K2212" s="185" t="str">
        <f>IF(D2212="","",IF('CLAIM FORM'!$M$7="",0,IF(L2212=LIST!$A$78,0,IF('CLAIM FORM'!$M$7="R&amp;D",0,IF(E2212="",LIST!$A$75,IF(F2212=LIST!$F$30,0,IFERROR(((VLOOKUP(E2212,'TRAINING CODE'!B:D,3,FALSE)*MIN(D2212,8))),LIST!$A$76)))))))</f>
        <v/>
      </c>
      <c r="L2212" s="183" t="str">
        <f>IF(B2212="","",IF('CLAIM FORM'!$M$7="",LIST!$A$77,IFERROR(VLOOKUP(B2212,'PHR (Project Hourly Rate)'!B:G,6,FALSE),LIST!$A$78)))</f>
        <v/>
      </c>
    </row>
    <row r="2213" spans="1:12" ht="36" customHeight="1">
      <c r="A2213" s="184">
        <v>2211</v>
      </c>
      <c r="B2213" s="46"/>
      <c r="C2213" s="47"/>
      <c r="D2213" s="48"/>
      <c r="E2213" s="49"/>
      <c r="F2213" s="49"/>
      <c r="G2213" s="41" t="str">
        <f>IF(C2213="","",VLOOKUP(WEEKDAY(C2213),LIST!$A$15:$B$21,2,FALSE))</f>
        <v/>
      </c>
      <c r="H2213" s="42" t="str">
        <f>IF(B2213="","",IF(L2213=LIST!$A$80,LIST!$A$78,IF(L2213=LIST!$A$81,LIST!$A$78,IF(L2213=LIST!$A$82,LIST!$A$78,IF(IFERROR(VLOOKUP(B2213,'PHR (Project Hourly Rate)'!B:G,6,FALSE),LIST!$A$78)=0,LIST!$A$79,L2213)))))</f>
        <v/>
      </c>
      <c r="I2213" s="42" t="str">
        <f>IF(B2213="","",IF(L2213=LIST!$A$75,"",IF(K2213=LIST!$A$76,LIST!$A$76,IF(L2213=LIST!$A$77,"",IF(L2213=LIST!$A$78,"",IF(L2213=LIST!$A$80,"",IF(L2213=LIST!$A$72,"",IF(L2213=LIST!$A$73,"",IF(L2213=LIST!$A$81,"",IF(L2213=LIST!$A$82,"",IF(L2213=LIST!$A$79,"",IF(K2213=LIST!$A$75,LIST!$A$75,ROUND(J2213*L2213,2)))))))))))))</f>
        <v/>
      </c>
      <c r="J2213" s="43">
        <f>IF(D2213="",0,IF(K2213=LIST!$A$75,0,IF(K2213=LIST!$A$76,0,IF(K2213=LIST!$A$77,0,IF(K2213=LIST!$A$78,0,(MIN(D2213,8)-K2213))))))</f>
        <v>0</v>
      </c>
      <c r="K2213" s="185" t="str">
        <f>IF(D2213="","",IF('CLAIM FORM'!$M$7="",0,IF(L2213=LIST!$A$78,0,IF('CLAIM FORM'!$M$7="R&amp;D",0,IF(E2213="",LIST!$A$75,IF(F2213=LIST!$F$30,0,IFERROR(((VLOOKUP(E2213,'TRAINING CODE'!B:D,3,FALSE)*MIN(D2213,8))),LIST!$A$76)))))))</f>
        <v/>
      </c>
      <c r="L2213" s="183" t="str">
        <f>IF(B2213="","",IF('CLAIM FORM'!$M$7="",LIST!$A$77,IFERROR(VLOOKUP(B2213,'PHR (Project Hourly Rate)'!B:G,6,FALSE),LIST!$A$78)))</f>
        <v/>
      </c>
    </row>
    <row r="2214" spans="1:12" ht="36" customHeight="1">
      <c r="A2214" s="184">
        <v>2212</v>
      </c>
      <c r="B2214" s="46"/>
      <c r="C2214" s="47"/>
      <c r="D2214" s="48"/>
      <c r="E2214" s="49"/>
      <c r="F2214" s="49"/>
      <c r="G2214" s="41" t="str">
        <f>IF(C2214="","",VLOOKUP(WEEKDAY(C2214),LIST!$A$15:$B$21,2,FALSE))</f>
        <v/>
      </c>
      <c r="H2214" s="42" t="str">
        <f>IF(B2214="","",IF(L2214=LIST!$A$80,LIST!$A$78,IF(L2214=LIST!$A$81,LIST!$A$78,IF(L2214=LIST!$A$82,LIST!$A$78,IF(IFERROR(VLOOKUP(B2214,'PHR (Project Hourly Rate)'!B:G,6,FALSE),LIST!$A$78)=0,LIST!$A$79,L2214)))))</f>
        <v/>
      </c>
      <c r="I2214" s="42" t="str">
        <f>IF(B2214="","",IF(L2214=LIST!$A$75,"",IF(K2214=LIST!$A$76,LIST!$A$76,IF(L2214=LIST!$A$77,"",IF(L2214=LIST!$A$78,"",IF(L2214=LIST!$A$80,"",IF(L2214=LIST!$A$72,"",IF(L2214=LIST!$A$73,"",IF(L2214=LIST!$A$81,"",IF(L2214=LIST!$A$82,"",IF(L2214=LIST!$A$79,"",IF(K2214=LIST!$A$75,LIST!$A$75,ROUND(J2214*L2214,2)))))))))))))</f>
        <v/>
      </c>
      <c r="J2214" s="43">
        <f>IF(D2214="",0,IF(K2214=LIST!$A$75,0,IF(K2214=LIST!$A$76,0,IF(K2214=LIST!$A$77,0,IF(K2214=LIST!$A$78,0,(MIN(D2214,8)-K2214))))))</f>
        <v>0</v>
      </c>
      <c r="K2214" s="185" t="str">
        <f>IF(D2214="","",IF('CLAIM FORM'!$M$7="",0,IF(L2214=LIST!$A$78,0,IF('CLAIM FORM'!$M$7="R&amp;D",0,IF(E2214="",LIST!$A$75,IF(F2214=LIST!$F$30,0,IFERROR(((VLOOKUP(E2214,'TRAINING CODE'!B:D,3,FALSE)*MIN(D2214,8))),LIST!$A$76)))))))</f>
        <v/>
      </c>
      <c r="L2214" s="183" t="str">
        <f>IF(B2214="","",IF('CLAIM FORM'!$M$7="",LIST!$A$77,IFERROR(VLOOKUP(B2214,'PHR (Project Hourly Rate)'!B:G,6,FALSE),LIST!$A$78)))</f>
        <v/>
      </c>
    </row>
    <row r="2215" spans="1:12" ht="36" customHeight="1">
      <c r="A2215" s="184">
        <v>2213</v>
      </c>
      <c r="B2215" s="46"/>
      <c r="C2215" s="47"/>
      <c r="D2215" s="48"/>
      <c r="E2215" s="49"/>
      <c r="F2215" s="49"/>
      <c r="G2215" s="41" t="str">
        <f>IF(C2215="","",VLOOKUP(WEEKDAY(C2215),LIST!$A$15:$B$21,2,FALSE))</f>
        <v/>
      </c>
      <c r="H2215" s="42" t="str">
        <f>IF(B2215="","",IF(L2215=LIST!$A$80,LIST!$A$78,IF(L2215=LIST!$A$81,LIST!$A$78,IF(L2215=LIST!$A$82,LIST!$A$78,IF(IFERROR(VLOOKUP(B2215,'PHR (Project Hourly Rate)'!B:G,6,FALSE),LIST!$A$78)=0,LIST!$A$79,L2215)))))</f>
        <v/>
      </c>
      <c r="I2215" s="42" t="str">
        <f>IF(B2215="","",IF(L2215=LIST!$A$75,"",IF(K2215=LIST!$A$76,LIST!$A$76,IF(L2215=LIST!$A$77,"",IF(L2215=LIST!$A$78,"",IF(L2215=LIST!$A$80,"",IF(L2215=LIST!$A$72,"",IF(L2215=LIST!$A$73,"",IF(L2215=LIST!$A$81,"",IF(L2215=LIST!$A$82,"",IF(L2215=LIST!$A$79,"",IF(K2215=LIST!$A$75,LIST!$A$75,ROUND(J2215*L2215,2)))))))))))))</f>
        <v/>
      </c>
      <c r="J2215" s="43">
        <f>IF(D2215="",0,IF(K2215=LIST!$A$75,0,IF(K2215=LIST!$A$76,0,IF(K2215=LIST!$A$77,0,IF(K2215=LIST!$A$78,0,(MIN(D2215,8)-K2215))))))</f>
        <v>0</v>
      </c>
      <c r="K2215" s="185" t="str">
        <f>IF(D2215="","",IF('CLAIM FORM'!$M$7="",0,IF(L2215=LIST!$A$78,0,IF('CLAIM FORM'!$M$7="R&amp;D",0,IF(E2215="",LIST!$A$75,IF(F2215=LIST!$F$30,0,IFERROR(((VLOOKUP(E2215,'TRAINING CODE'!B:D,3,FALSE)*MIN(D2215,8))),LIST!$A$76)))))))</f>
        <v/>
      </c>
      <c r="L2215" s="183" t="str">
        <f>IF(B2215="","",IF('CLAIM FORM'!$M$7="",LIST!$A$77,IFERROR(VLOOKUP(B2215,'PHR (Project Hourly Rate)'!B:G,6,FALSE),LIST!$A$78)))</f>
        <v/>
      </c>
    </row>
    <row r="2216" spans="1:12" ht="36" customHeight="1">
      <c r="A2216" s="184">
        <v>2214</v>
      </c>
      <c r="B2216" s="46"/>
      <c r="C2216" s="47"/>
      <c r="D2216" s="48"/>
      <c r="E2216" s="49"/>
      <c r="F2216" s="49"/>
      <c r="G2216" s="41" t="str">
        <f>IF(C2216="","",VLOOKUP(WEEKDAY(C2216),LIST!$A$15:$B$21,2,FALSE))</f>
        <v/>
      </c>
      <c r="H2216" s="42" t="str">
        <f>IF(B2216="","",IF(L2216=LIST!$A$80,LIST!$A$78,IF(L2216=LIST!$A$81,LIST!$A$78,IF(L2216=LIST!$A$82,LIST!$A$78,IF(IFERROR(VLOOKUP(B2216,'PHR (Project Hourly Rate)'!B:G,6,FALSE),LIST!$A$78)=0,LIST!$A$79,L2216)))))</f>
        <v/>
      </c>
      <c r="I2216" s="42" t="str">
        <f>IF(B2216="","",IF(L2216=LIST!$A$75,"",IF(K2216=LIST!$A$76,LIST!$A$76,IF(L2216=LIST!$A$77,"",IF(L2216=LIST!$A$78,"",IF(L2216=LIST!$A$80,"",IF(L2216=LIST!$A$72,"",IF(L2216=LIST!$A$73,"",IF(L2216=LIST!$A$81,"",IF(L2216=LIST!$A$82,"",IF(L2216=LIST!$A$79,"",IF(K2216=LIST!$A$75,LIST!$A$75,ROUND(J2216*L2216,2)))))))))))))</f>
        <v/>
      </c>
      <c r="J2216" s="43">
        <f>IF(D2216="",0,IF(K2216=LIST!$A$75,0,IF(K2216=LIST!$A$76,0,IF(K2216=LIST!$A$77,0,IF(K2216=LIST!$A$78,0,(MIN(D2216,8)-K2216))))))</f>
        <v>0</v>
      </c>
      <c r="K2216" s="185" t="str">
        <f>IF(D2216="","",IF('CLAIM FORM'!$M$7="",0,IF(L2216=LIST!$A$78,0,IF('CLAIM FORM'!$M$7="R&amp;D",0,IF(E2216="",LIST!$A$75,IF(F2216=LIST!$F$30,0,IFERROR(((VLOOKUP(E2216,'TRAINING CODE'!B:D,3,FALSE)*MIN(D2216,8))),LIST!$A$76)))))))</f>
        <v/>
      </c>
      <c r="L2216" s="183" t="str">
        <f>IF(B2216="","",IF('CLAIM FORM'!$M$7="",LIST!$A$77,IFERROR(VLOOKUP(B2216,'PHR (Project Hourly Rate)'!B:G,6,FALSE),LIST!$A$78)))</f>
        <v/>
      </c>
    </row>
    <row r="2217" spans="1:12" ht="36" customHeight="1">
      <c r="A2217" s="184">
        <v>2215</v>
      </c>
      <c r="B2217" s="46"/>
      <c r="C2217" s="47"/>
      <c r="D2217" s="48"/>
      <c r="E2217" s="49"/>
      <c r="F2217" s="49"/>
      <c r="G2217" s="41" t="str">
        <f>IF(C2217="","",VLOOKUP(WEEKDAY(C2217),LIST!$A$15:$B$21,2,FALSE))</f>
        <v/>
      </c>
      <c r="H2217" s="42" t="str">
        <f>IF(B2217="","",IF(L2217=LIST!$A$80,LIST!$A$78,IF(L2217=LIST!$A$81,LIST!$A$78,IF(L2217=LIST!$A$82,LIST!$A$78,IF(IFERROR(VLOOKUP(B2217,'PHR (Project Hourly Rate)'!B:G,6,FALSE),LIST!$A$78)=0,LIST!$A$79,L2217)))))</f>
        <v/>
      </c>
      <c r="I2217" s="42" t="str">
        <f>IF(B2217="","",IF(L2217=LIST!$A$75,"",IF(K2217=LIST!$A$76,LIST!$A$76,IF(L2217=LIST!$A$77,"",IF(L2217=LIST!$A$78,"",IF(L2217=LIST!$A$80,"",IF(L2217=LIST!$A$72,"",IF(L2217=LIST!$A$73,"",IF(L2217=LIST!$A$81,"",IF(L2217=LIST!$A$82,"",IF(L2217=LIST!$A$79,"",IF(K2217=LIST!$A$75,LIST!$A$75,ROUND(J2217*L2217,2)))))))))))))</f>
        <v/>
      </c>
      <c r="J2217" s="43">
        <f>IF(D2217="",0,IF(K2217=LIST!$A$75,0,IF(K2217=LIST!$A$76,0,IF(K2217=LIST!$A$77,0,IF(K2217=LIST!$A$78,0,(MIN(D2217,8)-K2217))))))</f>
        <v>0</v>
      </c>
      <c r="K2217" s="185" t="str">
        <f>IF(D2217="","",IF('CLAIM FORM'!$M$7="",0,IF(L2217=LIST!$A$78,0,IF('CLAIM FORM'!$M$7="R&amp;D",0,IF(E2217="",LIST!$A$75,IF(F2217=LIST!$F$30,0,IFERROR(((VLOOKUP(E2217,'TRAINING CODE'!B:D,3,FALSE)*MIN(D2217,8))),LIST!$A$76)))))))</f>
        <v/>
      </c>
      <c r="L2217" s="183" t="str">
        <f>IF(B2217="","",IF('CLAIM FORM'!$M$7="",LIST!$A$77,IFERROR(VLOOKUP(B2217,'PHR (Project Hourly Rate)'!B:G,6,FALSE),LIST!$A$78)))</f>
        <v/>
      </c>
    </row>
    <row r="2218" spans="1:12" ht="36" customHeight="1">
      <c r="A2218" s="184">
        <v>2216</v>
      </c>
      <c r="B2218" s="46"/>
      <c r="C2218" s="47"/>
      <c r="D2218" s="48"/>
      <c r="E2218" s="49"/>
      <c r="F2218" s="49"/>
      <c r="G2218" s="41" t="str">
        <f>IF(C2218="","",VLOOKUP(WEEKDAY(C2218),LIST!$A$15:$B$21,2,FALSE))</f>
        <v/>
      </c>
      <c r="H2218" s="42" t="str">
        <f>IF(B2218="","",IF(L2218=LIST!$A$80,LIST!$A$78,IF(L2218=LIST!$A$81,LIST!$A$78,IF(L2218=LIST!$A$82,LIST!$A$78,IF(IFERROR(VLOOKUP(B2218,'PHR (Project Hourly Rate)'!B:G,6,FALSE),LIST!$A$78)=0,LIST!$A$79,L2218)))))</f>
        <v/>
      </c>
      <c r="I2218" s="42" t="str">
        <f>IF(B2218="","",IF(L2218=LIST!$A$75,"",IF(K2218=LIST!$A$76,LIST!$A$76,IF(L2218=LIST!$A$77,"",IF(L2218=LIST!$A$78,"",IF(L2218=LIST!$A$80,"",IF(L2218=LIST!$A$72,"",IF(L2218=LIST!$A$73,"",IF(L2218=LIST!$A$81,"",IF(L2218=LIST!$A$82,"",IF(L2218=LIST!$A$79,"",IF(K2218=LIST!$A$75,LIST!$A$75,ROUND(J2218*L2218,2)))))))))))))</f>
        <v/>
      </c>
      <c r="J2218" s="43">
        <f>IF(D2218="",0,IF(K2218=LIST!$A$75,0,IF(K2218=LIST!$A$76,0,IF(K2218=LIST!$A$77,0,IF(K2218=LIST!$A$78,0,(MIN(D2218,8)-K2218))))))</f>
        <v>0</v>
      </c>
      <c r="K2218" s="185" t="str">
        <f>IF(D2218="","",IF('CLAIM FORM'!$M$7="",0,IF(L2218=LIST!$A$78,0,IF('CLAIM FORM'!$M$7="R&amp;D",0,IF(E2218="",LIST!$A$75,IF(F2218=LIST!$F$30,0,IFERROR(((VLOOKUP(E2218,'TRAINING CODE'!B:D,3,FALSE)*MIN(D2218,8))),LIST!$A$76)))))))</f>
        <v/>
      </c>
      <c r="L2218" s="183" t="str">
        <f>IF(B2218="","",IF('CLAIM FORM'!$M$7="",LIST!$A$77,IFERROR(VLOOKUP(B2218,'PHR (Project Hourly Rate)'!B:G,6,FALSE),LIST!$A$78)))</f>
        <v/>
      </c>
    </row>
    <row r="2219" spans="1:12" ht="36" customHeight="1">
      <c r="A2219" s="184">
        <v>2217</v>
      </c>
      <c r="B2219" s="46"/>
      <c r="C2219" s="47"/>
      <c r="D2219" s="48"/>
      <c r="E2219" s="49"/>
      <c r="F2219" s="49"/>
      <c r="G2219" s="41" t="str">
        <f>IF(C2219="","",VLOOKUP(WEEKDAY(C2219),LIST!$A$15:$B$21,2,FALSE))</f>
        <v/>
      </c>
      <c r="H2219" s="42" t="str">
        <f>IF(B2219="","",IF(L2219=LIST!$A$80,LIST!$A$78,IF(L2219=LIST!$A$81,LIST!$A$78,IF(L2219=LIST!$A$82,LIST!$A$78,IF(IFERROR(VLOOKUP(B2219,'PHR (Project Hourly Rate)'!B:G,6,FALSE),LIST!$A$78)=0,LIST!$A$79,L2219)))))</f>
        <v/>
      </c>
      <c r="I2219" s="42" t="str">
        <f>IF(B2219="","",IF(L2219=LIST!$A$75,"",IF(K2219=LIST!$A$76,LIST!$A$76,IF(L2219=LIST!$A$77,"",IF(L2219=LIST!$A$78,"",IF(L2219=LIST!$A$80,"",IF(L2219=LIST!$A$72,"",IF(L2219=LIST!$A$73,"",IF(L2219=LIST!$A$81,"",IF(L2219=LIST!$A$82,"",IF(L2219=LIST!$A$79,"",IF(K2219=LIST!$A$75,LIST!$A$75,ROUND(J2219*L2219,2)))))))))))))</f>
        <v/>
      </c>
      <c r="J2219" s="43">
        <f>IF(D2219="",0,IF(K2219=LIST!$A$75,0,IF(K2219=LIST!$A$76,0,IF(K2219=LIST!$A$77,0,IF(K2219=LIST!$A$78,0,(MIN(D2219,8)-K2219))))))</f>
        <v>0</v>
      </c>
      <c r="K2219" s="185" t="str">
        <f>IF(D2219="","",IF('CLAIM FORM'!$M$7="",0,IF(L2219=LIST!$A$78,0,IF('CLAIM FORM'!$M$7="R&amp;D",0,IF(E2219="",LIST!$A$75,IF(F2219=LIST!$F$30,0,IFERROR(((VLOOKUP(E2219,'TRAINING CODE'!B:D,3,FALSE)*MIN(D2219,8))),LIST!$A$76)))))))</f>
        <v/>
      </c>
      <c r="L2219" s="183" t="str">
        <f>IF(B2219="","",IF('CLAIM FORM'!$M$7="",LIST!$A$77,IFERROR(VLOOKUP(B2219,'PHR (Project Hourly Rate)'!B:G,6,FALSE),LIST!$A$78)))</f>
        <v/>
      </c>
    </row>
    <row r="2220" spans="1:12" ht="36" customHeight="1">
      <c r="A2220" s="184">
        <v>2218</v>
      </c>
      <c r="B2220" s="46"/>
      <c r="C2220" s="47"/>
      <c r="D2220" s="48"/>
      <c r="E2220" s="49"/>
      <c r="F2220" s="49"/>
      <c r="G2220" s="41" t="str">
        <f>IF(C2220="","",VLOOKUP(WEEKDAY(C2220),LIST!$A$15:$B$21,2,FALSE))</f>
        <v/>
      </c>
      <c r="H2220" s="42" t="str">
        <f>IF(B2220="","",IF(L2220=LIST!$A$80,LIST!$A$78,IF(L2220=LIST!$A$81,LIST!$A$78,IF(L2220=LIST!$A$82,LIST!$A$78,IF(IFERROR(VLOOKUP(B2220,'PHR (Project Hourly Rate)'!B:G,6,FALSE),LIST!$A$78)=0,LIST!$A$79,L2220)))))</f>
        <v/>
      </c>
      <c r="I2220" s="42" t="str">
        <f>IF(B2220="","",IF(L2220=LIST!$A$75,"",IF(K2220=LIST!$A$76,LIST!$A$76,IF(L2220=LIST!$A$77,"",IF(L2220=LIST!$A$78,"",IF(L2220=LIST!$A$80,"",IF(L2220=LIST!$A$72,"",IF(L2220=LIST!$A$73,"",IF(L2220=LIST!$A$81,"",IF(L2220=LIST!$A$82,"",IF(L2220=LIST!$A$79,"",IF(K2220=LIST!$A$75,LIST!$A$75,ROUND(J2220*L2220,2)))))))))))))</f>
        <v/>
      </c>
      <c r="J2220" s="43">
        <f>IF(D2220="",0,IF(K2220=LIST!$A$75,0,IF(K2220=LIST!$A$76,0,IF(K2220=LIST!$A$77,0,IF(K2220=LIST!$A$78,0,(MIN(D2220,8)-K2220))))))</f>
        <v>0</v>
      </c>
      <c r="K2220" s="185" t="str">
        <f>IF(D2220="","",IF('CLAIM FORM'!$M$7="",0,IF(L2220=LIST!$A$78,0,IF('CLAIM FORM'!$M$7="R&amp;D",0,IF(E2220="",LIST!$A$75,IF(F2220=LIST!$F$30,0,IFERROR(((VLOOKUP(E2220,'TRAINING CODE'!B:D,3,FALSE)*MIN(D2220,8))),LIST!$A$76)))))))</f>
        <v/>
      </c>
      <c r="L2220" s="183" t="str">
        <f>IF(B2220="","",IF('CLAIM FORM'!$M$7="",LIST!$A$77,IFERROR(VLOOKUP(B2220,'PHR (Project Hourly Rate)'!B:G,6,FALSE),LIST!$A$78)))</f>
        <v/>
      </c>
    </row>
    <row r="2221" spans="1:12" ht="36" customHeight="1">
      <c r="A2221" s="184">
        <v>2219</v>
      </c>
      <c r="B2221" s="46"/>
      <c r="C2221" s="47"/>
      <c r="D2221" s="48"/>
      <c r="E2221" s="49"/>
      <c r="F2221" s="49"/>
      <c r="G2221" s="41" t="str">
        <f>IF(C2221="","",VLOOKUP(WEEKDAY(C2221),LIST!$A$15:$B$21,2,FALSE))</f>
        <v/>
      </c>
      <c r="H2221" s="42" t="str">
        <f>IF(B2221="","",IF(L2221=LIST!$A$80,LIST!$A$78,IF(L2221=LIST!$A$81,LIST!$A$78,IF(L2221=LIST!$A$82,LIST!$A$78,IF(IFERROR(VLOOKUP(B2221,'PHR (Project Hourly Rate)'!B:G,6,FALSE),LIST!$A$78)=0,LIST!$A$79,L2221)))))</f>
        <v/>
      </c>
      <c r="I2221" s="42" t="str">
        <f>IF(B2221="","",IF(L2221=LIST!$A$75,"",IF(K2221=LIST!$A$76,LIST!$A$76,IF(L2221=LIST!$A$77,"",IF(L2221=LIST!$A$78,"",IF(L2221=LIST!$A$80,"",IF(L2221=LIST!$A$72,"",IF(L2221=LIST!$A$73,"",IF(L2221=LIST!$A$81,"",IF(L2221=LIST!$A$82,"",IF(L2221=LIST!$A$79,"",IF(K2221=LIST!$A$75,LIST!$A$75,ROUND(J2221*L2221,2)))))))))))))</f>
        <v/>
      </c>
      <c r="J2221" s="43">
        <f>IF(D2221="",0,IF(K2221=LIST!$A$75,0,IF(K2221=LIST!$A$76,0,IF(K2221=LIST!$A$77,0,IF(K2221=LIST!$A$78,0,(MIN(D2221,8)-K2221))))))</f>
        <v>0</v>
      </c>
      <c r="K2221" s="185" t="str">
        <f>IF(D2221="","",IF('CLAIM FORM'!$M$7="",0,IF(L2221=LIST!$A$78,0,IF('CLAIM FORM'!$M$7="R&amp;D",0,IF(E2221="",LIST!$A$75,IF(F2221=LIST!$F$30,0,IFERROR(((VLOOKUP(E2221,'TRAINING CODE'!B:D,3,FALSE)*MIN(D2221,8))),LIST!$A$76)))))))</f>
        <v/>
      </c>
      <c r="L2221" s="183" t="str">
        <f>IF(B2221="","",IF('CLAIM FORM'!$M$7="",LIST!$A$77,IFERROR(VLOOKUP(B2221,'PHR (Project Hourly Rate)'!B:G,6,FALSE),LIST!$A$78)))</f>
        <v/>
      </c>
    </row>
    <row r="2222" spans="1:12" ht="36" customHeight="1">
      <c r="A2222" s="184">
        <v>2220</v>
      </c>
      <c r="B2222" s="46"/>
      <c r="C2222" s="47"/>
      <c r="D2222" s="48"/>
      <c r="E2222" s="49"/>
      <c r="F2222" s="49"/>
      <c r="G2222" s="41" t="str">
        <f>IF(C2222="","",VLOOKUP(WEEKDAY(C2222),LIST!$A$15:$B$21,2,FALSE))</f>
        <v/>
      </c>
      <c r="H2222" s="42" t="str">
        <f>IF(B2222="","",IF(L2222=LIST!$A$80,LIST!$A$78,IF(L2222=LIST!$A$81,LIST!$A$78,IF(L2222=LIST!$A$82,LIST!$A$78,IF(IFERROR(VLOOKUP(B2222,'PHR (Project Hourly Rate)'!B:G,6,FALSE),LIST!$A$78)=0,LIST!$A$79,L2222)))))</f>
        <v/>
      </c>
      <c r="I2222" s="42" t="str">
        <f>IF(B2222="","",IF(L2222=LIST!$A$75,"",IF(K2222=LIST!$A$76,LIST!$A$76,IF(L2222=LIST!$A$77,"",IF(L2222=LIST!$A$78,"",IF(L2222=LIST!$A$80,"",IF(L2222=LIST!$A$72,"",IF(L2222=LIST!$A$73,"",IF(L2222=LIST!$A$81,"",IF(L2222=LIST!$A$82,"",IF(L2222=LIST!$A$79,"",IF(K2222=LIST!$A$75,LIST!$A$75,ROUND(J2222*L2222,2)))))))))))))</f>
        <v/>
      </c>
      <c r="J2222" s="43">
        <f>IF(D2222="",0,IF(K2222=LIST!$A$75,0,IF(K2222=LIST!$A$76,0,IF(K2222=LIST!$A$77,0,IF(K2222=LIST!$A$78,0,(MIN(D2222,8)-K2222))))))</f>
        <v>0</v>
      </c>
      <c r="K2222" s="185" t="str">
        <f>IF(D2222="","",IF('CLAIM FORM'!$M$7="",0,IF(L2222=LIST!$A$78,0,IF('CLAIM FORM'!$M$7="R&amp;D",0,IF(E2222="",LIST!$A$75,IF(F2222=LIST!$F$30,0,IFERROR(((VLOOKUP(E2222,'TRAINING CODE'!B:D,3,FALSE)*MIN(D2222,8))),LIST!$A$76)))))))</f>
        <v/>
      </c>
      <c r="L2222" s="183" t="str">
        <f>IF(B2222="","",IF('CLAIM FORM'!$M$7="",LIST!$A$77,IFERROR(VLOOKUP(B2222,'PHR (Project Hourly Rate)'!B:G,6,FALSE),LIST!$A$78)))</f>
        <v/>
      </c>
    </row>
    <row r="2223" spans="1:12" ht="36" customHeight="1">
      <c r="A2223" s="184">
        <v>2221</v>
      </c>
      <c r="B2223" s="46"/>
      <c r="C2223" s="47"/>
      <c r="D2223" s="48"/>
      <c r="E2223" s="49"/>
      <c r="F2223" s="49"/>
      <c r="G2223" s="41" t="str">
        <f>IF(C2223="","",VLOOKUP(WEEKDAY(C2223),LIST!$A$15:$B$21,2,FALSE))</f>
        <v/>
      </c>
      <c r="H2223" s="42" t="str">
        <f>IF(B2223="","",IF(L2223=LIST!$A$80,LIST!$A$78,IF(L2223=LIST!$A$81,LIST!$A$78,IF(L2223=LIST!$A$82,LIST!$A$78,IF(IFERROR(VLOOKUP(B2223,'PHR (Project Hourly Rate)'!B:G,6,FALSE),LIST!$A$78)=0,LIST!$A$79,L2223)))))</f>
        <v/>
      </c>
      <c r="I2223" s="42" t="str">
        <f>IF(B2223="","",IF(L2223=LIST!$A$75,"",IF(K2223=LIST!$A$76,LIST!$A$76,IF(L2223=LIST!$A$77,"",IF(L2223=LIST!$A$78,"",IF(L2223=LIST!$A$80,"",IF(L2223=LIST!$A$72,"",IF(L2223=LIST!$A$73,"",IF(L2223=LIST!$A$81,"",IF(L2223=LIST!$A$82,"",IF(L2223=LIST!$A$79,"",IF(K2223=LIST!$A$75,LIST!$A$75,ROUND(J2223*L2223,2)))))))))))))</f>
        <v/>
      </c>
      <c r="J2223" s="43">
        <f>IF(D2223="",0,IF(K2223=LIST!$A$75,0,IF(K2223=LIST!$A$76,0,IF(K2223=LIST!$A$77,0,IF(K2223=LIST!$A$78,0,(MIN(D2223,8)-K2223))))))</f>
        <v>0</v>
      </c>
      <c r="K2223" s="185" t="str">
        <f>IF(D2223="","",IF('CLAIM FORM'!$M$7="",0,IF(L2223=LIST!$A$78,0,IF('CLAIM FORM'!$M$7="R&amp;D",0,IF(E2223="",LIST!$A$75,IF(F2223=LIST!$F$30,0,IFERROR(((VLOOKUP(E2223,'TRAINING CODE'!B:D,3,FALSE)*MIN(D2223,8))),LIST!$A$76)))))))</f>
        <v/>
      </c>
      <c r="L2223" s="183" t="str">
        <f>IF(B2223="","",IF('CLAIM FORM'!$M$7="",LIST!$A$77,IFERROR(VLOOKUP(B2223,'PHR (Project Hourly Rate)'!B:G,6,FALSE),LIST!$A$78)))</f>
        <v/>
      </c>
    </row>
    <row r="2224" spans="1:12" ht="36" customHeight="1">
      <c r="A2224" s="184">
        <v>2222</v>
      </c>
      <c r="B2224" s="46"/>
      <c r="C2224" s="47"/>
      <c r="D2224" s="48"/>
      <c r="E2224" s="49"/>
      <c r="F2224" s="49"/>
      <c r="G2224" s="41" t="str">
        <f>IF(C2224="","",VLOOKUP(WEEKDAY(C2224),LIST!$A$15:$B$21,2,FALSE))</f>
        <v/>
      </c>
      <c r="H2224" s="42" t="str">
        <f>IF(B2224="","",IF(L2224=LIST!$A$80,LIST!$A$78,IF(L2224=LIST!$A$81,LIST!$A$78,IF(L2224=LIST!$A$82,LIST!$A$78,IF(IFERROR(VLOOKUP(B2224,'PHR (Project Hourly Rate)'!B:G,6,FALSE),LIST!$A$78)=0,LIST!$A$79,L2224)))))</f>
        <v/>
      </c>
      <c r="I2224" s="42" t="str">
        <f>IF(B2224="","",IF(L2224=LIST!$A$75,"",IF(K2224=LIST!$A$76,LIST!$A$76,IF(L2224=LIST!$A$77,"",IF(L2224=LIST!$A$78,"",IF(L2224=LIST!$A$80,"",IF(L2224=LIST!$A$72,"",IF(L2224=LIST!$A$73,"",IF(L2224=LIST!$A$81,"",IF(L2224=LIST!$A$82,"",IF(L2224=LIST!$A$79,"",IF(K2224=LIST!$A$75,LIST!$A$75,ROUND(J2224*L2224,2)))))))))))))</f>
        <v/>
      </c>
      <c r="J2224" s="43">
        <f>IF(D2224="",0,IF(K2224=LIST!$A$75,0,IF(K2224=LIST!$A$76,0,IF(K2224=LIST!$A$77,0,IF(K2224=LIST!$A$78,0,(MIN(D2224,8)-K2224))))))</f>
        <v>0</v>
      </c>
      <c r="K2224" s="185" t="str">
        <f>IF(D2224="","",IF('CLAIM FORM'!$M$7="",0,IF(L2224=LIST!$A$78,0,IF('CLAIM FORM'!$M$7="R&amp;D",0,IF(E2224="",LIST!$A$75,IF(F2224=LIST!$F$30,0,IFERROR(((VLOOKUP(E2224,'TRAINING CODE'!B:D,3,FALSE)*MIN(D2224,8))),LIST!$A$76)))))))</f>
        <v/>
      </c>
      <c r="L2224" s="183" t="str">
        <f>IF(B2224="","",IF('CLAIM FORM'!$M$7="",LIST!$A$77,IFERROR(VLOOKUP(B2224,'PHR (Project Hourly Rate)'!B:G,6,FALSE),LIST!$A$78)))</f>
        <v/>
      </c>
    </row>
    <row r="2225" spans="1:12" ht="36" customHeight="1">
      <c r="A2225" s="184">
        <v>2223</v>
      </c>
      <c r="B2225" s="46"/>
      <c r="C2225" s="47"/>
      <c r="D2225" s="48"/>
      <c r="E2225" s="49"/>
      <c r="F2225" s="49"/>
      <c r="G2225" s="41" t="str">
        <f>IF(C2225="","",VLOOKUP(WEEKDAY(C2225),LIST!$A$15:$B$21,2,FALSE))</f>
        <v/>
      </c>
      <c r="H2225" s="42" t="str">
        <f>IF(B2225="","",IF(L2225=LIST!$A$80,LIST!$A$78,IF(L2225=LIST!$A$81,LIST!$A$78,IF(L2225=LIST!$A$82,LIST!$A$78,IF(IFERROR(VLOOKUP(B2225,'PHR (Project Hourly Rate)'!B:G,6,FALSE),LIST!$A$78)=0,LIST!$A$79,L2225)))))</f>
        <v/>
      </c>
      <c r="I2225" s="42" t="str">
        <f>IF(B2225="","",IF(L2225=LIST!$A$75,"",IF(K2225=LIST!$A$76,LIST!$A$76,IF(L2225=LIST!$A$77,"",IF(L2225=LIST!$A$78,"",IF(L2225=LIST!$A$80,"",IF(L2225=LIST!$A$72,"",IF(L2225=LIST!$A$73,"",IF(L2225=LIST!$A$81,"",IF(L2225=LIST!$A$82,"",IF(L2225=LIST!$A$79,"",IF(K2225=LIST!$A$75,LIST!$A$75,ROUND(J2225*L2225,2)))))))))))))</f>
        <v/>
      </c>
      <c r="J2225" s="43">
        <f>IF(D2225="",0,IF(K2225=LIST!$A$75,0,IF(K2225=LIST!$A$76,0,IF(K2225=LIST!$A$77,0,IF(K2225=LIST!$A$78,0,(MIN(D2225,8)-K2225))))))</f>
        <v>0</v>
      </c>
      <c r="K2225" s="185" t="str">
        <f>IF(D2225="","",IF('CLAIM FORM'!$M$7="",0,IF(L2225=LIST!$A$78,0,IF('CLAIM FORM'!$M$7="R&amp;D",0,IF(E2225="",LIST!$A$75,IF(F2225=LIST!$F$30,0,IFERROR(((VLOOKUP(E2225,'TRAINING CODE'!B:D,3,FALSE)*MIN(D2225,8))),LIST!$A$76)))))))</f>
        <v/>
      </c>
      <c r="L2225" s="183" t="str">
        <f>IF(B2225="","",IF('CLAIM FORM'!$M$7="",LIST!$A$77,IFERROR(VLOOKUP(B2225,'PHR (Project Hourly Rate)'!B:G,6,FALSE),LIST!$A$78)))</f>
        <v/>
      </c>
    </row>
    <row r="2226" spans="1:12" ht="36" customHeight="1">
      <c r="A2226" s="184">
        <v>2224</v>
      </c>
      <c r="B2226" s="46"/>
      <c r="C2226" s="47"/>
      <c r="D2226" s="48"/>
      <c r="E2226" s="49"/>
      <c r="F2226" s="49"/>
      <c r="G2226" s="41" t="str">
        <f>IF(C2226="","",VLOOKUP(WEEKDAY(C2226),LIST!$A$15:$B$21,2,FALSE))</f>
        <v/>
      </c>
      <c r="H2226" s="42" t="str">
        <f>IF(B2226="","",IF(L2226=LIST!$A$80,LIST!$A$78,IF(L2226=LIST!$A$81,LIST!$A$78,IF(L2226=LIST!$A$82,LIST!$A$78,IF(IFERROR(VLOOKUP(B2226,'PHR (Project Hourly Rate)'!B:G,6,FALSE),LIST!$A$78)=0,LIST!$A$79,L2226)))))</f>
        <v/>
      </c>
      <c r="I2226" s="42" t="str">
        <f>IF(B2226="","",IF(L2226=LIST!$A$75,"",IF(K2226=LIST!$A$76,LIST!$A$76,IF(L2226=LIST!$A$77,"",IF(L2226=LIST!$A$78,"",IF(L2226=LIST!$A$80,"",IF(L2226=LIST!$A$72,"",IF(L2226=LIST!$A$73,"",IF(L2226=LIST!$A$81,"",IF(L2226=LIST!$A$82,"",IF(L2226=LIST!$A$79,"",IF(K2226=LIST!$A$75,LIST!$A$75,ROUND(J2226*L2226,2)))))))))))))</f>
        <v/>
      </c>
      <c r="J2226" s="43">
        <f>IF(D2226="",0,IF(K2226=LIST!$A$75,0,IF(K2226=LIST!$A$76,0,IF(K2226=LIST!$A$77,0,IF(K2226=LIST!$A$78,0,(MIN(D2226,8)-K2226))))))</f>
        <v>0</v>
      </c>
      <c r="K2226" s="185" t="str">
        <f>IF(D2226="","",IF('CLAIM FORM'!$M$7="",0,IF(L2226=LIST!$A$78,0,IF('CLAIM FORM'!$M$7="R&amp;D",0,IF(E2226="",LIST!$A$75,IF(F2226=LIST!$F$30,0,IFERROR(((VLOOKUP(E2226,'TRAINING CODE'!B:D,3,FALSE)*MIN(D2226,8))),LIST!$A$76)))))))</f>
        <v/>
      </c>
      <c r="L2226" s="183" t="str">
        <f>IF(B2226="","",IF('CLAIM FORM'!$M$7="",LIST!$A$77,IFERROR(VLOOKUP(B2226,'PHR (Project Hourly Rate)'!B:G,6,FALSE),LIST!$A$78)))</f>
        <v/>
      </c>
    </row>
    <row r="2227" spans="1:12" ht="36" customHeight="1">
      <c r="A2227" s="184">
        <v>2225</v>
      </c>
      <c r="B2227" s="46"/>
      <c r="C2227" s="47"/>
      <c r="D2227" s="48"/>
      <c r="E2227" s="49"/>
      <c r="F2227" s="49"/>
      <c r="G2227" s="41" t="str">
        <f>IF(C2227="","",VLOOKUP(WEEKDAY(C2227),LIST!$A$15:$B$21,2,FALSE))</f>
        <v/>
      </c>
      <c r="H2227" s="42" t="str">
        <f>IF(B2227="","",IF(L2227=LIST!$A$80,LIST!$A$78,IF(L2227=LIST!$A$81,LIST!$A$78,IF(L2227=LIST!$A$82,LIST!$A$78,IF(IFERROR(VLOOKUP(B2227,'PHR (Project Hourly Rate)'!B:G,6,FALSE),LIST!$A$78)=0,LIST!$A$79,L2227)))))</f>
        <v/>
      </c>
      <c r="I2227" s="42" t="str">
        <f>IF(B2227="","",IF(L2227=LIST!$A$75,"",IF(K2227=LIST!$A$76,LIST!$A$76,IF(L2227=LIST!$A$77,"",IF(L2227=LIST!$A$78,"",IF(L2227=LIST!$A$80,"",IF(L2227=LIST!$A$72,"",IF(L2227=LIST!$A$73,"",IF(L2227=LIST!$A$81,"",IF(L2227=LIST!$A$82,"",IF(L2227=LIST!$A$79,"",IF(K2227=LIST!$A$75,LIST!$A$75,ROUND(J2227*L2227,2)))))))))))))</f>
        <v/>
      </c>
      <c r="J2227" s="43">
        <f>IF(D2227="",0,IF(K2227=LIST!$A$75,0,IF(K2227=LIST!$A$76,0,IF(K2227=LIST!$A$77,0,IF(K2227=LIST!$A$78,0,(MIN(D2227,8)-K2227))))))</f>
        <v>0</v>
      </c>
      <c r="K2227" s="185" t="str">
        <f>IF(D2227="","",IF('CLAIM FORM'!$M$7="",0,IF(L2227=LIST!$A$78,0,IF('CLAIM FORM'!$M$7="R&amp;D",0,IF(E2227="",LIST!$A$75,IF(F2227=LIST!$F$30,0,IFERROR(((VLOOKUP(E2227,'TRAINING CODE'!B:D,3,FALSE)*MIN(D2227,8))),LIST!$A$76)))))))</f>
        <v/>
      </c>
      <c r="L2227" s="183" t="str">
        <f>IF(B2227="","",IF('CLAIM FORM'!$M$7="",LIST!$A$77,IFERROR(VLOOKUP(B2227,'PHR (Project Hourly Rate)'!B:G,6,FALSE),LIST!$A$78)))</f>
        <v/>
      </c>
    </row>
    <row r="2228" spans="1:12" ht="36" customHeight="1">
      <c r="A2228" s="184">
        <v>2226</v>
      </c>
      <c r="B2228" s="46"/>
      <c r="C2228" s="47"/>
      <c r="D2228" s="48"/>
      <c r="E2228" s="49"/>
      <c r="F2228" s="49"/>
      <c r="G2228" s="41" t="str">
        <f>IF(C2228="","",VLOOKUP(WEEKDAY(C2228),LIST!$A$15:$B$21,2,FALSE))</f>
        <v/>
      </c>
      <c r="H2228" s="42" t="str">
        <f>IF(B2228="","",IF(L2228=LIST!$A$80,LIST!$A$78,IF(L2228=LIST!$A$81,LIST!$A$78,IF(L2228=LIST!$A$82,LIST!$A$78,IF(IFERROR(VLOOKUP(B2228,'PHR (Project Hourly Rate)'!B:G,6,FALSE),LIST!$A$78)=0,LIST!$A$79,L2228)))))</f>
        <v/>
      </c>
      <c r="I2228" s="42" t="str">
        <f>IF(B2228="","",IF(L2228=LIST!$A$75,"",IF(K2228=LIST!$A$76,LIST!$A$76,IF(L2228=LIST!$A$77,"",IF(L2228=LIST!$A$78,"",IF(L2228=LIST!$A$80,"",IF(L2228=LIST!$A$72,"",IF(L2228=LIST!$A$73,"",IF(L2228=LIST!$A$81,"",IF(L2228=LIST!$A$82,"",IF(L2228=LIST!$A$79,"",IF(K2228=LIST!$A$75,LIST!$A$75,ROUND(J2228*L2228,2)))))))))))))</f>
        <v/>
      </c>
      <c r="J2228" s="43">
        <f>IF(D2228="",0,IF(K2228=LIST!$A$75,0,IF(K2228=LIST!$A$76,0,IF(K2228=LIST!$A$77,0,IF(K2228=LIST!$A$78,0,(MIN(D2228,8)-K2228))))))</f>
        <v>0</v>
      </c>
      <c r="K2228" s="185" t="str">
        <f>IF(D2228="","",IF('CLAIM FORM'!$M$7="",0,IF(L2228=LIST!$A$78,0,IF('CLAIM FORM'!$M$7="R&amp;D",0,IF(E2228="",LIST!$A$75,IF(F2228=LIST!$F$30,0,IFERROR(((VLOOKUP(E2228,'TRAINING CODE'!B:D,3,FALSE)*MIN(D2228,8))),LIST!$A$76)))))))</f>
        <v/>
      </c>
      <c r="L2228" s="183" t="str">
        <f>IF(B2228="","",IF('CLAIM FORM'!$M$7="",LIST!$A$77,IFERROR(VLOOKUP(B2228,'PHR (Project Hourly Rate)'!B:G,6,FALSE),LIST!$A$78)))</f>
        <v/>
      </c>
    </row>
    <row r="2229" spans="1:12" ht="36" customHeight="1">
      <c r="A2229" s="184">
        <v>2227</v>
      </c>
      <c r="B2229" s="46"/>
      <c r="C2229" s="47"/>
      <c r="D2229" s="48"/>
      <c r="E2229" s="49"/>
      <c r="F2229" s="49"/>
      <c r="G2229" s="41" t="str">
        <f>IF(C2229="","",VLOOKUP(WEEKDAY(C2229),LIST!$A$15:$B$21,2,FALSE))</f>
        <v/>
      </c>
      <c r="H2229" s="42" t="str">
        <f>IF(B2229="","",IF(L2229=LIST!$A$80,LIST!$A$78,IF(L2229=LIST!$A$81,LIST!$A$78,IF(L2229=LIST!$A$82,LIST!$A$78,IF(IFERROR(VLOOKUP(B2229,'PHR (Project Hourly Rate)'!B:G,6,FALSE),LIST!$A$78)=0,LIST!$A$79,L2229)))))</f>
        <v/>
      </c>
      <c r="I2229" s="42" t="str">
        <f>IF(B2229="","",IF(L2229=LIST!$A$75,"",IF(K2229=LIST!$A$76,LIST!$A$76,IF(L2229=LIST!$A$77,"",IF(L2229=LIST!$A$78,"",IF(L2229=LIST!$A$80,"",IF(L2229=LIST!$A$72,"",IF(L2229=LIST!$A$73,"",IF(L2229=LIST!$A$81,"",IF(L2229=LIST!$A$82,"",IF(L2229=LIST!$A$79,"",IF(K2229=LIST!$A$75,LIST!$A$75,ROUND(J2229*L2229,2)))))))))))))</f>
        <v/>
      </c>
      <c r="J2229" s="43">
        <f>IF(D2229="",0,IF(K2229=LIST!$A$75,0,IF(K2229=LIST!$A$76,0,IF(K2229=LIST!$A$77,0,IF(K2229=LIST!$A$78,0,(MIN(D2229,8)-K2229))))))</f>
        <v>0</v>
      </c>
      <c r="K2229" s="185" t="str">
        <f>IF(D2229="","",IF('CLAIM FORM'!$M$7="",0,IF(L2229=LIST!$A$78,0,IF('CLAIM FORM'!$M$7="R&amp;D",0,IF(E2229="",LIST!$A$75,IF(F2229=LIST!$F$30,0,IFERROR(((VLOOKUP(E2229,'TRAINING CODE'!B:D,3,FALSE)*MIN(D2229,8))),LIST!$A$76)))))))</f>
        <v/>
      </c>
      <c r="L2229" s="183" t="str">
        <f>IF(B2229="","",IF('CLAIM FORM'!$M$7="",LIST!$A$77,IFERROR(VLOOKUP(B2229,'PHR (Project Hourly Rate)'!B:G,6,FALSE),LIST!$A$78)))</f>
        <v/>
      </c>
    </row>
    <row r="2230" spans="1:12" ht="36" customHeight="1">
      <c r="A2230" s="184">
        <v>2228</v>
      </c>
      <c r="B2230" s="46"/>
      <c r="C2230" s="47"/>
      <c r="D2230" s="48"/>
      <c r="E2230" s="49"/>
      <c r="F2230" s="49"/>
      <c r="G2230" s="41" t="str">
        <f>IF(C2230="","",VLOOKUP(WEEKDAY(C2230),LIST!$A$15:$B$21,2,FALSE))</f>
        <v/>
      </c>
      <c r="H2230" s="42" t="str">
        <f>IF(B2230="","",IF(L2230=LIST!$A$80,LIST!$A$78,IF(L2230=LIST!$A$81,LIST!$A$78,IF(L2230=LIST!$A$82,LIST!$A$78,IF(IFERROR(VLOOKUP(B2230,'PHR (Project Hourly Rate)'!B:G,6,FALSE),LIST!$A$78)=0,LIST!$A$79,L2230)))))</f>
        <v/>
      </c>
      <c r="I2230" s="42" t="str">
        <f>IF(B2230="","",IF(L2230=LIST!$A$75,"",IF(K2230=LIST!$A$76,LIST!$A$76,IF(L2230=LIST!$A$77,"",IF(L2230=LIST!$A$78,"",IF(L2230=LIST!$A$80,"",IF(L2230=LIST!$A$72,"",IF(L2230=LIST!$A$73,"",IF(L2230=LIST!$A$81,"",IF(L2230=LIST!$A$82,"",IF(L2230=LIST!$A$79,"",IF(K2230=LIST!$A$75,LIST!$A$75,ROUND(J2230*L2230,2)))))))))))))</f>
        <v/>
      </c>
      <c r="J2230" s="43">
        <f>IF(D2230="",0,IF(K2230=LIST!$A$75,0,IF(K2230=LIST!$A$76,0,IF(K2230=LIST!$A$77,0,IF(K2230=LIST!$A$78,0,(MIN(D2230,8)-K2230))))))</f>
        <v>0</v>
      </c>
      <c r="K2230" s="185" t="str">
        <f>IF(D2230="","",IF('CLAIM FORM'!$M$7="",0,IF(L2230=LIST!$A$78,0,IF('CLAIM FORM'!$M$7="R&amp;D",0,IF(E2230="",LIST!$A$75,IF(F2230=LIST!$F$30,0,IFERROR(((VLOOKUP(E2230,'TRAINING CODE'!B:D,3,FALSE)*MIN(D2230,8))),LIST!$A$76)))))))</f>
        <v/>
      </c>
      <c r="L2230" s="183" t="str">
        <f>IF(B2230="","",IF('CLAIM FORM'!$M$7="",LIST!$A$77,IFERROR(VLOOKUP(B2230,'PHR (Project Hourly Rate)'!B:G,6,FALSE),LIST!$A$78)))</f>
        <v/>
      </c>
    </row>
    <row r="2231" spans="1:12" ht="36" customHeight="1">
      <c r="A2231" s="184">
        <v>2229</v>
      </c>
      <c r="B2231" s="46"/>
      <c r="C2231" s="47"/>
      <c r="D2231" s="48"/>
      <c r="E2231" s="49"/>
      <c r="F2231" s="49"/>
      <c r="G2231" s="41" t="str">
        <f>IF(C2231="","",VLOOKUP(WEEKDAY(C2231),LIST!$A$15:$B$21,2,FALSE))</f>
        <v/>
      </c>
      <c r="H2231" s="42" t="str">
        <f>IF(B2231="","",IF(L2231=LIST!$A$80,LIST!$A$78,IF(L2231=LIST!$A$81,LIST!$A$78,IF(L2231=LIST!$A$82,LIST!$A$78,IF(IFERROR(VLOOKUP(B2231,'PHR (Project Hourly Rate)'!B:G,6,FALSE),LIST!$A$78)=0,LIST!$A$79,L2231)))))</f>
        <v/>
      </c>
      <c r="I2231" s="42" t="str">
        <f>IF(B2231="","",IF(L2231=LIST!$A$75,"",IF(K2231=LIST!$A$76,LIST!$A$76,IF(L2231=LIST!$A$77,"",IF(L2231=LIST!$A$78,"",IF(L2231=LIST!$A$80,"",IF(L2231=LIST!$A$72,"",IF(L2231=LIST!$A$73,"",IF(L2231=LIST!$A$81,"",IF(L2231=LIST!$A$82,"",IF(L2231=LIST!$A$79,"",IF(K2231=LIST!$A$75,LIST!$A$75,ROUND(J2231*L2231,2)))))))))))))</f>
        <v/>
      </c>
      <c r="J2231" s="43">
        <f>IF(D2231="",0,IF(K2231=LIST!$A$75,0,IF(K2231=LIST!$A$76,0,IF(K2231=LIST!$A$77,0,IF(K2231=LIST!$A$78,0,(MIN(D2231,8)-K2231))))))</f>
        <v>0</v>
      </c>
      <c r="K2231" s="185" t="str">
        <f>IF(D2231="","",IF('CLAIM FORM'!$M$7="",0,IF(L2231=LIST!$A$78,0,IF('CLAIM FORM'!$M$7="R&amp;D",0,IF(E2231="",LIST!$A$75,IF(F2231=LIST!$F$30,0,IFERROR(((VLOOKUP(E2231,'TRAINING CODE'!B:D,3,FALSE)*MIN(D2231,8))),LIST!$A$76)))))))</f>
        <v/>
      </c>
      <c r="L2231" s="183" t="str">
        <f>IF(B2231="","",IF('CLAIM FORM'!$M$7="",LIST!$A$77,IFERROR(VLOOKUP(B2231,'PHR (Project Hourly Rate)'!B:G,6,FALSE),LIST!$A$78)))</f>
        <v/>
      </c>
    </row>
    <row r="2232" spans="1:12" ht="36" customHeight="1">
      <c r="A2232" s="184">
        <v>2230</v>
      </c>
      <c r="B2232" s="46"/>
      <c r="C2232" s="47"/>
      <c r="D2232" s="48"/>
      <c r="E2232" s="49"/>
      <c r="F2232" s="49"/>
      <c r="G2232" s="41" t="str">
        <f>IF(C2232="","",VLOOKUP(WEEKDAY(C2232),LIST!$A$15:$B$21,2,FALSE))</f>
        <v/>
      </c>
      <c r="H2232" s="42" t="str">
        <f>IF(B2232="","",IF(L2232=LIST!$A$80,LIST!$A$78,IF(L2232=LIST!$A$81,LIST!$A$78,IF(L2232=LIST!$A$82,LIST!$A$78,IF(IFERROR(VLOOKUP(B2232,'PHR (Project Hourly Rate)'!B:G,6,FALSE),LIST!$A$78)=0,LIST!$A$79,L2232)))))</f>
        <v/>
      </c>
      <c r="I2232" s="42" t="str">
        <f>IF(B2232="","",IF(L2232=LIST!$A$75,"",IF(K2232=LIST!$A$76,LIST!$A$76,IF(L2232=LIST!$A$77,"",IF(L2232=LIST!$A$78,"",IF(L2232=LIST!$A$80,"",IF(L2232=LIST!$A$72,"",IF(L2232=LIST!$A$73,"",IF(L2232=LIST!$A$81,"",IF(L2232=LIST!$A$82,"",IF(L2232=LIST!$A$79,"",IF(K2232=LIST!$A$75,LIST!$A$75,ROUND(J2232*L2232,2)))))))))))))</f>
        <v/>
      </c>
      <c r="J2232" s="43">
        <f>IF(D2232="",0,IF(K2232=LIST!$A$75,0,IF(K2232=LIST!$A$76,0,IF(K2232=LIST!$A$77,0,IF(K2232=LIST!$A$78,0,(MIN(D2232,8)-K2232))))))</f>
        <v>0</v>
      </c>
      <c r="K2232" s="185" t="str">
        <f>IF(D2232="","",IF('CLAIM FORM'!$M$7="",0,IF(L2232=LIST!$A$78,0,IF('CLAIM FORM'!$M$7="R&amp;D",0,IF(E2232="",LIST!$A$75,IF(F2232=LIST!$F$30,0,IFERROR(((VLOOKUP(E2232,'TRAINING CODE'!B:D,3,FALSE)*MIN(D2232,8))),LIST!$A$76)))))))</f>
        <v/>
      </c>
      <c r="L2232" s="183" t="str">
        <f>IF(B2232="","",IF('CLAIM FORM'!$M$7="",LIST!$A$77,IFERROR(VLOOKUP(B2232,'PHR (Project Hourly Rate)'!B:G,6,FALSE),LIST!$A$78)))</f>
        <v/>
      </c>
    </row>
    <row r="2233" spans="1:12" ht="36" customHeight="1">
      <c r="A2233" s="184">
        <v>2231</v>
      </c>
      <c r="B2233" s="46"/>
      <c r="C2233" s="47"/>
      <c r="D2233" s="48"/>
      <c r="E2233" s="49"/>
      <c r="F2233" s="49"/>
      <c r="G2233" s="41" t="str">
        <f>IF(C2233="","",VLOOKUP(WEEKDAY(C2233),LIST!$A$15:$B$21,2,FALSE))</f>
        <v/>
      </c>
      <c r="H2233" s="42" t="str">
        <f>IF(B2233="","",IF(L2233=LIST!$A$80,LIST!$A$78,IF(L2233=LIST!$A$81,LIST!$A$78,IF(L2233=LIST!$A$82,LIST!$A$78,IF(IFERROR(VLOOKUP(B2233,'PHR (Project Hourly Rate)'!B:G,6,FALSE),LIST!$A$78)=0,LIST!$A$79,L2233)))))</f>
        <v/>
      </c>
      <c r="I2233" s="42" t="str">
        <f>IF(B2233="","",IF(L2233=LIST!$A$75,"",IF(K2233=LIST!$A$76,LIST!$A$76,IF(L2233=LIST!$A$77,"",IF(L2233=LIST!$A$78,"",IF(L2233=LIST!$A$80,"",IF(L2233=LIST!$A$72,"",IF(L2233=LIST!$A$73,"",IF(L2233=LIST!$A$81,"",IF(L2233=LIST!$A$82,"",IF(L2233=LIST!$A$79,"",IF(K2233=LIST!$A$75,LIST!$A$75,ROUND(J2233*L2233,2)))))))))))))</f>
        <v/>
      </c>
      <c r="J2233" s="43">
        <f>IF(D2233="",0,IF(K2233=LIST!$A$75,0,IF(K2233=LIST!$A$76,0,IF(K2233=LIST!$A$77,0,IF(K2233=LIST!$A$78,0,(MIN(D2233,8)-K2233))))))</f>
        <v>0</v>
      </c>
      <c r="K2233" s="185" t="str">
        <f>IF(D2233="","",IF('CLAIM FORM'!$M$7="",0,IF(L2233=LIST!$A$78,0,IF('CLAIM FORM'!$M$7="R&amp;D",0,IF(E2233="",LIST!$A$75,IF(F2233=LIST!$F$30,0,IFERROR(((VLOOKUP(E2233,'TRAINING CODE'!B:D,3,FALSE)*MIN(D2233,8))),LIST!$A$76)))))))</f>
        <v/>
      </c>
      <c r="L2233" s="183" t="str">
        <f>IF(B2233="","",IF('CLAIM FORM'!$M$7="",LIST!$A$77,IFERROR(VLOOKUP(B2233,'PHR (Project Hourly Rate)'!B:G,6,FALSE),LIST!$A$78)))</f>
        <v/>
      </c>
    </row>
    <row r="2234" spans="1:12" ht="36" customHeight="1">
      <c r="A2234" s="184">
        <v>2232</v>
      </c>
      <c r="B2234" s="46"/>
      <c r="C2234" s="47"/>
      <c r="D2234" s="48"/>
      <c r="E2234" s="49"/>
      <c r="F2234" s="49"/>
      <c r="G2234" s="41" t="str">
        <f>IF(C2234="","",VLOOKUP(WEEKDAY(C2234),LIST!$A$15:$B$21,2,FALSE))</f>
        <v/>
      </c>
      <c r="H2234" s="42" t="str">
        <f>IF(B2234="","",IF(L2234=LIST!$A$80,LIST!$A$78,IF(L2234=LIST!$A$81,LIST!$A$78,IF(L2234=LIST!$A$82,LIST!$A$78,IF(IFERROR(VLOOKUP(B2234,'PHR (Project Hourly Rate)'!B:G,6,FALSE),LIST!$A$78)=0,LIST!$A$79,L2234)))))</f>
        <v/>
      </c>
      <c r="I2234" s="42" t="str">
        <f>IF(B2234="","",IF(L2234=LIST!$A$75,"",IF(K2234=LIST!$A$76,LIST!$A$76,IF(L2234=LIST!$A$77,"",IF(L2234=LIST!$A$78,"",IF(L2234=LIST!$A$80,"",IF(L2234=LIST!$A$72,"",IF(L2234=LIST!$A$73,"",IF(L2234=LIST!$A$81,"",IF(L2234=LIST!$A$82,"",IF(L2234=LIST!$A$79,"",IF(K2234=LIST!$A$75,LIST!$A$75,ROUND(J2234*L2234,2)))))))))))))</f>
        <v/>
      </c>
      <c r="J2234" s="43">
        <f>IF(D2234="",0,IF(K2234=LIST!$A$75,0,IF(K2234=LIST!$A$76,0,IF(K2234=LIST!$A$77,0,IF(K2234=LIST!$A$78,0,(MIN(D2234,8)-K2234))))))</f>
        <v>0</v>
      </c>
      <c r="K2234" s="185" t="str">
        <f>IF(D2234="","",IF('CLAIM FORM'!$M$7="",0,IF(L2234=LIST!$A$78,0,IF('CLAIM FORM'!$M$7="R&amp;D",0,IF(E2234="",LIST!$A$75,IF(F2234=LIST!$F$30,0,IFERROR(((VLOOKUP(E2234,'TRAINING CODE'!B:D,3,FALSE)*MIN(D2234,8))),LIST!$A$76)))))))</f>
        <v/>
      </c>
      <c r="L2234" s="183" t="str">
        <f>IF(B2234="","",IF('CLAIM FORM'!$M$7="",LIST!$A$77,IFERROR(VLOOKUP(B2234,'PHR (Project Hourly Rate)'!B:G,6,FALSE),LIST!$A$78)))</f>
        <v/>
      </c>
    </row>
    <row r="2235" spans="1:12" ht="36" customHeight="1">
      <c r="A2235" s="184">
        <v>2233</v>
      </c>
      <c r="B2235" s="46"/>
      <c r="C2235" s="47"/>
      <c r="D2235" s="48"/>
      <c r="E2235" s="49"/>
      <c r="F2235" s="49"/>
      <c r="G2235" s="41" t="str">
        <f>IF(C2235="","",VLOOKUP(WEEKDAY(C2235),LIST!$A$15:$B$21,2,FALSE))</f>
        <v/>
      </c>
      <c r="H2235" s="42" t="str">
        <f>IF(B2235="","",IF(L2235=LIST!$A$80,LIST!$A$78,IF(L2235=LIST!$A$81,LIST!$A$78,IF(L2235=LIST!$A$82,LIST!$A$78,IF(IFERROR(VLOOKUP(B2235,'PHR (Project Hourly Rate)'!B:G,6,FALSE),LIST!$A$78)=0,LIST!$A$79,L2235)))))</f>
        <v/>
      </c>
      <c r="I2235" s="42" t="str">
        <f>IF(B2235="","",IF(L2235=LIST!$A$75,"",IF(K2235=LIST!$A$76,LIST!$A$76,IF(L2235=LIST!$A$77,"",IF(L2235=LIST!$A$78,"",IF(L2235=LIST!$A$80,"",IF(L2235=LIST!$A$72,"",IF(L2235=LIST!$A$73,"",IF(L2235=LIST!$A$81,"",IF(L2235=LIST!$A$82,"",IF(L2235=LIST!$A$79,"",IF(K2235=LIST!$A$75,LIST!$A$75,ROUND(J2235*L2235,2)))))))))))))</f>
        <v/>
      </c>
      <c r="J2235" s="43">
        <f>IF(D2235="",0,IF(K2235=LIST!$A$75,0,IF(K2235=LIST!$A$76,0,IF(K2235=LIST!$A$77,0,IF(K2235=LIST!$A$78,0,(MIN(D2235,8)-K2235))))))</f>
        <v>0</v>
      </c>
      <c r="K2235" s="185" t="str">
        <f>IF(D2235="","",IF('CLAIM FORM'!$M$7="",0,IF(L2235=LIST!$A$78,0,IF('CLAIM FORM'!$M$7="R&amp;D",0,IF(E2235="",LIST!$A$75,IF(F2235=LIST!$F$30,0,IFERROR(((VLOOKUP(E2235,'TRAINING CODE'!B:D,3,FALSE)*MIN(D2235,8))),LIST!$A$76)))))))</f>
        <v/>
      </c>
      <c r="L2235" s="183" t="str">
        <f>IF(B2235="","",IF('CLAIM FORM'!$M$7="",LIST!$A$77,IFERROR(VLOOKUP(B2235,'PHR (Project Hourly Rate)'!B:G,6,FALSE),LIST!$A$78)))</f>
        <v/>
      </c>
    </row>
    <row r="2236" spans="1:12" ht="36" customHeight="1">
      <c r="A2236" s="184">
        <v>2234</v>
      </c>
      <c r="B2236" s="46"/>
      <c r="C2236" s="47"/>
      <c r="D2236" s="48"/>
      <c r="E2236" s="49"/>
      <c r="F2236" s="49"/>
      <c r="G2236" s="41" t="str">
        <f>IF(C2236="","",VLOOKUP(WEEKDAY(C2236),LIST!$A$15:$B$21,2,FALSE))</f>
        <v/>
      </c>
      <c r="H2236" s="42" t="str">
        <f>IF(B2236="","",IF(L2236=LIST!$A$80,LIST!$A$78,IF(L2236=LIST!$A$81,LIST!$A$78,IF(L2236=LIST!$A$82,LIST!$A$78,IF(IFERROR(VLOOKUP(B2236,'PHR (Project Hourly Rate)'!B:G,6,FALSE),LIST!$A$78)=0,LIST!$A$79,L2236)))))</f>
        <v/>
      </c>
      <c r="I2236" s="42" t="str">
        <f>IF(B2236="","",IF(L2236=LIST!$A$75,"",IF(K2236=LIST!$A$76,LIST!$A$76,IF(L2236=LIST!$A$77,"",IF(L2236=LIST!$A$78,"",IF(L2236=LIST!$A$80,"",IF(L2236=LIST!$A$72,"",IF(L2236=LIST!$A$73,"",IF(L2236=LIST!$A$81,"",IF(L2236=LIST!$A$82,"",IF(L2236=LIST!$A$79,"",IF(K2236=LIST!$A$75,LIST!$A$75,ROUND(J2236*L2236,2)))))))))))))</f>
        <v/>
      </c>
      <c r="J2236" s="43">
        <f>IF(D2236="",0,IF(K2236=LIST!$A$75,0,IF(K2236=LIST!$A$76,0,IF(K2236=LIST!$A$77,0,IF(K2236=LIST!$A$78,0,(MIN(D2236,8)-K2236))))))</f>
        <v>0</v>
      </c>
      <c r="K2236" s="185" t="str">
        <f>IF(D2236="","",IF('CLAIM FORM'!$M$7="",0,IF(L2236=LIST!$A$78,0,IF('CLAIM FORM'!$M$7="R&amp;D",0,IF(E2236="",LIST!$A$75,IF(F2236=LIST!$F$30,0,IFERROR(((VLOOKUP(E2236,'TRAINING CODE'!B:D,3,FALSE)*MIN(D2236,8))),LIST!$A$76)))))))</f>
        <v/>
      </c>
      <c r="L2236" s="183" t="str">
        <f>IF(B2236="","",IF('CLAIM FORM'!$M$7="",LIST!$A$77,IFERROR(VLOOKUP(B2236,'PHR (Project Hourly Rate)'!B:G,6,FALSE),LIST!$A$78)))</f>
        <v/>
      </c>
    </row>
    <row r="2237" spans="1:12" ht="36" customHeight="1">
      <c r="A2237" s="184">
        <v>2235</v>
      </c>
      <c r="B2237" s="46"/>
      <c r="C2237" s="47"/>
      <c r="D2237" s="48"/>
      <c r="E2237" s="49"/>
      <c r="F2237" s="49"/>
      <c r="G2237" s="41" t="str">
        <f>IF(C2237="","",VLOOKUP(WEEKDAY(C2237),LIST!$A$15:$B$21,2,FALSE))</f>
        <v/>
      </c>
      <c r="H2237" s="42" t="str">
        <f>IF(B2237="","",IF(L2237=LIST!$A$80,LIST!$A$78,IF(L2237=LIST!$A$81,LIST!$A$78,IF(L2237=LIST!$A$82,LIST!$A$78,IF(IFERROR(VLOOKUP(B2237,'PHR (Project Hourly Rate)'!B:G,6,FALSE),LIST!$A$78)=0,LIST!$A$79,L2237)))))</f>
        <v/>
      </c>
      <c r="I2237" s="42" t="str">
        <f>IF(B2237="","",IF(L2237=LIST!$A$75,"",IF(K2237=LIST!$A$76,LIST!$A$76,IF(L2237=LIST!$A$77,"",IF(L2237=LIST!$A$78,"",IF(L2237=LIST!$A$80,"",IF(L2237=LIST!$A$72,"",IF(L2237=LIST!$A$73,"",IF(L2237=LIST!$A$81,"",IF(L2237=LIST!$A$82,"",IF(L2237=LIST!$A$79,"",IF(K2237=LIST!$A$75,LIST!$A$75,ROUND(J2237*L2237,2)))))))))))))</f>
        <v/>
      </c>
      <c r="J2237" s="43">
        <f>IF(D2237="",0,IF(K2237=LIST!$A$75,0,IF(K2237=LIST!$A$76,0,IF(K2237=LIST!$A$77,0,IF(K2237=LIST!$A$78,0,(MIN(D2237,8)-K2237))))))</f>
        <v>0</v>
      </c>
      <c r="K2237" s="185" t="str">
        <f>IF(D2237="","",IF('CLAIM FORM'!$M$7="",0,IF(L2237=LIST!$A$78,0,IF('CLAIM FORM'!$M$7="R&amp;D",0,IF(E2237="",LIST!$A$75,IF(F2237=LIST!$F$30,0,IFERROR(((VLOOKUP(E2237,'TRAINING CODE'!B:D,3,FALSE)*MIN(D2237,8))),LIST!$A$76)))))))</f>
        <v/>
      </c>
      <c r="L2237" s="183" t="str">
        <f>IF(B2237="","",IF('CLAIM FORM'!$M$7="",LIST!$A$77,IFERROR(VLOOKUP(B2237,'PHR (Project Hourly Rate)'!B:G,6,FALSE),LIST!$A$78)))</f>
        <v/>
      </c>
    </row>
    <row r="2238" spans="1:12" ht="36" customHeight="1">
      <c r="A2238" s="184">
        <v>2236</v>
      </c>
      <c r="B2238" s="46"/>
      <c r="C2238" s="47"/>
      <c r="D2238" s="48"/>
      <c r="E2238" s="49"/>
      <c r="F2238" s="49"/>
      <c r="G2238" s="41" t="str">
        <f>IF(C2238="","",VLOOKUP(WEEKDAY(C2238),LIST!$A$15:$B$21,2,FALSE))</f>
        <v/>
      </c>
      <c r="H2238" s="42" t="str">
        <f>IF(B2238="","",IF(L2238=LIST!$A$80,LIST!$A$78,IF(L2238=LIST!$A$81,LIST!$A$78,IF(L2238=LIST!$A$82,LIST!$A$78,IF(IFERROR(VLOOKUP(B2238,'PHR (Project Hourly Rate)'!B:G,6,FALSE),LIST!$A$78)=0,LIST!$A$79,L2238)))))</f>
        <v/>
      </c>
      <c r="I2238" s="42" t="str">
        <f>IF(B2238="","",IF(L2238=LIST!$A$75,"",IF(K2238=LIST!$A$76,LIST!$A$76,IF(L2238=LIST!$A$77,"",IF(L2238=LIST!$A$78,"",IF(L2238=LIST!$A$80,"",IF(L2238=LIST!$A$72,"",IF(L2238=LIST!$A$73,"",IF(L2238=LIST!$A$81,"",IF(L2238=LIST!$A$82,"",IF(L2238=LIST!$A$79,"",IF(K2238=LIST!$A$75,LIST!$A$75,ROUND(J2238*L2238,2)))))))))))))</f>
        <v/>
      </c>
      <c r="J2238" s="43">
        <f>IF(D2238="",0,IF(K2238=LIST!$A$75,0,IF(K2238=LIST!$A$76,0,IF(K2238=LIST!$A$77,0,IF(K2238=LIST!$A$78,0,(MIN(D2238,8)-K2238))))))</f>
        <v>0</v>
      </c>
      <c r="K2238" s="185" t="str">
        <f>IF(D2238="","",IF('CLAIM FORM'!$M$7="",0,IF(L2238=LIST!$A$78,0,IF('CLAIM FORM'!$M$7="R&amp;D",0,IF(E2238="",LIST!$A$75,IF(F2238=LIST!$F$30,0,IFERROR(((VLOOKUP(E2238,'TRAINING CODE'!B:D,3,FALSE)*MIN(D2238,8))),LIST!$A$76)))))))</f>
        <v/>
      </c>
      <c r="L2238" s="183" t="str">
        <f>IF(B2238="","",IF('CLAIM FORM'!$M$7="",LIST!$A$77,IFERROR(VLOOKUP(B2238,'PHR (Project Hourly Rate)'!B:G,6,FALSE),LIST!$A$78)))</f>
        <v/>
      </c>
    </row>
    <row r="2239" spans="1:12" ht="36" customHeight="1">
      <c r="A2239" s="184">
        <v>2237</v>
      </c>
      <c r="B2239" s="46"/>
      <c r="C2239" s="47"/>
      <c r="D2239" s="48"/>
      <c r="E2239" s="49"/>
      <c r="F2239" s="49"/>
      <c r="G2239" s="41" t="str">
        <f>IF(C2239="","",VLOOKUP(WEEKDAY(C2239),LIST!$A$15:$B$21,2,FALSE))</f>
        <v/>
      </c>
      <c r="H2239" s="42" t="str">
        <f>IF(B2239="","",IF(L2239=LIST!$A$80,LIST!$A$78,IF(L2239=LIST!$A$81,LIST!$A$78,IF(L2239=LIST!$A$82,LIST!$A$78,IF(IFERROR(VLOOKUP(B2239,'PHR (Project Hourly Rate)'!B:G,6,FALSE),LIST!$A$78)=0,LIST!$A$79,L2239)))))</f>
        <v/>
      </c>
      <c r="I2239" s="42" t="str">
        <f>IF(B2239="","",IF(L2239=LIST!$A$75,"",IF(K2239=LIST!$A$76,LIST!$A$76,IF(L2239=LIST!$A$77,"",IF(L2239=LIST!$A$78,"",IF(L2239=LIST!$A$80,"",IF(L2239=LIST!$A$72,"",IF(L2239=LIST!$A$73,"",IF(L2239=LIST!$A$81,"",IF(L2239=LIST!$A$82,"",IF(L2239=LIST!$A$79,"",IF(K2239=LIST!$A$75,LIST!$A$75,ROUND(J2239*L2239,2)))))))))))))</f>
        <v/>
      </c>
      <c r="J2239" s="43">
        <f>IF(D2239="",0,IF(K2239=LIST!$A$75,0,IF(K2239=LIST!$A$76,0,IF(K2239=LIST!$A$77,0,IF(K2239=LIST!$A$78,0,(MIN(D2239,8)-K2239))))))</f>
        <v>0</v>
      </c>
      <c r="K2239" s="185" t="str">
        <f>IF(D2239="","",IF('CLAIM FORM'!$M$7="",0,IF(L2239=LIST!$A$78,0,IF('CLAIM FORM'!$M$7="R&amp;D",0,IF(E2239="",LIST!$A$75,IF(F2239=LIST!$F$30,0,IFERROR(((VLOOKUP(E2239,'TRAINING CODE'!B:D,3,FALSE)*MIN(D2239,8))),LIST!$A$76)))))))</f>
        <v/>
      </c>
      <c r="L2239" s="183" t="str">
        <f>IF(B2239="","",IF('CLAIM FORM'!$M$7="",LIST!$A$77,IFERROR(VLOOKUP(B2239,'PHR (Project Hourly Rate)'!B:G,6,FALSE),LIST!$A$78)))</f>
        <v/>
      </c>
    </row>
    <row r="2240" spans="1:12" ht="36" customHeight="1">
      <c r="A2240" s="184">
        <v>2238</v>
      </c>
      <c r="B2240" s="46"/>
      <c r="C2240" s="47"/>
      <c r="D2240" s="48"/>
      <c r="E2240" s="49"/>
      <c r="F2240" s="49"/>
      <c r="G2240" s="41" t="str">
        <f>IF(C2240="","",VLOOKUP(WEEKDAY(C2240),LIST!$A$15:$B$21,2,FALSE))</f>
        <v/>
      </c>
      <c r="H2240" s="42" t="str">
        <f>IF(B2240="","",IF(L2240=LIST!$A$80,LIST!$A$78,IF(L2240=LIST!$A$81,LIST!$A$78,IF(L2240=LIST!$A$82,LIST!$A$78,IF(IFERROR(VLOOKUP(B2240,'PHR (Project Hourly Rate)'!B:G,6,FALSE),LIST!$A$78)=0,LIST!$A$79,L2240)))))</f>
        <v/>
      </c>
      <c r="I2240" s="42" t="str">
        <f>IF(B2240="","",IF(L2240=LIST!$A$75,"",IF(K2240=LIST!$A$76,LIST!$A$76,IF(L2240=LIST!$A$77,"",IF(L2240=LIST!$A$78,"",IF(L2240=LIST!$A$80,"",IF(L2240=LIST!$A$72,"",IF(L2240=LIST!$A$73,"",IF(L2240=LIST!$A$81,"",IF(L2240=LIST!$A$82,"",IF(L2240=LIST!$A$79,"",IF(K2240=LIST!$A$75,LIST!$A$75,ROUND(J2240*L2240,2)))))))))))))</f>
        <v/>
      </c>
      <c r="J2240" s="43">
        <f>IF(D2240="",0,IF(K2240=LIST!$A$75,0,IF(K2240=LIST!$A$76,0,IF(K2240=LIST!$A$77,0,IF(K2240=LIST!$A$78,0,(MIN(D2240,8)-K2240))))))</f>
        <v>0</v>
      </c>
      <c r="K2240" s="185" t="str">
        <f>IF(D2240="","",IF('CLAIM FORM'!$M$7="",0,IF(L2240=LIST!$A$78,0,IF('CLAIM FORM'!$M$7="R&amp;D",0,IF(E2240="",LIST!$A$75,IF(F2240=LIST!$F$30,0,IFERROR(((VLOOKUP(E2240,'TRAINING CODE'!B:D,3,FALSE)*MIN(D2240,8))),LIST!$A$76)))))))</f>
        <v/>
      </c>
      <c r="L2240" s="183" t="str">
        <f>IF(B2240="","",IF('CLAIM FORM'!$M$7="",LIST!$A$77,IFERROR(VLOOKUP(B2240,'PHR (Project Hourly Rate)'!B:G,6,FALSE),LIST!$A$78)))</f>
        <v/>
      </c>
    </row>
    <row r="2241" spans="1:12" ht="36" customHeight="1">
      <c r="A2241" s="184">
        <v>2239</v>
      </c>
      <c r="B2241" s="46"/>
      <c r="C2241" s="47"/>
      <c r="D2241" s="48"/>
      <c r="E2241" s="49"/>
      <c r="F2241" s="49"/>
      <c r="G2241" s="41" t="str">
        <f>IF(C2241="","",VLOOKUP(WEEKDAY(C2241),LIST!$A$15:$B$21,2,FALSE))</f>
        <v/>
      </c>
      <c r="H2241" s="42" t="str">
        <f>IF(B2241="","",IF(L2241=LIST!$A$80,LIST!$A$78,IF(L2241=LIST!$A$81,LIST!$A$78,IF(L2241=LIST!$A$82,LIST!$A$78,IF(IFERROR(VLOOKUP(B2241,'PHR (Project Hourly Rate)'!B:G,6,FALSE),LIST!$A$78)=0,LIST!$A$79,L2241)))))</f>
        <v/>
      </c>
      <c r="I2241" s="42" t="str">
        <f>IF(B2241="","",IF(L2241=LIST!$A$75,"",IF(K2241=LIST!$A$76,LIST!$A$76,IF(L2241=LIST!$A$77,"",IF(L2241=LIST!$A$78,"",IF(L2241=LIST!$A$80,"",IF(L2241=LIST!$A$72,"",IF(L2241=LIST!$A$73,"",IF(L2241=LIST!$A$81,"",IF(L2241=LIST!$A$82,"",IF(L2241=LIST!$A$79,"",IF(K2241=LIST!$A$75,LIST!$A$75,ROUND(J2241*L2241,2)))))))))))))</f>
        <v/>
      </c>
      <c r="J2241" s="43">
        <f>IF(D2241="",0,IF(K2241=LIST!$A$75,0,IF(K2241=LIST!$A$76,0,IF(K2241=LIST!$A$77,0,IF(K2241=LIST!$A$78,0,(MIN(D2241,8)-K2241))))))</f>
        <v>0</v>
      </c>
      <c r="K2241" s="185" t="str">
        <f>IF(D2241="","",IF('CLAIM FORM'!$M$7="",0,IF(L2241=LIST!$A$78,0,IF('CLAIM FORM'!$M$7="R&amp;D",0,IF(E2241="",LIST!$A$75,IF(F2241=LIST!$F$30,0,IFERROR(((VLOOKUP(E2241,'TRAINING CODE'!B:D,3,FALSE)*MIN(D2241,8))),LIST!$A$76)))))))</f>
        <v/>
      </c>
      <c r="L2241" s="183" t="str">
        <f>IF(B2241="","",IF('CLAIM FORM'!$M$7="",LIST!$A$77,IFERROR(VLOOKUP(B2241,'PHR (Project Hourly Rate)'!B:G,6,FALSE),LIST!$A$78)))</f>
        <v/>
      </c>
    </row>
    <row r="2242" spans="1:12" ht="36" customHeight="1">
      <c r="A2242" s="184">
        <v>2240</v>
      </c>
      <c r="B2242" s="46"/>
      <c r="C2242" s="47"/>
      <c r="D2242" s="48"/>
      <c r="E2242" s="49"/>
      <c r="F2242" s="49"/>
      <c r="G2242" s="41" t="str">
        <f>IF(C2242="","",VLOOKUP(WEEKDAY(C2242),LIST!$A$15:$B$21,2,FALSE))</f>
        <v/>
      </c>
      <c r="H2242" s="42" t="str">
        <f>IF(B2242="","",IF(L2242=LIST!$A$80,LIST!$A$78,IF(L2242=LIST!$A$81,LIST!$A$78,IF(L2242=LIST!$A$82,LIST!$A$78,IF(IFERROR(VLOOKUP(B2242,'PHR (Project Hourly Rate)'!B:G,6,FALSE),LIST!$A$78)=0,LIST!$A$79,L2242)))))</f>
        <v/>
      </c>
      <c r="I2242" s="42" t="str">
        <f>IF(B2242="","",IF(L2242=LIST!$A$75,"",IF(K2242=LIST!$A$76,LIST!$A$76,IF(L2242=LIST!$A$77,"",IF(L2242=LIST!$A$78,"",IF(L2242=LIST!$A$80,"",IF(L2242=LIST!$A$72,"",IF(L2242=LIST!$A$73,"",IF(L2242=LIST!$A$81,"",IF(L2242=LIST!$A$82,"",IF(L2242=LIST!$A$79,"",IF(K2242=LIST!$A$75,LIST!$A$75,ROUND(J2242*L2242,2)))))))))))))</f>
        <v/>
      </c>
      <c r="J2242" s="43">
        <f>IF(D2242="",0,IF(K2242=LIST!$A$75,0,IF(K2242=LIST!$A$76,0,IF(K2242=LIST!$A$77,0,IF(K2242=LIST!$A$78,0,(MIN(D2242,8)-K2242))))))</f>
        <v>0</v>
      </c>
      <c r="K2242" s="185" t="str">
        <f>IF(D2242="","",IF('CLAIM FORM'!$M$7="",0,IF(L2242=LIST!$A$78,0,IF('CLAIM FORM'!$M$7="R&amp;D",0,IF(E2242="",LIST!$A$75,IF(F2242=LIST!$F$30,0,IFERROR(((VLOOKUP(E2242,'TRAINING CODE'!B:D,3,FALSE)*MIN(D2242,8))),LIST!$A$76)))))))</f>
        <v/>
      </c>
      <c r="L2242" s="183" t="str">
        <f>IF(B2242="","",IF('CLAIM FORM'!$M$7="",LIST!$A$77,IFERROR(VLOOKUP(B2242,'PHR (Project Hourly Rate)'!B:G,6,FALSE),LIST!$A$78)))</f>
        <v/>
      </c>
    </row>
    <row r="2243" spans="1:12" ht="36" customHeight="1">
      <c r="A2243" s="184">
        <v>2241</v>
      </c>
      <c r="B2243" s="46"/>
      <c r="C2243" s="47"/>
      <c r="D2243" s="48"/>
      <c r="E2243" s="49"/>
      <c r="F2243" s="49"/>
      <c r="G2243" s="41" t="str">
        <f>IF(C2243="","",VLOOKUP(WEEKDAY(C2243),LIST!$A$15:$B$21,2,FALSE))</f>
        <v/>
      </c>
      <c r="H2243" s="42" t="str">
        <f>IF(B2243="","",IF(L2243=LIST!$A$80,LIST!$A$78,IF(L2243=LIST!$A$81,LIST!$A$78,IF(L2243=LIST!$A$82,LIST!$A$78,IF(IFERROR(VLOOKUP(B2243,'PHR (Project Hourly Rate)'!B:G,6,FALSE),LIST!$A$78)=0,LIST!$A$79,L2243)))))</f>
        <v/>
      </c>
      <c r="I2243" s="42" t="str">
        <f>IF(B2243="","",IF(L2243=LIST!$A$75,"",IF(K2243=LIST!$A$76,LIST!$A$76,IF(L2243=LIST!$A$77,"",IF(L2243=LIST!$A$78,"",IF(L2243=LIST!$A$80,"",IF(L2243=LIST!$A$72,"",IF(L2243=LIST!$A$73,"",IF(L2243=LIST!$A$81,"",IF(L2243=LIST!$A$82,"",IF(L2243=LIST!$A$79,"",IF(K2243=LIST!$A$75,LIST!$A$75,ROUND(J2243*L2243,2)))))))))))))</f>
        <v/>
      </c>
      <c r="J2243" s="43">
        <f>IF(D2243="",0,IF(K2243=LIST!$A$75,0,IF(K2243=LIST!$A$76,0,IF(K2243=LIST!$A$77,0,IF(K2243=LIST!$A$78,0,(MIN(D2243,8)-K2243))))))</f>
        <v>0</v>
      </c>
      <c r="K2243" s="185" t="str">
        <f>IF(D2243="","",IF('CLAIM FORM'!$M$7="",0,IF(L2243=LIST!$A$78,0,IF('CLAIM FORM'!$M$7="R&amp;D",0,IF(E2243="",LIST!$A$75,IF(F2243=LIST!$F$30,0,IFERROR(((VLOOKUP(E2243,'TRAINING CODE'!B:D,3,FALSE)*MIN(D2243,8))),LIST!$A$76)))))))</f>
        <v/>
      </c>
      <c r="L2243" s="183" t="str">
        <f>IF(B2243="","",IF('CLAIM FORM'!$M$7="",LIST!$A$77,IFERROR(VLOOKUP(B2243,'PHR (Project Hourly Rate)'!B:G,6,FALSE),LIST!$A$78)))</f>
        <v/>
      </c>
    </row>
    <row r="2244" spans="1:12" ht="36" customHeight="1">
      <c r="A2244" s="184">
        <v>2242</v>
      </c>
      <c r="B2244" s="46"/>
      <c r="C2244" s="47"/>
      <c r="D2244" s="48"/>
      <c r="E2244" s="49"/>
      <c r="F2244" s="49"/>
      <c r="G2244" s="41" t="str">
        <f>IF(C2244="","",VLOOKUP(WEEKDAY(C2244),LIST!$A$15:$B$21,2,FALSE))</f>
        <v/>
      </c>
      <c r="H2244" s="42" t="str">
        <f>IF(B2244="","",IF(L2244=LIST!$A$80,LIST!$A$78,IF(L2244=LIST!$A$81,LIST!$A$78,IF(L2244=LIST!$A$82,LIST!$A$78,IF(IFERROR(VLOOKUP(B2244,'PHR (Project Hourly Rate)'!B:G,6,FALSE),LIST!$A$78)=0,LIST!$A$79,L2244)))))</f>
        <v/>
      </c>
      <c r="I2244" s="42" t="str">
        <f>IF(B2244="","",IF(L2244=LIST!$A$75,"",IF(K2244=LIST!$A$76,LIST!$A$76,IF(L2244=LIST!$A$77,"",IF(L2244=LIST!$A$78,"",IF(L2244=LIST!$A$80,"",IF(L2244=LIST!$A$72,"",IF(L2244=LIST!$A$73,"",IF(L2244=LIST!$A$81,"",IF(L2244=LIST!$A$82,"",IF(L2244=LIST!$A$79,"",IF(K2244=LIST!$A$75,LIST!$A$75,ROUND(J2244*L2244,2)))))))))))))</f>
        <v/>
      </c>
      <c r="J2244" s="43">
        <f>IF(D2244="",0,IF(K2244=LIST!$A$75,0,IF(K2244=LIST!$A$76,0,IF(K2244=LIST!$A$77,0,IF(K2244=LIST!$A$78,0,(MIN(D2244,8)-K2244))))))</f>
        <v>0</v>
      </c>
      <c r="K2244" s="185" t="str">
        <f>IF(D2244="","",IF('CLAIM FORM'!$M$7="",0,IF(L2244=LIST!$A$78,0,IF('CLAIM FORM'!$M$7="R&amp;D",0,IF(E2244="",LIST!$A$75,IF(F2244=LIST!$F$30,0,IFERROR(((VLOOKUP(E2244,'TRAINING CODE'!B:D,3,FALSE)*MIN(D2244,8))),LIST!$A$76)))))))</f>
        <v/>
      </c>
      <c r="L2244" s="183" t="str">
        <f>IF(B2244="","",IF('CLAIM FORM'!$M$7="",LIST!$A$77,IFERROR(VLOOKUP(B2244,'PHR (Project Hourly Rate)'!B:G,6,FALSE),LIST!$A$78)))</f>
        <v/>
      </c>
    </row>
    <row r="2245" spans="1:12" ht="36" customHeight="1">
      <c r="A2245" s="184">
        <v>2243</v>
      </c>
      <c r="B2245" s="46"/>
      <c r="C2245" s="47"/>
      <c r="D2245" s="48"/>
      <c r="E2245" s="49"/>
      <c r="F2245" s="49"/>
      <c r="G2245" s="41" t="str">
        <f>IF(C2245="","",VLOOKUP(WEEKDAY(C2245),LIST!$A$15:$B$21,2,FALSE))</f>
        <v/>
      </c>
      <c r="H2245" s="42" t="str">
        <f>IF(B2245="","",IF(L2245=LIST!$A$80,LIST!$A$78,IF(L2245=LIST!$A$81,LIST!$A$78,IF(L2245=LIST!$A$82,LIST!$A$78,IF(IFERROR(VLOOKUP(B2245,'PHR (Project Hourly Rate)'!B:G,6,FALSE),LIST!$A$78)=0,LIST!$A$79,L2245)))))</f>
        <v/>
      </c>
      <c r="I2245" s="42" t="str">
        <f>IF(B2245="","",IF(L2245=LIST!$A$75,"",IF(K2245=LIST!$A$76,LIST!$A$76,IF(L2245=LIST!$A$77,"",IF(L2245=LIST!$A$78,"",IF(L2245=LIST!$A$80,"",IF(L2245=LIST!$A$72,"",IF(L2245=LIST!$A$73,"",IF(L2245=LIST!$A$81,"",IF(L2245=LIST!$A$82,"",IF(L2245=LIST!$A$79,"",IF(K2245=LIST!$A$75,LIST!$A$75,ROUND(J2245*L2245,2)))))))))))))</f>
        <v/>
      </c>
      <c r="J2245" s="43">
        <f>IF(D2245="",0,IF(K2245=LIST!$A$75,0,IF(K2245=LIST!$A$76,0,IF(K2245=LIST!$A$77,0,IF(K2245=LIST!$A$78,0,(MIN(D2245,8)-K2245))))))</f>
        <v>0</v>
      </c>
      <c r="K2245" s="185" t="str">
        <f>IF(D2245="","",IF('CLAIM FORM'!$M$7="",0,IF(L2245=LIST!$A$78,0,IF('CLAIM FORM'!$M$7="R&amp;D",0,IF(E2245="",LIST!$A$75,IF(F2245=LIST!$F$30,0,IFERROR(((VLOOKUP(E2245,'TRAINING CODE'!B:D,3,FALSE)*MIN(D2245,8))),LIST!$A$76)))))))</f>
        <v/>
      </c>
      <c r="L2245" s="183" t="str">
        <f>IF(B2245="","",IF('CLAIM FORM'!$M$7="",LIST!$A$77,IFERROR(VLOOKUP(B2245,'PHR (Project Hourly Rate)'!B:G,6,FALSE),LIST!$A$78)))</f>
        <v/>
      </c>
    </row>
    <row r="2246" spans="1:12" ht="36" customHeight="1">
      <c r="A2246" s="184">
        <v>2244</v>
      </c>
      <c r="B2246" s="46"/>
      <c r="C2246" s="47"/>
      <c r="D2246" s="48"/>
      <c r="E2246" s="49"/>
      <c r="F2246" s="49"/>
      <c r="G2246" s="41" t="str">
        <f>IF(C2246="","",VLOOKUP(WEEKDAY(C2246),LIST!$A$15:$B$21,2,FALSE))</f>
        <v/>
      </c>
      <c r="H2246" s="42" t="str">
        <f>IF(B2246="","",IF(L2246=LIST!$A$80,LIST!$A$78,IF(L2246=LIST!$A$81,LIST!$A$78,IF(L2246=LIST!$A$82,LIST!$A$78,IF(IFERROR(VLOOKUP(B2246,'PHR (Project Hourly Rate)'!B:G,6,FALSE),LIST!$A$78)=0,LIST!$A$79,L2246)))))</f>
        <v/>
      </c>
      <c r="I2246" s="42" t="str">
        <f>IF(B2246="","",IF(L2246=LIST!$A$75,"",IF(K2246=LIST!$A$76,LIST!$A$76,IF(L2246=LIST!$A$77,"",IF(L2246=LIST!$A$78,"",IF(L2246=LIST!$A$80,"",IF(L2246=LIST!$A$72,"",IF(L2246=LIST!$A$73,"",IF(L2246=LIST!$A$81,"",IF(L2246=LIST!$A$82,"",IF(L2246=LIST!$A$79,"",IF(K2246=LIST!$A$75,LIST!$A$75,ROUND(J2246*L2246,2)))))))))))))</f>
        <v/>
      </c>
      <c r="J2246" s="43">
        <f>IF(D2246="",0,IF(K2246=LIST!$A$75,0,IF(K2246=LIST!$A$76,0,IF(K2246=LIST!$A$77,0,IF(K2246=LIST!$A$78,0,(MIN(D2246,8)-K2246))))))</f>
        <v>0</v>
      </c>
      <c r="K2246" s="185" t="str">
        <f>IF(D2246="","",IF('CLAIM FORM'!$M$7="",0,IF(L2246=LIST!$A$78,0,IF('CLAIM FORM'!$M$7="R&amp;D",0,IF(E2246="",LIST!$A$75,IF(F2246=LIST!$F$30,0,IFERROR(((VLOOKUP(E2246,'TRAINING CODE'!B:D,3,FALSE)*MIN(D2246,8))),LIST!$A$76)))))))</f>
        <v/>
      </c>
      <c r="L2246" s="183" t="str">
        <f>IF(B2246="","",IF('CLAIM FORM'!$M$7="",LIST!$A$77,IFERROR(VLOOKUP(B2246,'PHR (Project Hourly Rate)'!B:G,6,FALSE),LIST!$A$78)))</f>
        <v/>
      </c>
    </row>
    <row r="2247" spans="1:12" ht="36" customHeight="1">
      <c r="A2247" s="184">
        <v>2245</v>
      </c>
      <c r="B2247" s="46"/>
      <c r="C2247" s="47"/>
      <c r="D2247" s="48"/>
      <c r="E2247" s="49"/>
      <c r="F2247" s="49"/>
      <c r="G2247" s="41" t="str">
        <f>IF(C2247="","",VLOOKUP(WEEKDAY(C2247),LIST!$A$15:$B$21,2,FALSE))</f>
        <v/>
      </c>
      <c r="H2247" s="42" t="str">
        <f>IF(B2247="","",IF(L2247=LIST!$A$80,LIST!$A$78,IF(L2247=LIST!$A$81,LIST!$A$78,IF(L2247=LIST!$A$82,LIST!$A$78,IF(IFERROR(VLOOKUP(B2247,'PHR (Project Hourly Rate)'!B:G,6,FALSE),LIST!$A$78)=0,LIST!$A$79,L2247)))))</f>
        <v/>
      </c>
      <c r="I2247" s="42" t="str">
        <f>IF(B2247="","",IF(L2247=LIST!$A$75,"",IF(K2247=LIST!$A$76,LIST!$A$76,IF(L2247=LIST!$A$77,"",IF(L2247=LIST!$A$78,"",IF(L2247=LIST!$A$80,"",IF(L2247=LIST!$A$72,"",IF(L2247=LIST!$A$73,"",IF(L2247=LIST!$A$81,"",IF(L2247=LIST!$A$82,"",IF(L2247=LIST!$A$79,"",IF(K2247=LIST!$A$75,LIST!$A$75,ROUND(J2247*L2247,2)))))))))))))</f>
        <v/>
      </c>
      <c r="J2247" s="43">
        <f>IF(D2247="",0,IF(K2247=LIST!$A$75,0,IF(K2247=LIST!$A$76,0,IF(K2247=LIST!$A$77,0,IF(K2247=LIST!$A$78,0,(MIN(D2247,8)-K2247))))))</f>
        <v>0</v>
      </c>
      <c r="K2247" s="185" t="str">
        <f>IF(D2247="","",IF('CLAIM FORM'!$M$7="",0,IF(L2247=LIST!$A$78,0,IF('CLAIM FORM'!$M$7="R&amp;D",0,IF(E2247="",LIST!$A$75,IF(F2247=LIST!$F$30,0,IFERROR(((VLOOKUP(E2247,'TRAINING CODE'!B:D,3,FALSE)*MIN(D2247,8))),LIST!$A$76)))))))</f>
        <v/>
      </c>
      <c r="L2247" s="183" t="str">
        <f>IF(B2247="","",IF('CLAIM FORM'!$M$7="",LIST!$A$77,IFERROR(VLOOKUP(B2247,'PHR (Project Hourly Rate)'!B:G,6,FALSE),LIST!$A$78)))</f>
        <v/>
      </c>
    </row>
    <row r="2248" spans="1:12" ht="36" customHeight="1">
      <c r="A2248" s="184">
        <v>2246</v>
      </c>
      <c r="B2248" s="46"/>
      <c r="C2248" s="47"/>
      <c r="D2248" s="48"/>
      <c r="E2248" s="49"/>
      <c r="F2248" s="49"/>
      <c r="G2248" s="41" t="str">
        <f>IF(C2248="","",VLOOKUP(WEEKDAY(C2248),LIST!$A$15:$B$21,2,FALSE))</f>
        <v/>
      </c>
      <c r="H2248" s="42" t="str">
        <f>IF(B2248="","",IF(L2248=LIST!$A$80,LIST!$A$78,IF(L2248=LIST!$A$81,LIST!$A$78,IF(L2248=LIST!$A$82,LIST!$A$78,IF(IFERROR(VLOOKUP(B2248,'PHR (Project Hourly Rate)'!B:G,6,FALSE),LIST!$A$78)=0,LIST!$A$79,L2248)))))</f>
        <v/>
      </c>
      <c r="I2248" s="42" t="str">
        <f>IF(B2248="","",IF(L2248=LIST!$A$75,"",IF(K2248=LIST!$A$76,LIST!$A$76,IF(L2248=LIST!$A$77,"",IF(L2248=LIST!$A$78,"",IF(L2248=LIST!$A$80,"",IF(L2248=LIST!$A$72,"",IF(L2248=LIST!$A$73,"",IF(L2248=LIST!$A$81,"",IF(L2248=LIST!$A$82,"",IF(L2248=LIST!$A$79,"",IF(K2248=LIST!$A$75,LIST!$A$75,ROUND(J2248*L2248,2)))))))))))))</f>
        <v/>
      </c>
      <c r="J2248" s="43">
        <f>IF(D2248="",0,IF(K2248=LIST!$A$75,0,IF(K2248=LIST!$A$76,0,IF(K2248=LIST!$A$77,0,IF(K2248=LIST!$A$78,0,(MIN(D2248,8)-K2248))))))</f>
        <v>0</v>
      </c>
      <c r="K2248" s="185" t="str">
        <f>IF(D2248="","",IF('CLAIM FORM'!$M$7="",0,IF(L2248=LIST!$A$78,0,IF('CLAIM FORM'!$M$7="R&amp;D",0,IF(E2248="",LIST!$A$75,IF(F2248=LIST!$F$30,0,IFERROR(((VLOOKUP(E2248,'TRAINING CODE'!B:D,3,FALSE)*MIN(D2248,8))),LIST!$A$76)))))))</f>
        <v/>
      </c>
      <c r="L2248" s="183" t="str">
        <f>IF(B2248="","",IF('CLAIM FORM'!$M$7="",LIST!$A$77,IFERROR(VLOOKUP(B2248,'PHR (Project Hourly Rate)'!B:G,6,FALSE),LIST!$A$78)))</f>
        <v/>
      </c>
    </row>
    <row r="2249" spans="1:12" ht="36" customHeight="1">
      <c r="A2249" s="184">
        <v>2247</v>
      </c>
      <c r="B2249" s="46"/>
      <c r="C2249" s="47"/>
      <c r="D2249" s="48"/>
      <c r="E2249" s="49"/>
      <c r="F2249" s="49"/>
      <c r="G2249" s="41" t="str">
        <f>IF(C2249="","",VLOOKUP(WEEKDAY(C2249),LIST!$A$15:$B$21,2,FALSE))</f>
        <v/>
      </c>
      <c r="H2249" s="42" t="str">
        <f>IF(B2249="","",IF(L2249=LIST!$A$80,LIST!$A$78,IF(L2249=LIST!$A$81,LIST!$A$78,IF(L2249=LIST!$A$82,LIST!$A$78,IF(IFERROR(VLOOKUP(B2249,'PHR (Project Hourly Rate)'!B:G,6,FALSE),LIST!$A$78)=0,LIST!$A$79,L2249)))))</f>
        <v/>
      </c>
      <c r="I2249" s="42" t="str">
        <f>IF(B2249="","",IF(L2249=LIST!$A$75,"",IF(K2249=LIST!$A$76,LIST!$A$76,IF(L2249=LIST!$A$77,"",IF(L2249=LIST!$A$78,"",IF(L2249=LIST!$A$80,"",IF(L2249=LIST!$A$72,"",IF(L2249=LIST!$A$73,"",IF(L2249=LIST!$A$81,"",IF(L2249=LIST!$A$82,"",IF(L2249=LIST!$A$79,"",IF(K2249=LIST!$A$75,LIST!$A$75,ROUND(J2249*L2249,2)))))))))))))</f>
        <v/>
      </c>
      <c r="J2249" s="43">
        <f>IF(D2249="",0,IF(K2249=LIST!$A$75,0,IF(K2249=LIST!$A$76,0,IF(K2249=LIST!$A$77,0,IF(K2249=LIST!$A$78,0,(MIN(D2249,8)-K2249))))))</f>
        <v>0</v>
      </c>
      <c r="K2249" s="185" t="str">
        <f>IF(D2249="","",IF('CLAIM FORM'!$M$7="",0,IF(L2249=LIST!$A$78,0,IF('CLAIM FORM'!$M$7="R&amp;D",0,IF(E2249="",LIST!$A$75,IF(F2249=LIST!$F$30,0,IFERROR(((VLOOKUP(E2249,'TRAINING CODE'!B:D,3,FALSE)*MIN(D2249,8))),LIST!$A$76)))))))</f>
        <v/>
      </c>
      <c r="L2249" s="183" t="str">
        <f>IF(B2249="","",IF('CLAIM FORM'!$M$7="",LIST!$A$77,IFERROR(VLOOKUP(B2249,'PHR (Project Hourly Rate)'!B:G,6,FALSE),LIST!$A$78)))</f>
        <v/>
      </c>
    </row>
    <row r="2250" spans="1:12" ht="36" customHeight="1">
      <c r="A2250" s="184">
        <v>2248</v>
      </c>
      <c r="B2250" s="46"/>
      <c r="C2250" s="47"/>
      <c r="D2250" s="48"/>
      <c r="E2250" s="49"/>
      <c r="F2250" s="49"/>
      <c r="G2250" s="41" t="str">
        <f>IF(C2250="","",VLOOKUP(WEEKDAY(C2250),LIST!$A$15:$B$21,2,FALSE))</f>
        <v/>
      </c>
      <c r="H2250" s="42" t="str">
        <f>IF(B2250="","",IF(L2250=LIST!$A$80,LIST!$A$78,IF(L2250=LIST!$A$81,LIST!$A$78,IF(L2250=LIST!$A$82,LIST!$A$78,IF(IFERROR(VLOOKUP(B2250,'PHR (Project Hourly Rate)'!B:G,6,FALSE),LIST!$A$78)=0,LIST!$A$79,L2250)))))</f>
        <v/>
      </c>
      <c r="I2250" s="42" t="str">
        <f>IF(B2250="","",IF(L2250=LIST!$A$75,"",IF(K2250=LIST!$A$76,LIST!$A$76,IF(L2250=LIST!$A$77,"",IF(L2250=LIST!$A$78,"",IF(L2250=LIST!$A$80,"",IF(L2250=LIST!$A$72,"",IF(L2250=LIST!$A$73,"",IF(L2250=LIST!$A$81,"",IF(L2250=LIST!$A$82,"",IF(L2250=LIST!$A$79,"",IF(K2250=LIST!$A$75,LIST!$A$75,ROUND(J2250*L2250,2)))))))))))))</f>
        <v/>
      </c>
      <c r="J2250" s="43">
        <f>IF(D2250="",0,IF(K2250=LIST!$A$75,0,IF(K2250=LIST!$A$76,0,IF(K2250=LIST!$A$77,0,IF(K2250=LIST!$A$78,0,(MIN(D2250,8)-K2250))))))</f>
        <v>0</v>
      </c>
      <c r="K2250" s="185" t="str">
        <f>IF(D2250="","",IF('CLAIM FORM'!$M$7="",0,IF(L2250=LIST!$A$78,0,IF('CLAIM FORM'!$M$7="R&amp;D",0,IF(E2250="",LIST!$A$75,IF(F2250=LIST!$F$30,0,IFERROR(((VLOOKUP(E2250,'TRAINING CODE'!B:D,3,FALSE)*MIN(D2250,8))),LIST!$A$76)))))))</f>
        <v/>
      </c>
      <c r="L2250" s="183" t="str">
        <f>IF(B2250="","",IF('CLAIM FORM'!$M$7="",LIST!$A$77,IFERROR(VLOOKUP(B2250,'PHR (Project Hourly Rate)'!B:G,6,FALSE),LIST!$A$78)))</f>
        <v/>
      </c>
    </row>
    <row r="2251" spans="1:12" ht="36" customHeight="1">
      <c r="A2251" s="184">
        <v>2249</v>
      </c>
      <c r="B2251" s="46"/>
      <c r="C2251" s="47"/>
      <c r="D2251" s="48"/>
      <c r="E2251" s="49"/>
      <c r="F2251" s="49"/>
      <c r="G2251" s="41" t="str">
        <f>IF(C2251="","",VLOOKUP(WEEKDAY(C2251),LIST!$A$15:$B$21,2,FALSE))</f>
        <v/>
      </c>
      <c r="H2251" s="42" t="str">
        <f>IF(B2251="","",IF(L2251=LIST!$A$80,LIST!$A$78,IF(L2251=LIST!$A$81,LIST!$A$78,IF(L2251=LIST!$A$82,LIST!$A$78,IF(IFERROR(VLOOKUP(B2251,'PHR (Project Hourly Rate)'!B:G,6,FALSE),LIST!$A$78)=0,LIST!$A$79,L2251)))))</f>
        <v/>
      </c>
      <c r="I2251" s="42" t="str">
        <f>IF(B2251="","",IF(L2251=LIST!$A$75,"",IF(K2251=LIST!$A$76,LIST!$A$76,IF(L2251=LIST!$A$77,"",IF(L2251=LIST!$A$78,"",IF(L2251=LIST!$A$80,"",IF(L2251=LIST!$A$72,"",IF(L2251=LIST!$A$73,"",IF(L2251=LIST!$A$81,"",IF(L2251=LIST!$A$82,"",IF(L2251=LIST!$A$79,"",IF(K2251=LIST!$A$75,LIST!$A$75,ROUND(J2251*L2251,2)))))))))))))</f>
        <v/>
      </c>
      <c r="J2251" s="43">
        <f>IF(D2251="",0,IF(K2251=LIST!$A$75,0,IF(K2251=LIST!$A$76,0,IF(K2251=LIST!$A$77,0,IF(K2251=LIST!$A$78,0,(MIN(D2251,8)-K2251))))))</f>
        <v>0</v>
      </c>
      <c r="K2251" s="185" t="str">
        <f>IF(D2251="","",IF('CLAIM FORM'!$M$7="",0,IF(L2251=LIST!$A$78,0,IF('CLAIM FORM'!$M$7="R&amp;D",0,IF(E2251="",LIST!$A$75,IF(F2251=LIST!$F$30,0,IFERROR(((VLOOKUP(E2251,'TRAINING CODE'!B:D,3,FALSE)*MIN(D2251,8))),LIST!$A$76)))))))</f>
        <v/>
      </c>
      <c r="L2251" s="183" t="str">
        <f>IF(B2251="","",IF('CLAIM FORM'!$M$7="",LIST!$A$77,IFERROR(VLOOKUP(B2251,'PHR (Project Hourly Rate)'!B:G,6,FALSE),LIST!$A$78)))</f>
        <v/>
      </c>
    </row>
    <row r="2252" spans="1:12" ht="36" customHeight="1">
      <c r="A2252" s="184">
        <v>2250</v>
      </c>
      <c r="B2252" s="46"/>
      <c r="C2252" s="47"/>
      <c r="D2252" s="48"/>
      <c r="E2252" s="49"/>
      <c r="F2252" s="49"/>
      <c r="G2252" s="41" t="str">
        <f>IF(C2252="","",VLOOKUP(WEEKDAY(C2252),LIST!$A$15:$B$21,2,FALSE))</f>
        <v/>
      </c>
      <c r="H2252" s="42" t="str">
        <f>IF(B2252="","",IF(L2252=LIST!$A$80,LIST!$A$78,IF(L2252=LIST!$A$81,LIST!$A$78,IF(L2252=LIST!$A$82,LIST!$A$78,IF(IFERROR(VLOOKUP(B2252,'PHR (Project Hourly Rate)'!B:G,6,FALSE),LIST!$A$78)=0,LIST!$A$79,L2252)))))</f>
        <v/>
      </c>
      <c r="I2252" s="42" t="str">
        <f>IF(B2252="","",IF(L2252=LIST!$A$75,"",IF(K2252=LIST!$A$76,LIST!$A$76,IF(L2252=LIST!$A$77,"",IF(L2252=LIST!$A$78,"",IF(L2252=LIST!$A$80,"",IF(L2252=LIST!$A$72,"",IF(L2252=LIST!$A$73,"",IF(L2252=LIST!$A$81,"",IF(L2252=LIST!$A$82,"",IF(L2252=LIST!$A$79,"",IF(K2252=LIST!$A$75,LIST!$A$75,ROUND(J2252*L2252,2)))))))))))))</f>
        <v/>
      </c>
      <c r="J2252" s="43">
        <f>IF(D2252="",0,IF(K2252=LIST!$A$75,0,IF(K2252=LIST!$A$76,0,IF(K2252=LIST!$A$77,0,IF(K2252=LIST!$A$78,0,(MIN(D2252,8)-K2252))))))</f>
        <v>0</v>
      </c>
      <c r="K2252" s="185" t="str">
        <f>IF(D2252="","",IF('CLAIM FORM'!$M$7="",0,IF(L2252=LIST!$A$78,0,IF('CLAIM FORM'!$M$7="R&amp;D",0,IF(E2252="",LIST!$A$75,IF(F2252=LIST!$F$30,0,IFERROR(((VLOOKUP(E2252,'TRAINING CODE'!B:D,3,FALSE)*MIN(D2252,8))),LIST!$A$76)))))))</f>
        <v/>
      </c>
      <c r="L2252" s="183" t="str">
        <f>IF(B2252="","",IF('CLAIM FORM'!$M$7="",LIST!$A$77,IFERROR(VLOOKUP(B2252,'PHR (Project Hourly Rate)'!B:G,6,FALSE),LIST!$A$78)))</f>
        <v/>
      </c>
    </row>
    <row r="2253" spans="1:12" ht="36" customHeight="1">
      <c r="A2253" s="184">
        <v>2251</v>
      </c>
      <c r="B2253" s="46"/>
      <c r="C2253" s="47"/>
      <c r="D2253" s="48"/>
      <c r="E2253" s="49"/>
      <c r="F2253" s="49"/>
      <c r="G2253" s="41" t="str">
        <f>IF(C2253="","",VLOOKUP(WEEKDAY(C2253),LIST!$A$15:$B$21,2,FALSE))</f>
        <v/>
      </c>
      <c r="H2253" s="42" t="str">
        <f>IF(B2253="","",IF(L2253=LIST!$A$80,LIST!$A$78,IF(L2253=LIST!$A$81,LIST!$A$78,IF(L2253=LIST!$A$82,LIST!$A$78,IF(IFERROR(VLOOKUP(B2253,'PHR (Project Hourly Rate)'!B:G,6,FALSE),LIST!$A$78)=0,LIST!$A$79,L2253)))))</f>
        <v/>
      </c>
      <c r="I2253" s="42" t="str">
        <f>IF(B2253="","",IF(L2253=LIST!$A$75,"",IF(K2253=LIST!$A$76,LIST!$A$76,IF(L2253=LIST!$A$77,"",IF(L2253=LIST!$A$78,"",IF(L2253=LIST!$A$80,"",IF(L2253=LIST!$A$72,"",IF(L2253=LIST!$A$73,"",IF(L2253=LIST!$A$81,"",IF(L2253=LIST!$A$82,"",IF(L2253=LIST!$A$79,"",IF(K2253=LIST!$A$75,LIST!$A$75,ROUND(J2253*L2253,2)))))))))))))</f>
        <v/>
      </c>
      <c r="J2253" s="43">
        <f>IF(D2253="",0,IF(K2253=LIST!$A$75,0,IF(K2253=LIST!$A$76,0,IF(K2253=LIST!$A$77,0,IF(K2253=LIST!$A$78,0,(MIN(D2253,8)-K2253))))))</f>
        <v>0</v>
      </c>
      <c r="K2253" s="185" t="str">
        <f>IF(D2253="","",IF('CLAIM FORM'!$M$7="",0,IF(L2253=LIST!$A$78,0,IF('CLAIM FORM'!$M$7="R&amp;D",0,IF(E2253="",LIST!$A$75,IF(F2253=LIST!$F$30,0,IFERROR(((VLOOKUP(E2253,'TRAINING CODE'!B:D,3,FALSE)*MIN(D2253,8))),LIST!$A$76)))))))</f>
        <v/>
      </c>
      <c r="L2253" s="183" t="str">
        <f>IF(B2253="","",IF('CLAIM FORM'!$M$7="",LIST!$A$77,IFERROR(VLOOKUP(B2253,'PHR (Project Hourly Rate)'!B:G,6,FALSE),LIST!$A$78)))</f>
        <v/>
      </c>
    </row>
    <row r="2254" spans="1:12" ht="36" customHeight="1">
      <c r="A2254" s="184">
        <v>2252</v>
      </c>
      <c r="B2254" s="46"/>
      <c r="C2254" s="47"/>
      <c r="D2254" s="48"/>
      <c r="E2254" s="49"/>
      <c r="F2254" s="49"/>
      <c r="G2254" s="41" t="str">
        <f>IF(C2254="","",VLOOKUP(WEEKDAY(C2254),LIST!$A$15:$B$21,2,FALSE))</f>
        <v/>
      </c>
      <c r="H2254" s="42" t="str">
        <f>IF(B2254="","",IF(L2254=LIST!$A$80,LIST!$A$78,IF(L2254=LIST!$A$81,LIST!$A$78,IF(L2254=LIST!$A$82,LIST!$A$78,IF(IFERROR(VLOOKUP(B2254,'PHR (Project Hourly Rate)'!B:G,6,FALSE),LIST!$A$78)=0,LIST!$A$79,L2254)))))</f>
        <v/>
      </c>
      <c r="I2254" s="42" t="str">
        <f>IF(B2254="","",IF(L2254=LIST!$A$75,"",IF(K2254=LIST!$A$76,LIST!$A$76,IF(L2254=LIST!$A$77,"",IF(L2254=LIST!$A$78,"",IF(L2254=LIST!$A$80,"",IF(L2254=LIST!$A$72,"",IF(L2254=LIST!$A$73,"",IF(L2254=LIST!$A$81,"",IF(L2254=LIST!$A$82,"",IF(L2254=LIST!$A$79,"",IF(K2254=LIST!$A$75,LIST!$A$75,ROUND(J2254*L2254,2)))))))))))))</f>
        <v/>
      </c>
      <c r="J2254" s="43">
        <f>IF(D2254="",0,IF(K2254=LIST!$A$75,0,IF(K2254=LIST!$A$76,0,IF(K2254=LIST!$A$77,0,IF(K2254=LIST!$A$78,0,(MIN(D2254,8)-K2254))))))</f>
        <v>0</v>
      </c>
      <c r="K2254" s="185" t="str">
        <f>IF(D2254="","",IF('CLAIM FORM'!$M$7="",0,IF(L2254=LIST!$A$78,0,IF('CLAIM FORM'!$M$7="R&amp;D",0,IF(E2254="",LIST!$A$75,IF(F2254=LIST!$F$30,0,IFERROR(((VLOOKUP(E2254,'TRAINING CODE'!B:D,3,FALSE)*MIN(D2254,8))),LIST!$A$76)))))))</f>
        <v/>
      </c>
      <c r="L2254" s="183" t="str">
        <f>IF(B2254="","",IF('CLAIM FORM'!$M$7="",LIST!$A$77,IFERROR(VLOOKUP(B2254,'PHR (Project Hourly Rate)'!B:G,6,FALSE),LIST!$A$78)))</f>
        <v/>
      </c>
    </row>
    <row r="2255" spans="1:12" ht="36" customHeight="1">
      <c r="A2255" s="184">
        <v>2253</v>
      </c>
      <c r="B2255" s="46"/>
      <c r="C2255" s="47"/>
      <c r="D2255" s="48"/>
      <c r="E2255" s="49"/>
      <c r="F2255" s="49"/>
      <c r="G2255" s="41" t="str">
        <f>IF(C2255="","",VLOOKUP(WEEKDAY(C2255),LIST!$A$15:$B$21,2,FALSE))</f>
        <v/>
      </c>
      <c r="H2255" s="42" t="str">
        <f>IF(B2255="","",IF(L2255=LIST!$A$80,LIST!$A$78,IF(L2255=LIST!$A$81,LIST!$A$78,IF(L2255=LIST!$A$82,LIST!$A$78,IF(IFERROR(VLOOKUP(B2255,'PHR (Project Hourly Rate)'!B:G,6,FALSE),LIST!$A$78)=0,LIST!$A$79,L2255)))))</f>
        <v/>
      </c>
      <c r="I2255" s="42" t="str">
        <f>IF(B2255="","",IF(L2255=LIST!$A$75,"",IF(K2255=LIST!$A$76,LIST!$A$76,IF(L2255=LIST!$A$77,"",IF(L2255=LIST!$A$78,"",IF(L2255=LIST!$A$80,"",IF(L2255=LIST!$A$72,"",IF(L2255=LIST!$A$73,"",IF(L2255=LIST!$A$81,"",IF(L2255=LIST!$A$82,"",IF(L2255=LIST!$A$79,"",IF(K2255=LIST!$A$75,LIST!$A$75,ROUND(J2255*L2255,2)))))))))))))</f>
        <v/>
      </c>
      <c r="J2255" s="43">
        <f>IF(D2255="",0,IF(K2255=LIST!$A$75,0,IF(K2255=LIST!$A$76,0,IF(K2255=LIST!$A$77,0,IF(K2255=LIST!$A$78,0,(MIN(D2255,8)-K2255))))))</f>
        <v>0</v>
      </c>
      <c r="K2255" s="185" t="str">
        <f>IF(D2255="","",IF('CLAIM FORM'!$M$7="",0,IF(L2255=LIST!$A$78,0,IF('CLAIM FORM'!$M$7="R&amp;D",0,IF(E2255="",LIST!$A$75,IF(F2255=LIST!$F$30,0,IFERROR(((VLOOKUP(E2255,'TRAINING CODE'!B:D,3,FALSE)*MIN(D2255,8))),LIST!$A$76)))))))</f>
        <v/>
      </c>
      <c r="L2255" s="183" t="str">
        <f>IF(B2255="","",IF('CLAIM FORM'!$M$7="",LIST!$A$77,IFERROR(VLOOKUP(B2255,'PHR (Project Hourly Rate)'!B:G,6,FALSE),LIST!$A$78)))</f>
        <v/>
      </c>
    </row>
    <row r="2256" spans="1:12" ht="36" customHeight="1">
      <c r="A2256" s="184">
        <v>2254</v>
      </c>
      <c r="B2256" s="46"/>
      <c r="C2256" s="47"/>
      <c r="D2256" s="48"/>
      <c r="E2256" s="49"/>
      <c r="F2256" s="49"/>
      <c r="G2256" s="41" t="str">
        <f>IF(C2256="","",VLOOKUP(WEEKDAY(C2256),LIST!$A$15:$B$21,2,FALSE))</f>
        <v/>
      </c>
      <c r="H2256" s="42" t="str">
        <f>IF(B2256="","",IF(L2256=LIST!$A$80,LIST!$A$78,IF(L2256=LIST!$A$81,LIST!$A$78,IF(L2256=LIST!$A$82,LIST!$A$78,IF(IFERROR(VLOOKUP(B2256,'PHR (Project Hourly Rate)'!B:G,6,FALSE),LIST!$A$78)=0,LIST!$A$79,L2256)))))</f>
        <v/>
      </c>
      <c r="I2256" s="42" t="str">
        <f>IF(B2256="","",IF(L2256=LIST!$A$75,"",IF(K2256=LIST!$A$76,LIST!$A$76,IF(L2256=LIST!$A$77,"",IF(L2256=LIST!$A$78,"",IF(L2256=LIST!$A$80,"",IF(L2256=LIST!$A$72,"",IF(L2256=LIST!$A$73,"",IF(L2256=LIST!$A$81,"",IF(L2256=LIST!$A$82,"",IF(L2256=LIST!$A$79,"",IF(K2256=LIST!$A$75,LIST!$A$75,ROUND(J2256*L2256,2)))))))))))))</f>
        <v/>
      </c>
      <c r="J2256" s="43">
        <f>IF(D2256="",0,IF(K2256=LIST!$A$75,0,IF(K2256=LIST!$A$76,0,IF(K2256=LIST!$A$77,0,IF(K2256=LIST!$A$78,0,(MIN(D2256,8)-K2256))))))</f>
        <v>0</v>
      </c>
      <c r="K2256" s="185" t="str">
        <f>IF(D2256="","",IF('CLAIM FORM'!$M$7="",0,IF(L2256=LIST!$A$78,0,IF('CLAIM FORM'!$M$7="R&amp;D",0,IF(E2256="",LIST!$A$75,IF(F2256=LIST!$F$30,0,IFERROR(((VLOOKUP(E2256,'TRAINING CODE'!B:D,3,FALSE)*MIN(D2256,8))),LIST!$A$76)))))))</f>
        <v/>
      </c>
      <c r="L2256" s="183" t="str">
        <f>IF(B2256="","",IF('CLAIM FORM'!$M$7="",LIST!$A$77,IFERROR(VLOOKUP(B2256,'PHR (Project Hourly Rate)'!B:G,6,FALSE),LIST!$A$78)))</f>
        <v/>
      </c>
    </row>
    <row r="2257" spans="1:12" ht="36" customHeight="1">
      <c r="A2257" s="184">
        <v>2255</v>
      </c>
      <c r="B2257" s="46"/>
      <c r="C2257" s="47"/>
      <c r="D2257" s="48"/>
      <c r="E2257" s="49"/>
      <c r="F2257" s="49"/>
      <c r="G2257" s="41" t="str">
        <f>IF(C2257="","",VLOOKUP(WEEKDAY(C2257),LIST!$A$15:$B$21,2,FALSE))</f>
        <v/>
      </c>
      <c r="H2257" s="42" t="str">
        <f>IF(B2257="","",IF(L2257=LIST!$A$80,LIST!$A$78,IF(L2257=LIST!$A$81,LIST!$A$78,IF(L2257=LIST!$A$82,LIST!$A$78,IF(IFERROR(VLOOKUP(B2257,'PHR (Project Hourly Rate)'!B:G,6,FALSE),LIST!$A$78)=0,LIST!$A$79,L2257)))))</f>
        <v/>
      </c>
      <c r="I2257" s="42" t="str">
        <f>IF(B2257="","",IF(L2257=LIST!$A$75,"",IF(K2257=LIST!$A$76,LIST!$A$76,IF(L2257=LIST!$A$77,"",IF(L2257=LIST!$A$78,"",IF(L2257=LIST!$A$80,"",IF(L2257=LIST!$A$72,"",IF(L2257=LIST!$A$73,"",IF(L2257=LIST!$A$81,"",IF(L2257=LIST!$A$82,"",IF(L2257=LIST!$A$79,"",IF(K2257=LIST!$A$75,LIST!$A$75,ROUND(J2257*L2257,2)))))))))))))</f>
        <v/>
      </c>
      <c r="J2257" s="43">
        <f>IF(D2257="",0,IF(K2257=LIST!$A$75,0,IF(K2257=LIST!$A$76,0,IF(K2257=LIST!$A$77,0,IF(K2257=LIST!$A$78,0,(MIN(D2257,8)-K2257))))))</f>
        <v>0</v>
      </c>
      <c r="K2257" s="185" t="str">
        <f>IF(D2257="","",IF('CLAIM FORM'!$M$7="",0,IF(L2257=LIST!$A$78,0,IF('CLAIM FORM'!$M$7="R&amp;D",0,IF(E2257="",LIST!$A$75,IF(F2257=LIST!$F$30,0,IFERROR(((VLOOKUP(E2257,'TRAINING CODE'!B:D,3,FALSE)*MIN(D2257,8))),LIST!$A$76)))))))</f>
        <v/>
      </c>
      <c r="L2257" s="183" t="str">
        <f>IF(B2257="","",IF('CLAIM FORM'!$M$7="",LIST!$A$77,IFERROR(VLOOKUP(B2257,'PHR (Project Hourly Rate)'!B:G,6,FALSE),LIST!$A$78)))</f>
        <v/>
      </c>
    </row>
    <row r="2258" spans="1:12" ht="36" customHeight="1">
      <c r="A2258" s="184">
        <v>2256</v>
      </c>
      <c r="B2258" s="46"/>
      <c r="C2258" s="47"/>
      <c r="D2258" s="48"/>
      <c r="E2258" s="49"/>
      <c r="F2258" s="49"/>
      <c r="G2258" s="41" t="str">
        <f>IF(C2258="","",VLOOKUP(WEEKDAY(C2258),LIST!$A$15:$B$21,2,FALSE))</f>
        <v/>
      </c>
      <c r="H2258" s="42" t="str">
        <f>IF(B2258="","",IF(L2258=LIST!$A$80,LIST!$A$78,IF(L2258=LIST!$A$81,LIST!$A$78,IF(L2258=LIST!$A$82,LIST!$A$78,IF(IFERROR(VLOOKUP(B2258,'PHR (Project Hourly Rate)'!B:G,6,FALSE),LIST!$A$78)=0,LIST!$A$79,L2258)))))</f>
        <v/>
      </c>
      <c r="I2258" s="42" t="str">
        <f>IF(B2258="","",IF(L2258=LIST!$A$75,"",IF(K2258=LIST!$A$76,LIST!$A$76,IF(L2258=LIST!$A$77,"",IF(L2258=LIST!$A$78,"",IF(L2258=LIST!$A$80,"",IF(L2258=LIST!$A$72,"",IF(L2258=LIST!$A$73,"",IF(L2258=LIST!$A$81,"",IF(L2258=LIST!$A$82,"",IF(L2258=LIST!$A$79,"",IF(K2258=LIST!$A$75,LIST!$A$75,ROUND(J2258*L2258,2)))))))))))))</f>
        <v/>
      </c>
      <c r="J2258" s="43">
        <f>IF(D2258="",0,IF(K2258=LIST!$A$75,0,IF(K2258=LIST!$A$76,0,IF(K2258=LIST!$A$77,0,IF(K2258=LIST!$A$78,0,(MIN(D2258,8)-K2258))))))</f>
        <v>0</v>
      </c>
      <c r="K2258" s="185" t="str">
        <f>IF(D2258="","",IF('CLAIM FORM'!$M$7="",0,IF(L2258=LIST!$A$78,0,IF('CLAIM FORM'!$M$7="R&amp;D",0,IF(E2258="",LIST!$A$75,IF(F2258=LIST!$F$30,0,IFERROR(((VLOOKUP(E2258,'TRAINING CODE'!B:D,3,FALSE)*MIN(D2258,8))),LIST!$A$76)))))))</f>
        <v/>
      </c>
      <c r="L2258" s="183" t="str">
        <f>IF(B2258="","",IF('CLAIM FORM'!$M$7="",LIST!$A$77,IFERROR(VLOOKUP(B2258,'PHR (Project Hourly Rate)'!B:G,6,FALSE),LIST!$A$78)))</f>
        <v/>
      </c>
    </row>
    <row r="2259" spans="1:12" ht="36" customHeight="1">
      <c r="A2259" s="184">
        <v>2257</v>
      </c>
      <c r="B2259" s="46"/>
      <c r="C2259" s="47"/>
      <c r="D2259" s="48"/>
      <c r="E2259" s="49"/>
      <c r="F2259" s="49"/>
      <c r="G2259" s="41" t="str">
        <f>IF(C2259="","",VLOOKUP(WEEKDAY(C2259),LIST!$A$15:$B$21,2,FALSE))</f>
        <v/>
      </c>
      <c r="H2259" s="42" t="str">
        <f>IF(B2259="","",IF(L2259=LIST!$A$80,LIST!$A$78,IF(L2259=LIST!$A$81,LIST!$A$78,IF(L2259=LIST!$A$82,LIST!$A$78,IF(IFERROR(VLOOKUP(B2259,'PHR (Project Hourly Rate)'!B:G,6,FALSE),LIST!$A$78)=0,LIST!$A$79,L2259)))))</f>
        <v/>
      </c>
      <c r="I2259" s="42" t="str">
        <f>IF(B2259="","",IF(L2259=LIST!$A$75,"",IF(K2259=LIST!$A$76,LIST!$A$76,IF(L2259=LIST!$A$77,"",IF(L2259=LIST!$A$78,"",IF(L2259=LIST!$A$80,"",IF(L2259=LIST!$A$72,"",IF(L2259=LIST!$A$73,"",IF(L2259=LIST!$A$81,"",IF(L2259=LIST!$A$82,"",IF(L2259=LIST!$A$79,"",IF(K2259=LIST!$A$75,LIST!$A$75,ROUND(J2259*L2259,2)))))))))))))</f>
        <v/>
      </c>
      <c r="J2259" s="43">
        <f>IF(D2259="",0,IF(K2259=LIST!$A$75,0,IF(K2259=LIST!$A$76,0,IF(K2259=LIST!$A$77,0,IF(K2259=LIST!$A$78,0,(MIN(D2259,8)-K2259))))))</f>
        <v>0</v>
      </c>
      <c r="K2259" s="185" t="str">
        <f>IF(D2259="","",IF('CLAIM FORM'!$M$7="",0,IF(L2259=LIST!$A$78,0,IF('CLAIM FORM'!$M$7="R&amp;D",0,IF(E2259="",LIST!$A$75,IF(F2259=LIST!$F$30,0,IFERROR(((VLOOKUP(E2259,'TRAINING CODE'!B:D,3,FALSE)*MIN(D2259,8))),LIST!$A$76)))))))</f>
        <v/>
      </c>
      <c r="L2259" s="183" t="str">
        <f>IF(B2259="","",IF('CLAIM FORM'!$M$7="",LIST!$A$77,IFERROR(VLOOKUP(B2259,'PHR (Project Hourly Rate)'!B:G,6,FALSE),LIST!$A$78)))</f>
        <v/>
      </c>
    </row>
    <row r="2260" spans="1:12" ht="36" customHeight="1">
      <c r="A2260" s="184">
        <v>2258</v>
      </c>
      <c r="B2260" s="46"/>
      <c r="C2260" s="47"/>
      <c r="D2260" s="48"/>
      <c r="E2260" s="49"/>
      <c r="F2260" s="49"/>
      <c r="G2260" s="41" t="str">
        <f>IF(C2260="","",VLOOKUP(WEEKDAY(C2260),LIST!$A$15:$B$21,2,FALSE))</f>
        <v/>
      </c>
      <c r="H2260" s="42" t="str">
        <f>IF(B2260="","",IF(L2260=LIST!$A$80,LIST!$A$78,IF(L2260=LIST!$A$81,LIST!$A$78,IF(L2260=LIST!$A$82,LIST!$A$78,IF(IFERROR(VLOOKUP(B2260,'PHR (Project Hourly Rate)'!B:G,6,FALSE),LIST!$A$78)=0,LIST!$A$79,L2260)))))</f>
        <v/>
      </c>
      <c r="I2260" s="42" t="str">
        <f>IF(B2260="","",IF(L2260=LIST!$A$75,"",IF(K2260=LIST!$A$76,LIST!$A$76,IF(L2260=LIST!$A$77,"",IF(L2260=LIST!$A$78,"",IF(L2260=LIST!$A$80,"",IF(L2260=LIST!$A$72,"",IF(L2260=LIST!$A$73,"",IF(L2260=LIST!$A$81,"",IF(L2260=LIST!$A$82,"",IF(L2260=LIST!$A$79,"",IF(K2260=LIST!$A$75,LIST!$A$75,ROUND(J2260*L2260,2)))))))))))))</f>
        <v/>
      </c>
      <c r="J2260" s="43">
        <f>IF(D2260="",0,IF(K2260=LIST!$A$75,0,IF(K2260=LIST!$A$76,0,IF(K2260=LIST!$A$77,0,IF(K2260=LIST!$A$78,0,(MIN(D2260,8)-K2260))))))</f>
        <v>0</v>
      </c>
      <c r="K2260" s="185" t="str">
        <f>IF(D2260="","",IF('CLAIM FORM'!$M$7="",0,IF(L2260=LIST!$A$78,0,IF('CLAIM FORM'!$M$7="R&amp;D",0,IF(E2260="",LIST!$A$75,IF(F2260=LIST!$F$30,0,IFERROR(((VLOOKUP(E2260,'TRAINING CODE'!B:D,3,FALSE)*MIN(D2260,8))),LIST!$A$76)))))))</f>
        <v/>
      </c>
      <c r="L2260" s="183" t="str">
        <f>IF(B2260="","",IF('CLAIM FORM'!$M$7="",LIST!$A$77,IFERROR(VLOOKUP(B2260,'PHR (Project Hourly Rate)'!B:G,6,FALSE),LIST!$A$78)))</f>
        <v/>
      </c>
    </row>
    <row r="2261" spans="1:12" ht="36" customHeight="1">
      <c r="A2261" s="184">
        <v>2259</v>
      </c>
      <c r="B2261" s="46"/>
      <c r="C2261" s="47"/>
      <c r="D2261" s="48"/>
      <c r="E2261" s="49"/>
      <c r="F2261" s="49"/>
      <c r="G2261" s="41" t="str">
        <f>IF(C2261="","",VLOOKUP(WEEKDAY(C2261),LIST!$A$15:$B$21,2,FALSE))</f>
        <v/>
      </c>
      <c r="H2261" s="42" t="str">
        <f>IF(B2261="","",IF(L2261=LIST!$A$80,LIST!$A$78,IF(L2261=LIST!$A$81,LIST!$A$78,IF(L2261=LIST!$A$82,LIST!$A$78,IF(IFERROR(VLOOKUP(B2261,'PHR (Project Hourly Rate)'!B:G,6,FALSE),LIST!$A$78)=0,LIST!$A$79,L2261)))))</f>
        <v/>
      </c>
      <c r="I2261" s="42" t="str">
        <f>IF(B2261="","",IF(L2261=LIST!$A$75,"",IF(K2261=LIST!$A$76,LIST!$A$76,IF(L2261=LIST!$A$77,"",IF(L2261=LIST!$A$78,"",IF(L2261=LIST!$A$80,"",IF(L2261=LIST!$A$72,"",IF(L2261=LIST!$A$73,"",IF(L2261=LIST!$A$81,"",IF(L2261=LIST!$A$82,"",IF(L2261=LIST!$A$79,"",IF(K2261=LIST!$A$75,LIST!$A$75,ROUND(J2261*L2261,2)))))))))))))</f>
        <v/>
      </c>
      <c r="J2261" s="43">
        <f>IF(D2261="",0,IF(K2261=LIST!$A$75,0,IF(K2261=LIST!$A$76,0,IF(K2261=LIST!$A$77,0,IF(K2261=LIST!$A$78,0,(MIN(D2261,8)-K2261))))))</f>
        <v>0</v>
      </c>
      <c r="K2261" s="185" t="str">
        <f>IF(D2261="","",IF('CLAIM FORM'!$M$7="",0,IF(L2261=LIST!$A$78,0,IF('CLAIM FORM'!$M$7="R&amp;D",0,IF(E2261="",LIST!$A$75,IF(F2261=LIST!$F$30,0,IFERROR(((VLOOKUP(E2261,'TRAINING CODE'!B:D,3,FALSE)*MIN(D2261,8))),LIST!$A$76)))))))</f>
        <v/>
      </c>
      <c r="L2261" s="183" t="str">
        <f>IF(B2261="","",IF('CLAIM FORM'!$M$7="",LIST!$A$77,IFERROR(VLOOKUP(B2261,'PHR (Project Hourly Rate)'!B:G,6,FALSE),LIST!$A$78)))</f>
        <v/>
      </c>
    </row>
    <row r="2262" spans="1:12" ht="36" customHeight="1">
      <c r="A2262" s="184">
        <v>2260</v>
      </c>
      <c r="B2262" s="46"/>
      <c r="C2262" s="47"/>
      <c r="D2262" s="48"/>
      <c r="E2262" s="49"/>
      <c r="F2262" s="49"/>
      <c r="G2262" s="41" t="str">
        <f>IF(C2262="","",VLOOKUP(WEEKDAY(C2262),LIST!$A$15:$B$21,2,FALSE))</f>
        <v/>
      </c>
      <c r="H2262" s="42" t="str">
        <f>IF(B2262="","",IF(L2262=LIST!$A$80,LIST!$A$78,IF(L2262=LIST!$A$81,LIST!$A$78,IF(L2262=LIST!$A$82,LIST!$A$78,IF(IFERROR(VLOOKUP(B2262,'PHR (Project Hourly Rate)'!B:G,6,FALSE),LIST!$A$78)=0,LIST!$A$79,L2262)))))</f>
        <v/>
      </c>
      <c r="I2262" s="42" t="str">
        <f>IF(B2262="","",IF(L2262=LIST!$A$75,"",IF(K2262=LIST!$A$76,LIST!$A$76,IF(L2262=LIST!$A$77,"",IF(L2262=LIST!$A$78,"",IF(L2262=LIST!$A$80,"",IF(L2262=LIST!$A$72,"",IF(L2262=LIST!$A$73,"",IF(L2262=LIST!$A$81,"",IF(L2262=LIST!$A$82,"",IF(L2262=LIST!$A$79,"",IF(K2262=LIST!$A$75,LIST!$A$75,ROUND(J2262*L2262,2)))))))))))))</f>
        <v/>
      </c>
      <c r="J2262" s="43">
        <f>IF(D2262="",0,IF(K2262=LIST!$A$75,0,IF(K2262=LIST!$A$76,0,IF(K2262=LIST!$A$77,0,IF(K2262=LIST!$A$78,0,(MIN(D2262,8)-K2262))))))</f>
        <v>0</v>
      </c>
      <c r="K2262" s="185" t="str">
        <f>IF(D2262="","",IF('CLAIM FORM'!$M$7="",0,IF(L2262=LIST!$A$78,0,IF('CLAIM FORM'!$M$7="R&amp;D",0,IF(E2262="",LIST!$A$75,IF(F2262=LIST!$F$30,0,IFERROR(((VLOOKUP(E2262,'TRAINING CODE'!B:D,3,FALSE)*MIN(D2262,8))),LIST!$A$76)))))))</f>
        <v/>
      </c>
      <c r="L2262" s="183" t="str">
        <f>IF(B2262="","",IF('CLAIM FORM'!$M$7="",LIST!$A$77,IFERROR(VLOOKUP(B2262,'PHR (Project Hourly Rate)'!B:G,6,FALSE),LIST!$A$78)))</f>
        <v/>
      </c>
    </row>
    <row r="2263" spans="1:12" ht="36" customHeight="1">
      <c r="A2263" s="184">
        <v>2261</v>
      </c>
      <c r="B2263" s="46"/>
      <c r="C2263" s="47"/>
      <c r="D2263" s="48"/>
      <c r="E2263" s="49"/>
      <c r="F2263" s="49"/>
      <c r="G2263" s="41" t="str">
        <f>IF(C2263="","",VLOOKUP(WEEKDAY(C2263),LIST!$A$15:$B$21,2,FALSE))</f>
        <v/>
      </c>
      <c r="H2263" s="42" t="str">
        <f>IF(B2263="","",IF(L2263=LIST!$A$80,LIST!$A$78,IF(L2263=LIST!$A$81,LIST!$A$78,IF(L2263=LIST!$A$82,LIST!$A$78,IF(IFERROR(VLOOKUP(B2263,'PHR (Project Hourly Rate)'!B:G,6,FALSE),LIST!$A$78)=0,LIST!$A$79,L2263)))))</f>
        <v/>
      </c>
      <c r="I2263" s="42" t="str">
        <f>IF(B2263="","",IF(L2263=LIST!$A$75,"",IF(K2263=LIST!$A$76,LIST!$A$76,IF(L2263=LIST!$A$77,"",IF(L2263=LIST!$A$78,"",IF(L2263=LIST!$A$80,"",IF(L2263=LIST!$A$72,"",IF(L2263=LIST!$A$73,"",IF(L2263=LIST!$A$81,"",IF(L2263=LIST!$A$82,"",IF(L2263=LIST!$A$79,"",IF(K2263=LIST!$A$75,LIST!$A$75,ROUND(J2263*L2263,2)))))))))))))</f>
        <v/>
      </c>
      <c r="J2263" s="43">
        <f>IF(D2263="",0,IF(K2263=LIST!$A$75,0,IF(K2263=LIST!$A$76,0,IF(K2263=LIST!$A$77,0,IF(K2263=LIST!$A$78,0,(MIN(D2263,8)-K2263))))))</f>
        <v>0</v>
      </c>
      <c r="K2263" s="185" t="str">
        <f>IF(D2263="","",IF('CLAIM FORM'!$M$7="",0,IF(L2263=LIST!$A$78,0,IF('CLAIM FORM'!$M$7="R&amp;D",0,IF(E2263="",LIST!$A$75,IF(F2263=LIST!$F$30,0,IFERROR(((VLOOKUP(E2263,'TRAINING CODE'!B:D,3,FALSE)*MIN(D2263,8))),LIST!$A$76)))))))</f>
        <v/>
      </c>
      <c r="L2263" s="183" t="str">
        <f>IF(B2263="","",IF('CLAIM FORM'!$M$7="",LIST!$A$77,IFERROR(VLOOKUP(B2263,'PHR (Project Hourly Rate)'!B:G,6,FALSE),LIST!$A$78)))</f>
        <v/>
      </c>
    </row>
    <row r="2264" spans="1:12" ht="36" customHeight="1">
      <c r="A2264" s="184">
        <v>2262</v>
      </c>
      <c r="B2264" s="46"/>
      <c r="C2264" s="47"/>
      <c r="D2264" s="48"/>
      <c r="E2264" s="49"/>
      <c r="F2264" s="49"/>
      <c r="G2264" s="41" t="str">
        <f>IF(C2264="","",VLOOKUP(WEEKDAY(C2264),LIST!$A$15:$B$21,2,FALSE))</f>
        <v/>
      </c>
      <c r="H2264" s="42" t="str">
        <f>IF(B2264="","",IF(L2264=LIST!$A$80,LIST!$A$78,IF(L2264=LIST!$A$81,LIST!$A$78,IF(L2264=LIST!$A$82,LIST!$A$78,IF(IFERROR(VLOOKUP(B2264,'PHR (Project Hourly Rate)'!B:G,6,FALSE),LIST!$A$78)=0,LIST!$A$79,L2264)))))</f>
        <v/>
      </c>
      <c r="I2264" s="42" t="str">
        <f>IF(B2264="","",IF(L2264=LIST!$A$75,"",IF(K2264=LIST!$A$76,LIST!$A$76,IF(L2264=LIST!$A$77,"",IF(L2264=LIST!$A$78,"",IF(L2264=LIST!$A$80,"",IF(L2264=LIST!$A$72,"",IF(L2264=LIST!$A$73,"",IF(L2264=LIST!$A$81,"",IF(L2264=LIST!$A$82,"",IF(L2264=LIST!$A$79,"",IF(K2264=LIST!$A$75,LIST!$A$75,ROUND(J2264*L2264,2)))))))))))))</f>
        <v/>
      </c>
      <c r="J2264" s="43">
        <f>IF(D2264="",0,IF(K2264=LIST!$A$75,0,IF(K2264=LIST!$A$76,0,IF(K2264=LIST!$A$77,0,IF(K2264=LIST!$A$78,0,(MIN(D2264,8)-K2264))))))</f>
        <v>0</v>
      </c>
      <c r="K2264" s="185" t="str">
        <f>IF(D2264="","",IF('CLAIM FORM'!$M$7="",0,IF(L2264=LIST!$A$78,0,IF('CLAIM FORM'!$M$7="R&amp;D",0,IF(E2264="",LIST!$A$75,IF(F2264=LIST!$F$30,0,IFERROR(((VLOOKUP(E2264,'TRAINING CODE'!B:D,3,FALSE)*MIN(D2264,8))),LIST!$A$76)))))))</f>
        <v/>
      </c>
      <c r="L2264" s="183" t="str">
        <f>IF(B2264="","",IF('CLAIM FORM'!$M$7="",LIST!$A$77,IFERROR(VLOOKUP(B2264,'PHR (Project Hourly Rate)'!B:G,6,FALSE),LIST!$A$78)))</f>
        <v/>
      </c>
    </row>
    <row r="2265" spans="1:12" ht="36" customHeight="1">
      <c r="A2265" s="184">
        <v>2263</v>
      </c>
      <c r="B2265" s="46"/>
      <c r="C2265" s="47"/>
      <c r="D2265" s="48"/>
      <c r="E2265" s="49"/>
      <c r="F2265" s="49"/>
      <c r="G2265" s="41" t="str">
        <f>IF(C2265="","",VLOOKUP(WEEKDAY(C2265),LIST!$A$15:$B$21,2,FALSE))</f>
        <v/>
      </c>
      <c r="H2265" s="42" t="str">
        <f>IF(B2265="","",IF(L2265=LIST!$A$80,LIST!$A$78,IF(L2265=LIST!$A$81,LIST!$A$78,IF(L2265=LIST!$A$82,LIST!$A$78,IF(IFERROR(VLOOKUP(B2265,'PHR (Project Hourly Rate)'!B:G,6,FALSE),LIST!$A$78)=0,LIST!$A$79,L2265)))))</f>
        <v/>
      </c>
      <c r="I2265" s="42" t="str">
        <f>IF(B2265="","",IF(L2265=LIST!$A$75,"",IF(K2265=LIST!$A$76,LIST!$A$76,IF(L2265=LIST!$A$77,"",IF(L2265=LIST!$A$78,"",IF(L2265=LIST!$A$80,"",IF(L2265=LIST!$A$72,"",IF(L2265=LIST!$A$73,"",IF(L2265=LIST!$A$81,"",IF(L2265=LIST!$A$82,"",IF(L2265=LIST!$A$79,"",IF(K2265=LIST!$A$75,LIST!$A$75,ROUND(J2265*L2265,2)))))))))))))</f>
        <v/>
      </c>
      <c r="J2265" s="43">
        <f>IF(D2265="",0,IF(K2265=LIST!$A$75,0,IF(K2265=LIST!$A$76,0,IF(K2265=LIST!$A$77,0,IF(K2265=LIST!$A$78,0,(MIN(D2265,8)-K2265))))))</f>
        <v>0</v>
      </c>
      <c r="K2265" s="185" t="str">
        <f>IF(D2265="","",IF('CLAIM FORM'!$M$7="",0,IF(L2265=LIST!$A$78,0,IF('CLAIM FORM'!$M$7="R&amp;D",0,IF(E2265="",LIST!$A$75,IF(F2265=LIST!$F$30,0,IFERROR(((VLOOKUP(E2265,'TRAINING CODE'!B:D,3,FALSE)*MIN(D2265,8))),LIST!$A$76)))))))</f>
        <v/>
      </c>
      <c r="L2265" s="183" t="str">
        <f>IF(B2265="","",IF('CLAIM FORM'!$M$7="",LIST!$A$77,IFERROR(VLOOKUP(B2265,'PHR (Project Hourly Rate)'!B:G,6,FALSE),LIST!$A$78)))</f>
        <v/>
      </c>
    </row>
    <row r="2266" spans="1:12" ht="36" customHeight="1">
      <c r="A2266" s="184">
        <v>2264</v>
      </c>
      <c r="B2266" s="46"/>
      <c r="C2266" s="47"/>
      <c r="D2266" s="48"/>
      <c r="E2266" s="49"/>
      <c r="F2266" s="49"/>
      <c r="G2266" s="41" t="str">
        <f>IF(C2266="","",VLOOKUP(WEEKDAY(C2266),LIST!$A$15:$B$21,2,FALSE))</f>
        <v/>
      </c>
      <c r="H2266" s="42" t="str">
        <f>IF(B2266="","",IF(L2266=LIST!$A$80,LIST!$A$78,IF(L2266=LIST!$A$81,LIST!$A$78,IF(L2266=LIST!$A$82,LIST!$A$78,IF(IFERROR(VLOOKUP(B2266,'PHR (Project Hourly Rate)'!B:G,6,FALSE),LIST!$A$78)=0,LIST!$A$79,L2266)))))</f>
        <v/>
      </c>
      <c r="I2266" s="42" t="str">
        <f>IF(B2266="","",IF(L2266=LIST!$A$75,"",IF(K2266=LIST!$A$76,LIST!$A$76,IF(L2266=LIST!$A$77,"",IF(L2266=LIST!$A$78,"",IF(L2266=LIST!$A$80,"",IF(L2266=LIST!$A$72,"",IF(L2266=LIST!$A$73,"",IF(L2266=LIST!$A$81,"",IF(L2266=LIST!$A$82,"",IF(L2266=LIST!$A$79,"",IF(K2266=LIST!$A$75,LIST!$A$75,ROUND(J2266*L2266,2)))))))))))))</f>
        <v/>
      </c>
      <c r="J2266" s="43">
        <f>IF(D2266="",0,IF(K2266=LIST!$A$75,0,IF(K2266=LIST!$A$76,0,IF(K2266=LIST!$A$77,0,IF(K2266=LIST!$A$78,0,(MIN(D2266,8)-K2266))))))</f>
        <v>0</v>
      </c>
      <c r="K2266" s="185" t="str">
        <f>IF(D2266="","",IF('CLAIM FORM'!$M$7="",0,IF(L2266=LIST!$A$78,0,IF('CLAIM FORM'!$M$7="R&amp;D",0,IF(E2266="",LIST!$A$75,IF(F2266=LIST!$F$30,0,IFERROR(((VLOOKUP(E2266,'TRAINING CODE'!B:D,3,FALSE)*MIN(D2266,8))),LIST!$A$76)))))))</f>
        <v/>
      </c>
      <c r="L2266" s="183" t="str">
        <f>IF(B2266="","",IF('CLAIM FORM'!$M$7="",LIST!$A$77,IFERROR(VLOOKUP(B2266,'PHR (Project Hourly Rate)'!B:G,6,FALSE),LIST!$A$78)))</f>
        <v/>
      </c>
    </row>
    <row r="2267" spans="1:12" ht="36" customHeight="1">
      <c r="A2267" s="184">
        <v>2265</v>
      </c>
      <c r="B2267" s="46"/>
      <c r="C2267" s="47"/>
      <c r="D2267" s="48"/>
      <c r="E2267" s="49"/>
      <c r="F2267" s="49"/>
      <c r="G2267" s="41" t="str">
        <f>IF(C2267="","",VLOOKUP(WEEKDAY(C2267),LIST!$A$15:$B$21,2,FALSE))</f>
        <v/>
      </c>
      <c r="H2267" s="42" t="str">
        <f>IF(B2267="","",IF(L2267=LIST!$A$80,LIST!$A$78,IF(L2267=LIST!$A$81,LIST!$A$78,IF(L2267=LIST!$A$82,LIST!$A$78,IF(IFERROR(VLOOKUP(B2267,'PHR (Project Hourly Rate)'!B:G,6,FALSE),LIST!$A$78)=0,LIST!$A$79,L2267)))))</f>
        <v/>
      </c>
      <c r="I2267" s="42" t="str">
        <f>IF(B2267="","",IF(L2267=LIST!$A$75,"",IF(K2267=LIST!$A$76,LIST!$A$76,IF(L2267=LIST!$A$77,"",IF(L2267=LIST!$A$78,"",IF(L2267=LIST!$A$80,"",IF(L2267=LIST!$A$72,"",IF(L2267=LIST!$A$73,"",IF(L2267=LIST!$A$81,"",IF(L2267=LIST!$A$82,"",IF(L2267=LIST!$A$79,"",IF(K2267=LIST!$A$75,LIST!$A$75,ROUND(J2267*L2267,2)))))))))))))</f>
        <v/>
      </c>
      <c r="J2267" s="43">
        <f>IF(D2267="",0,IF(K2267=LIST!$A$75,0,IF(K2267=LIST!$A$76,0,IF(K2267=LIST!$A$77,0,IF(K2267=LIST!$A$78,0,(MIN(D2267,8)-K2267))))))</f>
        <v>0</v>
      </c>
      <c r="K2267" s="185" t="str">
        <f>IF(D2267="","",IF('CLAIM FORM'!$M$7="",0,IF(L2267=LIST!$A$78,0,IF('CLAIM FORM'!$M$7="R&amp;D",0,IF(E2267="",LIST!$A$75,IF(F2267=LIST!$F$30,0,IFERROR(((VLOOKUP(E2267,'TRAINING CODE'!B:D,3,FALSE)*MIN(D2267,8))),LIST!$A$76)))))))</f>
        <v/>
      </c>
      <c r="L2267" s="183" t="str">
        <f>IF(B2267="","",IF('CLAIM FORM'!$M$7="",LIST!$A$77,IFERROR(VLOOKUP(B2267,'PHR (Project Hourly Rate)'!B:G,6,FALSE),LIST!$A$78)))</f>
        <v/>
      </c>
    </row>
    <row r="2268" spans="1:12" ht="36" customHeight="1">
      <c r="A2268" s="184">
        <v>2266</v>
      </c>
      <c r="B2268" s="46"/>
      <c r="C2268" s="47"/>
      <c r="D2268" s="48"/>
      <c r="E2268" s="49"/>
      <c r="F2268" s="49"/>
      <c r="G2268" s="41" t="str">
        <f>IF(C2268="","",VLOOKUP(WEEKDAY(C2268),LIST!$A$15:$B$21,2,FALSE))</f>
        <v/>
      </c>
      <c r="H2268" s="42" t="str">
        <f>IF(B2268="","",IF(L2268=LIST!$A$80,LIST!$A$78,IF(L2268=LIST!$A$81,LIST!$A$78,IF(L2268=LIST!$A$82,LIST!$A$78,IF(IFERROR(VLOOKUP(B2268,'PHR (Project Hourly Rate)'!B:G,6,FALSE),LIST!$A$78)=0,LIST!$A$79,L2268)))))</f>
        <v/>
      </c>
      <c r="I2268" s="42" t="str">
        <f>IF(B2268="","",IF(L2268=LIST!$A$75,"",IF(K2268=LIST!$A$76,LIST!$A$76,IF(L2268=LIST!$A$77,"",IF(L2268=LIST!$A$78,"",IF(L2268=LIST!$A$80,"",IF(L2268=LIST!$A$72,"",IF(L2268=LIST!$A$73,"",IF(L2268=LIST!$A$81,"",IF(L2268=LIST!$A$82,"",IF(L2268=LIST!$A$79,"",IF(K2268=LIST!$A$75,LIST!$A$75,ROUND(J2268*L2268,2)))))))))))))</f>
        <v/>
      </c>
      <c r="J2268" s="43">
        <f>IF(D2268="",0,IF(K2268=LIST!$A$75,0,IF(K2268=LIST!$A$76,0,IF(K2268=LIST!$A$77,0,IF(K2268=LIST!$A$78,0,(MIN(D2268,8)-K2268))))))</f>
        <v>0</v>
      </c>
      <c r="K2268" s="185" t="str">
        <f>IF(D2268="","",IF('CLAIM FORM'!$M$7="",0,IF(L2268=LIST!$A$78,0,IF('CLAIM FORM'!$M$7="R&amp;D",0,IF(E2268="",LIST!$A$75,IF(F2268=LIST!$F$30,0,IFERROR(((VLOOKUP(E2268,'TRAINING CODE'!B:D,3,FALSE)*MIN(D2268,8))),LIST!$A$76)))))))</f>
        <v/>
      </c>
      <c r="L2268" s="183" t="str">
        <f>IF(B2268="","",IF('CLAIM FORM'!$M$7="",LIST!$A$77,IFERROR(VLOOKUP(B2268,'PHR (Project Hourly Rate)'!B:G,6,FALSE),LIST!$A$78)))</f>
        <v/>
      </c>
    </row>
    <row r="2269" spans="1:12" ht="36" customHeight="1">
      <c r="A2269" s="184">
        <v>2267</v>
      </c>
      <c r="B2269" s="46"/>
      <c r="C2269" s="47"/>
      <c r="D2269" s="48"/>
      <c r="E2269" s="49"/>
      <c r="F2269" s="49"/>
      <c r="G2269" s="41" t="str">
        <f>IF(C2269="","",VLOOKUP(WEEKDAY(C2269),LIST!$A$15:$B$21,2,FALSE))</f>
        <v/>
      </c>
      <c r="H2269" s="42" t="str">
        <f>IF(B2269="","",IF(L2269=LIST!$A$80,LIST!$A$78,IF(L2269=LIST!$A$81,LIST!$A$78,IF(L2269=LIST!$A$82,LIST!$A$78,IF(IFERROR(VLOOKUP(B2269,'PHR (Project Hourly Rate)'!B:G,6,FALSE),LIST!$A$78)=0,LIST!$A$79,L2269)))))</f>
        <v/>
      </c>
      <c r="I2269" s="42" t="str">
        <f>IF(B2269="","",IF(L2269=LIST!$A$75,"",IF(K2269=LIST!$A$76,LIST!$A$76,IF(L2269=LIST!$A$77,"",IF(L2269=LIST!$A$78,"",IF(L2269=LIST!$A$80,"",IF(L2269=LIST!$A$72,"",IF(L2269=LIST!$A$73,"",IF(L2269=LIST!$A$81,"",IF(L2269=LIST!$A$82,"",IF(L2269=LIST!$A$79,"",IF(K2269=LIST!$A$75,LIST!$A$75,ROUND(J2269*L2269,2)))))))))))))</f>
        <v/>
      </c>
      <c r="J2269" s="43">
        <f>IF(D2269="",0,IF(K2269=LIST!$A$75,0,IF(K2269=LIST!$A$76,0,IF(K2269=LIST!$A$77,0,IF(K2269=LIST!$A$78,0,(MIN(D2269,8)-K2269))))))</f>
        <v>0</v>
      </c>
      <c r="K2269" s="185" t="str">
        <f>IF(D2269="","",IF('CLAIM FORM'!$M$7="",0,IF(L2269=LIST!$A$78,0,IF('CLAIM FORM'!$M$7="R&amp;D",0,IF(E2269="",LIST!$A$75,IF(F2269=LIST!$F$30,0,IFERROR(((VLOOKUP(E2269,'TRAINING CODE'!B:D,3,FALSE)*MIN(D2269,8))),LIST!$A$76)))))))</f>
        <v/>
      </c>
      <c r="L2269" s="183" t="str">
        <f>IF(B2269="","",IF('CLAIM FORM'!$M$7="",LIST!$A$77,IFERROR(VLOOKUP(B2269,'PHR (Project Hourly Rate)'!B:G,6,FALSE),LIST!$A$78)))</f>
        <v/>
      </c>
    </row>
    <row r="2270" spans="1:12" ht="36" customHeight="1">
      <c r="A2270" s="184">
        <v>2268</v>
      </c>
      <c r="B2270" s="46"/>
      <c r="C2270" s="47"/>
      <c r="D2270" s="48"/>
      <c r="E2270" s="49"/>
      <c r="F2270" s="49"/>
      <c r="G2270" s="41" t="str">
        <f>IF(C2270="","",VLOOKUP(WEEKDAY(C2270),LIST!$A$15:$B$21,2,FALSE))</f>
        <v/>
      </c>
      <c r="H2270" s="42" t="str">
        <f>IF(B2270="","",IF(L2270=LIST!$A$80,LIST!$A$78,IF(L2270=LIST!$A$81,LIST!$A$78,IF(L2270=LIST!$A$82,LIST!$A$78,IF(IFERROR(VLOOKUP(B2270,'PHR (Project Hourly Rate)'!B:G,6,FALSE),LIST!$A$78)=0,LIST!$A$79,L2270)))))</f>
        <v/>
      </c>
      <c r="I2270" s="42" t="str">
        <f>IF(B2270="","",IF(L2270=LIST!$A$75,"",IF(K2270=LIST!$A$76,LIST!$A$76,IF(L2270=LIST!$A$77,"",IF(L2270=LIST!$A$78,"",IF(L2270=LIST!$A$80,"",IF(L2270=LIST!$A$72,"",IF(L2270=LIST!$A$73,"",IF(L2270=LIST!$A$81,"",IF(L2270=LIST!$A$82,"",IF(L2270=LIST!$A$79,"",IF(K2270=LIST!$A$75,LIST!$A$75,ROUND(J2270*L2270,2)))))))))))))</f>
        <v/>
      </c>
      <c r="J2270" s="43">
        <f>IF(D2270="",0,IF(K2270=LIST!$A$75,0,IF(K2270=LIST!$A$76,0,IF(K2270=LIST!$A$77,0,IF(K2270=LIST!$A$78,0,(MIN(D2270,8)-K2270))))))</f>
        <v>0</v>
      </c>
      <c r="K2270" s="185" t="str">
        <f>IF(D2270="","",IF('CLAIM FORM'!$M$7="",0,IF(L2270=LIST!$A$78,0,IF('CLAIM FORM'!$M$7="R&amp;D",0,IF(E2270="",LIST!$A$75,IF(F2270=LIST!$F$30,0,IFERROR(((VLOOKUP(E2270,'TRAINING CODE'!B:D,3,FALSE)*MIN(D2270,8))),LIST!$A$76)))))))</f>
        <v/>
      </c>
      <c r="L2270" s="183" t="str">
        <f>IF(B2270="","",IF('CLAIM FORM'!$M$7="",LIST!$A$77,IFERROR(VLOOKUP(B2270,'PHR (Project Hourly Rate)'!B:G,6,FALSE),LIST!$A$78)))</f>
        <v/>
      </c>
    </row>
    <row r="2271" spans="1:12" ht="36" customHeight="1">
      <c r="A2271" s="184">
        <v>2269</v>
      </c>
      <c r="B2271" s="46"/>
      <c r="C2271" s="47"/>
      <c r="D2271" s="48"/>
      <c r="E2271" s="49"/>
      <c r="F2271" s="49"/>
      <c r="G2271" s="41" t="str">
        <f>IF(C2271="","",VLOOKUP(WEEKDAY(C2271),LIST!$A$15:$B$21,2,FALSE))</f>
        <v/>
      </c>
      <c r="H2271" s="42" t="str">
        <f>IF(B2271="","",IF(L2271=LIST!$A$80,LIST!$A$78,IF(L2271=LIST!$A$81,LIST!$A$78,IF(L2271=LIST!$A$82,LIST!$A$78,IF(IFERROR(VLOOKUP(B2271,'PHR (Project Hourly Rate)'!B:G,6,FALSE),LIST!$A$78)=0,LIST!$A$79,L2271)))))</f>
        <v/>
      </c>
      <c r="I2271" s="42" t="str">
        <f>IF(B2271="","",IF(L2271=LIST!$A$75,"",IF(K2271=LIST!$A$76,LIST!$A$76,IF(L2271=LIST!$A$77,"",IF(L2271=LIST!$A$78,"",IF(L2271=LIST!$A$80,"",IF(L2271=LIST!$A$72,"",IF(L2271=LIST!$A$73,"",IF(L2271=LIST!$A$81,"",IF(L2271=LIST!$A$82,"",IF(L2271=LIST!$A$79,"",IF(K2271=LIST!$A$75,LIST!$A$75,ROUND(J2271*L2271,2)))))))))))))</f>
        <v/>
      </c>
      <c r="J2271" s="43">
        <f>IF(D2271="",0,IF(K2271=LIST!$A$75,0,IF(K2271=LIST!$A$76,0,IF(K2271=LIST!$A$77,0,IF(K2271=LIST!$A$78,0,(MIN(D2271,8)-K2271))))))</f>
        <v>0</v>
      </c>
      <c r="K2271" s="185" t="str">
        <f>IF(D2271="","",IF('CLAIM FORM'!$M$7="",0,IF(L2271=LIST!$A$78,0,IF('CLAIM FORM'!$M$7="R&amp;D",0,IF(E2271="",LIST!$A$75,IF(F2271=LIST!$F$30,0,IFERROR(((VLOOKUP(E2271,'TRAINING CODE'!B:D,3,FALSE)*MIN(D2271,8))),LIST!$A$76)))))))</f>
        <v/>
      </c>
      <c r="L2271" s="183" t="str">
        <f>IF(B2271="","",IF('CLAIM FORM'!$M$7="",LIST!$A$77,IFERROR(VLOOKUP(B2271,'PHR (Project Hourly Rate)'!B:G,6,FALSE),LIST!$A$78)))</f>
        <v/>
      </c>
    </row>
    <row r="2272" spans="1:12" ht="36" customHeight="1">
      <c r="A2272" s="184">
        <v>2270</v>
      </c>
      <c r="B2272" s="46"/>
      <c r="C2272" s="47"/>
      <c r="D2272" s="48"/>
      <c r="E2272" s="49"/>
      <c r="F2272" s="49"/>
      <c r="G2272" s="41" t="str">
        <f>IF(C2272="","",VLOOKUP(WEEKDAY(C2272),LIST!$A$15:$B$21,2,FALSE))</f>
        <v/>
      </c>
      <c r="H2272" s="42" t="str">
        <f>IF(B2272="","",IF(L2272=LIST!$A$80,LIST!$A$78,IF(L2272=LIST!$A$81,LIST!$A$78,IF(L2272=LIST!$A$82,LIST!$A$78,IF(IFERROR(VLOOKUP(B2272,'PHR (Project Hourly Rate)'!B:G,6,FALSE),LIST!$A$78)=0,LIST!$A$79,L2272)))))</f>
        <v/>
      </c>
      <c r="I2272" s="42" t="str">
        <f>IF(B2272="","",IF(L2272=LIST!$A$75,"",IF(K2272=LIST!$A$76,LIST!$A$76,IF(L2272=LIST!$A$77,"",IF(L2272=LIST!$A$78,"",IF(L2272=LIST!$A$80,"",IF(L2272=LIST!$A$72,"",IF(L2272=LIST!$A$73,"",IF(L2272=LIST!$A$81,"",IF(L2272=LIST!$A$82,"",IF(L2272=LIST!$A$79,"",IF(K2272=LIST!$A$75,LIST!$A$75,ROUND(J2272*L2272,2)))))))))))))</f>
        <v/>
      </c>
      <c r="J2272" s="43">
        <f>IF(D2272="",0,IF(K2272=LIST!$A$75,0,IF(K2272=LIST!$A$76,0,IF(K2272=LIST!$A$77,0,IF(K2272=LIST!$A$78,0,(MIN(D2272,8)-K2272))))))</f>
        <v>0</v>
      </c>
      <c r="K2272" s="185" t="str">
        <f>IF(D2272="","",IF('CLAIM FORM'!$M$7="",0,IF(L2272=LIST!$A$78,0,IF('CLAIM FORM'!$M$7="R&amp;D",0,IF(E2272="",LIST!$A$75,IF(F2272=LIST!$F$30,0,IFERROR(((VLOOKUP(E2272,'TRAINING CODE'!B:D,3,FALSE)*MIN(D2272,8))),LIST!$A$76)))))))</f>
        <v/>
      </c>
      <c r="L2272" s="183" t="str">
        <f>IF(B2272="","",IF('CLAIM FORM'!$M$7="",LIST!$A$77,IFERROR(VLOOKUP(B2272,'PHR (Project Hourly Rate)'!B:G,6,FALSE),LIST!$A$78)))</f>
        <v/>
      </c>
    </row>
    <row r="2273" spans="1:12" ht="36" customHeight="1">
      <c r="A2273" s="184">
        <v>2271</v>
      </c>
      <c r="B2273" s="46"/>
      <c r="C2273" s="47"/>
      <c r="D2273" s="48"/>
      <c r="E2273" s="49"/>
      <c r="F2273" s="49"/>
      <c r="G2273" s="41" t="str">
        <f>IF(C2273="","",VLOOKUP(WEEKDAY(C2273),LIST!$A$15:$B$21,2,FALSE))</f>
        <v/>
      </c>
      <c r="H2273" s="42" t="str">
        <f>IF(B2273="","",IF(L2273=LIST!$A$80,LIST!$A$78,IF(L2273=LIST!$A$81,LIST!$A$78,IF(L2273=LIST!$A$82,LIST!$A$78,IF(IFERROR(VLOOKUP(B2273,'PHR (Project Hourly Rate)'!B:G,6,FALSE),LIST!$A$78)=0,LIST!$A$79,L2273)))))</f>
        <v/>
      </c>
      <c r="I2273" s="42" t="str">
        <f>IF(B2273="","",IF(L2273=LIST!$A$75,"",IF(K2273=LIST!$A$76,LIST!$A$76,IF(L2273=LIST!$A$77,"",IF(L2273=LIST!$A$78,"",IF(L2273=LIST!$A$80,"",IF(L2273=LIST!$A$72,"",IF(L2273=LIST!$A$73,"",IF(L2273=LIST!$A$81,"",IF(L2273=LIST!$A$82,"",IF(L2273=LIST!$A$79,"",IF(K2273=LIST!$A$75,LIST!$A$75,ROUND(J2273*L2273,2)))))))))))))</f>
        <v/>
      </c>
      <c r="J2273" s="43">
        <f>IF(D2273="",0,IF(K2273=LIST!$A$75,0,IF(K2273=LIST!$A$76,0,IF(K2273=LIST!$A$77,0,IF(K2273=LIST!$A$78,0,(MIN(D2273,8)-K2273))))))</f>
        <v>0</v>
      </c>
      <c r="K2273" s="185" t="str">
        <f>IF(D2273="","",IF('CLAIM FORM'!$M$7="",0,IF(L2273=LIST!$A$78,0,IF('CLAIM FORM'!$M$7="R&amp;D",0,IF(E2273="",LIST!$A$75,IF(F2273=LIST!$F$30,0,IFERROR(((VLOOKUP(E2273,'TRAINING CODE'!B:D,3,FALSE)*MIN(D2273,8))),LIST!$A$76)))))))</f>
        <v/>
      </c>
      <c r="L2273" s="183" t="str">
        <f>IF(B2273="","",IF('CLAIM FORM'!$M$7="",LIST!$A$77,IFERROR(VLOOKUP(B2273,'PHR (Project Hourly Rate)'!B:G,6,FALSE),LIST!$A$78)))</f>
        <v/>
      </c>
    </row>
    <row r="2274" spans="1:12" ht="36" customHeight="1">
      <c r="A2274" s="184">
        <v>2272</v>
      </c>
      <c r="B2274" s="46"/>
      <c r="C2274" s="47"/>
      <c r="D2274" s="48"/>
      <c r="E2274" s="49"/>
      <c r="F2274" s="49"/>
      <c r="G2274" s="41" t="str">
        <f>IF(C2274="","",VLOOKUP(WEEKDAY(C2274),LIST!$A$15:$B$21,2,FALSE))</f>
        <v/>
      </c>
      <c r="H2274" s="42" t="str">
        <f>IF(B2274="","",IF(L2274=LIST!$A$80,LIST!$A$78,IF(L2274=LIST!$A$81,LIST!$A$78,IF(L2274=LIST!$A$82,LIST!$A$78,IF(IFERROR(VLOOKUP(B2274,'PHR (Project Hourly Rate)'!B:G,6,FALSE),LIST!$A$78)=0,LIST!$A$79,L2274)))))</f>
        <v/>
      </c>
      <c r="I2274" s="42" t="str">
        <f>IF(B2274="","",IF(L2274=LIST!$A$75,"",IF(K2274=LIST!$A$76,LIST!$A$76,IF(L2274=LIST!$A$77,"",IF(L2274=LIST!$A$78,"",IF(L2274=LIST!$A$80,"",IF(L2274=LIST!$A$72,"",IF(L2274=LIST!$A$73,"",IF(L2274=LIST!$A$81,"",IF(L2274=LIST!$A$82,"",IF(L2274=LIST!$A$79,"",IF(K2274=LIST!$A$75,LIST!$A$75,ROUND(J2274*L2274,2)))))))))))))</f>
        <v/>
      </c>
      <c r="J2274" s="43">
        <f>IF(D2274="",0,IF(K2274=LIST!$A$75,0,IF(K2274=LIST!$A$76,0,IF(K2274=LIST!$A$77,0,IF(K2274=LIST!$A$78,0,(MIN(D2274,8)-K2274))))))</f>
        <v>0</v>
      </c>
      <c r="K2274" s="185" t="str">
        <f>IF(D2274="","",IF('CLAIM FORM'!$M$7="",0,IF(L2274=LIST!$A$78,0,IF('CLAIM FORM'!$M$7="R&amp;D",0,IF(E2274="",LIST!$A$75,IF(F2274=LIST!$F$30,0,IFERROR(((VLOOKUP(E2274,'TRAINING CODE'!B:D,3,FALSE)*MIN(D2274,8))),LIST!$A$76)))))))</f>
        <v/>
      </c>
      <c r="L2274" s="183" t="str">
        <f>IF(B2274="","",IF('CLAIM FORM'!$M$7="",LIST!$A$77,IFERROR(VLOOKUP(B2274,'PHR (Project Hourly Rate)'!B:G,6,FALSE),LIST!$A$78)))</f>
        <v/>
      </c>
    </row>
    <row r="2275" spans="1:12" ht="36" customHeight="1">
      <c r="A2275" s="184">
        <v>2273</v>
      </c>
      <c r="B2275" s="46"/>
      <c r="C2275" s="47"/>
      <c r="D2275" s="48"/>
      <c r="E2275" s="49"/>
      <c r="F2275" s="49"/>
      <c r="G2275" s="41" t="str">
        <f>IF(C2275="","",VLOOKUP(WEEKDAY(C2275),LIST!$A$15:$B$21,2,FALSE))</f>
        <v/>
      </c>
      <c r="H2275" s="42" t="str">
        <f>IF(B2275="","",IF(L2275=LIST!$A$80,LIST!$A$78,IF(L2275=LIST!$A$81,LIST!$A$78,IF(L2275=LIST!$A$82,LIST!$A$78,IF(IFERROR(VLOOKUP(B2275,'PHR (Project Hourly Rate)'!B:G,6,FALSE),LIST!$A$78)=0,LIST!$A$79,L2275)))))</f>
        <v/>
      </c>
      <c r="I2275" s="42" t="str">
        <f>IF(B2275="","",IF(L2275=LIST!$A$75,"",IF(K2275=LIST!$A$76,LIST!$A$76,IF(L2275=LIST!$A$77,"",IF(L2275=LIST!$A$78,"",IF(L2275=LIST!$A$80,"",IF(L2275=LIST!$A$72,"",IF(L2275=LIST!$A$73,"",IF(L2275=LIST!$A$81,"",IF(L2275=LIST!$A$82,"",IF(L2275=LIST!$A$79,"",IF(K2275=LIST!$A$75,LIST!$A$75,ROUND(J2275*L2275,2)))))))))))))</f>
        <v/>
      </c>
      <c r="J2275" s="43">
        <f>IF(D2275="",0,IF(K2275=LIST!$A$75,0,IF(K2275=LIST!$A$76,0,IF(K2275=LIST!$A$77,0,IF(K2275=LIST!$A$78,0,(MIN(D2275,8)-K2275))))))</f>
        <v>0</v>
      </c>
      <c r="K2275" s="185" t="str">
        <f>IF(D2275="","",IF('CLAIM FORM'!$M$7="",0,IF(L2275=LIST!$A$78,0,IF('CLAIM FORM'!$M$7="R&amp;D",0,IF(E2275="",LIST!$A$75,IF(F2275=LIST!$F$30,0,IFERROR(((VLOOKUP(E2275,'TRAINING CODE'!B:D,3,FALSE)*MIN(D2275,8))),LIST!$A$76)))))))</f>
        <v/>
      </c>
      <c r="L2275" s="183" t="str">
        <f>IF(B2275="","",IF('CLAIM FORM'!$M$7="",LIST!$A$77,IFERROR(VLOOKUP(B2275,'PHR (Project Hourly Rate)'!B:G,6,FALSE),LIST!$A$78)))</f>
        <v/>
      </c>
    </row>
    <row r="2276" spans="1:12" ht="36" customHeight="1">
      <c r="A2276" s="184">
        <v>2274</v>
      </c>
      <c r="B2276" s="46"/>
      <c r="C2276" s="47"/>
      <c r="D2276" s="48"/>
      <c r="E2276" s="49"/>
      <c r="F2276" s="49"/>
      <c r="G2276" s="41" t="str">
        <f>IF(C2276="","",VLOOKUP(WEEKDAY(C2276),LIST!$A$15:$B$21,2,FALSE))</f>
        <v/>
      </c>
      <c r="H2276" s="42" t="str">
        <f>IF(B2276="","",IF(L2276=LIST!$A$80,LIST!$A$78,IF(L2276=LIST!$A$81,LIST!$A$78,IF(L2276=LIST!$A$82,LIST!$A$78,IF(IFERROR(VLOOKUP(B2276,'PHR (Project Hourly Rate)'!B:G,6,FALSE),LIST!$A$78)=0,LIST!$A$79,L2276)))))</f>
        <v/>
      </c>
      <c r="I2276" s="42" t="str">
        <f>IF(B2276="","",IF(L2276=LIST!$A$75,"",IF(K2276=LIST!$A$76,LIST!$A$76,IF(L2276=LIST!$A$77,"",IF(L2276=LIST!$A$78,"",IF(L2276=LIST!$A$80,"",IF(L2276=LIST!$A$72,"",IF(L2276=LIST!$A$73,"",IF(L2276=LIST!$A$81,"",IF(L2276=LIST!$A$82,"",IF(L2276=LIST!$A$79,"",IF(K2276=LIST!$A$75,LIST!$A$75,ROUND(J2276*L2276,2)))))))))))))</f>
        <v/>
      </c>
      <c r="J2276" s="43">
        <f>IF(D2276="",0,IF(K2276=LIST!$A$75,0,IF(K2276=LIST!$A$76,0,IF(K2276=LIST!$A$77,0,IF(K2276=LIST!$A$78,0,(MIN(D2276,8)-K2276))))))</f>
        <v>0</v>
      </c>
      <c r="K2276" s="185" t="str">
        <f>IF(D2276="","",IF('CLAIM FORM'!$M$7="",0,IF(L2276=LIST!$A$78,0,IF('CLAIM FORM'!$M$7="R&amp;D",0,IF(E2276="",LIST!$A$75,IF(F2276=LIST!$F$30,0,IFERROR(((VLOOKUP(E2276,'TRAINING CODE'!B:D,3,FALSE)*MIN(D2276,8))),LIST!$A$76)))))))</f>
        <v/>
      </c>
      <c r="L2276" s="183" t="str">
        <f>IF(B2276="","",IF('CLAIM FORM'!$M$7="",LIST!$A$77,IFERROR(VLOOKUP(B2276,'PHR (Project Hourly Rate)'!B:G,6,FALSE),LIST!$A$78)))</f>
        <v/>
      </c>
    </row>
    <row r="2277" spans="1:12" ht="36" customHeight="1">
      <c r="A2277" s="184">
        <v>2275</v>
      </c>
      <c r="B2277" s="46"/>
      <c r="C2277" s="47"/>
      <c r="D2277" s="48"/>
      <c r="E2277" s="49"/>
      <c r="F2277" s="49"/>
      <c r="G2277" s="41" t="str">
        <f>IF(C2277="","",VLOOKUP(WEEKDAY(C2277),LIST!$A$15:$B$21,2,FALSE))</f>
        <v/>
      </c>
      <c r="H2277" s="42" t="str">
        <f>IF(B2277="","",IF(L2277=LIST!$A$80,LIST!$A$78,IF(L2277=LIST!$A$81,LIST!$A$78,IF(L2277=LIST!$A$82,LIST!$A$78,IF(IFERROR(VLOOKUP(B2277,'PHR (Project Hourly Rate)'!B:G,6,FALSE),LIST!$A$78)=0,LIST!$A$79,L2277)))))</f>
        <v/>
      </c>
      <c r="I2277" s="42" t="str">
        <f>IF(B2277="","",IF(L2277=LIST!$A$75,"",IF(K2277=LIST!$A$76,LIST!$A$76,IF(L2277=LIST!$A$77,"",IF(L2277=LIST!$A$78,"",IF(L2277=LIST!$A$80,"",IF(L2277=LIST!$A$72,"",IF(L2277=LIST!$A$73,"",IF(L2277=LIST!$A$81,"",IF(L2277=LIST!$A$82,"",IF(L2277=LIST!$A$79,"",IF(K2277=LIST!$A$75,LIST!$A$75,ROUND(J2277*L2277,2)))))))))))))</f>
        <v/>
      </c>
      <c r="J2277" s="43">
        <f>IF(D2277="",0,IF(K2277=LIST!$A$75,0,IF(K2277=LIST!$A$76,0,IF(K2277=LIST!$A$77,0,IF(K2277=LIST!$A$78,0,(MIN(D2277,8)-K2277))))))</f>
        <v>0</v>
      </c>
      <c r="K2277" s="185" t="str">
        <f>IF(D2277="","",IF('CLAIM FORM'!$M$7="",0,IF(L2277=LIST!$A$78,0,IF('CLAIM FORM'!$M$7="R&amp;D",0,IF(E2277="",LIST!$A$75,IF(F2277=LIST!$F$30,0,IFERROR(((VLOOKUP(E2277,'TRAINING CODE'!B:D,3,FALSE)*MIN(D2277,8))),LIST!$A$76)))))))</f>
        <v/>
      </c>
      <c r="L2277" s="183" t="str">
        <f>IF(B2277="","",IF('CLAIM FORM'!$M$7="",LIST!$A$77,IFERROR(VLOOKUP(B2277,'PHR (Project Hourly Rate)'!B:G,6,FALSE),LIST!$A$78)))</f>
        <v/>
      </c>
    </row>
    <row r="2278" spans="1:12" ht="36" customHeight="1">
      <c r="A2278" s="184">
        <v>2276</v>
      </c>
      <c r="B2278" s="46"/>
      <c r="C2278" s="47"/>
      <c r="D2278" s="48"/>
      <c r="E2278" s="49"/>
      <c r="F2278" s="49"/>
      <c r="G2278" s="41" t="str">
        <f>IF(C2278="","",VLOOKUP(WEEKDAY(C2278),LIST!$A$15:$B$21,2,FALSE))</f>
        <v/>
      </c>
      <c r="H2278" s="42" t="str">
        <f>IF(B2278="","",IF(L2278=LIST!$A$80,LIST!$A$78,IF(L2278=LIST!$A$81,LIST!$A$78,IF(L2278=LIST!$A$82,LIST!$A$78,IF(IFERROR(VLOOKUP(B2278,'PHR (Project Hourly Rate)'!B:G,6,FALSE),LIST!$A$78)=0,LIST!$A$79,L2278)))))</f>
        <v/>
      </c>
      <c r="I2278" s="42" t="str">
        <f>IF(B2278="","",IF(L2278=LIST!$A$75,"",IF(K2278=LIST!$A$76,LIST!$A$76,IF(L2278=LIST!$A$77,"",IF(L2278=LIST!$A$78,"",IF(L2278=LIST!$A$80,"",IF(L2278=LIST!$A$72,"",IF(L2278=LIST!$A$73,"",IF(L2278=LIST!$A$81,"",IF(L2278=LIST!$A$82,"",IF(L2278=LIST!$A$79,"",IF(K2278=LIST!$A$75,LIST!$A$75,ROUND(J2278*L2278,2)))))))))))))</f>
        <v/>
      </c>
      <c r="J2278" s="43">
        <f>IF(D2278="",0,IF(K2278=LIST!$A$75,0,IF(K2278=LIST!$A$76,0,IF(K2278=LIST!$A$77,0,IF(K2278=LIST!$A$78,0,(MIN(D2278,8)-K2278))))))</f>
        <v>0</v>
      </c>
      <c r="K2278" s="185" t="str">
        <f>IF(D2278="","",IF('CLAIM FORM'!$M$7="",0,IF(L2278=LIST!$A$78,0,IF('CLAIM FORM'!$M$7="R&amp;D",0,IF(E2278="",LIST!$A$75,IF(F2278=LIST!$F$30,0,IFERROR(((VLOOKUP(E2278,'TRAINING CODE'!B:D,3,FALSE)*MIN(D2278,8))),LIST!$A$76)))))))</f>
        <v/>
      </c>
      <c r="L2278" s="183" t="str">
        <f>IF(B2278="","",IF('CLAIM FORM'!$M$7="",LIST!$A$77,IFERROR(VLOOKUP(B2278,'PHR (Project Hourly Rate)'!B:G,6,FALSE),LIST!$A$78)))</f>
        <v/>
      </c>
    </row>
    <row r="2279" spans="1:12" ht="36" customHeight="1">
      <c r="A2279" s="184">
        <v>2277</v>
      </c>
      <c r="B2279" s="46"/>
      <c r="C2279" s="47"/>
      <c r="D2279" s="48"/>
      <c r="E2279" s="49"/>
      <c r="F2279" s="49"/>
      <c r="G2279" s="41" t="str">
        <f>IF(C2279="","",VLOOKUP(WEEKDAY(C2279),LIST!$A$15:$B$21,2,FALSE))</f>
        <v/>
      </c>
      <c r="H2279" s="42" t="str">
        <f>IF(B2279="","",IF(L2279=LIST!$A$80,LIST!$A$78,IF(L2279=LIST!$A$81,LIST!$A$78,IF(L2279=LIST!$A$82,LIST!$A$78,IF(IFERROR(VLOOKUP(B2279,'PHR (Project Hourly Rate)'!B:G,6,FALSE),LIST!$A$78)=0,LIST!$A$79,L2279)))))</f>
        <v/>
      </c>
      <c r="I2279" s="42" t="str">
        <f>IF(B2279="","",IF(L2279=LIST!$A$75,"",IF(K2279=LIST!$A$76,LIST!$A$76,IF(L2279=LIST!$A$77,"",IF(L2279=LIST!$A$78,"",IF(L2279=LIST!$A$80,"",IF(L2279=LIST!$A$72,"",IF(L2279=LIST!$A$73,"",IF(L2279=LIST!$A$81,"",IF(L2279=LIST!$A$82,"",IF(L2279=LIST!$A$79,"",IF(K2279=LIST!$A$75,LIST!$A$75,ROUND(J2279*L2279,2)))))))))))))</f>
        <v/>
      </c>
      <c r="J2279" s="43">
        <f>IF(D2279="",0,IF(K2279=LIST!$A$75,0,IF(K2279=LIST!$A$76,0,IF(K2279=LIST!$A$77,0,IF(K2279=LIST!$A$78,0,(MIN(D2279,8)-K2279))))))</f>
        <v>0</v>
      </c>
      <c r="K2279" s="185" t="str">
        <f>IF(D2279="","",IF('CLAIM FORM'!$M$7="",0,IF(L2279=LIST!$A$78,0,IF('CLAIM FORM'!$M$7="R&amp;D",0,IF(E2279="",LIST!$A$75,IF(F2279=LIST!$F$30,0,IFERROR(((VLOOKUP(E2279,'TRAINING CODE'!B:D,3,FALSE)*MIN(D2279,8))),LIST!$A$76)))))))</f>
        <v/>
      </c>
      <c r="L2279" s="183" t="str">
        <f>IF(B2279="","",IF('CLAIM FORM'!$M$7="",LIST!$A$77,IFERROR(VLOOKUP(B2279,'PHR (Project Hourly Rate)'!B:G,6,FALSE),LIST!$A$78)))</f>
        <v/>
      </c>
    </row>
    <row r="2280" spans="1:12" ht="36" customHeight="1">
      <c r="A2280" s="184">
        <v>2278</v>
      </c>
      <c r="B2280" s="46"/>
      <c r="C2280" s="47"/>
      <c r="D2280" s="48"/>
      <c r="E2280" s="49"/>
      <c r="F2280" s="49"/>
      <c r="G2280" s="41" t="str">
        <f>IF(C2280="","",VLOOKUP(WEEKDAY(C2280),LIST!$A$15:$B$21,2,FALSE))</f>
        <v/>
      </c>
      <c r="H2280" s="42" t="str">
        <f>IF(B2280="","",IF(L2280=LIST!$A$80,LIST!$A$78,IF(L2280=LIST!$A$81,LIST!$A$78,IF(L2280=LIST!$A$82,LIST!$A$78,IF(IFERROR(VLOOKUP(B2280,'PHR (Project Hourly Rate)'!B:G,6,FALSE),LIST!$A$78)=0,LIST!$A$79,L2280)))))</f>
        <v/>
      </c>
      <c r="I2280" s="42" t="str">
        <f>IF(B2280="","",IF(L2280=LIST!$A$75,"",IF(K2280=LIST!$A$76,LIST!$A$76,IF(L2280=LIST!$A$77,"",IF(L2280=LIST!$A$78,"",IF(L2280=LIST!$A$80,"",IF(L2280=LIST!$A$72,"",IF(L2280=LIST!$A$73,"",IF(L2280=LIST!$A$81,"",IF(L2280=LIST!$A$82,"",IF(L2280=LIST!$A$79,"",IF(K2280=LIST!$A$75,LIST!$A$75,ROUND(J2280*L2280,2)))))))))))))</f>
        <v/>
      </c>
      <c r="J2280" s="43">
        <f>IF(D2280="",0,IF(K2280=LIST!$A$75,0,IF(K2280=LIST!$A$76,0,IF(K2280=LIST!$A$77,0,IF(K2280=LIST!$A$78,0,(MIN(D2280,8)-K2280))))))</f>
        <v>0</v>
      </c>
      <c r="K2280" s="185" t="str">
        <f>IF(D2280="","",IF('CLAIM FORM'!$M$7="",0,IF(L2280=LIST!$A$78,0,IF('CLAIM FORM'!$M$7="R&amp;D",0,IF(E2280="",LIST!$A$75,IF(F2280=LIST!$F$30,0,IFERROR(((VLOOKUP(E2280,'TRAINING CODE'!B:D,3,FALSE)*MIN(D2280,8))),LIST!$A$76)))))))</f>
        <v/>
      </c>
      <c r="L2280" s="183" t="str">
        <f>IF(B2280="","",IF('CLAIM FORM'!$M$7="",LIST!$A$77,IFERROR(VLOOKUP(B2280,'PHR (Project Hourly Rate)'!B:G,6,FALSE),LIST!$A$78)))</f>
        <v/>
      </c>
    </row>
    <row r="2281" spans="1:12" ht="36" customHeight="1">
      <c r="A2281" s="184">
        <v>2279</v>
      </c>
      <c r="B2281" s="46"/>
      <c r="C2281" s="47"/>
      <c r="D2281" s="48"/>
      <c r="E2281" s="49"/>
      <c r="F2281" s="49"/>
      <c r="G2281" s="41" t="str">
        <f>IF(C2281="","",VLOOKUP(WEEKDAY(C2281),LIST!$A$15:$B$21,2,FALSE))</f>
        <v/>
      </c>
      <c r="H2281" s="42" t="str">
        <f>IF(B2281="","",IF(L2281=LIST!$A$80,LIST!$A$78,IF(L2281=LIST!$A$81,LIST!$A$78,IF(L2281=LIST!$A$82,LIST!$A$78,IF(IFERROR(VLOOKUP(B2281,'PHR (Project Hourly Rate)'!B:G,6,FALSE),LIST!$A$78)=0,LIST!$A$79,L2281)))))</f>
        <v/>
      </c>
      <c r="I2281" s="42" t="str">
        <f>IF(B2281="","",IF(L2281=LIST!$A$75,"",IF(K2281=LIST!$A$76,LIST!$A$76,IF(L2281=LIST!$A$77,"",IF(L2281=LIST!$A$78,"",IF(L2281=LIST!$A$80,"",IF(L2281=LIST!$A$72,"",IF(L2281=LIST!$A$73,"",IF(L2281=LIST!$A$81,"",IF(L2281=LIST!$A$82,"",IF(L2281=LIST!$A$79,"",IF(K2281=LIST!$A$75,LIST!$A$75,ROUND(J2281*L2281,2)))))))))))))</f>
        <v/>
      </c>
      <c r="J2281" s="43">
        <f>IF(D2281="",0,IF(K2281=LIST!$A$75,0,IF(K2281=LIST!$A$76,0,IF(K2281=LIST!$A$77,0,IF(K2281=LIST!$A$78,0,(MIN(D2281,8)-K2281))))))</f>
        <v>0</v>
      </c>
      <c r="K2281" s="185" t="str">
        <f>IF(D2281="","",IF('CLAIM FORM'!$M$7="",0,IF(L2281=LIST!$A$78,0,IF('CLAIM FORM'!$M$7="R&amp;D",0,IF(E2281="",LIST!$A$75,IF(F2281=LIST!$F$30,0,IFERROR(((VLOOKUP(E2281,'TRAINING CODE'!B:D,3,FALSE)*MIN(D2281,8))),LIST!$A$76)))))))</f>
        <v/>
      </c>
      <c r="L2281" s="183" t="str">
        <f>IF(B2281="","",IF('CLAIM FORM'!$M$7="",LIST!$A$77,IFERROR(VLOOKUP(B2281,'PHR (Project Hourly Rate)'!B:G,6,FALSE),LIST!$A$78)))</f>
        <v/>
      </c>
    </row>
    <row r="2282" spans="1:12" ht="36" customHeight="1">
      <c r="A2282" s="184">
        <v>2280</v>
      </c>
      <c r="B2282" s="46"/>
      <c r="C2282" s="47"/>
      <c r="D2282" s="48"/>
      <c r="E2282" s="49"/>
      <c r="F2282" s="49"/>
      <c r="G2282" s="41" t="str">
        <f>IF(C2282="","",VLOOKUP(WEEKDAY(C2282),LIST!$A$15:$B$21,2,FALSE))</f>
        <v/>
      </c>
      <c r="H2282" s="42" t="str">
        <f>IF(B2282="","",IF(L2282=LIST!$A$80,LIST!$A$78,IF(L2282=LIST!$A$81,LIST!$A$78,IF(L2282=LIST!$A$82,LIST!$A$78,IF(IFERROR(VLOOKUP(B2282,'PHR (Project Hourly Rate)'!B:G,6,FALSE),LIST!$A$78)=0,LIST!$A$79,L2282)))))</f>
        <v/>
      </c>
      <c r="I2282" s="42" t="str">
        <f>IF(B2282="","",IF(L2282=LIST!$A$75,"",IF(K2282=LIST!$A$76,LIST!$A$76,IF(L2282=LIST!$A$77,"",IF(L2282=LIST!$A$78,"",IF(L2282=LIST!$A$80,"",IF(L2282=LIST!$A$72,"",IF(L2282=LIST!$A$73,"",IF(L2282=LIST!$A$81,"",IF(L2282=LIST!$A$82,"",IF(L2282=LIST!$A$79,"",IF(K2282=LIST!$A$75,LIST!$A$75,ROUND(J2282*L2282,2)))))))))))))</f>
        <v/>
      </c>
      <c r="J2282" s="43">
        <f>IF(D2282="",0,IF(K2282=LIST!$A$75,0,IF(K2282=LIST!$A$76,0,IF(K2282=LIST!$A$77,0,IF(K2282=LIST!$A$78,0,(MIN(D2282,8)-K2282))))))</f>
        <v>0</v>
      </c>
      <c r="K2282" s="185" t="str">
        <f>IF(D2282="","",IF('CLAIM FORM'!$M$7="",0,IF(L2282=LIST!$A$78,0,IF('CLAIM FORM'!$M$7="R&amp;D",0,IF(E2282="",LIST!$A$75,IF(F2282=LIST!$F$30,0,IFERROR(((VLOOKUP(E2282,'TRAINING CODE'!B:D,3,FALSE)*MIN(D2282,8))),LIST!$A$76)))))))</f>
        <v/>
      </c>
      <c r="L2282" s="183" t="str">
        <f>IF(B2282="","",IF('CLAIM FORM'!$M$7="",LIST!$A$77,IFERROR(VLOOKUP(B2282,'PHR (Project Hourly Rate)'!B:G,6,FALSE),LIST!$A$78)))</f>
        <v/>
      </c>
    </row>
    <row r="2283" spans="1:12" ht="36" customHeight="1">
      <c r="A2283" s="184">
        <v>2281</v>
      </c>
      <c r="B2283" s="46"/>
      <c r="C2283" s="47"/>
      <c r="D2283" s="48"/>
      <c r="E2283" s="49"/>
      <c r="F2283" s="49"/>
      <c r="G2283" s="41" t="str">
        <f>IF(C2283="","",VLOOKUP(WEEKDAY(C2283),LIST!$A$15:$B$21,2,FALSE))</f>
        <v/>
      </c>
      <c r="H2283" s="42" t="str">
        <f>IF(B2283="","",IF(L2283=LIST!$A$80,LIST!$A$78,IF(L2283=LIST!$A$81,LIST!$A$78,IF(L2283=LIST!$A$82,LIST!$A$78,IF(IFERROR(VLOOKUP(B2283,'PHR (Project Hourly Rate)'!B:G,6,FALSE),LIST!$A$78)=0,LIST!$A$79,L2283)))))</f>
        <v/>
      </c>
      <c r="I2283" s="42" t="str">
        <f>IF(B2283="","",IF(L2283=LIST!$A$75,"",IF(K2283=LIST!$A$76,LIST!$A$76,IF(L2283=LIST!$A$77,"",IF(L2283=LIST!$A$78,"",IF(L2283=LIST!$A$80,"",IF(L2283=LIST!$A$72,"",IF(L2283=LIST!$A$73,"",IF(L2283=LIST!$A$81,"",IF(L2283=LIST!$A$82,"",IF(L2283=LIST!$A$79,"",IF(K2283=LIST!$A$75,LIST!$A$75,ROUND(J2283*L2283,2)))))))))))))</f>
        <v/>
      </c>
      <c r="J2283" s="43">
        <f>IF(D2283="",0,IF(K2283=LIST!$A$75,0,IF(K2283=LIST!$A$76,0,IF(K2283=LIST!$A$77,0,IF(K2283=LIST!$A$78,0,(MIN(D2283,8)-K2283))))))</f>
        <v>0</v>
      </c>
      <c r="K2283" s="185" t="str">
        <f>IF(D2283="","",IF('CLAIM FORM'!$M$7="",0,IF(L2283=LIST!$A$78,0,IF('CLAIM FORM'!$M$7="R&amp;D",0,IF(E2283="",LIST!$A$75,IF(F2283=LIST!$F$30,0,IFERROR(((VLOOKUP(E2283,'TRAINING CODE'!B:D,3,FALSE)*MIN(D2283,8))),LIST!$A$76)))))))</f>
        <v/>
      </c>
      <c r="L2283" s="183" t="str">
        <f>IF(B2283="","",IF('CLAIM FORM'!$M$7="",LIST!$A$77,IFERROR(VLOOKUP(B2283,'PHR (Project Hourly Rate)'!B:G,6,FALSE),LIST!$A$78)))</f>
        <v/>
      </c>
    </row>
    <row r="2284" spans="1:12" ht="36" customHeight="1">
      <c r="A2284" s="184">
        <v>2282</v>
      </c>
      <c r="B2284" s="46"/>
      <c r="C2284" s="47"/>
      <c r="D2284" s="48"/>
      <c r="E2284" s="49"/>
      <c r="F2284" s="49"/>
      <c r="G2284" s="41" t="str">
        <f>IF(C2284="","",VLOOKUP(WEEKDAY(C2284),LIST!$A$15:$B$21,2,FALSE))</f>
        <v/>
      </c>
      <c r="H2284" s="42" t="str">
        <f>IF(B2284="","",IF(L2284=LIST!$A$80,LIST!$A$78,IF(L2284=LIST!$A$81,LIST!$A$78,IF(L2284=LIST!$A$82,LIST!$A$78,IF(IFERROR(VLOOKUP(B2284,'PHR (Project Hourly Rate)'!B:G,6,FALSE),LIST!$A$78)=0,LIST!$A$79,L2284)))))</f>
        <v/>
      </c>
      <c r="I2284" s="42" t="str">
        <f>IF(B2284="","",IF(L2284=LIST!$A$75,"",IF(K2284=LIST!$A$76,LIST!$A$76,IF(L2284=LIST!$A$77,"",IF(L2284=LIST!$A$78,"",IF(L2284=LIST!$A$80,"",IF(L2284=LIST!$A$72,"",IF(L2284=LIST!$A$73,"",IF(L2284=LIST!$A$81,"",IF(L2284=LIST!$A$82,"",IF(L2284=LIST!$A$79,"",IF(K2284=LIST!$A$75,LIST!$A$75,ROUND(J2284*L2284,2)))))))))))))</f>
        <v/>
      </c>
      <c r="J2284" s="43">
        <f>IF(D2284="",0,IF(K2284=LIST!$A$75,0,IF(K2284=LIST!$A$76,0,IF(K2284=LIST!$A$77,0,IF(K2284=LIST!$A$78,0,(MIN(D2284,8)-K2284))))))</f>
        <v>0</v>
      </c>
      <c r="K2284" s="185" t="str">
        <f>IF(D2284="","",IF('CLAIM FORM'!$M$7="",0,IF(L2284=LIST!$A$78,0,IF('CLAIM FORM'!$M$7="R&amp;D",0,IF(E2284="",LIST!$A$75,IF(F2284=LIST!$F$30,0,IFERROR(((VLOOKUP(E2284,'TRAINING CODE'!B:D,3,FALSE)*MIN(D2284,8))),LIST!$A$76)))))))</f>
        <v/>
      </c>
      <c r="L2284" s="183" t="str">
        <f>IF(B2284="","",IF('CLAIM FORM'!$M$7="",LIST!$A$77,IFERROR(VLOOKUP(B2284,'PHR (Project Hourly Rate)'!B:G,6,FALSE),LIST!$A$78)))</f>
        <v/>
      </c>
    </row>
    <row r="2285" spans="1:12" ht="36" customHeight="1">
      <c r="A2285" s="184">
        <v>2283</v>
      </c>
      <c r="B2285" s="46"/>
      <c r="C2285" s="47"/>
      <c r="D2285" s="48"/>
      <c r="E2285" s="49"/>
      <c r="F2285" s="49"/>
      <c r="G2285" s="41" t="str">
        <f>IF(C2285="","",VLOOKUP(WEEKDAY(C2285),LIST!$A$15:$B$21,2,FALSE))</f>
        <v/>
      </c>
      <c r="H2285" s="42" t="str">
        <f>IF(B2285="","",IF(L2285=LIST!$A$80,LIST!$A$78,IF(L2285=LIST!$A$81,LIST!$A$78,IF(L2285=LIST!$A$82,LIST!$A$78,IF(IFERROR(VLOOKUP(B2285,'PHR (Project Hourly Rate)'!B:G,6,FALSE),LIST!$A$78)=0,LIST!$A$79,L2285)))))</f>
        <v/>
      </c>
      <c r="I2285" s="42" t="str">
        <f>IF(B2285="","",IF(L2285=LIST!$A$75,"",IF(K2285=LIST!$A$76,LIST!$A$76,IF(L2285=LIST!$A$77,"",IF(L2285=LIST!$A$78,"",IF(L2285=LIST!$A$80,"",IF(L2285=LIST!$A$72,"",IF(L2285=LIST!$A$73,"",IF(L2285=LIST!$A$81,"",IF(L2285=LIST!$A$82,"",IF(L2285=LIST!$A$79,"",IF(K2285=LIST!$A$75,LIST!$A$75,ROUND(J2285*L2285,2)))))))))))))</f>
        <v/>
      </c>
      <c r="J2285" s="43">
        <f>IF(D2285="",0,IF(K2285=LIST!$A$75,0,IF(K2285=LIST!$A$76,0,IF(K2285=LIST!$A$77,0,IF(K2285=LIST!$A$78,0,(MIN(D2285,8)-K2285))))))</f>
        <v>0</v>
      </c>
      <c r="K2285" s="185" t="str">
        <f>IF(D2285="","",IF('CLAIM FORM'!$M$7="",0,IF(L2285=LIST!$A$78,0,IF('CLAIM FORM'!$M$7="R&amp;D",0,IF(E2285="",LIST!$A$75,IF(F2285=LIST!$F$30,0,IFERROR(((VLOOKUP(E2285,'TRAINING CODE'!B:D,3,FALSE)*MIN(D2285,8))),LIST!$A$76)))))))</f>
        <v/>
      </c>
      <c r="L2285" s="183" t="str">
        <f>IF(B2285="","",IF('CLAIM FORM'!$M$7="",LIST!$A$77,IFERROR(VLOOKUP(B2285,'PHR (Project Hourly Rate)'!B:G,6,FALSE),LIST!$A$78)))</f>
        <v/>
      </c>
    </row>
    <row r="2286" spans="1:12" ht="36" customHeight="1">
      <c r="A2286" s="184">
        <v>2284</v>
      </c>
      <c r="B2286" s="46"/>
      <c r="C2286" s="47"/>
      <c r="D2286" s="48"/>
      <c r="E2286" s="49"/>
      <c r="F2286" s="49"/>
      <c r="G2286" s="41" t="str">
        <f>IF(C2286="","",VLOOKUP(WEEKDAY(C2286),LIST!$A$15:$B$21,2,FALSE))</f>
        <v/>
      </c>
      <c r="H2286" s="42" t="str">
        <f>IF(B2286="","",IF(L2286=LIST!$A$80,LIST!$A$78,IF(L2286=LIST!$A$81,LIST!$A$78,IF(L2286=LIST!$A$82,LIST!$A$78,IF(IFERROR(VLOOKUP(B2286,'PHR (Project Hourly Rate)'!B:G,6,FALSE),LIST!$A$78)=0,LIST!$A$79,L2286)))))</f>
        <v/>
      </c>
      <c r="I2286" s="42" t="str">
        <f>IF(B2286="","",IF(L2286=LIST!$A$75,"",IF(K2286=LIST!$A$76,LIST!$A$76,IF(L2286=LIST!$A$77,"",IF(L2286=LIST!$A$78,"",IF(L2286=LIST!$A$80,"",IF(L2286=LIST!$A$72,"",IF(L2286=LIST!$A$73,"",IF(L2286=LIST!$A$81,"",IF(L2286=LIST!$A$82,"",IF(L2286=LIST!$A$79,"",IF(K2286=LIST!$A$75,LIST!$A$75,ROUND(J2286*L2286,2)))))))))))))</f>
        <v/>
      </c>
      <c r="J2286" s="43">
        <f>IF(D2286="",0,IF(K2286=LIST!$A$75,0,IF(K2286=LIST!$A$76,0,IF(K2286=LIST!$A$77,0,IF(K2286=LIST!$A$78,0,(MIN(D2286,8)-K2286))))))</f>
        <v>0</v>
      </c>
      <c r="K2286" s="185" t="str">
        <f>IF(D2286="","",IF('CLAIM FORM'!$M$7="",0,IF(L2286=LIST!$A$78,0,IF('CLAIM FORM'!$M$7="R&amp;D",0,IF(E2286="",LIST!$A$75,IF(F2286=LIST!$F$30,0,IFERROR(((VLOOKUP(E2286,'TRAINING CODE'!B:D,3,FALSE)*MIN(D2286,8))),LIST!$A$76)))))))</f>
        <v/>
      </c>
      <c r="L2286" s="183" t="str">
        <f>IF(B2286="","",IF('CLAIM FORM'!$M$7="",LIST!$A$77,IFERROR(VLOOKUP(B2286,'PHR (Project Hourly Rate)'!B:G,6,FALSE),LIST!$A$78)))</f>
        <v/>
      </c>
    </row>
    <row r="2287" spans="1:12" ht="36" customHeight="1">
      <c r="A2287" s="184">
        <v>2285</v>
      </c>
      <c r="B2287" s="46"/>
      <c r="C2287" s="47"/>
      <c r="D2287" s="48"/>
      <c r="E2287" s="49"/>
      <c r="F2287" s="49"/>
      <c r="G2287" s="41" t="str">
        <f>IF(C2287="","",VLOOKUP(WEEKDAY(C2287),LIST!$A$15:$B$21,2,FALSE))</f>
        <v/>
      </c>
      <c r="H2287" s="42" t="str">
        <f>IF(B2287="","",IF(L2287=LIST!$A$80,LIST!$A$78,IF(L2287=LIST!$A$81,LIST!$A$78,IF(L2287=LIST!$A$82,LIST!$A$78,IF(IFERROR(VLOOKUP(B2287,'PHR (Project Hourly Rate)'!B:G,6,FALSE),LIST!$A$78)=0,LIST!$A$79,L2287)))))</f>
        <v/>
      </c>
      <c r="I2287" s="42" t="str">
        <f>IF(B2287="","",IF(L2287=LIST!$A$75,"",IF(K2287=LIST!$A$76,LIST!$A$76,IF(L2287=LIST!$A$77,"",IF(L2287=LIST!$A$78,"",IF(L2287=LIST!$A$80,"",IF(L2287=LIST!$A$72,"",IF(L2287=LIST!$A$73,"",IF(L2287=LIST!$A$81,"",IF(L2287=LIST!$A$82,"",IF(L2287=LIST!$A$79,"",IF(K2287=LIST!$A$75,LIST!$A$75,ROUND(J2287*L2287,2)))))))))))))</f>
        <v/>
      </c>
      <c r="J2287" s="43">
        <f>IF(D2287="",0,IF(K2287=LIST!$A$75,0,IF(K2287=LIST!$A$76,0,IF(K2287=LIST!$A$77,0,IF(K2287=LIST!$A$78,0,(MIN(D2287,8)-K2287))))))</f>
        <v>0</v>
      </c>
      <c r="K2287" s="185" t="str">
        <f>IF(D2287="","",IF('CLAIM FORM'!$M$7="",0,IF(L2287=LIST!$A$78,0,IF('CLAIM FORM'!$M$7="R&amp;D",0,IF(E2287="",LIST!$A$75,IF(F2287=LIST!$F$30,0,IFERROR(((VLOOKUP(E2287,'TRAINING CODE'!B:D,3,FALSE)*MIN(D2287,8))),LIST!$A$76)))))))</f>
        <v/>
      </c>
      <c r="L2287" s="183" t="str">
        <f>IF(B2287="","",IF('CLAIM FORM'!$M$7="",LIST!$A$77,IFERROR(VLOOKUP(B2287,'PHR (Project Hourly Rate)'!B:G,6,FALSE),LIST!$A$78)))</f>
        <v/>
      </c>
    </row>
    <row r="2288" spans="1:12" ht="36" customHeight="1">
      <c r="A2288" s="184">
        <v>2286</v>
      </c>
      <c r="B2288" s="46"/>
      <c r="C2288" s="47"/>
      <c r="D2288" s="48"/>
      <c r="E2288" s="49"/>
      <c r="F2288" s="49"/>
      <c r="G2288" s="41" t="str">
        <f>IF(C2288="","",VLOOKUP(WEEKDAY(C2288),LIST!$A$15:$B$21,2,FALSE))</f>
        <v/>
      </c>
      <c r="H2288" s="42" t="str">
        <f>IF(B2288="","",IF(L2288=LIST!$A$80,LIST!$A$78,IF(L2288=LIST!$A$81,LIST!$A$78,IF(L2288=LIST!$A$82,LIST!$A$78,IF(IFERROR(VLOOKUP(B2288,'PHR (Project Hourly Rate)'!B:G,6,FALSE),LIST!$A$78)=0,LIST!$A$79,L2288)))))</f>
        <v/>
      </c>
      <c r="I2288" s="42" t="str">
        <f>IF(B2288="","",IF(L2288=LIST!$A$75,"",IF(K2288=LIST!$A$76,LIST!$A$76,IF(L2288=LIST!$A$77,"",IF(L2288=LIST!$A$78,"",IF(L2288=LIST!$A$80,"",IF(L2288=LIST!$A$72,"",IF(L2288=LIST!$A$73,"",IF(L2288=LIST!$A$81,"",IF(L2288=LIST!$A$82,"",IF(L2288=LIST!$A$79,"",IF(K2288=LIST!$A$75,LIST!$A$75,ROUND(J2288*L2288,2)))))))))))))</f>
        <v/>
      </c>
      <c r="J2288" s="43">
        <f>IF(D2288="",0,IF(K2288=LIST!$A$75,0,IF(K2288=LIST!$A$76,0,IF(K2288=LIST!$A$77,0,IF(K2288=LIST!$A$78,0,(MIN(D2288,8)-K2288))))))</f>
        <v>0</v>
      </c>
      <c r="K2288" s="185" t="str">
        <f>IF(D2288="","",IF('CLAIM FORM'!$M$7="",0,IF(L2288=LIST!$A$78,0,IF('CLAIM FORM'!$M$7="R&amp;D",0,IF(E2288="",LIST!$A$75,IF(F2288=LIST!$F$30,0,IFERROR(((VLOOKUP(E2288,'TRAINING CODE'!B:D,3,FALSE)*MIN(D2288,8))),LIST!$A$76)))))))</f>
        <v/>
      </c>
      <c r="L2288" s="183" t="str">
        <f>IF(B2288="","",IF('CLAIM FORM'!$M$7="",LIST!$A$77,IFERROR(VLOOKUP(B2288,'PHR (Project Hourly Rate)'!B:G,6,FALSE),LIST!$A$78)))</f>
        <v/>
      </c>
    </row>
    <row r="2289" spans="1:12" ht="36" customHeight="1">
      <c r="A2289" s="184">
        <v>2287</v>
      </c>
      <c r="B2289" s="46"/>
      <c r="C2289" s="47"/>
      <c r="D2289" s="48"/>
      <c r="E2289" s="49"/>
      <c r="F2289" s="49"/>
      <c r="G2289" s="41" t="str">
        <f>IF(C2289="","",VLOOKUP(WEEKDAY(C2289),LIST!$A$15:$B$21,2,FALSE))</f>
        <v/>
      </c>
      <c r="H2289" s="42" t="str">
        <f>IF(B2289="","",IF(L2289=LIST!$A$80,LIST!$A$78,IF(L2289=LIST!$A$81,LIST!$A$78,IF(L2289=LIST!$A$82,LIST!$A$78,IF(IFERROR(VLOOKUP(B2289,'PHR (Project Hourly Rate)'!B:G,6,FALSE),LIST!$A$78)=0,LIST!$A$79,L2289)))))</f>
        <v/>
      </c>
      <c r="I2289" s="42" t="str">
        <f>IF(B2289="","",IF(L2289=LIST!$A$75,"",IF(K2289=LIST!$A$76,LIST!$A$76,IF(L2289=LIST!$A$77,"",IF(L2289=LIST!$A$78,"",IF(L2289=LIST!$A$80,"",IF(L2289=LIST!$A$72,"",IF(L2289=LIST!$A$73,"",IF(L2289=LIST!$A$81,"",IF(L2289=LIST!$A$82,"",IF(L2289=LIST!$A$79,"",IF(K2289=LIST!$A$75,LIST!$A$75,ROUND(J2289*L2289,2)))))))))))))</f>
        <v/>
      </c>
      <c r="J2289" s="43">
        <f>IF(D2289="",0,IF(K2289=LIST!$A$75,0,IF(K2289=LIST!$A$76,0,IF(K2289=LIST!$A$77,0,IF(K2289=LIST!$A$78,0,(MIN(D2289,8)-K2289))))))</f>
        <v>0</v>
      </c>
      <c r="K2289" s="185" t="str">
        <f>IF(D2289="","",IF('CLAIM FORM'!$M$7="",0,IF(L2289=LIST!$A$78,0,IF('CLAIM FORM'!$M$7="R&amp;D",0,IF(E2289="",LIST!$A$75,IF(F2289=LIST!$F$30,0,IFERROR(((VLOOKUP(E2289,'TRAINING CODE'!B:D,3,FALSE)*MIN(D2289,8))),LIST!$A$76)))))))</f>
        <v/>
      </c>
      <c r="L2289" s="183" t="str">
        <f>IF(B2289="","",IF('CLAIM FORM'!$M$7="",LIST!$A$77,IFERROR(VLOOKUP(B2289,'PHR (Project Hourly Rate)'!B:G,6,FALSE),LIST!$A$78)))</f>
        <v/>
      </c>
    </row>
    <row r="2290" spans="1:12" ht="36" customHeight="1">
      <c r="A2290" s="184">
        <v>2288</v>
      </c>
      <c r="B2290" s="46"/>
      <c r="C2290" s="47"/>
      <c r="D2290" s="48"/>
      <c r="E2290" s="49"/>
      <c r="F2290" s="49"/>
      <c r="G2290" s="41" t="str">
        <f>IF(C2290="","",VLOOKUP(WEEKDAY(C2290),LIST!$A$15:$B$21,2,FALSE))</f>
        <v/>
      </c>
      <c r="H2290" s="42" t="str">
        <f>IF(B2290="","",IF(L2290=LIST!$A$80,LIST!$A$78,IF(L2290=LIST!$A$81,LIST!$A$78,IF(L2290=LIST!$A$82,LIST!$A$78,IF(IFERROR(VLOOKUP(B2290,'PHR (Project Hourly Rate)'!B:G,6,FALSE),LIST!$A$78)=0,LIST!$A$79,L2290)))))</f>
        <v/>
      </c>
      <c r="I2290" s="42" t="str">
        <f>IF(B2290="","",IF(L2290=LIST!$A$75,"",IF(K2290=LIST!$A$76,LIST!$A$76,IF(L2290=LIST!$A$77,"",IF(L2290=LIST!$A$78,"",IF(L2290=LIST!$A$80,"",IF(L2290=LIST!$A$72,"",IF(L2290=LIST!$A$73,"",IF(L2290=LIST!$A$81,"",IF(L2290=LIST!$A$82,"",IF(L2290=LIST!$A$79,"",IF(K2290=LIST!$A$75,LIST!$A$75,ROUND(J2290*L2290,2)))))))))))))</f>
        <v/>
      </c>
      <c r="J2290" s="43">
        <f>IF(D2290="",0,IF(K2290=LIST!$A$75,0,IF(K2290=LIST!$A$76,0,IF(K2290=LIST!$A$77,0,IF(K2290=LIST!$A$78,0,(MIN(D2290,8)-K2290))))))</f>
        <v>0</v>
      </c>
      <c r="K2290" s="185" t="str">
        <f>IF(D2290="","",IF('CLAIM FORM'!$M$7="",0,IF(L2290=LIST!$A$78,0,IF('CLAIM FORM'!$M$7="R&amp;D",0,IF(E2290="",LIST!$A$75,IF(F2290=LIST!$F$30,0,IFERROR(((VLOOKUP(E2290,'TRAINING CODE'!B:D,3,FALSE)*MIN(D2290,8))),LIST!$A$76)))))))</f>
        <v/>
      </c>
      <c r="L2290" s="183" t="str">
        <f>IF(B2290="","",IF('CLAIM FORM'!$M$7="",LIST!$A$77,IFERROR(VLOOKUP(B2290,'PHR (Project Hourly Rate)'!B:G,6,FALSE),LIST!$A$78)))</f>
        <v/>
      </c>
    </row>
    <row r="2291" spans="1:12" ht="36" customHeight="1">
      <c r="A2291" s="184">
        <v>2289</v>
      </c>
      <c r="B2291" s="46"/>
      <c r="C2291" s="47"/>
      <c r="D2291" s="48"/>
      <c r="E2291" s="49"/>
      <c r="F2291" s="49"/>
      <c r="G2291" s="41" t="str">
        <f>IF(C2291="","",VLOOKUP(WEEKDAY(C2291),LIST!$A$15:$B$21,2,FALSE))</f>
        <v/>
      </c>
      <c r="H2291" s="42" t="str">
        <f>IF(B2291="","",IF(L2291=LIST!$A$80,LIST!$A$78,IF(L2291=LIST!$A$81,LIST!$A$78,IF(L2291=LIST!$A$82,LIST!$A$78,IF(IFERROR(VLOOKUP(B2291,'PHR (Project Hourly Rate)'!B:G,6,FALSE),LIST!$A$78)=0,LIST!$A$79,L2291)))))</f>
        <v/>
      </c>
      <c r="I2291" s="42" t="str">
        <f>IF(B2291="","",IF(L2291=LIST!$A$75,"",IF(K2291=LIST!$A$76,LIST!$A$76,IF(L2291=LIST!$A$77,"",IF(L2291=LIST!$A$78,"",IF(L2291=LIST!$A$80,"",IF(L2291=LIST!$A$72,"",IF(L2291=LIST!$A$73,"",IF(L2291=LIST!$A$81,"",IF(L2291=LIST!$A$82,"",IF(L2291=LIST!$A$79,"",IF(K2291=LIST!$A$75,LIST!$A$75,ROUND(J2291*L2291,2)))))))))))))</f>
        <v/>
      </c>
      <c r="J2291" s="43">
        <f>IF(D2291="",0,IF(K2291=LIST!$A$75,0,IF(K2291=LIST!$A$76,0,IF(K2291=LIST!$A$77,0,IF(K2291=LIST!$A$78,0,(MIN(D2291,8)-K2291))))))</f>
        <v>0</v>
      </c>
      <c r="K2291" s="185" t="str">
        <f>IF(D2291="","",IF('CLAIM FORM'!$M$7="",0,IF(L2291=LIST!$A$78,0,IF('CLAIM FORM'!$M$7="R&amp;D",0,IF(E2291="",LIST!$A$75,IF(F2291=LIST!$F$30,0,IFERROR(((VLOOKUP(E2291,'TRAINING CODE'!B:D,3,FALSE)*MIN(D2291,8))),LIST!$A$76)))))))</f>
        <v/>
      </c>
      <c r="L2291" s="183" t="str">
        <f>IF(B2291="","",IF('CLAIM FORM'!$M$7="",LIST!$A$77,IFERROR(VLOOKUP(B2291,'PHR (Project Hourly Rate)'!B:G,6,FALSE),LIST!$A$78)))</f>
        <v/>
      </c>
    </row>
    <row r="2292" spans="1:12" ht="36" customHeight="1">
      <c r="A2292" s="184">
        <v>2290</v>
      </c>
      <c r="B2292" s="46"/>
      <c r="C2292" s="47"/>
      <c r="D2292" s="48"/>
      <c r="E2292" s="49"/>
      <c r="F2292" s="49"/>
      <c r="G2292" s="41" t="str">
        <f>IF(C2292="","",VLOOKUP(WEEKDAY(C2292),LIST!$A$15:$B$21,2,FALSE))</f>
        <v/>
      </c>
      <c r="H2292" s="42" t="str">
        <f>IF(B2292="","",IF(L2292=LIST!$A$80,LIST!$A$78,IF(L2292=LIST!$A$81,LIST!$A$78,IF(L2292=LIST!$A$82,LIST!$A$78,IF(IFERROR(VLOOKUP(B2292,'PHR (Project Hourly Rate)'!B:G,6,FALSE),LIST!$A$78)=0,LIST!$A$79,L2292)))))</f>
        <v/>
      </c>
      <c r="I2292" s="42" t="str">
        <f>IF(B2292="","",IF(L2292=LIST!$A$75,"",IF(K2292=LIST!$A$76,LIST!$A$76,IF(L2292=LIST!$A$77,"",IF(L2292=LIST!$A$78,"",IF(L2292=LIST!$A$80,"",IF(L2292=LIST!$A$72,"",IF(L2292=LIST!$A$73,"",IF(L2292=LIST!$A$81,"",IF(L2292=LIST!$A$82,"",IF(L2292=LIST!$A$79,"",IF(K2292=LIST!$A$75,LIST!$A$75,ROUND(J2292*L2292,2)))))))))))))</f>
        <v/>
      </c>
      <c r="J2292" s="43">
        <f>IF(D2292="",0,IF(K2292=LIST!$A$75,0,IF(K2292=LIST!$A$76,0,IF(K2292=LIST!$A$77,0,IF(K2292=LIST!$A$78,0,(MIN(D2292,8)-K2292))))))</f>
        <v>0</v>
      </c>
      <c r="K2292" s="185" t="str">
        <f>IF(D2292="","",IF('CLAIM FORM'!$M$7="",0,IF(L2292=LIST!$A$78,0,IF('CLAIM FORM'!$M$7="R&amp;D",0,IF(E2292="",LIST!$A$75,IF(F2292=LIST!$F$30,0,IFERROR(((VLOOKUP(E2292,'TRAINING CODE'!B:D,3,FALSE)*MIN(D2292,8))),LIST!$A$76)))))))</f>
        <v/>
      </c>
      <c r="L2292" s="183" t="str">
        <f>IF(B2292="","",IF('CLAIM FORM'!$M$7="",LIST!$A$77,IFERROR(VLOOKUP(B2292,'PHR (Project Hourly Rate)'!B:G,6,FALSE),LIST!$A$78)))</f>
        <v/>
      </c>
    </row>
    <row r="2293" spans="1:12" ht="36" customHeight="1">
      <c r="A2293" s="184">
        <v>2291</v>
      </c>
      <c r="B2293" s="46"/>
      <c r="C2293" s="47"/>
      <c r="D2293" s="48"/>
      <c r="E2293" s="49"/>
      <c r="F2293" s="49"/>
      <c r="G2293" s="41" t="str">
        <f>IF(C2293="","",VLOOKUP(WEEKDAY(C2293),LIST!$A$15:$B$21,2,FALSE))</f>
        <v/>
      </c>
      <c r="H2293" s="42" t="str">
        <f>IF(B2293="","",IF(L2293=LIST!$A$80,LIST!$A$78,IF(L2293=LIST!$A$81,LIST!$A$78,IF(L2293=LIST!$A$82,LIST!$A$78,IF(IFERROR(VLOOKUP(B2293,'PHR (Project Hourly Rate)'!B:G,6,FALSE),LIST!$A$78)=0,LIST!$A$79,L2293)))))</f>
        <v/>
      </c>
      <c r="I2293" s="42" t="str">
        <f>IF(B2293="","",IF(L2293=LIST!$A$75,"",IF(K2293=LIST!$A$76,LIST!$A$76,IF(L2293=LIST!$A$77,"",IF(L2293=LIST!$A$78,"",IF(L2293=LIST!$A$80,"",IF(L2293=LIST!$A$72,"",IF(L2293=LIST!$A$73,"",IF(L2293=LIST!$A$81,"",IF(L2293=LIST!$A$82,"",IF(L2293=LIST!$A$79,"",IF(K2293=LIST!$A$75,LIST!$A$75,ROUND(J2293*L2293,2)))))))))))))</f>
        <v/>
      </c>
      <c r="J2293" s="43">
        <f>IF(D2293="",0,IF(K2293=LIST!$A$75,0,IF(K2293=LIST!$A$76,0,IF(K2293=LIST!$A$77,0,IF(K2293=LIST!$A$78,0,(MIN(D2293,8)-K2293))))))</f>
        <v>0</v>
      </c>
      <c r="K2293" s="185" t="str">
        <f>IF(D2293="","",IF('CLAIM FORM'!$M$7="",0,IF(L2293=LIST!$A$78,0,IF('CLAIM FORM'!$M$7="R&amp;D",0,IF(E2293="",LIST!$A$75,IF(F2293=LIST!$F$30,0,IFERROR(((VLOOKUP(E2293,'TRAINING CODE'!B:D,3,FALSE)*MIN(D2293,8))),LIST!$A$76)))))))</f>
        <v/>
      </c>
      <c r="L2293" s="183" t="str">
        <f>IF(B2293="","",IF('CLAIM FORM'!$M$7="",LIST!$A$77,IFERROR(VLOOKUP(B2293,'PHR (Project Hourly Rate)'!B:G,6,FALSE),LIST!$A$78)))</f>
        <v/>
      </c>
    </row>
    <row r="2294" spans="1:12" ht="36" customHeight="1">
      <c r="A2294" s="184">
        <v>2292</v>
      </c>
      <c r="B2294" s="46"/>
      <c r="C2294" s="47"/>
      <c r="D2294" s="48"/>
      <c r="E2294" s="49"/>
      <c r="F2294" s="49"/>
      <c r="G2294" s="41" t="str">
        <f>IF(C2294="","",VLOOKUP(WEEKDAY(C2294),LIST!$A$15:$B$21,2,FALSE))</f>
        <v/>
      </c>
      <c r="H2294" s="42" t="str">
        <f>IF(B2294="","",IF(L2294=LIST!$A$80,LIST!$A$78,IF(L2294=LIST!$A$81,LIST!$A$78,IF(L2294=LIST!$A$82,LIST!$A$78,IF(IFERROR(VLOOKUP(B2294,'PHR (Project Hourly Rate)'!B:G,6,FALSE),LIST!$A$78)=0,LIST!$A$79,L2294)))))</f>
        <v/>
      </c>
      <c r="I2294" s="42" t="str">
        <f>IF(B2294="","",IF(L2294=LIST!$A$75,"",IF(K2294=LIST!$A$76,LIST!$A$76,IF(L2294=LIST!$A$77,"",IF(L2294=LIST!$A$78,"",IF(L2294=LIST!$A$80,"",IF(L2294=LIST!$A$72,"",IF(L2294=LIST!$A$73,"",IF(L2294=LIST!$A$81,"",IF(L2294=LIST!$A$82,"",IF(L2294=LIST!$A$79,"",IF(K2294=LIST!$A$75,LIST!$A$75,ROUND(J2294*L2294,2)))))))))))))</f>
        <v/>
      </c>
      <c r="J2294" s="43">
        <f>IF(D2294="",0,IF(K2294=LIST!$A$75,0,IF(K2294=LIST!$A$76,0,IF(K2294=LIST!$A$77,0,IF(K2294=LIST!$A$78,0,(MIN(D2294,8)-K2294))))))</f>
        <v>0</v>
      </c>
      <c r="K2294" s="185" t="str">
        <f>IF(D2294="","",IF('CLAIM FORM'!$M$7="",0,IF(L2294=LIST!$A$78,0,IF('CLAIM FORM'!$M$7="R&amp;D",0,IF(E2294="",LIST!$A$75,IF(F2294=LIST!$F$30,0,IFERROR(((VLOOKUP(E2294,'TRAINING CODE'!B:D,3,FALSE)*MIN(D2294,8))),LIST!$A$76)))))))</f>
        <v/>
      </c>
      <c r="L2294" s="183" t="str">
        <f>IF(B2294="","",IF('CLAIM FORM'!$M$7="",LIST!$A$77,IFERROR(VLOOKUP(B2294,'PHR (Project Hourly Rate)'!B:G,6,FALSE),LIST!$A$78)))</f>
        <v/>
      </c>
    </row>
    <row r="2295" spans="1:12" ht="36" customHeight="1">
      <c r="A2295" s="184">
        <v>2293</v>
      </c>
      <c r="B2295" s="46"/>
      <c r="C2295" s="47"/>
      <c r="D2295" s="48"/>
      <c r="E2295" s="49"/>
      <c r="F2295" s="49"/>
      <c r="G2295" s="41" t="str">
        <f>IF(C2295="","",VLOOKUP(WEEKDAY(C2295),LIST!$A$15:$B$21,2,FALSE))</f>
        <v/>
      </c>
      <c r="H2295" s="42" t="str">
        <f>IF(B2295="","",IF(L2295=LIST!$A$80,LIST!$A$78,IF(L2295=LIST!$A$81,LIST!$A$78,IF(L2295=LIST!$A$82,LIST!$A$78,IF(IFERROR(VLOOKUP(B2295,'PHR (Project Hourly Rate)'!B:G,6,FALSE),LIST!$A$78)=0,LIST!$A$79,L2295)))))</f>
        <v/>
      </c>
      <c r="I2295" s="42" t="str">
        <f>IF(B2295="","",IF(L2295=LIST!$A$75,"",IF(K2295=LIST!$A$76,LIST!$A$76,IF(L2295=LIST!$A$77,"",IF(L2295=LIST!$A$78,"",IF(L2295=LIST!$A$80,"",IF(L2295=LIST!$A$72,"",IF(L2295=LIST!$A$73,"",IF(L2295=LIST!$A$81,"",IF(L2295=LIST!$A$82,"",IF(L2295=LIST!$A$79,"",IF(K2295=LIST!$A$75,LIST!$A$75,ROUND(J2295*L2295,2)))))))))))))</f>
        <v/>
      </c>
      <c r="J2295" s="43">
        <f>IF(D2295="",0,IF(K2295=LIST!$A$75,0,IF(K2295=LIST!$A$76,0,IF(K2295=LIST!$A$77,0,IF(K2295=LIST!$A$78,0,(MIN(D2295,8)-K2295))))))</f>
        <v>0</v>
      </c>
      <c r="K2295" s="185" t="str">
        <f>IF(D2295="","",IF('CLAIM FORM'!$M$7="",0,IF(L2295=LIST!$A$78,0,IF('CLAIM FORM'!$M$7="R&amp;D",0,IF(E2295="",LIST!$A$75,IF(F2295=LIST!$F$30,0,IFERROR(((VLOOKUP(E2295,'TRAINING CODE'!B:D,3,FALSE)*MIN(D2295,8))),LIST!$A$76)))))))</f>
        <v/>
      </c>
      <c r="L2295" s="183" t="str">
        <f>IF(B2295="","",IF('CLAIM FORM'!$M$7="",LIST!$A$77,IFERROR(VLOOKUP(B2295,'PHR (Project Hourly Rate)'!B:G,6,FALSE),LIST!$A$78)))</f>
        <v/>
      </c>
    </row>
    <row r="2296" spans="1:12" ht="36" customHeight="1">
      <c r="A2296" s="184">
        <v>2294</v>
      </c>
      <c r="B2296" s="46"/>
      <c r="C2296" s="47"/>
      <c r="D2296" s="48"/>
      <c r="E2296" s="49"/>
      <c r="F2296" s="49"/>
      <c r="G2296" s="41" t="str">
        <f>IF(C2296="","",VLOOKUP(WEEKDAY(C2296),LIST!$A$15:$B$21,2,FALSE))</f>
        <v/>
      </c>
      <c r="H2296" s="42" t="str">
        <f>IF(B2296="","",IF(L2296=LIST!$A$80,LIST!$A$78,IF(L2296=LIST!$A$81,LIST!$A$78,IF(L2296=LIST!$A$82,LIST!$A$78,IF(IFERROR(VLOOKUP(B2296,'PHR (Project Hourly Rate)'!B:G,6,FALSE),LIST!$A$78)=0,LIST!$A$79,L2296)))))</f>
        <v/>
      </c>
      <c r="I2296" s="42" t="str">
        <f>IF(B2296="","",IF(L2296=LIST!$A$75,"",IF(K2296=LIST!$A$76,LIST!$A$76,IF(L2296=LIST!$A$77,"",IF(L2296=LIST!$A$78,"",IF(L2296=LIST!$A$80,"",IF(L2296=LIST!$A$72,"",IF(L2296=LIST!$A$73,"",IF(L2296=LIST!$A$81,"",IF(L2296=LIST!$A$82,"",IF(L2296=LIST!$A$79,"",IF(K2296=LIST!$A$75,LIST!$A$75,ROUND(J2296*L2296,2)))))))))))))</f>
        <v/>
      </c>
      <c r="J2296" s="43">
        <f>IF(D2296="",0,IF(K2296=LIST!$A$75,0,IF(K2296=LIST!$A$76,0,IF(K2296=LIST!$A$77,0,IF(K2296=LIST!$A$78,0,(MIN(D2296,8)-K2296))))))</f>
        <v>0</v>
      </c>
      <c r="K2296" s="185" t="str">
        <f>IF(D2296="","",IF('CLAIM FORM'!$M$7="",0,IF(L2296=LIST!$A$78,0,IF('CLAIM FORM'!$M$7="R&amp;D",0,IF(E2296="",LIST!$A$75,IF(F2296=LIST!$F$30,0,IFERROR(((VLOOKUP(E2296,'TRAINING CODE'!B:D,3,FALSE)*MIN(D2296,8))),LIST!$A$76)))))))</f>
        <v/>
      </c>
      <c r="L2296" s="183" t="str">
        <f>IF(B2296="","",IF('CLAIM FORM'!$M$7="",LIST!$A$77,IFERROR(VLOOKUP(B2296,'PHR (Project Hourly Rate)'!B:G,6,FALSE),LIST!$A$78)))</f>
        <v/>
      </c>
    </row>
    <row r="2297" spans="1:12" ht="36" customHeight="1">
      <c r="A2297" s="184">
        <v>2295</v>
      </c>
      <c r="B2297" s="46"/>
      <c r="C2297" s="47"/>
      <c r="D2297" s="48"/>
      <c r="E2297" s="49"/>
      <c r="F2297" s="49"/>
      <c r="G2297" s="41" t="str">
        <f>IF(C2297="","",VLOOKUP(WEEKDAY(C2297),LIST!$A$15:$B$21,2,FALSE))</f>
        <v/>
      </c>
      <c r="H2297" s="42" t="str">
        <f>IF(B2297="","",IF(L2297=LIST!$A$80,LIST!$A$78,IF(L2297=LIST!$A$81,LIST!$A$78,IF(L2297=LIST!$A$82,LIST!$A$78,IF(IFERROR(VLOOKUP(B2297,'PHR (Project Hourly Rate)'!B:G,6,FALSE),LIST!$A$78)=0,LIST!$A$79,L2297)))))</f>
        <v/>
      </c>
      <c r="I2297" s="42" t="str">
        <f>IF(B2297="","",IF(L2297=LIST!$A$75,"",IF(K2297=LIST!$A$76,LIST!$A$76,IF(L2297=LIST!$A$77,"",IF(L2297=LIST!$A$78,"",IF(L2297=LIST!$A$80,"",IF(L2297=LIST!$A$72,"",IF(L2297=LIST!$A$73,"",IF(L2297=LIST!$A$81,"",IF(L2297=LIST!$A$82,"",IF(L2297=LIST!$A$79,"",IF(K2297=LIST!$A$75,LIST!$A$75,ROUND(J2297*L2297,2)))))))))))))</f>
        <v/>
      </c>
      <c r="J2297" s="43">
        <f>IF(D2297="",0,IF(K2297=LIST!$A$75,0,IF(K2297=LIST!$A$76,0,IF(K2297=LIST!$A$77,0,IF(K2297=LIST!$A$78,0,(MIN(D2297,8)-K2297))))))</f>
        <v>0</v>
      </c>
      <c r="K2297" s="185" t="str">
        <f>IF(D2297="","",IF('CLAIM FORM'!$M$7="",0,IF(L2297=LIST!$A$78,0,IF('CLAIM FORM'!$M$7="R&amp;D",0,IF(E2297="",LIST!$A$75,IF(F2297=LIST!$F$30,0,IFERROR(((VLOOKUP(E2297,'TRAINING CODE'!B:D,3,FALSE)*MIN(D2297,8))),LIST!$A$76)))))))</f>
        <v/>
      </c>
      <c r="L2297" s="183" t="str">
        <f>IF(B2297="","",IF('CLAIM FORM'!$M$7="",LIST!$A$77,IFERROR(VLOOKUP(B2297,'PHR (Project Hourly Rate)'!B:G,6,FALSE),LIST!$A$78)))</f>
        <v/>
      </c>
    </row>
    <row r="2298" spans="1:12" ht="36" customHeight="1">
      <c r="A2298" s="184">
        <v>2296</v>
      </c>
      <c r="B2298" s="46"/>
      <c r="C2298" s="47"/>
      <c r="D2298" s="48"/>
      <c r="E2298" s="49"/>
      <c r="F2298" s="49"/>
      <c r="G2298" s="41" t="str">
        <f>IF(C2298="","",VLOOKUP(WEEKDAY(C2298),LIST!$A$15:$B$21,2,FALSE))</f>
        <v/>
      </c>
      <c r="H2298" s="42" t="str">
        <f>IF(B2298="","",IF(L2298=LIST!$A$80,LIST!$A$78,IF(L2298=LIST!$A$81,LIST!$A$78,IF(L2298=LIST!$A$82,LIST!$A$78,IF(IFERROR(VLOOKUP(B2298,'PHR (Project Hourly Rate)'!B:G,6,FALSE),LIST!$A$78)=0,LIST!$A$79,L2298)))))</f>
        <v/>
      </c>
      <c r="I2298" s="42" t="str">
        <f>IF(B2298="","",IF(L2298=LIST!$A$75,"",IF(K2298=LIST!$A$76,LIST!$A$76,IF(L2298=LIST!$A$77,"",IF(L2298=LIST!$A$78,"",IF(L2298=LIST!$A$80,"",IF(L2298=LIST!$A$72,"",IF(L2298=LIST!$A$73,"",IF(L2298=LIST!$A$81,"",IF(L2298=LIST!$A$82,"",IF(L2298=LIST!$A$79,"",IF(K2298=LIST!$A$75,LIST!$A$75,ROUND(J2298*L2298,2)))))))))))))</f>
        <v/>
      </c>
      <c r="J2298" s="43">
        <f>IF(D2298="",0,IF(K2298=LIST!$A$75,0,IF(K2298=LIST!$A$76,0,IF(K2298=LIST!$A$77,0,IF(K2298=LIST!$A$78,0,(MIN(D2298,8)-K2298))))))</f>
        <v>0</v>
      </c>
      <c r="K2298" s="185" t="str">
        <f>IF(D2298="","",IF('CLAIM FORM'!$M$7="",0,IF(L2298=LIST!$A$78,0,IF('CLAIM FORM'!$M$7="R&amp;D",0,IF(E2298="",LIST!$A$75,IF(F2298=LIST!$F$30,0,IFERROR(((VLOOKUP(E2298,'TRAINING CODE'!B:D,3,FALSE)*MIN(D2298,8))),LIST!$A$76)))))))</f>
        <v/>
      </c>
      <c r="L2298" s="183" t="str">
        <f>IF(B2298="","",IF('CLAIM FORM'!$M$7="",LIST!$A$77,IFERROR(VLOOKUP(B2298,'PHR (Project Hourly Rate)'!B:G,6,FALSE),LIST!$A$78)))</f>
        <v/>
      </c>
    </row>
    <row r="2299" spans="1:12" ht="36" customHeight="1">
      <c r="A2299" s="184">
        <v>2297</v>
      </c>
      <c r="B2299" s="46"/>
      <c r="C2299" s="47"/>
      <c r="D2299" s="48"/>
      <c r="E2299" s="49"/>
      <c r="F2299" s="49"/>
      <c r="G2299" s="41" t="str">
        <f>IF(C2299="","",VLOOKUP(WEEKDAY(C2299),LIST!$A$15:$B$21,2,FALSE))</f>
        <v/>
      </c>
      <c r="H2299" s="42" t="str">
        <f>IF(B2299="","",IF(L2299=LIST!$A$80,LIST!$A$78,IF(L2299=LIST!$A$81,LIST!$A$78,IF(L2299=LIST!$A$82,LIST!$A$78,IF(IFERROR(VLOOKUP(B2299,'PHR (Project Hourly Rate)'!B:G,6,FALSE),LIST!$A$78)=0,LIST!$A$79,L2299)))))</f>
        <v/>
      </c>
      <c r="I2299" s="42" t="str">
        <f>IF(B2299="","",IF(L2299=LIST!$A$75,"",IF(K2299=LIST!$A$76,LIST!$A$76,IF(L2299=LIST!$A$77,"",IF(L2299=LIST!$A$78,"",IF(L2299=LIST!$A$80,"",IF(L2299=LIST!$A$72,"",IF(L2299=LIST!$A$73,"",IF(L2299=LIST!$A$81,"",IF(L2299=LIST!$A$82,"",IF(L2299=LIST!$A$79,"",IF(K2299=LIST!$A$75,LIST!$A$75,ROUND(J2299*L2299,2)))))))))))))</f>
        <v/>
      </c>
      <c r="J2299" s="43">
        <f>IF(D2299="",0,IF(K2299=LIST!$A$75,0,IF(K2299=LIST!$A$76,0,IF(K2299=LIST!$A$77,0,IF(K2299=LIST!$A$78,0,(MIN(D2299,8)-K2299))))))</f>
        <v>0</v>
      </c>
      <c r="K2299" s="185" t="str">
        <f>IF(D2299="","",IF('CLAIM FORM'!$M$7="",0,IF(L2299=LIST!$A$78,0,IF('CLAIM FORM'!$M$7="R&amp;D",0,IF(E2299="",LIST!$A$75,IF(F2299=LIST!$F$30,0,IFERROR(((VLOOKUP(E2299,'TRAINING CODE'!B:D,3,FALSE)*MIN(D2299,8))),LIST!$A$76)))))))</f>
        <v/>
      </c>
      <c r="L2299" s="183" t="str">
        <f>IF(B2299="","",IF('CLAIM FORM'!$M$7="",LIST!$A$77,IFERROR(VLOOKUP(B2299,'PHR (Project Hourly Rate)'!B:G,6,FALSE),LIST!$A$78)))</f>
        <v/>
      </c>
    </row>
    <row r="2300" spans="1:12" ht="36" customHeight="1">
      <c r="A2300" s="184">
        <v>2298</v>
      </c>
      <c r="B2300" s="46"/>
      <c r="C2300" s="47"/>
      <c r="D2300" s="48"/>
      <c r="E2300" s="49"/>
      <c r="F2300" s="49"/>
      <c r="G2300" s="41" t="str">
        <f>IF(C2300="","",VLOOKUP(WEEKDAY(C2300),LIST!$A$15:$B$21,2,FALSE))</f>
        <v/>
      </c>
      <c r="H2300" s="42" t="str">
        <f>IF(B2300="","",IF(L2300=LIST!$A$80,LIST!$A$78,IF(L2300=LIST!$A$81,LIST!$A$78,IF(L2300=LIST!$A$82,LIST!$A$78,IF(IFERROR(VLOOKUP(B2300,'PHR (Project Hourly Rate)'!B:G,6,FALSE),LIST!$A$78)=0,LIST!$A$79,L2300)))))</f>
        <v/>
      </c>
      <c r="I2300" s="42" t="str">
        <f>IF(B2300="","",IF(L2300=LIST!$A$75,"",IF(K2300=LIST!$A$76,LIST!$A$76,IF(L2300=LIST!$A$77,"",IF(L2300=LIST!$A$78,"",IF(L2300=LIST!$A$80,"",IF(L2300=LIST!$A$72,"",IF(L2300=LIST!$A$73,"",IF(L2300=LIST!$A$81,"",IF(L2300=LIST!$A$82,"",IF(L2300=LIST!$A$79,"",IF(K2300=LIST!$A$75,LIST!$A$75,ROUND(J2300*L2300,2)))))))))))))</f>
        <v/>
      </c>
      <c r="J2300" s="43">
        <f>IF(D2300="",0,IF(K2300=LIST!$A$75,0,IF(K2300=LIST!$A$76,0,IF(K2300=LIST!$A$77,0,IF(K2300=LIST!$A$78,0,(MIN(D2300,8)-K2300))))))</f>
        <v>0</v>
      </c>
      <c r="K2300" s="185" t="str">
        <f>IF(D2300="","",IF('CLAIM FORM'!$M$7="",0,IF(L2300=LIST!$A$78,0,IF('CLAIM FORM'!$M$7="R&amp;D",0,IF(E2300="",LIST!$A$75,IF(F2300=LIST!$F$30,0,IFERROR(((VLOOKUP(E2300,'TRAINING CODE'!B:D,3,FALSE)*MIN(D2300,8))),LIST!$A$76)))))))</f>
        <v/>
      </c>
      <c r="L2300" s="183" t="str">
        <f>IF(B2300="","",IF('CLAIM FORM'!$M$7="",LIST!$A$77,IFERROR(VLOOKUP(B2300,'PHR (Project Hourly Rate)'!B:G,6,FALSE),LIST!$A$78)))</f>
        <v/>
      </c>
    </row>
    <row r="2301" spans="1:12" ht="36" customHeight="1">
      <c r="A2301" s="184">
        <v>2299</v>
      </c>
      <c r="B2301" s="46"/>
      <c r="C2301" s="47"/>
      <c r="D2301" s="48"/>
      <c r="E2301" s="49"/>
      <c r="F2301" s="49"/>
      <c r="G2301" s="41" t="str">
        <f>IF(C2301="","",VLOOKUP(WEEKDAY(C2301),LIST!$A$15:$B$21,2,FALSE))</f>
        <v/>
      </c>
      <c r="H2301" s="42" t="str">
        <f>IF(B2301="","",IF(L2301=LIST!$A$80,LIST!$A$78,IF(L2301=LIST!$A$81,LIST!$A$78,IF(L2301=LIST!$A$82,LIST!$A$78,IF(IFERROR(VLOOKUP(B2301,'PHR (Project Hourly Rate)'!B:G,6,FALSE),LIST!$A$78)=0,LIST!$A$79,L2301)))))</f>
        <v/>
      </c>
      <c r="I2301" s="42" t="str">
        <f>IF(B2301="","",IF(L2301=LIST!$A$75,"",IF(K2301=LIST!$A$76,LIST!$A$76,IF(L2301=LIST!$A$77,"",IF(L2301=LIST!$A$78,"",IF(L2301=LIST!$A$80,"",IF(L2301=LIST!$A$72,"",IF(L2301=LIST!$A$73,"",IF(L2301=LIST!$A$81,"",IF(L2301=LIST!$A$82,"",IF(L2301=LIST!$A$79,"",IF(K2301=LIST!$A$75,LIST!$A$75,ROUND(J2301*L2301,2)))))))))))))</f>
        <v/>
      </c>
      <c r="J2301" s="43">
        <f>IF(D2301="",0,IF(K2301=LIST!$A$75,0,IF(K2301=LIST!$A$76,0,IF(K2301=LIST!$A$77,0,IF(K2301=LIST!$A$78,0,(MIN(D2301,8)-K2301))))))</f>
        <v>0</v>
      </c>
      <c r="K2301" s="185" t="str">
        <f>IF(D2301="","",IF('CLAIM FORM'!$M$7="",0,IF(L2301=LIST!$A$78,0,IF('CLAIM FORM'!$M$7="R&amp;D",0,IF(E2301="",LIST!$A$75,IF(F2301=LIST!$F$30,0,IFERROR(((VLOOKUP(E2301,'TRAINING CODE'!B:D,3,FALSE)*MIN(D2301,8))),LIST!$A$76)))))))</f>
        <v/>
      </c>
      <c r="L2301" s="183" t="str">
        <f>IF(B2301="","",IF('CLAIM FORM'!$M$7="",LIST!$A$77,IFERROR(VLOOKUP(B2301,'PHR (Project Hourly Rate)'!B:G,6,FALSE),LIST!$A$78)))</f>
        <v/>
      </c>
    </row>
    <row r="2302" spans="1:12" ht="36" customHeight="1">
      <c r="A2302" s="184">
        <v>2300</v>
      </c>
      <c r="B2302" s="46"/>
      <c r="C2302" s="47"/>
      <c r="D2302" s="48"/>
      <c r="E2302" s="49"/>
      <c r="F2302" s="49"/>
      <c r="G2302" s="41" t="str">
        <f>IF(C2302="","",VLOOKUP(WEEKDAY(C2302),LIST!$A$15:$B$21,2,FALSE))</f>
        <v/>
      </c>
      <c r="H2302" s="42" t="str">
        <f>IF(B2302="","",IF(L2302=LIST!$A$80,LIST!$A$78,IF(L2302=LIST!$A$81,LIST!$A$78,IF(L2302=LIST!$A$82,LIST!$A$78,IF(IFERROR(VLOOKUP(B2302,'PHR (Project Hourly Rate)'!B:G,6,FALSE),LIST!$A$78)=0,LIST!$A$79,L2302)))))</f>
        <v/>
      </c>
      <c r="I2302" s="42" t="str">
        <f>IF(B2302="","",IF(L2302=LIST!$A$75,"",IF(K2302=LIST!$A$76,LIST!$A$76,IF(L2302=LIST!$A$77,"",IF(L2302=LIST!$A$78,"",IF(L2302=LIST!$A$80,"",IF(L2302=LIST!$A$72,"",IF(L2302=LIST!$A$73,"",IF(L2302=LIST!$A$81,"",IF(L2302=LIST!$A$82,"",IF(L2302=LIST!$A$79,"",IF(K2302=LIST!$A$75,LIST!$A$75,ROUND(J2302*L2302,2)))))))))))))</f>
        <v/>
      </c>
      <c r="J2302" s="43">
        <f>IF(D2302="",0,IF(K2302=LIST!$A$75,0,IF(K2302=LIST!$A$76,0,IF(K2302=LIST!$A$77,0,IF(K2302=LIST!$A$78,0,(MIN(D2302,8)-K2302))))))</f>
        <v>0</v>
      </c>
      <c r="K2302" s="185" t="str">
        <f>IF(D2302="","",IF('CLAIM FORM'!$M$7="",0,IF(L2302=LIST!$A$78,0,IF('CLAIM FORM'!$M$7="R&amp;D",0,IF(E2302="",LIST!$A$75,IF(F2302=LIST!$F$30,0,IFERROR(((VLOOKUP(E2302,'TRAINING CODE'!B:D,3,FALSE)*MIN(D2302,8))),LIST!$A$76)))))))</f>
        <v/>
      </c>
      <c r="L2302" s="183" t="str">
        <f>IF(B2302="","",IF('CLAIM FORM'!$M$7="",LIST!$A$77,IFERROR(VLOOKUP(B2302,'PHR (Project Hourly Rate)'!B:G,6,FALSE),LIST!$A$78)))</f>
        <v/>
      </c>
    </row>
    <row r="2303" spans="1:12" ht="36" customHeight="1">
      <c r="A2303" s="184">
        <v>2301</v>
      </c>
      <c r="B2303" s="46"/>
      <c r="C2303" s="47"/>
      <c r="D2303" s="48"/>
      <c r="E2303" s="49"/>
      <c r="F2303" s="49"/>
      <c r="G2303" s="41" t="str">
        <f>IF(C2303="","",VLOOKUP(WEEKDAY(C2303),LIST!$A$15:$B$21,2,FALSE))</f>
        <v/>
      </c>
      <c r="H2303" s="42" t="str">
        <f>IF(B2303="","",IF(L2303=LIST!$A$80,LIST!$A$78,IF(L2303=LIST!$A$81,LIST!$A$78,IF(L2303=LIST!$A$82,LIST!$A$78,IF(IFERROR(VLOOKUP(B2303,'PHR (Project Hourly Rate)'!B:G,6,FALSE),LIST!$A$78)=0,LIST!$A$79,L2303)))))</f>
        <v/>
      </c>
      <c r="I2303" s="42" t="str">
        <f>IF(B2303="","",IF(L2303=LIST!$A$75,"",IF(K2303=LIST!$A$76,LIST!$A$76,IF(L2303=LIST!$A$77,"",IF(L2303=LIST!$A$78,"",IF(L2303=LIST!$A$80,"",IF(L2303=LIST!$A$72,"",IF(L2303=LIST!$A$73,"",IF(L2303=LIST!$A$81,"",IF(L2303=LIST!$A$82,"",IF(L2303=LIST!$A$79,"",IF(K2303=LIST!$A$75,LIST!$A$75,ROUND(J2303*L2303,2)))))))))))))</f>
        <v/>
      </c>
      <c r="J2303" s="43">
        <f>IF(D2303="",0,IF(K2303=LIST!$A$75,0,IF(K2303=LIST!$A$76,0,IF(K2303=LIST!$A$77,0,IF(K2303=LIST!$A$78,0,(MIN(D2303,8)-K2303))))))</f>
        <v>0</v>
      </c>
      <c r="K2303" s="185" t="str">
        <f>IF(D2303="","",IF('CLAIM FORM'!$M$7="",0,IF(L2303=LIST!$A$78,0,IF('CLAIM FORM'!$M$7="R&amp;D",0,IF(E2303="",LIST!$A$75,IF(F2303=LIST!$F$30,0,IFERROR(((VLOOKUP(E2303,'TRAINING CODE'!B:D,3,FALSE)*MIN(D2303,8))),LIST!$A$76)))))))</f>
        <v/>
      </c>
      <c r="L2303" s="183" t="str">
        <f>IF(B2303="","",IF('CLAIM FORM'!$M$7="",LIST!$A$77,IFERROR(VLOOKUP(B2303,'PHR (Project Hourly Rate)'!B:G,6,FALSE),LIST!$A$78)))</f>
        <v/>
      </c>
    </row>
    <row r="2304" spans="1:12" ht="36" customHeight="1">
      <c r="A2304" s="184">
        <v>2302</v>
      </c>
      <c r="B2304" s="46"/>
      <c r="C2304" s="47"/>
      <c r="D2304" s="48"/>
      <c r="E2304" s="49"/>
      <c r="F2304" s="49"/>
      <c r="G2304" s="41" t="str">
        <f>IF(C2304="","",VLOOKUP(WEEKDAY(C2304),LIST!$A$15:$B$21,2,FALSE))</f>
        <v/>
      </c>
      <c r="H2304" s="42" t="str">
        <f>IF(B2304="","",IF(L2304=LIST!$A$80,LIST!$A$78,IF(L2304=LIST!$A$81,LIST!$A$78,IF(L2304=LIST!$A$82,LIST!$A$78,IF(IFERROR(VLOOKUP(B2304,'PHR (Project Hourly Rate)'!B:G,6,FALSE),LIST!$A$78)=0,LIST!$A$79,L2304)))))</f>
        <v/>
      </c>
      <c r="I2304" s="42" t="str">
        <f>IF(B2304="","",IF(L2304=LIST!$A$75,"",IF(K2304=LIST!$A$76,LIST!$A$76,IF(L2304=LIST!$A$77,"",IF(L2304=LIST!$A$78,"",IF(L2304=LIST!$A$80,"",IF(L2304=LIST!$A$72,"",IF(L2304=LIST!$A$73,"",IF(L2304=LIST!$A$81,"",IF(L2304=LIST!$A$82,"",IF(L2304=LIST!$A$79,"",IF(K2304=LIST!$A$75,LIST!$A$75,ROUND(J2304*L2304,2)))))))))))))</f>
        <v/>
      </c>
      <c r="J2304" s="43">
        <f>IF(D2304="",0,IF(K2304=LIST!$A$75,0,IF(K2304=LIST!$A$76,0,IF(K2304=LIST!$A$77,0,IF(K2304=LIST!$A$78,0,(MIN(D2304,8)-K2304))))))</f>
        <v>0</v>
      </c>
      <c r="K2304" s="185" t="str">
        <f>IF(D2304="","",IF('CLAIM FORM'!$M$7="",0,IF(L2304=LIST!$A$78,0,IF('CLAIM FORM'!$M$7="R&amp;D",0,IF(E2304="",LIST!$A$75,IF(F2304=LIST!$F$30,0,IFERROR(((VLOOKUP(E2304,'TRAINING CODE'!B:D,3,FALSE)*MIN(D2304,8))),LIST!$A$76)))))))</f>
        <v/>
      </c>
      <c r="L2304" s="183" t="str">
        <f>IF(B2304="","",IF('CLAIM FORM'!$M$7="",LIST!$A$77,IFERROR(VLOOKUP(B2304,'PHR (Project Hourly Rate)'!B:G,6,FALSE),LIST!$A$78)))</f>
        <v/>
      </c>
    </row>
    <row r="2305" spans="1:12" ht="36" customHeight="1">
      <c r="A2305" s="184">
        <v>2303</v>
      </c>
      <c r="B2305" s="46"/>
      <c r="C2305" s="47"/>
      <c r="D2305" s="48"/>
      <c r="E2305" s="49"/>
      <c r="F2305" s="49"/>
      <c r="G2305" s="41" t="str">
        <f>IF(C2305="","",VLOOKUP(WEEKDAY(C2305),LIST!$A$15:$B$21,2,FALSE))</f>
        <v/>
      </c>
      <c r="H2305" s="42" t="str">
        <f>IF(B2305="","",IF(L2305=LIST!$A$80,LIST!$A$78,IF(L2305=LIST!$A$81,LIST!$A$78,IF(L2305=LIST!$A$82,LIST!$A$78,IF(IFERROR(VLOOKUP(B2305,'PHR (Project Hourly Rate)'!B:G,6,FALSE),LIST!$A$78)=0,LIST!$A$79,L2305)))))</f>
        <v/>
      </c>
      <c r="I2305" s="42" t="str">
        <f>IF(B2305="","",IF(L2305=LIST!$A$75,"",IF(K2305=LIST!$A$76,LIST!$A$76,IF(L2305=LIST!$A$77,"",IF(L2305=LIST!$A$78,"",IF(L2305=LIST!$A$80,"",IF(L2305=LIST!$A$72,"",IF(L2305=LIST!$A$73,"",IF(L2305=LIST!$A$81,"",IF(L2305=LIST!$A$82,"",IF(L2305=LIST!$A$79,"",IF(K2305=LIST!$A$75,LIST!$A$75,ROUND(J2305*L2305,2)))))))))))))</f>
        <v/>
      </c>
      <c r="J2305" s="43">
        <f>IF(D2305="",0,IF(K2305=LIST!$A$75,0,IF(K2305=LIST!$A$76,0,IF(K2305=LIST!$A$77,0,IF(K2305=LIST!$A$78,0,(MIN(D2305,8)-K2305))))))</f>
        <v>0</v>
      </c>
      <c r="K2305" s="185" t="str">
        <f>IF(D2305="","",IF('CLAIM FORM'!$M$7="",0,IF(L2305=LIST!$A$78,0,IF('CLAIM FORM'!$M$7="R&amp;D",0,IF(E2305="",LIST!$A$75,IF(F2305=LIST!$F$30,0,IFERROR(((VLOOKUP(E2305,'TRAINING CODE'!B:D,3,FALSE)*MIN(D2305,8))),LIST!$A$76)))))))</f>
        <v/>
      </c>
      <c r="L2305" s="183" t="str">
        <f>IF(B2305="","",IF('CLAIM FORM'!$M$7="",LIST!$A$77,IFERROR(VLOOKUP(B2305,'PHR (Project Hourly Rate)'!B:G,6,FALSE),LIST!$A$78)))</f>
        <v/>
      </c>
    </row>
    <row r="2306" spans="1:12" ht="36" customHeight="1">
      <c r="A2306" s="184">
        <v>2304</v>
      </c>
      <c r="B2306" s="46"/>
      <c r="C2306" s="47"/>
      <c r="D2306" s="48"/>
      <c r="E2306" s="49"/>
      <c r="F2306" s="49"/>
      <c r="G2306" s="41" t="str">
        <f>IF(C2306="","",VLOOKUP(WEEKDAY(C2306),LIST!$A$15:$B$21,2,FALSE))</f>
        <v/>
      </c>
      <c r="H2306" s="42" t="str">
        <f>IF(B2306="","",IF(L2306=LIST!$A$80,LIST!$A$78,IF(L2306=LIST!$A$81,LIST!$A$78,IF(L2306=LIST!$A$82,LIST!$A$78,IF(IFERROR(VLOOKUP(B2306,'PHR (Project Hourly Rate)'!B:G,6,FALSE),LIST!$A$78)=0,LIST!$A$79,L2306)))))</f>
        <v/>
      </c>
      <c r="I2306" s="42" t="str">
        <f>IF(B2306="","",IF(L2306=LIST!$A$75,"",IF(K2306=LIST!$A$76,LIST!$A$76,IF(L2306=LIST!$A$77,"",IF(L2306=LIST!$A$78,"",IF(L2306=LIST!$A$80,"",IF(L2306=LIST!$A$72,"",IF(L2306=LIST!$A$73,"",IF(L2306=LIST!$A$81,"",IF(L2306=LIST!$A$82,"",IF(L2306=LIST!$A$79,"",IF(K2306=LIST!$A$75,LIST!$A$75,ROUND(J2306*L2306,2)))))))))))))</f>
        <v/>
      </c>
      <c r="J2306" s="43">
        <f>IF(D2306="",0,IF(K2306=LIST!$A$75,0,IF(K2306=LIST!$A$76,0,IF(K2306=LIST!$A$77,0,IF(K2306=LIST!$A$78,0,(MIN(D2306,8)-K2306))))))</f>
        <v>0</v>
      </c>
      <c r="K2306" s="185" t="str">
        <f>IF(D2306="","",IF('CLAIM FORM'!$M$7="",0,IF(L2306=LIST!$A$78,0,IF('CLAIM FORM'!$M$7="R&amp;D",0,IF(E2306="",LIST!$A$75,IF(F2306=LIST!$F$30,0,IFERROR(((VLOOKUP(E2306,'TRAINING CODE'!B:D,3,FALSE)*MIN(D2306,8))),LIST!$A$76)))))))</f>
        <v/>
      </c>
      <c r="L2306" s="183" t="str">
        <f>IF(B2306="","",IF('CLAIM FORM'!$M$7="",LIST!$A$77,IFERROR(VLOOKUP(B2306,'PHR (Project Hourly Rate)'!B:G,6,FALSE),LIST!$A$78)))</f>
        <v/>
      </c>
    </row>
    <row r="2307" spans="1:12" ht="36" customHeight="1">
      <c r="A2307" s="184">
        <v>2305</v>
      </c>
      <c r="B2307" s="46"/>
      <c r="C2307" s="47"/>
      <c r="D2307" s="48"/>
      <c r="E2307" s="49"/>
      <c r="F2307" s="49"/>
      <c r="G2307" s="41" t="str">
        <f>IF(C2307="","",VLOOKUP(WEEKDAY(C2307),LIST!$A$15:$B$21,2,FALSE))</f>
        <v/>
      </c>
      <c r="H2307" s="42" t="str">
        <f>IF(B2307="","",IF(L2307=LIST!$A$80,LIST!$A$78,IF(L2307=LIST!$A$81,LIST!$A$78,IF(L2307=LIST!$A$82,LIST!$A$78,IF(IFERROR(VLOOKUP(B2307,'PHR (Project Hourly Rate)'!B:G,6,FALSE),LIST!$A$78)=0,LIST!$A$79,L2307)))))</f>
        <v/>
      </c>
      <c r="I2307" s="42" t="str">
        <f>IF(B2307="","",IF(L2307=LIST!$A$75,"",IF(K2307=LIST!$A$76,LIST!$A$76,IF(L2307=LIST!$A$77,"",IF(L2307=LIST!$A$78,"",IF(L2307=LIST!$A$80,"",IF(L2307=LIST!$A$72,"",IF(L2307=LIST!$A$73,"",IF(L2307=LIST!$A$81,"",IF(L2307=LIST!$A$82,"",IF(L2307=LIST!$A$79,"",IF(K2307=LIST!$A$75,LIST!$A$75,ROUND(J2307*L2307,2)))))))))))))</f>
        <v/>
      </c>
      <c r="J2307" s="43">
        <f>IF(D2307="",0,IF(K2307=LIST!$A$75,0,IF(K2307=LIST!$A$76,0,IF(K2307=LIST!$A$77,0,IF(K2307=LIST!$A$78,0,(MIN(D2307,8)-K2307))))))</f>
        <v>0</v>
      </c>
      <c r="K2307" s="185" t="str">
        <f>IF(D2307="","",IF('CLAIM FORM'!$M$7="",0,IF(L2307=LIST!$A$78,0,IF('CLAIM FORM'!$M$7="R&amp;D",0,IF(E2307="",LIST!$A$75,IF(F2307=LIST!$F$30,0,IFERROR(((VLOOKUP(E2307,'TRAINING CODE'!B:D,3,FALSE)*MIN(D2307,8))),LIST!$A$76)))))))</f>
        <v/>
      </c>
      <c r="L2307" s="183" t="str">
        <f>IF(B2307="","",IF('CLAIM FORM'!$M$7="",LIST!$A$77,IFERROR(VLOOKUP(B2307,'PHR (Project Hourly Rate)'!B:G,6,FALSE),LIST!$A$78)))</f>
        <v/>
      </c>
    </row>
    <row r="2308" spans="1:12" ht="36" customHeight="1">
      <c r="A2308" s="184">
        <v>2306</v>
      </c>
      <c r="B2308" s="46"/>
      <c r="C2308" s="47"/>
      <c r="D2308" s="48"/>
      <c r="E2308" s="49"/>
      <c r="F2308" s="49"/>
      <c r="G2308" s="41" t="str">
        <f>IF(C2308="","",VLOOKUP(WEEKDAY(C2308),LIST!$A$15:$B$21,2,FALSE))</f>
        <v/>
      </c>
      <c r="H2308" s="42" t="str">
        <f>IF(B2308="","",IF(L2308=LIST!$A$80,LIST!$A$78,IF(L2308=LIST!$A$81,LIST!$A$78,IF(L2308=LIST!$A$82,LIST!$A$78,IF(IFERROR(VLOOKUP(B2308,'PHR (Project Hourly Rate)'!B:G,6,FALSE),LIST!$A$78)=0,LIST!$A$79,L2308)))))</f>
        <v/>
      </c>
      <c r="I2308" s="42" t="str">
        <f>IF(B2308="","",IF(L2308=LIST!$A$75,"",IF(K2308=LIST!$A$76,LIST!$A$76,IF(L2308=LIST!$A$77,"",IF(L2308=LIST!$A$78,"",IF(L2308=LIST!$A$80,"",IF(L2308=LIST!$A$72,"",IF(L2308=LIST!$A$73,"",IF(L2308=LIST!$A$81,"",IF(L2308=LIST!$A$82,"",IF(L2308=LIST!$A$79,"",IF(K2308=LIST!$A$75,LIST!$A$75,ROUND(J2308*L2308,2)))))))))))))</f>
        <v/>
      </c>
      <c r="J2308" s="43">
        <f>IF(D2308="",0,IF(K2308=LIST!$A$75,0,IF(K2308=LIST!$A$76,0,IF(K2308=LIST!$A$77,0,IF(K2308=LIST!$A$78,0,(MIN(D2308,8)-K2308))))))</f>
        <v>0</v>
      </c>
      <c r="K2308" s="185" t="str">
        <f>IF(D2308="","",IF('CLAIM FORM'!$M$7="",0,IF(L2308=LIST!$A$78,0,IF('CLAIM FORM'!$M$7="R&amp;D",0,IF(E2308="",LIST!$A$75,IF(F2308=LIST!$F$30,0,IFERROR(((VLOOKUP(E2308,'TRAINING CODE'!B:D,3,FALSE)*MIN(D2308,8))),LIST!$A$76)))))))</f>
        <v/>
      </c>
      <c r="L2308" s="183" t="str">
        <f>IF(B2308="","",IF('CLAIM FORM'!$M$7="",LIST!$A$77,IFERROR(VLOOKUP(B2308,'PHR (Project Hourly Rate)'!B:G,6,FALSE),LIST!$A$78)))</f>
        <v/>
      </c>
    </row>
    <row r="2309" spans="1:12" ht="36" customHeight="1">
      <c r="A2309" s="184">
        <v>2307</v>
      </c>
      <c r="B2309" s="46"/>
      <c r="C2309" s="47"/>
      <c r="D2309" s="48"/>
      <c r="E2309" s="49"/>
      <c r="F2309" s="49"/>
      <c r="G2309" s="41" t="str">
        <f>IF(C2309="","",VLOOKUP(WEEKDAY(C2309),LIST!$A$15:$B$21,2,FALSE))</f>
        <v/>
      </c>
      <c r="H2309" s="42" t="str">
        <f>IF(B2309="","",IF(L2309=LIST!$A$80,LIST!$A$78,IF(L2309=LIST!$A$81,LIST!$A$78,IF(L2309=LIST!$A$82,LIST!$A$78,IF(IFERROR(VLOOKUP(B2309,'PHR (Project Hourly Rate)'!B:G,6,FALSE),LIST!$A$78)=0,LIST!$A$79,L2309)))))</f>
        <v/>
      </c>
      <c r="I2309" s="42" t="str">
        <f>IF(B2309="","",IF(L2309=LIST!$A$75,"",IF(K2309=LIST!$A$76,LIST!$A$76,IF(L2309=LIST!$A$77,"",IF(L2309=LIST!$A$78,"",IF(L2309=LIST!$A$80,"",IF(L2309=LIST!$A$72,"",IF(L2309=LIST!$A$73,"",IF(L2309=LIST!$A$81,"",IF(L2309=LIST!$A$82,"",IF(L2309=LIST!$A$79,"",IF(K2309=LIST!$A$75,LIST!$A$75,ROUND(J2309*L2309,2)))))))))))))</f>
        <v/>
      </c>
      <c r="J2309" s="43">
        <f>IF(D2309="",0,IF(K2309=LIST!$A$75,0,IF(K2309=LIST!$A$76,0,IF(K2309=LIST!$A$77,0,IF(K2309=LIST!$A$78,0,(MIN(D2309,8)-K2309))))))</f>
        <v>0</v>
      </c>
      <c r="K2309" s="185" t="str">
        <f>IF(D2309="","",IF('CLAIM FORM'!$M$7="",0,IF(L2309=LIST!$A$78,0,IF('CLAIM FORM'!$M$7="R&amp;D",0,IF(E2309="",LIST!$A$75,IF(F2309=LIST!$F$30,0,IFERROR(((VLOOKUP(E2309,'TRAINING CODE'!B:D,3,FALSE)*MIN(D2309,8))),LIST!$A$76)))))))</f>
        <v/>
      </c>
      <c r="L2309" s="183" t="str">
        <f>IF(B2309="","",IF('CLAIM FORM'!$M$7="",LIST!$A$77,IFERROR(VLOOKUP(B2309,'PHR (Project Hourly Rate)'!B:G,6,FALSE),LIST!$A$78)))</f>
        <v/>
      </c>
    </row>
    <row r="2310" spans="1:12" ht="36" customHeight="1">
      <c r="A2310" s="184">
        <v>2308</v>
      </c>
      <c r="B2310" s="46"/>
      <c r="C2310" s="47"/>
      <c r="D2310" s="48"/>
      <c r="E2310" s="49"/>
      <c r="F2310" s="49"/>
      <c r="G2310" s="41" t="str">
        <f>IF(C2310="","",VLOOKUP(WEEKDAY(C2310),LIST!$A$15:$B$21,2,FALSE))</f>
        <v/>
      </c>
      <c r="H2310" s="42" t="str">
        <f>IF(B2310="","",IF(L2310=LIST!$A$80,LIST!$A$78,IF(L2310=LIST!$A$81,LIST!$A$78,IF(L2310=LIST!$A$82,LIST!$A$78,IF(IFERROR(VLOOKUP(B2310,'PHR (Project Hourly Rate)'!B:G,6,FALSE),LIST!$A$78)=0,LIST!$A$79,L2310)))))</f>
        <v/>
      </c>
      <c r="I2310" s="42" t="str">
        <f>IF(B2310="","",IF(L2310=LIST!$A$75,"",IF(K2310=LIST!$A$76,LIST!$A$76,IF(L2310=LIST!$A$77,"",IF(L2310=LIST!$A$78,"",IF(L2310=LIST!$A$80,"",IF(L2310=LIST!$A$72,"",IF(L2310=LIST!$A$73,"",IF(L2310=LIST!$A$81,"",IF(L2310=LIST!$A$82,"",IF(L2310=LIST!$A$79,"",IF(K2310=LIST!$A$75,LIST!$A$75,ROUND(J2310*L2310,2)))))))))))))</f>
        <v/>
      </c>
      <c r="J2310" s="43">
        <f>IF(D2310="",0,IF(K2310=LIST!$A$75,0,IF(K2310=LIST!$A$76,0,IF(K2310=LIST!$A$77,0,IF(K2310=LIST!$A$78,0,(MIN(D2310,8)-K2310))))))</f>
        <v>0</v>
      </c>
      <c r="K2310" s="185" t="str">
        <f>IF(D2310="","",IF('CLAIM FORM'!$M$7="",0,IF(L2310=LIST!$A$78,0,IF('CLAIM FORM'!$M$7="R&amp;D",0,IF(E2310="",LIST!$A$75,IF(F2310=LIST!$F$30,0,IFERROR(((VLOOKUP(E2310,'TRAINING CODE'!B:D,3,FALSE)*MIN(D2310,8))),LIST!$A$76)))))))</f>
        <v/>
      </c>
      <c r="L2310" s="183" t="str">
        <f>IF(B2310="","",IF('CLAIM FORM'!$M$7="",LIST!$A$77,IFERROR(VLOOKUP(B2310,'PHR (Project Hourly Rate)'!B:G,6,FALSE),LIST!$A$78)))</f>
        <v/>
      </c>
    </row>
    <row r="2311" spans="1:12" ht="36" customHeight="1">
      <c r="A2311" s="184">
        <v>2309</v>
      </c>
      <c r="B2311" s="46"/>
      <c r="C2311" s="47"/>
      <c r="D2311" s="48"/>
      <c r="E2311" s="49"/>
      <c r="F2311" s="49"/>
      <c r="G2311" s="41" t="str">
        <f>IF(C2311="","",VLOOKUP(WEEKDAY(C2311),LIST!$A$15:$B$21,2,FALSE))</f>
        <v/>
      </c>
      <c r="H2311" s="42" t="str">
        <f>IF(B2311="","",IF(L2311=LIST!$A$80,LIST!$A$78,IF(L2311=LIST!$A$81,LIST!$A$78,IF(L2311=LIST!$A$82,LIST!$A$78,IF(IFERROR(VLOOKUP(B2311,'PHR (Project Hourly Rate)'!B:G,6,FALSE),LIST!$A$78)=0,LIST!$A$79,L2311)))))</f>
        <v/>
      </c>
      <c r="I2311" s="42" t="str">
        <f>IF(B2311="","",IF(L2311=LIST!$A$75,"",IF(K2311=LIST!$A$76,LIST!$A$76,IF(L2311=LIST!$A$77,"",IF(L2311=LIST!$A$78,"",IF(L2311=LIST!$A$80,"",IF(L2311=LIST!$A$72,"",IF(L2311=LIST!$A$73,"",IF(L2311=LIST!$A$81,"",IF(L2311=LIST!$A$82,"",IF(L2311=LIST!$A$79,"",IF(K2311=LIST!$A$75,LIST!$A$75,ROUND(J2311*L2311,2)))))))))))))</f>
        <v/>
      </c>
      <c r="J2311" s="43">
        <f>IF(D2311="",0,IF(K2311=LIST!$A$75,0,IF(K2311=LIST!$A$76,0,IF(K2311=LIST!$A$77,0,IF(K2311=LIST!$A$78,0,(MIN(D2311,8)-K2311))))))</f>
        <v>0</v>
      </c>
      <c r="K2311" s="185" t="str">
        <f>IF(D2311="","",IF('CLAIM FORM'!$M$7="",0,IF(L2311=LIST!$A$78,0,IF('CLAIM FORM'!$M$7="R&amp;D",0,IF(E2311="",LIST!$A$75,IF(F2311=LIST!$F$30,0,IFERROR(((VLOOKUP(E2311,'TRAINING CODE'!B:D,3,FALSE)*MIN(D2311,8))),LIST!$A$76)))))))</f>
        <v/>
      </c>
      <c r="L2311" s="183" t="str">
        <f>IF(B2311="","",IF('CLAIM FORM'!$M$7="",LIST!$A$77,IFERROR(VLOOKUP(B2311,'PHR (Project Hourly Rate)'!B:G,6,FALSE),LIST!$A$78)))</f>
        <v/>
      </c>
    </row>
    <row r="2312" spans="1:12" ht="36" customHeight="1">
      <c r="A2312" s="184">
        <v>2310</v>
      </c>
      <c r="B2312" s="46"/>
      <c r="C2312" s="47"/>
      <c r="D2312" s="48"/>
      <c r="E2312" s="49"/>
      <c r="F2312" s="49"/>
      <c r="G2312" s="41" t="str">
        <f>IF(C2312="","",VLOOKUP(WEEKDAY(C2312),LIST!$A$15:$B$21,2,FALSE))</f>
        <v/>
      </c>
      <c r="H2312" s="42" t="str">
        <f>IF(B2312="","",IF(L2312=LIST!$A$80,LIST!$A$78,IF(L2312=LIST!$A$81,LIST!$A$78,IF(L2312=LIST!$A$82,LIST!$A$78,IF(IFERROR(VLOOKUP(B2312,'PHR (Project Hourly Rate)'!B:G,6,FALSE),LIST!$A$78)=0,LIST!$A$79,L2312)))))</f>
        <v/>
      </c>
      <c r="I2312" s="42" t="str">
        <f>IF(B2312="","",IF(L2312=LIST!$A$75,"",IF(K2312=LIST!$A$76,LIST!$A$76,IF(L2312=LIST!$A$77,"",IF(L2312=LIST!$A$78,"",IF(L2312=LIST!$A$80,"",IF(L2312=LIST!$A$72,"",IF(L2312=LIST!$A$73,"",IF(L2312=LIST!$A$81,"",IF(L2312=LIST!$A$82,"",IF(L2312=LIST!$A$79,"",IF(K2312=LIST!$A$75,LIST!$A$75,ROUND(J2312*L2312,2)))))))))))))</f>
        <v/>
      </c>
      <c r="J2312" s="43">
        <f>IF(D2312="",0,IF(K2312=LIST!$A$75,0,IF(K2312=LIST!$A$76,0,IF(K2312=LIST!$A$77,0,IF(K2312=LIST!$A$78,0,(MIN(D2312,8)-K2312))))))</f>
        <v>0</v>
      </c>
      <c r="K2312" s="185" t="str">
        <f>IF(D2312="","",IF('CLAIM FORM'!$M$7="",0,IF(L2312=LIST!$A$78,0,IF('CLAIM FORM'!$M$7="R&amp;D",0,IF(E2312="",LIST!$A$75,IF(F2312=LIST!$F$30,0,IFERROR(((VLOOKUP(E2312,'TRAINING CODE'!B:D,3,FALSE)*MIN(D2312,8))),LIST!$A$76)))))))</f>
        <v/>
      </c>
      <c r="L2312" s="183" t="str">
        <f>IF(B2312="","",IF('CLAIM FORM'!$M$7="",LIST!$A$77,IFERROR(VLOOKUP(B2312,'PHR (Project Hourly Rate)'!B:G,6,FALSE),LIST!$A$78)))</f>
        <v/>
      </c>
    </row>
    <row r="2313" spans="1:12" ht="36" customHeight="1">
      <c r="A2313" s="184">
        <v>2311</v>
      </c>
      <c r="B2313" s="46"/>
      <c r="C2313" s="47"/>
      <c r="D2313" s="48"/>
      <c r="E2313" s="49"/>
      <c r="F2313" s="49"/>
      <c r="G2313" s="41" t="str">
        <f>IF(C2313="","",VLOOKUP(WEEKDAY(C2313),LIST!$A$15:$B$21,2,FALSE))</f>
        <v/>
      </c>
      <c r="H2313" s="42" t="str">
        <f>IF(B2313="","",IF(L2313=LIST!$A$80,LIST!$A$78,IF(L2313=LIST!$A$81,LIST!$A$78,IF(L2313=LIST!$A$82,LIST!$A$78,IF(IFERROR(VLOOKUP(B2313,'PHR (Project Hourly Rate)'!B:G,6,FALSE),LIST!$A$78)=0,LIST!$A$79,L2313)))))</f>
        <v/>
      </c>
      <c r="I2313" s="42" t="str">
        <f>IF(B2313="","",IF(L2313=LIST!$A$75,"",IF(K2313=LIST!$A$76,LIST!$A$76,IF(L2313=LIST!$A$77,"",IF(L2313=LIST!$A$78,"",IF(L2313=LIST!$A$80,"",IF(L2313=LIST!$A$72,"",IF(L2313=LIST!$A$73,"",IF(L2313=LIST!$A$81,"",IF(L2313=LIST!$A$82,"",IF(L2313=LIST!$A$79,"",IF(K2313=LIST!$A$75,LIST!$A$75,ROUND(J2313*L2313,2)))))))))))))</f>
        <v/>
      </c>
      <c r="J2313" s="43">
        <f>IF(D2313="",0,IF(K2313=LIST!$A$75,0,IF(K2313=LIST!$A$76,0,IF(K2313=LIST!$A$77,0,IF(K2313=LIST!$A$78,0,(MIN(D2313,8)-K2313))))))</f>
        <v>0</v>
      </c>
      <c r="K2313" s="185" t="str">
        <f>IF(D2313="","",IF('CLAIM FORM'!$M$7="",0,IF(L2313=LIST!$A$78,0,IF('CLAIM FORM'!$M$7="R&amp;D",0,IF(E2313="",LIST!$A$75,IF(F2313=LIST!$F$30,0,IFERROR(((VLOOKUP(E2313,'TRAINING CODE'!B:D,3,FALSE)*MIN(D2313,8))),LIST!$A$76)))))))</f>
        <v/>
      </c>
      <c r="L2313" s="183" t="str">
        <f>IF(B2313="","",IF('CLAIM FORM'!$M$7="",LIST!$A$77,IFERROR(VLOOKUP(B2313,'PHR (Project Hourly Rate)'!B:G,6,FALSE),LIST!$A$78)))</f>
        <v/>
      </c>
    </row>
    <row r="2314" spans="1:12" ht="36" customHeight="1">
      <c r="A2314" s="184">
        <v>2312</v>
      </c>
      <c r="B2314" s="46"/>
      <c r="C2314" s="47"/>
      <c r="D2314" s="48"/>
      <c r="E2314" s="49"/>
      <c r="F2314" s="49"/>
      <c r="G2314" s="41" t="str">
        <f>IF(C2314="","",VLOOKUP(WEEKDAY(C2314),LIST!$A$15:$B$21,2,FALSE))</f>
        <v/>
      </c>
      <c r="H2314" s="42" t="str">
        <f>IF(B2314="","",IF(L2314=LIST!$A$80,LIST!$A$78,IF(L2314=LIST!$A$81,LIST!$A$78,IF(L2314=LIST!$A$82,LIST!$A$78,IF(IFERROR(VLOOKUP(B2314,'PHR (Project Hourly Rate)'!B:G,6,FALSE),LIST!$A$78)=0,LIST!$A$79,L2314)))))</f>
        <v/>
      </c>
      <c r="I2314" s="42" t="str">
        <f>IF(B2314="","",IF(L2314=LIST!$A$75,"",IF(K2314=LIST!$A$76,LIST!$A$76,IF(L2314=LIST!$A$77,"",IF(L2314=LIST!$A$78,"",IF(L2314=LIST!$A$80,"",IF(L2314=LIST!$A$72,"",IF(L2314=LIST!$A$73,"",IF(L2314=LIST!$A$81,"",IF(L2314=LIST!$A$82,"",IF(L2314=LIST!$A$79,"",IF(K2314=LIST!$A$75,LIST!$A$75,ROUND(J2314*L2314,2)))))))))))))</f>
        <v/>
      </c>
      <c r="J2314" s="43">
        <f>IF(D2314="",0,IF(K2314=LIST!$A$75,0,IF(K2314=LIST!$A$76,0,IF(K2314=LIST!$A$77,0,IF(K2314=LIST!$A$78,0,(MIN(D2314,8)-K2314))))))</f>
        <v>0</v>
      </c>
      <c r="K2314" s="185" t="str">
        <f>IF(D2314="","",IF('CLAIM FORM'!$M$7="",0,IF(L2314=LIST!$A$78,0,IF('CLAIM FORM'!$M$7="R&amp;D",0,IF(E2314="",LIST!$A$75,IF(F2314=LIST!$F$30,0,IFERROR(((VLOOKUP(E2314,'TRAINING CODE'!B:D,3,FALSE)*MIN(D2314,8))),LIST!$A$76)))))))</f>
        <v/>
      </c>
      <c r="L2314" s="183" t="str">
        <f>IF(B2314="","",IF('CLAIM FORM'!$M$7="",LIST!$A$77,IFERROR(VLOOKUP(B2314,'PHR (Project Hourly Rate)'!B:G,6,FALSE),LIST!$A$78)))</f>
        <v/>
      </c>
    </row>
    <row r="2315" spans="1:12" ht="36" customHeight="1">
      <c r="A2315" s="184">
        <v>2313</v>
      </c>
      <c r="B2315" s="46"/>
      <c r="C2315" s="47"/>
      <c r="D2315" s="48"/>
      <c r="E2315" s="49"/>
      <c r="F2315" s="49"/>
      <c r="G2315" s="41" t="str">
        <f>IF(C2315="","",VLOOKUP(WEEKDAY(C2315),LIST!$A$15:$B$21,2,FALSE))</f>
        <v/>
      </c>
      <c r="H2315" s="42" t="str">
        <f>IF(B2315="","",IF(L2315=LIST!$A$80,LIST!$A$78,IF(L2315=LIST!$A$81,LIST!$A$78,IF(L2315=LIST!$A$82,LIST!$A$78,IF(IFERROR(VLOOKUP(B2315,'PHR (Project Hourly Rate)'!B:G,6,FALSE),LIST!$A$78)=0,LIST!$A$79,L2315)))))</f>
        <v/>
      </c>
      <c r="I2315" s="42" t="str">
        <f>IF(B2315="","",IF(L2315=LIST!$A$75,"",IF(K2315=LIST!$A$76,LIST!$A$76,IF(L2315=LIST!$A$77,"",IF(L2315=LIST!$A$78,"",IF(L2315=LIST!$A$80,"",IF(L2315=LIST!$A$72,"",IF(L2315=LIST!$A$73,"",IF(L2315=LIST!$A$81,"",IF(L2315=LIST!$A$82,"",IF(L2315=LIST!$A$79,"",IF(K2315=LIST!$A$75,LIST!$A$75,ROUND(J2315*L2315,2)))))))))))))</f>
        <v/>
      </c>
      <c r="J2315" s="43">
        <f>IF(D2315="",0,IF(K2315=LIST!$A$75,0,IF(K2315=LIST!$A$76,0,IF(K2315=LIST!$A$77,0,IF(K2315=LIST!$A$78,0,(MIN(D2315,8)-K2315))))))</f>
        <v>0</v>
      </c>
      <c r="K2315" s="185" t="str">
        <f>IF(D2315="","",IF('CLAIM FORM'!$M$7="",0,IF(L2315=LIST!$A$78,0,IF('CLAIM FORM'!$M$7="R&amp;D",0,IF(E2315="",LIST!$A$75,IF(F2315=LIST!$F$30,0,IFERROR(((VLOOKUP(E2315,'TRAINING CODE'!B:D,3,FALSE)*MIN(D2315,8))),LIST!$A$76)))))))</f>
        <v/>
      </c>
      <c r="L2315" s="183" t="str">
        <f>IF(B2315="","",IF('CLAIM FORM'!$M$7="",LIST!$A$77,IFERROR(VLOOKUP(B2315,'PHR (Project Hourly Rate)'!B:G,6,FALSE),LIST!$A$78)))</f>
        <v/>
      </c>
    </row>
    <row r="2316" spans="1:12" ht="36" customHeight="1">
      <c r="A2316" s="184">
        <v>2314</v>
      </c>
      <c r="B2316" s="46"/>
      <c r="C2316" s="47"/>
      <c r="D2316" s="48"/>
      <c r="E2316" s="49"/>
      <c r="F2316" s="49"/>
      <c r="G2316" s="41" t="str">
        <f>IF(C2316="","",VLOOKUP(WEEKDAY(C2316),LIST!$A$15:$B$21,2,FALSE))</f>
        <v/>
      </c>
      <c r="H2316" s="42" t="str">
        <f>IF(B2316="","",IF(L2316=LIST!$A$80,LIST!$A$78,IF(L2316=LIST!$A$81,LIST!$A$78,IF(L2316=LIST!$A$82,LIST!$A$78,IF(IFERROR(VLOOKUP(B2316,'PHR (Project Hourly Rate)'!B:G,6,FALSE),LIST!$A$78)=0,LIST!$A$79,L2316)))))</f>
        <v/>
      </c>
      <c r="I2316" s="42" t="str">
        <f>IF(B2316="","",IF(L2316=LIST!$A$75,"",IF(K2316=LIST!$A$76,LIST!$A$76,IF(L2316=LIST!$A$77,"",IF(L2316=LIST!$A$78,"",IF(L2316=LIST!$A$80,"",IF(L2316=LIST!$A$72,"",IF(L2316=LIST!$A$73,"",IF(L2316=LIST!$A$81,"",IF(L2316=LIST!$A$82,"",IF(L2316=LIST!$A$79,"",IF(K2316=LIST!$A$75,LIST!$A$75,ROUND(J2316*L2316,2)))))))))))))</f>
        <v/>
      </c>
      <c r="J2316" s="43">
        <f>IF(D2316="",0,IF(K2316=LIST!$A$75,0,IF(K2316=LIST!$A$76,0,IF(K2316=LIST!$A$77,0,IF(K2316=LIST!$A$78,0,(MIN(D2316,8)-K2316))))))</f>
        <v>0</v>
      </c>
      <c r="K2316" s="185" t="str">
        <f>IF(D2316="","",IF('CLAIM FORM'!$M$7="",0,IF(L2316=LIST!$A$78,0,IF('CLAIM FORM'!$M$7="R&amp;D",0,IF(E2316="",LIST!$A$75,IF(F2316=LIST!$F$30,0,IFERROR(((VLOOKUP(E2316,'TRAINING CODE'!B:D,3,FALSE)*MIN(D2316,8))),LIST!$A$76)))))))</f>
        <v/>
      </c>
      <c r="L2316" s="183" t="str">
        <f>IF(B2316="","",IF('CLAIM FORM'!$M$7="",LIST!$A$77,IFERROR(VLOOKUP(B2316,'PHR (Project Hourly Rate)'!B:G,6,FALSE),LIST!$A$78)))</f>
        <v/>
      </c>
    </row>
    <row r="2317" spans="1:12" ht="36" customHeight="1">
      <c r="A2317" s="184">
        <v>2315</v>
      </c>
      <c r="B2317" s="46"/>
      <c r="C2317" s="47"/>
      <c r="D2317" s="48"/>
      <c r="E2317" s="49"/>
      <c r="F2317" s="49"/>
      <c r="G2317" s="41" t="str">
        <f>IF(C2317="","",VLOOKUP(WEEKDAY(C2317),LIST!$A$15:$B$21,2,FALSE))</f>
        <v/>
      </c>
      <c r="H2317" s="42" t="str">
        <f>IF(B2317="","",IF(L2317=LIST!$A$80,LIST!$A$78,IF(L2317=LIST!$A$81,LIST!$A$78,IF(L2317=LIST!$A$82,LIST!$A$78,IF(IFERROR(VLOOKUP(B2317,'PHR (Project Hourly Rate)'!B:G,6,FALSE),LIST!$A$78)=0,LIST!$A$79,L2317)))))</f>
        <v/>
      </c>
      <c r="I2317" s="42" t="str">
        <f>IF(B2317="","",IF(L2317=LIST!$A$75,"",IF(K2317=LIST!$A$76,LIST!$A$76,IF(L2317=LIST!$A$77,"",IF(L2317=LIST!$A$78,"",IF(L2317=LIST!$A$80,"",IF(L2317=LIST!$A$72,"",IF(L2317=LIST!$A$73,"",IF(L2317=LIST!$A$81,"",IF(L2317=LIST!$A$82,"",IF(L2317=LIST!$A$79,"",IF(K2317=LIST!$A$75,LIST!$A$75,ROUND(J2317*L2317,2)))))))))))))</f>
        <v/>
      </c>
      <c r="J2317" s="43">
        <f>IF(D2317="",0,IF(K2317=LIST!$A$75,0,IF(K2317=LIST!$A$76,0,IF(K2317=LIST!$A$77,0,IF(K2317=LIST!$A$78,0,(MIN(D2317,8)-K2317))))))</f>
        <v>0</v>
      </c>
      <c r="K2317" s="185" t="str">
        <f>IF(D2317="","",IF('CLAIM FORM'!$M$7="",0,IF(L2317=LIST!$A$78,0,IF('CLAIM FORM'!$M$7="R&amp;D",0,IF(E2317="",LIST!$A$75,IF(F2317=LIST!$F$30,0,IFERROR(((VLOOKUP(E2317,'TRAINING CODE'!B:D,3,FALSE)*MIN(D2317,8))),LIST!$A$76)))))))</f>
        <v/>
      </c>
      <c r="L2317" s="183" t="str">
        <f>IF(B2317="","",IF('CLAIM FORM'!$M$7="",LIST!$A$77,IFERROR(VLOOKUP(B2317,'PHR (Project Hourly Rate)'!B:G,6,FALSE),LIST!$A$78)))</f>
        <v/>
      </c>
    </row>
    <row r="2318" spans="1:12" ht="36" customHeight="1">
      <c r="A2318" s="184">
        <v>2316</v>
      </c>
      <c r="B2318" s="46"/>
      <c r="C2318" s="47"/>
      <c r="D2318" s="48"/>
      <c r="E2318" s="49"/>
      <c r="F2318" s="49"/>
      <c r="G2318" s="41" t="str">
        <f>IF(C2318="","",VLOOKUP(WEEKDAY(C2318),LIST!$A$15:$B$21,2,FALSE))</f>
        <v/>
      </c>
      <c r="H2318" s="42" t="str">
        <f>IF(B2318="","",IF(L2318=LIST!$A$80,LIST!$A$78,IF(L2318=LIST!$A$81,LIST!$A$78,IF(L2318=LIST!$A$82,LIST!$A$78,IF(IFERROR(VLOOKUP(B2318,'PHR (Project Hourly Rate)'!B:G,6,FALSE),LIST!$A$78)=0,LIST!$A$79,L2318)))))</f>
        <v/>
      </c>
      <c r="I2318" s="42" t="str">
        <f>IF(B2318="","",IF(L2318=LIST!$A$75,"",IF(K2318=LIST!$A$76,LIST!$A$76,IF(L2318=LIST!$A$77,"",IF(L2318=LIST!$A$78,"",IF(L2318=LIST!$A$80,"",IF(L2318=LIST!$A$72,"",IF(L2318=LIST!$A$73,"",IF(L2318=LIST!$A$81,"",IF(L2318=LIST!$A$82,"",IF(L2318=LIST!$A$79,"",IF(K2318=LIST!$A$75,LIST!$A$75,ROUND(J2318*L2318,2)))))))))))))</f>
        <v/>
      </c>
      <c r="J2318" s="43">
        <f>IF(D2318="",0,IF(K2318=LIST!$A$75,0,IF(K2318=LIST!$A$76,0,IF(K2318=LIST!$A$77,0,IF(K2318=LIST!$A$78,0,(MIN(D2318,8)-K2318))))))</f>
        <v>0</v>
      </c>
      <c r="K2318" s="185" t="str">
        <f>IF(D2318="","",IF('CLAIM FORM'!$M$7="",0,IF(L2318=LIST!$A$78,0,IF('CLAIM FORM'!$M$7="R&amp;D",0,IF(E2318="",LIST!$A$75,IF(F2318=LIST!$F$30,0,IFERROR(((VLOOKUP(E2318,'TRAINING CODE'!B:D,3,FALSE)*MIN(D2318,8))),LIST!$A$76)))))))</f>
        <v/>
      </c>
      <c r="L2318" s="183" t="str">
        <f>IF(B2318="","",IF('CLAIM FORM'!$M$7="",LIST!$A$77,IFERROR(VLOOKUP(B2318,'PHR (Project Hourly Rate)'!B:G,6,FALSE),LIST!$A$78)))</f>
        <v/>
      </c>
    </row>
    <row r="2319" spans="1:12" ht="36" customHeight="1">
      <c r="A2319" s="184">
        <v>2317</v>
      </c>
      <c r="B2319" s="46"/>
      <c r="C2319" s="47"/>
      <c r="D2319" s="48"/>
      <c r="E2319" s="49"/>
      <c r="F2319" s="49"/>
      <c r="G2319" s="41" t="str">
        <f>IF(C2319="","",VLOOKUP(WEEKDAY(C2319),LIST!$A$15:$B$21,2,FALSE))</f>
        <v/>
      </c>
      <c r="H2319" s="42" t="str">
        <f>IF(B2319="","",IF(L2319=LIST!$A$80,LIST!$A$78,IF(L2319=LIST!$A$81,LIST!$A$78,IF(L2319=LIST!$A$82,LIST!$A$78,IF(IFERROR(VLOOKUP(B2319,'PHR (Project Hourly Rate)'!B:G,6,FALSE),LIST!$A$78)=0,LIST!$A$79,L2319)))))</f>
        <v/>
      </c>
      <c r="I2319" s="42" t="str">
        <f>IF(B2319="","",IF(L2319=LIST!$A$75,"",IF(K2319=LIST!$A$76,LIST!$A$76,IF(L2319=LIST!$A$77,"",IF(L2319=LIST!$A$78,"",IF(L2319=LIST!$A$80,"",IF(L2319=LIST!$A$72,"",IF(L2319=LIST!$A$73,"",IF(L2319=LIST!$A$81,"",IF(L2319=LIST!$A$82,"",IF(L2319=LIST!$A$79,"",IF(K2319=LIST!$A$75,LIST!$A$75,ROUND(J2319*L2319,2)))))))))))))</f>
        <v/>
      </c>
      <c r="J2319" s="43">
        <f>IF(D2319="",0,IF(K2319=LIST!$A$75,0,IF(K2319=LIST!$A$76,0,IF(K2319=LIST!$A$77,0,IF(K2319=LIST!$A$78,0,(MIN(D2319,8)-K2319))))))</f>
        <v>0</v>
      </c>
      <c r="K2319" s="185" t="str">
        <f>IF(D2319="","",IF('CLAIM FORM'!$M$7="",0,IF(L2319=LIST!$A$78,0,IF('CLAIM FORM'!$M$7="R&amp;D",0,IF(E2319="",LIST!$A$75,IF(F2319=LIST!$F$30,0,IFERROR(((VLOOKUP(E2319,'TRAINING CODE'!B:D,3,FALSE)*MIN(D2319,8))),LIST!$A$76)))))))</f>
        <v/>
      </c>
      <c r="L2319" s="183" t="str">
        <f>IF(B2319="","",IF('CLAIM FORM'!$M$7="",LIST!$A$77,IFERROR(VLOOKUP(B2319,'PHR (Project Hourly Rate)'!B:G,6,FALSE),LIST!$A$78)))</f>
        <v/>
      </c>
    </row>
    <row r="2320" spans="1:12" ht="36" customHeight="1">
      <c r="A2320" s="184">
        <v>2318</v>
      </c>
      <c r="B2320" s="46"/>
      <c r="C2320" s="47"/>
      <c r="D2320" s="48"/>
      <c r="E2320" s="49"/>
      <c r="F2320" s="49"/>
      <c r="G2320" s="41" t="str">
        <f>IF(C2320="","",VLOOKUP(WEEKDAY(C2320),LIST!$A$15:$B$21,2,FALSE))</f>
        <v/>
      </c>
      <c r="H2320" s="42" t="str">
        <f>IF(B2320="","",IF(L2320=LIST!$A$80,LIST!$A$78,IF(L2320=LIST!$A$81,LIST!$A$78,IF(L2320=LIST!$A$82,LIST!$A$78,IF(IFERROR(VLOOKUP(B2320,'PHR (Project Hourly Rate)'!B:G,6,FALSE),LIST!$A$78)=0,LIST!$A$79,L2320)))))</f>
        <v/>
      </c>
      <c r="I2320" s="42" t="str">
        <f>IF(B2320="","",IF(L2320=LIST!$A$75,"",IF(K2320=LIST!$A$76,LIST!$A$76,IF(L2320=LIST!$A$77,"",IF(L2320=LIST!$A$78,"",IF(L2320=LIST!$A$80,"",IF(L2320=LIST!$A$72,"",IF(L2320=LIST!$A$73,"",IF(L2320=LIST!$A$81,"",IF(L2320=LIST!$A$82,"",IF(L2320=LIST!$A$79,"",IF(K2320=LIST!$A$75,LIST!$A$75,ROUND(J2320*L2320,2)))))))))))))</f>
        <v/>
      </c>
      <c r="J2320" s="43">
        <f>IF(D2320="",0,IF(K2320=LIST!$A$75,0,IF(K2320=LIST!$A$76,0,IF(K2320=LIST!$A$77,0,IF(K2320=LIST!$A$78,0,(MIN(D2320,8)-K2320))))))</f>
        <v>0</v>
      </c>
      <c r="K2320" s="185" t="str">
        <f>IF(D2320="","",IF('CLAIM FORM'!$M$7="",0,IF(L2320=LIST!$A$78,0,IF('CLAIM FORM'!$M$7="R&amp;D",0,IF(E2320="",LIST!$A$75,IF(F2320=LIST!$F$30,0,IFERROR(((VLOOKUP(E2320,'TRAINING CODE'!B:D,3,FALSE)*MIN(D2320,8))),LIST!$A$76)))))))</f>
        <v/>
      </c>
      <c r="L2320" s="183" t="str">
        <f>IF(B2320="","",IF('CLAIM FORM'!$M$7="",LIST!$A$77,IFERROR(VLOOKUP(B2320,'PHR (Project Hourly Rate)'!B:G,6,FALSE),LIST!$A$78)))</f>
        <v/>
      </c>
    </row>
    <row r="2321" spans="1:12" ht="36" customHeight="1">
      <c r="A2321" s="184">
        <v>2319</v>
      </c>
      <c r="B2321" s="46"/>
      <c r="C2321" s="47"/>
      <c r="D2321" s="48"/>
      <c r="E2321" s="49"/>
      <c r="F2321" s="49"/>
      <c r="G2321" s="41" t="str">
        <f>IF(C2321="","",VLOOKUP(WEEKDAY(C2321),LIST!$A$15:$B$21,2,FALSE))</f>
        <v/>
      </c>
      <c r="H2321" s="42" t="str">
        <f>IF(B2321="","",IF(L2321=LIST!$A$80,LIST!$A$78,IF(L2321=LIST!$A$81,LIST!$A$78,IF(L2321=LIST!$A$82,LIST!$A$78,IF(IFERROR(VLOOKUP(B2321,'PHR (Project Hourly Rate)'!B:G,6,FALSE),LIST!$A$78)=0,LIST!$A$79,L2321)))))</f>
        <v/>
      </c>
      <c r="I2321" s="42" t="str">
        <f>IF(B2321="","",IF(L2321=LIST!$A$75,"",IF(K2321=LIST!$A$76,LIST!$A$76,IF(L2321=LIST!$A$77,"",IF(L2321=LIST!$A$78,"",IF(L2321=LIST!$A$80,"",IF(L2321=LIST!$A$72,"",IF(L2321=LIST!$A$73,"",IF(L2321=LIST!$A$81,"",IF(L2321=LIST!$A$82,"",IF(L2321=LIST!$A$79,"",IF(K2321=LIST!$A$75,LIST!$A$75,ROUND(J2321*L2321,2)))))))))))))</f>
        <v/>
      </c>
      <c r="J2321" s="43">
        <f>IF(D2321="",0,IF(K2321=LIST!$A$75,0,IF(K2321=LIST!$A$76,0,IF(K2321=LIST!$A$77,0,IF(K2321=LIST!$A$78,0,(MIN(D2321,8)-K2321))))))</f>
        <v>0</v>
      </c>
      <c r="K2321" s="185" t="str">
        <f>IF(D2321="","",IF('CLAIM FORM'!$M$7="",0,IF(L2321=LIST!$A$78,0,IF('CLAIM FORM'!$M$7="R&amp;D",0,IF(E2321="",LIST!$A$75,IF(F2321=LIST!$F$30,0,IFERROR(((VLOOKUP(E2321,'TRAINING CODE'!B:D,3,FALSE)*MIN(D2321,8))),LIST!$A$76)))))))</f>
        <v/>
      </c>
      <c r="L2321" s="183" t="str">
        <f>IF(B2321="","",IF('CLAIM FORM'!$M$7="",LIST!$A$77,IFERROR(VLOOKUP(B2321,'PHR (Project Hourly Rate)'!B:G,6,FALSE),LIST!$A$78)))</f>
        <v/>
      </c>
    </row>
    <row r="2322" spans="1:12" ht="36" customHeight="1">
      <c r="A2322" s="184">
        <v>2320</v>
      </c>
      <c r="B2322" s="46"/>
      <c r="C2322" s="47"/>
      <c r="D2322" s="48"/>
      <c r="E2322" s="49"/>
      <c r="F2322" s="49"/>
      <c r="G2322" s="41" t="str">
        <f>IF(C2322="","",VLOOKUP(WEEKDAY(C2322),LIST!$A$15:$B$21,2,FALSE))</f>
        <v/>
      </c>
      <c r="H2322" s="42" t="str">
        <f>IF(B2322="","",IF(L2322=LIST!$A$80,LIST!$A$78,IF(L2322=LIST!$A$81,LIST!$A$78,IF(L2322=LIST!$A$82,LIST!$A$78,IF(IFERROR(VLOOKUP(B2322,'PHR (Project Hourly Rate)'!B:G,6,FALSE),LIST!$A$78)=0,LIST!$A$79,L2322)))))</f>
        <v/>
      </c>
      <c r="I2322" s="42" t="str">
        <f>IF(B2322="","",IF(L2322=LIST!$A$75,"",IF(K2322=LIST!$A$76,LIST!$A$76,IF(L2322=LIST!$A$77,"",IF(L2322=LIST!$A$78,"",IF(L2322=LIST!$A$80,"",IF(L2322=LIST!$A$72,"",IF(L2322=LIST!$A$73,"",IF(L2322=LIST!$A$81,"",IF(L2322=LIST!$A$82,"",IF(L2322=LIST!$A$79,"",IF(K2322=LIST!$A$75,LIST!$A$75,ROUND(J2322*L2322,2)))))))))))))</f>
        <v/>
      </c>
      <c r="J2322" s="43">
        <f>IF(D2322="",0,IF(K2322=LIST!$A$75,0,IF(K2322=LIST!$A$76,0,IF(K2322=LIST!$A$77,0,IF(K2322=LIST!$A$78,0,(MIN(D2322,8)-K2322))))))</f>
        <v>0</v>
      </c>
      <c r="K2322" s="185" t="str">
        <f>IF(D2322="","",IF('CLAIM FORM'!$M$7="",0,IF(L2322=LIST!$A$78,0,IF('CLAIM FORM'!$M$7="R&amp;D",0,IF(E2322="",LIST!$A$75,IF(F2322=LIST!$F$30,0,IFERROR(((VLOOKUP(E2322,'TRAINING CODE'!B:D,3,FALSE)*MIN(D2322,8))),LIST!$A$76)))))))</f>
        <v/>
      </c>
      <c r="L2322" s="183" t="str">
        <f>IF(B2322="","",IF('CLAIM FORM'!$M$7="",LIST!$A$77,IFERROR(VLOOKUP(B2322,'PHR (Project Hourly Rate)'!B:G,6,FALSE),LIST!$A$78)))</f>
        <v/>
      </c>
    </row>
    <row r="2323" spans="1:12" ht="36" customHeight="1">
      <c r="A2323" s="184">
        <v>2321</v>
      </c>
      <c r="B2323" s="46"/>
      <c r="C2323" s="47"/>
      <c r="D2323" s="48"/>
      <c r="E2323" s="49"/>
      <c r="F2323" s="49"/>
      <c r="G2323" s="41" t="str">
        <f>IF(C2323="","",VLOOKUP(WEEKDAY(C2323),LIST!$A$15:$B$21,2,FALSE))</f>
        <v/>
      </c>
      <c r="H2323" s="42" t="str">
        <f>IF(B2323="","",IF(L2323=LIST!$A$80,LIST!$A$78,IF(L2323=LIST!$A$81,LIST!$A$78,IF(L2323=LIST!$A$82,LIST!$A$78,IF(IFERROR(VLOOKUP(B2323,'PHR (Project Hourly Rate)'!B:G,6,FALSE),LIST!$A$78)=0,LIST!$A$79,L2323)))))</f>
        <v/>
      </c>
      <c r="I2323" s="42" t="str">
        <f>IF(B2323="","",IF(L2323=LIST!$A$75,"",IF(K2323=LIST!$A$76,LIST!$A$76,IF(L2323=LIST!$A$77,"",IF(L2323=LIST!$A$78,"",IF(L2323=LIST!$A$80,"",IF(L2323=LIST!$A$72,"",IF(L2323=LIST!$A$73,"",IF(L2323=LIST!$A$81,"",IF(L2323=LIST!$A$82,"",IF(L2323=LIST!$A$79,"",IF(K2323=LIST!$A$75,LIST!$A$75,ROUND(J2323*L2323,2)))))))))))))</f>
        <v/>
      </c>
      <c r="J2323" s="43">
        <f>IF(D2323="",0,IF(K2323=LIST!$A$75,0,IF(K2323=LIST!$A$76,0,IF(K2323=LIST!$A$77,0,IF(K2323=LIST!$A$78,0,(MIN(D2323,8)-K2323))))))</f>
        <v>0</v>
      </c>
      <c r="K2323" s="185" t="str">
        <f>IF(D2323="","",IF('CLAIM FORM'!$M$7="",0,IF(L2323=LIST!$A$78,0,IF('CLAIM FORM'!$M$7="R&amp;D",0,IF(E2323="",LIST!$A$75,IF(F2323=LIST!$F$30,0,IFERROR(((VLOOKUP(E2323,'TRAINING CODE'!B:D,3,FALSE)*MIN(D2323,8))),LIST!$A$76)))))))</f>
        <v/>
      </c>
      <c r="L2323" s="183" t="str">
        <f>IF(B2323="","",IF('CLAIM FORM'!$M$7="",LIST!$A$77,IFERROR(VLOOKUP(B2323,'PHR (Project Hourly Rate)'!B:G,6,FALSE),LIST!$A$78)))</f>
        <v/>
      </c>
    </row>
    <row r="2324" spans="1:12" ht="36" customHeight="1">
      <c r="A2324" s="184">
        <v>2322</v>
      </c>
      <c r="B2324" s="46"/>
      <c r="C2324" s="47"/>
      <c r="D2324" s="48"/>
      <c r="E2324" s="49"/>
      <c r="F2324" s="49"/>
      <c r="G2324" s="41" t="str">
        <f>IF(C2324="","",VLOOKUP(WEEKDAY(C2324),LIST!$A$15:$B$21,2,FALSE))</f>
        <v/>
      </c>
      <c r="H2324" s="42" t="str">
        <f>IF(B2324="","",IF(L2324=LIST!$A$80,LIST!$A$78,IF(L2324=LIST!$A$81,LIST!$A$78,IF(L2324=LIST!$A$82,LIST!$A$78,IF(IFERROR(VLOOKUP(B2324,'PHR (Project Hourly Rate)'!B:G,6,FALSE),LIST!$A$78)=0,LIST!$A$79,L2324)))))</f>
        <v/>
      </c>
      <c r="I2324" s="42" t="str">
        <f>IF(B2324="","",IF(L2324=LIST!$A$75,"",IF(K2324=LIST!$A$76,LIST!$A$76,IF(L2324=LIST!$A$77,"",IF(L2324=LIST!$A$78,"",IF(L2324=LIST!$A$80,"",IF(L2324=LIST!$A$72,"",IF(L2324=LIST!$A$73,"",IF(L2324=LIST!$A$81,"",IF(L2324=LIST!$A$82,"",IF(L2324=LIST!$A$79,"",IF(K2324=LIST!$A$75,LIST!$A$75,ROUND(J2324*L2324,2)))))))))))))</f>
        <v/>
      </c>
      <c r="J2324" s="43">
        <f>IF(D2324="",0,IF(K2324=LIST!$A$75,0,IF(K2324=LIST!$A$76,0,IF(K2324=LIST!$A$77,0,IF(K2324=LIST!$A$78,0,(MIN(D2324,8)-K2324))))))</f>
        <v>0</v>
      </c>
      <c r="K2324" s="185" t="str">
        <f>IF(D2324="","",IF('CLAIM FORM'!$M$7="",0,IF(L2324=LIST!$A$78,0,IF('CLAIM FORM'!$M$7="R&amp;D",0,IF(E2324="",LIST!$A$75,IF(F2324=LIST!$F$30,0,IFERROR(((VLOOKUP(E2324,'TRAINING CODE'!B:D,3,FALSE)*MIN(D2324,8))),LIST!$A$76)))))))</f>
        <v/>
      </c>
      <c r="L2324" s="183" t="str">
        <f>IF(B2324="","",IF('CLAIM FORM'!$M$7="",LIST!$A$77,IFERROR(VLOOKUP(B2324,'PHR (Project Hourly Rate)'!B:G,6,FALSE),LIST!$A$78)))</f>
        <v/>
      </c>
    </row>
    <row r="2325" spans="1:12" ht="36" customHeight="1">
      <c r="A2325" s="184">
        <v>2323</v>
      </c>
      <c r="B2325" s="46"/>
      <c r="C2325" s="47"/>
      <c r="D2325" s="48"/>
      <c r="E2325" s="49"/>
      <c r="F2325" s="49"/>
      <c r="G2325" s="41" t="str">
        <f>IF(C2325="","",VLOOKUP(WEEKDAY(C2325),LIST!$A$15:$B$21,2,FALSE))</f>
        <v/>
      </c>
      <c r="H2325" s="42" t="str">
        <f>IF(B2325="","",IF(L2325=LIST!$A$80,LIST!$A$78,IF(L2325=LIST!$A$81,LIST!$A$78,IF(L2325=LIST!$A$82,LIST!$A$78,IF(IFERROR(VLOOKUP(B2325,'PHR (Project Hourly Rate)'!B:G,6,FALSE),LIST!$A$78)=0,LIST!$A$79,L2325)))))</f>
        <v/>
      </c>
      <c r="I2325" s="42" t="str">
        <f>IF(B2325="","",IF(L2325=LIST!$A$75,"",IF(K2325=LIST!$A$76,LIST!$A$76,IF(L2325=LIST!$A$77,"",IF(L2325=LIST!$A$78,"",IF(L2325=LIST!$A$80,"",IF(L2325=LIST!$A$72,"",IF(L2325=LIST!$A$73,"",IF(L2325=LIST!$A$81,"",IF(L2325=LIST!$A$82,"",IF(L2325=LIST!$A$79,"",IF(K2325=LIST!$A$75,LIST!$A$75,ROUND(J2325*L2325,2)))))))))))))</f>
        <v/>
      </c>
      <c r="J2325" s="43">
        <f>IF(D2325="",0,IF(K2325=LIST!$A$75,0,IF(K2325=LIST!$A$76,0,IF(K2325=LIST!$A$77,0,IF(K2325=LIST!$A$78,0,(MIN(D2325,8)-K2325))))))</f>
        <v>0</v>
      </c>
      <c r="K2325" s="185" t="str">
        <f>IF(D2325="","",IF('CLAIM FORM'!$M$7="",0,IF(L2325=LIST!$A$78,0,IF('CLAIM FORM'!$M$7="R&amp;D",0,IF(E2325="",LIST!$A$75,IF(F2325=LIST!$F$30,0,IFERROR(((VLOOKUP(E2325,'TRAINING CODE'!B:D,3,FALSE)*MIN(D2325,8))),LIST!$A$76)))))))</f>
        <v/>
      </c>
      <c r="L2325" s="183" t="str">
        <f>IF(B2325="","",IF('CLAIM FORM'!$M$7="",LIST!$A$77,IFERROR(VLOOKUP(B2325,'PHR (Project Hourly Rate)'!B:G,6,FALSE),LIST!$A$78)))</f>
        <v/>
      </c>
    </row>
    <row r="2326" spans="1:12" ht="36" customHeight="1">
      <c r="A2326" s="184">
        <v>2324</v>
      </c>
      <c r="B2326" s="46"/>
      <c r="C2326" s="47"/>
      <c r="D2326" s="48"/>
      <c r="E2326" s="49"/>
      <c r="F2326" s="49"/>
      <c r="G2326" s="41" t="str">
        <f>IF(C2326="","",VLOOKUP(WEEKDAY(C2326),LIST!$A$15:$B$21,2,FALSE))</f>
        <v/>
      </c>
      <c r="H2326" s="42" t="str">
        <f>IF(B2326="","",IF(L2326=LIST!$A$80,LIST!$A$78,IF(L2326=LIST!$A$81,LIST!$A$78,IF(L2326=LIST!$A$82,LIST!$A$78,IF(IFERROR(VLOOKUP(B2326,'PHR (Project Hourly Rate)'!B:G,6,FALSE),LIST!$A$78)=0,LIST!$A$79,L2326)))))</f>
        <v/>
      </c>
      <c r="I2326" s="42" t="str">
        <f>IF(B2326="","",IF(L2326=LIST!$A$75,"",IF(K2326=LIST!$A$76,LIST!$A$76,IF(L2326=LIST!$A$77,"",IF(L2326=LIST!$A$78,"",IF(L2326=LIST!$A$80,"",IF(L2326=LIST!$A$72,"",IF(L2326=LIST!$A$73,"",IF(L2326=LIST!$A$81,"",IF(L2326=LIST!$A$82,"",IF(L2326=LIST!$A$79,"",IF(K2326=LIST!$A$75,LIST!$A$75,ROUND(J2326*L2326,2)))))))))))))</f>
        <v/>
      </c>
      <c r="J2326" s="43">
        <f>IF(D2326="",0,IF(K2326=LIST!$A$75,0,IF(K2326=LIST!$A$76,0,IF(K2326=LIST!$A$77,0,IF(K2326=LIST!$A$78,0,(MIN(D2326,8)-K2326))))))</f>
        <v>0</v>
      </c>
      <c r="K2326" s="185" t="str">
        <f>IF(D2326="","",IF('CLAIM FORM'!$M$7="",0,IF(L2326=LIST!$A$78,0,IF('CLAIM FORM'!$M$7="R&amp;D",0,IF(E2326="",LIST!$A$75,IF(F2326=LIST!$F$30,0,IFERROR(((VLOOKUP(E2326,'TRAINING CODE'!B:D,3,FALSE)*MIN(D2326,8))),LIST!$A$76)))))))</f>
        <v/>
      </c>
      <c r="L2326" s="183" t="str">
        <f>IF(B2326="","",IF('CLAIM FORM'!$M$7="",LIST!$A$77,IFERROR(VLOOKUP(B2326,'PHR (Project Hourly Rate)'!B:G,6,FALSE),LIST!$A$78)))</f>
        <v/>
      </c>
    </row>
    <row r="2327" spans="1:12" ht="36" customHeight="1">
      <c r="A2327" s="184">
        <v>2325</v>
      </c>
      <c r="B2327" s="46"/>
      <c r="C2327" s="47"/>
      <c r="D2327" s="48"/>
      <c r="E2327" s="49"/>
      <c r="F2327" s="49"/>
      <c r="G2327" s="41" t="str">
        <f>IF(C2327="","",VLOOKUP(WEEKDAY(C2327),LIST!$A$15:$B$21,2,FALSE))</f>
        <v/>
      </c>
      <c r="H2327" s="42" t="str">
        <f>IF(B2327="","",IF(L2327=LIST!$A$80,LIST!$A$78,IF(L2327=LIST!$A$81,LIST!$A$78,IF(L2327=LIST!$A$82,LIST!$A$78,IF(IFERROR(VLOOKUP(B2327,'PHR (Project Hourly Rate)'!B:G,6,FALSE),LIST!$A$78)=0,LIST!$A$79,L2327)))))</f>
        <v/>
      </c>
      <c r="I2327" s="42" t="str">
        <f>IF(B2327="","",IF(L2327=LIST!$A$75,"",IF(K2327=LIST!$A$76,LIST!$A$76,IF(L2327=LIST!$A$77,"",IF(L2327=LIST!$A$78,"",IF(L2327=LIST!$A$80,"",IF(L2327=LIST!$A$72,"",IF(L2327=LIST!$A$73,"",IF(L2327=LIST!$A$81,"",IF(L2327=LIST!$A$82,"",IF(L2327=LIST!$A$79,"",IF(K2327=LIST!$A$75,LIST!$A$75,ROUND(J2327*L2327,2)))))))))))))</f>
        <v/>
      </c>
      <c r="J2327" s="43">
        <f>IF(D2327="",0,IF(K2327=LIST!$A$75,0,IF(K2327=LIST!$A$76,0,IF(K2327=LIST!$A$77,0,IF(K2327=LIST!$A$78,0,(MIN(D2327,8)-K2327))))))</f>
        <v>0</v>
      </c>
      <c r="K2327" s="185" t="str">
        <f>IF(D2327="","",IF('CLAIM FORM'!$M$7="",0,IF(L2327=LIST!$A$78,0,IF('CLAIM FORM'!$M$7="R&amp;D",0,IF(E2327="",LIST!$A$75,IF(F2327=LIST!$F$30,0,IFERROR(((VLOOKUP(E2327,'TRAINING CODE'!B:D,3,FALSE)*MIN(D2327,8))),LIST!$A$76)))))))</f>
        <v/>
      </c>
      <c r="L2327" s="183" t="str">
        <f>IF(B2327="","",IF('CLAIM FORM'!$M$7="",LIST!$A$77,IFERROR(VLOOKUP(B2327,'PHR (Project Hourly Rate)'!B:G,6,FALSE),LIST!$A$78)))</f>
        <v/>
      </c>
    </row>
    <row r="2328" spans="1:12" ht="36" customHeight="1">
      <c r="A2328" s="184">
        <v>2326</v>
      </c>
      <c r="B2328" s="46"/>
      <c r="C2328" s="47"/>
      <c r="D2328" s="48"/>
      <c r="E2328" s="49"/>
      <c r="F2328" s="49"/>
      <c r="G2328" s="41" t="str">
        <f>IF(C2328="","",VLOOKUP(WEEKDAY(C2328),LIST!$A$15:$B$21,2,FALSE))</f>
        <v/>
      </c>
      <c r="H2328" s="42" t="str">
        <f>IF(B2328="","",IF(L2328=LIST!$A$80,LIST!$A$78,IF(L2328=LIST!$A$81,LIST!$A$78,IF(L2328=LIST!$A$82,LIST!$A$78,IF(IFERROR(VLOOKUP(B2328,'PHR (Project Hourly Rate)'!B:G,6,FALSE),LIST!$A$78)=0,LIST!$A$79,L2328)))))</f>
        <v/>
      </c>
      <c r="I2328" s="42" t="str">
        <f>IF(B2328="","",IF(L2328=LIST!$A$75,"",IF(K2328=LIST!$A$76,LIST!$A$76,IF(L2328=LIST!$A$77,"",IF(L2328=LIST!$A$78,"",IF(L2328=LIST!$A$80,"",IF(L2328=LIST!$A$72,"",IF(L2328=LIST!$A$73,"",IF(L2328=LIST!$A$81,"",IF(L2328=LIST!$A$82,"",IF(L2328=LIST!$A$79,"",IF(K2328=LIST!$A$75,LIST!$A$75,ROUND(J2328*L2328,2)))))))))))))</f>
        <v/>
      </c>
      <c r="J2328" s="43">
        <f>IF(D2328="",0,IF(K2328=LIST!$A$75,0,IF(K2328=LIST!$A$76,0,IF(K2328=LIST!$A$77,0,IF(K2328=LIST!$A$78,0,(MIN(D2328,8)-K2328))))))</f>
        <v>0</v>
      </c>
      <c r="K2328" s="185" t="str">
        <f>IF(D2328="","",IF('CLAIM FORM'!$M$7="",0,IF(L2328=LIST!$A$78,0,IF('CLAIM FORM'!$M$7="R&amp;D",0,IF(E2328="",LIST!$A$75,IF(F2328=LIST!$F$30,0,IFERROR(((VLOOKUP(E2328,'TRAINING CODE'!B:D,3,FALSE)*MIN(D2328,8))),LIST!$A$76)))))))</f>
        <v/>
      </c>
      <c r="L2328" s="183" t="str">
        <f>IF(B2328="","",IF('CLAIM FORM'!$M$7="",LIST!$A$77,IFERROR(VLOOKUP(B2328,'PHR (Project Hourly Rate)'!B:G,6,FALSE),LIST!$A$78)))</f>
        <v/>
      </c>
    </row>
    <row r="2329" spans="1:12" ht="36" customHeight="1">
      <c r="A2329" s="184">
        <v>2327</v>
      </c>
      <c r="B2329" s="46"/>
      <c r="C2329" s="47"/>
      <c r="D2329" s="48"/>
      <c r="E2329" s="49"/>
      <c r="F2329" s="49"/>
      <c r="G2329" s="41" t="str">
        <f>IF(C2329="","",VLOOKUP(WEEKDAY(C2329),LIST!$A$15:$B$21,2,FALSE))</f>
        <v/>
      </c>
      <c r="H2329" s="42" t="str">
        <f>IF(B2329="","",IF(L2329=LIST!$A$80,LIST!$A$78,IF(L2329=LIST!$A$81,LIST!$A$78,IF(L2329=LIST!$A$82,LIST!$A$78,IF(IFERROR(VLOOKUP(B2329,'PHR (Project Hourly Rate)'!B:G,6,FALSE),LIST!$A$78)=0,LIST!$A$79,L2329)))))</f>
        <v/>
      </c>
      <c r="I2329" s="42" t="str">
        <f>IF(B2329="","",IF(L2329=LIST!$A$75,"",IF(K2329=LIST!$A$76,LIST!$A$76,IF(L2329=LIST!$A$77,"",IF(L2329=LIST!$A$78,"",IF(L2329=LIST!$A$80,"",IF(L2329=LIST!$A$72,"",IF(L2329=LIST!$A$73,"",IF(L2329=LIST!$A$81,"",IF(L2329=LIST!$A$82,"",IF(L2329=LIST!$A$79,"",IF(K2329=LIST!$A$75,LIST!$A$75,ROUND(J2329*L2329,2)))))))))))))</f>
        <v/>
      </c>
      <c r="J2329" s="43">
        <f>IF(D2329="",0,IF(K2329=LIST!$A$75,0,IF(K2329=LIST!$A$76,0,IF(K2329=LIST!$A$77,0,IF(K2329=LIST!$A$78,0,(MIN(D2329,8)-K2329))))))</f>
        <v>0</v>
      </c>
      <c r="K2329" s="185" t="str">
        <f>IF(D2329="","",IF('CLAIM FORM'!$M$7="",0,IF(L2329=LIST!$A$78,0,IF('CLAIM FORM'!$M$7="R&amp;D",0,IF(E2329="",LIST!$A$75,IF(F2329=LIST!$F$30,0,IFERROR(((VLOOKUP(E2329,'TRAINING CODE'!B:D,3,FALSE)*MIN(D2329,8))),LIST!$A$76)))))))</f>
        <v/>
      </c>
      <c r="L2329" s="183" t="str">
        <f>IF(B2329="","",IF('CLAIM FORM'!$M$7="",LIST!$A$77,IFERROR(VLOOKUP(B2329,'PHR (Project Hourly Rate)'!B:G,6,FALSE),LIST!$A$78)))</f>
        <v/>
      </c>
    </row>
    <row r="2330" spans="1:12" ht="36" customHeight="1">
      <c r="A2330" s="184">
        <v>2328</v>
      </c>
      <c r="B2330" s="46"/>
      <c r="C2330" s="47"/>
      <c r="D2330" s="48"/>
      <c r="E2330" s="49"/>
      <c r="F2330" s="49"/>
      <c r="G2330" s="41" t="str">
        <f>IF(C2330="","",VLOOKUP(WEEKDAY(C2330),LIST!$A$15:$B$21,2,FALSE))</f>
        <v/>
      </c>
      <c r="H2330" s="42" t="str">
        <f>IF(B2330="","",IF(L2330=LIST!$A$80,LIST!$A$78,IF(L2330=LIST!$A$81,LIST!$A$78,IF(L2330=LIST!$A$82,LIST!$A$78,IF(IFERROR(VLOOKUP(B2330,'PHR (Project Hourly Rate)'!B:G,6,FALSE),LIST!$A$78)=0,LIST!$A$79,L2330)))))</f>
        <v/>
      </c>
      <c r="I2330" s="42" t="str">
        <f>IF(B2330="","",IF(L2330=LIST!$A$75,"",IF(K2330=LIST!$A$76,LIST!$A$76,IF(L2330=LIST!$A$77,"",IF(L2330=LIST!$A$78,"",IF(L2330=LIST!$A$80,"",IF(L2330=LIST!$A$72,"",IF(L2330=LIST!$A$73,"",IF(L2330=LIST!$A$81,"",IF(L2330=LIST!$A$82,"",IF(L2330=LIST!$A$79,"",IF(K2330=LIST!$A$75,LIST!$A$75,ROUND(J2330*L2330,2)))))))))))))</f>
        <v/>
      </c>
      <c r="J2330" s="43">
        <f>IF(D2330="",0,IF(K2330=LIST!$A$75,0,IF(K2330=LIST!$A$76,0,IF(K2330=LIST!$A$77,0,IF(K2330=LIST!$A$78,0,(MIN(D2330,8)-K2330))))))</f>
        <v>0</v>
      </c>
      <c r="K2330" s="185" t="str">
        <f>IF(D2330="","",IF('CLAIM FORM'!$M$7="",0,IF(L2330=LIST!$A$78,0,IF('CLAIM FORM'!$M$7="R&amp;D",0,IF(E2330="",LIST!$A$75,IF(F2330=LIST!$F$30,0,IFERROR(((VLOOKUP(E2330,'TRAINING CODE'!B:D,3,FALSE)*MIN(D2330,8))),LIST!$A$76)))))))</f>
        <v/>
      </c>
      <c r="L2330" s="183" t="str">
        <f>IF(B2330="","",IF('CLAIM FORM'!$M$7="",LIST!$A$77,IFERROR(VLOOKUP(B2330,'PHR (Project Hourly Rate)'!B:G,6,FALSE),LIST!$A$78)))</f>
        <v/>
      </c>
    </row>
    <row r="2331" spans="1:12" ht="36" customHeight="1">
      <c r="A2331" s="184">
        <v>2329</v>
      </c>
      <c r="B2331" s="46"/>
      <c r="C2331" s="47"/>
      <c r="D2331" s="48"/>
      <c r="E2331" s="49"/>
      <c r="F2331" s="49"/>
      <c r="G2331" s="41" t="str">
        <f>IF(C2331="","",VLOOKUP(WEEKDAY(C2331),LIST!$A$15:$B$21,2,FALSE))</f>
        <v/>
      </c>
      <c r="H2331" s="42" t="str">
        <f>IF(B2331="","",IF(L2331=LIST!$A$80,LIST!$A$78,IF(L2331=LIST!$A$81,LIST!$A$78,IF(L2331=LIST!$A$82,LIST!$A$78,IF(IFERROR(VLOOKUP(B2331,'PHR (Project Hourly Rate)'!B:G,6,FALSE),LIST!$A$78)=0,LIST!$A$79,L2331)))))</f>
        <v/>
      </c>
      <c r="I2331" s="42" t="str">
        <f>IF(B2331="","",IF(L2331=LIST!$A$75,"",IF(K2331=LIST!$A$76,LIST!$A$76,IF(L2331=LIST!$A$77,"",IF(L2331=LIST!$A$78,"",IF(L2331=LIST!$A$80,"",IF(L2331=LIST!$A$72,"",IF(L2331=LIST!$A$73,"",IF(L2331=LIST!$A$81,"",IF(L2331=LIST!$A$82,"",IF(L2331=LIST!$A$79,"",IF(K2331=LIST!$A$75,LIST!$A$75,ROUND(J2331*L2331,2)))))))))))))</f>
        <v/>
      </c>
      <c r="J2331" s="43">
        <f>IF(D2331="",0,IF(K2331=LIST!$A$75,0,IF(K2331=LIST!$A$76,0,IF(K2331=LIST!$A$77,0,IF(K2331=LIST!$A$78,0,(MIN(D2331,8)-K2331))))))</f>
        <v>0</v>
      </c>
      <c r="K2331" s="185" t="str">
        <f>IF(D2331="","",IF('CLAIM FORM'!$M$7="",0,IF(L2331=LIST!$A$78,0,IF('CLAIM FORM'!$M$7="R&amp;D",0,IF(E2331="",LIST!$A$75,IF(F2331=LIST!$F$30,0,IFERROR(((VLOOKUP(E2331,'TRAINING CODE'!B:D,3,FALSE)*MIN(D2331,8))),LIST!$A$76)))))))</f>
        <v/>
      </c>
      <c r="L2331" s="183" t="str">
        <f>IF(B2331="","",IF('CLAIM FORM'!$M$7="",LIST!$A$77,IFERROR(VLOOKUP(B2331,'PHR (Project Hourly Rate)'!B:G,6,FALSE),LIST!$A$78)))</f>
        <v/>
      </c>
    </row>
    <row r="2332" spans="1:12" ht="36" customHeight="1">
      <c r="A2332" s="184">
        <v>2330</v>
      </c>
      <c r="B2332" s="46"/>
      <c r="C2332" s="47"/>
      <c r="D2332" s="48"/>
      <c r="E2332" s="49"/>
      <c r="F2332" s="49"/>
      <c r="G2332" s="41" t="str">
        <f>IF(C2332="","",VLOOKUP(WEEKDAY(C2332),LIST!$A$15:$B$21,2,FALSE))</f>
        <v/>
      </c>
      <c r="H2332" s="42" t="str">
        <f>IF(B2332="","",IF(L2332=LIST!$A$80,LIST!$A$78,IF(L2332=LIST!$A$81,LIST!$A$78,IF(L2332=LIST!$A$82,LIST!$A$78,IF(IFERROR(VLOOKUP(B2332,'PHR (Project Hourly Rate)'!B:G,6,FALSE),LIST!$A$78)=0,LIST!$A$79,L2332)))))</f>
        <v/>
      </c>
      <c r="I2332" s="42" t="str">
        <f>IF(B2332="","",IF(L2332=LIST!$A$75,"",IF(K2332=LIST!$A$76,LIST!$A$76,IF(L2332=LIST!$A$77,"",IF(L2332=LIST!$A$78,"",IF(L2332=LIST!$A$80,"",IF(L2332=LIST!$A$72,"",IF(L2332=LIST!$A$73,"",IF(L2332=LIST!$A$81,"",IF(L2332=LIST!$A$82,"",IF(L2332=LIST!$A$79,"",IF(K2332=LIST!$A$75,LIST!$A$75,ROUND(J2332*L2332,2)))))))))))))</f>
        <v/>
      </c>
      <c r="J2332" s="43">
        <f>IF(D2332="",0,IF(K2332=LIST!$A$75,0,IF(K2332=LIST!$A$76,0,IF(K2332=LIST!$A$77,0,IF(K2332=LIST!$A$78,0,(MIN(D2332,8)-K2332))))))</f>
        <v>0</v>
      </c>
      <c r="K2332" s="185" t="str">
        <f>IF(D2332="","",IF('CLAIM FORM'!$M$7="",0,IF(L2332=LIST!$A$78,0,IF('CLAIM FORM'!$M$7="R&amp;D",0,IF(E2332="",LIST!$A$75,IF(F2332=LIST!$F$30,0,IFERROR(((VLOOKUP(E2332,'TRAINING CODE'!B:D,3,FALSE)*MIN(D2332,8))),LIST!$A$76)))))))</f>
        <v/>
      </c>
      <c r="L2332" s="183" t="str">
        <f>IF(B2332="","",IF('CLAIM FORM'!$M$7="",LIST!$A$77,IFERROR(VLOOKUP(B2332,'PHR (Project Hourly Rate)'!B:G,6,FALSE),LIST!$A$78)))</f>
        <v/>
      </c>
    </row>
    <row r="2333" spans="1:12" ht="36" customHeight="1">
      <c r="A2333" s="184">
        <v>2331</v>
      </c>
      <c r="B2333" s="46"/>
      <c r="C2333" s="47"/>
      <c r="D2333" s="48"/>
      <c r="E2333" s="49"/>
      <c r="F2333" s="49"/>
      <c r="G2333" s="41" t="str">
        <f>IF(C2333="","",VLOOKUP(WEEKDAY(C2333),LIST!$A$15:$B$21,2,FALSE))</f>
        <v/>
      </c>
      <c r="H2333" s="42" t="str">
        <f>IF(B2333="","",IF(L2333=LIST!$A$80,LIST!$A$78,IF(L2333=LIST!$A$81,LIST!$A$78,IF(L2333=LIST!$A$82,LIST!$A$78,IF(IFERROR(VLOOKUP(B2333,'PHR (Project Hourly Rate)'!B:G,6,FALSE),LIST!$A$78)=0,LIST!$A$79,L2333)))))</f>
        <v/>
      </c>
      <c r="I2333" s="42" t="str">
        <f>IF(B2333="","",IF(L2333=LIST!$A$75,"",IF(K2333=LIST!$A$76,LIST!$A$76,IF(L2333=LIST!$A$77,"",IF(L2333=LIST!$A$78,"",IF(L2333=LIST!$A$80,"",IF(L2333=LIST!$A$72,"",IF(L2333=LIST!$A$73,"",IF(L2333=LIST!$A$81,"",IF(L2333=LIST!$A$82,"",IF(L2333=LIST!$A$79,"",IF(K2333=LIST!$A$75,LIST!$A$75,ROUND(J2333*L2333,2)))))))))))))</f>
        <v/>
      </c>
      <c r="J2333" s="43">
        <f>IF(D2333="",0,IF(K2333=LIST!$A$75,0,IF(K2333=LIST!$A$76,0,IF(K2333=LIST!$A$77,0,IF(K2333=LIST!$A$78,0,(MIN(D2333,8)-K2333))))))</f>
        <v>0</v>
      </c>
      <c r="K2333" s="185" t="str">
        <f>IF(D2333="","",IF('CLAIM FORM'!$M$7="",0,IF(L2333=LIST!$A$78,0,IF('CLAIM FORM'!$M$7="R&amp;D",0,IF(E2333="",LIST!$A$75,IF(F2333=LIST!$F$30,0,IFERROR(((VLOOKUP(E2333,'TRAINING CODE'!B:D,3,FALSE)*MIN(D2333,8))),LIST!$A$76)))))))</f>
        <v/>
      </c>
      <c r="L2333" s="183" t="str">
        <f>IF(B2333="","",IF('CLAIM FORM'!$M$7="",LIST!$A$77,IFERROR(VLOOKUP(B2333,'PHR (Project Hourly Rate)'!B:G,6,FALSE),LIST!$A$78)))</f>
        <v/>
      </c>
    </row>
    <row r="2334" spans="1:12" ht="36" customHeight="1">
      <c r="A2334" s="184">
        <v>2332</v>
      </c>
      <c r="B2334" s="46"/>
      <c r="C2334" s="47"/>
      <c r="D2334" s="48"/>
      <c r="E2334" s="49"/>
      <c r="F2334" s="49"/>
      <c r="G2334" s="41" t="str">
        <f>IF(C2334="","",VLOOKUP(WEEKDAY(C2334),LIST!$A$15:$B$21,2,FALSE))</f>
        <v/>
      </c>
      <c r="H2334" s="42" t="str">
        <f>IF(B2334="","",IF(L2334=LIST!$A$80,LIST!$A$78,IF(L2334=LIST!$A$81,LIST!$A$78,IF(L2334=LIST!$A$82,LIST!$A$78,IF(IFERROR(VLOOKUP(B2334,'PHR (Project Hourly Rate)'!B:G,6,FALSE),LIST!$A$78)=0,LIST!$A$79,L2334)))))</f>
        <v/>
      </c>
      <c r="I2334" s="42" t="str">
        <f>IF(B2334="","",IF(L2334=LIST!$A$75,"",IF(K2334=LIST!$A$76,LIST!$A$76,IF(L2334=LIST!$A$77,"",IF(L2334=LIST!$A$78,"",IF(L2334=LIST!$A$80,"",IF(L2334=LIST!$A$72,"",IF(L2334=LIST!$A$73,"",IF(L2334=LIST!$A$81,"",IF(L2334=LIST!$A$82,"",IF(L2334=LIST!$A$79,"",IF(K2334=LIST!$A$75,LIST!$A$75,ROUND(J2334*L2334,2)))))))))))))</f>
        <v/>
      </c>
      <c r="J2334" s="43">
        <f>IF(D2334="",0,IF(K2334=LIST!$A$75,0,IF(K2334=LIST!$A$76,0,IF(K2334=LIST!$A$77,0,IF(K2334=LIST!$A$78,0,(MIN(D2334,8)-K2334))))))</f>
        <v>0</v>
      </c>
      <c r="K2334" s="185" t="str">
        <f>IF(D2334="","",IF('CLAIM FORM'!$M$7="",0,IF(L2334=LIST!$A$78,0,IF('CLAIM FORM'!$M$7="R&amp;D",0,IF(E2334="",LIST!$A$75,IF(F2334=LIST!$F$30,0,IFERROR(((VLOOKUP(E2334,'TRAINING CODE'!B:D,3,FALSE)*MIN(D2334,8))),LIST!$A$76)))))))</f>
        <v/>
      </c>
      <c r="L2334" s="183" t="str">
        <f>IF(B2334="","",IF('CLAIM FORM'!$M$7="",LIST!$A$77,IFERROR(VLOOKUP(B2334,'PHR (Project Hourly Rate)'!B:G,6,FALSE),LIST!$A$78)))</f>
        <v/>
      </c>
    </row>
    <row r="2335" spans="1:12" ht="36" customHeight="1">
      <c r="A2335" s="184">
        <v>2333</v>
      </c>
      <c r="B2335" s="46"/>
      <c r="C2335" s="47"/>
      <c r="D2335" s="48"/>
      <c r="E2335" s="49"/>
      <c r="F2335" s="49"/>
      <c r="G2335" s="41" t="str">
        <f>IF(C2335="","",VLOOKUP(WEEKDAY(C2335),LIST!$A$15:$B$21,2,FALSE))</f>
        <v/>
      </c>
      <c r="H2335" s="42" t="str">
        <f>IF(B2335="","",IF(L2335=LIST!$A$80,LIST!$A$78,IF(L2335=LIST!$A$81,LIST!$A$78,IF(L2335=LIST!$A$82,LIST!$A$78,IF(IFERROR(VLOOKUP(B2335,'PHR (Project Hourly Rate)'!B:G,6,FALSE),LIST!$A$78)=0,LIST!$A$79,L2335)))))</f>
        <v/>
      </c>
      <c r="I2335" s="42" t="str">
        <f>IF(B2335="","",IF(L2335=LIST!$A$75,"",IF(K2335=LIST!$A$76,LIST!$A$76,IF(L2335=LIST!$A$77,"",IF(L2335=LIST!$A$78,"",IF(L2335=LIST!$A$80,"",IF(L2335=LIST!$A$72,"",IF(L2335=LIST!$A$73,"",IF(L2335=LIST!$A$81,"",IF(L2335=LIST!$A$82,"",IF(L2335=LIST!$A$79,"",IF(K2335=LIST!$A$75,LIST!$A$75,ROUND(J2335*L2335,2)))))))))))))</f>
        <v/>
      </c>
      <c r="J2335" s="43">
        <f>IF(D2335="",0,IF(K2335=LIST!$A$75,0,IF(K2335=LIST!$A$76,0,IF(K2335=LIST!$A$77,0,IF(K2335=LIST!$A$78,0,(MIN(D2335,8)-K2335))))))</f>
        <v>0</v>
      </c>
      <c r="K2335" s="185" t="str">
        <f>IF(D2335="","",IF('CLAIM FORM'!$M$7="",0,IF(L2335=LIST!$A$78,0,IF('CLAIM FORM'!$M$7="R&amp;D",0,IF(E2335="",LIST!$A$75,IF(F2335=LIST!$F$30,0,IFERROR(((VLOOKUP(E2335,'TRAINING CODE'!B:D,3,FALSE)*MIN(D2335,8))),LIST!$A$76)))))))</f>
        <v/>
      </c>
      <c r="L2335" s="183" t="str">
        <f>IF(B2335="","",IF('CLAIM FORM'!$M$7="",LIST!$A$77,IFERROR(VLOOKUP(B2335,'PHR (Project Hourly Rate)'!B:G,6,FALSE),LIST!$A$78)))</f>
        <v/>
      </c>
    </row>
    <row r="2336" spans="1:12" ht="36" customHeight="1">
      <c r="A2336" s="184">
        <v>2334</v>
      </c>
      <c r="B2336" s="46"/>
      <c r="C2336" s="47"/>
      <c r="D2336" s="48"/>
      <c r="E2336" s="49"/>
      <c r="F2336" s="49"/>
      <c r="G2336" s="41" t="str">
        <f>IF(C2336="","",VLOOKUP(WEEKDAY(C2336),LIST!$A$15:$B$21,2,FALSE))</f>
        <v/>
      </c>
      <c r="H2336" s="42" t="str">
        <f>IF(B2336="","",IF(L2336=LIST!$A$80,LIST!$A$78,IF(L2336=LIST!$A$81,LIST!$A$78,IF(L2336=LIST!$A$82,LIST!$A$78,IF(IFERROR(VLOOKUP(B2336,'PHR (Project Hourly Rate)'!B:G,6,FALSE),LIST!$A$78)=0,LIST!$A$79,L2336)))))</f>
        <v/>
      </c>
      <c r="I2336" s="42" t="str">
        <f>IF(B2336="","",IF(L2336=LIST!$A$75,"",IF(K2336=LIST!$A$76,LIST!$A$76,IF(L2336=LIST!$A$77,"",IF(L2336=LIST!$A$78,"",IF(L2336=LIST!$A$80,"",IF(L2336=LIST!$A$72,"",IF(L2336=LIST!$A$73,"",IF(L2336=LIST!$A$81,"",IF(L2336=LIST!$A$82,"",IF(L2336=LIST!$A$79,"",IF(K2336=LIST!$A$75,LIST!$A$75,ROUND(J2336*L2336,2)))))))))))))</f>
        <v/>
      </c>
      <c r="J2336" s="43">
        <f>IF(D2336="",0,IF(K2336=LIST!$A$75,0,IF(K2336=LIST!$A$76,0,IF(K2336=LIST!$A$77,0,IF(K2336=LIST!$A$78,0,(MIN(D2336,8)-K2336))))))</f>
        <v>0</v>
      </c>
      <c r="K2336" s="185" t="str">
        <f>IF(D2336="","",IF('CLAIM FORM'!$M$7="",0,IF(L2336=LIST!$A$78,0,IF('CLAIM FORM'!$M$7="R&amp;D",0,IF(E2336="",LIST!$A$75,IF(F2336=LIST!$F$30,0,IFERROR(((VLOOKUP(E2336,'TRAINING CODE'!B:D,3,FALSE)*MIN(D2336,8))),LIST!$A$76)))))))</f>
        <v/>
      </c>
      <c r="L2336" s="183" t="str">
        <f>IF(B2336="","",IF('CLAIM FORM'!$M$7="",LIST!$A$77,IFERROR(VLOOKUP(B2336,'PHR (Project Hourly Rate)'!B:G,6,FALSE),LIST!$A$78)))</f>
        <v/>
      </c>
    </row>
    <row r="2337" spans="1:12" ht="36" customHeight="1">
      <c r="A2337" s="184">
        <v>2335</v>
      </c>
      <c r="B2337" s="46"/>
      <c r="C2337" s="47"/>
      <c r="D2337" s="48"/>
      <c r="E2337" s="49"/>
      <c r="F2337" s="49"/>
      <c r="G2337" s="41" t="str">
        <f>IF(C2337="","",VLOOKUP(WEEKDAY(C2337),LIST!$A$15:$B$21,2,FALSE))</f>
        <v/>
      </c>
      <c r="H2337" s="42" t="str">
        <f>IF(B2337="","",IF(L2337=LIST!$A$80,LIST!$A$78,IF(L2337=LIST!$A$81,LIST!$A$78,IF(L2337=LIST!$A$82,LIST!$A$78,IF(IFERROR(VLOOKUP(B2337,'PHR (Project Hourly Rate)'!B:G,6,FALSE),LIST!$A$78)=0,LIST!$A$79,L2337)))))</f>
        <v/>
      </c>
      <c r="I2337" s="42" t="str">
        <f>IF(B2337="","",IF(L2337=LIST!$A$75,"",IF(K2337=LIST!$A$76,LIST!$A$76,IF(L2337=LIST!$A$77,"",IF(L2337=LIST!$A$78,"",IF(L2337=LIST!$A$80,"",IF(L2337=LIST!$A$72,"",IF(L2337=LIST!$A$73,"",IF(L2337=LIST!$A$81,"",IF(L2337=LIST!$A$82,"",IF(L2337=LIST!$A$79,"",IF(K2337=LIST!$A$75,LIST!$A$75,ROUND(J2337*L2337,2)))))))))))))</f>
        <v/>
      </c>
      <c r="J2337" s="43">
        <f>IF(D2337="",0,IF(K2337=LIST!$A$75,0,IF(K2337=LIST!$A$76,0,IF(K2337=LIST!$A$77,0,IF(K2337=LIST!$A$78,0,(MIN(D2337,8)-K2337))))))</f>
        <v>0</v>
      </c>
      <c r="K2337" s="185" t="str">
        <f>IF(D2337="","",IF('CLAIM FORM'!$M$7="",0,IF(L2337=LIST!$A$78,0,IF('CLAIM FORM'!$M$7="R&amp;D",0,IF(E2337="",LIST!$A$75,IF(F2337=LIST!$F$30,0,IFERROR(((VLOOKUP(E2337,'TRAINING CODE'!B:D,3,FALSE)*MIN(D2337,8))),LIST!$A$76)))))))</f>
        <v/>
      </c>
      <c r="L2337" s="183" t="str">
        <f>IF(B2337="","",IF('CLAIM FORM'!$M$7="",LIST!$A$77,IFERROR(VLOOKUP(B2337,'PHR (Project Hourly Rate)'!B:G,6,FALSE),LIST!$A$78)))</f>
        <v/>
      </c>
    </row>
    <row r="2338" spans="1:12" ht="36" customHeight="1">
      <c r="A2338" s="184">
        <v>2336</v>
      </c>
      <c r="B2338" s="46"/>
      <c r="C2338" s="47"/>
      <c r="D2338" s="48"/>
      <c r="E2338" s="49"/>
      <c r="F2338" s="49"/>
      <c r="G2338" s="41" t="str">
        <f>IF(C2338="","",VLOOKUP(WEEKDAY(C2338),LIST!$A$15:$B$21,2,FALSE))</f>
        <v/>
      </c>
      <c r="H2338" s="42" t="str">
        <f>IF(B2338="","",IF(L2338=LIST!$A$80,LIST!$A$78,IF(L2338=LIST!$A$81,LIST!$A$78,IF(L2338=LIST!$A$82,LIST!$A$78,IF(IFERROR(VLOOKUP(B2338,'PHR (Project Hourly Rate)'!B:G,6,FALSE),LIST!$A$78)=0,LIST!$A$79,L2338)))))</f>
        <v/>
      </c>
      <c r="I2338" s="42" t="str">
        <f>IF(B2338="","",IF(L2338=LIST!$A$75,"",IF(K2338=LIST!$A$76,LIST!$A$76,IF(L2338=LIST!$A$77,"",IF(L2338=LIST!$A$78,"",IF(L2338=LIST!$A$80,"",IF(L2338=LIST!$A$72,"",IF(L2338=LIST!$A$73,"",IF(L2338=LIST!$A$81,"",IF(L2338=LIST!$A$82,"",IF(L2338=LIST!$A$79,"",IF(K2338=LIST!$A$75,LIST!$A$75,ROUND(J2338*L2338,2)))))))))))))</f>
        <v/>
      </c>
      <c r="J2338" s="43">
        <f>IF(D2338="",0,IF(K2338=LIST!$A$75,0,IF(K2338=LIST!$A$76,0,IF(K2338=LIST!$A$77,0,IF(K2338=LIST!$A$78,0,(MIN(D2338,8)-K2338))))))</f>
        <v>0</v>
      </c>
      <c r="K2338" s="185" t="str">
        <f>IF(D2338="","",IF('CLAIM FORM'!$M$7="",0,IF(L2338=LIST!$A$78,0,IF('CLAIM FORM'!$M$7="R&amp;D",0,IF(E2338="",LIST!$A$75,IF(F2338=LIST!$F$30,0,IFERROR(((VLOOKUP(E2338,'TRAINING CODE'!B:D,3,FALSE)*MIN(D2338,8))),LIST!$A$76)))))))</f>
        <v/>
      </c>
      <c r="L2338" s="183" t="str">
        <f>IF(B2338="","",IF('CLAIM FORM'!$M$7="",LIST!$A$77,IFERROR(VLOOKUP(B2338,'PHR (Project Hourly Rate)'!B:G,6,FALSE),LIST!$A$78)))</f>
        <v/>
      </c>
    </row>
    <row r="2339" spans="1:12" ht="36" customHeight="1">
      <c r="A2339" s="184">
        <v>2337</v>
      </c>
      <c r="B2339" s="46"/>
      <c r="C2339" s="47"/>
      <c r="D2339" s="48"/>
      <c r="E2339" s="49"/>
      <c r="F2339" s="49"/>
      <c r="G2339" s="41" t="str">
        <f>IF(C2339="","",VLOOKUP(WEEKDAY(C2339),LIST!$A$15:$B$21,2,FALSE))</f>
        <v/>
      </c>
      <c r="H2339" s="42" t="str">
        <f>IF(B2339="","",IF(L2339=LIST!$A$80,LIST!$A$78,IF(L2339=LIST!$A$81,LIST!$A$78,IF(L2339=LIST!$A$82,LIST!$A$78,IF(IFERROR(VLOOKUP(B2339,'PHR (Project Hourly Rate)'!B:G,6,FALSE),LIST!$A$78)=0,LIST!$A$79,L2339)))))</f>
        <v/>
      </c>
      <c r="I2339" s="42" t="str">
        <f>IF(B2339="","",IF(L2339=LIST!$A$75,"",IF(K2339=LIST!$A$76,LIST!$A$76,IF(L2339=LIST!$A$77,"",IF(L2339=LIST!$A$78,"",IF(L2339=LIST!$A$80,"",IF(L2339=LIST!$A$72,"",IF(L2339=LIST!$A$73,"",IF(L2339=LIST!$A$81,"",IF(L2339=LIST!$A$82,"",IF(L2339=LIST!$A$79,"",IF(K2339=LIST!$A$75,LIST!$A$75,ROUND(J2339*L2339,2)))))))))))))</f>
        <v/>
      </c>
      <c r="J2339" s="43">
        <f>IF(D2339="",0,IF(K2339=LIST!$A$75,0,IF(K2339=LIST!$A$76,0,IF(K2339=LIST!$A$77,0,IF(K2339=LIST!$A$78,0,(MIN(D2339,8)-K2339))))))</f>
        <v>0</v>
      </c>
      <c r="K2339" s="185" t="str">
        <f>IF(D2339="","",IF('CLAIM FORM'!$M$7="",0,IF(L2339=LIST!$A$78,0,IF('CLAIM FORM'!$M$7="R&amp;D",0,IF(E2339="",LIST!$A$75,IF(F2339=LIST!$F$30,0,IFERROR(((VLOOKUP(E2339,'TRAINING CODE'!B:D,3,FALSE)*MIN(D2339,8))),LIST!$A$76)))))))</f>
        <v/>
      </c>
      <c r="L2339" s="183" t="str">
        <f>IF(B2339="","",IF('CLAIM FORM'!$M$7="",LIST!$A$77,IFERROR(VLOOKUP(B2339,'PHR (Project Hourly Rate)'!B:G,6,FALSE),LIST!$A$78)))</f>
        <v/>
      </c>
    </row>
    <row r="2340" spans="1:12" ht="36" customHeight="1">
      <c r="A2340" s="184">
        <v>2338</v>
      </c>
      <c r="B2340" s="46"/>
      <c r="C2340" s="47"/>
      <c r="D2340" s="48"/>
      <c r="E2340" s="49"/>
      <c r="F2340" s="49"/>
      <c r="G2340" s="41" t="str">
        <f>IF(C2340="","",VLOOKUP(WEEKDAY(C2340),LIST!$A$15:$B$21,2,FALSE))</f>
        <v/>
      </c>
      <c r="H2340" s="42" t="str">
        <f>IF(B2340="","",IF(L2340=LIST!$A$80,LIST!$A$78,IF(L2340=LIST!$A$81,LIST!$A$78,IF(L2340=LIST!$A$82,LIST!$A$78,IF(IFERROR(VLOOKUP(B2340,'PHR (Project Hourly Rate)'!B:G,6,FALSE),LIST!$A$78)=0,LIST!$A$79,L2340)))))</f>
        <v/>
      </c>
      <c r="I2340" s="42" t="str">
        <f>IF(B2340="","",IF(L2340=LIST!$A$75,"",IF(K2340=LIST!$A$76,LIST!$A$76,IF(L2340=LIST!$A$77,"",IF(L2340=LIST!$A$78,"",IF(L2340=LIST!$A$80,"",IF(L2340=LIST!$A$72,"",IF(L2340=LIST!$A$73,"",IF(L2340=LIST!$A$81,"",IF(L2340=LIST!$A$82,"",IF(L2340=LIST!$A$79,"",IF(K2340=LIST!$A$75,LIST!$A$75,ROUND(J2340*L2340,2)))))))))))))</f>
        <v/>
      </c>
      <c r="J2340" s="43">
        <f>IF(D2340="",0,IF(K2340=LIST!$A$75,0,IF(K2340=LIST!$A$76,0,IF(K2340=LIST!$A$77,0,IF(K2340=LIST!$A$78,0,(MIN(D2340,8)-K2340))))))</f>
        <v>0</v>
      </c>
      <c r="K2340" s="185" t="str">
        <f>IF(D2340="","",IF('CLAIM FORM'!$M$7="",0,IF(L2340=LIST!$A$78,0,IF('CLAIM FORM'!$M$7="R&amp;D",0,IF(E2340="",LIST!$A$75,IF(F2340=LIST!$F$30,0,IFERROR(((VLOOKUP(E2340,'TRAINING CODE'!B:D,3,FALSE)*MIN(D2340,8))),LIST!$A$76)))))))</f>
        <v/>
      </c>
      <c r="L2340" s="183" t="str">
        <f>IF(B2340="","",IF('CLAIM FORM'!$M$7="",LIST!$A$77,IFERROR(VLOOKUP(B2340,'PHR (Project Hourly Rate)'!B:G,6,FALSE),LIST!$A$78)))</f>
        <v/>
      </c>
    </row>
    <row r="2341" spans="1:12" ht="36" customHeight="1">
      <c r="A2341" s="184">
        <v>2339</v>
      </c>
      <c r="B2341" s="46"/>
      <c r="C2341" s="47"/>
      <c r="D2341" s="48"/>
      <c r="E2341" s="49"/>
      <c r="F2341" s="49"/>
      <c r="G2341" s="41" t="str">
        <f>IF(C2341="","",VLOOKUP(WEEKDAY(C2341),LIST!$A$15:$B$21,2,FALSE))</f>
        <v/>
      </c>
      <c r="H2341" s="42" t="str">
        <f>IF(B2341="","",IF(L2341=LIST!$A$80,LIST!$A$78,IF(L2341=LIST!$A$81,LIST!$A$78,IF(L2341=LIST!$A$82,LIST!$A$78,IF(IFERROR(VLOOKUP(B2341,'PHR (Project Hourly Rate)'!B:G,6,FALSE),LIST!$A$78)=0,LIST!$A$79,L2341)))))</f>
        <v/>
      </c>
      <c r="I2341" s="42" t="str">
        <f>IF(B2341="","",IF(L2341=LIST!$A$75,"",IF(K2341=LIST!$A$76,LIST!$A$76,IF(L2341=LIST!$A$77,"",IF(L2341=LIST!$A$78,"",IF(L2341=LIST!$A$80,"",IF(L2341=LIST!$A$72,"",IF(L2341=LIST!$A$73,"",IF(L2341=LIST!$A$81,"",IF(L2341=LIST!$A$82,"",IF(L2341=LIST!$A$79,"",IF(K2341=LIST!$A$75,LIST!$A$75,ROUND(J2341*L2341,2)))))))))))))</f>
        <v/>
      </c>
      <c r="J2341" s="43">
        <f>IF(D2341="",0,IF(K2341=LIST!$A$75,0,IF(K2341=LIST!$A$76,0,IF(K2341=LIST!$A$77,0,IF(K2341=LIST!$A$78,0,(MIN(D2341,8)-K2341))))))</f>
        <v>0</v>
      </c>
      <c r="K2341" s="185" t="str">
        <f>IF(D2341="","",IF('CLAIM FORM'!$M$7="",0,IF(L2341=LIST!$A$78,0,IF('CLAIM FORM'!$M$7="R&amp;D",0,IF(E2341="",LIST!$A$75,IF(F2341=LIST!$F$30,0,IFERROR(((VLOOKUP(E2341,'TRAINING CODE'!B:D,3,FALSE)*MIN(D2341,8))),LIST!$A$76)))))))</f>
        <v/>
      </c>
      <c r="L2341" s="183" t="str">
        <f>IF(B2341="","",IF('CLAIM FORM'!$M$7="",LIST!$A$77,IFERROR(VLOOKUP(B2341,'PHR (Project Hourly Rate)'!B:G,6,FALSE),LIST!$A$78)))</f>
        <v/>
      </c>
    </row>
    <row r="2342" spans="1:12" ht="36" customHeight="1">
      <c r="A2342" s="184">
        <v>2340</v>
      </c>
      <c r="B2342" s="46"/>
      <c r="C2342" s="47"/>
      <c r="D2342" s="48"/>
      <c r="E2342" s="49"/>
      <c r="F2342" s="49"/>
      <c r="G2342" s="41" t="str">
        <f>IF(C2342="","",VLOOKUP(WEEKDAY(C2342),LIST!$A$15:$B$21,2,FALSE))</f>
        <v/>
      </c>
      <c r="H2342" s="42" t="str">
        <f>IF(B2342="","",IF(L2342=LIST!$A$80,LIST!$A$78,IF(L2342=LIST!$A$81,LIST!$A$78,IF(L2342=LIST!$A$82,LIST!$A$78,IF(IFERROR(VLOOKUP(B2342,'PHR (Project Hourly Rate)'!B:G,6,FALSE),LIST!$A$78)=0,LIST!$A$79,L2342)))))</f>
        <v/>
      </c>
      <c r="I2342" s="42" t="str">
        <f>IF(B2342="","",IF(L2342=LIST!$A$75,"",IF(K2342=LIST!$A$76,LIST!$A$76,IF(L2342=LIST!$A$77,"",IF(L2342=LIST!$A$78,"",IF(L2342=LIST!$A$80,"",IF(L2342=LIST!$A$72,"",IF(L2342=LIST!$A$73,"",IF(L2342=LIST!$A$81,"",IF(L2342=LIST!$A$82,"",IF(L2342=LIST!$A$79,"",IF(K2342=LIST!$A$75,LIST!$A$75,ROUND(J2342*L2342,2)))))))))))))</f>
        <v/>
      </c>
      <c r="J2342" s="43">
        <f>IF(D2342="",0,IF(K2342=LIST!$A$75,0,IF(K2342=LIST!$A$76,0,IF(K2342=LIST!$A$77,0,IF(K2342=LIST!$A$78,0,(MIN(D2342,8)-K2342))))))</f>
        <v>0</v>
      </c>
      <c r="K2342" s="185" t="str">
        <f>IF(D2342="","",IF('CLAIM FORM'!$M$7="",0,IF(L2342=LIST!$A$78,0,IF('CLAIM FORM'!$M$7="R&amp;D",0,IF(E2342="",LIST!$A$75,IF(F2342=LIST!$F$30,0,IFERROR(((VLOOKUP(E2342,'TRAINING CODE'!B:D,3,FALSE)*MIN(D2342,8))),LIST!$A$76)))))))</f>
        <v/>
      </c>
      <c r="L2342" s="183" t="str">
        <f>IF(B2342="","",IF('CLAIM FORM'!$M$7="",LIST!$A$77,IFERROR(VLOOKUP(B2342,'PHR (Project Hourly Rate)'!B:G,6,FALSE),LIST!$A$78)))</f>
        <v/>
      </c>
    </row>
    <row r="2343" spans="1:12" ht="36" customHeight="1">
      <c r="A2343" s="184">
        <v>2341</v>
      </c>
      <c r="B2343" s="46"/>
      <c r="C2343" s="47"/>
      <c r="D2343" s="48"/>
      <c r="E2343" s="49"/>
      <c r="F2343" s="49"/>
      <c r="G2343" s="41" t="str">
        <f>IF(C2343="","",VLOOKUP(WEEKDAY(C2343),LIST!$A$15:$B$21,2,FALSE))</f>
        <v/>
      </c>
      <c r="H2343" s="42" t="str">
        <f>IF(B2343="","",IF(L2343=LIST!$A$80,LIST!$A$78,IF(L2343=LIST!$A$81,LIST!$A$78,IF(L2343=LIST!$A$82,LIST!$A$78,IF(IFERROR(VLOOKUP(B2343,'PHR (Project Hourly Rate)'!B:G,6,FALSE),LIST!$A$78)=0,LIST!$A$79,L2343)))))</f>
        <v/>
      </c>
      <c r="I2343" s="42" t="str">
        <f>IF(B2343="","",IF(L2343=LIST!$A$75,"",IF(K2343=LIST!$A$76,LIST!$A$76,IF(L2343=LIST!$A$77,"",IF(L2343=LIST!$A$78,"",IF(L2343=LIST!$A$80,"",IF(L2343=LIST!$A$72,"",IF(L2343=LIST!$A$73,"",IF(L2343=LIST!$A$81,"",IF(L2343=LIST!$A$82,"",IF(L2343=LIST!$A$79,"",IF(K2343=LIST!$A$75,LIST!$A$75,ROUND(J2343*L2343,2)))))))))))))</f>
        <v/>
      </c>
      <c r="J2343" s="43">
        <f>IF(D2343="",0,IF(K2343=LIST!$A$75,0,IF(K2343=LIST!$A$76,0,IF(K2343=LIST!$A$77,0,IF(K2343=LIST!$A$78,0,(MIN(D2343,8)-K2343))))))</f>
        <v>0</v>
      </c>
      <c r="K2343" s="185" t="str">
        <f>IF(D2343="","",IF('CLAIM FORM'!$M$7="",0,IF(L2343=LIST!$A$78,0,IF('CLAIM FORM'!$M$7="R&amp;D",0,IF(E2343="",LIST!$A$75,IF(F2343=LIST!$F$30,0,IFERROR(((VLOOKUP(E2343,'TRAINING CODE'!B:D,3,FALSE)*MIN(D2343,8))),LIST!$A$76)))))))</f>
        <v/>
      </c>
      <c r="L2343" s="183" t="str">
        <f>IF(B2343="","",IF('CLAIM FORM'!$M$7="",LIST!$A$77,IFERROR(VLOOKUP(B2343,'PHR (Project Hourly Rate)'!B:G,6,FALSE),LIST!$A$78)))</f>
        <v/>
      </c>
    </row>
    <row r="2344" spans="1:12" ht="36" customHeight="1">
      <c r="A2344" s="184">
        <v>2342</v>
      </c>
      <c r="B2344" s="46"/>
      <c r="C2344" s="47"/>
      <c r="D2344" s="48"/>
      <c r="E2344" s="49"/>
      <c r="F2344" s="49"/>
      <c r="G2344" s="41" t="str">
        <f>IF(C2344="","",VLOOKUP(WEEKDAY(C2344),LIST!$A$15:$B$21,2,FALSE))</f>
        <v/>
      </c>
      <c r="H2344" s="42" t="str">
        <f>IF(B2344="","",IF(L2344=LIST!$A$80,LIST!$A$78,IF(L2344=LIST!$A$81,LIST!$A$78,IF(L2344=LIST!$A$82,LIST!$A$78,IF(IFERROR(VLOOKUP(B2344,'PHR (Project Hourly Rate)'!B:G,6,FALSE),LIST!$A$78)=0,LIST!$A$79,L2344)))))</f>
        <v/>
      </c>
      <c r="I2344" s="42" t="str">
        <f>IF(B2344="","",IF(L2344=LIST!$A$75,"",IF(K2344=LIST!$A$76,LIST!$A$76,IF(L2344=LIST!$A$77,"",IF(L2344=LIST!$A$78,"",IF(L2344=LIST!$A$80,"",IF(L2344=LIST!$A$72,"",IF(L2344=LIST!$A$73,"",IF(L2344=LIST!$A$81,"",IF(L2344=LIST!$A$82,"",IF(L2344=LIST!$A$79,"",IF(K2344=LIST!$A$75,LIST!$A$75,ROUND(J2344*L2344,2)))))))))))))</f>
        <v/>
      </c>
      <c r="J2344" s="43">
        <f>IF(D2344="",0,IF(K2344=LIST!$A$75,0,IF(K2344=LIST!$A$76,0,IF(K2344=LIST!$A$77,0,IF(K2344=LIST!$A$78,0,(MIN(D2344,8)-K2344))))))</f>
        <v>0</v>
      </c>
      <c r="K2344" s="185" t="str">
        <f>IF(D2344="","",IF('CLAIM FORM'!$M$7="",0,IF(L2344=LIST!$A$78,0,IF('CLAIM FORM'!$M$7="R&amp;D",0,IF(E2344="",LIST!$A$75,IF(F2344=LIST!$F$30,0,IFERROR(((VLOOKUP(E2344,'TRAINING CODE'!B:D,3,FALSE)*MIN(D2344,8))),LIST!$A$76)))))))</f>
        <v/>
      </c>
      <c r="L2344" s="183" t="str">
        <f>IF(B2344="","",IF('CLAIM FORM'!$M$7="",LIST!$A$77,IFERROR(VLOOKUP(B2344,'PHR (Project Hourly Rate)'!B:G,6,FALSE),LIST!$A$78)))</f>
        <v/>
      </c>
    </row>
    <row r="2345" spans="1:12" ht="36" customHeight="1">
      <c r="A2345" s="184">
        <v>2343</v>
      </c>
      <c r="B2345" s="46"/>
      <c r="C2345" s="47"/>
      <c r="D2345" s="48"/>
      <c r="E2345" s="49"/>
      <c r="F2345" s="49"/>
      <c r="G2345" s="41" t="str">
        <f>IF(C2345="","",VLOOKUP(WEEKDAY(C2345),LIST!$A$15:$B$21,2,FALSE))</f>
        <v/>
      </c>
      <c r="H2345" s="42" t="str">
        <f>IF(B2345="","",IF(L2345=LIST!$A$80,LIST!$A$78,IF(L2345=LIST!$A$81,LIST!$A$78,IF(L2345=LIST!$A$82,LIST!$A$78,IF(IFERROR(VLOOKUP(B2345,'PHR (Project Hourly Rate)'!B:G,6,FALSE),LIST!$A$78)=0,LIST!$A$79,L2345)))))</f>
        <v/>
      </c>
      <c r="I2345" s="42" t="str">
        <f>IF(B2345="","",IF(L2345=LIST!$A$75,"",IF(K2345=LIST!$A$76,LIST!$A$76,IF(L2345=LIST!$A$77,"",IF(L2345=LIST!$A$78,"",IF(L2345=LIST!$A$80,"",IF(L2345=LIST!$A$72,"",IF(L2345=LIST!$A$73,"",IF(L2345=LIST!$A$81,"",IF(L2345=LIST!$A$82,"",IF(L2345=LIST!$A$79,"",IF(K2345=LIST!$A$75,LIST!$A$75,ROUND(J2345*L2345,2)))))))))))))</f>
        <v/>
      </c>
      <c r="J2345" s="43">
        <f>IF(D2345="",0,IF(K2345=LIST!$A$75,0,IF(K2345=LIST!$A$76,0,IF(K2345=LIST!$A$77,0,IF(K2345=LIST!$A$78,0,(MIN(D2345,8)-K2345))))))</f>
        <v>0</v>
      </c>
      <c r="K2345" s="185" t="str">
        <f>IF(D2345="","",IF('CLAIM FORM'!$M$7="",0,IF(L2345=LIST!$A$78,0,IF('CLAIM FORM'!$M$7="R&amp;D",0,IF(E2345="",LIST!$A$75,IF(F2345=LIST!$F$30,0,IFERROR(((VLOOKUP(E2345,'TRAINING CODE'!B:D,3,FALSE)*MIN(D2345,8))),LIST!$A$76)))))))</f>
        <v/>
      </c>
      <c r="L2345" s="183" t="str">
        <f>IF(B2345="","",IF('CLAIM FORM'!$M$7="",LIST!$A$77,IFERROR(VLOOKUP(B2345,'PHR (Project Hourly Rate)'!B:G,6,FALSE),LIST!$A$78)))</f>
        <v/>
      </c>
    </row>
    <row r="2346" spans="1:12" ht="36" customHeight="1">
      <c r="A2346" s="184">
        <v>2344</v>
      </c>
      <c r="B2346" s="46"/>
      <c r="C2346" s="47"/>
      <c r="D2346" s="48"/>
      <c r="E2346" s="49"/>
      <c r="F2346" s="49"/>
      <c r="G2346" s="41" t="str">
        <f>IF(C2346="","",VLOOKUP(WEEKDAY(C2346),LIST!$A$15:$B$21,2,FALSE))</f>
        <v/>
      </c>
      <c r="H2346" s="42" t="str">
        <f>IF(B2346="","",IF(L2346=LIST!$A$80,LIST!$A$78,IF(L2346=LIST!$A$81,LIST!$A$78,IF(L2346=LIST!$A$82,LIST!$A$78,IF(IFERROR(VLOOKUP(B2346,'PHR (Project Hourly Rate)'!B:G,6,FALSE),LIST!$A$78)=0,LIST!$A$79,L2346)))))</f>
        <v/>
      </c>
      <c r="I2346" s="42" t="str">
        <f>IF(B2346="","",IF(L2346=LIST!$A$75,"",IF(K2346=LIST!$A$76,LIST!$A$76,IF(L2346=LIST!$A$77,"",IF(L2346=LIST!$A$78,"",IF(L2346=LIST!$A$80,"",IF(L2346=LIST!$A$72,"",IF(L2346=LIST!$A$73,"",IF(L2346=LIST!$A$81,"",IF(L2346=LIST!$A$82,"",IF(L2346=LIST!$A$79,"",IF(K2346=LIST!$A$75,LIST!$A$75,ROUND(J2346*L2346,2)))))))))))))</f>
        <v/>
      </c>
      <c r="J2346" s="43">
        <f>IF(D2346="",0,IF(K2346=LIST!$A$75,0,IF(K2346=LIST!$A$76,0,IF(K2346=LIST!$A$77,0,IF(K2346=LIST!$A$78,0,(MIN(D2346,8)-K2346))))))</f>
        <v>0</v>
      </c>
      <c r="K2346" s="185" t="str">
        <f>IF(D2346="","",IF('CLAIM FORM'!$M$7="",0,IF(L2346=LIST!$A$78,0,IF('CLAIM FORM'!$M$7="R&amp;D",0,IF(E2346="",LIST!$A$75,IF(F2346=LIST!$F$30,0,IFERROR(((VLOOKUP(E2346,'TRAINING CODE'!B:D,3,FALSE)*MIN(D2346,8))),LIST!$A$76)))))))</f>
        <v/>
      </c>
      <c r="L2346" s="183" t="str">
        <f>IF(B2346="","",IF('CLAIM FORM'!$M$7="",LIST!$A$77,IFERROR(VLOOKUP(B2346,'PHR (Project Hourly Rate)'!B:G,6,FALSE),LIST!$A$78)))</f>
        <v/>
      </c>
    </row>
    <row r="2347" spans="1:12" ht="36" customHeight="1">
      <c r="A2347" s="184">
        <v>2345</v>
      </c>
      <c r="B2347" s="46"/>
      <c r="C2347" s="47"/>
      <c r="D2347" s="48"/>
      <c r="E2347" s="49"/>
      <c r="F2347" s="49"/>
      <c r="G2347" s="41" t="str">
        <f>IF(C2347="","",VLOOKUP(WEEKDAY(C2347),LIST!$A$15:$B$21,2,FALSE))</f>
        <v/>
      </c>
      <c r="H2347" s="42" t="str">
        <f>IF(B2347="","",IF(L2347=LIST!$A$80,LIST!$A$78,IF(L2347=LIST!$A$81,LIST!$A$78,IF(L2347=LIST!$A$82,LIST!$A$78,IF(IFERROR(VLOOKUP(B2347,'PHR (Project Hourly Rate)'!B:G,6,FALSE),LIST!$A$78)=0,LIST!$A$79,L2347)))))</f>
        <v/>
      </c>
      <c r="I2347" s="42" t="str">
        <f>IF(B2347="","",IF(L2347=LIST!$A$75,"",IF(K2347=LIST!$A$76,LIST!$A$76,IF(L2347=LIST!$A$77,"",IF(L2347=LIST!$A$78,"",IF(L2347=LIST!$A$80,"",IF(L2347=LIST!$A$72,"",IF(L2347=LIST!$A$73,"",IF(L2347=LIST!$A$81,"",IF(L2347=LIST!$A$82,"",IF(L2347=LIST!$A$79,"",IF(K2347=LIST!$A$75,LIST!$A$75,ROUND(J2347*L2347,2)))))))))))))</f>
        <v/>
      </c>
      <c r="J2347" s="43">
        <f>IF(D2347="",0,IF(K2347=LIST!$A$75,0,IF(K2347=LIST!$A$76,0,IF(K2347=LIST!$A$77,0,IF(K2347=LIST!$A$78,0,(MIN(D2347,8)-K2347))))))</f>
        <v>0</v>
      </c>
      <c r="K2347" s="185" t="str">
        <f>IF(D2347="","",IF('CLAIM FORM'!$M$7="",0,IF(L2347=LIST!$A$78,0,IF('CLAIM FORM'!$M$7="R&amp;D",0,IF(E2347="",LIST!$A$75,IF(F2347=LIST!$F$30,0,IFERROR(((VLOOKUP(E2347,'TRAINING CODE'!B:D,3,FALSE)*MIN(D2347,8))),LIST!$A$76)))))))</f>
        <v/>
      </c>
      <c r="L2347" s="183" t="str">
        <f>IF(B2347="","",IF('CLAIM FORM'!$M$7="",LIST!$A$77,IFERROR(VLOOKUP(B2347,'PHR (Project Hourly Rate)'!B:G,6,FALSE),LIST!$A$78)))</f>
        <v/>
      </c>
    </row>
    <row r="2348" spans="1:12" ht="36" customHeight="1">
      <c r="A2348" s="184">
        <v>2346</v>
      </c>
      <c r="B2348" s="46"/>
      <c r="C2348" s="47"/>
      <c r="D2348" s="48"/>
      <c r="E2348" s="49"/>
      <c r="F2348" s="49"/>
      <c r="G2348" s="41" t="str">
        <f>IF(C2348="","",VLOOKUP(WEEKDAY(C2348),LIST!$A$15:$B$21,2,FALSE))</f>
        <v/>
      </c>
      <c r="H2348" s="42" t="str">
        <f>IF(B2348="","",IF(L2348=LIST!$A$80,LIST!$A$78,IF(L2348=LIST!$A$81,LIST!$A$78,IF(L2348=LIST!$A$82,LIST!$A$78,IF(IFERROR(VLOOKUP(B2348,'PHR (Project Hourly Rate)'!B:G,6,FALSE),LIST!$A$78)=0,LIST!$A$79,L2348)))))</f>
        <v/>
      </c>
      <c r="I2348" s="42" t="str">
        <f>IF(B2348="","",IF(L2348=LIST!$A$75,"",IF(K2348=LIST!$A$76,LIST!$A$76,IF(L2348=LIST!$A$77,"",IF(L2348=LIST!$A$78,"",IF(L2348=LIST!$A$80,"",IF(L2348=LIST!$A$72,"",IF(L2348=LIST!$A$73,"",IF(L2348=LIST!$A$81,"",IF(L2348=LIST!$A$82,"",IF(L2348=LIST!$A$79,"",IF(K2348=LIST!$A$75,LIST!$A$75,ROUND(J2348*L2348,2)))))))))))))</f>
        <v/>
      </c>
      <c r="J2348" s="43">
        <f>IF(D2348="",0,IF(K2348=LIST!$A$75,0,IF(K2348=LIST!$A$76,0,IF(K2348=LIST!$A$77,0,IF(K2348=LIST!$A$78,0,(MIN(D2348,8)-K2348))))))</f>
        <v>0</v>
      </c>
      <c r="K2348" s="185" t="str">
        <f>IF(D2348="","",IF('CLAIM FORM'!$M$7="",0,IF(L2348=LIST!$A$78,0,IF('CLAIM FORM'!$M$7="R&amp;D",0,IF(E2348="",LIST!$A$75,IF(F2348=LIST!$F$30,0,IFERROR(((VLOOKUP(E2348,'TRAINING CODE'!B:D,3,FALSE)*MIN(D2348,8))),LIST!$A$76)))))))</f>
        <v/>
      </c>
      <c r="L2348" s="183" t="str">
        <f>IF(B2348="","",IF('CLAIM FORM'!$M$7="",LIST!$A$77,IFERROR(VLOOKUP(B2348,'PHR (Project Hourly Rate)'!B:G,6,FALSE),LIST!$A$78)))</f>
        <v/>
      </c>
    </row>
    <row r="2349" spans="1:12" ht="36" customHeight="1">
      <c r="A2349" s="184">
        <v>2347</v>
      </c>
      <c r="B2349" s="46"/>
      <c r="C2349" s="47"/>
      <c r="D2349" s="48"/>
      <c r="E2349" s="49"/>
      <c r="F2349" s="49"/>
      <c r="G2349" s="41" t="str">
        <f>IF(C2349="","",VLOOKUP(WEEKDAY(C2349),LIST!$A$15:$B$21,2,FALSE))</f>
        <v/>
      </c>
      <c r="H2349" s="42" t="str">
        <f>IF(B2349="","",IF(L2349=LIST!$A$80,LIST!$A$78,IF(L2349=LIST!$A$81,LIST!$A$78,IF(L2349=LIST!$A$82,LIST!$A$78,IF(IFERROR(VLOOKUP(B2349,'PHR (Project Hourly Rate)'!B:G,6,FALSE),LIST!$A$78)=0,LIST!$A$79,L2349)))))</f>
        <v/>
      </c>
      <c r="I2349" s="42" t="str">
        <f>IF(B2349="","",IF(L2349=LIST!$A$75,"",IF(K2349=LIST!$A$76,LIST!$A$76,IF(L2349=LIST!$A$77,"",IF(L2349=LIST!$A$78,"",IF(L2349=LIST!$A$80,"",IF(L2349=LIST!$A$72,"",IF(L2349=LIST!$A$73,"",IF(L2349=LIST!$A$81,"",IF(L2349=LIST!$A$82,"",IF(L2349=LIST!$A$79,"",IF(K2349=LIST!$A$75,LIST!$A$75,ROUND(J2349*L2349,2)))))))))))))</f>
        <v/>
      </c>
      <c r="J2349" s="43">
        <f>IF(D2349="",0,IF(K2349=LIST!$A$75,0,IF(K2349=LIST!$A$76,0,IF(K2349=LIST!$A$77,0,IF(K2349=LIST!$A$78,0,(MIN(D2349,8)-K2349))))))</f>
        <v>0</v>
      </c>
      <c r="K2349" s="185" t="str">
        <f>IF(D2349="","",IF('CLAIM FORM'!$M$7="",0,IF(L2349=LIST!$A$78,0,IF('CLAIM FORM'!$M$7="R&amp;D",0,IF(E2349="",LIST!$A$75,IF(F2349=LIST!$F$30,0,IFERROR(((VLOOKUP(E2349,'TRAINING CODE'!B:D,3,FALSE)*MIN(D2349,8))),LIST!$A$76)))))))</f>
        <v/>
      </c>
      <c r="L2349" s="183" t="str">
        <f>IF(B2349="","",IF('CLAIM FORM'!$M$7="",LIST!$A$77,IFERROR(VLOOKUP(B2349,'PHR (Project Hourly Rate)'!B:G,6,FALSE),LIST!$A$78)))</f>
        <v/>
      </c>
    </row>
    <row r="2350" spans="1:12" ht="36" customHeight="1">
      <c r="A2350" s="184">
        <v>2348</v>
      </c>
      <c r="B2350" s="46"/>
      <c r="C2350" s="47"/>
      <c r="D2350" s="48"/>
      <c r="E2350" s="49"/>
      <c r="F2350" s="49"/>
      <c r="G2350" s="41" t="str">
        <f>IF(C2350="","",VLOOKUP(WEEKDAY(C2350),LIST!$A$15:$B$21,2,FALSE))</f>
        <v/>
      </c>
      <c r="H2350" s="42" t="str">
        <f>IF(B2350="","",IF(L2350=LIST!$A$80,LIST!$A$78,IF(L2350=LIST!$A$81,LIST!$A$78,IF(L2350=LIST!$A$82,LIST!$A$78,IF(IFERROR(VLOOKUP(B2350,'PHR (Project Hourly Rate)'!B:G,6,FALSE),LIST!$A$78)=0,LIST!$A$79,L2350)))))</f>
        <v/>
      </c>
      <c r="I2350" s="42" t="str">
        <f>IF(B2350="","",IF(L2350=LIST!$A$75,"",IF(K2350=LIST!$A$76,LIST!$A$76,IF(L2350=LIST!$A$77,"",IF(L2350=LIST!$A$78,"",IF(L2350=LIST!$A$80,"",IF(L2350=LIST!$A$72,"",IF(L2350=LIST!$A$73,"",IF(L2350=LIST!$A$81,"",IF(L2350=LIST!$A$82,"",IF(L2350=LIST!$A$79,"",IF(K2350=LIST!$A$75,LIST!$A$75,ROUND(J2350*L2350,2)))))))))))))</f>
        <v/>
      </c>
      <c r="J2350" s="43">
        <f>IF(D2350="",0,IF(K2350=LIST!$A$75,0,IF(K2350=LIST!$A$76,0,IF(K2350=LIST!$A$77,0,IF(K2350=LIST!$A$78,0,(MIN(D2350,8)-K2350))))))</f>
        <v>0</v>
      </c>
      <c r="K2350" s="185" t="str">
        <f>IF(D2350="","",IF('CLAIM FORM'!$M$7="",0,IF(L2350=LIST!$A$78,0,IF('CLAIM FORM'!$M$7="R&amp;D",0,IF(E2350="",LIST!$A$75,IF(F2350=LIST!$F$30,0,IFERROR(((VLOOKUP(E2350,'TRAINING CODE'!B:D,3,FALSE)*MIN(D2350,8))),LIST!$A$76)))))))</f>
        <v/>
      </c>
      <c r="L2350" s="183" t="str">
        <f>IF(B2350="","",IF('CLAIM FORM'!$M$7="",LIST!$A$77,IFERROR(VLOOKUP(B2350,'PHR (Project Hourly Rate)'!B:G,6,FALSE),LIST!$A$78)))</f>
        <v/>
      </c>
    </row>
    <row r="2351" spans="1:12" ht="36" customHeight="1">
      <c r="A2351" s="184">
        <v>2349</v>
      </c>
      <c r="B2351" s="46"/>
      <c r="C2351" s="47"/>
      <c r="D2351" s="48"/>
      <c r="E2351" s="49"/>
      <c r="F2351" s="49"/>
      <c r="G2351" s="41" t="str">
        <f>IF(C2351="","",VLOOKUP(WEEKDAY(C2351),LIST!$A$15:$B$21,2,FALSE))</f>
        <v/>
      </c>
      <c r="H2351" s="42" t="str">
        <f>IF(B2351="","",IF(L2351=LIST!$A$80,LIST!$A$78,IF(L2351=LIST!$A$81,LIST!$A$78,IF(L2351=LIST!$A$82,LIST!$A$78,IF(IFERROR(VLOOKUP(B2351,'PHR (Project Hourly Rate)'!B:G,6,FALSE),LIST!$A$78)=0,LIST!$A$79,L2351)))))</f>
        <v/>
      </c>
      <c r="I2351" s="42" t="str">
        <f>IF(B2351="","",IF(L2351=LIST!$A$75,"",IF(K2351=LIST!$A$76,LIST!$A$76,IF(L2351=LIST!$A$77,"",IF(L2351=LIST!$A$78,"",IF(L2351=LIST!$A$80,"",IF(L2351=LIST!$A$72,"",IF(L2351=LIST!$A$73,"",IF(L2351=LIST!$A$81,"",IF(L2351=LIST!$A$82,"",IF(L2351=LIST!$A$79,"",IF(K2351=LIST!$A$75,LIST!$A$75,ROUND(J2351*L2351,2)))))))))))))</f>
        <v/>
      </c>
      <c r="J2351" s="43">
        <f>IF(D2351="",0,IF(K2351=LIST!$A$75,0,IF(K2351=LIST!$A$76,0,IF(K2351=LIST!$A$77,0,IF(K2351=LIST!$A$78,0,(MIN(D2351,8)-K2351))))))</f>
        <v>0</v>
      </c>
      <c r="K2351" s="185" t="str">
        <f>IF(D2351="","",IF('CLAIM FORM'!$M$7="",0,IF(L2351=LIST!$A$78,0,IF('CLAIM FORM'!$M$7="R&amp;D",0,IF(E2351="",LIST!$A$75,IF(F2351=LIST!$F$30,0,IFERROR(((VLOOKUP(E2351,'TRAINING CODE'!B:D,3,FALSE)*MIN(D2351,8))),LIST!$A$76)))))))</f>
        <v/>
      </c>
      <c r="L2351" s="183" t="str">
        <f>IF(B2351="","",IF('CLAIM FORM'!$M$7="",LIST!$A$77,IFERROR(VLOOKUP(B2351,'PHR (Project Hourly Rate)'!B:G,6,FALSE),LIST!$A$78)))</f>
        <v/>
      </c>
    </row>
    <row r="2352" spans="1:12" ht="36" customHeight="1">
      <c r="A2352" s="184">
        <v>2350</v>
      </c>
      <c r="B2352" s="46"/>
      <c r="C2352" s="47"/>
      <c r="D2352" s="48"/>
      <c r="E2352" s="49"/>
      <c r="F2352" s="49"/>
      <c r="G2352" s="41" t="str">
        <f>IF(C2352="","",VLOOKUP(WEEKDAY(C2352),LIST!$A$15:$B$21,2,FALSE))</f>
        <v/>
      </c>
      <c r="H2352" s="42" t="str">
        <f>IF(B2352="","",IF(L2352=LIST!$A$80,LIST!$A$78,IF(L2352=LIST!$A$81,LIST!$A$78,IF(L2352=LIST!$A$82,LIST!$A$78,IF(IFERROR(VLOOKUP(B2352,'PHR (Project Hourly Rate)'!B:G,6,FALSE),LIST!$A$78)=0,LIST!$A$79,L2352)))))</f>
        <v/>
      </c>
      <c r="I2352" s="42" t="str">
        <f>IF(B2352="","",IF(L2352=LIST!$A$75,"",IF(K2352=LIST!$A$76,LIST!$A$76,IF(L2352=LIST!$A$77,"",IF(L2352=LIST!$A$78,"",IF(L2352=LIST!$A$80,"",IF(L2352=LIST!$A$72,"",IF(L2352=LIST!$A$73,"",IF(L2352=LIST!$A$81,"",IF(L2352=LIST!$A$82,"",IF(L2352=LIST!$A$79,"",IF(K2352=LIST!$A$75,LIST!$A$75,ROUND(J2352*L2352,2)))))))))))))</f>
        <v/>
      </c>
      <c r="J2352" s="43">
        <f>IF(D2352="",0,IF(K2352=LIST!$A$75,0,IF(K2352=LIST!$A$76,0,IF(K2352=LIST!$A$77,0,IF(K2352=LIST!$A$78,0,(MIN(D2352,8)-K2352))))))</f>
        <v>0</v>
      </c>
      <c r="K2352" s="185" t="str">
        <f>IF(D2352="","",IF('CLAIM FORM'!$M$7="",0,IF(L2352=LIST!$A$78,0,IF('CLAIM FORM'!$M$7="R&amp;D",0,IF(E2352="",LIST!$A$75,IF(F2352=LIST!$F$30,0,IFERROR(((VLOOKUP(E2352,'TRAINING CODE'!B:D,3,FALSE)*MIN(D2352,8))),LIST!$A$76)))))))</f>
        <v/>
      </c>
      <c r="L2352" s="183" t="str">
        <f>IF(B2352="","",IF('CLAIM FORM'!$M$7="",LIST!$A$77,IFERROR(VLOOKUP(B2352,'PHR (Project Hourly Rate)'!B:G,6,FALSE),LIST!$A$78)))</f>
        <v/>
      </c>
    </row>
    <row r="2353" spans="1:12" ht="36" customHeight="1">
      <c r="A2353" s="184">
        <v>2351</v>
      </c>
      <c r="B2353" s="46"/>
      <c r="C2353" s="47"/>
      <c r="D2353" s="48"/>
      <c r="E2353" s="49"/>
      <c r="F2353" s="49"/>
      <c r="G2353" s="41" t="str">
        <f>IF(C2353="","",VLOOKUP(WEEKDAY(C2353),LIST!$A$15:$B$21,2,FALSE))</f>
        <v/>
      </c>
      <c r="H2353" s="42" t="str">
        <f>IF(B2353="","",IF(L2353=LIST!$A$80,LIST!$A$78,IF(L2353=LIST!$A$81,LIST!$A$78,IF(L2353=LIST!$A$82,LIST!$A$78,IF(IFERROR(VLOOKUP(B2353,'PHR (Project Hourly Rate)'!B:G,6,FALSE),LIST!$A$78)=0,LIST!$A$79,L2353)))))</f>
        <v/>
      </c>
      <c r="I2353" s="42" t="str">
        <f>IF(B2353="","",IF(L2353=LIST!$A$75,"",IF(K2353=LIST!$A$76,LIST!$A$76,IF(L2353=LIST!$A$77,"",IF(L2353=LIST!$A$78,"",IF(L2353=LIST!$A$80,"",IF(L2353=LIST!$A$72,"",IF(L2353=LIST!$A$73,"",IF(L2353=LIST!$A$81,"",IF(L2353=LIST!$A$82,"",IF(L2353=LIST!$A$79,"",IF(K2353=LIST!$A$75,LIST!$A$75,ROUND(J2353*L2353,2)))))))))))))</f>
        <v/>
      </c>
      <c r="J2353" s="43">
        <f>IF(D2353="",0,IF(K2353=LIST!$A$75,0,IF(K2353=LIST!$A$76,0,IF(K2353=LIST!$A$77,0,IF(K2353=LIST!$A$78,0,(MIN(D2353,8)-K2353))))))</f>
        <v>0</v>
      </c>
      <c r="K2353" s="185" t="str">
        <f>IF(D2353="","",IF('CLAIM FORM'!$M$7="",0,IF(L2353=LIST!$A$78,0,IF('CLAIM FORM'!$M$7="R&amp;D",0,IF(E2353="",LIST!$A$75,IF(F2353=LIST!$F$30,0,IFERROR(((VLOOKUP(E2353,'TRAINING CODE'!B:D,3,FALSE)*MIN(D2353,8))),LIST!$A$76)))))))</f>
        <v/>
      </c>
      <c r="L2353" s="183" t="str">
        <f>IF(B2353="","",IF('CLAIM FORM'!$M$7="",LIST!$A$77,IFERROR(VLOOKUP(B2353,'PHR (Project Hourly Rate)'!B:G,6,FALSE),LIST!$A$78)))</f>
        <v/>
      </c>
    </row>
    <row r="2354" spans="1:12" ht="36" customHeight="1">
      <c r="A2354" s="184">
        <v>2352</v>
      </c>
      <c r="B2354" s="46"/>
      <c r="C2354" s="47"/>
      <c r="D2354" s="48"/>
      <c r="E2354" s="49"/>
      <c r="F2354" s="49"/>
      <c r="G2354" s="41" t="str">
        <f>IF(C2354="","",VLOOKUP(WEEKDAY(C2354),LIST!$A$15:$B$21,2,FALSE))</f>
        <v/>
      </c>
      <c r="H2354" s="42" t="str">
        <f>IF(B2354="","",IF(L2354=LIST!$A$80,LIST!$A$78,IF(L2354=LIST!$A$81,LIST!$A$78,IF(L2354=LIST!$A$82,LIST!$A$78,IF(IFERROR(VLOOKUP(B2354,'PHR (Project Hourly Rate)'!B:G,6,FALSE),LIST!$A$78)=0,LIST!$A$79,L2354)))))</f>
        <v/>
      </c>
      <c r="I2354" s="42" t="str">
        <f>IF(B2354="","",IF(L2354=LIST!$A$75,"",IF(K2354=LIST!$A$76,LIST!$A$76,IF(L2354=LIST!$A$77,"",IF(L2354=LIST!$A$78,"",IF(L2354=LIST!$A$80,"",IF(L2354=LIST!$A$72,"",IF(L2354=LIST!$A$73,"",IF(L2354=LIST!$A$81,"",IF(L2354=LIST!$A$82,"",IF(L2354=LIST!$A$79,"",IF(K2354=LIST!$A$75,LIST!$A$75,ROUND(J2354*L2354,2)))))))))))))</f>
        <v/>
      </c>
      <c r="J2354" s="43">
        <f>IF(D2354="",0,IF(K2354=LIST!$A$75,0,IF(K2354=LIST!$A$76,0,IF(K2354=LIST!$A$77,0,IF(K2354=LIST!$A$78,0,(MIN(D2354,8)-K2354))))))</f>
        <v>0</v>
      </c>
      <c r="K2354" s="185" t="str">
        <f>IF(D2354="","",IF('CLAIM FORM'!$M$7="",0,IF(L2354=LIST!$A$78,0,IF('CLAIM FORM'!$M$7="R&amp;D",0,IF(E2354="",LIST!$A$75,IF(F2354=LIST!$F$30,0,IFERROR(((VLOOKUP(E2354,'TRAINING CODE'!B:D,3,FALSE)*MIN(D2354,8))),LIST!$A$76)))))))</f>
        <v/>
      </c>
      <c r="L2354" s="183" t="str">
        <f>IF(B2354="","",IF('CLAIM FORM'!$M$7="",LIST!$A$77,IFERROR(VLOOKUP(B2354,'PHR (Project Hourly Rate)'!B:G,6,FALSE),LIST!$A$78)))</f>
        <v/>
      </c>
    </row>
    <row r="2355" spans="1:12" ht="36" customHeight="1">
      <c r="A2355" s="184">
        <v>2353</v>
      </c>
      <c r="B2355" s="46"/>
      <c r="C2355" s="47"/>
      <c r="D2355" s="48"/>
      <c r="E2355" s="49"/>
      <c r="F2355" s="49"/>
      <c r="G2355" s="41" t="str">
        <f>IF(C2355="","",VLOOKUP(WEEKDAY(C2355),LIST!$A$15:$B$21,2,FALSE))</f>
        <v/>
      </c>
      <c r="H2355" s="42" t="str">
        <f>IF(B2355="","",IF(L2355=LIST!$A$80,LIST!$A$78,IF(L2355=LIST!$A$81,LIST!$A$78,IF(L2355=LIST!$A$82,LIST!$A$78,IF(IFERROR(VLOOKUP(B2355,'PHR (Project Hourly Rate)'!B:G,6,FALSE),LIST!$A$78)=0,LIST!$A$79,L2355)))))</f>
        <v/>
      </c>
      <c r="I2355" s="42" t="str">
        <f>IF(B2355="","",IF(L2355=LIST!$A$75,"",IF(K2355=LIST!$A$76,LIST!$A$76,IF(L2355=LIST!$A$77,"",IF(L2355=LIST!$A$78,"",IF(L2355=LIST!$A$80,"",IF(L2355=LIST!$A$72,"",IF(L2355=LIST!$A$73,"",IF(L2355=LIST!$A$81,"",IF(L2355=LIST!$A$82,"",IF(L2355=LIST!$A$79,"",IF(K2355=LIST!$A$75,LIST!$A$75,ROUND(J2355*L2355,2)))))))))))))</f>
        <v/>
      </c>
      <c r="J2355" s="43">
        <f>IF(D2355="",0,IF(K2355=LIST!$A$75,0,IF(K2355=LIST!$A$76,0,IF(K2355=LIST!$A$77,0,IF(K2355=LIST!$A$78,0,(MIN(D2355,8)-K2355))))))</f>
        <v>0</v>
      </c>
      <c r="K2355" s="185" t="str">
        <f>IF(D2355="","",IF('CLAIM FORM'!$M$7="",0,IF(L2355=LIST!$A$78,0,IF('CLAIM FORM'!$M$7="R&amp;D",0,IF(E2355="",LIST!$A$75,IF(F2355=LIST!$F$30,0,IFERROR(((VLOOKUP(E2355,'TRAINING CODE'!B:D,3,FALSE)*MIN(D2355,8))),LIST!$A$76)))))))</f>
        <v/>
      </c>
      <c r="L2355" s="183" t="str">
        <f>IF(B2355="","",IF('CLAIM FORM'!$M$7="",LIST!$A$77,IFERROR(VLOOKUP(B2355,'PHR (Project Hourly Rate)'!B:G,6,FALSE),LIST!$A$78)))</f>
        <v/>
      </c>
    </row>
    <row r="2356" spans="1:12" ht="36" customHeight="1">
      <c r="A2356" s="184">
        <v>2354</v>
      </c>
      <c r="B2356" s="46"/>
      <c r="C2356" s="47"/>
      <c r="D2356" s="48"/>
      <c r="E2356" s="49"/>
      <c r="F2356" s="49"/>
      <c r="G2356" s="41" t="str">
        <f>IF(C2356="","",VLOOKUP(WEEKDAY(C2356),LIST!$A$15:$B$21,2,FALSE))</f>
        <v/>
      </c>
      <c r="H2356" s="42" t="str">
        <f>IF(B2356="","",IF(L2356=LIST!$A$80,LIST!$A$78,IF(L2356=LIST!$A$81,LIST!$A$78,IF(L2356=LIST!$A$82,LIST!$A$78,IF(IFERROR(VLOOKUP(B2356,'PHR (Project Hourly Rate)'!B:G,6,FALSE),LIST!$A$78)=0,LIST!$A$79,L2356)))))</f>
        <v/>
      </c>
      <c r="I2356" s="42" t="str">
        <f>IF(B2356="","",IF(L2356=LIST!$A$75,"",IF(K2356=LIST!$A$76,LIST!$A$76,IF(L2356=LIST!$A$77,"",IF(L2356=LIST!$A$78,"",IF(L2356=LIST!$A$80,"",IF(L2356=LIST!$A$72,"",IF(L2356=LIST!$A$73,"",IF(L2356=LIST!$A$81,"",IF(L2356=LIST!$A$82,"",IF(L2356=LIST!$A$79,"",IF(K2356=LIST!$A$75,LIST!$A$75,ROUND(J2356*L2356,2)))))))))))))</f>
        <v/>
      </c>
      <c r="J2356" s="43">
        <f>IF(D2356="",0,IF(K2356=LIST!$A$75,0,IF(K2356=LIST!$A$76,0,IF(K2356=LIST!$A$77,0,IF(K2356=LIST!$A$78,0,(MIN(D2356,8)-K2356))))))</f>
        <v>0</v>
      </c>
      <c r="K2356" s="185" t="str">
        <f>IF(D2356="","",IF('CLAIM FORM'!$M$7="",0,IF(L2356=LIST!$A$78,0,IF('CLAIM FORM'!$M$7="R&amp;D",0,IF(E2356="",LIST!$A$75,IF(F2356=LIST!$F$30,0,IFERROR(((VLOOKUP(E2356,'TRAINING CODE'!B:D,3,FALSE)*MIN(D2356,8))),LIST!$A$76)))))))</f>
        <v/>
      </c>
      <c r="L2356" s="183" t="str">
        <f>IF(B2356="","",IF('CLAIM FORM'!$M$7="",LIST!$A$77,IFERROR(VLOOKUP(B2356,'PHR (Project Hourly Rate)'!B:G,6,FALSE),LIST!$A$78)))</f>
        <v/>
      </c>
    </row>
    <row r="2357" spans="1:12" ht="36" customHeight="1">
      <c r="A2357" s="184">
        <v>2355</v>
      </c>
      <c r="B2357" s="46"/>
      <c r="C2357" s="47"/>
      <c r="D2357" s="48"/>
      <c r="E2357" s="49"/>
      <c r="F2357" s="49"/>
      <c r="G2357" s="41" t="str">
        <f>IF(C2357="","",VLOOKUP(WEEKDAY(C2357),LIST!$A$15:$B$21,2,FALSE))</f>
        <v/>
      </c>
      <c r="H2357" s="42" t="str">
        <f>IF(B2357="","",IF(L2357=LIST!$A$80,LIST!$A$78,IF(L2357=LIST!$A$81,LIST!$A$78,IF(L2357=LIST!$A$82,LIST!$A$78,IF(IFERROR(VLOOKUP(B2357,'PHR (Project Hourly Rate)'!B:G,6,FALSE),LIST!$A$78)=0,LIST!$A$79,L2357)))))</f>
        <v/>
      </c>
      <c r="I2357" s="42" t="str">
        <f>IF(B2357="","",IF(L2357=LIST!$A$75,"",IF(K2357=LIST!$A$76,LIST!$A$76,IF(L2357=LIST!$A$77,"",IF(L2357=LIST!$A$78,"",IF(L2357=LIST!$A$80,"",IF(L2357=LIST!$A$72,"",IF(L2357=LIST!$A$73,"",IF(L2357=LIST!$A$81,"",IF(L2357=LIST!$A$82,"",IF(L2357=LIST!$A$79,"",IF(K2357=LIST!$A$75,LIST!$A$75,ROUND(J2357*L2357,2)))))))))))))</f>
        <v/>
      </c>
      <c r="J2357" s="43">
        <f>IF(D2357="",0,IF(K2357=LIST!$A$75,0,IF(K2357=LIST!$A$76,0,IF(K2357=LIST!$A$77,0,IF(K2357=LIST!$A$78,0,(MIN(D2357,8)-K2357))))))</f>
        <v>0</v>
      </c>
      <c r="K2357" s="185" t="str">
        <f>IF(D2357="","",IF('CLAIM FORM'!$M$7="",0,IF(L2357=LIST!$A$78,0,IF('CLAIM FORM'!$M$7="R&amp;D",0,IF(E2357="",LIST!$A$75,IF(F2357=LIST!$F$30,0,IFERROR(((VLOOKUP(E2357,'TRAINING CODE'!B:D,3,FALSE)*MIN(D2357,8))),LIST!$A$76)))))))</f>
        <v/>
      </c>
      <c r="L2357" s="183" t="str">
        <f>IF(B2357="","",IF('CLAIM FORM'!$M$7="",LIST!$A$77,IFERROR(VLOOKUP(B2357,'PHR (Project Hourly Rate)'!B:G,6,FALSE),LIST!$A$78)))</f>
        <v/>
      </c>
    </row>
    <row r="2358" spans="1:12" ht="36" customHeight="1">
      <c r="A2358" s="184">
        <v>2356</v>
      </c>
      <c r="B2358" s="46"/>
      <c r="C2358" s="47"/>
      <c r="D2358" s="48"/>
      <c r="E2358" s="49"/>
      <c r="F2358" s="49"/>
      <c r="G2358" s="41" t="str">
        <f>IF(C2358="","",VLOOKUP(WEEKDAY(C2358),LIST!$A$15:$B$21,2,FALSE))</f>
        <v/>
      </c>
      <c r="H2358" s="42" t="str">
        <f>IF(B2358="","",IF(L2358=LIST!$A$80,LIST!$A$78,IF(L2358=LIST!$A$81,LIST!$A$78,IF(L2358=LIST!$A$82,LIST!$A$78,IF(IFERROR(VLOOKUP(B2358,'PHR (Project Hourly Rate)'!B:G,6,FALSE),LIST!$A$78)=0,LIST!$A$79,L2358)))))</f>
        <v/>
      </c>
      <c r="I2358" s="42" t="str">
        <f>IF(B2358="","",IF(L2358=LIST!$A$75,"",IF(K2358=LIST!$A$76,LIST!$A$76,IF(L2358=LIST!$A$77,"",IF(L2358=LIST!$A$78,"",IF(L2358=LIST!$A$80,"",IF(L2358=LIST!$A$72,"",IF(L2358=LIST!$A$73,"",IF(L2358=LIST!$A$81,"",IF(L2358=LIST!$A$82,"",IF(L2358=LIST!$A$79,"",IF(K2358=LIST!$A$75,LIST!$A$75,ROUND(J2358*L2358,2)))))))))))))</f>
        <v/>
      </c>
      <c r="J2358" s="43">
        <f>IF(D2358="",0,IF(K2358=LIST!$A$75,0,IF(K2358=LIST!$A$76,0,IF(K2358=LIST!$A$77,0,IF(K2358=LIST!$A$78,0,(MIN(D2358,8)-K2358))))))</f>
        <v>0</v>
      </c>
      <c r="K2358" s="185" t="str">
        <f>IF(D2358="","",IF('CLAIM FORM'!$M$7="",0,IF(L2358=LIST!$A$78,0,IF('CLAIM FORM'!$M$7="R&amp;D",0,IF(E2358="",LIST!$A$75,IF(F2358=LIST!$F$30,0,IFERROR(((VLOOKUP(E2358,'TRAINING CODE'!B:D,3,FALSE)*MIN(D2358,8))),LIST!$A$76)))))))</f>
        <v/>
      </c>
      <c r="L2358" s="183" t="str">
        <f>IF(B2358="","",IF('CLAIM FORM'!$M$7="",LIST!$A$77,IFERROR(VLOOKUP(B2358,'PHR (Project Hourly Rate)'!B:G,6,FALSE),LIST!$A$78)))</f>
        <v/>
      </c>
    </row>
    <row r="2359" spans="1:12" ht="36" customHeight="1">
      <c r="A2359" s="184">
        <v>2357</v>
      </c>
      <c r="B2359" s="46"/>
      <c r="C2359" s="47"/>
      <c r="D2359" s="48"/>
      <c r="E2359" s="49"/>
      <c r="F2359" s="49"/>
      <c r="G2359" s="41" t="str">
        <f>IF(C2359="","",VLOOKUP(WEEKDAY(C2359),LIST!$A$15:$B$21,2,FALSE))</f>
        <v/>
      </c>
      <c r="H2359" s="42" t="str">
        <f>IF(B2359="","",IF(L2359=LIST!$A$80,LIST!$A$78,IF(L2359=LIST!$A$81,LIST!$A$78,IF(L2359=LIST!$A$82,LIST!$A$78,IF(IFERROR(VLOOKUP(B2359,'PHR (Project Hourly Rate)'!B:G,6,FALSE),LIST!$A$78)=0,LIST!$A$79,L2359)))))</f>
        <v/>
      </c>
      <c r="I2359" s="42" t="str">
        <f>IF(B2359="","",IF(L2359=LIST!$A$75,"",IF(K2359=LIST!$A$76,LIST!$A$76,IF(L2359=LIST!$A$77,"",IF(L2359=LIST!$A$78,"",IF(L2359=LIST!$A$80,"",IF(L2359=LIST!$A$72,"",IF(L2359=LIST!$A$73,"",IF(L2359=LIST!$A$81,"",IF(L2359=LIST!$A$82,"",IF(L2359=LIST!$A$79,"",IF(K2359=LIST!$A$75,LIST!$A$75,ROUND(J2359*L2359,2)))))))))))))</f>
        <v/>
      </c>
      <c r="J2359" s="43">
        <f>IF(D2359="",0,IF(K2359=LIST!$A$75,0,IF(K2359=LIST!$A$76,0,IF(K2359=LIST!$A$77,0,IF(K2359=LIST!$A$78,0,(MIN(D2359,8)-K2359))))))</f>
        <v>0</v>
      </c>
      <c r="K2359" s="185" t="str">
        <f>IF(D2359="","",IF('CLAIM FORM'!$M$7="",0,IF(L2359=LIST!$A$78,0,IF('CLAIM FORM'!$M$7="R&amp;D",0,IF(E2359="",LIST!$A$75,IF(F2359=LIST!$F$30,0,IFERROR(((VLOOKUP(E2359,'TRAINING CODE'!B:D,3,FALSE)*MIN(D2359,8))),LIST!$A$76)))))))</f>
        <v/>
      </c>
      <c r="L2359" s="183" t="str">
        <f>IF(B2359="","",IF('CLAIM FORM'!$M$7="",LIST!$A$77,IFERROR(VLOOKUP(B2359,'PHR (Project Hourly Rate)'!B:G,6,FALSE),LIST!$A$78)))</f>
        <v/>
      </c>
    </row>
    <row r="2360" spans="1:12" ht="36" customHeight="1">
      <c r="A2360" s="184">
        <v>2358</v>
      </c>
      <c r="B2360" s="46"/>
      <c r="C2360" s="47"/>
      <c r="D2360" s="48"/>
      <c r="E2360" s="49"/>
      <c r="F2360" s="49"/>
      <c r="G2360" s="41" t="str">
        <f>IF(C2360="","",VLOOKUP(WEEKDAY(C2360),LIST!$A$15:$B$21,2,FALSE))</f>
        <v/>
      </c>
      <c r="H2360" s="42" t="str">
        <f>IF(B2360="","",IF(L2360=LIST!$A$80,LIST!$A$78,IF(L2360=LIST!$A$81,LIST!$A$78,IF(L2360=LIST!$A$82,LIST!$A$78,IF(IFERROR(VLOOKUP(B2360,'PHR (Project Hourly Rate)'!B:G,6,FALSE),LIST!$A$78)=0,LIST!$A$79,L2360)))))</f>
        <v/>
      </c>
      <c r="I2360" s="42" t="str">
        <f>IF(B2360="","",IF(L2360=LIST!$A$75,"",IF(K2360=LIST!$A$76,LIST!$A$76,IF(L2360=LIST!$A$77,"",IF(L2360=LIST!$A$78,"",IF(L2360=LIST!$A$80,"",IF(L2360=LIST!$A$72,"",IF(L2360=LIST!$A$73,"",IF(L2360=LIST!$A$81,"",IF(L2360=LIST!$A$82,"",IF(L2360=LIST!$A$79,"",IF(K2360=LIST!$A$75,LIST!$A$75,ROUND(J2360*L2360,2)))))))))))))</f>
        <v/>
      </c>
      <c r="J2360" s="43">
        <f>IF(D2360="",0,IF(K2360=LIST!$A$75,0,IF(K2360=LIST!$A$76,0,IF(K2360=LIST!$A$77,0,IF(K2360=LIST!$A$78,0,(MIN(D2360,8)-K2360))))))</f>
        <v>0</v>
      </c>
      <c r="K2360" s="185" t="str">
        <f>IF(D2360="","",IF('CLAIM FORM'!$M$7="",0,IF(L2360=LIST!$A$78,0,IF('CLAIM FORM'!$M$7="R&amp;D",0,IF(E2360="",LIST!$A$75,IF(F2360=LIST!$F$30,0,IFERROR(((VLOOKUP(E2360,'TRAINING CODE'!B:D,3,FALSE)*MIN(D2360,8))),LIST!$A$76)))))))</f>
        <v/>
      </c>
      <c r="L2360" s="183" t="str">
        <f>IF(B2360="","",IF('CLAIM FORM'!$M$7="",LIST!$A$77,IFERROR(VLOOKUP(B2360,'PHR (Project Hourly Rate)'!B:G,6,FALSE),LIST!$A$78)))</f>
        <v/>
      </c>
    </row>
    <row r="2361" spans="1:12" ht="36" customHeight="1">
      <c r="A2361" s="184">
        <v>2359</v>
      </c>
      <c r="B2361" s="46"/>
      <c r="C2361" s="47"/>
      <c r="D2361" s="48"/>
      <c r="E2361" s="49"/>
      <c r="F2361" s="49"/>
      <c r="G2361" s="41" t="str">
        <f>IF(C2361="","",VLOOKUP(WEEKDAY(C2361),LIST!$A$15:$B$21,2,FALSE))</f>
        <v/>
      </c>
      <c r="H2361" s="42" t="str">
        <f>IF(B2361="","",IF(L2361=LIST!$A$80,LIST!$A$78,IF(L2361=LIST!$A$81,LIST!$A$78,IF(L2361=LIST!$A$82,LIST!$A$78,IF(IFERROR(VLOOKUP(B2361,'PHR (Project Hourly Rate)'!B:G,6,FALSE),LIST!$A$78)=0,LIST!$A$79,L2361)))))</f>
        <v/>
      </c>
      <c r="I2361" s="42" t="str">
        <f>IF(B2361="","",IF(L2361=LIST!$A$75,"",IF(K2361=LIST!$A$76,LIST!$A$76,IF(L2361=LIST!$A$77,"",IF(L2361=LIST!$A$78,"",IF(L2361=LIST!$A$80,"",IF(L2361=LIST!$A$72,"",IF(L2361=LIST!$A$73,"",IF(L2361=LIST!$A$81,"",IF(L2361=LIST!$A$82,"",IF(L2361=LIST!$A$79,"",IF(K2361=LIST!$A$75,LIST!$A$75,ROUND(J2361*L2361,2)))))))))))))</f>
        <v/>
      </c>
      <c r="J2361" s="43">
        <f>IF(D2361="",0,IF(K2361=LIST!$A$75,0,IF(K2361=LIST!$A$76,0,IF(K2361=LIST!$A$77,0,IF(K2361=LIST!$A$78,0,(MIN(D2361,8)-K2361))))))</f>
        <v>0</v>
      </c>
      <c r="K2361" s="185" t="str">
        <f>IF(D2361="","",IF('CLAIM FORM'!$M$7="",0,IF(L2361=LIST!$A$78,0,IF('CLAIM FORM'!$M$7="R&amp;D",0,IF(E2361="",LIST!$A$75,IF(F2361=LIST!$F$30,0,IFERROR(((VLOOKUP(E2361,'TRAINING CODE'!B:D,3,FALSE)*MIN(D2361,8))),LIST!$A$76)))))))</f>
        <v/>
      </c>
      <c r="L2361" s="183" t="str">
        <f>IF(B2361="","",IF('CLAIM FORM'!$M$7="",LIST!$A$77,IFERROR(VLOOKUP(B2361,'PHR (Project Hourly Rate)'!B:G,6,FALSE),LIST!$A$78)))</f>
        <v/>
      </c>
    </row>
    <row r="2362" spans="1:12" ht="36" customHeight="1">
      <c r="A2362" s="184">
        <v>2360</v>
      </c>
      <c r="B2362" s="46"/>
      <c r="C2362" s="47"/>
      <c r="D2362" s="48"/>
      <c r="E2362" s="49"/>
      <c r="F2362" s="49"/>
      <c r="G2362" s="41" t="str">
        <f>IF(C2362="","",VLOOKUP(WEEKDAY(C2362),LIST!$A$15:$B$21,2,FALSE))</f>
        <v/>
      </c>
      <c r="H2362" s="42" t="str">
        <f>IF(B2362="","",IF(L2362=LIST!$A$80,LIST!$A$78,IF(L2362=LIST!$A$81,LIST!$A$78,IF(L2362=LIST!$A$82,LIST!$A$78,IF(IFERROR(VLOOKUP(B2362,'PHR (Project Hourly Rate)'!B:G,6,FALSE),LIST!$A$78)=0,LIST!$A$79,L2362)))))</f>
        <v/>
      </c>
      <c r="I2362" s="42" t="str">
        <f>IF(B2362="","",IF(L2362=LIST!$A$75,"",IF(K2362=LIST!$A$76,LIST!$A$76,IF(L2362=LIST!$A$77,"",IF(L2362=LIST!$A$78,"",IF(L2362=LIST!$A$80,"",IF(L2362=LIST!$A$72,"",IF(L2362=LIST!$A$73,"",IF(L2362=LIST!$A$81,"",IF(L2362=LIST!$A$82,"",IF(L2362=LIST!$A$79,"",IF(K2362=LIST!$A$75,LIST!$A$75,ROUND(J2362*L2362,2)))))))))))))</f>
        <v/>
      </c>
      <c r="J2362" s="43">
        <f>IF(D2362="",0,IF(K2362=LIST!$A$75,0,IF(K2362=LIST!$A$76,0,IF(K2362=LIST!$A$77,0,IF(K2362=LIST!$A$78,0,(MIN(D2362,8)-K2362))))))</f>
        <v>0</v>
      </c>
      <c r="K2362" s="185" t="str">
        <f>IF(D2362="","",IF('CLAIM FORM'!$M$7="",0,IF(L2362=LIST!$A$78,0,IF('CLAIM FORM'!$M$7="R&amp;D",0,IF(E2362="",LIST!$A$75,IF(F2362=LIST!$F$30,0,IFERROR(((VLOOKUP(E2362,'TRAINING CODE'!B:D,3,FALSE)*MIN(D2362,8))),LIST!$A$76)))))))</f>
        <v/>
      </c>
      <c r="L2362" s="183" t="str">
        <f>IF(B2362="","",IF('CLAIM FORM'!$M$7="",LIST!$A$77,IFERROR(VLOOKUP(B2362,'PHR (Project Hourly Rate)'!B:G,6,FALSE),LIST!$A$78)))</f>
        <v/>
      </c>
    </row>
    <row r="2363" spans="1:12" ht="36" customHeight="1">
      <c r="A2363" s="184">
        <v>2361</v>
      </c>
      <c r="B2363" s="46"/>
      <c r="C2363" s="47"/>
      <c r="D2363" s="48"/>
      <c r="E2363" s="49"/>
      <c r="F2363" s="49"/>
      <c r="G2363" s="41" t="str">
        <f>IF(C2363="","",VLOOKUP(WEEKDAY(C2363),LIST!$A$15:$B$21,2,FALSE))</f>
        <v/>
      </c>
      <c r="H2363" s="42" t="str">
        <f>IF(B2363="","",IF(L2363=LIST!$A$80,LIST!$A$78,IF(L2363=LIST!$A$81,LIST!$A$78,IF(L2363=LIST!$A$82,LIST!$A$78,IF(IFERROR(VLOOKUP(B2363,'PHR (Project Hourly Rate)'!B:G,6,FALSE),LIST!$A$78)=0,LIST!$A$79,L2363)))))</f>
        <v/>
      </c>
      <c r="I2363" s="42" t="str">
        <f>IF(B2363="","",IF(L2363=LIST!$A$75,"",IF(K2363=LIST!$A$76,LIST!$A$76,IF(L2363=LIST!$A$77,"",IF(L2363=LIST!$A$78,"",IF(L2363=LIST!$A$80,"",IF(L2363=LIST!$A$72,"",IF(L2363=LIST!$A$73,"",IF(L2363=LIST!$A$81,"",IF(L2363=LIST!$A$82,"",IF(L2363=LIST!$A$79,"",IF(K2363=LIST!$A$75,LIST!$A$75,ROUND(J2363*L2363,2)))))))))))))</f>
        <v/>
      </c>
      <c r="J2363" s="43">
        <f>IF(D2363="",0,IF(K2363=LIST!$A$75,0,IF(K2363=LIST!$A$76,0,IF(K2363=LIST!$A$77,0,IF(K2363=LIST!$A$78,0,(MIN(D2363,8)-K2363))))))</f>
        <v>0</v>
      </c>
      <c r="K2363" s="185" t="str">
        <f>IF(D2363="","",IF('CLAIM FORM'!$M$7="",0,IF(L2363=LIST!$A$78,0,IF('CLAIM FORM'!$M$7="R&amp;D",0,IF(E2363="",LIST!$A$75,IF(F2363=LIST!$F$30,0,IFERROR(((VLOOKUP(E2363,'TRAINING CODE'!B:D,3,FALSE)*MIN(D2363,8))),LIST!$A$76)))))))</f>
        <v/>
      </c>
      <c r="L2363" s="183" t="str">
        <f>IF(B2363="","",IF('CLAIM FORM'!$M$7="",LIST!$A$77,IFERROR(VLOOKUP(B2363,'PHR (Project Hourly Rate)'!B:G,6,FALSE),LIST!$A$78)))</f>
        <v/>
      </c>
    </row>
    <row r="2364" spans="1:12" ht="36" customHeight="1">
      <c r="A2364" s="184">
        <v>2362</v>
      </c>
      <c r="B2364" s="46"/>
      <c r="C2364" s="47"/>
      <c r="D2364" s="48"/>
      <c r="E2364" s="49"/>
      <c r="F2364" s="49"/>
      <c r="G2364" s="41" t="str">
        <f>IF(C2364="","",VLOOKUP(WEEKDAY(C2364),LIST!$A$15:$B$21,2,FALSE))</f>
        <v/>
      </c>
      <c r="H2364" s="42" t="str">
        <f>IF(B2364="","",IF(L2364=LIST!$A$80,LIST!$A$78,IF(L2364=LIST!$A$81,LIST!$A$78,IF(L2364=LIST!$A$82,LIST!$A$78,IF(IFERROR(VLOOKUP(B2364,'PHR (Project Hourly Rate)'!B:G,6,FALSE),LIST!$A$78)=0,LIST!$A$79,L2364)))))</f>
        <v/>
      </c>
      <c r="I2364" s="42" t="str">
        <f>IF(B2364="","",IF(L2364=LIST!$A$75,"",IF(K2364=LIST!$A$76,LIST!$A$76,IF(L2364=LIST!$A$77,"",IF(L2364=LIST!$A$78,"",IF(L2364=LIST!$A$80,"",IF(L2364=LIST!$A$72,"",IF(L2364=LIST!$A$73,"",IF(L2364=LIST!$A$81,"",IF(L2364=LIST!$A$82,"",IF(L2364=LIST!$A$79,"",IF(K2364=LIST!$A$75,LIST!$A$75,ROUND(J2364*L2364,2)))))))))))))</f>
        <v/>
      </c>
      <c r="J2364" s="43">
        <f>IF(D2364="",0,IF(K2364=LIST!$A$75,0,IF(K2364=LIST!$A$76,0,IF(K2364=LIST!$A$77,0,IF(K2364=LIST!$A$78,0,(MIN(D2364,8)-K2364))))))</f>
        <v>0</v>
      </c>
      <c r="K2364" s="185" t="str">
        <f>IF(D2364="","",IF('CLAIM FORM'!$M$7="",0,IF(L2364=LIST!$A$78,0,IF('CLAIM FORM'!$M$7="R&amp;D",0,IF(E2364="",LIST!$A$75,IF(F2364=LIST!$F$30,0,IFERROR(((VLOOKUP(E2364,'TRAINING CODE'!B:D,3,FALSE)*MIN(D2364,8))),LIST!$A$76)))))))</f>
        <v/>
      </c>
      <c r="L2364" s="183" t="str">
        <f>IF(B2364="","",IF('CLAIM FORM'!$M$7="",LIST!$A$77,IFERROR(VLOOKUP(B2364,'PHR (Project Hourly Rate)'!B:G,6,FALSE),LIST!$A$78)))</f>
        <v/>
      </c>
    </row>
    <row r="2365" spans="1:12" ht="36" customHeight="1">
      <c r="A2365" s="184">
        <v>2363</v>
      </c>
      <c r="B2365" s="46"/>
      <c r="C2365" s="47"/>
      <c r="D2365" s="48"/>
      <c r="E2365" s="49"/>
      <c r="F2365" s="49"/>
      <c r="G2365" s="41" t="str">
        <f>IF(C2365="","",VLOOKUP(WEEKDAY(C2365),LIST!$A$15:$B$21,2,FALSE))</f>
        <v/>
      </c>
      <c r="H2365" s="42" t="str">
        <f>IF(B2365="","",IF(L2365=LIST!$A$80,LIST!$A$78,IF(L2365=LIST!$A$81,LIST!$A$78,IF(L2365=LIST!$A$82,LIST!$A$78,IF(IFERROR(VLOOKUP(B2365,'PHR (Project Hourly Rate)'!B:G,6,FALSE),LIST!$A$78)=0,LIST!$A$79,L2365)))))</f>
        <v/>
      </c>
      <c r="I2365" s="42" t="str">
        <f>IF(B2365="","",IF(L2365=LIST!$A$75,"",IF(K2365=LIST!$A$76,LIST!$A$76,IF(L2365=LIST!$A$77,"",IF(L2365=LIST!$A$78,"",IF(L2365=LIST!$A$80,"",IF(L2365=LIST!$A$72,"",IF(L2365=LIST!$A$73,"",IF(L2365=LIST!$A$81,"",IF(L2365=LIST!$A$82,"",IF(L2365=LIST!$A$79,"",IF(K2365=LIST!$A$75,LIST!$A$75,ROUND(J2365*L2365,2)))))))))))))</f>
        <v/>
      </c>
      <c r="J2365" s="43">
        <f>IF(D2365="",0,IF(K2365=LIST!$A$75,0,IF(K2365=LIST!$A$76,0,IF(K2365=LIST!$A$77,0,IF(K2365=LIST!$A$78,0,(MIN(D2365,8)-K2365))))))</f>
        <v>0</v>
      </c>
      <c r="K2365" s="185" t="str">
        <f>IF(D2365="","",IF('CLAIM FORM'!$M$7="",0,IF(L2365=LIST!$A$78,0,IF('CLAIM FORM'!$M$7="R&amp;D",0,IF(E2365="",LIST!$A$75,IF(F2365=LIST!$F$30,0,IFERROR(((VLOOKUP(E2365,'TRAINING CODE'!B:D,3,FALSE)*MIN(D2365,8))),LIST!$A$76)))))))</f>
        <v/>
      </c>
      <c r="L2365" s="183" t="str">
        <f>IF(B2365="","",IF('CLAIM FORM'!$M$7="",LIST!$A$77,IFERROR(VLOOKUP(B2365,'PHR (Project Hourly Rate)'!B:G,6,FALSE),LIST!$A$78)))</f>
        <v/>
      </c>
    </row>
    <row r="2366" spans="1:12" ht="36" customHeight="1">
      <c r="A2366" s="184">
        <v>2364</v>
      </c>
      <c r="B2366" s="46"/>
      <c r="C2366" s="47"/>
      <c r="D2366" s="48"/>
      <c r="E2366" s="49"/>
      <c r="F2366" s="49"/>
      <c r="G2366" s="41" t="str">
        <f>IF(C2366="","",VLOOKUP(WEEKDAY(C2366),LIST!$A$15:$B$21,2,FALSE))</f>
        <v/>
      </c>
      <c r="H2366" s="42" t="str">
        <f>IF(B2366="","",IF(L2366=LIST!$A$80,LIST!$A$78,IF(L2366=LIST!$A$81,LIST!$A$78,IF(L2366=LIST!$A$82,LIST!$A$78,IF(IFERROR(VLOOKUP(B2366,'PHR (Project Hourly Rate)'!B:G,6,FALSE),LIST!$A$78)=0,LIST!$A$79,L2366)))))</f>
        <v/>
      </c>
      <c r="I2366" s="42" t="str">
        <f>IF(B2366="","",IF(L2366=LIST!$A$75,"",IF(K2366=LIST!$A$76,LIST!$A$76,IF(L2366=LIST!$A$77,"",IF(L2366=LIST!$A$78,"",IF(L2366=LIST!$A$80,"",IF(L2366=LIST!$A$72,"",IF(L2366=LIST!$A$73,"",IF(L2366=LIST!$A$81,"",IF(L2366=LIST!$A$82,"",IF(L2366=LIST!$A$79,"",IF(K2366=LIST!$A$75,LIST!$A$75,ROUND(J2366*L2366,2)))))))))))))</f>
        <v/>
      </c>
      <c r="J2366" s="43">
        <f>IF(D2366="",0,IF(K2366=LIST!$A$75,0,IF(K2366=LIST!$A$76,0,IF(K2366=LIST!$A$77,0,IF(K2366=LIST!$A$78,0,(MIN(D2366,8)-K2366))))))</f>
        <v>0</v>
      </c>
      <c r="K2366" s="185" t="str">
        <f>IF(D2366="","",IF('CLAIM FORM'!$M$7="",0,IF(L2366=LIST!$A$78,0,IF('CLAIM FORM'!$M$7="R&amp;D",0,IF(E2366="",LIST!$A$75,IF(F2366=LIST!$F$30,0,IFERROR(((VLOOKUP(E2366,'TRAINING CODE'!B:D,3,FALSE)*MIN(D2366,8))),LIST!$A$76)))))))</f>
        <v/>
      </c>
      <c r="L2366" s="183" t="str">
        <f>IF(B2366="","",IF('CLAIM FORM'!$M$7="",LIST!$A$77,IFERROR(VLOOKUP(B2366,'PHR (Project Hourly Rate)'!B:G,6,FALSE),LIST!$A$78)))</f>
        <v/>
      </c>
    </row>
    <row r="2367" spans="1:12" ht="36" customHeight="1">
      <c r="A2367" s="184">
        <v>2365</v>
      </c>
      <c r="B2367" s="46"/>
      <c r="C2367" s="47"/>
      <c r="D2367" s="48"/>
      <c r="E2367" s="49"/>
      <c r="F2367" s="49"/>
      <c r="G2367" s="41" t="str">
        <f>IF(C2367="","",VLOOKUP(WEEKDAY(C2367),LIST!$A$15:$B$21,2,FALSE))</f>
        <v/>
      </c>
      <c r="H2367" s="42" t="str">
        <f>IF(B2367="","",IF(L2367=LIST!$A$80,LIST!$A$78,IF(L2367=LIST!$A$81,LIST!$A$78,IF(L2367=LIST!$A$82,LIST!$A$78,IF(IFERROR(VLOOKUP(B2367,'PHR (Project Hourly Rate)'!B:G,6,FALSE),LIST!$A$78)=0,LIST!$A$79,L2367)))))</f>
        <v/>
      </c>
      <c r="I2367" s="42" t="str">
        <f>IF(B2367="","",IF(L2367=LIST!$A$75,"",IF(K2367=LIST!$A$76,LIST!$A$76,IF(L2367=LIST!$A$77,"",IF(L2367=LIST!$A$78,"",IF(L2367=LIST!$A$80,"",IF(L2367=LIST!$A$72,"",IF(L2367=LIST!$A$73,"",IF(L2367=LIST!$A$81,"",IF(L2367=LIST!$A$82,"",IF(L2367=LIST!$A$79,"",IF(K2367=LIST!$A$75,LIST!$A$75,ROUND(J2367*L2367,2)))))))))))))</f>
        <v/>
      </c>
      <c r="J2367" s="43">
        <f>IF(D2367="",0,IF(K2367=LIST!$A$75,0,IF(K2367=LIST!$A$76,0,IF(K2367=LIST!$A$77,0,IF(K2367=LIST!$A$78,0,(MIN(D2367,8)-K2367))))))</f>
        <v>0</v>
      </c>
      <c r="K2367" s="185" t="str">
        <f>IF(D2367="","",IF('CLAIM FORM'!$M$7="",0,IF(L2367=LIST!$A$78,0,IF('CLAIM FORM'!$M$7="R&amp;D",0,IF(E2367="",LIST!$A$75,IF(F2367=LIST!$F$30,0,IFERROR(((VLOOKUP(E2367,'TRAINING CODE'!B:D,3,FALSE)*MIN(D2367,8))),LIST!$A$76)))))))</f>
        <v/>
      </c>
      <c r="L2367" s="183" t="str">
        <f>IF(B2367="","",IF('CLAIM FORM'!$M$7="",LIST!$A$77,IFERROR(VLOOKUP(B2367,'PHR (Project Hourly Rate)'!B:G,6,FALSE),LIST!$A$78)))</f>
        <v/>
      </c>
    </row>
    <row r="2368" spans="1:12" ht="36" customHeight="1">
      <c r="A2368" s="184">
        <v>2366</v>
      </c>
      <c r="B2368" s="46"/>
      <c r="C2368" s="47"/>
      <c r="D2368" s="48"/>
      <c r="E2368" s="49"/>
      <c r="F2368" s="49"/>
      <c r="G2368" s="41" t="str">
        <f>IF(C2368="","",VLOOKUP(WEEKDAY(C2368),LIST!$A$15:$B$21,2,FALSE))</f>
        <v/>
      </c>
      <c r="H2368" s="42" t="str">
        <f>IF(B2368="","",IF(L2368=LIST!$A$80,LIST!$A$78,IF(L2368=LIST!$A$81,LIST!$A$78,IF(L2368=LIST!$A$82,LIST!$A$78,IF(IFERROR(VLOOKUP(B2368,'PHR (Project Hourly Rate)'!B:G,6,FALSE),LIST!$A$78)=0,LIST!$A$79,L2368)))))</f>
        <v/>
      </c>
      <c r="I2368" s="42" t="str">
        <f>IF(B2368="","",IF(L2368=LIST!$A$75,"",IF(K2368=LIST!$A$76,LIST!$A$76,IF(L2368=LIST!$A$77,"",IF(L2368=LIST!$A$78,"",IF(L2368=LIST!$A$80,"",IF(L2368=LIST!$A$72,"",IF(L2368=LIST!$A$73,"",IF(L2368=LIST!$A$81,"",IF(L2368=LIST!$A$82,"",IF(L2368=LIST!$A$79,"",IF(K2368=LIST!$A$75,LIST!$A$75,ROUND(J2368*L2368,2)))))))))))))</f>
        <v/>
      </c>
      <c r="J2368" s="43">
        <f>IF(D2368="",0,IF(K2368=LIST!$A$75,0,IF(K2368=LIST!$A$76,0,IF(K2368=LIST!$A$77,0,IF(K2368=LIST!$A$78,0,(MIN(D2368,8)-K2368))))))</f>
        <v>0</v>
      </c>
      <c r="K2368" s="185" t="str">
        <f>IF(D2368="","",IF('CLAIM FORM'!$M$7="",0,IF(L2368=LIST!$A$78,0,IF('CLAIM FORM'!$M$7="R&amp;D",0,IF(E2368="",LIST!$A$75,IF(F2368=LIST!$F$30,0,IFERROR(((VLOOKUP(E2368,'TRAINING CODE'!B:D,3,FALSE)*MIN(D2368,8))),LIST!$A$76)))))))</f>
        <v/>
      </c>
      <c r="L2368" s="183" t="str">
        <f>IF(B2368="","",IF('CLAIM FORM'!$M$7="",LIST!$A$77,IFERROR(VLOOKUP(B2368,'PHR (Project Hourly Rate)'!B:G,6,FALSE),LIST!$A$78)))</f>
        <v/>
      </c>
    </row>
    <row r="2369" spans="1:12" ht="36" customHeight="1">
      <c r="A2369" s="184">
        <v>2367</v>
      </c>
      <c r="B2369" s="46"/>
      <c r="C2369" s="47"/>
      <c r="D2369" s="48"/>
      <c r="E2369" s="49"/>
      <c r="F2369" s="49"/>
      <c r="G2369" s="41" t="str">
        <f>IF(C2369="","",VLOOKUP(WEEKDAY(C2369),LIST!$A$15:$B$21,2,FALSE))</f>
        <v/>
      </c>
      <c r="H2369" s="42" t="str">
        <f>IF(B2369="","",IF(L2369=LIST!$A$80,LIST!$A$78,IF(L2369=LIST!$A$81,LIST!$A$78,IF(L2369=LIST!$A$82,LIST!$A$78,IF(IFERROR(VLOOKUP(B2369,'PHR (Project Hourly Rate)'!B:G,6,FALSE),LIST!$A$78)=0,LIST!$A$79,L2369)))))</f>
        <v/>
      </c>
      <c r="I2369" s="42" t="str">
        <f>IF(B2369="","",IF(L2369=LIST!$A$75,"",IF(K2369=LIST!$A$76,LIST!$A$76,IF(L2369=LIST!$A$77,"",IF(L2369=LIST!$A$78,"",IF(L2369=LIST!$A$80,"",IF(L2369=LIST!$A$72,"",IF(L2369=LIST!$A$73,"",IF(L2369=LIST!$A$81,"",IF(L2369=LIST!$A$82,"",IF(L2369=LIST!$A$79,"",IF(K2369=LIST!$A$75,LIST!$A$75,ROUND(J2369*L2369,2)))))))))))))</f>
        <v/>
      </c>
      <c r="J2369" s="43">
        <f>IF(D2369="",0,IF(K2369=LIST!$A$75,0,IF(K2369=LIST!$A$76,0,IF(K2369=LIST!$A$77,0,IF(K2369=LIST!$A$78,0,(MIN(D2369,8)-K2369))))))</f>
        <v>0</v>
      </c>
      <c r="K2369" s="185" t="str">
        <f>IF(D2369="","",IF('CLAIM FORM'!$M$7="",0,IF(L2369=LIST!$A$78,0,IF('CLAIM FORM'!$M$7="R&amp;D",0,IF(E2369="",LIST!$A$75,IF(F2369=LIST!$F$30,0,IFERROR(((VLOOKUP(E2369,'TRAINING CODE'!B:D,3,FALSE)*MIN(D2369,8))),LIST!$A$76)))))))</f>
        <v/>
      </c>
      <c r="L2369" s="183" t="str">
        <f>IF(B2369="","",IF('CLAIM FORM'!$M$7="",LIST!$A$77,IFERROR(VLOOKUP(B2369,'PHR (Project Hourly Rate)'!B:G,6,FALSE),LIST!$A$78)))</f>
        <v/>
      </c>
    </row>
    <row r="2370" spans="1:12" ht="36" customHeight="1">
      <c r="A2370" s="184">
        <v>2368</v>
      </c>
      <c r="B2370" s="46"/>
      <c r="C2370" s="47"/>
      <c r="D2370" s="48"/>
      <c r="E2370" s="49"/>
      <c r="F2370" s="49"/>
      <c r="G2370" s="41" t="str">
        <f>IF(C2370="","",VLOOKUP(WEEKDAY(C2370),LIST!$A$15:$B$21,2,FALSE))</f>
        <v/>
      </c>
      <c r="H2370" s="42" t="str">
        <f>IF(B2370="","",IF(L2370=LIST!$A$80,LIST!$A$78,IF(L2370=LIST!$A$81,LIST!$A$78,IF(L2370=LIST!$A$82,LIST!$A$78,IF(IFERROR(VLOOKUP(B2370,'PHR (Project Hourly Rate)'!B:G,6,FALSE),LIST!$A$78)=0,LIST!$A$79,L2370)))))</f>
        <v/>
      </c>
      <c r="I2370" s="42" t="str">
        <f>IF(B2370="","",IF(L2370=LIST!$A$75,"",IF(K2370=LIST!$A$76,LIST!$A$76,IF(L2370=LIST!$A$77,"",IF(L2370=LIST!$A$78,"",IF(L2370=LIST!$A$80,"",IF(L2370=LIST!$A$72,"",IF(L2370=LIST!$A$73,"",IF(L2370=LIST!$A$81,"",IF(L2370=LIST!$A$82,"",IF(L2370=LIST!$A$79,"",IF(K2370=LIST!$A$75,LIST!$A$75,ROUND(J2370*L2370,2)))))))))))))</f>
        <v/>
      </c>
      <c r="J2370" s="43">
        <f>IF(D2370="",0,IF(K2370=LIST!$A$75,0,IF(K2370=LIST!$A$76,0,IF(K2370=LIST!$A$77,0,IF(K2370=LIST!$A$78,0,(MIN(D2370,8)-K2370))))))</f>
        <v>0</v>
      </c>
      <c r="K2370" s="185" t="str">
        <f>IF(D2370="","",IF('CLAIM FORM'!$M$7="",0,IF(L2370=LIST!$A$78,0,IF('CLAIM FORM'!$M$7="R&amp;D",0,IF(E2370="",LIST!$A$75,IF(F2370=LIST!$F$30,0,IFERROR(((VLOOKUP(E2370,'TRAINING CODE'!B:D,3,FALSE)*MIN(D2370,8))),LIST!$A$76)))))))</f>
        <v/>
      </c>
      <c r="L2370" s="183" t="str">
        <f>IF(B2370="","",IF('CLAIM FORM'!$M$7="",LIST!$A$77,IFERROR(VLOOKUP(B2370,'PHR (Project Hourly Rate)'!B:G,6,FALSE),LIST!$A$78)))</f>
        <v/>
      </c>
    </row>
    <row r="2371" spans="1:12" ht="36" customHeight="1">
      <c r="A2371" s="184">
        <v>2369</v>
      </c>
      <c r="B2371" s="46"/>
      <c r="C2371" s="47"/>
      <c r="D2371" s="48"/>
      <c r="E2371" s="49"/>
      <c r="F2371" s="49"/>
      <c r="G2371" s="41" t="str">
        <f>IF(C2371="","",VLOOKUP(WEEKDAY(C2371),LIST!$A$15:$B$21,2,FALSE))</f>
        <v/>
      </c>
      <c r="H2371" s="42" t="str">
        <f>IF(B2371="","",IF(L2371=LIST!$A$80,LIST!$A$78,IF(L2371=LIST!$A$81,LIST!$A$78,IF(L2371=LIST!$A$82,LIST!$A$78,IF(IFERROR(VLOOKUP(B2371,'PHR (Project Hourly Rate)'!B:G,6,FALSE),LIST!$A$78)=0,LIST!$A$79,L2371)))))</f>
        <v/>
      </c>
      <c r="I2371" s="42" t="str">
        <f>IF(B2371="","",IF(L2371=LIST!$A$75,"",IF(K2371=LIST!$A$76,LIST!$A$76,IF(L2371=LIST!$A$77,"",IF(L2371=LIST!$A$78,"",IF(L2371=LIST!$A$80,"",IF(L2371=LIST!$A$72,"",IF(L2371=LIST!$A$73,"",IF(L2371=LIST!$A$81,"",IF(L2371=LIST!$A$82,"",IF(L2371=LIST!$A$79,"",IF(K2371=LIST!$A$75,LIST!$A$75,ROUND(J2371*L2371,2)))))))))))))</f>
        <v/>
      </c>
      <c r="J2371" s="43">
        <f>IF(D2371="",0,IF(K2371=LIST!$A$75,0,IF(K2371=LIST!$A$76,0,IF(K2371=LIST!$A$77,0,IF(K2371=LIST!$A$78,0,(MIN(D2371,8)-K2371))))))</f>
        <v>0</v>
      </c>
      <c r="K2371" s="185" t="str">
        <f>IF(D2371="","",IF('CLAIM FORM'!$M$7="",0,IF(L2371=LIST!$A$78,0,IF('CLAIM FORM'!$M$7="R&amp;D",0,IF(E2371="",LIST!$A$75,IF(F2371=LIST!$F$30,0,IFERROR(((VLOOKUP(E2371,'TRAINING CODE'!B:D,3,FALSE)*MIN(D2371,8))),LIST!$A$76)))))))</f>
        <v/>
      </c>
      <c r="L2371" s="183" t="str">
        <f>IF(B2371="","",IF('CLAIM FORM'!$M$7="",LIST!$A$77,IFERROR(VLOOKUP(B2371,'PHR (Project Hourly Rate)'!B:G,6,FALSE),LIST!$A$78)))</f>
        <v/>
      </c>
    </row>
    <row r="2372" spans="1:12" ht="36" customHeight="1">
      <c r="A2372" s="184">
        <v>2370</v>
      </c>
      <c r="B2372" s="46"/>
      <c r="C2372" s="47"/>
      <c r="D2372" s="48"/>
      <c r="E2372" s="49"/>
      <c r="F2372" s="49"/>
      <c r="G2372" s="41" t="str">
        <f>IF(C2372="","",VLOOKUP(WEEKDAY(C2372),LIST!$A$15:$B$21,2,FALSE))</f>
        <v/>
      </c>
      <c r="H2372" s="42" t="str">
        <f>IF(B2372="","",IF(L2372=LIST!$A$80,LIST!$A$78,IF(L2372=LIST!$A$81,LIST!$A$78,IF(L2372=LIST!$A$82,LIST!$A$78,IF(IFERROR(VLOOKUP(B2372,'PHR (Project Hourly Rate)'!B:G,6,FALSE),LIST!$A$78)=0,LIST!$A$79,L2372)))))</f>
        <v/>
      </c>
      <c r="I2372" s="42" t="str">
        <f>IF(B2372="","",IF(L2372=LIST!$A$75,"",IF(K2372=LIST!$A$76,LIST!$A$76,IF(L2372=LIST!$A$77,"",IF(L2372=LIST!$A$78,"",IF(L2372=LIST!$A$80,"",IF(L2372=LIST!$A$72,"",IF(L2372=LIST!$A$73,"",IF(L2372=LIST!$A$81,"",IF(L2372=LIST!$A$82,"",IF(L2372=LIST!$A$79,"",IF(K2372=LIST!$A$75,LIST!$A$75,ROUND(J2372*L2372,2)))))))))))))</f>
        <v/>
      </c>
      <c r="J2372" s="43">
        <f>IF(D2372="",0,IF(K2372=LIST!$A$75,0,IF(K2372=LIST!$A$76,0,IF(K2372=LIST!$A$77,0,IF(K2372=LIST!$A$78,0,(MIN(D2372,8)-K2372))))))</f>
        <v>0</v>
      </c>
      <c r="K2372" s="185" t="str">
        <f>IF(D2372="","",IF('CLAIM FORM'!$M$7="",0,IF(L2372=LIST!$A$78,0,IF('CLAIM FORM'!$M$7="R&amp;D",0,IF(E2372="",LIST!$A$75,IF(F2372=LIST!$F$30,0,IFERROR(((VLOOKUP(E2372,'TRAINING CODE'!B:D,3,FALSE)*MIN(D2372,8))),LIST!$A$76)))))))</f>
        <v/>
      </c>
      <c r="L2372" s="183" t="str">
        <f>IF(B2372="","",IF('CLAIM FORM'!$M$7="",LIST!$A$77,IFERROR(VLOOKUP(B2372,'PHR (Project Hourly Rate)'!B:G,6,FALSE),LIST!$A$78)))</f>
        <v/>
      </c>
    </row>
    <row r="2373" spans="1:12" ht="36" customHeight="1">
      <c r="A2373" s="184">
        <v>2371</v>
      </c>
      <c r="B2373" s="46"/>
      <c r="C2373" s="47"/>
      <c r="D2373" s="48"/>
      <c r="E2373" s="49"/>
      <c r="F2373" s="49"/>
      <c r="G2373" s="41" t="str">
        <f>IF(C2373="","",VLOOKUP(WEEKDAY(C2373),LIST!$A$15:$B$21,2,FALSE))</f>
        <v/>
      </c>
      <c r="H2373" s="42" t="str">
        <f>IF(B2373="","",IF(L2373=LIST!$A$80,LIST!$A$78,IF(L2373=LIST!$A$81,LIST!$A$78,IF(L2373=LIST!$A$82,LIST!$A$78,IF(IFERROR(VLOOKUP(B2373,'PHR (Project Hourly Rate)'!B:G,6,FALSE),LIST!$A$78)=0,LIST!$A$79,L2373)))))</f>
        <v/>
      </c>
      <c r="I2373" s="42" t="str">
        <f>IF(B2373="","",IF(L2373=LIST!$A$75,"",IF(K2373=LIST!$A$76,LIST!$A$76,IF(L2373=LIST!$A$77,"",IF(L2373=LIST!$A$78,"",IF(L2373=LIST!$A$80,"",IF(L2373=LIST!$A$72,"",IF(L2373=LIST!$A$73,"",IF(L2373=LIST!$A$81,"",IF(L2373=LIST!$A$82,"",IF(L2373=LIST!$A$79,"",IF(K2373=LIST!$A$75,LIST!$A$75,ROUND(J2373*L2373,2)))))))))))))</f>
        <v/>
      </c>
      <c r="J2373" s="43">
        <f>IF(D2373="",0,IF(K2373=LIST!$A$75,0,IF(K2373=LIST!$A$76,0,IF(K2373=LIST!$A$77,0,IF(K2373=LIST!$A$78,0,(MIN(D2373,8)-K2373))))))</f>
        <v>0</v>
      </c>
      <c r="K2373" s="185" t="str">
        <f>IF(D2373="","",IF('CLAIM FORM'!$M$7="",0,IF(L2373=LIST!$A$78,0,IF('CLAIM FORM'!$M$7="R&amp;D",0,IF(E2373="",LIST!$A$75,IF(F2373=LIST!$F$30,0,IFERROR(((VLOOKUP(E2373,'TRAINING CODE'!B:D,3,FALSE)*MIN(D2373,8))),LIST!$A$76)))))))</f>
        <v/>
      </c>
      <c r="L2373" s="183" t="str">
        <f>IF(B2373="","",IF('CLAIM FORM'!$M$7="",LIST!$A$77,IFERROR(VLOOKUP(B2373,'PHR (Project Hourly Rate)'!B:G,6,FALSE),LIST!$A$78)))</f>
        <v/>
      </c>
    </row>
    <row r="2374" spans="1:12" ht="36" customHeight="1">
      <c r="A2374" s="184">
        <v>2372</v>
      </c>
      <c r="B2374" s="46"/>
      <c r="C2374" s="47"/>
      <c r="D2374" s="48"/>
      <c r="E2374" s="49"/>
      <c r="F2374" s="49"/>
      <c r="G2374" s="41" t="str">
        <f>IF(C2374="","",VLOOKUP(WEEKDAY(C2374),LIST!$A$15:$B$21,2,FALSE))</f>
        <v/>
      </c>
      <c r="H2374" s="42" t="str">
        <f>IF(B2374="","",IF(L2374=LIST!$A$80,LIST!$A$78,IF(L2374=LIST!$A$81,LIST!$A$78,IF(L2374=LIST!$A$82,LIST!$A$78,IF(IFERROR(VLOOKUP(B2374,'PHR (Project Hourly Rate)'!B:G,6,FALSE),LIST!$A$78)=0,LIST!$A$79,L2374)))))</f>
        <v/>
      </c>
      <c r="I2374" s="42" t="str">
        <f>IF(B2374="","",IF(L2374=LIST!$A$75,"",IF(K2374=LIST!$A$76,LIST!$A$76,IF(L2374=LIST!$A$77,"",IF(L2374=LIST!$A$78,"",IF(L2374=LIST!$A$80,"",IF(L2374=LIST!$A$72,"",IF(L2374=LIST!$A$73,"",IF(L2374=LIST!$A$81,"",IF(L2374=LIST!$A$82,"",IF(L2374=LIST!$A$79,"",IF(K2374=LIST!$A$75,LIST!$A$75,ROUND(J2374*L2374,2)))))))))))))</f>
        <v/>
      </c>
      <c r="J2374" s="43">
        <f>IF(D2374="",0,IF(K2374=LIST!$A$75,0,IF(K2374=LIST!$A$76,0,IF(K2374=LIST!$A$77,0,IF(K2374=LIST!$A$78,0,(MIN(D2374,8)-K2374))))))</f>
        <v>0</v>
      </c>
      <c r="K2374" s="185" t="str">
        <f>IF(D2374="","",IF('CLAIM FORM'!$M$7="",0,IF(L2374=LIST!$A$78,0,IF('CLAIM FORM'!$M$7="R&amp;D",0,IF(E2374="",LIST!$A$75,IF(F2374=LIST!$F$30,0,IFERROR(((VLOOKUP(E2374,'TRAINING CODE'!B:D,3,FALSE)*MIN(D2374,8))),LIST!$A$76)))))))</f>
        <v/>
      </c>
      <c r="L2374" s="183" t="str">
        <f>IF(B2374="","",IF('CLAIM FORM'!$M$7="",LIST!$A$77,IFERROR(VLOOKUP(B2374,'PHR (Project Hourly Rate)'!B:G,6,FALSE),LIST!$A$78)))</f>
        <v/>
      </c>
    </row>
    <row r="2375" spans="1:12" ht="36" customHeight="1">
      <c r="A2375" s="184">
        <v>2373</v>
      </c>
      <c r="B2375" s="46"/>
      <c r="C2375" s="47"/>
      <c r="D2375" s="48"/>
      <c r="E2375" s="49"/>
      <c r="F2375" s="49"/>
      <c r="G2375" s="41" t="str">
        <f>IF(C2375="","",VLOOKUP(WEEKDAY(C2375),LIST!$A$15:$B$21,2,FALSE))</f>
        <v/>
      </c>
      <c r="H2375" s="42" t="str">
        <f>IF(B2375="","",IF(L2375=LIST!$A$80,LIST!$A$78,IF(L2375=LIST!$A$81,LIST!$A$78,IF(L2375=LIST!$A$82,LIST!$A$78,IF(IFERROR(VLOOKUP(B2375,'PHR (Project Hourly Rate)'!B:G,6,FALSE),LIST!$A$78)=0,LIST!$A$79,L2375)))))</f>
        <v/>
      </c>
      <c r="I2375" s="42" t="str">
        <f>IF(B2375="","",IF(L2375=LIST!$A$75,"",IF(K2375=LIST!$A$76,LIST!$A$76,IF(L2375=LIST!$A$77,"",IF(L2375=LIST!$A$78,"",IF(L2375=LIST!$A$80,"",IF(L2375=LIST!$A$72,"",IF(L2375=LIST!$A$73,"",IF(L2375=LIST!$A$81,"",IF(L2375=LIST!$A$82,"",IF(L2375=LIST!$A$79,"",IF(K2375=LIST!$A$75,LIST!$A$75,ROUND(J2375*L2375,2)))))))))))))</f>
        <v/>
      </c>
      <c r="J2375" s="43">
        <f>IF(D2375="",0,IF(K2375=LIST!$A$75,0,IF(K2375=LIST!$A$76,0,IF(K2375=LIST!$A$77,0,IF(K2375=LIST!$A$78,0,(MIN(D2375,8)-K2375))))))</f>
        <v>0</v>
      </c>
      <c r="K2375" s="185" t="str">
        <f>IF(D2375="","",IF('CLAIM FORM'!$M$7="",0,IF(L2375=LIST!$A$78,0,IF('CLAIM FORM'!$M$7="R&amp;D",0,IF(E2375="",LIST!$A$75,IF(F2375=LIST!$F$30,0,IFERROR(((VLOOKUP(E2375,'TRAINING CODE'!B:D,3,FALSE)*MIN(D2375,8))),LIST!$A$76)))))))</f>
        <v/>
      </c>
      <c r="L2375" s="183" t="str">
        <f>IF(B2375="","",IF('CLAIM FORM'!$M$7="",LIST!$A$77,IFERROR(VLOOKUP(B2375,'PHR (Project Hourly Rate)'!B:G,6,FALSE),LIST!$A$78)))</f>
        <v/>
      </c>
    </row>
    <row r="2376" spans="1:12" ht="36" customHeight="1">
      <c r="A2376" s="184">
        <v>2374</v>
      </c>
      <c r="B2376" s="46"/>
      <c r="C2376" s="47"/>
      <c r="D2376" s="48"/>
      <c r="E2376" s="49"/>
      <c r="F2376" s="49"/>
      <c r="G2376" s="41" t="str">
        <f>IF(C2376="","",VLOOKUP(WEEKDAY(C2376),LIST!$A$15:$B$21,2,FALSE))</f>
        <v/>
      </c>
      <c r="H2376" s="42" t="str">
        <f>IF(B2376="","",IF(L2376=LIST!$A$80,LIST!$A$78,IF(L2376=LIST!$A$81,LIST!$A$78,IF(L2376=LIST!$A$82,LIST!$A$78,IF(IFERROR(VLOOKUP(B2376,'PHR (Project Hourly Rate)'!B:G,6,FALSE),LIST!$A$78)=0,LIST!$A$79,L2376)))))</f>
        <v/>
      </c>
      <c r="I2376" s="42" t="str">
        <f>IF(B2376="","",IF(L2376=LIST!$A$75,"",IF(K2376=LIST!$A$76,LIST!$A$76,IF(L2376=LIST!$A$77,"",IF(L2376=LIST!$A$78,"",IF(L2376=LIST!$A$80,"",IF(L2376=LIST!$A$72,"",IF(L2376=LIST!$A$73,"",IF(L2376=LIST!$A$81,"",IF(L2376=LIST!$A$82,"",IF(L2376=LIST!$A$79,"",IF(K2376=LIST!$A$75,LIST!$A$75,ROUND(J2376*L2376,2)))))))))))))</f>
        <v/>
      </c>
      <c r="J2376" s="43">
        <f>IF(D2376="",0,IF(K2376=LIST!$A$75,0,IF(K2376=LIST!$A$76,0,IF(K2376=LIST!$A$77,0,IF(K2376=LIST!$A$78,0,(MIN(D2376,8)-K2376))))))</f>
        <v>0</v>
      </c>
      <c r="K2376" s="185" t="str">
        <f>IF(D2376="","",IF('CLAIM FORM'!$M$7="",0,IF(L2376=LIST!$A$78,0,IF('CLAIM FORM'!$M$7="R&amp;D",0,IF(E2376="",LIST!$A$75,IF(F2376=LIST!$F$30,0,IFERROR(((VLOOKUP(E2376,'TRAINING CODE'!B:D,3,FALSE)*MIN(D2376,8))),LIST!$A$76)))))))</f>
        <v/>
      </c>
      <c r="L2376" s="183" t="str">
        <f>IF(B2376="","",IF('CLAIM FORM'!$M$7="",LIST!$A$77,IFERROR(VLOOKUP(B2376,'PHR (Project Hourly Rate)'!B:G,6,FALSE),LIST!$A$78)))</f>
        <v/>
      </c>
    </row>
    <row r="2377" spans="1:12" ht="36" customHeight="1">
      <c r="A2377" s="184">
        <v>2375</v>
      </c>
      <c r="B2377" s="46"/>
      <c r="C2377" s="47"/>
      <c r="D2377" s="48"/>
      <c r="E2377" s="49"/>
      <c r="F2377" s="49"/>
      <c r="G2377" s="41" t="str">
        <f>IF(C2377="","",VLOOKUP(WEEKDAY(C2377),LIST!$A$15:$B$21,2,FALSE))</f>
        <v/>
      </c>
      <c r="H2377" s="42" t="str">
        <f>IF(B2377="","",IF(L2377=LIST!$A$80,LIST!$A$78,IF(L2377=LIST!$A$81,LIST!$A$78,IF(L2377=LIST!$A$82,LIST!$A$78,IF(IFERROR(VLOOKUP(B2377,'PHR (Project Hourly Rate)'!B:G,6,FALSE),LIST!$A$78)=0,LIST!$A$79,L2377)))))</f>
        <v/>
      </c>
      <c r="I2377" s="42" t="str">
        <f>IF(B2377="","",IF(L2377=LIST!$A$75,"",IF(K2377=LIST!$A$76,LIST!$A$76,IF(L2377=LIST!$A$77,"",IF(L2377=LIST!$A$78,"",IF(L2377=LIST!$A$80,"",IF(L2377=LIST!$A$72,"",IF(L2377=LIST!$A$73,"",IF(L2377=LIST!$A$81,"",IF(L2377=LIST!$A$82,"",IF(L2377=LIST!$A$79,"",IF(K2377=LIST!$A$75,LIST!$A$75,ROUND(J2377*L2377,2)))))))))))))</f>
        <v/>
      </c>
      <c r="J2377" s="43">
        <f>IF(D2377="",0,IF(K2377=LIST!$A$75,0,IF(K2377=LIST!$A$76,0,IF(K2377=LIST!$A$77,0,IF(K2377=LIST!$A$78,0,(MIN(D2377,8)-K2377))))))</f>
        <v>0</v>
      </c>
      <c r="K2377" s="185" t="str">
        <f>IF(D2377="","",IF('CLAIM FORM'!$M$7="",0,IF(L2377=LIST!$A$78,0,IF('CLAIM FORM'!$M$7="R&amp;D",0,IF(E2377="",LIST!$A$75,IF(F2377=LIST!$F$30,0,IFERROR(((VLOOKUP(E2377,'TRAINING CODE'!B:D,3,FALSE)*MIN(D2377,8))),LIST!$A$76)))))))</f>
        <v/>
      </c>
      <c r="L2377" s="183" t="str">
        <f>IF(B2377="","",IF('CLAIM FORM'!$M$7="",LIST!$A$77,IFERROR(VLOOKUP(B2377,'PHR (Project Hourly Rate)'!B:G,6,FALSE),LIST!$A$78)))</f>
        <v/>
      </c>
    </row>
    <row r="2378" spans="1:12" ht="36" customHeight="1">
      <c r="A2378" s="184">
        <v>2376</v>
      </c>
      <c r="B2378" s="46"/>
      <c r="C2378" s="47"/>
      <c r="D2378" s="48"/>
      <c r="E2378" s="49"/>
      <c r="F2378" s="49"/>
      <c r="G2378" s="41" t="str">
        <f>IF(C2378="","",VLOOKUP(WEEKDAY(C2378),LIST!$A$15:$B$21,2,FALSE))</f>
        <v/>
      </c>
      <c r="H2378" s="42" t="str">
        <f>IF(B2378="","",IF(L2378=LIST!$A$80,LIST!$A$78,IF(L2378=LIST!$A$81,LIST!$A$78,IF(L2378=LIST!$A$82,LIST!$A$78,IF(IFERROR(VLOOKUP(B2378,'PHR (Project Hourly Rate)'!B:G,6,FALSE),LIST!$A$78)=0,LIST!$A$79,L2378)))))</f>
        <v/>
      </c>
      <c r="I2378" s="42" t="str">
        <f>IF(B2378="","",IF(L2378=LIST!$A$75,"",IF(K2378=LIST!$A$76,LIST!$A$76,IF(L2378=LIST!$A$77,"",IF(L2378=LIST!$A$78,"",IF(L2378=LIST!$A$80,"",IF(L2378=LIST!$A$72,"",IF(L2378=LIST!$A$73,"",IF(L2378=LIST!$A$81,"",IF(L2378=LIST!$A$82,"",IF(L2378=LIST!$A$79,"",IF(K2378=LIST!$A$75,LIST!$A$75,ROUND(J2378*L2378,2)))))))))))))</f>
        <v/>
      </c>
      <c r="J2378" s="43">
        <f>IF(D2378="",0,IF(K2378=LIST!$A$75,0,IF(K2378=LIST!$A$76,0,IF(K2378=LIST!$A$77,0,IF(K2378=LIST!$A$78,0,(MIN(D2378,8)-K2378))))))</f>
        <v>0</v>
      </c>
      <c r="K2378" s="185" t="str">
        <f>IF(D2378="","",IF('CLAIM FORM'!$M$7="",0,IF(L2378=LIST!$A$78,0,IF('CLAIM FORM'!$M$7="R&amp;D",0,IF(E2378="",LIST!$A$75,IF(F2378=LIST!$F$30,0,IFERROR(((VLOOKUP(E2378,'TRAINING CODE'!B:D,3,FALSE)*MIN(D2378,8))),LIST!$A$76)))))))</f>
        <v/>
      </c>
      <c r="L2378" s="183" t="str">
        <f>IF(B2378="","",IF('CLAIM FORM'!$M$7="",LIST!$A$77,IFERROR(VLOOKUP(B2378,'PHR (Project Hourly Rate)'!B:G,6,FALSE),LIST!$A$78)))</f>
        <v/>
      </c>
    </row>
    <row r="2379" spans="1:12" ht="36" customHeight="1">
      <c r="A2379" s="184">
        <v>2377</v>
      </c>
      <c r="B2379" s="46"/>
      <c r="C2379" s="47"/>
      <c r="D2379" s="48"/>
      <c r="E2379" s="49"/>
      <c r="F2379" s="49"/>
      <c r="G2379" s="41" t="str">
        <f>IF(C2379="","",VLOOKUP(WEEKDAY(C2379),LIST!$A$15:$B$21,2,FALSE))</f>
        <v/>
      </c>
      <c r="H2379" s="42" t="str">
        <f>IF(B2379="","",IF(L2379=LIST!$A$80,LIST!$A$78,IF(L2379=LIST!$A$81,LIST!$A$78,IF(L2379=LIST!$A$82,LIST!$A$78,IF(IFERROR(VLOOKUP(B2379,'PHR (Project Hourly Rate)'!B:G,6,FALSE),LIST!$A$78)=0,LIST!$A$79,L2379)))))</f>
        <v/>
      </c>
      <c r="I2379" s="42" t="str">
        <f>IF(B2379="","",IF(L2379=LIST!$A$75,"",IF(K2379=LIST!$A$76,LIST!$A$76,IF(L2379=LIST!$A$77,"",IF(L2379=LIST!$A$78,"",IF(L2379=LIST!$A$80,"",IF(L2379=LIST!$A$72,"",IF(L2379=LIST!$A$73,"",IF(L2379=LIST!$A$81,"",IF(L2379=LIST!$A$82,"",IF(L2379=LIST!$A$79,"",IF(K2379=LIST!$A$75,LIST!$A$75,ROUND(J2379*L2379,2)))))))))))))</f>
        <v/>
      </c>
      <c r="J2379" s="43">
        <f>IF(D2379="",0,IF(K2379=LIST!$A$75,0,IF(K2379=LIST!$A$76,0,IF(K2379=LIST!$A$77,0,IF(K2379=LIST!$A$78,0,(MIN(D2379,8)-K2379))))))</f>
        <v>0</v>
      </c>
      <c r="K2379" s="185" t="str">
        <f>IF(D2379="","",IF('CLAIM FORM'!$M$7="",0,IF(L2379=LIST!$A$78,0,IF('CLAIM FORM'!$M$7="R&amp;D",0,IF(E2379="",LIST!$A$75,IF(F2379=LIST!$F$30,0,IFERROR(((VLOOKUP(E2379,'TRAINING CODE'!B:D,3,FALSE)*MIN(D2379,8))),LIST!$A$76)))))))</f>
        <v/>
      </c>
      <c r="L2379" s="183" t="str">
        <f>IF(B2379="","",IF('CLAIM FORM'!$M$7="",LIST!$A$77,IFERROR(VLOOKUP(B2379,'PHR (Project Hourly Rate)'!B:G,6,FALSE),LIST!$A$78)))</f>
        <v/>
      </c>
    </row>
    <row r="2380" spans="1:12" ht="36" customHeight="1">
      <c r="A2380" s="184">
        <v>2378</v>
      </c>
      <c r="B2380" s="46"/>
      <c r="C2380" s="47"/>
      <c r="D2380" s="48"/>
      <c r="E2380" s="49"/>
      <c r="F2380" s="49"/>
      <c r="G2380" s="41" t="str">
        <f>IF(C2380="","",VLOOKUP(WEEKDAY(C2380),LIST!$A$15:$B$21,2,FALSE))</f>
        <v/>
      </c>
      <c r="H2380" s="42" t="str">
        <f>IF(B2380="","",IF(L2380=LIST!$A$80,LIST!$A$78,IF(L2380=LIST!$A$81,LIST!$A$78,IF(L2380=LIST!$A$82,LIST!$A$78,IF(IFERROR(VLOOKUP(B2380,'PHR (Project Hourly Rate)'!B:G,6,FALSE),LIST!$A$78)=0,LIST!$A$79,L2380)))))</f>
        <v/>
      </c>
      <c r="I2380" s="42" t="str">
        <f>IF(B2380="","",IF(L2380=LIST!$A$75,"",IF(K2380=LIST!$A$76,LIST!$A$76,IF(L2380=LIST!$A$77,"",IF(L2380=LIST!$A$78,"",IF(L2380=LIST!$A$80,"",IF(L2380=LIST!$A$72,"",IF(L2380=LIST!$A$73,"",IF(L2380=LIST!$A$81,"",IF(L2380=LIST!$A$82,"",IF(L2380=LIST!$A$79,"",IF(K2380=LIST!$A$75,LIST!$A$75,ROUND(J2380*L2380,2)))))))))))))</f>
        <v/>
      </c>
      <c r="J2380" s="43">
        <f>IF(D2380="",0,IF(K2380=LIST!$A$75,0,IF(K2380=LIST!$A$76,0,IF(K2380=LIST!$A$77,0,IF(K2380=LIST!$A$78,0,(MIN(D2380,8)-K2380))))))</f>
        <v>0</v>
      </c>
      <c r="K2380" s="185" t="str">
        <f>IF(D2380="","",IF('CLAIM FORM'!$M$7="",0,IF(L2380=LIST!$A$78,0,IF('CLAIM FORM'!$M$7="R&amp;D",0,IF(E2380="",LIST!$A$75,IF(F2380=LIST!$F$30,0,IFERROR(((VLOOKUP(E2380,'TRAINING CODE'!B:D,3,FALSE)*MIN(D2380,8))),LIST!$A$76)))))))</f>
        <v/>
      </c>
      <c r="L2380" s="183" t="str">
        <f>IF(B2380="","",IF('CLAIM FORM'!$M$7="",LIST!$A$77,IFERROR(VLOOKUP(B2380,'PHR (Project Hourly Rate)'!B:G,6,FALSE),LIST!$A$78)))</f>
        <v/>
      </c>
    </row>
    <row r="2381" spans="1:12" ht="36" customHeight="1">
      <c r="A2381" s="184">
        <v>2379</v>
      </c>
      <c r="B2381" s="46"/>
      <c r="C2381" s="47"/>
      <c r="D2381" s="48"/>
      <c r="E2381" s="49"/>
      <c r="F2381" s="49"/>
      <c r="G2381" s="41" t="str">
        <f>IF(C2381="","",VLOOKUP(WEEKDAY(C2381),LIST!$A$15:$B$21,2,FALSE))</f>
        <v/>
      </c>
      <c r="H2381" s="42" t="str">
        <f>IF(B2381="","",IF(L2381=LIST!$A$80,LIST!$A$78,IF(L2381=LIST!$A$81,LIST!$A$78,IF(L2381=LIST!$A$82,LIST!$A$78,IF(IFERROR(VLOOKUP(B2381,'PHR (Project Hourly Rate)'!B:G,6,FALSE),LIST!$A$78)=0,LIST!$A$79,L2381)))))</f>
        <v/>
      </c>
      <c r="I2381" s="42" t="str">
        <f>IF(B2381="","",IF(L2381=LIST!$A$75,"",IF(K2381=LIST!$A$76,LIST!$A$76,IF(L2381=LIST!$A$77,"",IF(L2381=LIST!$A$78,"",IF(L2381=LIST!$A$80,"",IF(L2381=LIST!$A$72,"",IF(L2381=LIST!$A$73,"",IF(L2381=LIST!$A$81,"",IF(L2381=LIST!$A$82,"",IF(L2381=LIST!$A$79,"",IF(K2381=LIST!$A$75,LIST!$A$75,ROUND(J2381*L2381,2)))))))))))))</f>
        <v/>
      </c>
      <c r="J2381" s="43">
        <f>IF(D2381="",0,IF(K2381=LIST!$A$75,0,IF(K2381=LIST!$A$76,0,IF(K2381=LIST!$A$77,0,IF(K2381=LIST!$A$78,0,(MIN(D2381,8)-K2381))))))</f>
        <v>0</v>
      </c>
      <c r="K2381" s="185" t="str">
        <f>IF(D2381="","",IF('CLAIM FORM'!$M$7="",0,IF(L2381=LIST!$A$78,0,IF('CLAIM FORM'!$M$7="R&amp;D",0,IF(E2381="",LIST!$A$75,IF(F2381=LIST!$F$30,0,IFERROR(((VLOOKUP(E2381,'TRAINING CODE'!B:D,3,FALSE)*MIN(D2381,8))),LIST!$A$76)))))))</f>
        <v/>
      </c>
      <c r="L2381" s="183" t="str">
        <f>IF(B2381="","",IF('CLAIM FORM'!$M$7="",LIST!$A$77,IFERROR(VLOOKUP(B2381,'PHR (Project Hourly Rate)'!B:G,6,FALSE),LIST!$A$78)))</f>
        <v/>
      </c>
    </row>
    <row r="2382" spans="1:12" ht="36" customHeight="1">
      <c r="A2382" s="184">
        <v>2380</v>
      </c>
      <c r="B2382" s="46"/>
      <c r="C2382" s="47"/>
      <c r="D2382" s="48"/>
      <c r="E2382" s="49"/>
      <c r="F2382" s="49"/>
      <c r="G2382" s="41" t="str">
        <f>IF(C2382="","",VLOOKUP(WEEKDAY(C2382),LIST!$A$15:$B$21,2,FALSE))</f>
        <v/>
      </c>
      <c r="H2382" s="42" t="str">
        <f>IF(B2382="","",IF(L2382=LIST!$A$80,LIST!$A$78,IF(L2382=LIST!$A$81,LIST!$A$78,IF(L2382=LIST!$A$82,LIST!$A$78,IF(IFERROR(VLOOKUP(B2382,'PHR (Project Hourly Rate)'!B:G,6,FALSE),LIST!$A$78)=0,LIST!$A$79,L2382)))))</f>
        <v/>
      </c>
      <c r="I2382" s="42" t="str">
        <f>IF(B2382="","",IF(L2382=LIST!$A$75,"",IF(K2382=LIST!$A$76,LIST!$A$76,IF(L2382=LIST!$A$77,"",IF(L2382=LIST!$A$78,"",IF(L2382=LIST!$A$80,"",IF(L2382=LIST!$A$72,"",IF(L2382=LIST!$A$73,"",IF(L2382=LIST!$A$81,"",IF(L2382=LIST!$A$82,"",IF(L2382=LIST!$A$79,"",IF(K2382=LIST!$A$75,LIST!$A$75,ROUND(J2382*L2382,2)))))))))))))</f>
        <v/>
      </c>
      <c r="J2382" s="43">
        <f>IF(D2382="",0,IF(K2382=LIST!$A$75,0,IF(K2382=LIST!$A$76,0,IF(K2382=LIST!$A$77,0,IF(K2382=LIST!$A$78,0,(MIN(D2382,8)-K2382))))))</f>
        <v>0</v>
      </c>
      <c r="K2382" s="185" t="str">
        <f>IF(D2382="","",IF('CLAIM FORM'!$M$7="",0,IF(L2382=LIST!$A$78,0,IF('CLAIM FORM'!$M$7="R&amp;D",0,IF(E2382="",LIST!$A$75,IF(F2382=LIST!$F$30,0,IFERROR(((VLOOKUP(E2382,'TRAINING CODE'!B:D,3,FALSE)*MIN(D2382,8))),LIST!$A$76)))))))</f>
        <v/>
      </c>
      <c r="L2382" s="183" t="str">
        <f>IF(B2382="","",IF('CLAIM FORM'!$M$7="",LIST!$A$77,IFERROR(VLOOKUP(B2382,'PHR (Project Hourly Rate)'!B:G,6,FALSE),LIST!$A$78)))</f>
        <v/>
      </c>
    </row>
    <row r="2383" spans="1:12" ht="36" customHeight="1">
      <c r="A2383" s="184">
        <v>2381</v>
      </c>
      <c r="B2383" s="46"/>
      <c r="C2383" s="47"/>
      <c r="D2383" s="48"/>
      <c r="E2383" s="49"/>
      <c r="F2383" s="49"/>
      <c r="G2383" s="41" t="str">
        <f>IF(C2383="","",VLOOKUP(WEEKDAY(C2383),LIST!$A$15:$B$21,2,FALSE))</f>
        <v/>
      </c>
      <c r="H2383" s="42" t="str">
        <f>IF(B2383="","",IF(L2383=LIST!$A$80,LIST!$A$78,IF(L2383=LIST!$A$81,LIST!$A$78,IF(L2383=LIST!$A$82,LIST!$A$78,IF(IFERROR(VLOOKUP(B2383,'PHR (Project Hourly Rate)'!B:G,6,FALSE),LIST!$A$78)=0,LIST!$A$79,L2383)))))</f>
        <v/>
      </c>
      <c r="I2383" s="42" t="str">
        <f>IF(B2383="","",IF(L2383=LIST!$A$75,"",IF(K2383=LIST!$A$76,LIST!$A$76,IF(L2383=LIST!$A$77,"",IF(L2383=LIST!$A$78,"",IF(L2383=LIST!$A$80,"",IF(L2383=LIST!$A$72,"",IF(L2383=LIST!$A$73,"",IF(L2383=LIST!$A$81,"",IF(L2383=LIST!$A$82,"",IF(L2383=LIST!$A$79,"",IF(K2383=LIST!$A$75,LIST!$A$75,ROUND(J2383*L2383,2)))))))))))))</f>
        <v/>
      </c>
      <c r="J2383" s="43">
        <f>IF(D2383="",0,IF(K2383=LIST!$A$75,0,IF(K2383=LIST!$A$76,0,IF(K2383=LIST!$A$77,0,IF(K2383=LIST!$A$78,0,(MIN(D2383,8)-K2383))))))</f>
        <v>0</v>
      </c>
      <c r="K2383" s="185" t="str">
        <f>IF(D2383="","",IF('CLAIM FORM'!$M$7="",0,IF(L2383=LIST!$A$78,0,IF('CLAIM FORM'!$M$7="R&amp;D",0,IF(E2383="",LIST!$A$75,IF(F2383=LIST!$F$30,0,IFERROR(((VLOOKUP(E2383,'TRAINING CODE'!B:D,3,FALSE)*MIN(D2383,8))),LIST!$A$76)))))))</f>
        <v/>
      </c>
      <c r="L2383" s="183" t="str">
        <f>IF(B2383="","",IF('CLAIM FORM'!$M$7="",LIST!$A$77,IFERROR(VLOOKUP(B2383,'PHR (Project Hourly Rate)'!B:G,6,FALSE),LIST!$A$78)))</f>
        <v/>
      </c>
    </row>
    <row r="2384" spans="1:12" ht="36" customHeight="1">
      <c r="A2384" s="184">
        <v>2382</v>
      </c>
      <c r="B2384" s="46"/>
      <c r="C2384" s="47"/>
      <c r="D2384" s="48"/>
      <c r="E2384" s="49"/>
      <c r="F2384" s="49"/>
      <c r="G2384" s="41" t="str">
        <f>IF(C2384="","",VLOOKUP(WEEKDAY(C2384),LIST!$A$15:$B$21,2,FALSE))</f>
        <v/>
      </c>
      <c r="H2384" s="42" t="str">
        <f>IF(B2384="","",IF(L2384=LIST!$A$80,LIST!$A$78,IF(L2384=LIST!$A$81,LIST!$A$78,IF(L2384=LIST!$A$82,LIST!$A$78,IF(IFERROR(VLOOKUP(B2384,'PHR (Project Hourly Rate)'!B:G,6,FALSE),LIST!$A$78)=0,LIST!$A$79,L2384)))))</f>
        <v/>
      </c>
      <c r="I2384" s="42" t="str">
        <f>IF(B2384="","",IF(L2384=LIST!$A$75,"",IF(K2384=LIST!$A$76,LIST!$A$76,IF(L2384=LIST!$A$77,"",IF(L2384=LIST!$A$78,"",IF(L2384=LIST!$A$80,"",IF(L2384=LIST!$A$72,"",IF(L2384=LIST!$A$73,"",IF(L2384=LIST!$A$81,"",IF(L2384=LIST!$A$82,"",IF(L2384=LIST!$A$79,"",IF(K2384=LIST!$A$75,LIST!$A$75,ROUND(J2384*L2384,2)))))))))))))</f>
        <v/>
      </c>
      <c r="J2384" s="43">
        <f>IF(D2384="",0,IF(K2384=LIST!$A$75,0,IF(K2384=LIST!$A$76,0,IF(K2384=LIST!$A$77,0,IF(K2384=LIST!$A$78,0,(MIN(D2384,8)-K2384))))))</f>
        <v>0</v>
      </c>
      <c r="K2384" s="185" t="str">
        <f>IF(D2384="","",IF('CLAIM FORM'!$M$7="",0,IF(L2384=LIST!$A$78,0,IF('CLAIM FORM'!$M$7="R&amp;D",0,IF(E2384="",LIST!$A$75,IF(F2384=LIST!$F$30,0,IFERROR(((VLOOKUP(E2384,'TRAINING CODE'!B:D,3,FALSE)*MIN(D2384,8))),LIST!$A$76)))))))</f>
        <v/>
      </c>
      <c r="L2384" s="183" t="str">
        <f>IF(B2384="","",IF('CLAIM FORM'!$M$7="",LIST!$A$77,IFERROR(VLOOKUP(B2384,'PHR (Project Hourly Rate)'!B:G,6,FALSE),LIST!$A$78)))</f>
        <v/>
      </c>
    </row>
    <row r="2385" spans="1:12" ht="36" customHeight="1">
      <c r="A2385" s="184">
        <v>2383</v>
      </c>
      <c r="B2385" s="46"/>
      <c r="C2385" s="47"/>
      <c r="D2385" s="48"/>
      <c r="E2385" s="49"/>
      <c r="F2385" s="49"/>
      <c r="G2385" s="41" t="str">
        <f>IF(C2385="","",VLOOKUP(WEEKDAY(C2385),LIST!$A$15:$B$21,2,FALSE))</f>
        <v/>
      </c>
      <c r="H2385" s="42" t="str">
        <f>IF(B2385="","",IF(L2385=LIST!$A$80,LIST!$A$78,IF(L2385=LIST!$A$81,LIST!$A$78,IF(L2385=LIST!$A$82,LIST!$A$78,IF(IFERROR(VLOOKUP(B2385,'PHR (Project Hourly Rate)'!B:G,6,FALSE),LIST!$A$78)=0,LIST!$A$79,L2385)))))</f>
        <v/>
      </c>
      <c r="I2385" s="42" t="str">
        <f>IF(B2385="","",IF(L2385=LIST!$A$75,"",IF(K2385=LIST!$A$76,LIST!$A$76,IF(L2385=LIST!$A$77,"",IF(L2385=LIST!$A$78,"",IF(L2385=LIST!$A$80,"",IF(L2385=LIST!$A$72,"",IF(L2385=LIST!$A$73,"",IF(L2385=LIST!$A$81,"",IF(L2385=LIST!$A$82,"",IF(L2385=LIST!$A$79,"",IF(K2385=LIST!$A$75,LIST!$A$75,ROUND(J2385*L2385,2)))))))))))))</f>
        <v/>
      </c>
      <c r="J2385" s="43">
        <f>IF(D2385="",0,IF(K2385=LIST!$A$75,0,IF(K2385=LIST!$A$76,0,IF(K2385=LIST!$A$77,0,IF(K2385=LIST!$A$78,0,(MIN(D2385,8)-K2385))))))</f>
        <v>0</v>
      </c>
      <c r="K2385" s="185" t="str">
        <f>IF(D2385="","",IF('CLAIM FORM'!$M$7="",0,IF(L2385=LIST!$A$78,0,IF('CLAIM FORM'!$M$7="R&amp;D",0,IF(E2385="",LIST!$A$75,IF(F2385=LIST!$F$30,0,IFERROR(((VLOOKUP(E2385,'TRAINING CODE'!B:D,3,FALSE)*MIN(D2385,8))),LIST!$A$76)))))))</f>
        <v/>
      </c>
      <c r="L2385" s="183" t="str">
        <f>IF(B2385="","",IF('CLAIM FORM'!$M$7="",LIST!$A$77,IFERROR(VLOOKUP(B2385,'PHR (Project Hourly Rate)'!B:G,6,FALSE),LIST!$A$78)))</f>
        <v/>
      </c>
    </row>
    <row r="2386" spans="1:12" ht="36" customHeight="1">
      <c r="A2386" s="184">
        <v>2384</v>
      </c>
      <c r="B2386" s="46"/>
      <c r="C2386" s="47"/>
      <c r="D2386" s="48"/>
      <c r="E2386" s="49"/>
      <c r="F2386" s="49"/>
      <c r="G2386" s="41" t="str">
        <f>IF(C2386="","",VLOOKUP(WEEKDAY(C2386),LIST!$A$15:$B$21,2,FALSE))</f>
        <v/>
      </c>
      <c r="H2386" s="42" t="str">
        <f>IF(B2386="","",IF(L2386=LIST!$A$80,LIST!$A$78,IF(L2386=LIST!$A$81,LIST!$A$78,IF(L2386=LIST!$A$82,LIST!$A$78,IF(IFERROR(VLOOKUP(B2386,'PHR (Project Hourly Rate)'!B:G,6,FALSE),LIST!$A$78)=0,LIST!$A$79,L2386)))))</f>
        <v/>
      </c>
      <c r="I2386" s="42" t="str">
        <f>IF(B2386="","",IF(L2386=LIST!$A$75,"",IF(K2386=LIST!$A$76,LIST!$A$76,IF(L2386=LIST!$A$77,"",IF(L2386=LIST!$A$78,"",IF(L2386=LIST!$A$80,"",IF(L2386=LIST!$A$72,"",IF(L2386=LIST!$A$73,"",IF(L2386=LIST!$A$81,"",IF(L2386=LIST!$A$82,"",IF(L2386=LIST!$A$79,"",IF(K2386=LIST!$A$75,LIST!$A$75,ROUND(J2386*L2386,2)))))))))))))</f>
        <v/>
      </c>
      <c r="J2386" s="43">
        <f>IF(D2386="",0,IF(K2386=LIST!$A$75,0,IF(K2386=LIST!$A$76,0,IF(K2386=LIST!$A$77,0,IF(K2386=LIST!$A$78,0,(MIN(D2386,8)-K2386))))))</f>
        <v>0</v>
      </c>
      <c r="K2386" s="185" t="str">
        <f>IF(D2386="","",IF('CLAIM FORM'!$M$7="",0,IF(L2386=LIST!$A$78,0,IF('CLAIM FORM'!$M$7="R&amp;D",0,IF(E2386="",LIST!$A$75,IF(F2386=LIST!$F$30,0,IFERROR(((VLOOKUP(E2386,'TRAINING CODE'!B:D,3,FALSE)*MIN(D2386,8))),LIST!$A$76)))))))</f>
        <v/>
      </c>
      <c r="L2386" s="183" t="str">
        <f>IF(B2386="","",IF('CLAIM FORM'!$M$7="",LIST!$A$77,IFERROR(VLOOKUP(B2386,'PHR (Project Hourly Rate)'!B:G,6,FALSE),LIST!$A$78)))</f>
        <v/>
      </c>
    </row>
    <row r="2387" spans="1:12" ht="36" customHeight="1">
      <c r="A2387" s="184">
        <v>2385</v>
      </c>
      <c r="B2387" s="46"/>
      <c r="C2387" s="47"/>
      <c r="D2387" s="48"/>
      <c r="E2387" s="49"/>
      <c r="F2387" s="49"/>
      <c r="G2387" s="41" t="str">
        <f>IF(C2387="","",VLOOKUP(WEEKDAY(C2387),LIST!$A$15:$B$21,2,FALSE))</f>
        <v/>
      </c>
      <c r="H2387" s="42" t="str">
        <f>IF(B2387="","",IF(L2387=LIST!$A$80,LIST!$A$78,IF(L2387=LIST!$A$81,LIST!$A$78,IF(L2387=LIST!$A$82,LIST!$A$78,IF(IFERROR(VLOOKUP(B2387,'PHR (Project Hourly Rate)'!B:G,6,FALSE),LIST!$A$78)=0,LIST!$A$79,L2387)))))</f>
        <v/>
      </c>
      <c r="I2387" s="42" t="str">
        <f>IF(B2387="","",IF(L2387=LIST!$A$75,"",IF(K2387=LIST!$A$76,LIST!$A$76,IF(L2387=LIST!$A$77,"",IF(L2387=LIST!$A$78,"",IF(L2387=LIST!$A$80,"",IF(L2387=LIST!$A$72,"",IF(L2387=LIST!$A$73,"",IF(L2387=LIST!$A$81,"",IF(L2387=LIST!$A$82,"",IF(L2387=LIST!$A$79,"",IF(K2387=LIST!$A$75,LIST!$A$75,ROUND(J2387*L2387,2)))))))))))))</f>
        <v/>
      </c>
      <c r="J2387" s="43">
        <f>IF(D2387="",0,IF(K2387=LIST!$A$75,0,IF(K2387=LIST!$A$76,0,IF(K2387=LIST!$A$77,0,IF(K2387=LIST!$A$78,0,(MIN(D2387,8)-K2387))))))</f>
        <v>0</v>
      </c>
      <c r="K2387" s="185" t="str">
        <f>IF(D2387="","",IF('CLAIM FORM'!$M$7="",0,IF(L2387=LIST!$A$78,0,IF('CLAIM FORM'!$M$7="R&amp;D",0,IF(E2387="",LIST!$A$75,IF(F2387=LIST!$F$30,0,IFERROR(((VLOOKUP(E2387,'TRAINING CODE'!B:D,3,FALSE)*MIN(D2387,8))),LIST!$A$76)))))))</f>
        <v/>
      </c>
      <c r="L2387" s="183" t="str">
        <f>IF(B2387="","",IF('CLAIM FORM'!$M$7="",LIST!$A$77,IFERROR(VLOOKUP(B2387,'PHR (Project Hourly Rate)'!B:G,6,FALSE),LIST!$A$78)))</f>
        <v/>
      </c>
    </row>
    <row r="2388" spans="1:12" ht="36" customHeight="1">
      <c r="A2388" s="184">
        <v>2386</v>
      </c>
      <c r="B2388" s="46"/>
      <c r="C2388" s="47"/>
      <c r="D2388" s="48"/>
      <c r="E2388" s="49"/>
      <c r="F2388" s="49"/>
      <c r="G2388" s="41" t="str">
        <f>IF(C2388="","",VLOOKUP(WEEKDAY(C2388),LIST!$A$15:$B$21,2,FALSE))</f>
        <v/>
      </c>
      <c r="H2388" s="42" t="str">
        <f>IF(B2388="","",IF(L2388=LIST!$A$80,LIST!$A$78,IF(L2388=LIST!$A$81,LIST!$A$78,IF(L2388=LIST!$A$82,LIST!$A$78,IF(IFERROR(VLOOKUP(B2388,'PHR (Project Hourly Rate)'!B:G,6,FALSE),LIST!$A$78)=0,LIST!$A$79,L2388)))))</f>
        <v/>
      </c>
      <c r="I2388" s="42" t="str">
        <f>IF(B2388="","",IF(L2388=LIST!$A$75,"",IF(K2388=LIST!$A$76,LIST!$A$76,IF(L2388=LIST!$A$77,"",IF(L2388=LIST!$A$78,"",IF(L2388=LIST!$A$80,"",IF(L2388=LIST!$A$72,"",IF(L2388=LIST!$A$73,"",IF(L2388=LIST!$A$81,"",IF(L2388=LIST!$A$82,"",IF(L2388=LIST!$A$79,"",IF(K2388=LIST!$A$75,LIST!$A$75,ROUND(J2388*L2388,2)))))))))))))</f>
        <v/>
      </c>
      <c r="J2388" s="43">
        <f>IF(D2388="",0,IF(K2388=LIST!$A$75,0,IF(K2388=LIST!$A$76,0,IF(K2388=LIST!$A$77,0,IF(K2388=LIST!$A$78,0,(MIN(D2388,8)-K2388))))))</f>
        <v>0</v>
      </c>
      <c r="K2388" s="185" t="str">
        <f>IF(D2388="","",IF('CLAIM FORM'!$M$7="",0,IF(L2388=LIST!$A$78,0,IF('CLAIM FORM'!$M$7="R&amp;D",0,IF(E2388="",LIST!$A$75,IF(F2388=LIST!$F$30,0,IFERROR(((VLOOKUP(E2388,'TRAINING CODE'!B:D,3,FALSE)*MIN(D2388,8))),LIST!$A$76)))))))</f>
        <v/>
      </c>
      <c r="L2388" s="183" t="str">
        <f>IF(B2388="","",IF('CLAIM FORM'!$M$7="",LIST!$A$77,IFERROR(VLOOKUP(B2388,'PHR (Project Hourly Rate)'!B:G,6,FALSE),LIST!$A$78)))</f>
        <v/>
      </c>
    </row>
    <row r="2389" spans="1:12" ht="36" customHeight="1">
      <c r="A2389" s="184">
        <v>2387</v>
      </c>
      <c r="B2389" s="46"/>
      <c r="C2389" s="47"/>
      <c r="D2389" s="48"/>
      <c r="E2389" s="49"/>
      <c r="F2389" s="49"/>
      <c r="G2389" s="41" t="str">
        <f>IF(C2389="","",VLOOKUP(WEEKDAY(C2389),LIST!$A$15:$B$21,2,FALSE))</f>
        <v/>
      </c>
      <c r="H2389" s="42" t="str">
        <f>IF(B2389="","",IF(L2389=LIST!$A$80,LIST!$A$78,IF(L2389=LIST!$A$81,LIST!$A$78,IF(L2389=LIST!$A$82,LIST!$A$78,IF(IFERROR(VLOOKUP(B2389,'PHR (Project Hourly Rate)'!B:G,6,FALSE),LIST!$A$78)=0,LIST!$A$79,L2389)))))</f>
        <v/>
      </c>
      <c r="I2389" s="42" t="str">
        <f>IF(B2389="","",IF(L2389=LIST!$A$75,"",IF(K2389=LIST!$A$76,LIST!$A$76,IF(L2389=LIST!$A$77,"",IF(L2389=LIST!$A$78,"",IF(L2389=LIST!$A$80,"",IF(L2389=LIST!$A$72,"",IF(L2389=LIST!$A$73,"",IF(L2389=LIST!$A$81,"",IF(L2389=LIST!$A$82,"",IF(L2389=LIST!$A$79,"",IF(K2389=LIST!$A$75,LIST!$A$75,ROUND(J2389*L2389,2)))))))))))))</f>
        <v/>
      </c>
      <c r="J2389" s="43">
        <f>IF(D2389="",0,IF(K2389=LIST!$A$75,0,IF(K2389=LIST!$A$76,0,IF(K2389=LIST!$A$77,0,IF(K2389=LIST!$A$78,0,(MIN(D2389,8)-K2389))))))</f>
        <v>0</v>
      </c>
      <c r="K2389" s="185" t="str">
        <f>IF(D2389="","",IF('CLAIM FORM'!$M$7="",0,IF(L2389=LIST!$A$78,0,IF('CLAIM FORM'!$M$7="R&amp;D",0,IF(E2389="",LIST!$A$75,IF(F2389=LIST!$F$30,0,IFERROR(((VLOOKUP(E2389,'TRAINING CODE'!B:D,3,FALSE)*MIN(D2389,8))),LIST!$A$76)))))))</f>
        <v/>
      </c>
      <c r="L2389" s="183" t="str">
        <f>IF(B2389="","",IF('CLAIM FORM'!$M$7="",LIST!$A$77,IFERROR(VLOOKUP(B2389,'PHR (Project Hourly Rate)'!B:G,6,FALSE),LIST!$A$78)))</f>
        <v/>
      </c>
    </row>
    <row r="2390" spans="1:12" ht="36" customHeight="1">
      <c r="A2390" s="184">
        <v>2388</v>
      </c>
      <c r="B2390" s="46"/>
      <c r="C2390" s="47"/>
      <c r="D2390" s="48"/>
      <c r="E2390" s="49"/>
      <c r="F2390" s="49"/>
      <c r="G2390" s="41" t="str">
        <f>IF(C2390="","",VLOOKUP(WEEKDAY(C2390),LIST!$A$15:$B$21,2,FALSE))</f>
        <v/>
      </c>
      <c r="H2390" s="42" t="str">
        <f>IF(B2390="","",IF(L2390=LIST!$A$80,LIST!$A$78,IF(L2390=LIST!$A$81,LIST!$A$78,IF(L2390=LIST!$A$82,LIST!$A$78,IF(IFERROR(VLOOKUP(B2390,'PHR (Project Hourly Rate)'!B:G,6,FALSE),LIST!$A$78)=0,LIST!$A$79,L2390)))))</f>
        <v/>
      </c>
      <c r="I2390" s="42" t="str">
        <f>IF(B2390="","",IF(L2390=LIST!$A$75,"",IF(K2390=LIST!$A$76,LIST!$A$76,IF(L2390=LIST!$A$77,"",IF(L2390=LIST!$A$78,"",IF(L2390=LIST!$A$80,"",IF(L2390=LIST!$A$72,"",IF(L2390=LIST!$A$73,"",IF(L2390=LIST!$A$81,"",IF(L2390=LIST!$A$82,"",IF(L2390=LIST!$A$79,"",IF(K2390=LIST!$A$75,LIST!$A$75,ROUND(J2390*L2390,2)))))))))))))</f>
        <v/>
      </c>
      <c r="J2390" s="43">
        <f>IF(D2390="",0,IF(K2390=LIST!$A$75,0,IF(K2390=LIST!$A$76,0,IF(K2390=LIST!$A$77,0,IF(K2390=LIST!$A$78,0,(MIN(D2390,8)-K2390))))))</f>
        <v>0</v>
      </c>
      <c r="K2390" s="185" t="str">
        <f>IF(D2390="","",IF('CLAIM FORM'!$M$7="",0,IF(L2390=LIST!$A$78,0,IF('CLAIM FORM'!$M$7="R&amp;D",0,IF(E2390="",LIST!$A$75,IF(F2390=LIST!$F$30,0,IFERROR(((VLOOKUP(E2390,'TRAINING CODE'!B:D,3,FALSE)*MIN(D2390,8))),LIST!$A$76)))))))</f>
        <v/>
      </c>
      <c r="L2390" s="183" t="str">
        <f>IF(B2390="","",IF('CLAIM FORM'!$M$7="",LIST!$A$77,IFERROR(VLOOKUP(B2390,'PHR (Project Hourly Rate)'!B:G,6,FALSE),LIST!$A$78)))</f>
        <v/>
      </c>
    </row>
    <row r="2391" spans="1:12" ht="36" customHeight="1">
      <c r="A2391" s="184">
        <v>2389</v>
      </c>
      <c r="B2391" s="46"/>
      <c r="C2391" s="47"/>
      <c r="D2391" s="48"/>
      <c r="E2391" s="49"/>
      <c r="F2391" s="49"/>
      <c r="G2391" s="41" t="str">
        <f>IF(C2391="","",VLOOKUP(WEEKDAY(C2391),LIST!$A$15:$B$21,2,FALSE))</f>
        <v/>
      </c>
      <c r="H2391" s="42" t="str">
        <f>IF(B2391="","",IF(L2391=LIST!$A$80,LIST!$A$78,IF(L2391=LIST!$A$81,LIST!$A$78,IF(L2391=LIST!$A$82,LIST!$A$78,IF(IFERROR(VLOOKUP(B2391,'PHR (Project Hourly Rate)'!B:G,6,FALSE),LIST!$A$78)=0,LIST!$A$79,L2391)))))</f>
        <v/>
      </c>
      <c r="I2391" s="42" t="str">
        <f>IF(B2391="","",IF(L2391=LIST!$A$75,"",IF(K2391=LIST!$A$76,LIST!$A$76,IF(L2391=LIST!$A$77,"",IF(L2391=LIST!$A$78,"",IF(L2391=LIST!$A$80,"",IF(L2391=LIST!$A$72,"",IF(L2391=LIST!$A$73,"",IF(L2391=LIST!$A$81,"",IF(L2391=LIST!$A$82,"",IF(L2391=LIST!$A$79,"",IF(K2391=LIST!$A$75,LIST!$A$75,ROUND(J2391*L2391,2)))))))))))))</f>
        <v/>
      </c>
      <c r="J2391" s="43">
        <f>IF(D2391="",0,IF(K2391=LIST!$A$75,0,IF(K2391=LIST!$A$76,0,IF(K2391=LIST!$A$77,0,IF(K2391=LIST!$A$78,0,(MIN(D2391,8)-K2391))))))</f>
        <v>0</v>
      </c>
      <c r="K2391" s="185" t="str">
        <f>IF(D2391="","",IF('CLAIM FORM'!$M$7="",0,IF(L2391=LIST!$A$78,0,IF('CLAIM FORM'!$M$7="R&amp;D",0,IF(E2391="",LIST!$A$75,IF(F2391=LIST!$F$30,0,IFERROR(((VLOOKUP(E2391,'TRAINING CODE'!B:D,3,FALSE)*MIN(D2391,8))),LIST!$A$76)))))))</f>
        <v/>
      </c>
      <c r="L2391" s="183" t="str">
        <f>IF(B2391="","",IF('CLAIM FORM'!$M$7="",LIST!$A$77,IFERROR(VLOOKUP(B2391,'PHR (Project Hourly Rate)'!B:G,6,FALSE),LIST!$A$78)))</f>
        <v/>
      </c>
    </row>
    <row r="2392" spans="1:12" ht="36" customHeight="1">
      <c r="A2392" s="184">
        <v>2390</v>
      </c>
      <c r="B2392" s="46"/>
      <c r="C2392" s="47"/>
      <c r="D2392" s="48"/>
      <c r="E2392" s="49"/>
      <c r="F2392" s="49"/>
      <c r="G2392" s="41" t="str">
        <f>IF(C2392="","",VLOOKUP(WEEKDAY(C2392),LIST!$A$15:$B$21,2,FALSE))</f>
        <v/>
      </c>
      <c r="H2392" s="42" t="str">
        <f>IF(B2392="","",IF(L2392=LIST!$A$80,LIST!$A$78,IF(L2392=LIST!$A$81,LIST!$A$78,IF(L2392=LIST!$A$82,LIST!$A$78,IF(IFERROR(VLOOKUP(B2392,'PHR (Project Hourly Rate)'!B:G,6,FALSE),LIST!$A$78)=0,LIST!$A$79,L2392)))))</f>
        <v/>
      </c>
      <c r="I2392" s="42" t="str">
        <f>IF(B2392="","",IF(L2392=LIST!$A$75,"",IF(K2392=LIST!$A$76,LIST!$A$76,IF(L2392=LIST!$A$77,"",IF(L2392=LIST!$A$78,"",IF(L2392=LIST!$A$80,"",IF(L2392=LIST!$A$72,"",IF(L2392=LIST!$A$73,"",IF(L2392=LIST!$A$81,"",IF(L2392=LIST!$A$82,"",IF(L2392=LIST!$A$79,"",IF(K2392=LIST!$A$75,LIST!$A$75,ROUND(J2392*L2392,2)))))))))))))</f>
        <v/>
      </c>
      <c r="J2392" s="43">
        <f>IF(D2392="",0,IF(K2392=LIST!$A$75,0,IF(K2392=LIST!$A$76,0,IF(K2392=LIST!$A$77,0,IF(K2392=LIST!$A$78,0,(MIN(D2392,8)-K2392))))))</f>
        <v>0</v>
      </c>
      <c r="K2392" s="185" t="str">
        <f>IF(D2392="","",IF('CLAIM FORM'!$M$7="",0,IF(L2392=LIST!$A$78,0,IF('CLAIM FORM'!$M$7="R&amp;D",0,IF(E2392="",LIST!$A$75,IF(F2392=LIST!$F$30,0,IFERROR(((VLOOKUP(E2392,'TRAINING CODE'!B:D,3,FALSE)*MIN(D2392,8))),LIST!$A$76)))))))</f>
        <v/>
      </c>
      <c r="L2392" s="183" t="str">
        <f>IF(B2392="","",IF('CLAIM FORM'!$M$7="",LIST!$A$77,IFERROR(VLOOKUP(B2392,'PHR (Project Hourly Rate)'!B:G,6,FALSE),LIST!$A$78)))</f>
        <v/>
      </c>
    </row>
    <row r="2393" spans="1:12" ht="36" customHeight="1">
      <c r="A2393" s="184">
        <v>2391</v>
      </c>
      <c r="B2393" s="46"/>
      <c r="C2393" s="47"/>
      <c r="D2393" s="48"/>
      <c r="E2393" s="49"/>
      <c r="F2393" s="49"/>
      <c r="G2393" s="41" t="str">
        <f>IF(C2393="","",VLOOKUP(WEEKDAY(C2393),LIST!$A$15:$B$21,2,FALSE))</f>
        <v/>
      </c>
      <c r="H2393" s="42" t="str">
        <f>IF(B2393="","",IF(L2393=LIST!$A$80,LIST!$A$78,IF(L2393=LIST!$A$81,LIST!$A$78,IF(L2393=LIST!$A$82,LIST!$A$78,IF(IFERROR(VLOOKUP(B2393,'PHR (Project Hourly Rate)'!B:G,6,FALSE),LIST!$A$78)=0,LIST!$A$79,L2393)))))</f>
        <v/>
      </c>
      <c r="I2393" s="42" t="str">
        <f>IF(B2393="","",IF(L2393=LIST!$A$75,"",IF(K2393=LIST!$A$76,LIST!$A$76,IF(L2393=LIST!$A$77,"",IF(L2393=LIST!$A$78,"",IF(L2393=LIST!$A$80,"",IF(L2393=LIST!$A$72,"",IF(L2393=LIST!$A$73,"",IF(L2393=LIST!$A$81,"",IF(L2393=LIST!$A$82,"",IF(L2393=LIST!$A$79,"",IF(K2393=LIST!$A$75,LIST!$A$75,ROUND(J2393*L2393,2)))))))))))))</f>
        <v/>
      </c>
      <c r="J2393" s="43">
        <f>IF(D2393="",0,IF(K2393=LIST!$A$75,0,IF(K2393=LIST!$A$76,0,IF(K2393=LIST!$A$77,0,IF(K2393=LIST!$A$78,0,(MIN(D2393,8)-K2393))))))</f>
        <v>0</v>
      </c>
      <c r="K2393" s="185" t="str">
        <f>IF(D2393="","",IF('CLAIM FORM'!$M$7="",0,IF(L2393=LIST!$A$78,0,IF('CLAIM FORM'!$M$7="R&amp;D",0,IF(E2393="",LIST!$A$75,IF(F2393=LIST!$F$30,0,IFERROR(((VLOOKUP(E2393,'TRAINING CODE'!B:D,3,FALSE)*MIN(D2393,8))),LIST!$A$76)))))))</f>
        <v/>
      </c>
      <c r="L2393" s="183" t="str">
        <f>IF(B2393="","",IF('CLAIM FORM'!$M$7="",LIST!$A$77,IFERROR(VLOOKUP(B2393,'PHR (Project Hourly Rate)'!B:G,6,FALSE),LIST!$A$78)))</f>
        <v/>
      </c>
    </row>
    <row r="2394" spans="1:12" ht="36" customHeight="1">
      <c r="A2394" s="184">
        <v>2392</v>
      </c>
      <c r="B2394" s="46"/>
      <c r="C2394" s="47"/>
      <c r="D2394" s="48"/>
      <c r="E2394" s="49"/>
      <c r="F2394" s="49"/>
      <c r="G2394" s="41" t="str">
        <f>IF(C2394="","",VLOOKUP(WEEKDAY(C2394),LIST!$A$15:$B$21,2,FALSE))</f>
        <v/>
      </c>
      <c r="H2394" s="42" t="str">
        <f>IF(B2394="","",IF(L2394=LIST!$A$80,LIST!$A$78,IF(L2394=LIST!$A$81,LIST!$A$78,IF(L2394=LIST!$A$82,LIST!$A$78,IF(IFERROR(VLOOKUP(B2394,'PHR (Project Hourly Rate)'!B:G,6,FALSE),LIST!$A$78)=0,LIST!$A$79,L2394)))))</f>
        <v/>
      </c>
      <c r="I2394" s="42" t="str">
        <f>IF(B2394="","",IF(L2394=LIST!$A$75,"",IF(K2394=LIST!$A$76,LIST!$A$76,IF(L2394=LIST!$A$77,"",IF(L2394=LIST!$A$78,"",IF(L2394=LIST!$A$80,"",IF(L2394=LIST!$A$72,"",IF(L2394=LIST!$A$73,"",IF(L2394=LIST!$A$81,"",IF(L2394=LIST!$A$82,"",IF(L2394=LIST!$A$79,"",IF(K2394=LIST!$A$75,LIST!$A$75,ROUND(J2394*L2394,2)))))))))))))</f>
        <v/>
      </c>
      <c r="J2394" s="43">
        <f>IF(D2394="",0,IF(K2394=LIST!$A$75,0,IF(K2394=LIST!$A$76,0,IF(K2394=LIST!$A$77,0,IF(K2394=LIST!$A$78,0,(MIN(D2394,8)-K2394))))))</f>
        <v>0</v>
      </c>
      <c r="K2394" s="185" t="str">
        <f>IF(D2394="","",IF('CLAIM FORM'!$M$7="",0,IF(L2394=LIST!$A$78,0,IF('CLAIM FORM'!$M$7="R&amp;D",0,IF(E2394="",LIST!$A$75,IF(F2394=LIST!$F$30,0,IFERROR(((VLOOKUP(E2394,'TRAINING CODE'!B:D,3,FALSE)*MIN(D2394,8))),LIST!$A$76)))))))</f>
        <v/>
      </c>
      <c r="L2394" s="183" t="str">
        <f>IF(B2394="","",IF('CLAIM FORM'!$M$7="",LIST!$A$77,IFERROR(VLOOKUP(B2394,'PHR (Project Hourly Rate)'!B:G,6,FALSE),LIST!$A$78)))</f>
        <v/>
      </c>
    </row>
    <row r="2395" spans="1:12" ht="36" customHeight="1">
      <c r="A2395" s="184">
        <v>2393</v>
      </c>
      <c r="B2395" s="46"/>
      <c r="C2395" s="47"/>
      <c r="D2395" s="48"/>
      <c r="E2395" s="49"/>
      <c r="F2395" s="49"/>
      <c r="G2395" s="41" t="str">
        <f>IF(C2395="","",VLOOKUP(WEEKDAY(C2395),LIST!$A$15:$B$21,2,FALSE))</f>
        <v/>
      </c>
      <c r="H2395" s="42" t="str">
        <f>IF(B2395="","",IF(L2395=LIST!$A$80,LIST!$A$78,IF(L2395=LIST!$A$81,LIST!$A$78,IF(L2395=LIST!$A$82,LIST!$A$78,IF(IFERROR(VLOOKUP(B2395,'PHR (Project Hourly Rate)'!B:G,6,FALSE),LIST!$A$78)=0,LIST!$A$79,L2395)))))</f>
        <v/>
      </c>
      <c r="I2395" s="42" t="str">
        <f>IF(B2395="","",IF(L2395=LIST!$A$75,"",IF(K2395=LIST!$A$76,LIST!$A$76,IF(L2395=LIST!$A$77,"",IF(L2395=LIST!$A$78,"",IF(L2395=LIST!$A$80,"",IF(L2395=LIST!$A$72,"",IF(L2395=LIST!$A$73,"",IF(L2395=LIST!$A$81,"",IF(L2395=LIST!$A$82,"",IF(L2395=LIST!$A$79,"",IF(K2395=LIST!$A$75,LIST!$A$75,ROUND(J2395*L2395,2)))))))))))))</f>
        <v/>
      </c>
      <c r="J2395" s="43">
        <f>IF(D2395="",0,IF(K2395=LIST!$A$75,0,IF(K2395=LIST!$A$76,0,IF(K2395=LIST!$A$77,0,IF(K2395=LIST!$A$78,0,(MIN(D2395,8)-K2395))))))</f>
        <v>0</v>
      </c>
      <c r="K2395" s="185" t="str">
        <f>IF(D2395="","",IF('CLAIM FORM'!$M$7="",0,IF(L2395=LIST!$A$78,0,IF('CLAIM FORM'!$M$7="R&amp;D",0,IF(E2395="",LIST!$A$75,IF(F2395=LIST!$F$30,0,IFERROR(((VLOOKUP(E2395,'TRAINING CODE'!B:D,3,FALSE)*MIN(D2395,8))),LIST!$A$76)))))))</f>
        <v/>
      </c>
      <c r="L2395" s="183" t="str">
        <f>IF(B2395="","",IF('CLAIM FORM'!$M$7="",LIST!$A$77,IFERROR(VLOOKUP(B2395,'PHR (Project Hourly Rate)'!B:G,6,FALSE),LIST!$A$78)))</f>
        <v/>
      </c>
    </row>
    <row r="2396" spans="1:12" ht="36" customHeight="1">
      <c r="A2396" s="184">
        <v>2394</v>
      </c>
      <c r="B2396" s="46"/>
      <c r="C2396" s="47"/>
      <c r="D2396" s="48"/>
      <c r="E2396" s="49"/>
      <c r="F2396" s="49"/>
      <c r="G2396" s="41" t="str">
        <f>IF(C2396="","",VLOOKUP(WEEKDAY(C2396),LIST!$A$15:$B$21,2,FALSE))</f>
        <v/>
      </c>
      <c r="H2396" s="42" t="str">
        <f>IF(B2396="","",IF(L2396=LIST!$A$80,LIST!$A$78,IF(L2396=LIST!$A$81,LIST!$A$78,IF(L2396=LIST!$A$82,LIST!$A$78,IF(IFERROR(VLOOKUP(B2396,'PHR (Project Hourly Rate)'!B:G,6,FALSE),LIST!$A$78)=0,LIST!$A$79,L2396)))))</f>
        <v/>
      </c>
      <c r="I2396" s="42" t="str">
        <f>IF(B2396="","",IF(L2396=LIST!$A$75,"",IF(K2396=LIST!$A$76,LIST!$A$76,IF(L2396=LIST!$A$77,"",IF(L2396=LIST!$A$78,"",IF(L2396=LIST!$A$80,"",IF(L2396=LIST!$A$72,"",IF(L2396=LIST!$A$73,"",IF(L2396=LIST!$A$81,"",IF(L2396=LIST!$A$82,"",IF(L2396=LIST!$A$79,"",IF(K2396=LIST!$A$75,LIST!$A$75,ROUND(J2396*L2396,2)))))))))))))</f>
        <v/>
      </c>
      <c r="J2396" s="43">
        <f>IF(D2396="",0,IF(K2396=LIST!$A$75,0,IF(K2396=LIST!$A$76,0,IF(K2396=LIST!$A$77,0,IF(K2396=LIST!$A$78,0,(MIN(D2396,8)-K2396))))))</f>
        <v>0</v>
      </c>
      <c r="K2396" s="185" t="str">
        <f>IF(D2396="","",IF('CLAIM FORM'!$M$7="",0,IF(L2396=LIST!$A$78,0,IF('CLAIM FORM'!$M$7="R&amp;D",0,IF(E2396="",LIST!$A$75,IF(F2396=LIST!$F$30,0,IFERROR(((VLOOKUP(E2396,'TRAINING CODE'!B:D,3,FALSE)*MIN(D2396,8))),LIST!$A$76)))))))</f>
        <v/>
      </c>
      <c r="L2396" s="183" t="str">
        <f>IF(B2396="","",IF('CLAIM FORM'!$M$7="",LIST!$A$77,IFERROR(VLOOKUP(B2396,'PHR (Project Hourly Rate)'!B:G,6,FALSE),LIST!$A$78)))</f>
        <v/>
      </c>
    </row>
    <row r="2397" spans="1:12" ht="36" customHeight="1">
      <c r="A2397" s="184">
        <v>2395</v>
      </c>
      <c r="B2397" s="46"/>
      <c r="C2397" s="47"/>
      <c r="D2397" s="48"/>
      <c r="E2397" s="49"/>
      <c r="F2397" s="49"/>
      <c r="G2397" s="41" t="str">
        <f>IF(C2397="","",VLOOKUP(WEEKDAY(C2397),LIST!$A$15:$B$21,2,FALSE))</f>
        <v/>
      </c>
      <c r="H2397" s="42" t="str">
        <f>IF(B2397="","",IF(L2397=LIST!$A$80,LIST!$A$78,IF(L2397=LIST!$A$81,LIST!$A$78,IF(L2397=LIST!$A$82,LIST!$A$78,IF(IFERROR(VLOOKUP(B2397,'PHR (Project Hourly Rate)'!B:G,6,FALSE),LIST!$A$78)=0,LIST!$A$79,L2397)))))</f>
        <v/>
      </c>
      <c r="I2397" s="42" t="str">
        <f>IF(B2397="","",IF(L2397=LIST!$A$75,"",IF(K2397=LIST!$A$76,LIST!$A$76,IF(L2397=LIST!$A$77,"",IF(L2397=LIST!$A$78,"",IF(L2397=LIST!$A$80,"",IF(L2397=LIST!$A$72,"",IF(L2397=LIST!$A$73,"",IF(L2397=LIST!$A$81,"",IF(L2397=LIST!$A$82,"",IF(L2397=LIST!$A$79,"",IF(K2397=LIST!$A$75,LIST!$A$75,ROUND(J2397*L2397,2)))))))))))))</f>
        <v/>
      </c>
      <c r="J2397" s="43">
        <f>IF(D2397="",0,IF(K2397=LIST!$A$75,0,IF(K2397=LIST!$A$76,0,IF(K2397=LIST!$A$77,0,IF(K2397=LIST!$A$78,0,(MIN(D2397,8)-K2397))))))</f>
        <v>0</v>
      </c>
      <c r="K2397" s="185" t="str">
        <f>IF(D2397="","",IF('CLAIM FORM'!$M$7="",0,IF(L2397=LIST!$A$78,0,IF('CLAIM FORM'!$M$7="R&amp;D",0,IF(E2397="",LIST!$A$75,IF(F2397=LIST!$F$30,0,IFERROR(((VLOOKUP(E2397,'TRAINING CODE'!B:D,3,FALSE)*MIN(D2397,8))),LIST!$A$76)))))))</f>
        <v/>
      </c>
      <c r="L2397" s="183" t="str">
        <f>IF(B2397="","",IF('CLAIM FORM'!$M$7="",LIST!$A$77,IFERROR(VLOOKUP(B2397,'PHR (Project Hourly Rate)'!B:G,6,FALSE),LIST!$A$78)))</f>
        <v/>
      </c>
    </row>
    <row r="2398" spans="1:12" ht="36" customHeight="1">
      <c r="A2398" s="184">
        <v>2396</v>
      </c>
      <c r="B2398" s="46"/>
      <c r="C2398" s="47"/>
      <c r="D2398" s="48"/>
      <c r="E2398" s="49"/>
      <c r="F2398" s="49"/>
      <c r="G2398" s="41" t="str">
        <f>IF(C2398="","",VLOOKUP(WEEKDAY(C2398),LIST!$A$15:$B$21,2,FALSE))</f>
        <v/>
      </c>
      <c r="H2398" s="42" t="str">
        <f>IF(B2398="","",IF(L2398=LIST!$A$80,LIST!$A$78,IF(L2398=LIST!$A$81,LIST!$A$78,IF(L2398=LIST!$A$82,LIST!$A$78,IF(IFERROR(VLOOKUP(B2398,'PHR (Project Hourly Rate)'!B:G,6,FALSE),LIST!$A$78)=0,LIST!$A$79,L2398)))))</f>
        <v/>
      </c>
      <c r="I2398" s="42" t="str">
        <f>IF(B2398="","",IF(L2398=LIST!$A$75,"",IF(K2398=LIST!$A$76,LIST!$A$76,IF(L2398=LIST!$A$77,"",IF(L2398=LIST!$A$78,"",IF(L2398=LIST!$A$80,"",IF(L2398=LIST!$A$72,"",IF(L2398=LIST!$A$73,"",IF(L2398=LIST!$A$81,"",IF(L2398=LIST!$A$82,"",IF(L2398=LIST!$A$79,"",IF(K2398=LIST!$A$75,LIST!$A$75,ROUND(J2398*L2398,2)))))))))))))</f>
        <v/>
      </c>
      <c r="J2398" s="43">
        <f>IF(D2398="",0,IF(K2398=LIST!$A$75,0,IF(K2398=LIST!$A$76,0,IF(K2398=LIST!$A$77,0,IF(K2398=LIST!$A$78,0,(MIN(D2398,8)-K2398))))))</f>
        <v>0</v>
      </c>
      <c r="K2398" s="185" t="str">
        <f>IF(D2398="","",IF('CLAIM FORM'!$M$7="",0,IF(L2398=LIST!$A$78,0,IF('CLAIM FORM'!$M$7="R&amp;D",0,IF(E2398="",LIST!$A$75,IF(F2398=LIST!$F$30,0,IFERROR(((VLOOKUP(E2398,'TRAINING CODE'!B:D,3,FALSE)*MIN(D2398,8))),LIST!$A$76)))))))</f>
        <v/>
      </c>
      <c r="L2398" s="183" t="str">
        <f>IF(B2398="","",IF('CLAIM FORM'!$M$7="",LIST!$A$77,IFERROR(VLOOKUP(B2398,'PHR (Project Hourly Rate)'!B:G,6,FALSE),LIST!$A$78)))</f>
        <v/>
      </c>
    </row>
    <row r="2399" spans="1:12" ht="36" customHeight="1">
      <c r="A2399" s="184">
        <v>2397</v>
      </c>
      <c r="B2399" s="46"/>
      <c r="C2399" s="47"/>
      <c r="D2399" s="48"/>
      <c r="E2399" s="49"/>
      <c r="F2399" s="49"/>
      <c r="G2399" s="41" t="str">
        <f>IF(C2399="","",VLOOKUP(WEEKDAY(C2399),LIST!$A$15:$B$21,2,FALSE))</f>
        <v/>
      </c>
      <c r="H2399" s="42" t="str">
        <f>IF(B2399="","",IF(L2399=LIST!$A$80,LIST!$A$78,IF(L2399=LIST!$A$81,LIST!$A$78,IF(L2399=LIST!$A$82,LIST!$A$78,IF(IFERROR(VLOOKUP(B2399,'PHR (Project Hourly Rate)'!B:G,6,FALSE),LIST!$A$78)=0,LIST!$A$79,L2399)))))</f>
        <v/>
      </c>
      <c r="I2399" s="42" t="str">
        <f>IF(B2399="","",IF(L2399=LIST!$A$75,"",IF(K2399=LIST!$A$76,LIST!$A$76,IF(L2399=LIST!$A$77,"",IF(L2399=LIST!$A$78,"",IF(L2399=LIST!$A$80,"",IF(L2399=LIST!$A$72,"",IF(L2399=LIST!$A$73,"",IF(L2399=LIST!$A$81,"",IF(L2399=LIST!$A$82,"",IF(L2399=LIST!$A$79,"",IF(K2399=LIST!$A$75,LIST!$A$75,ROUND(J2399*L2399,2)))))))))))))</f>
        <v/>
      </c>
      <c r="J2399" s="43">
        <f>IF(D2399="",0,IF(K2399=LIST!$A$75,0,IF(K2399=LIST!$A$76,0,IF(K2399=LIST!$A$77,0,IF(K2399=LIST!$A$78,0,(MIN(D2399,8)-K2399))))))</f>
        <v>0</v>
      </c>
      <c r="K2399" s="185" t="str">
        <f>IF(D2399="","",IF('CLAIM FORM'!$M$7="",0,IF(L2399=LIST!$A$78,0,IF('CLAIM FORM'!$M$7="R&amp;D",0,IF(E2399="",LIST!$A$75,IF(F2399=LIST!$F$30,0,IFERROR(((VLOOKUP(E2399,'TRAINING CODE'!B:D,3,FALSE)*MIN(D2399,8))),LIST!$A$76)))))))</f>
        <v/>
      </c>
      <c r="L2399" s="183" t="str">
        <f>IF(B2399="","",IF('CLAIM FORM'!$M$7="",LIST!$A$77,IFERROR(VLOOKUP(B2399,'PHR (Project Hourly Rate)'!B:G,6,FALSE),LIST!$A$78)))</f>
        <v/>
      </c>
    </row>
    <row r="2400" spans="1:12" ht="36" customHeight="1">
      <c r="A2400" s="184">
        <v>2398</v>
      </c>
      <c r="B2400" s="46"/>
      <c r="C2400" s="47"/>
      <c r="D2400" s="48"/>
      <c r="E2400" s="49"/>
      <c r="F2400" s="49"/>
      <c r="G2400" s="41" t="str">
        <f>IF(C2400="","",VLOOKUP(WEEKDAY(C2400),LIST!$A$15:$B$21,2,FALSE))</f>
        <v/>
      </c>
      <c r="H2400" s="42" t="str">
        <f>IF(B2400="","",IF(L2400=LIST!$A$80,LIST!$A$78,IF(L2400=LIST!$A$81,LIST!$A$78,IF(L2400=LIST!$A$82,LIST!$A$78,IF(IFERROR(VLOOKUP(B2400,'PHR (Project Hourly Rate)'!B:G,6,FALSE),LIST!$A$78)=0,LIST!$A$79,L2400)))))</f>
        <v/>
      </c>
      <c r="I2400" s="42" t="str">
        <f>IF(B2400="","",IF(L2400=LIST!$A$75,"",IF(K2400=LIST!$A$76,LIST!$A$76,IF(L2400=LIST!$A$77,"",IF(L2400=LIST!$A$78,"",IF(L2400=LIST!$A$80,"",IF(L2400=LIST!$A$72,"",IF(L2400=LIST!$A$73,"",IF(L2400=LIST!$A$81,"",IF(L2400=LIST!$A$82,"",IF(L2400=LIST!$A$79,"",IF(K2400=LIST!$A$75,LIST!$A$75,ROUND(J2400*L2400,2)))))))))))))</f>
        <v/>
      </c>
      <c r="J2400" s="43">
        <f>IF(D2400="",0,IF(K2400=LIST!$A$75,0,IF(K2400=LIST!$A$76,0,IF(K2400=LIST!$A$77,0,IF(K2400=LIST!$A$78,0,(MIN(D2400,8)-K2400))))))</f>
        <v>0</v>
      </c>
      <c r="K2400" s="185" t="str">
        <f>IF(D2400="","",IF('CLAIM FORM'!$M$7="",0,IF(L2400=LIST!$A$78,0,IF('CLAIM FORM'!$M$7="R&amp;D",0,IF(E2400="",LIST!$A$75,IF(F2400=LIST!$F$30,0,IFERROR(((VLOOKUP(E2400,'TRAINING CODE'!B:D,3,FALSE)*MIN(D2400,8))),LIST!$A$76)))))))</f>
        <v/>
      </c>
      <c r="L2400" s="183" t="str">
        <f>IF(B2400="","",IF('CLAIM FORM'!$M$7="",LIST!$A$77,IFERROR(VLOOKUP(B2400,'PHR (Project Hourly Rate)'!B:G,6,FALSE),LIST!$A$78)))</f>
        <v/>
      </c>
    </row>
    <row r="2401" spans="1:12" ht="36" customHeight="1">
      <c r="A2401" s="184">
        <v>2399</v>
      </c>
      <c r="B2401" s="46"/>
      <c r="C2401" s="47"/>
      <c r="D2401" s="48"/>
      <c r="E2401" s="49"/>
      <c r="F2401" s="49"/>
      <c r="G2401" s="41" t="str">
        <f>IF(C2401="","",VLOOKUP(WEEKDAY(C2401),LIST!$A$15:$B$21,2,FALSE))</f>
        <v/>
      </c>
      <c r="H2401" s="42" t="str">
        <f>IF(B2401="","",IF(L2401=LIST!$A$80,LIST!$A$78,IF(L2401=LIST!$A$81,LIST!$A$78,IF(L2401=LIST!$A$82,LIST!$A$78,IF(IFERROR(VLOOKUP(B2401,'PHR (Project Hourly Rate)'!B:G,6,FALSE),LIST!$A$78)=0,LIST!$A$79,L2401)))))</f>
        <v/>
      </c>
      <c r="I2401" s="42" t="str">
        <f>IF(B2401="","",IF(L2401=LIST!$A$75,"",IF(K2401=LIST!$A$76,LIST!$A$76,IF(L2401=LIST!$A$77,"",IF(L2401=LIST!$A$78,"",IF(L2401=LIST!$A$80,"",IF(L2401=LIST!$A$72,"",IF(L2401=LIST!$A$73,"",IF(L2401=LIST!$A$81,"",IF(L2401=LIST!$A$82,"",IF(L2401=LIST!$A$79,"",IF(K2401=LIST!$A$75,LIST!$A$75,ROUND(J2401*L2401,2)))))))))))))</f>
        <v/>
      </c>
      <c r="J2401" s="43">
        <f>IF(D2401="",0,IF(K2401=LIST!$A$75,0,IF(K2401=LIST!$A$76,0,IF(K2401=LIST!$A$77,0,IF(K2401=LIST!$A$78,0,(MIN(D2401,8)-K2401))))))</f>
        <v>0</v>
      </c>
      <c r="K2401" s="185" t="str">
        <f>IF(D2401="","",IF('CLAIM FORM'!$M$7="",0,IF(L2401=LIST!$A$78,0,IF('CLAIM FORM'!$M$7="R&amp;D",0,IF(E2401="",LIST!$A$75,IF(F2401=LIST!$F$30,0,IFERROR(((VLOOKUP(E2401,'TRAINING CODE'!B:D,3,FALSE)*MIN(D2401,8))),LIST!$A$76)))))))</f>
        <v/>
      </c>
      <c r="L2401" s="183" t="str">
        <f>IF(B2401="","",IF('CLAIM FORM'!$M$7="",LIST!$A$77,IFERROR(VLOOKUP(B2401,'PHR (Project Hourly Rate)'!B:G,6,FALSE),LIST!$A$78)))</f>
        <v/>
      </c>
    </row>
    <row r="2402" spans="1:12" ht="36" customHeight="1">
      <c r="A2402" s="184">
        <v>2400</v>
      </c>
      <c r="B2402" s="46"/>
      <c r="C2402" s="47"/>
      <c r="D2402" s="48"/>
      <c r="E2402" s="49"/>
      <c r="F2402" s="49"/>
      <c r="G2402" s="41" t="str">
        <f>IF(C2402="","",VLOOKUP(WEEKDAY(C2402),LIST!$A$15:$B$21,2,FALSE))</f>
        <v/>
      </c>
      <c r="H2402" s="42" t="str">
        <f>IF(B2402="","",IF(L2402=LIST!$A$80,LIST!$A$78,IF(L2402=LIST!$A$81,LIST!$A$78,IF(L2402=LIST!$A$82,LIST!$A$78,IF(IFERROR(VLOOKUP(B2402,'PHR (Project Hourly Rate)'!B:G,6,FALSE),LIST!$A$78)=0,LIST!$A$79,L2402)))))</f>
        <v/>
      </c>
      <c r="I2402" s="42" t="str">
        <f>IF(B2402="","",IF(L2402=LIST!$A$75,"",IF(K2402=LIST!$A$76,LIST!$A$76,IF(L2402=LIST!$A$77,"",IF(L2402=LIST!$A$78,"",IF(L2402=LIST!$A$80,"",IF(L2402=LIST!$A$72,"",IF(L2402=LIST!$A$73,"",IF(L2402=LIST!$A$81,"",IF(L2402=LIST!$A$82,"",IF(L2402=LIST!$A$79,"",IF(K2402=LIST!$A$75,LIST!$A$75,ROUND(J2402*L2402,2)))))))))))))</f>
        <v/>
      </c>
      <c r="J2402" s="43">
        <f>IF(D2402="",0,IF(K2402=LIST!$A$75,0,IF(K2402=LIST!$A$76,0,IF(K2402=LIST!$A$77,0,IF(K2402=LIST!$A$78,0,(MIN(D2402,8)-K2402))))))</f>
        <v>0</v>
      </c>
      <c r="K2402" s="185" t="str">
        <f>IF(D2402="","",IF('CLAIM FORM'!$M$7="",0,IF(L2402=LIST!$A$78,0,IF('CLAIM FORM'!$M$7="R&amp;D",0,IF(E2402="",LIST!$A$75,IF(F2402=LIST!$F$30,0,IFERROR(((VLOOKUP(E2402,'TRAINING CODE'!B:D,3,FALSE)*MIN(D2402,8))),LIST!$A$76)))))))</f>
        <v/>
      </c>
      <c r="L2402" s="183" t="str">
        <f>IF(B2402="","",IF('CLAIM FORM'!$M$7="",LIST!$A$77,IFERROR(VLOOKUP(B2402,'PHR (Project Hourly Rate)'!B:G,6,FALSE),LIST!$A$78)))</f>
        <v/>
      </c>
    </row>
    <row r="2403" spans="1:12" ht="36" customHeight="1">
      <c r="A2403" s="184">
        <v>2401</v>
      </c>
      <c r="B2403" s="46"/>
      <c r="C2403" s="47"/>
      <c r="D2403" s="48"/>
      <c r="E2403" s="49"/>
      <c r="F2403" s="49"/>
      <c r="G2403" s="41" t="str">
        <f>IF(C2403="","",VLOOKUP(WEEKDAY(C2403),LIST!$A$15:$B$21,2,FALSE))</f>
        <v/>
      </c>
      <c r="H2403" s="42" t="str">
        <f>IF(B2403="","",IF(L2403=LIST!$A$80,LIST!$A$78,IF(L2403=LIST!$A$81,LIST!$A$78,IF(L2403=LIST!$A$82,LIST!$A$78,IF(IFERROR(VLOOKUP(B2403,'PHR (Project Hourly Rate)'!B:G,6,FALSE),LIST!$A$78)=0,LIST!$A$79,L2403)))))</f>
        <v/>
      </c>
      <c r="I2403" s="42" t="str">
        <f>IF(B2403="","",IF(L2403=LIST!$A$75,"",IF(K2403=LIST!$A$76,LIST!$A$76,IF(L2403=LIST!$A$77,"",IF(L2403=LIST!$A$78,"",IF(L2403=LIST!$A$80,"",IF(L2403=LIST!$A$72,"",IF(L2403=LIST!$A$73,"",IF(L2403=LIST!$A$81,"",IF(L2403=LIST!$A$82,"",IF(L2403=LIST!$A$79,"",IF(K2403=LIST!$A$75,LIST!$A$75,ROUND(J2403*L2403,2)))))))))))))</f>
        <v/>
      </c>
      <c r="J2403" s="43">
        <f>IF(D2403="",0,IF(K2403=LIST!$A$75,0,IF(K2403=LIST!$A$76,0,IF(K2403=LIST!$A$77,0,IF(K2403=LIST!$A$78,0,(MIN(D2403,8)-K2403))))))</f>
        <v>0</v>
      </c>
      <c r="K2403" s="185" t="str">
        <f>IF(D2403="","",IF('CLAIM FORM'!$M$7="",0,IF(L2403=LIST!$A$78,0,IF('CLAIM FORM'!$M$7="R&amp;D",0,IF(E2403="",LIST!$A$75,IF(F2403=LIST!$F$30,0,IFERROR(((VLOOKUP(E2403,'TRAINING CODE'!B:D,3,FALSE)*MIN(D2403,8))),LIST!$A$76)))))))</f>
        <v/>
      </c>
      <c r="L2403" s="183" t="str">
        <f>IF(B2403="","",IF('CLAIM FORM'!$M$7="",LIST!$A$77,IFERROR(VLOOKUP(B2403,'PHR (Project Hourly Rate)'!B:G,6,FALSE),LIST!$A$78)))</f>
        <v/>
      </c>
    </row>
    <row r="2404" spans="1:12" ht="36" customHeight="1">
      <c r="A2404" s="184">
        <v>2402</v>
      </c>
      <c r="B2404" s="46"/>
      <c r="C2404" s="47"/>
      <c r="D2404" s="48"/>
      <c r="E2404" s="49"/>
      <c r="F2404" s="49"/>
      <c r="G2404" s="41" t="str">
        <f>IF(C2404="","",VLOOKUP(WEEKDAY(C2404),LIST!$A$15:$B$21,2,FALSE))</f>
        <v/>
      </c>
      <c r="H2404" s="42" t="str">
        <f>IF(B2404="","",IF(L2404=LIST!$A$80,LIST!$A$78,IF(L2404=LIST!$A$81,LIST!$A$78,IF(L2404=LIST!$A$82,LIST!$A$78,IF(IFERROR(VLOOKUP(B2404,'PHR (Project Hourly Rate)'!B:G,6,FALSE),LIST!$A$78)=0,LIST!$A$79,L2404)))))</f>
        <v/>
      </c>
      <c r="I2404" s="42" t="str">
        <f>IF(B2404="","",IF(L2404=LIST!$A$75,"",IF(K2404=LIST!$A$76,LIST!$A$76,IF(L2404=LIST!$A$77,"",IF(L2404=LIST!$A$78,"",IF(L2404=LIST!$A$80,"",IF(L2404=LIST!$A$72,"",IF(L2404=LIST!$A$73,"",IF(L2404=LIST!$A$81,"",IF(L2404=LIST!$A$82,"",IF(L2404=LIST!$A$79,"",IF(K2404=LIST!$A$75,LIST!$A$75,ROUND(J2404*L2404,2)))))))))))))</f>
        <v/>
      </c>
      <c r="J2404" s="43">
        <f>IF(D2404="",0,IF(K2404=LIST!$A$75,0,IF(K2404=LIST!$A$76,0,IF(K2404=LIST!$A$77,0,IF(K2404=LIST!$A$78,0,(MIN(D2404,8)-K2404))))))</f>
        <v>0</v>
      </c>
      <c r="K2404" s="185" t="str">
        <f>IF(D2404="","",IF('CLAIM FORM'!$M$7="",0,IF(L2404=LIST!$A$78,0,IF('CLAIM FORM'!$M$7="R&amp;D",0,IF(E2404="",LIST!$A$75,IF(F2404=LIST!$F$30,0,IFERROR(((VLOOKUP(E2404,'TRAINING CODE'!B:D,3,FALSE)*MIN(D2404,8))),LIST!$A$76)))))))</f>
        <v/>
      </c>
      <c r="L2404" s="183" t="str">
        <f>IF(B2404="","",IF('CLAIM FORM'!$M$7="",LIST!$A$77,IFERROR(VLOOKUP(B2404,'PHR (Project Hourly Rate)'!B:G,6,FALSE),LIST!$A$78)))</f>
        <v/>
      </c>
    </row>
    <row r="2405" spans="1:12" ht="36" customHeight="1">
      <c r="A2405" s="184">
        <v>2403</v>
      </c>
      <c r="B2405" s="46"/>
      <c r="C2405" s="47"/>
      <c r="D2405" s="48"/>
      <c r="E2405" s="49"/>
      <c r="F2405" s="49"/>
      <c r="G2405" s="41" t="str">
        <f>IF(C2405="","",VLOOKUP(WEEKDAY(C2405),LIST!$A$15:$B$21,2,FALSE))</f>
        <v/>
      </c>
      <c r="H2405" s="42" t="str">
        <f>IF(B2405="","",IF(L2405=LIST!$A$80,LIST!$A$78,IF(L2405=LIST!$A$81,LIST!$A$78,IF(L2405=LIST!$A$82,LIST!$A$78,IF(IFERROR(VLOOKUP(B2405,'PHR (Project Hourly Rate)'!B:G,6,FALSE),LIST!$A$78)=0,LIST!$A$79,L2405)))))</f>
        <v/>
      </c>
      <c r="I2405" s="42" t="str">
        <f>IF(B2405="","",IF(L2405=LIST!$A$75,"",IF(K2405=LIST!$A$76,LIST!$A$76,IF(L2405=LIST!$A$77,"",IF(L2405=LIST!$A$78,"",IF(L2405=LIST!$A$80,"",IF(L2405=LIST!$A$72,"",IF(L2405=LIST!$A$73,"",IF(L2405=LIST!$A$81,"",IF(L2405=LIST!$A$82,"",IF(L2405=LIST!$A$79,"",IF(K2405=LIST!$A$75,LIST!$A$75,ROUND(J2405*L2405,2)))))))))))))</f>
        <v/>
      </c>
      <c r="J2405" s="43">
        <f>IF(D2405="",0,IF(K2405=LIST!$A$75,0,IF(K2405=LIST!$A$76,0,IF(K2405=LIST!$A$77,0,IF(K2405=LIST!$A$78,0,(MIN(D2405,8)-K2405))))))</f>
        <v>0</v>
      </c>
      <c r="K2405" s="185" t="str">
        <f>IF(D2405="","",IF('CLAIM FORM'!$M$7="",0,IF(L2405=LIST!$A$78,0,IF('CLAIM FORM'!$M$7="R&amp;D",0,IF(E2405="",LIST!$A$75,IF(F2405=LIST!$F$30,0,IFERROR(((VLOOKUP(E2405,'TRAINING CODE'!B:D,3,FALSE)*MIN(D2405,8))),LIST!$A$76)))))))</f>
        <v/>
      </c>
      <c r="L2405" s="183" t="str">
        <f>IF(B2405="","",IF('CLAIM FORM'!$M$7="",LIST!$A$77,IFERROR(VLOOKUP(B2405,'PHR (Project Hourly Rate)'!B:G,6,FALSE),LIST!$A$78)))</f>
        <v/>
      </c>
    </row>
    <row r="2406" spans="1:12" ht="36" customHeight="1">
      <c r="A2406" s="184">
        <v>2404</v>
      </c>
      <c r="B2406" s="46"/>
      <c r="C2406" s="47"/>
      <c r="D2406" s="48"/>
      <c r="E2406" s="49"/>
      <c r="F2406" s="49"/>
      <c r="G2406" s="41" t="str">
        <f>IF(C2406="","",VLOOKUP(WEEKDAY(C2406),LIST!$A$15:$B$21,2,FALSE))</f>
        <v/>
      </c>
      <c r="H2406" s="42" t="str">
        <f>IF(B2406="","",IF(L2406=LIST!$A$80,LIST!$A$78,IF(L2406=LIST!$A$81,LIST!$A$78,IF(L2406=LIST!$A$82,LIST!$A$78,IF(IFERROR(VLOOKUP(B2406,'PHR (Project Hourly Rate)'!B:G,6,FALSE),LIST!$A$78)=0,LIST!$A$79,L2406)))))</f>
        <v/>
      </c>
      <c r="I2406" s="42" t="str">
        <f>IF(B2406="","",IF(L2406=LIST!$A$75,"",IF(K2406=LIST!$A$76,LIST!$A$76,IF(L2406=LIST!$A$77,"",IF(L2406=LIST!$A$78,"",IF(L2406=LIST!$A$80,"",IF(L2406=LIST!$A$72,"",IF(L2406=LIST!$A$73,"",IF(L2406=LIST!$A$81,"",IF(L2406=LIST!$A$82,"",IF(L2406=LIST!$A$79,"",IF(K2406=LIST!$A$75,LIST!$A$75,ROUND(J2406*L2406,2)))))))))))))</f>
        <v/>
      </c>
      <c r="J2406" s="43">
        <f>IF(D2406="",0,IF(K2406=LIST!$A$75,0,IF(K2406=LIST!$A$76,0,IF(K2406=LIST!$A$77,0,IF(K2406=LIST!$A$78,0,(MIN(D2406,8)-K2406))))))</f>
        <v>0</v>
      </c>
      <c r="K2406" s="185" t="str">
        <f>IF(D2406="","",IF('CLAIM FORM'!$M$7="",0,IF(L2406=LIST!$A$78,0,IF('CLAIM FORM'!$M$7="R&amp;D",0,IF(E2406="",LIST!$A$75,IF(F2406=LIST!$F$30,0,IFERROR(((VLOOKUP(E2406,'TRAINING CODE'!B:D,3,FALSE)*MIN(D2406,8))),LIST!$A$76)))))))</f>
        <v/>
      </c>
      <c r="L2406" s="183" t="str">
        <f>IF(B2406="","",IF('CLAIM FORM'!$M$7="",LIST!$A$77,IFERROR(VLOOKUP(B2406,'PHR (Project Hourly Rate)'!B:G,6,FALSE),LIST!$A$78)))</f>
        <v/>
      </c>
    </row>
    <row r="2407" spans="1:12" ht="36" customHeight="1">
      <c r="A2407" s="184">
        <v>2405</v>
      </c>
      <c r="B2407" s="46"/>
      <c r="C2407" s="47"/>
      <c r="D2407" s="48"/>
      <c r="E2407" s="49"/>
      <c r="F2407" s="49"/>
      <c r="G2407" s="41" t="str">
        <f>IF(C2407="","",VLOOKUP(WEEKDAY(C2407),LIST!$A$15:$B$21,2,FALSE))</f>
        <v/>
      </c>
      <c r="H2407" s="42" t="str">
        <f>IF(B2407="","",IF(L2407=LIST!$A$80,LIST!$A$78,IF(L2407=LIST!$A$81,LIST!$A$78,IF(L2407=LIST!$A$82,LIST!$A$78,IF(IFERROR(VLOOKUP(B2407,'PHR (Project Hourly Rate)'!B:G,6,FALSE),LIST!$A$78)=0,LIST!$A$79,L2407)))))</f>
        <v/>
      </c>
      <c r="I2407" s="42" t="str">
        <f>IF(B2407="","",IF(L2407=LIST!$A$75,"",IF(K2407=LIST!$A$76,LIST!$A$76,IF(L2407=LIST!$A$77,"",IF(L2407=LIST!$A$78,"",IF(L2407=LIST!$A$80,"",IF(L2407=LIST!$A$72,"",IF(L2407=LIST!$A$73,"",IF(L2407=LIST!$A$81,"",IF(L2407=LIST!$A$82,"",IF(L2407=LIST!$A$79,"",IF(K2407=LIST!$A$75,LIST!$A$75,ROUND(J2407*L2407,2)))))))))))))</f>
        <v/>
      </c>
      <c r="J2407" s="43">
        <f>IF(D2407="",0,IF(K2407=LIST!$A$75,0,IF(K2407=LIST!$A$76,0,IF(K2407=LIST!$A$77,0,IF(K2407=LIST!$A$78,0,(MIN(D2407,8)-K2407))))))</f>
        <v>0</v>
      </c>
      <c r="K2407" s="185" t="str">
        <f>IF(D2407="","",IF('CLAIM FORM'!$M$7="",0,IF(L2407=LIST!$A$78,0,IF('CLAIM FORM'!$M$7="R&amp;D",0,IF(E2407="",LIST!$A$75,IF(F2407=LIST!$F$30,0,IFERROR(((VLOOKUP(E2407,'TRAINING CODE'!B:D,3,FALSE)*MIN(D2407,8))),LIST!$A$76)))))))</f>
        <v/>
      </c>
      <c r="L2407" s="183" t="str">
        <f>IF(B2407="","",IF('CLAIM FORM'!$M$7="",LIST!$A$77,IFERROR(VLOOKUP(B2407,'PHR (Project Hourly Rate)'!B:G,6,FALSE),LIST!$A$78)))</f>
        <v/>
      </c>
    </row>
    <row r="2408" spans="1:12" ht="36" customHeight="1">
      <c r="A2408" s="184">
        <v>2406</v>
      </c>
      <c r="B2408" s="46"/>
      <c r="C2408" s="47"/>
      <c r="D2408" s="48"/>
      <c r="E2408" s="49"/>
      <c r="F2408" s="49"/>
      <c r="G2408" s="41" t="str">
        <f>IF(C2408="","",VLOOKUP(WEEKDAY(C2408),LIST!$A$15:$B$21,2,FALSE))</f>
        <v/>
      </c>
      <c r="H2408" s="42" t="str">
        <f>IF(B2408="","",IF(L2408=LIST!$A$80,LIST!$A$78,IF(L2408=LIST!$A$81,LIST!$A$78,IF(L2408=LIST!$A$82,LIST!$A$78,IF(IFERROR(VLOOKUP(B2408,'PHR (Project Hourly Rate)'!B:G,6,FALSE),LIST!$A$78)=0,LIST!$A$79,L2408)))))</f>
        <v/>
      </c>
      <c r="I2408" s="42" t="str">
        <f>IF(B2408="","",IF(L2408=LIST!$A$75,"",IF(K2408=LIST!$A$76,LIST!$A$76,IF(L2408=LIST!$A$77,"",IF(L2408=LIST!$A$78,"",IF(L2408=LIST!$A$80,"",IF(L2408=LIST!$A$72,"",IF(L2408=LIST!$A$73,"",IF(L2408=LIST!$A$81,"",IF(L2408=LIST!$A$82,"",IF(L2408=LIST!$A$79,"",IF(K2408=LIST!$A$75,LIST!$A$75,ROUND(J2408*L2408,2)))))))))))))</f>
        <v/>
      </c>
      <c r="J2408" s="43">
        <f>IF(D2408="",0,IF(K2408=LIST!$A$75,0,IF(K2408=LIST!$A$76,0,IF(K2408=LIST!$A$77,0,IF(K2408=LIST!$A$78,0,(MIN(D2408,8)-K2408))))))</f>
        <v>0</v>
      </c>
      <c r="K2408" s="185" t="str">
        <f>IF(D2408="","",IF('CLAIM FORM'!$M$7="",0,IF(L2408=LIST!$A$78,0,IF('CLAIM FORM'!$M$7="R&amp;D",0,IF(E2408="",LIST!$A$75,IF(F2408=LIST!$F$30,0,IFERROR(((VLOOKUP(E2408,'TRAINING CODE'!B:D,3,FALSE)*MIN(D2408,8))),LIST!$A$76)))))))</f>
        <v/>
      </c>
      <c r="L2408" s="183" t="str">
        <f>IF(B2408="","",IF('CLAIM FORM'!$M$7="",LIST!$A$77,IFERROR(VLOOKUP(B2408,'PHR (Project Hourly Rate)'!B:G,6,FALSE),LIST!$A$78)))</f>
        <v/>
      </c>
    </row>
    <row r="2409" spans="1:12" ht="36" customHeight="1">
      <c r="A2409" s="184">
        <v>2407</v>
      </c>
      <c r="B2409" s="46"/>
      <c r="C2409" s="47"/>
      <c r="D2409" s="48"/>
      <c r="E2409" s="49"/>
      <c r="F2409" s="49"/>
      <c r="G2409" s="41" t="str">
        <f>IF(C2409="","",VLOOKUP(WEEKDAY(C2409),LIST!$A$15:$B$21,2,FALSE))</f>
        <v/>
      </c>
      <c r="H2409" s="42" t="str">
        <f>IF(B2409="","",IF(L2409=LIST!$A$80,LIST!$A$78,IF(L2409=LIST!$A$81,LIST!$A$78,IF(L2409=LIST!$A$82,LIST!$A$78,IF(IFERROR(VLOOKUP(B2409,'PHR (Project Hourly Rate)'!B:G,6,FALSE),LIST!$A$78)=0,LIST!$A$79,L2409)))))</f>
        <v/>
      </c>
      <c r="I2409" s="42" t="str">
        <f>IF(B2409="","",IF(L2409=LIST!$A$75,"",IF(K2409=LIST!$A$76,LIST!$A$76,IF(L2409=LIST!$A$77,"",IF(L2409=LIST!$A$78,"",IF(L2409=LIST!$A$80,"",IF(L2409=LIST!$A$72,"",IF(L2409=LIST!$A$73,"",IF(L2409=LIST!$A$81,"",IF(L2409=LIST!$A$82,"",IF(L2409=LIST!$A$79,"",IF(K2409=LIST!$A$75,LIST!$A$75,ROUND(J2409*L2409,2)))))))))))))</f>
        <v/>
      </c>
      <c r="J2409" s="43">
        <f>IF(D2409="",0,IF(K2409=LIST!$A$75,0,IF(K2409=LIST!$A$76,0,IF(K2409=LIST!$A$77,0,IF(K2409=LIST!$A$78,0,(MIN(D2409,8)-K2409))))))</f>
        <v>0</v>
      </c>
      <c r="K2409" s="185" t="str">
        <f>IF(D2409="","",IF('CLAIM FORM'!$M$7="",0,IF(L2409=LIST!$A$78,0,IF('CLAIM FORM'!$M$7="R&amp;D",0,IF(E2409="",LIST!$A$75,IF(F2409=LIST!$F$30,0,IFERROR(((VLOOKUP(E2409,'TRAINING CODE'!B:D,3,FALSE)*MIN(D2409,8))),LIST!$A$76)))))))</f>
        <v/>
      </c>
      <c r="L2409" s="183" t="str">
        <f>IF(B2409="","",IF('CLAIM FORM'!$M$7="",LIST!$A$77,IFERROR(VLOOKUP(B2409,'PHR (Project Hourly Rate)'!B:G,6,FALSE),LIST!$A$78)))</f>
        <v/>
      </c>
    </row>
    <row r="2410" spans="1:12" ht="36" customHeight="1">
      <c r="A2410" s="184">
        <v>2408</v>
      </c>
      <c r="B2410" s="46"/>
      <c r="C2410" s="47"/>
      <c r="D2410" s="48"/>
      <c r="E2410" s="49"/>
      <c r="F2410" s="49"/>
      <c r="G2410" s="41" t="str">
        <f>IF(C2410="","",VLOOKUP(WEEKDAY(C2410),LIST!$A$15:$B$21,2,FALSE))</f>
        <v/>
      </c>
      <c r="H2410" s="42" t="str">
        <f>IF(B2410="","",IF(L2410=LIST!$A$80,LIST!$A$78,IF(L2410=LIST!$A$81,LIST!$A$78,IF(L2410=LIST!$A$82,LIST!$A$78,IF(IFERROR(VLOOKUP(B2410,'PHR (Project Hourly Rate)'!B:G,6,FALSE),LIST!$A$78)=0,LIST!$A$79,L2410)))))</f>
        <v/>
      </c>
      <c r="I2410" s="42" t="str">
        <f>IF(B2410="","",IF(L2410=LIST!$A$75,"",IF(K2410=LIST!$A$76,LIST!$A$76,IF(L2410=LIST!$A$77,"",IF(L2410=LIST!$A$78,"",IF(L2410=LIST!$A$80,"",IF(L2410=LIST!$A$72,"",IF(L2410=LIST!$A$73,"",IF(L2410=LIST!$A$81,"",IF(L2410=LIST!$A$82,"",IF(L2410=LIST!$A$79,"",IF(K2410=LIST!$A$75,LIST!$A$75,ROUND(J2410*L2410,2)))))))))))))</f>
        <v/>
      </c>
      <c r="J2410" s="43">
        <f>IF(D2410="",0,IF(K2410=LIST!$A$75,0,IF(K2410=LIST!$A$76,0,IF(K2410=LIST!$A$77,0,IF(K2410=LIST!$A$78,0,(MIN(D2410,8)-K2410))))))</f>
        <v>0</v>
      </c>
      <c r="K2410" s="185" t="str">
        <f>IF(D2410="","",IF('CLAIM FORM'!$M$7="",0,IF(L2410=LIST!$A$78,0,IF('CLAIM FORM'!$M$7="R&amp;D",0,IF(E2410="",LIST!$A$75,IF(F2410=LIST!$F$30,0,IFERROR(((VLOOKUP(E2410,'TRAINING CODE'!B:D,3,FALSE)*MIN(D2410,8))),LIST!$A$76)))))))</f>
        <v/>
      </c>
      <c r="L2410" s="183" t="str">
        <f>IF(B2410="","",IF('CLAIM FORM'!$M$7="",LIST!$A$77,IFERROR(VLOOKUP(B2410,'PHR (Project Hourly Rate)'!B:G,6,FALSE),LIST!$A$78)))</f>
        <v/>
      </c>
    </row>
    <row r="2411" spans="1:12" ht="36" customHeight="1">
      <c r="A2411" s="184">
        <v>2409</v>
      </c>
      <c r="B2411" s="46"/>
      <c r="C2411" s="47"/>
      <c r="D2411" s="48"/>
      <c r="E2411" s="49"/>
      <c r="F2411" s="49"/>
      <c r="G2411" s="41" t="str">
        <f>IF(C2411="","",VLOOKUP(WEEKDAY(C2411),LIST!$A$15:$B$21,2,FALSE))</f>
        <v/>
      </c>
      <c r="H2411" s="42" t="str">
        <f>IF(B2411="","",IF(L2411=LIST!$A$80,LIST!$A$78,IF(L2411=LIST!$A$81,LIST!$A$78,IF(L2411=LIST!$A$82,LIST!$A$78,IF(IFERROR(VLOOKUP(B2411,'PHR (Project Hourly Rate)'!B:G,6,FALSE),LIST!$A$78)=0,LIST!$A$79,L2411)))))</f>
        <v/>
      </c>
      <c r="I2411" s="42" t="str">
        <f>IF(B2411="","",IF(L2411=LIST!$A$75,"",IF(K2411=LIST!$A$76,LIST!$A$76,IF(L2411=LIST!$A$77,"",IF(L2411=LIST!$A$78,"",IF(L2411=LIST!$A$80,"",IF(L2411=LIST!$A$72,"",IF(L2411=LIST!$A$73,"",IF(L2411=LIST!$A$81,"",IF(L2411=LIST!$A$82,"",IF(L2411=LIST!$A$79,"",IF(K2411=LIST!$A$75,LIST!$A$75,ROUND(J2411*L2411,2)))))))))))))</f>
        <v/>
      </c>
      <c r="J2411" s="43">
        <f>IF(D2411="",0,IF(K2411=LIST!$A$75,0,IF(K2411=LIST!$A$76,0,IF(K2411=LIST!$A$77,0,IF(K2411=LIST!$A$78,0,(MIN(D2411,8)-K2411))))))</f>
        <v>0</v>
      </c>
      <c r="K2411" s="185" t="str">
        <f>IF(D2411="","",IF('CLAIM FORM'!$M$7="",0,IF(L2411=LIST!$A$78,0,IF('CLAIM FORM'!$M$7="R&amp;D",0,IF(E2411="",LIST!$A$75,IF(F2411=LIST!$F$30,0,IFERROR(((VLOOKUP(E2411,'TRAINING CODE'!B:D,3,FALSE)*MIN(D2411,8))),LIST!$A$76)))))))</f>
        <v/>
      </c>
      <c r="L2411" s="183" t="str">
        <f>IF(B2411="","",IF('CLAIM FORM'!$M$7="",LIST!$A$77,IFERROR(VLOOKUP(B2411,'PHR (Project Hourly Rate)'!B:G,6,FALSE),LIST!$A$78)))</f>
        <v/>
      </c>
    </row>
    <row r="2412" spans="1:12" ht="36" customHeight="1">
      <c r="A2412" s="184">
        <v>2410</v>
      </c>
      <c r="B2412" s="46"/>
      <c r="C2412" s="47"/>
      <c r="D2412" s="48"/>
      <c r="E2412" s="49"/>
      <c r="F2412" s="49"/>
      <c r="G2412" s="41" t="str">
        <f>IF(C2412="","",VLOOKUP(WEEKDAY(C2412),LIST!$A$15:$B$21,2,FALSE))</f>
        <v/>
      </c>
      <c r="H2412" s="42" t="str">
        <f>IF(B2412="","",IF(L2412=LIST!$A$80,LIST!$A$78,IF(L2412=LIST!$A$81,LIST!$A$78,IF(L2412=LIST!$A$82,LIST!$A$78,IF(IFERROR(VLOOKUP(B2412,'PHR (Project Hourly Rate)'!B:G,6,FALSE),LIST!$A$78)=0,LIST!$A$79,L2412)))))</f>
        <v/>
      </c>
      <c r="I2412" s="42" t="str">
        <f>IF(B2412="","",IF(L2412=LIST!$A$75,"",IF(K2412=LIST!$A$76,LIST!$A$76,IF(L2412=LIST!$A$77,"",IF(L2412=LIST!$A$78,"",IF(L2412=LIST!$A$80,"",IF(L2412=LIST!$A$72,"",IF(L2412=LIST!$A$73,"",IF(L2412=LIST!$A$81,"",IF(L2412=LIST!$A$82,"",IF(L2412=LIST!$A$79,"",IF(K2412=LIST!$A$75,LIST!$A$75,ROUND(J2412*L2412,2)))))))))))))</f>
        <v/>
      </c>
      <c r="J2412" s="43">
        <f>IF(D2412="",0,IF(K2412=LIST!$A$75,0,IF(K2412=LIST!$A$76,0,IF(K2412=LIST!$A$77,0,IF(K2412=LIST!$A$78,0,(MIN(D2412,8)-K2412))))))</f>
        <v>0</v>
      </c>
      <c r="K2412" s="185" t="str">
        <f>IF(D2412="","",IF('CLAIM FORM'!$M$7="",0,IF(L2412=LIST!$A$78,0,IF('CLAIM FORM'!$M$7="R&amp;D",0,IF(E2412="",LIST!$A$75,IF(F2412=LIST!$F$30,0,IFERROR(((VLOOKUP(E2412,'TRAINING CODE'!B:D,3,FALSE)*MIN(D2412,8))),LIST!$A$76)))))))</f>
        <v/>
      </c>
      <c r="L2412" s="183" t="str">
        <f>IF(B2412="","",IF('CLAIM FORM'!$M$7="",LIST!$A$77,IFERROR(VLOOKUP(B2412,'PHR (Project Hourly Rate)'!B:G,6,FALSE),LIST!$A$78)))</f>
        <v/>
      </c>
    </row>
    <row r="2413" spans="1:12" ht="36" customHeight="1">
      <c r="A2413" s="184">
        <v>2411</v>
      </c>
      <c r="B2413" s="46"/>
      <c r="C2413" s="47"/>
      <c r="D2413" s="48"/>
      <c r="E2413" s="49"/>
      <c r="F2413" s="49"/>
      <c r="G2413" s="41" t="str">
        <f>IF(C2413="","",VLOOKUP(WEEKDAY(C2413),LIST!$A$15:$B$21,2,FALSE))</f>
        <v/>
      </c>
      <c r="H2413" s="42" t="str">
        <f>IF(B2413="","",IF(L2413=LIST!$A$80,LIST!$A$78,IF(L2413=LIST!$A$81,LIST!$A$78,IF(L2413=LIST!$A$82,LIST!$A$78,IF(IFERROR(VLOOKUP(B2413,'PHR (Project Hourly Rate)'!B:G,6,FALSE),LIST!$A$78)=0,LIST!$A$79,L2413)))))</f>
        <v/>
      </c>
      <c r="I2413" s="42" t="str">
        <f>IF(B2413="","",IF(L2413=LIST!$A$75,"",IF(K2413=LIST!$A$76,LIST!$A$76,IF(L2413=LIST!$A$77,"",IF(L2413=LIST!$A$78,"",IF(L2413=LIST!$A$80,"",IF(L2413=LIST!$A$72,"",IF(L2413=LIST!$A$73,"",IF(L2413=LIST!$A$81,"",IF(L2413=LIST!$A$82,"",IF(L2413=LIST!$A$79,"",IF(K2413=LIST!$A$75,LIST!$A$75,ROUND(J2413*L2413,2)))))))))))))</f>
        <v/>
      </c>
      <c r="J2413" s="43">
        <f>IF(D2413="",0,IF(K2413=LIST!$A$75,0,IF(K2413=LIST!$A$76,0,IF(K2413=LIST!$A$77,0,IF(K2413=LIST!$A$78,0,(MIN(D2413,8)-K2413))))))</f>
        <v>0</v>
      </c>
      <c r="K2413" s="185" t="str">
        <f>IF(D2413="","",IF('CLAIM FORM'!$M$7="",0,IF(L2413=LIST!$A$78,0,IF('CLAIM FORM'!$M$7="R&amp;D",0,IF(E2413="",LIST!$A$75,IF(F2413=LIST!$F$30,0,IFERROR(((VLOOKUP(E2413,'TRAINING CODE'!B:D,3,FALSE)*MIN(D2413,8))),LIST!$A$76)))))))</f>
        <v/>
      </c>
      <c r="L2413" s="183" t="str">
        <f>IF(B2413="","",IF('CLAIM FORM'!$M$7="",LIST!$A$77,IFERROR(VLOOKUP(B2413,'PHR (Project Hourly Rate)'!B:G,6,FALSE),LIST!$A$78)))</f>
        <v/>
      </c>
    </row>
    <row r="2414" spans="1:12" ht="36" customHeight="1">
      <c r="A2414" s="184">
        <v>2412</v>
      </c>
      <c r="B2414" s="46"/>
      <c r="C2414" s="47"/>
      <c r="D2414" s="48"/>
      <c r="E2414" s="49"/>
      <c r="F2414" s="49"/>
      <c r="G2414" s="41" t="str">
        <f>IF(C2414="","",VLOOKUP(WEEKDAY(C2414),LIST!$A$15:$B$21,2,FALSE))</f>
        <v/>
      </c>
      <c r="H2414" s="42" t="str">
        <f>IF(B2414="","",IF(L2414=LIST!$A$80,LIST!$A$78,IF(L2414=LIST!$A$81,LIST!$A$78,IF(L2414=LIST!$A$82,LIST!$A$78,IF(IFERROR(VLOOKUP(B2414,'PHR (Project Hourly Rate)'!B:G,6,FALSE),LIST!$A$78)=0,LIST!$A$79,L2414)))))</f>
        <v/>
      </c>
      <c r="I2414" s="42" t="str">
        <f>IF(B2414="","",IF(L2414=LIST!$A$75,"",IF(K2414=LIST!$A$76,LIST!$A$76,IF(L2414=LIST!$A$77,"",IF(L2414=LIST!$A$78,"",IF(L2414=LIST!$A$80,"",IF(L2414=LIST!$A$72,"",IF(L2414=LIST!$A$73,"",IF(L2414=LIST!$A$81,"",IF(L2414=LIST!$A$82,"",IF(L2414=LIST!$A$79,"",IF(K2414=LIST!$A$75,LIST!$A$75,ROUND(J2414*L2414,2)))))))))))))</f>
        <v/>
      </c>
      <c r="J2414" s="43">
        <f>IF(D2414="",0,IF(K2414=LIST!$A$75,0,IF(K2414=LIST!$A$76,0,IF(K2414=LIST!$A$77,0,IF(K2414=LIST!$A$78,0,(MIN(D2414,8)-K2414))))))</f>
        <v>0</v>
      </c>
      <c r="K2414" s="185" t="str">
        <f>IF(D2414="","",IF('CLAIM FORM'!$M$7="",0,IF(L2414=LIST!$A$78,0,IF('CLAIM FORM'!$M$7="R&amp;D",0,IF(E2414="",LIST!$A$75,IF(F2414=LIST!$F$30,0,IFERROR(((VLOOKUP(E2414,'TRAINING CODE'!B:D,3,FALSE)*MIN(D2414,8))),LIST!$A$76)))))))</f>
        <v/>
      </c>
      <c r="L2414" s="183" t="str">
        <f>IF(B2414="","",IF('CLAIM FORM'!$M$7="",LIST!$A$77,IFERROR(VLOOKUP(B2414,'PHR (Project Hourly Rate)'!B:G,6,FALSE),LIST!$A$78)))</f>
        <v/>
      </c>
    </row>
    <row r="2415" spans="1:12" ht="36" customHeight="1">
      <c r="A2415" s="184">
        <v>2413</v>
      </c>
      <c r="B2415" s="46"/>
      <c r="C2415" s="47"/>
      <c r="D2415" s="48"/>
      <c r="E2415" s="49"/>
      <c r="F2415" s="49"/>
      <c r="G2415" s="41" t="str">
        <f>IF(C2415="","",VLOOKUP(WEEKDAY(C2415),LIST!$A$15:$B$21,2,FALSE))</f>
        <v/>
      </c>
      <c r="H2415" s="42" t="str">
        <f>IF(B2415="","",IF(L2415=LIST!$A$80,LIST!$A$78,IF(L2415=LIST!$A$81,LIST!$A$78,IF(L2415=LIST!$A$82,LIST!$A$78,IF(IFERROR(VLOOKUP(B2415,'PHR (Project Hourly Rate)'!B:G,6,FALSE),LIST!$A$78)=0,LIST!$A$79,L2415)))))</f>
        <v/>
      </c>
      <c r="I2415" s="42" t="str">
        <f>IF(B2415="","",IF(L2415=LIST!$A$75,"",IF(K2415=LIST!$A$76,LIST!$A$76,IF(L2415=LIST!$A$77,"",IF(L2415=LIST!$A$78,"",IF(L2415=LIST!$A$80,"",IF(L2415=LIST!$A$72,"",IF(L2415=LIST!$A$73,"",IF(L2415=LIST!$A$81,"",IF(L2415=LIST!$A$82,"",IF(L2415=LIST!$A$79,"",IF(K2415=LIST!$A$75,LIST!$A$75,ROUND(J2415*L2415,2)))))))))))))</f>
        <v/>
      </c>
      <c r="J2415" s="43">
        <f>IF(D2415="",0,IF(K2415=LIST!$A$75,0,IF(K2415=LIST!$A$76,0,IF(K2415=LIST!$A$77,0,IF(K2415=LIST!$A$78,0,(MIN(D2415,8)-K2415))))))</f>
        <v>0</v>
      </c>
      <c r="K2415" s="185" t="str">
        <f>IF(D2415="","",IF('CLAIM FORM'!$M$7="",0,IF(L2415=LIST!$A$78,0,IF('CLAIM FORM'!$M$7="R&amp;D",0,IF(E2415="",LIST!$A$75,IF(F2415=LIST!$F$30,0,IFERROR(((VLOOKUP(E2415,'TRAINING CODE'!B:D,3,FALSE)*MIN(D2415,8))),LIST!$A$76)))))))</f>
        <v/>
      </c>
      <c r="L2415" s="183" t="str">
        <f>IF(B2415="","",IF('CLAIM FORM'!$M$7="",LIST!$A$77,IFERROR(VLOOKUP(B2415,'PHR (Project Hourly Rate)'!B:G,6,FALSE),LIST!$A$78)))</f>
        <v/>
      </c>
    </row>
    <row r="2416" spans="1:12" ht="36" customHeight="1">
      <c r="A2416" s="184">
        <v>2414</v>
      </c>
      <c r="B2416" s="46"/>
      <c r="C2416" s="47"/>
      <c r="D2416" s="48"/>
      <c r="E2416" s="49"/>
      <c r="F2416" s="49"/>
      <c r="G2416" s="41" t="str">
        <f>IF(C2416="","",VLOOKUP(WEEKDAY(C2416),LIST!$A$15:$B$21,2,FALSE))</f>
        <v/>
      </c>
      <c r="H2416" s="42" t="str">
        <f>IF(B2416="","",IF(L2416=LIST!$A$80,LIST!$A$78,IF(L2416=LIST!$A$81,LIST!$A$78,IF(L2416=LIST!$A$82,LIST!$A$78,IF(IFERROR(VLOOKUP(B2416,'PHR (Project Hourly Rate)'!B:G,6,FALSE),LIST!$A$78)=0,LIST!$A$79,L2416)))))</f>
        <v/>
      </c>
      <c r="I2416" s="42" t="str">
        <f>IF(B2416="","",IF(L2416=LIST!$A$75,"",IF(K2416=LIST!$A$76,LIST!$A$76,IF(L2416=LIST!$A$77,"",IF(L2416=LIST!$A$78,"",IF(L2416=LIST!$A$80,"",IF(L2416=LIST!$A$72,"",IF(L2416=LIST!$A$73,"",IF(L2416=LIST!$A$81,"",IF(L2416=LIST!$A$82,"",IF(L2416=LIST!$A$79,"",IF(K2416=LIST!$A$75,LIST!$A$75,ROUND(J2416*L2416,2)))))))))))))</f>
        <v/>
      </c>
      <c r="J2416" s="43">
        <f>IF(D2416="",0,IF(K2416=LIST!$A$75,0,IF(K2416=LIST!$A$76,0,IF(K2416=LIST!$A$77,0,IF(K2416=LIST!$A$78,0,(MIN(D2416,8)-K2416))))))</f>
        <v>0</v>
      </c>
      <c r="K2416" s="185" t="str">
        <f>IF(D2416="","",IF('CLAIM FORM'!$M$7="",0,IF(L2416=LIST!$A$78,0,IF('CLAIM FORM'!$M$7="R&amp;D",0,IF(E2416="",LIST!$A$75,IF(F2416=LIST!$F$30,0,IFERROR(((VLOOKUP(E2416,'TRAINING CODE'!B:D,3,FALSE)*MIN(D2416,8))),LIST!$A$76)))))))</f>
        <v/>
      </c>
      <c r="L2416" s="183" t="str">
        <f>IF(B2416="","",IF('CLAIM FORM'!$M$7="",LIST!$A$77,IFERROR(VLOOKUP(B2416,'PHR (Project Hourly Rate)'!B:G,6,FALSE),LIST!$A$78)))</f>
        <v/>
      </c>
    </row>
    <row r="2417" spans="1:12" ht="36" customHeight="1">
      <c r="A2417" s="184">
        <v>2415</v>
      </c>
      <c r="B2417" s="46"/>
      <c r="C2417" s="47"/>
      <c r="D2417" s="48"/>
      <c r="E2417" s="49"/>
      <c r="F2417" s="49"/>
      <c r="G2417" s="41" t="str">
        <f>IF(C2417="","",VLOOKUP(WEEKDAY(C2417),LIST!$A$15:$B$21,2,FALSE))</f>
        <v/>
      </c>
      <c r="H2417" s="42" t="str">
        <f>IF(B2417="","",IF(L2417=LIST!$A$80,LIST!$A$78,IF(L2417=LIST!$A$81,LIST!$A$78,IF(L2417=LIST!$A$82,LIST!$A$78,IF(IFERROR(VLOOKUP(B2417,'PHR (Project Hourly Rate)'!B:G,6,FALSE),LIST!$A$78)=0,LIST!$A$79,L2417)))))</f>
        <v/>
      </c>
      <c r="I2417" s="42" t="str">
        <f>IF(B2417="","",IF(L2417=LIST!$A$75,"",IF(K2417=LIST!$A$76,LIST!$A$76,IF(L2417=LIST!$A$77,"",IF(L2417=LIST!$A$78,"",IF(L2417=LIST!$A$80,"",IF(L2417=LIST!$A$72,"",IF(L2417=LIST!$A$73,"",IF(L2417=LIST!$A$81,"",IF(L2417=LIST!$A$82,"",IF(L2417=LIST!$A$79,"",IF(K2417=LIST!$A$75,LIST!$A$75,ROUND(J2417*L2417,2)))))))))))))</f>
        <v/>
      </c>
      <c r="J2417" s="43">
        <f>IF(D2417="",0,IF(K2417=LIST!$A$75,0,IF(K2417=LIST!$A$76,0,IF(K2417=LIST!$A$77,0,IF(K2417=LIST!$A$78,0,(MIN(D2417,8)-K2417))))))</f>
        <v>0</v>
      </c>
      <c r="K2417" s="185" t="str">
        <f>IF(D2417="","",IF('CLAIM FORM'!$M$7="",0,IF(L2417=LIST!$A$78,0,IF('CLAIM FORM'!$M$7="R&amp;D",0,IF(E2417="",LIST!$A$75,IF(F2417=LIST!$F$30,0,IFERROR(((VLOOKUP(E2417,'TRAINING CODE'!B:D,3,FALSE)*MIN(D2417,8))),LIST!$A$76)))))))</f>
        <v/>
      </c>
      <c r="L2417" s="183" t="str">
        <f>IF(B2417="","",IF('CLAIM FORM'!$M$7="",LIST!$A$77,IFERROR(VLOOKUP(B2417,'PHR (Project Hourly Rate)'!B:G,6,FALSE),LIST!$A$78)))</f>
        <v/>
      </c>
    </row>
    <row r="2418" spans="1:12" ht="36" customHeight="1">
      <c r="A2418" s="184">
        <v>2416</v>
      </c>
      <c r="B2418" s="46"/>
      <c r="C2418" s="47"/>
      <c r="D2418" s="48"/>
      <c r="E2418" s="49"/>
      <c r="F2418" s="49"/>
      <c r="G2418" s="41" t="str">
        <f>IF(C2418="","",VLOOKUP(WEEKDAY(C2418),LIST!$A$15:$B$21,2,FALSE))</f>
        <v/>
      </c>
      <c r="H2418" s="42" t="str">
        <f>IF(B2418="","",IF(L2418=LIST!$A$80,LIST!$A$78,IF(L2418=LIST!$A$81,LIST!$A$78,IF(L2418=LIST!$A$82,LIST!$A$78,IF(IFERROR(VLOOKUP(B2418,'PHR (Project Hourly Rate)'!B:G,6,FALSE),LIST!$A$78)=0,LIST!$A$79,L2418)))))</f>
        <v/>
      </c>
      <c r="I2418" s="42" t="str">
        <f>IF(B2418="","",IF(L2418=LIST!$A$75,"",IF(K2418=LIST!$A$76,LIST!$A$76,IF(L2418=LIST!$A$77,"",IF(L2418=LIST!$A$78,"",IF(L2418=LIST!$A$80,"",IF(L2418=LIST!$A$72,"",IF(L2418=LIST!$A$73,"",IF(L2418=LIST!$A$81,"",IF(L2418=LIST!$A$82,"",IF(L2418=LIST!$A$79,"",IF(K2418=LIST!$A$75,LIST!$A$75,ROUND(J2418*L2418,2)))))))))))))</f>
        <v/>
      </c>
      <c r="J2418" s="43">
        <f>IF(D2418="",0,IF(K2418=LIST!$A$75,0,IF(K2418=LIST!$A$76,0,IF(K2418=LIST!$A$77,0,IF(K2418=LIST!$A$78,0,(MIN(D2418,8)-K2418))))))</f>
        <v>0</v>
      </c>
      <c r="K2418" s="185" t="str">
        <f>IF(D2418="","",IF('CLAIM FORM'!$M$7="",0,IF(L2418=LIST!$A$78,0,IF('CLAIM FORM'!$M$7="R&amp;D",0,IF(E2418="",LIST!$A$75,IF(F2418=LIST!$F$30,0,IFERROR(((VLOOKUP(E2418,'TRAINING CODE'!B:D,3,FALSE)*MIN(D2418,8))),LIST!$A$76)))))))</f>
        <v/>
      </c>
      <c r="L2418" s="183" t="str">
        <f>IF(B2418="","",IF('CLAIM FORM'!$M$7="",LIST!$A$77,IFERROR(VLOOKUP(B2418,'PHR (Project Hourly Rate)'!B:G,6,FALSE),LIST!$A$78)))</f>
        <v/>
      </c>
    </row>
    <row r="2419" spans="1:12" ht="36" customHeight="1">
      <c r="A2419" s="184">
        <v>2417</v>
      </c>
      <c r="B2419" s="46"/>
      <c r="C2419" s="47"/>
      <c r="D2419" s="48"/>
      <c r="E2419" s="49"/>
      <c r="F2419" s="49"/>
      <c r="G2419" s="41" t="str">
        <f>IF(C2419="","",VLOOKUP(WEEKDAY(C2419),LIST!$A$15:$B$21,2,FALSE))</f>
        <v/>
      </c>
      <c r="H2419" s="42" t="str">
        <f>IF(B2419="","",IF(L2419=LIST!$A$80,LIST!$A$78,IF(L2419=LIST!$A$81,LIST!$A$78,IF(L2419=LIST!$A$82,LIST!$A$78,IF(IFERROR(VLOOKUP(B2419,'PHR (Project Hourly Rate)'!B:G,6,FALSE),LIST!$A$78)=0,LIST!$A$79,L2419)))))</f>
        <v/>
      </c>
      <c r="I2419" s="42" t="str">
        <f>IF(B2419="","",IF(L2419=LIST!$A$75,"",IF(K2419=LIST!$A$76,LIST!$A$76,IF(L2419=LIST!$A$77,"",IF(L2419=LIST!$A$78,"",IF(L2419=LIST!$A$80,"",IF(L2419=LIST!$A$72,"",IF(L2419=LIST!$A$73,"",IF(L2419=LIST!$A$81,"",IF(L2419=LIST!$A$82,"",IF(L2419=LIST!$A$79,"",IF(K2419=LIST!$A$75,LIST!$A$75,ROUND(J2419*L2419,2)))))))))))))</f>
        <v/>
      </c>
      <c r="J2419" s="43">
        <f>IF(D2419="",0,IF(K2419=LIST!$A$75,0,IF(K2419=LIST!$A$76,0,IF(K2419=LIST!$A$77,0,IF(K2419=LIST!$A$78,0,(MIN(D2419,8)-K2419))))))</f>
        <v>0</v>
      </c>
      <c r="K2419" s="185" t="str">
        <f>IF(D2419="","",IF('CLAIM FORM'!$M$7="",0,IF(L2419=LIST!$A$78,0,IF('CLAIM FORM'!$M$7="R&amp;D",0,IF(E2419="",LIST!$A$75,IF(F2419=LIST!$F$30,0,IFERROR(((VLOOKUP(E2419,'TRAINING CODE'!B:D,3,FALSE)*MIN(D2419,8))),LIST!$A$76)))))))</f>
        <v/>
      </c>
      <c r="L2419" s="183" t="str">
        <f>IF(B2419="","",IF('CLAIM FORM'!$M$7="",LIST!$A$77,IFERROR(VLOOKUP(B2419,'PHR (Project Hourly Rate)'!B:G,6,FALSE),LIST!$A$78)))</f>
        <v/>
      </c>
    </row>
    <row r="2420" spans="1:12" ht="36" customHeight="1">
      <c r="A2420" s="184">
        <v>2418</v>
      </c>
      <c r="B2420" s="46"/>
      <c r="C2420" s="47"/>
      <c r="D2420" s="48"/>
      <c r="E2420" s="49"/>
      <c r="F2420" s="49"/>
      <c r="G2420" s="41" t="str">
        <f>IF(C2420="","",VLOOKUP(WEEKDAY(C2420),LIST!$A$15:$B$21,2,FALSE))</f>
        <v/>
      </c>
      <c r="H2420" s="42" t="str">
        <f>IF(B2420="","",IF(L2420=LIST!$A$80,LIST!$A$78,IF(L2420=LIST!$A$81,LIST!$A$78,IF(L2420=LIST!$A$82,LIST!$A$78,IF(IFERROR(VLOOKUP(B2420,'PHR (Project Hourly Rate)'!B:G,6,FALSE),LIST!$A$78)=0,LIST!$A$79,L2420)))))</f>
        <v/>
      </c>
      <c r="I2420" s="42" t="str">
        <f>IF(B2420="","",IF(L2420=LIST!$A$75,"",IF(K2420=LIST!$A$76,LIST!$A$76,IF(L2420=LIST!$A$77,"",IF(L2420=LIST!$A$78,"",IF(L2420=LIST!$A$80,"",IF(L2420=LIST!$A$72,"",IF(L2420=LIST!$A$73,"",IF(L2420=LIST!$A$81,"",IF(L2420=LIST!$A$82,"",IF(L2420=LIST!$A$79,"",IF(K2420=LIST!$A$75,LIST!$A$75,ROUND(J2420*L2420,2)))))))))))))</f>
        <v/>
      </c>
      <c r="J2420" s="43">
        <f>IF(D2420="",0,IF(K2420=LIST!$A$75,0,IF(K2420=LIST!$A$76,0,IF(K2420=LIST!$A$77,0,IF(K2420=LIST!$A$78,0,(MIN(D2420,8)-K2420))))))</f>
        <v>0</v>
      </c>
      <c r="K2420" s="185" t="str">
        <f>IF(D2420="","",IF('CLAIM FORM'!$M$7="",0,IF(L2420=LIST!$A$78,0,IF('CLAIM FORM'!$M$7="R&amp;D",0,IF(E2420="",LIST!$A$75,IF(F2420=LIST!$F$30,0,IFERROR(((VLOOKUP(E2420,'TRAINING CODE'!B:D,3,FALSE)*MIN(D2420,8))),LIST!$A$76)))))))</f>
        <v/>
      </c>
      <c r="L2420" s="183" t="str">
        <f>IF(B2420="","",IF('CLAIM FORM'!$M$7="",LIST!$A$77,IFERROR(VLOOKUP(B2420,'PHR (Project Hourly Rate)'!B:G,6,FALSE),LIST!$A$78)))</f>
        <v/>
      </c>
    </row>
    <row r="2421" spans="1:12" ht="36" customHeight="1">
      <c r="A2421" s="184">
        <v>2419</v>
      </c>
      <c r="B2421" s="46"/>
      <c r="C2421" s="47"/>
      <c r="D2421" s="48"/>
      <c r="E2421" s="49"/>
      <c r="F2421" s="49"/>
      <c r="G2421" s="41" t="str">
        <f>IF(C2421="","",VLOOKUP(WEEKDAY(C2421),LIST!$A$15:$B$21,2,FALSE))</f>
        <v/>
      </c>
      <c r="H2421" s="42" t="str">
        <f>IF(B2421="","",IF(L2421=LIST!$A$80,LIST!$A$78,IF(L2421=LIST!$A$81,LIST!$A$78,IF(L2421=LIST!$A$82,LIST!$A$78,IF(IFERROR(VLOOKUP(B2421,'PHR (Project Hourly Rate)'!B:G,6,FALSE),LIST!$A$78)=0,LIST!$A$79,L2421)))))</f>
        <v/>
      </c>
      <c r="I2421" s="42" t="str">
        <f>IF(B2421="","",IF(L2421=LIST!$A$75,"",IF(K2421=LIST!$A$76,LIST!$A$76,IF(L2421=LIST!$A$77,"",IF(L2421=LIST!$A$78,"",IF(L2421=LIST!$A$80,"",IF(L2421=LIST!$A$72,"",IF(L2421=LIST!$A$73,"",IF(L2421=LIST!$A$81,"",IF(L2421=LIST!$A$82,"",IF(L2421=LIST!$A$79,"",IF(K2421=LIST!$A$75,LIST!$A$75,ROUND(J2421*L2421,2)))))))))))))</f>
        <v/>
      </c>
      <c r="J2421" s="43">
        <f>IF(D2421="",0,IF(K2421=LIST!$A$75,0,IF(K2421=LIST!$A$76,0,IF(K2421=LIST!$A$77,0,IF(K2421=LIST!$A$78,0,(MIN(D2421,8)-K2421))))))</f>
        <v>0</v>
      </c>
      <c r="K2421" s="185" t="str">
        <f>IF(D2421="","",IF('CLAIM FORM'!$M$7="",0,IF(L2421=LIST!$A$78,0,IF('CLAIM FORM'!$M$7="R&amp;D",0,IF(E2421="",LIST!$A$75,IF(F2421=LIST!$F$30,0,IFERROR(((VLOOKUP(E2421,'TRAINING CODE'!B:D,3,FALSE)*MIN(D2421,8))),LIST!$A$76)))))))</f>
        <v/>
      </c>
      <c r="L2421" s="183" t="str">
        <f>IF(B2421="","",IF('CLAIM FORM'!$M$7="",LIST!$A$77,IFERROR(VLOOKUP(B2421,'PHR (Project Hourly Rate)'!B:G,6,FALSE),LIST!$A$78)))</f>
        <v/>
      </c>
    </row>
    <row r="2422" spans="1:12" ht="36" customHeight="1">
      <c r="A2422" s="184">
        <v>2420</v>
      </c>
      <c r="B2422" s="46"/>
      <c r="C2422" s="47"/>
      <c r="D2422" s="48"/>
      <c r="E2422" s="49"/>
      <c r="F2422" s="49"/>
      <c r="G2422" s="41" t="str">
        <f>IF(C2422="","",VLOOKUP(WEEKDAY(C2422),LIST!$A$15:$B$21,2,FALSE))</f>
        <v/>
      </c>
      <c r="H2422" s="42" t="str">
        <f>IF(B2422="","",IF(L2422=LIST!$A$80,LIST!$A$78,IF(L2422=LIST!$A$81,LIST!$A$78,IF(L2422=LIST!$A$82,LIST!$A$78,IF(IFERROR(VLOOKUP(B2422,'PHR (Project Hourly Rate)'!B:G,6,FALSE),LIST!$A$78)=0,LIST!$A$79,L2422)))))</f>
        <v/>
      </c>
      <c r="I2422" s="42" t="str">
        <f>IF(B2422="","",IF(L2422=LIST!$A$75,"",IF(K2422=LIST!$A$76,LIST!$A$76,IF(L2422=LIST!$A$77,"",IF(L2422=LIST!$A$78,"",IF(L2422=LIST!$A$80,"",IF(L2422=LIST!$A$72,"",IF(L2422=LIST!$A$73,"",IF(L2422=LIST!$A$81,"",IF(L2422=LIST!$A$82,"",IF(L2422=LIST!$A$79,"",IF(K2422=LIST!$A$75,LIST!$A$75,ROUND(J2422*L2422,2)))))))))))))</f>
        <v/>
      </c>
      <c r="J2422" s="43">
        <f>IF(D2422="",0,IF(K2422=LIST!$A$75,0,IF(K2422=LIST!$A$76,0,IF(K2422=LIST!$A$77,0,IF(K2422=LIST!$A$78,0,(MIN(D2422,8)-K2422))))))</f>
        <v>0</v>
      </c>
      <c r="K2422" s="185" t="str">
        <f>IF(D2422="","",IF('CLAIM FORM'!$M$7="",0,IF(L2422=LIST!$A$78,0,IF('CLAIM FORM'!$M$7="R&amp;D",0,IF(E2422="",LIST!$A$75,IF(F2422=LIST!$F$30,0,IFERROR(((VLOOKUP(E2422,'TRAINING CODE'!B:D,3,FALSE)*MIN(D2422,8))),LIST!$A$76)))))))</f>
        <v/>
      </c>
      <c r="L2422" s="183" t="str">
        <f>IF(B2422="","",IF('CLAIM FORM'!$M$7="",LIST!$A$77,IFERROR(VLOOKUP(B2422,'PHR (Project Hourly Rate)'!B:G,6,FALSE),LIST!$A$78)))</f>
        <v/>
      </c>
    </row>
    <row r="2423" spans="1:12" ht="36" customHeight="1">
      <c r="A2423" s="184">
        <v>2421</v>
      </c>
      <c r="B2423" s="46"/>
      <c r="C2423" s="47"/>
      <c r="D2423" s="48"/>
      <c r="E2423" s="49"/>
      <c r="F2423" s="49"/>
      <c r="G2423" s="41" t="str">
        <f>IF(C2423="","",VLOOKUP(WEEKDAY(C2423),LIST!$A$15:$B$21,2,FALSE))</f>
        <v/>
      </c>
      <c r="H2423" s="42" t="str">
        <f>IF(B2423="","",IF(L2423=LIST!$A$80,LIST!$A$78,IF(L2423=LIST!$A$81,LIST!$A$78,IF(L2423=LIST!$A$82,LIST!$A$78,IF(IFERROR(VLOOKUP(B2423,'PHR (Project Hourly Rate)'!B:G,6,FALSE),LIST!$A$78)=0,LIST!$A$79,L2423)))))</f>
        <v/>
      </c>
      <c r="I2423" s="42" t="str">
        <f>IF(B2423="","",IF(L2423=LIST!$A$75,"",IF(K2423=LIST!$A$76,LIST!$A$76,IF(L2423=LIST!$A$77,"",IF(L2423=LIST!$A$78,"",IF(L2423=LIST!$A$80,"",IF(L2423=LIST!$A$72,"",IF(L2423=LIST!$A$73,"",IF(L2423=LIST!$A$81,"",IF(L2423=LIST!$A$82,"",IF(L2423=LIST!$A$79,"",IF(K2423=LIST!$A$75,LIST!$A$75,ROUND(J2423*L2423,2)))))))))))))</f>
        <v/>
      </c>
      <c r="J2423" s="43">
        <f>IF(D2423="",0,IF(K2423=LIST!$A$75,0,IF(K2423=LIST!$A$76,0,IF(K2423=LIST!$A$77,0,IF(K2423=LIST!$A$78,0,(MIN(D2423,8)-K2423))))))</f>
        <v>0</v>
      </c>
      <c r="K2423" s="185" t="str">
        <f>IF(D2423="","",IF('CLAIM FORM'!$M$7="",0,IF(L2423=LIST!$A$78,0,IF('CLAIM FORM'!$M$7="R&amp;D",0,IF(E2423="",LIST!$A$75,IF(F2423=LIST!$F$30,0,IFERROR(((VLOOKUP(E2423,'TRAINING CODE'!B:D,3,FALSE)*MIN(D2423,8))),LIST!$A$76)))))))</f>
        <v/>
      </c>
      <c r="L2423" s="183" t="str">
        <f>IF(B2423="","",IF('CLAIM FORM'!$M$7="",LIST!$A$77,IFERROR(VLOOKUP(B2423,'PHR (Project Hourly Rate)'!B:G,6,FALSE),LIST!$A$78)))</f>
        <v/>
      </c>
    </row>
    <row r="2424" spans="1:12" ht="36" customHeight="1">
      <c r="A2424" s="184">
        <v>2422</v>
      </c>
      <c r="B2424" s="46"/>
      <c r="C2424" s="47"/>
      <c r="D2424" s="48"/>
      <c r="E2424" s="49"/>
      <c r="F2424" s="49"/>
      <c r="G2424" s="41" t="str">
        <f>IF(C2424="","",VLOOKUP(WEEKDAY(C2424),LIST!$A$15:$B$21,2,FALSE))</f>
        <v/>
      </c>
      <c r="H2424" s="42" t="str">
        <f>IF(B2424="","",IF(L2424=LIST!$A$80,LIST!$A$78,IF(L2424=LIST!$A$81,LIST!$A$78,IF(L2424=LIST!$A$82,LIST!$A$78,IF(IFERROR(VLOOKUP(B2424,'PHR (Project Hourly Rate)'!B:G,6,FALSE),LIST!$A$78)=0,LIST!$A$79,L2424)))))</f>
        <v/>
      </c>
      <c r="I2424" s="42" t="str">
        <f>IF(B2424="","",IF(L2424=LIST!$A$75,"",IF(K2424=LIST!$A$76,LIST!$A$76,IF(L2424=LIST!$A$77,"",IF(L2424=LIST!$A$78,"",IF(L2424=LIST!$A$80,"",IF(L2424=LIST!$A$72,"",IF(L2424=LIST!$A$73,"",IF(L2424=LIST!$A$81,"",IF(L2424=LIST!$A$82,"",IF(L2424=LIST!$A$79,"",IF(K2424=LIST!$A$75,LIST!$A$75,ROUND(J2424*L2424,2)))))))))))))</f>
        <v/>
      </c>
      <c r="J2424" s="43">
        <f>IF(D2424="",0,IF(K2424=LIST!$A$75,0,IF(K2424=LIST!$A$76,0,IF(K2424=LIST!$A$77,0,IF(K2424=LIST!$A$78,0,(MIN(D2424,8)-K2424))))))</f>
        <v>0</v>
      </c>
      <c r="K2424" s="185" t="str">
        <f>IF(D2424="","",IF('CLAIM FORM'!$M$7="",0,IF(L2424=LIST!$A$78,0,IF('CLAIM FORM'!$M$7="R&amp;D",0,IF(E2424="",LIST!$A$75,IF(F2424=LIST!$F$30,0,IFERROR(((VLOOKUP(E2424,'TRAINING CODE'!B:D,3,FALSE)*MIN(D2424,8))),LIST!$A$76)))))))</f>
        <v/>
      </c>
      <c r="L2424" s="183" t="str">
        <f>IF(B2424="","",IF('CLAIM FORM'!$M$7="",LIST!$A$77,IFERROR(VLOOKUP(B2424,'PHR (Project Hourly Rate)'!B:G,6,FALSE),LIST!$A$78)))</f>
        <v/>
      </c>
    </row>
    <row r="2425" spans="1:12" ht="36" customHeight="1">
      <c r="A2425" s="184">
        <v>2423</v>
      </c>
      <c r="B2425" s="46"/>
      <c r="C2425" s="47"/>
      <c r="D2425" s="48"/>
      <c r="E2425" s="49"/>
      <c r="F2425" s="49"/>
      <c r="G2425" s="41" t="str">
        <f>IF(C2425="","",VLOOKUP(WEEKDAY(C2425),LIST!$A$15:$B$21,2,FALSE))</f>
        <v/>
      </c>
      <c r="H2425" s="42" t="str">
        <f>IF(B2425="","",IF(L2425=LIST!$A$80,LIST!$A$78,IF(L2425=LIST!$A$81,LIST!$A$78,IF(L2425=LIST!$A$82,LIST!$A$78,IF(IFERROR(VLOOKUP(B2425,'PHR (Project Hourly Rate)'!B:G,6,FALSE),LIST!$A$78)=0,LIST!$A$79,L2425)))))</f>
        <v/>
      </c>
      <c r="I2425" s="42" t="str">
        <f>IF(B2425="","",IF(L2425=LIST!$A$75,"",IF(K2425=LIST!$A$76,LIST!$A$76,IF(L2425=LIST!$A$77,"",IF(L2425=LIST!$A$78,"",IF(L2425=LIST!$A$80,"",IF(L2425=LIST!$A$72,"",IF(L2425=LIST!$A$73,"",IF(L2425=LIST!$A$81,"",IF(L2425=LIST!$A$82,"",IF(L2425=LIST!$A$79,"",IF(K2425=LIST!$A$75,LIST!$A$75,ROUND(J2425*L2425,2)))))))))))))</f>
        <v/>
      </c>
      <c r="J2425" s="43">
        <f>IF(D2425="",0,IF(K2425=LIST!$A$75,0,IF(K2425=LIST!$A$76,0,IF(K2425=LIST!$A$77,0,IF(K2425=LIST!$A$78,0,(MIN(D2425,8)-K2425))))))</f>
        <v>0</v>
      </c>
      <c r="K2425" s="185" t="str">
        <f>IF(D2425="","",IF('CLAIM FORM'!$M$7="",0,IF(L2425=LIST!$A$78,0,IF('CLAIM FORM'!$M$7="R&amp;D",0,IF(E2425="",LIST!$A$75,IF(F2425=LIST!$F$30,0,IFERROR(((VLOOKUP(E2425,'TRAINING CODE'!B:D,3,FALSE)*MIN(D2425,8))),LIST!$A$76)))))))</f>
        <v/>
      </c>
      <c r="L2425" s="183" t="str">
        <f>IF(B2425="","",IF('CLAIM FORM'!$M$7="",LIST!$A$77,IFERROR(VLOOKUP(B2425,'PHR (Project Hourly Rate)'!B:G,6,FALSE),LIST!$A$78)))</f>
        <v/>
      </c>
    </row>
    <row r="2426" spans="1:12" ht="36" customHeight="1">
      <c r="A2426" s="184">
        <v>2424</v>
      </c>
      <c r="B2426" s="46"/>
      <c r="C2426" s="47"/>
      <c r="D2426" s="48"/>
      <c r="E2426" s="49"/>
      <c r="F2426" s="49"/>
      <c r="G2426" s="41" t="str">
        <f>IF(C2426="","",VLOOKUP(WEEKDAY(C2426),LIST!$A$15:$B$21,2,FALSE))</f>
        <v/>
      </c>
      <c r="H2426" s="42" t="str">
        <f>IF(B2426="","",IF(L2426=LIST!$A$80,LIST!$A$78,IF(L2426=LIST!$A$81,LIST!$A$78,IF(L2426=LIST!$A$82,LIST!$A$78,IF(IFERROR(VLOOKUP(B2426,'PHR (Project Hourly Rate)'!B:G,6,FALSE),LIST!$A$78)=0,LIST!$A$79,L2426)))))</f>
        <v/>
      </c>
      <c r="I2426" s="42" t="str">
        <f>IF(B2426="","",IF(L2426=LIST!$A$75,"",IF(K2426=LIST!$A$76,LIST!$A$76,IF(L2426=LIST!$A$77,"",IF(L2426=LIST!$A$78,"",IF(L2426=LIST!$A$80,"",IF(L2426=LIST!$A$72,"",IF(L2426=LIST!$A$73,"",IF(L2426=LIST!$A$81,"",IF(L2426=LIST!$A$82,"",IF(L2426=LIST!$A$79,"",IF(K2426=LIST!$A$75,LIST!$A$75,ROUND(J2426*L2426,2)))))))))))))</f>
        <v/>
      </c>
      <c r="J2426" s="43">
        <f>IF(D2426="",0,IF(K2426=LIST!$A$75,0,IF(K2426=LIST!$A$76,0,IF(K2426=LIST!$A$77,0,IF(K2426=LIST!$A$78,0,(MIN(D2426,8)-K2426))))))</f>
        <v>0</v>
      </c>
      <c r="K2426" s="185" t="str">
        <f>IF(D2426="","",IF('CLAIM FORM'!$M$7="",0,IF(L2426=LIST!$A$78,0,IF('CLAIM FORM'!$M$7="R&amp;D",0,IF(E2426="",LIST!$A$75,IF(F2426=LIST!$F$30,0,IFERROR(((VLOOKUP(E2426,'TRAINING CODE'!B:D,3,FALSE)*MIN(D2426,8))),LIST!$A$76)))))))</f>
        <v/>
      </c>
      <c r="L2426" s="183" t="str">
        <f>IF(B2426="","",IF('CLAIM FORM'!$M$7="",LIST!$A$77,IFERROR(VLOOKUP(B2426,'PHR (Project Hourly Rate)'!B:G,6,FALSE),LIST!$A$78)))</f>
        <v/>
      </c>
    </row>
    <row r="2427" spans="1:12" ht="36" customHeight="1">
      <c r="A2427" s="184">
        <v>2425</v>
      </c>
      <c r="B2427" s="46"/>
      <c r="C2427" s="47"/>
      <c r="D2427" s="48"/>
      <c r="E2427" s="49"/>
      <c r="F2427" s="49"/>
      <c r="G2427" s="41" t="str">
        <f>IF(C2427="","",VLOOKUP(WEEKDAY(C2427),LIST!$A$15:$B$21,2,FALSE))</f>
        <v/>
      </c>
      <c r="H2427" s="42" t="str">
        <f>IF(B2427="","",IF(L2427=LIST!$A$80,LIST!$A$78,IF(L2427=LIST!$A$81,LIST!$A$78,IF(L2427=LIST!$A$82,LIST!$A$78,IF(IFERROR(VLOOKUP(B2427,'PHR (Project Hourly Rate)'!B:G,6,FALSE),LIST!$A$78)=0,LIST!$A$79,L2427)))))</f>
        <v/>
      </c>
      <c r="I2427" s="42" t="str">
        <f>IF(B2427="","",IF(L2427=LIST!$A$75,"",IF(K2427=LIST!$A$76,LIST!$A$76,IF(L2427=LIST!$A$77,"",IF(L2427=LIST!$A$78,"",IF(L2427=LIST!$A$80,"",IF(L2427=LIST!$A$72,"",IF(L2427=LIST!$A$73,"",IF(L2427=LIST!$A$81,"",IF(L2427=LIST!$A$82,"",IF(L2427=LIST!$A$79,"",IF(K2427=LIST!$A$75,LIST!$A$75,ROUND(J2427*L2427,2)))))))))))))</f>
        <v/>
      </c>
      <c r="J2427" s="43">
        <f>IF(D2427="",0,IF(K2427=LIST!$A$75,0,IF(K2427=LIST!$A$76,0,IF(K2427=LIST!$A$77,0,IF(K2427=LIST!$A$78,0,(MIN(D2427,8)-K2427))))))</f>
        <v>0</v>
      </c>
      <c r="K2427" s="185" t="str">
        <f>IF(D2427="","",IF('CLAIM FORM'!$M$7="",0,IF(L2427=LIST!$A$78,0,IF('CLAIM FORM'!$M$7="R&amp;D",0,IF(E2427="",LIST!$A$75,IF(F2427=LIST!$F$30,0,IFERROR(((VLOOKUP(E2427,'TRAINING CODE'!B:D,3,FALSE)*MIN(D2427,8))),LIST!$A$76)))))))</f>
        <v/>
      </c>
      <c r="L2427" s="183" t="str">
        <f>IF(B2427="","",IF('CLAIM FORM'!$M$7="",LIST!$A$77,IFERROR(VLOOKUP(B2427,'PHR (Project Hourly Rate)'!B:G,6,FALSE),LIST!$A$78)))</f>
        <v/>
      </c>
    </row>
    <row r="2428" spans="1:12" ht="36" customHeight="1">
      <c r="A2428" s="184">
        <v>2426</v>
      </c>
      <c r="B2428" s="46"/>
      <c r="C2428" s="47"/>
      <c r="D2428" s="48"/>
      <c r="E2428" s="49"/>
      <c r="F2428" s="49"/>
      <c r="G2428" s="41" t="str">
        <f>IF(C2428="","",VLOOKUP(WEEKDAY(C2428),LIST!$A$15:$B$21,2,FALSE))</f>
        <v/>
      </c>
      <c r="H2428" s="42" t="str">
        <f>IF(B2428="","",IF(L2428=LIST!$A$80,LIST!$A$78,IF(L2428=LIST!$A$81,LIST!$A$78,IF(L2428=LIST!$A$82,LIST!$A$78,IF(IFERROR(VLOOKUP(B2428,'PHR (Project Hourly Rate)'!B:G,6,FALSE),LIST!$A$78)=0,LIST!$A$79,L2428)))))</f>
        <v/>
      </c>
      <c r="I2428" s="42" t="str">
        <f>IF(B2428="","",IF(L2428=LIST!$A$75,"",IF(K2428=LIST!$A$76,LIST!$A$76,IF(L2428=LIST!$A$77,"",IF(L2428=LIST!$A$78,"",IF(L2428=LIST!$A$80,"",IF(L2428=LIST!$A$72,"",IF(L2428=LIST!$A$73,"",IF(L2428=LIST!$A$81,"",IF(L2428=LIST!$A$82,"",IF(L2428=LIST!$A$79,"",IF(K2428=LIST!$A$75,LIST!$A$75,ROUND(J2428*L2428,2)))))))))))))</f>
        <v/>
      </c>
      <c r="J2428" s="43">
        <f>IF(D2428="",0,IF(K2428=LIST!$A$75,0,IF(K2428=LIST!$A$76,0,IF(K2428=LIST!$A$77,0,IF(K2428=LIST!$A$78,0,(MIN(D2428,8)-K2428))))))</f>
        <v>0</v>
      </c>
      <c r="K2428" s="185" t="str">
        <f>IF(D2428="","",IF('CLAIM FORM'!$M$7="",0,IF(L2428=LIST!$A$78,0,IF('CLAIM FORM'!$M$7="R&amp;D",0,IF(E2428="",LIST!$A$75,IF(F2428=LIST!$F$30,0,IFERROR(((VLOOKUP(E2428,'TRAINING CODE'!B:D,3,FALSE)*MIN(D2428,8))),LIST!$A$76)))))))</f>
        <v/>
      </c>
      <c r="L2428" s="183" t="str">
        <f>IF(B2428="","",IF('CLAIM FORM'!$M$7="",LIST!$A$77,IFERROR(VLOOKUP(B2428,'PHR (Project Hourly Rate)'!B:G,6,FALSE),LIST!$A$78)))</f>
        <v/>
      </c>
    </row>
    <row r="2429" spans="1:12" ht="36" customHeight="1">
      <c r="A2429" s="184">
        <v>2427</v>
      </c>
      <c r="B2429" s="46"/>
      <c r="C2429" s="47"/>
      <c r="D2429" s="48"/>
      <c r="E2429" s="49"/>
      <c r="F2429" s="49"/>
      <c r="G2429" s="41" t="str">
        <f>IF(C2429="","",VLOOKUP(WEEKDAY(C2429),LIST!$A$15:$B$21,2,FALSE))</f>
        <v/>
      </c>
      <c r="H2429" s="42" t="str">
        <f>IF(B2429="","",IF(L2429=LIST!$A$80,LIST!$A$78,IF(L2429=LIST!$A$81,LIST!$A$78,IF(L2429=LIST!$A$82,LIST!$A$78,IF(IFERROR(VLOOKUP(B2429,'PHR (Project Hourly Rate)'!B:G,6,FALSE),LIST!$A$78)=0,LIST!$A$79,L2429)))))</f>
        <v/>
      </c>
      <c r="I2429" s="42" t="str">
        <f>IF(B2429="","",IF(L2429=LIST!$A$75,"",IF(K2429=LIST!$A$76,LIST!$A$76,IF(L2429=LIST!$A$77,"",IF(L2429=LIST!$A$78,"",IF(L2429=LIST!$A$80,"",IF(L2429=LIST!$A$72,"",IF(L2429=LIST!$A$73,"",IF(L2429=LIST!$A$81,"",IF(L2429=LIST!$A$82,"",IF(L2429=LIST!$A$79,"",IF(K2429=LIST!$A$75,LIST!$A$75,ROUND(J2429*L2429,2)))))))))))))</f>
        <v/>
      </c>
      <c r="J2429" s="43">
        <f>IF(D2429="",0,IF(K2429=LIST!$A$75,0,IF(K2429=LIST!$A$76,0,IF(K2429=LIST!$A$77,0,IF(K2429=LIST!$A$78,0,(MIN(D2429,8)-K2429))))))</f>
        <v>0</v>
      </c>
      <c r="K2429" s="185" t="str">
        <f>IF(D2429="","",IF('CLAIM FORM'!$M$7="",0,IF(L2429=LIST!$A$78,0,IF('CLAIM FORM'!$M$7="R&amp;D",0,IF(E2429="",LIST!$A$75,IF(F2429=LIST!$F$30,0,IFERROR(((VLOOKUP(E2429,'TRAINING CODE'!B:D,3,FALSE)*MIN(D2429,8))),LIST!$A$76)))))))</f>
        <v/>
      </c>
      <c r="L2429" s="183" t="str">
        <f>IF(B2429="","",IF('CLAIM FORM'!$M$7="",LIST!$A$77,IFERROR(VLOOKUP(B2429,'PHR (Project Hourly Rate)'!B:G,6,FALSE),LIST!$A$78)))</f>
        <v/>
      </c>
    </row>
    <row r="2430" spans="1:12" ht="36" customHeight="1">
      <c r="A2430" s="184">
        <v>2428</v>
      </c>
      <c r="B2430" s="46"/>
      <c r="C2430" s="47"/>
      <c r="D2430" s="48"/>
      <c r="E2430" s="49"/>
      <c r="F2430" s="49"/>
      <c r="G2430" s="41" t="str">
        <f>IF(C2430="","",VLOOKUP(WEEKDAY(C2430),LIST!$A$15:$B$21,2,FALSE))</f>
        <v/>
      </c>
      <c r="H2430" s="42" t="str">
        <f>IF(B2430="","",IF(L2430=LIST!$A$80,LIST!$A$78,IF(L2430=LIST!$A$81,LIST!$A$78,IF(L2430=LIST!$A$82,LIST!$A$78,IF(IFERROR(VLOOKUP(B2430,'PHR (Project Hourly Rate)'!B:G,6,FALSE),LIST!$A$78)=0,LIST!$A$79,L2430)))))</f>
        <v/>
      </c>
      <c r="I2430" s="42" t="str">
        <f>IF(B2430="","",IF(L2430=LIST!$A$75,"",IF(K2430=LIST!$A$76,LIST!$A$76,IF(L2430=LIST!$A$77,"",IF(L2430=LIST!$A$78,"",IF(L2430=LIST!$A$80,"",IF(L2430=LIST!$A$72,"",IF(L2430=LIST!$A$73,"",IF(L2430=LIST!$A$81,"",IF(L2430=LIST!$A$82,"",IF(L2430=LIST!$A$79,"",IF(K2430=LIST!$A$75,LIST!$A$75,ROUND(J2430*L2430,2)))))))))))))</f>
        <v/>
      </c>
      <c r="J2430" s="43">
        <f>IF(D2430="",0,IF(K2430=LIST!$A$75,0,IF(K2430=LIST!$A$76,0,IF(K2430=LIST!$A$77,0,IF(K2430=LIST!$A$78,0,(MIN(D2430,8)-K2430))))))</f>
        <v>0</v>
      </c>
      <c r="K2430" s="185" t="str">
        <f>IF(D2430="","",IF('CLAIM FORM'!$M$7="",0,IF(L2430=LIST!$A$78,0,IF('CLAIM FORM'!$M$7="R&amp;D",0,IF(E2430="",LIST!$A$75,IF(F2430=LIST!$F$30,0,IFERROR(((VLOOKUP(E2430,'TRAINING CODE'!B:D,3,FALSE)*MIN(D2430,8))),LIST!$A$76)))))))</f>
        <v/>
      </c>
      <c r="L2430" s="183" t="str">
        <f>IF(B2430="","",IF('CLAIM FORM'!$M$7="",LIST!$A$77,IFERROR(VLOOKUP(B2430,'PHR (Project Hourly Rate)'!B:G,6,FALSE),LIST!$A$78)))</f>
        <v/>
      </c>
    </row>
    <row r="2431" spans="1:12" ht="36" customHeight="1">
      <c r="A2431" s="184">
        <v>2429</v>
      </c>
      <c r="B2431" s="46"/>
      <c r="C2431" s="47"/>
      <c r="D2431" s="48"/>
      <c r="E2431" s="49"/>
      <c r="F2431" s="49"/>
      <c r="G2431" s="41" t="str">
        <f>IF(C2431="","",VLOOKUP(WEEKDAY(C2431),LIST!$A$15:$B$21,2,FALSE))</f>
        <v/>
      </c>
      <c r="H2431" s="42" t="str">
        <f>IF(B2431="","",IF(L2431=LIST!$A$80,LIST!$A$78,IF(L2431=LIST!$A$81,LIST!$A$78,IF(L2431=LIST!$A$82,LIST!$A$78,IF(IFERROR(VLOOKUP(B2431,'PHR (Project Hourly Rate)'!B:G,6,FALSE),LIST!$A$78)=0,LIST!$A$79,L2431)))))</f>
        <v/>
      </c>
      <c r="I2431" s="42" t="str">
        <f>IF(B2431="","",IF(L2431=LIST!$A$75,"",IF(K2431=LIST!$A$76,LIST!$A$76,IF(L2431=LIST!$A$77,"",IF(L2431=LIST!$A$78,"",IF(L2431=LIST!$A$80,"",IF(L2431=LIST!$A$72,"",IF(L2431=LIST!$A$73,"",IF(L2431=LIST!$A$81,"",IF(L2431=LIST!$A$82,"",IF(L2431=LIST!$A$79,"",IF(K2431=LIST!$A$75,LIST!$A$75,ROUND(J2431*L2431,2)))))))))))))</f>
        <v/>
      </c>
      <c r="J2431" s="43">
        <f>IF(D2431="",0,IF(K2431=LIST!$A$75,0,IF(K2431=LIST!$A$76,0,IF(K2431=LIST!$A$77,0,IF(K2431=LIST!$A$78,0,(MIN(D2431,8)-K2431))))))</f>
        <v>0</v>
      </c>
      <c r="K2431" s="185" t="str">
        <f>IF(D2431="","",IF('CLAIM FORM'!$M$7="",0,IF(L2431=LIST!$A$78,0,IF('CLAIM FORM'!$M$7="R&amp;D",0,IF(E2431="",LIST!$A$75,IF(F2431=LIST!$F$30,0,IFERROR(((VLOOKUP(E2431,'TRAINING CODE'!B:D,3,FALSE)*MIN(D2431,8))),LIST!$A$76)))))))</f>
        <v/>
      </c>
      <c r="L2431" s="183" t="str">
        <f>IF(B2431="","",IF('CLAIM FORM'!$M$7="",LIST!$A$77,IFERROR(VLOOKUP(B2431,'PHR (Project Hourly Rate)'!B:G,6,FALSE),LIST!$A$78)))</f>
        <v/>
      </c>
    </row>
    <row r="2432" spans="1:12" ht="36" customHeight="1">
      <c r="A2432" s="184">
        <v>2430</v>
      </c>
      <c r="B2432" s="46"/>
      <c r="C2432" s="47"/>
      <c r="D2432" s="48"/>
      <c r="E2432" s="49"/>
      <c r="F2432" s="49"/>
      <c r="G2432" s="41" t="str">
        <f>IF(C2432="","",VLOOKUP(WEEKDAY(C2432),LIST!$A$15:$B$21,2,FALSE))</f>
        <v/>
      </c>
      <c r="H2432" s="42" t="str">
        <f>IF(B2432="","",IF(L2432=LIST!$A$80,LIST!$A$78,IF(L2432=LIST!$A$81,LIST!$A$78,IF(L2432=LIST!$A$82,LIST!$A$78,IF(IFERROR(VLOOKUP(B2432,'PHR (Project Hourly Rate)'!B:G,6,FALSE),LIST!$A$78)=0,LIST!$A$79,L2432)))))</f>
        <v/>
      </c>
      <c r="I2432" s="42" t="str">
        <f>IF(B2432="","",IF(L2432=LIST!$A$75,"",IF(K2432=LIST!$A$76,LIST!$A$76,IF(L2432=LIST!$A$77,"",IF(L2432=LIST!$A$78,"",IF(L2432=LIST!$A$80,"",IF(L2432=LIST!$A$72,"",IF(L2432=LIST!$A$73,"",IF(L2432=LIST!$A$81,"",IF(L2432=LIST!$A$82,"",IF(L2432=LIST!$A$79,"",IF(K2432=LIST!$A$75,LIST!$A$75,ROUND(J2432*L2432,2)))))))))))))</f>
        <v/>
      </c>
      <c r="J2432" s="43">
        <f>IF(D2432="",0,IF(K2432=LIST!$A$75,0,IF(K2432=LIST!$A$76,0,IF(K2432=LIST!$A$77,0,IF(K2432=LIST!$A$78,0,(MIN(D2432,8)-K2432))))))</f>
        <v>0</v>
      </c>
      <c r="K2432" s="185" t="str">
        <f>IF(D2432="","",IF('CLAIM FORM'!$M$7="",0,IF(L2432=LIST!$A$78,0,IF('CLAIM FORM'!$M$7="R&amp;D",0,IF(E2432="",LIST!$A$75,IF(F2432=LIST!$F$30,0,IFERROR(((VLOOKUP(E2432,'TRAINING CODE'!B:D,3,FALSE)*MIN(D2432,8))),LIST!$A$76)))))))</f>
        <v/>
      </c>
      <c r="L2432" s="183" t="str">
        <f>IF(B2432="","",IF('CLAIM FORM'!$M$7="",LIST!$A$77,IFERROR(VLOOKUP(B2432,'PHR (Project Hourly Rate)'!B:G,6,FALSE),LIST!$A$78)))</f>
        <v/>
      </c>
    </row>
    <row r="2433" spans="1:12" ht="36" customHeight="1">
      <c r="A2433" s="184">
        <v>2431</v>
      </c>
      <c r="B2433" s="46"/>
      <c r="C2433" s="47"/>
      <c r="D2433" s="48"/>
      <c r="E2433" s="49"/>
      <c r="F2433" s="49"/>
      <c r="G2433" s="41" t="str">
        <f>IF(C2433="","",VLOOKUP(WEEKDAY(C2433),LIST!$A$15:$B$21,2,FALSE))</f>
        <v/>
      </c>
      <c r="H2433" s="42" t="str">
        <f>IF(B2433="","",IF(L2433=LIST!$A$80,LIST!$A$78,IF(L2433=LIST!$A$81,LIST!$A$78,IF(L2433=LIST!$A$82,LIST!$A$78,IF(IFERROR(VLOOKUP(B2433,'PHR (Project Hourly Rate)'!B:G,6,FALSE),LIST!$A$78)=0,LIST!$A$79,L2433)))))</f>
        <v/>
      </c>
      <c r="I2433" s="42" t="str">
        <f>IF(B2433="","",IF(L2433=LIST!$A$75,"",IF(K2433=LIST!$A$76,LIST!$A$76,IF(L2433=LIST!$A$77,"",IF(L2433=LIST!$A$78,"",IF(L2433=LIST!$A$80,"",IF(L2433=LIST!$A$72,"",IF(L2433=LIST!$A$73,"",IF(L2433=LIST!$A$81,"",IF(L2433=LIST!$A$82,"",IF(L2433=LIST!$A$79,"",IF(K2433=LIST!$A$75,LIST!$A$75,ROUND(J2433*L2433,2)))))))))))))</f>
        <v/>
      </c>
      <c r="J2433" s="43">
        <f>IF(D2433="",0,IF(K2433=LIST!$A$75,0,IF(K2433=LIST!$A$76,0,IF(K2433=LIST!$A$77,0,IF(K2433=LIST!$A$78,0,(MIN(D2433,8)-K2433))))))</f>
        <v>0</v>
      </c>
      <c r="K2433" s="185" t="str">
        <f>IF(D2433="","",IF('CLAIM FORM'!$M$7="",0,IF(L2433=LIST!$A$78,0,IF('CLAIM FORM'!$M$7="R&amp;D",0,IF(E2433="",LIST!$A$75,IF(F2433=LIST!$F$30,0,IFERROR(((VLOOKUP(E2433,'TRAINING CODE'!B:D,3,FALSE)*MIN(D2433,8))),LIST!$A$76)))))))</f>
        <v/>
      </c>
      <c r="L2433" s="183" t="str">
        <f>IF(B2433="","",IF('CLAIM FORM'!$M$7="",LIST!$A$77,IFERROR(VLOOKUP(B2433,'PHR (Project Hourly Rate)'!B:G,6,FALSE),LIST!$A$78)))</f>
        <v/>
      </c>
    </row>
    <row r="2434" spans="1:12" ht="36" customHeight="1">
      <c r="A2434" s="184">
        <v>2432</v>
      </c>
      <c r="B2434" s="46"/>
      <c r="C2434" s="47"/>
      <c r="D2434" s="48"/>
      <c r="E2434" s="49"/>
      <c r="F2434" s="49"/>
      <c r="G2434" s="41" t="str">
        <f>IF(C2434="","",VLOOKUP(WEEKDAY(C2434),LIST!$A$15:$B$21,2,FALSE))</f>
        <v/>
      </c>
      <c r="H2434" s="42" t="str">
        <f>IF(B2434="","",IF(L2434=LIST!$A$80,LIST!$A$78,IF(L2434=LIST!$A$81,LIST!$A$78,IF(L2434=LIST!$A$82,LIST!$A$78,IF(IFERROR(VLOOKUP(B2434,'PHR (Project Hourly Rate)'!B:G,6,FALSE),LIST!$A$78)=0,LIST!$A$79,L2434)))))</f>
        <v/>
      </c>
      <c r="I2434" s="42" t="str">
        <f>IF(B2434="","",IF(L2434=LIST!$A$75,"",IF(K2434=LIST!$A$76,LIST!$A$76,IF(L2434=LIST!$A$77,"",IF(L2434=LIST!$A$78,"",IF(L2434=LIST!$A$80,"",IF(L2434=LIST!$A$72,"",IF(L2434=LIST!$A$73,"",IF(L2434=LIST!$A$81,"",IF(L2434=LIST!$A$82,"",IF(L2434=LIST!$A$79,"",IF(K2434=LIST!$A$75,LIST!$A$75,ROUND(J2434*L2434,2)))))))))))))</f>
        <v/>
      </c>
      <c r="J2434" s="43">
        <f>IF(D2434="",0,IF(K2434=LIST!$A$75,0,IF(K2434=LIST!$A$76,0,IF(K2434=LIST!$A$77,0,IF(K2434=LIST!$A$78,0,(MIN(D2434,8)-K2434))))))</f>
        <v>0</v>
      </c>
      <c r="K2434" s="185" t="str">
        <f>IF(D2434="","",IF('CLAIM FORM'!$M$7="",0,IF(L2434=LIST!$A$78,0,IF('CLAIM FORM'!$M$7="R&amp;D",0,IF(E2434="",LIST!$A$75,IF(F2434=LIST!$F$30,0,IFERROR(((VLOOKUP(E2434,'TRAINING CODE'!B:D,3,FALSE)*MIN(D2434,8))),LIST!$A$76)))))))</f>
        <v/>
      </c>
      <c r="L2434" s="183" t="str">
        <f>IF(B2434="","",IF('CLAIM FORM'!$M$7="",LIST!$A$77,IFERROR(VLOOKUP(B2434,'PHR (Project Hourly Rate)'!B:G,6,FALSE),LIST!$A$78)))</f>
        <v/>
      </c>
    </row>
    <row r="2435" spans="1:12" ht="36" customHeight="1">
      <c r="A2435" s="184">
        <v>2433</v>
      </c>
      <c r="B2435" s="46"/>
      <c r="C2435" s="47"/>
      <c r="D2435" s="48"/>
      <c r="E2435" s="49"/>
      <c r="F2435" s="49"/>
      <c r="G2435" s="41" t="str">
        <f>IF(C2435="","",VLOOKUP(WEEKDAY(C2435),LIST!$A$15:$B$21,2,FALSE))</f>
        <v/>
      </c>
      <c r="H2435" s="42" t="str">
        <f>IF(B2435="","",IF(L2435=LIST!$A$80,LIST!$A$78,IF(L2435=LIST!$A$81,LIST!$A$78,IF(L2435=LIST!$A$82,LIST!$A$78,IF(IFERROR(VLOOKUP(B2435,'PHR (Project Hourly Rate)'!B:G,6,FALSE),LIST!$A$78)=0,LIST!$A$79,L2435)))))</f>
        <v/>
      </c>
      <c r="I2435" s="42" t="str">
        <f>IF(B2435="","",IF(L2435=LIST!$A$75,"",IF(K2435=LIST!$A$76,LIST!$A$76,IF(L2435=LIST!$A$77,"",IF(L2435=LIST!$A$78,"",IF(L2435=LIST!$A$80,"",IF(L2435=LIST!$A$72,"",IF(L2435=LIST!$A$73,"",IF(L2435=LIST!$A$81,"",IF(L2435=LIST!$A$82,"",IF(L2435=LIST!$A$79,"",IF(K2435=LIST!$A$75,LIST!$A$75,ROUND(J2435*L2435,2)))))))))))))</f>
        <v/>
      </c>
      <c r="J2435" s="43">
        <f>IF(D2435="",0,IF(K2435=LIST!$A$75,0,IF(K2435=LIST!$A$76,0,IF(K2435=LIST!$A$77,0,IF(K2435=LIST!$A$78,0,(MIN(D2435,8)-K2435))))))</f>
        <v>0</v>
      </c>
      <c r="K2435" s="185" t="str">
        <f>IF(D2435="","",IF('CLAIM FORM'!$M$7="",0,IF(L2435=LIST!$A$78,0,IF('CLAIM FORM'!$M$7="R&amp;D",0,IF(E2435="",LIST!$A$75,IF(F2435=LIST!$F$30,0,IFERROR(((VLOOKUP(E2435,'TRAINING CODE'!B:D,3,FALSE)*MIN(D2435,8))),LIST!$A$76)))))))</f>
        <v/>
      </c>
      <c r="L2435" s="183" t="str">
        <f>IF(B2435="","",IF('CLAIM FORM'!$M$7="",LIST!$A$77,IFERROR(VLOOKUP(B2435,'PHR (Project Hourly Rate)'!B:G,6,FALSE),LIST!$A$78)))</f>
        <v/>
      </c>
    </row>
    <row r="2436" spans="1:12" ht="36" customHeight="1">
      <c r="A2436" s="184">
        <v>2434</v>
      </c>
      <c r="B2436" s="46"/>
      <c r="C2436" s="47"/>
      <c r="D2436" s="48"/>
      <c r="E2436" s="49"/>
      <c r="F2436" s="49"/>
      <c r="G2436" s="41" t="str">
        <f>IF(C2436="","",VLOOKUP(WEEKDAY(C2436),LIST!$A$15:$B$21,2,FALSE))</f>
        <v/>
      </c>
      <c r="H2436" s="42" t="str">
        <f>IF(B2436="","",IF(L2436=LIST!$A$80,LIST!$A$78,IF(L2436=LIST!$A$81,LIST!$A$78,IF(L2436=LIST!$A$82,LIST!$A$78,IF(IFERROR(VLOOKUP(B2436,'PHR (Project Hourly Rate)'!B:G,6,FALSE),LIST!$A$78)=0,LIST!$A$79,L2436)))))</f>
        <v/>
      </c>
      <c r="I2436" s="42" t="str">
        <f>IF(B2436="","",IF(L2436=LIST!$A$75,"",IF(K2436=LIST!$A$76,LIST!$A$76,IF(L2436=LIST!$A$77,"",IF(L2436=LIST!$A$78,"",IF(L2436=LIST!$A$80,"",IF(L2436=LIST!$A$72,"",IF(L2436=LIST!$A$73,"",IF(L2436=LIST!$A$81,"",IF(L2436=LIST!$A$82,"",IF(L2436=LIST!$A$79,"",IF(K2436=LIST!$A$75,LIST!$A$75,ROUND(J2436*L2436,2)))))))))))))</f>
        <v/>
      </c>
      <c r="J2436" s="43">
        <f>IF(D2436="",0,IF(K2436=LIST!$A$75,0,IF(K2436=LIST!$A$76,0,IF(K2436=LIST!$A$77,0,IF(K2436=LIST!$A$78,0,(MIN(D2436,8)-K2436))))))</f>
        <v>0</v>
      </c>
      <c r="K2436" s="185" t="str">
        <f>IF(D2436="","",IF('CLAIM FORM'!$M$7="",0,IF(L2436=LIST!$A$78,0,IF('CLAIM FORM'!$M$7="R&amp;D",0,IF(E2436="",LIST!$A$75,IF(F2436=LIST!$F$30,0,IFERROR(((VLOOKUP(E2436,'TRAINING CODE'!B:D,3,FALSE)*MIN(D2436,8))),LIST!$A$76)))))))</f>
        <v/>
      </c>
      <c r="L2436" s="183" t="str">
        <f>IF(B2436="","",IF('CLAIM FORM'!$M$7="",LIST!$A$77,IFERROR(VLOOKUP(B2436,'PHR (Project Hourly Rate)'!B:G,6,FALSE),LIST!$A$78)))</f>
        <v/>
      </c>
    </row>
    <row r="2437" spans="1:12" ht="36" customHeight="1">
      <c r="A2437" s="184">
        <v>2435</v>
      </c>
      <c r="B2437" s="46"/>
      <c r="C2437" s="47"/>
      <c r="D2437" s="48"/>
      <c r="E2437" s="49"/>
      <c r="F2437" s="49"/>
      <c r="G2437" s="41" t="str">
        <f>IF(C2437="","",VLOOKUP(WEEKDAY(C2437),LIST!$A$15:$B$21,2,FALSE))</f>
        <v/>
      </c>
      <c r="H2437" s="42" t="str">
        <f>IF(B2437="","",IF(L2437=LIST!$A$80,LIST!$A$78,IF(L2437=LIST!$A$81,LIST!$A$78,IF(L2437=LIST!$A$82,LIST!$A$78,IF(IFERROR(VLOOKUP(B2437,'PHR (Project Hourly Rate)'!B:G,6,FALSE),LIST!$A$78)=0,LIST!$A$79,L2437)))))</f>
        <v/>
      </c>
      <c r="I2437" s="42" t="str">
        <f>IF(B2437="","",IF(L2437=LIST!$A$75,"",IF(K2437=LIST!$A$76,LIST!$A$76,IF(L2437=LIST!$A$77,"",IF(L2437=LIST!$A$78,"",IF(L2437=LIST!$A$80,"",IF(L2437=LIST!$A$72,"",IF(L2437=LIST!$A$73,"",IF(L2437=LIST!$A$81,"",IF(L2437=LIST!$A$82,"",IF(L2437=LIST!$A$79,"",IF(K2437=LIST!$A$75,LIST!$A$75,ROUND(J2437*L2437,2)))))))))))))</f>
        <v/>
      </c>
      <c r="J2437" s="43">
        <f>IF(D2437="",0,IF(K2437=LIST!$A$75,0,IF(K2437=LIST!$A$76,0,IF(K2437=LIST!$A$77,0,IF(K2437=LIST!$A$78,0,(MIN(D2437,8)-K2437))))))</f>
        <v>0</v>
      </c>
      <c r="K2437" s="185" t="str">
        <f>IF(D2437="","",IF('CLAIM FORM'!$M$7="",0,IF(L2437=LIST!$A$78,0,IF('CLAIM FORM'!$M$7="R&amp;D",0,IF(E2437="",LIST!$A$75,IF(F2437=LIST!$F$30,0,IFERROR(((VLOOKUP(E2437,'TRAINING CODE'!B:D,3,FALSE)*MIN(D2437,8))),LIST!$A$76)))))))</f>
        <v/>
      </c>
      <c r="L2437" s="183" t="str">
        <f>IF(B2437="","",IF('CLAIM FORM'!$M$7="",LIST!$A$77,IFERROR(VLOOKUP(B2437,'PHR (Project Hourly Rate)'!B:G,6,FALSE),LIST!$A$78)))</f>
        <v/>
      </c>
    </row>
    <row r="2438" spans="1:12" ht="36" customHeight="1">
      <c r="A2438" s="184">
        <v>2436</v>
      </c>
      <c r="B2438" s="46"/>
      <c r="C2438" s="47"/>
      <c r="D2438" s="48"/>
      <c r="E2438" s="49"/>
      <c r="F2438" s="49"/>
      <c r="G2438" s="41" t="str">
        <f>IF(C2438="","",VLOOKUP(WEEKDAY(C2438),LIST!$A$15:$B$21,2,FALSE))</f>
        <v/>
      </c>
      <c r="H2438" s="42" t="str">
        <f>IF(B2438="","",IF(L2438=LIST!$A$80,LIST!$A$78,IF(L2438=LIST!$A$81,LIST!$A$78,IF(L2438=LIST!$A$82,LIST!$A$78,IF(IFERROR(VLOOKUP(B2438,'PHR (Project Hourly Rate)'!B:G,6,FALSE),LIST!$A$78)=0,LIST!$A$79,L2438)))))</f>
        <v/>
      </c>
      <c r="I2438" s="42" t="str">
        <f>IF(B2438="","",IF(L2438=LIST!$A$75,"",IF(K2438=LIST!$A$76,LIST!$A$76,IF(L2438=LIST!$A$77,"",IF(L2438=LIST!$A$78,"",IF(L2438=LIST!$A$80,"",IF(L2438=LIST!$A$72,"",IF(L2438=LIST!$A$73,"",IF(L2438=LIST!$A$81,"",IF(L2438=LIST!$A$82,"",IF(L2438=LIST!$A$79,"",IF(K2438=LIST!$A$75,LIST!$A$75,ROUND(J2438*L2438,2)))))))))))))</f>
        <v/>
      </c>
      <c r="J2438" s="43">
        <f>IF(D2438="",0,IF(K2438=LIST!$A$75,0,IF(K2438=LIST!$A$76,0,IF(K2438=LIST!$A$77,0,IF(K2438=LIST!$A$78,0,(MIN(D2438,8)-K2438))))))</f>
        <v>0</v>
      </c>
      <c r="K2438" s="185" t="str">
        <f>IF(D2438="","",IF('CLAIM FORM'!$M$7="",0,IF(L2438=LIST!$A$78,0,IF('CLAIM FORM'!$M$7="R&amp;D",0,IF(E2438="",LIST!$A$75,IF(F2438=LIST!$F$30,0,IFERROR(((VLOOKUP(E2438,'TRAINING CODE'!B:D,3,FALSE)*MIN(D2438,8))),LIST!$A$76)))))))</f>
        <v/>
      </c>
      <c r="L2438" s="183" t="str">
        <f>IF(B2438="","",IF('CLAIM FORM'!$M$7="",LIST!$A$77,IFERROR(VLOOKUP(B2438,'PHR (Project Hourly Rate)'!B:G,6,FALSE),LIST!$A$78)))</f>
        <v/>
      </c>
    </row>
    <row r="2439" spans="1:12" ht="36" customHeight="1">
      <c r="A2439" s="184">
        <v>2437</v>
      </c>
      <c r="B2439" s="46"/>
      <c r="C2439" s="47"/>
      <c r="D2439" s="48"/>
      <c r="E2439" s="49"/>
      <c r="F2439" s="49"/>
      <c r="G2439" s="41" t="str">
        <f>IF(C2439="","",VLOOKUP(WEEKDAY(C2439),LIST!$A$15:$B$21,2,FALSE))</f>
        <v/>
      </c>
      <c r="H2439" s="42" t="str">
        <f>IF(B2439="","",IF(L2439=LIST!$A$80,LIST!$A$78,IF(L2439=LIST!$A$81,LIST!$A$78,IF(L2439=LIST!$A$82,LIST!$A$78,IF(IFERROR(VLOOKUP(B2439,'PHR (Project Hourly Rate)'!B:G,6,FALSE),LIST!$A$78)=0,LIST!$A$79,L2439)))))</f>
        <v/>
      </c>
      <c r="I2439" s="42" t="str">
        <f>IF(B2439="","",IF(L2439=LIST!$A$75,"",IF(K2439=LIST!$A$76,LIST!$A$76,IF(L2439=LIST!$A$77,"",IF(L2439=LIST!$A$78,"",IF(L2439=LIST!$A$80,"",IF(L2439=LIST!$A$72,"",IF(L2439=LIST!$A$73,"",IF(L2439=LIST!$A$81,"",IF(L2439=LIST!$A$82,"",IF(L2439=LIST!$A$79,"",IF(K2439=LIST!$A$75,LIST!$A$75,ROUND(J2439*L2439,2)))))))))))))</f>
        <v/>
      </c>
      <c r="J2439" s="43">
        <f>IF(D2439="",0,IF(K2439=LIST!$A$75,0,IF(K2439=LIST!$A$76,0,IF(K2439=LIST!$A$77,0,IF(K2439=LIST!$A$78,0,(MIN(D2439,8)-K2439))))))</f>
        <v>0</v>
      </c>
      <c r="K2439" s="185" t="str">
        <f>IF(D2439="","",IF('CLAIM FORM'!$M$7="",0,IF(L2439=LIST!$A$78,0,IF('CLAIM FORM'!$M$7="R&amp;D",0,IF(E2439="",LIST!$A$75,IF(F2439=LIST!$F$30,0,IFERROR(((VLOOKUP(E2439,'TRAINING CODE'!B:D,3,FALSE)*MIN(D2439,8))),LIST!$A$76)))))))</f>
        <v/>
      </c>
      <c r="L2439" s="183" t="str">
        <f>IF(B2439="","",IF('CLAIM FORM'!$M$7="",LIST!$A$77,IFERROR(VLOOKUP(B2439,'PHR (Project Hourly Rate)'!B:G,6,FALSE),LIST!$A$78)))</f>
        <v/>
      </c>
    </row>
    <row r="2440" spans="1:12" ht="36" customHeight="1">
      <c r="A2440" s="184">
        <v>2438</v>
      </c>
      <c r="B2440" s="46"/>
      <c r="C2440" s="47"/>
      <c r="D2440" s="48"/>
      <c r="E2440" s="49"/>
      <c r="F2440" s="49"/>
      <c r="G2440" s="41" t="str">
        <f>IF(C2440="","",VLOOKUP(WEEKDAY(C2440),LIST!$A$15:$B$21,2,FALSE))</f>
        <v/>
      </c>
      <c r="H2440" s="42" t="str">
        <f>IF(B2440="","",IF(L2440=LIST!$A$80,LIST!$A$78,IF(L2440=LIST!$A$81,LIST!$A$78,IF(L2440=LIST!$A$82,LIST!$A$78,IF(IFERROR(VLOOKUP(B2440,'PHR (Project Hourly Rate)'!B:G,6,FALSE),LIST!$A$78)=0,LIST!$A$79,L2440)))))</f>
        <v/>
      </c>
      <c r="I2440" s="42" t="str">
        <f>IF(B2440="","",IF(L2440=LIST!$A$75,"",IF(K2440=LIST!$A$76,LIST!$A$76,IF(L2440=LIST!$A$77,"",IF(L2440=LIST!$A$78,"",IF(L2440=LIST!$A$80,"",IF(L2440=LIST!$A$72,"",IF(L2440=LIST!$A$73,"",IF(L2440=LIST!$A$81,"",IF(L2440=LIST!$A$82,"",IF(L2440=LIST!$A$79,"",IF(K2440=LIST!$A$75,LIST!$A$75,ROUND(J2440*L2440,2)))))))))))))</f>
        <v/>
      </c>
      <c r="J2440" s="43">
        <f>IF(D2440="",0,IF(K2440=LIST!$A$75,0,IF(K2440=LIST!$A$76,0,IF(K2440=LIST!$A$77,0,IF(K2440=LIST!$A$78,0,(MIN(D2440,8)-K2440))))))</f>
        <v>0</v>
      </c>
      <c r="K2440" s="185" t="str">
        <f>IF(D2440="","",IF('CLAIM FORM'!$M$7="",0,IF(L2440=LIST!$A$78,0,IF('CLAIM FORM'!$M$7="R&amp;D",0,IF(E2440="",LIST!$A$75,IF(F2440=LIST!$F$30,0,IFERROR(((VLOOKUP(E2440,'TRAINING CODE'!B:D,3,FALSE)*MIN(D2440,8))),LIST!$A$76)))))))</f>
        <v/>
      </c>
      <c r="L2440" s="183" t="str">
        <f>IF(B2440="","",IF('CLAIM FORM'!$M$7="",LIST!$A$77,IFERROR(VLOOKUP(B2440,'PHR (Project Hourly Rate)'!B:G,6,FALSE),LIST!$A$78)))</f>
        <v/>
      </c>
    </row>
    <row r="2441" spans="1:12" ht="36" customHeight="1">
      <c r="A2441" s="184">
        <v>2439</v>
      </c>
      <c r="B2441" s="46"/>
      <c r="C2441" s="47"/>
      <c r="D2441" s="48"/>
      <c r="E2441" s="49"/>
      <c r="F2441" s="49"/>
      <c r="G2441" s="41" t="str">
        <f>IF(C2441="","",VLOOKUP(WEEKDAY(C2441),LIST!$A$15:$B$21,2,FALSE))</f>
        <v/>
      </c>
      <c r="H2441" s="42" t="str">
        <f>IF(B2441="","",IF(L2441=LIST!$A$80,LIST!$A$78,IF(L2441=LIST!$A$81,LIST!$A$78,IF(L2441=LIST!$A$82,LIST!$A$78,IF(IFERROR(VLOOKUP(B2441,'PHR (Project Hourly Rate)'!B:G,6,FALSE),LIST!$A$78)=0,LIST!$A$79,L2441)))))</f>
        <v/>
      </c>
      <c r="I2441" s="42" t="str">
        <f>IF(B2441="","",IF(L2441=LIST!$A$75,"",IF(K2441=LIST!$A$76,LIST!$A$76,IF(L2441=LIST!$A$77,"",IF(L2441=LIST!$A$78,"",IF(L2441=LIST!$A$80,"",IF(L2441=LIST!$A$72,"",IF(L2441=LIST!$A$73,"",IF(L2441=LIST!$A$81,"",IF(L2441=LIST!$A$82,"",IF(L2441=LIST!$A$79,"",IF(K2441=LIST!$A$75,LIST!$A$75,ROUND(J2441*L2441,2)))))))))))))</f>
        <v/>
      </c>
      <c r="J2441" s="43">
        <f>IF(D2441="",0,IF(K2441=LIST!$A$75,0,IF(K2441=LIST!$A$76,0,IF(K2441=LIST!$A$77,0,IF(K2441=LIST!$A$78,0,(MIN(D2441,8)-K2441))))))</f>
        <v>0</v>
      </c>
      <c r="K2441" s="185" t="str">
        <f>IF(D2441="","",IF('CLAIM FORM'!$M$7="",0,IF(L2441=LIST!$A$78,0,IF('CLAIM FORM'!$M$7="R&amp;D",0,IF(E2441="",LIST!$A$75,IF(F2441=LIST!$F$30,0,IFERROR(((VLOOKUP(E2441,'TRAINING CODE'!B:D,3,FALSE)*MIN(D2441,8))),LIST!$A$76)))))))</f>
        <v/>
      </c>
      <c r="L2441" s="183" t="str">
        <f>IF(B2441="","",IF('CLAIM FORM'!$M$7="",LIST!$A$77,IFERROR(VLOOKUP(B2441,'PHR (Project Hourly Rate)'!B:G,6,FALSE),LIST!$A$78)))</f>
        <v/>
      </c>
    </row>
    <row r="2442" spans="1:12" ht="36" customHeight="1">
      <c r="A2442" s="184">
        <v>2440</v>
      </c>
      <c r="B2442" s="46"/>
      <c r="C2442" s="47"/>
      <c r="D2442" s="48"/>
      <c r="E2442" s="49"/>
      <c r="F2442" s="49"/>
      <c r="G2442" s="41" t="str">
        <f>IF(C2442="","",VLOOKUP(WEEKDAY(C2442),LIST!$A$15:$B$21,2,FALSE))</f>
        <v/>
      </c>
      <c r="H2442" s="42" t="str">
        <f>IF(B2442="","",IF(L2442=LIST!$A$80,LIST!$A$78,IF(L2442=LIST!$A$81,LIST!$A$78,IF(L2442=LIST!$A$82,LIST!$A$78,IF(IFERROR(VLOOKUP(B2442,'PHR (Project Hourly Rate)'!B:G,6,FALSE),LIST!$A$78)=0,LIST!$A$79,L2442)))))</f>
        <v/>
      </c>
      <c r="I2442" s="42" t="str">
        <f>IF(B2442="","",IF(L2442=LIST!$A$75,"",IF(K2442=LIST!$A$76,LIST!$A$76,IF(L2442=LIST!$A$77,"",IF(L2442=LIST!$A$78,"",IF(L2442=LIST!$A$80,"",IF(L2442=LIST!$A$72,"",IF(L2442=LIST!$A$73,"",IF(L2442=LIST!$A$81,"",IF(L2442=LIST!$A$82,"",IF(L2442=LIST!$A$79,"",IF(K2442=LIST!$A$75,LIST!$A$75,ROUND(J2442*L2442,2)))))))))))))</f>
        <v/>
      </c>
      <c r="J2442" s="43">
        <f>IF(D2442="",0,IF(K2442=LIST!$A$75,0,IF(K2442=LIST!$A$76,0,IF(K2442=LIST!$A$77,0,IF(K2442=LIST!$A$78,0,(MIN(D2442,8)-K2442))))))</f>
        <v>0</v>
      </c>
      <c r="K2442" s="185" t="str">
        <f>IF(D2442="","",IF('CLAIM FORM'!$M$7="",0,IF(L2442=LIST!$A$78,0,IF('CLAIM FORM'!$M$7="R&amp;D",0,IF(E2442="",LIST!$A$75,IF(F2442=LIST!$F$30,0,IFERROR(((VLOOKUP(E2442,'TRAINING CODE'!B:D,3,FALSE)*MIN(D2442,8))),LIST!$A$76)))))))</f>
        <v/>
      </c>
      <c r="L2442" s="183" t="str">
        <f>IF(B2442="","",IF('CLAIM FORM'!$M$7="",LIST!$A$77,IFERROR(VLOOKUP(B2442,'PHR (Project Hourly Rate)'!B:G,6,FALSE),LIST!$A$78)))</f>
        <v/>
      </c>
    </row>
    <row r="2443" spans="1:12" ht="36" customHeight="1">
      <c r="A2443" s="184">
        <v>2441</v>
      </c>
      <c r="B2443" s="46"/>
      <c r="C2443" s="47"/>
      <c r="D2443" s="48"/>
      <c r="E2443" s="49"/>
      <c r="F2443" s="49"/>
      <c r="G2443" s="41" t="str">
        <f>IF(C2443="","",VLOOKUP(WEEKDAY(C2443),LIST!$A$15:$B$21,2,FALSE))</f>
        <v/>
      </c>
      <c r="H2443" s="42" t="str">
        <f>IF(B2443="","",IF(L2443=LIST!$A$80,LIST!$A$78,IF(L2443=LIST!$A$81,LIST!$A$78,IF(L2443=LIST!$A$82,LIST!$A$78,IF(IFERROR(VLOOKUP(B2443,'PHR (Project Hourly Rate)'!B:G,6,FALSE),LIST!$A$78)=0,LIST!$A$79,L2443)))))</f>
        <v/>
      </c>
      <c r="I2443" s="42" t="str">
        <f>IF(B2443="","",IF(L2443=LIST!$A$75,"",IF(K2443=LIST!$A$76,LIST!$A$76,IF(L2443=LIST!$A$77,"",IF(L2443=LIST!$A$78,"",IF(L2443=LIST!$A$80,"",IF(L2443=LIST!$A$72,"",IF(L2443=LIST!$A$73,"",IF(L2443=LIST!$A$81,"",IF(L2443=LIST!$A$82,"",IF(L2443=LIST!$A$79,"",IF(K2443=LIST!$A$75,LIST!$A$75,ROUND(J2443*L2443,2)))))))))))))</f>
        <v/>
      </c>
      <c r="J2443" s="43">
        <f>IF(D2443="",0,IF(K2443=LIST!$A$75,0,IF(K2443=LIST!$A$76,0,IF(K2443=LIST!$A$77,0,IF(K2443=LIST!$A$78,0,(MIN(D2443,8)-K2443))))))</f>
        <v>0</v>
      </c>
      <c r="K2443" s="185" t="str">
        <f>IF(D2443="","",IF('CLAIM FORM'!$M$7="",0,IF(L2443=LIST!$A$78,0,IF('CLAIM FORM'!$M$7="R&amp;D",0,IF(E2443="",LIST!$A$75,IF(F2443=LIST!$F$30,0,IFERROR(((VLOOKUP(E2443,'TRAINING CODE'!B:D,3,FALSE)*MIN(D2443,8))),LIST!$A$76)))))))</f>
        <v/>
      </c>
      <c r="L2443" s="183" t="str">
        <f>IF(B2443="","",IF('CLAIM FORM'!$M$7="",LIST!$A$77,IFERROR(VLOOKUP(B2443,'PHR (Project Hourly Rate)'!B:G,6,FALSE),LIST!$A$78)))</f>
        <v/>
      </c>
    </row>
    <row r="2444" spans="1:12" ht="36" customHeight="1">
      <c r="A2444" s="184">
        <v>2442</v>
      </c>
      <c r="B2444" s="46"/>
      <c r="C2444" s="47"/>
      <c r="D2444" s="48"/>
      <c r="E2444" s="49"/>
      <c r="F2444" s="49"/>
      <c r="G2444" s="41" t="str">
        <f>IF(C2444="","",VLOOKUP(WEEKDAY(C2444),LIST!$A$15:$B$21,2,FALSE))</f>
        <v/>
      </c>
      <c r="H2444" s="42" t="str">
        <f>IF(B2444="","",IF(L2444=LIST!$A$80,LIST!$A$78,IF(L2444=LIST!$A$81,LIST!$A$78,IF(L2444=LIST!$A$82,LIST!$A$78,IF(IFERROR(VLOOKUP(B2444,'PHR (Project Hourly Rate)'!B:G,6,FALSE),LIST!$A$78)=0,LIST!$A$79,L2444)))))</f>
        <v/>
      </c>
      <c r="I2444" s="42" t="str">
        <f>IF(B2444="","",IF(L2444=LIST!$A$75,"",IF(K2444=LIST!$A$76,LIST!$A$76,IF(L2444=LIST!$A$77,"",IF(L2444=LIST!$A$78,"",IF(L2444=LIST!$A$80,"",IF(L2444=LIST!$A$72,"",IF(L2444=LIST!$A$73,"",IF(L2444=LIST!$A$81,"",IF(L2444=LIST!$A$82,"",IF(L2444=LIST!$A$79,"",IF(K2444=LIST!$A$75,LIST!$A$75,ROUND(J2444*L2444,2)))))))))))))</f>
        <v/>
      </c>
      <c r="J2444" s="43">
        <f>IF(D2444="",0,IF(K2444=LIST!$A$75,0,IF(K2444=LIST!$A$76,0,IF(K2444=LIST!$A$77,0,IF(K2444=LIST!$A$78,0,(MIN(D2444,8)-K2444))))))</f>
        <v>0</v>
      </c>
      <c r="K2444" s="185" t="str">
        <f>IF(D2444="","",IF('CLAIM FORM'!$M$7="",0,IF(L2444=LIST!$A$78,0,IF('CLAIM FORM'!$M$7="R&amp;D",0,IF(E2444="",LIST!$A$75,IF(F2444=LIST!$F$30,0,IFERROR(((VLOOKUP(E2444,'TRAINING CODE'!B:D,3,FALSE)*MIN(D2444,8))),LIST!$A$76)))))))</f>
        <v/>
      </c>
      <c r="L2444" s="183" t="str">
        <f>IF(B2444="","",IF('CLAIM FORM'!$M$7="",LIST!$A$77,IFERROR(VLOOKUP(B2444,'PHR (Project Hourly Rate)'!B:G,6,FALSE),LIST!$A$78)))</f>
        <v/>
      </c>
    </row>
    <row r="2445" spans="1:12" ht="36" customHeight="1">
      <c r="A2445" s="184">
        <v>2443</v>
      </c>
      <c r="B2445" s="46"/>
      <c r="C2445" s="47"/>
      <c r="D2445" s="48"/>
      <c r="E2445" s="49"/>
      <c r="F2445" s="49"/>
      <c r="G2445" s="41" t="str">
        <f>IF(C2445="","",VLOOKUP(WEEKDAY(C2445),LIST!$A$15:$B$21,2,FALSE))</f>
        <v/>
      </c>
      <c r="H2445" s="42" t="str">
        <f>IF(B2445="","",IF(L2445=LIST!$A$80,LIST!$A$78,IF(L2445=LIST!$A$81,LIST!$A$78,IF(L2445=LIST!$A$82,LIST!$A$78,IF(IFERROR(VLOOKUP(B2445,'PHR (Project Hourly Rate)'!B:G,6,FALSE),LIST!$A$78)=0,LIST!$A$79,L2445)))))</f>
        <v/>
      </c>
      <c r="I2445" s="42" t="str">
        <f>IF(B2445="","",IF(L2445=LIST!$A$75,"",IF(K2445=LIST!$A$76,LIST!$A$76,IF(L2445=LIST!$A$77,"",IF(L2445=LIST!$A$78,"",IF(L2445=LIST!$A$80,"",IF(L2445=LIST!$A$72,"",IF(L2445=LIST!$A$73,"",IF(L2445=LIST!$A$81,"",IF(L2445=LIST!$A$82,"",IF(L2445=LIST!$A$79,"",IF(K2445=LIST!$A$75,LIST!$A$75,ROUND(J2445*L2445,2)))))))))))))</f>
        <v/>
      </c>
      <c r="J2445" s="43">
        <f>IF(D2445="",0,IF(K2445=LIST!$A$75,0,IF(K2445=LIST!$A$76,0,IF(K2445=LIST!$A$77,0,IF(K2445=LIST!$A$78,0,(MIN(D2445,8)-K2445))))))</f>
        <v>0</v>
      </c>
      <c r="K2445" s="185" t="str">
        <f>IF(D2445="","",IF('CLAIM FORM'!$M$7="",0,IF(L2445=LIST!$A$78,0,IF('CLAIM FORM'!$M$7="R&amp;D",0,IF(E2445="",LIST!$A$75,IF(F2445=LIST!$F$30,0,IFERROR(((VLOOKUP(E2445,'TRAINING CODE'!B:D,3,FALSE)*MIN(D2445,8))),LIST!$A$76)))))))</f>
        <v/>
      </c>
      <c r="L2445" s="183" t="str">
        <f>IF(B2445="","",IF('CLAIM FORM'!$M$7="",LIST!$A$77,IFERROR(VLOOKUP(B2445,'PHR (Project Hourly Rate)'!B:G,6,FALSE),LIST!$A$78)))</f>
        <v/>
      </c>
    </row>
    <row r="2446" spans="1:12" ht="36" customHeight="1">
      <c r="A2446" s="184">
        <v>2444</v>
      </c>
      <c r="B2446" s="46"/>
      <c r="C2446" s="47"/>
      <c r="D2446" s="48"/>
      <c r="E2446" s="49"/>
      <c r="F2446" s="49"/>
      <c r="G2446" s="41" t="str">
        <f>IF(C2446="","",VLOOKUP(WEEKDAY(C2446),LIST!$A$15:$B$21,2,FALSE))</f>
        <v/>
      </c>
      <c r="H2446" s="42" t="str">
        <f>IF(B2446="","",IF(L2446=LIST!$A$80,LIST!$A$78,IF(L2446=LIST!$A$81,LIST!$A$78,IF(L2446=LIST!$A$82,LIST!$A$78,IF(IFERROR(VLOOKUP(B2446,'PHR (Project Hourly Rate)'!B:G,6,FALSE),LIST!$A$78)=0,LIST!$A$79,L2446)))))</f>
        <v/>
      </c>
      <c r="I2446" s="42" t="str">
        <f>IF(B2446="","",IF(L2446=LIST!$A$75,"",IF(K2446=LIST!$A$76,LIST!$A$76,IF(L2446=LIST!$A$77,"",IF(L2446=LIST!$A$78,"",IF(L2446=LIST!$A$80,"",IF(L2446=LIST!$A$72,"",IF(L2446=LIST!$A$73,"",IF(L2446=LIST!$A$81,"",IF(L2446=LIST!$A$82,"",IF(L2446=LIST!$A$79,"",IF(K2446=LIST!$A$75,LIST!$A$75,ROUND(J2446*L2446,2)))))))))))))</f>
        <v/>
      </c>
      <c r="J2446" s="43">
        <f>IF(D2446="",0,IF(K2446=LIST!$A$75,0,IF(K2446=LIST!$A$76,0,IF(K2446=LIST!$A$77,0,IF(K2446=LIST!$A$78,0,(MIN(D2446,8)-K2446))))))</f>
        <v>0</v>
      </c>
      <c r="K2446" s="185" t="str">
        <f>IF(D2446="","",IF('CLAIM FORM'!$M$7="",0,IF(L2446=LIST!$A$78,0,IF('CLAIM FORM'!$M$7="R&amp;D",0,IF(E2446="",LIST!$A$75,IF(F2446=LIST!$F$30,0,IFERROR(((VLOOKUP(E2446,'TRAINING CODE'!B:D,3,FALSE)*MIN(D2446,8))),LIST!$A$76)))))))</f>
        <v/>
      </c>
      <c r="L2446" s="183" t="str">
        <f>IF(B2446="","",IF('CLAIM FORM'!$M$7="",LIST!$A$77,IFERROR(VLOOKUP(B2446,'PHR (Project Hourly Rate)'!B:G,6,FALSE),LIST!$A$78)))</f>
        <v/>
      </c>
    </row>
    <row r="2447" spans="1:12" ht="36" customHeight="1">
      <c r="A2447" s="184">
        <v>2445</v>
      </c>
      <c r="B2447" s="46"/>
      <c r="C2447" s="47"/>
      <c r="D2447" s="48"/>
      <c r="E2447" s="49"/>
      <c r="F2447" s="49"/>
      <c r="G2447" s="41" t="str">
        <f>IF(C2447="","",VLOOKUP(WEEKDAY(C2447),LIST!$A$15:$B$21,2,FALSE))</f>
        <v/>
      </c>
      <c r="H2447" s="42" t="str">
        <f>IF(B2447="","",IF(L2447=LIST!$A$80,LIST!$A$78,IF(L2447=LIST!$A$81,LIST!$A$78,IF(L2447=LIST!$A$82,LIST!$A$78,IF(IFERROR(VLOOKUP(B2447,'PHR (Project Hourly Rate)'!B:G,6,FALSE),LIST!$A$78)=0,LIST!$A$79,L2447)))))</f>
        <v/>
      </c>
      <c r="I2447" s="42" t="str">
        <f>IF(B2447="","",IF(L2447=LIST!$A$75,"",IF(K2447=LIST!$A$76,LIST!$A$76,IF(L2447=LIST!$A$77,"",IF(L2447=LIST!$A$78,"",IF(L2447=LIST!$A$80,"",IF(L2447=LIST!$A$72,"",IF(L2447=LIST!$A$73,"",IF(L2447=LIST!$A$81,"",IF(L2447=LIST!$A$82,"",IF(L2447=LIST!$A$79,"",IF(K2447=LIST!$A$75,LIST!$A$75,ROUND(J2447*L2447,2)))))))))))))</f>
        <v/>
      </c>
      <c r="J2447" s="43">
        <f>IF(D2447="",0,IF(K2447=LIST!$A$75,0,IF(K2447=LIST!$A$76,0,IF(K2447=LIST!$A$77,0,IF(K2447=LIST!$A$78,0,(MIN(D2447,8)-K2447))))))</f>
        <v>0</v>
      </c>
      <c r="K2447" s="185" t="str">
        <f>IF(D2447="","",IF('CLAIM FORM'!$M$7="",0,IF(L2447=LIST!$A$78,0,IF('CLAIM FORM'!$M$7="R&amp;D",0,IF(E2447="",LIST!$A$75,IF(F2447=LIST!$F$30,0,IFERROR(((VLOOKUP(E2447,'TRAINING CODE'!B:D,3,FALSE)*MIN(D2447,8))),LIST!$A$76)))))))</f>
        <v/>
      </c>
      <c r="L2447" s="183" t="str">
        <f>IF(B2447="","",IF('CLAIM FORM'!$M$7="",LIST!$A$77,IFERROR(VLOOKUP(B2447,'PHR (Project Hourly Rate)'!B:G,6,FALSE),LIST!$A$78)))</f>
        <v/>
      </c>
    </row>
    <row r="2448" spans="1:12" ht="36" customHeight="1">
      <c r="A2448" s="184">
        <v>2446</v>
      </c>
      <c r="B2448" s="46"/>
      <c r="C2448" s="47"/>
      <c r="D2448" s="48"/>
      <c r="E2448" s="49"/>
      <c r="F2448" s="49"/>
      <c r="G2448" s="41" t="str">
        <f>IF(C2448="","",VLOOKUP(WEEKDAY(C2448),LIST!$A$15:$B$21,2,FALSE))</f>
        <v/>
      </c>
      <c r="H2448" s="42" t="str">
        <f>IF(B2448="","",IF(L2448=LIST!$A$80,LIST!$A$78,IF(L2448=LIST!$A$81,LIST!$A$78,IF(L2448=LIST!$A$82,LIST!$A$78,IF(IFERROR(VLOOKUP(B2448,'PHR (Project Hourly Rate)'!B:G,6,FALSE),LIST!$A$78)=0,LIST!$A$79,L2448)))))</f>
        <v/>
      </c>
      <c r="I2448" s="42" t="str">
        <f>IF(B2448="","",IF(L2448=LIST!$A$75,"",IF(K2448=LIST!$A$76,LIST!$A$76,IF(L2448=LIST!$A$77,"",IF(L2448=LIST!$A$78,"",IF(L2448=LIST!$A$80,"",IF(L2448=LIST!$A$72,"",IF(L2448=LIST!$A$73,"",IF(L2448=LIST!$A$81,"",IF(L2448=LIST!$A$82,"",IF(L2448=LIST!$A$79,"",IF(K2448=LIST!$A$75,LIST!$A$75,ROUND(J2448*L2448,2)))))))))))))</f>
        <v/>
      </c>
      <c r="J2448" s="43">
        <f>IF(D2448="",0,IF(K2448=LIST!$A$75,0,IF(K2448=LIST!$A$76,0,IF(K2448=LIST!$A$77,0,IF(K2448=LIST!$A$78,0,(MIN(D2448,8)-K2448))))))</f>
        <v>0</v>
      </c>
      <c r="K2448" s="185" t="str">
        <f>IF(D2448="","",IF('CLAIM FORM'!$M$7="",0,IF(L2448=LIST!$A$78,0,IF('CLAIM FORM'!$M$7="R&amp;D",0,IF(E2448="",LIST!$A$75,IF(F2448=LIST!$F$30,0,IFERROR(((VLOOKUP(E2448,'TRAINING CODE'!B:D,3,FALSE)*MIN(D2448,8))),LIST!$A$76)))))))</f>
        <v/>
      </c>
      <c r="L2448" s="183" t="str">
        <f>IF(B2448="","",IF('CLAIM FORM'!$M$7="",LIST!$A$77,IFERROR(VLOOKUP(B2448,'PHR (Project Hourly Rate)'!B:G,6,FALSE),LIST!$A$78)))</f>
        <v/>
      </c>
    </row>
    <row r="2449" spans="1:12" ht="36" customHeight="1">
      <c r="A2449" s="184">
        <v>2447</v>
      </c>
      <c r="B2449" s="46"/>
      <c r="C2449" s="47"/>
      <c r="D2449" s="48"/>
      <c r="E2449" s="49"/>
      <c r="F2449" s="49"/>
      <c r="G2449" s="41" t="str">
        <f>IF(C2449="","",VLOOKUP(WEEKDAY(C2449),LIST!$A$15:$B$21,2,FALSE))</f>
        <v/>
      </c>
      <c r="H2449" s="42" t="str">
        <f>IF(B2449="","",IF(L2449=LIST!$A$80,LIST!$A$78,IF(L2449=LIST!$A$81,LIST!$A$78,IF(L2449=LIST!$A$82,LIST!$A$78,IF(IFERROR(VLOOKUP(B2449,'PHR (Project Hourly Rate)'!B:G,6,FALSE),LIST!$A$78)=0,LIST!$A$79,L2449)))))</f>
        <v/>
      </c>
      <c r="I2449" s="42" t="str">
        <f>IF(B2449="","",IF(L2449=LIST!$A$75,"",IF(K2449=LIST!$A$76,LIST!$A$76,IF(L2449=LIST!$A$77,"",IF(L2449=LIST!$A$78,"",IF(L2449=LIST!$A$80,"",IF(L2449=LIST!$A$72,"",IF(L2449=LIST!$A$73,"",IF(L2449=LIST!$A$81,"",IF(L2449=LIST!$A$82,"",IF(L2449=LIST!$A$79,"",IF(K2449=LIST!$A$75,LIST!$A$75,ROUND(J2449*L2449,2)))))))))))))</f>
        <v/>
      </c>
      <c r="J2449" s="43">
        <f>IF(D2449="",0,IF(K2449=LIST!$A$75,0,IF(K2449=LIST!$A$76,0,IF(K2449=LIST!$A$77,0,IF(K2449=LIST!$A$78,0,(MIN(D2449,8)-K2449))))))</f>
        <v>0</v>
      </c>
      <c r="K2449" s="185" t="str">
        <f>IF(D2449="","",IF('CLAIM FORM'!$M$7="",0,IF(L2449=LIST!$A$78,0,IF('CLAIM FORM'!$M$7="R&amp;D",0,IF(E2449="",LIST!$A$75,IF(F2449=LIST!$F$30,0,IFERROR(((VLOOKUP(E2449,'TRAINING CODE'!B:D,3,FALSE)*MIN(D2449,8))),LIST!$A$76)))))))</f>
        <v/>
      </c>
      <c r="L2449" s="183" t="str">
        <f>IF(B2449="","",IF('CLAIM FORM'!$M$7="",LIST!$A$77,IFERROR(VLOOKUP(B2449,'PHR (Project Hourly Rate)'!B:G,6,FALSE),LIST!$A$78)))</f>
        <v/>
      </c>
    </row>
    <row r="2450" spans="1:12" ht="36" customHeight="1">
      <c r="A2450" s="184">
        <v>2448</v>
      </c>
      <c r="B2450" s="46"/>
      <c r="C2450" s="47"/>
      <c r="D2450" s="48"/>
      <c r="E2450" s="49"/>
      <c r="F2450" s="49"/>
      <c r="G2450" s="41" t="str">
        <f>IF(C2450="","",VLOOKUP(WEEKDAY(C2450),LIST!$A$15:$B$21,2,FALSE))</f>
        <v/>
      </c>
      <c r="H2450" s="42" t="str">
        <f>IF(B2450="","",IF(L2450=LIST!$A$80,LIST!$A$78,IF(L2450=LIST!$A$81,LIST!$A$78,IF(L2450=LIST!$A$82,LIST!$A$78,IF(IFERROR(VLOOKUP(B2450,'PHR (Project Hourly Rate)'!B:G,6,FALSE),LIST!$A$78)=0,LIST!$A$79,L2450)))))</f>
        <v/>
      </c>
      <c r="I2450" s="42" t="str">
        <f>IF(B2450="","",IF(L2450=LIST!$A$75,"",IF(K2450=LIST!$A$76,LIST!$A$76,IF(L2450=LIST!$A$77,"",IF(L2450=LIST!$A$78,"",IF(L2450=LIST!$A$80,"",IF(L2450=LIST!$A$72,"",IF(L2450=LIST!$A$73,"",IF(L2450=LIST!$A$81,"",IF(L2450=LIST!$A$82,"",IF(L2450=LIST!$A$79,"",IF(K2450=LIST!$A$75,LIST!$A$75,ROUND(J2450*L2450,2)))))))))))))</f>
        <v/>
      </c>
      <c r="J2450" s="43">
        <f>IF(D2450="",0,IF(K2450=LIST!$A$75,0,IF(K2450=LIST!$A$76,0,IF(K2450=LIST!$A$77,0,IF(K2450=LIST!$A$78,0,(MIN(D2450,8)-K2450))))))</f>
        <v>0</v>
      </c>
      <c r="K2450" s="185" t="str">
        <f>IF(D2450="","",IF('CLAIM FORM'!$M$7="",0,IF(L2450=LIST!$A$78,0,IF('CLAIM FORM'!$M$7="R&amp;D",0,IF(E2450="",LIST!$A$75,IF(F2450=LIST!$F$30,0,IFERROR(((VLOOKUP(E2450,'TRAINING CODE'!B:D,3,FALSE)*MIN(D2450,8))),LIST!$A$76)))))))</f>
        <v/>
      </c>
      <c r="L2450" s="183" t="str">
        <f>IF(B2450="","",IF('CLAIM FORM'!$M$7="",LIST!$A$77,IFERROR(VLOOKUP(B2450,'PHR (Project Hourly Rate)'!B:G,6,FALSE),LIST!$A$78)))</f>
        <v/>
      </c>
    </row>
    <row r="2451" spans="1:12" ht="36" customHeight="1">
      <c r="A2451" s="184">
        <v>2449</v>
      </c>
      <c r="B2451" s="46"/>
      <c r="C2451" s="47"/>
      <c r="D2451" s="48"/>
      <c r="E2451" s="49"/>
      <c r="F2451" s="49"/>
      <c r="G2451" s="41" t="str">
        <f>IF(C2451="","",VLOOKUP(WEEKDAY(C2451),LIST!$A$15:$B$21,2,FALSE))</f>
        <v/>
      </c>
      <c r="H2451" s="42" t="str">
        <f>IF(B2451="","",IF(L2451=LIST!$A$80,LIST!$A$78,IF(L2451=LIST!$A$81,LIST!$A$78,IF(L2451=LIST!$A$82,LIST!$A$78,IF(IFERROR(VLOOKUP(B2451,'PHR (Project Hourly Rate)'!B:G,6,FALSE),LIST!$A$78)=0,LIST!$A$79,L2451)))))</f>
        <v/>
      </c>
      <c r="I2451" s="42" t="str">
        <f>IF(B2451="","",IF(L2451=LIST!$A$75,"",IF(K2451=LIST!$A$76,LIST!$A$76,IF(L2451=LIST!$A$77,"",IF(L2451=LIST!$A$78,"",IF(L2451=LIST!$A$80,"",IF(L2451=LIST!$A$72,"",IF(L2451=LIST!$A$73,"",IF(L2451=LIST!$A$81,"",IF(L2451=LIST!$A$82,"",IF(L2451=LIST!$A$79,"",IF(K2451=LIST!$A$75,LIST!$A$75,ROUND(J2451*L2451,2)))))))))))))</f>
        <v/>
      </c>
      <c r="J2451" s="43">
        <f>IF(D2451="",0,IF(K2451=LIST!$A$75,0,IF(K2451=LIST!$A$76,0,IF(K2451=LIST!$A$77,0,IF(K2451=LIST!$A$78,0,(MIN(D2451,8)-K2451))))))</f>
        <v>0</v>
      </c>
      <c r="K2451" s="185" t="str">
        <f>IF(D2451="","",IF('CLAIM FORM'!$M$7="",0,IF(L2451=LIST!$A$78,0,IF('CLAIM FORM'!$M$7="R&amp;D",0,IF(E2451="",LIST!$A$75,IF(F2451=LIST!$F$30,0,IFERROR(((VLOOKUP(E2451,'TRAINING CODE'!B:D,3,FALSE)*MIN(D2451,8))),LIST!$A$76)))))))</f>
        <v/>
      </c>
      <c r="L2451" s="183" t="str">
        <f>IF(B2451="","",IF('CLAIM FORM'!$M$7="",LIST!$A$77,IFERROR(VLOOKUP(B2451,'PHR (Project Hourly Rate)'!B:G,6,FALSE),LIST!$A$78)))</f>
        <v/>
      </c>
    </row>
    <row r="2452" spans="1:12" ht="36" customHeight="1">
      <c r="A2452" s="184">
        <v>2450</v>
      </c>
      <c r="B2452" s="46"/>
      <c r="C2452" s="47"/>
      <c r="D2452" s="48"/>
      <c r="E2452" s="49"/>
      <c r="F2452" s="49"/>
      <c r="G2452" s="41" t="str">
        <f>IF(C2452="","",VLOOKUP(WEEKDAY(C2452),LIST!$A$15:$B$21,2,FALSE))</f>
        <v/>
      </c>
      <c r="H2452" s="42" t="str">
        <f>IF(B2452="","",IF(L2452=LIST!$A$80,LIST!$A$78,IF(L2452=LIST!$A$81,LIST!$A$78,IF(L2452=LIST!$A$82,LIST!$A$78,IF(IFERROR(VLOOKUP(B2452,'PHR (Project Hourly Rate)'!B:G,6,FALSE),LIST!$A$78)=0,LIST!$A$79,L2452)))))</f>
        <v/>
      </c>
      <c r="I2452" s="42" t="str">
        <f>IF(B2452="","",IF(L2452=LIST!$A$75,"",IF(K2452=LIST!$A$76,LIST!$A$76,IF(L2452=LIST!$A$77,"",IF(L2452=LIST!$A$78,"",IF(L2452=LIST!$A$80,"",IF(L2452=LIST!$A$72,"",IF(L2452=LIST!$A$73,"",IF(L2452=LIST!$A$81,"",IF(L2452=LIST!$A$82,"",IF(L2452=LIST!$A$79,"",IF(K2452=LIST!$A$75,LIST!$A$75,ROUND(J2452*L2452,2)))))))))))))</f>
        <v/>
      </c>
      <c r="J2452" s="43">
        <f>IF(D2452="",0,IF(K2452=LIST!$A$75,0,IF(K2452=LIST!$A$76,0,IF(K2452=LIST!$A$77,0,IF(K2452=LIST!$A$78,0,(MIN(D2452,8)-K2452))))))</f>
        <v>0</v>
      </c>
      <c r="K2452" s="185" t="str">
        <f>IF(D2452="","",IF('CLAIM FORM'!$M$7="",0,IF(L2452=LIST!$A$78,0,IF('CLAIM FORM'!$M$7="R&amp;D",0,IF(E2452="",LIST!$A$75,IF(F2452=LIST!$F$30,0,IFERROR(((VLOOKUP(E2452,'TRAINING CODE'!B:D,3,FALSE)*MIN(D2452,8))),LIST!$A$76)))))))</f>
        <v/>
      </c>
      <c r="L2452" s="183" t="str">
        <f>IF(B2452="","",IF('CLAIM FORM'!$M$7="",LIST!$A$77,IFERROR(VLOOKUP(B2452,'PHR (Project Hourly Rate)'!B:G,6,FALSE),LIST!$A$78)))</f>
        <v/>
      </c>
    </row>
    <row r="2453" spans="1:12" ht="36" customHeight="1">
      <c r="A2453" s="184">
        <v>2451</v>
      </c>
      <c r="B2453" s="46"/>
      <c r="C2453" s="47"/>
      <c r="D2453" s="48"/>
      <c r="E2453" s="49"/>
      <c r="F2453" s="49"/>
      <c r="G2453" s="41" t="str">
        <f>IF(C2453="","",VLOOKUP(WEEKDAY(C2453),LIST!$A$15:$B$21,2,FALSE))</f>
        <v/>
      </c>
      <c r="H2453" s="42" t="str">
        <f>IF(B2453="","",IF(L2453=LIST!$A$80,LIST!$A$78,IF(L2453=LIST!$A$81,LIST!$A$78,IF(L2453=LIST!$A$82,LIST!$A$78,IF(IFERROR(VLOOKUP(B2453,'PHR (Project Hourly Rate)'!B:G,6,FALSE),LIST!$A$78)=0,LIST!$A$79,L2453)))))</f>
        <v/>
      </c>
      <c r="I2453" s="42" t="str">
        <f>IF(B2453="","",IF(L2453=LIST!$A$75,"",IF(K2453=LIST!$A$76,LIST!$A$76,IF(L2453=LIST!$A$77,"",IF(L2453=LIST!$A$78,"",IF(L2453=LIST!$A$80,"",IF(L2453=LIST!$A$72,"",IF(L2453=LIST!$A$73,"",IF(L2453=LIST!$A$81,"",IF(L2453=LIST!$A$82,"",IF(L2453=LIST!$A$79,"",IF(K2453=LIST!$A$75,LIST!$A$75,ROUND(J2453*L2453,2)))))))))))))</f>
        <v/>
      </c>
      <c r="J2453" s="43">
        <f>IF(D2453="",0,IF(K2453=LIST!$A$75,0,IF(K2453=LIST!$A$76,0,IF(K2453=LIST!$A$77,0,IF(K2453=LIST!$A$78,0,(MIN(D2453,8)-K2453))))))</f>
        <v>0</v>
      </c>
      <c r="K2453" s="185" t="str">
        <f>IF(D2453="","",IF('CLAIM FORM'!$M$7="",0,IF(L2453=LIST!$A$78,0,IF('CLAIM FORM'!$M$7="R&amp;D",0,IF(E2453="",LIST!$A$75,IF(F2453=LIST!$F$30,0,IFERROR(((VLOOKUP(E2453,'TRAINING CODE'!B:D,3,FALSE)*MIN(D2453,8))),LIST!$A$76)))))))</f>
        <v/>
      </c>
      <c r="L2453" s="183" t="str">
        <f>IF(B2453="","",IF('CLAIM FORM'!$M$7="",LIST!$A$77,IFERROR(VLOOKUP(B2453,'PHR (Project Hourly Rate)'!B:G,6,FALSE),LIST!$A$78)))</f>
        <v/>
      </c>
    </row>
    <row r="2454" spans="1:12" ht="36" customHeight="1">
      <c r="A2454" s="184">
        <v>2452</v>
      </c>
      <c r="B2454" s="46"/>
      <c r="C2454" s="47"/>
      <c r="D2454" s="48"/>
      <c r="E2454" s="49"/>
      <c r="F2454" s="49"/>
      <c r="G2454" s="41" t="str">
        <f>IF(C2454="","",VLOOKUP(WEEKDAY(C2454),LIST!$A$15:$B$21,2,FALSE))</f>
        <v/>
      </c>
      <c r="H2454" s="42" t="str">
        <f>IF(B2454="","",IF(L2454=LIST!$A$80,LIST!$A$78,IF(L2454=LIST!$A$81,LIST!$A$78,IF(L2454=LIST!$A$82,LIST!$A$78,IF(IFERROR(VLOOKUP(B2454,'PHR (Project Hourly Rate)'!B:G,6,FALSE),LIST!$A$78)=0,LIST!$A$79,L2454)))))</f>
        <v/>
      </c>
      <c r="I2454" s="42" t="str">
        <f>IF(B2454="","",IF(L2454=LIST!$A$75,"",IF(K2454=LIST!$A$76,LIST!$A$76,IF(L2454=LIST!$A$77,"",IF(L2454=LIST!$A$78,"",IF(L2454=LIST!$A$80,"",IF(L2454=LIST!$A$72,"",IF(L2454=LIST!$A$73,"",IF(L2454=LIST!$A$81,"",IF(L2454=LIST!$A$82,"",IF(L2454=LIST!$A$79,"",IF(K2454=LIST!$A$75,LIST!$A$75,ROUND(J2454*L2454,2)))))))))))))</f>
        <v/>
      </c>
      <c r="J2454" s="43">
        <f>IF(D2454="",0,IF(K2454=LIST!$A$75,0,IF(K2454=LIST!$A$76,0,IF(K2454=LIST!$A$77,0,IF(K2454=LIST!$A$78,0,(MIN(D2454,8)-K2454))))))</f>
        <v>0</v>
      </c>
      <c r="K2454" s="185" t="str">
        <f>IF(D2454="","",IF('CLAIM FORM'!$M$7="",0,IF(L2454=LIST!$A$78,0,IF('CLAIM FORM'!$M$7="R&amp;D",0,IF(E2454="",LIST!$A$75,IF(F2454=LIST!$F$30,0,IFERROR(((VLOOKUP(E2454,'TRAINING CODE'!B:D,3,FALSE)*MIN(D2454,8))),LIST!$A$76)))))))</f>
        <v/>
      </c>
      <c r="L2454" s="183" t="str">
        <f>IF(B2454="","",IF('CLAIM FORM'!$M$7="",LIST!$A$77,IFERROR(VLOOKUP(B2454,'PHR (Project Hourly Rate)'!B:G,6,FALSE),LIST!$A$78)))</f>
        <v/>
      </c>
    </row>
    <row r="2455" spans="1:12" ht="36" customHeight="1">
      <c r="A2455" s="184">
        <v>2453</v>
      </c>
      <c r="B2455" s="46"/>
      <c r="C2455" s="47"/>
      <c r="D2455" s="48"/>
      <c r="E2455" s="49"/>
      <c r="F2455" s="49"/>
      <c r="G2455" s="41" t="str">
        <f>IF(C2455="","",VLOOKUP(WEEKDAY(C2455),LIST!$A$15:$B$21,2,FALSE))</f>
        <v/>
      </c>
      <c r="H2455" s="42" t="str">
        <f>IF(B2455="","",IF(L2455=LIST!$A$80,LIST!$A$78,IF(L2455=LIST!$A$81,LIST!$A$78,IF(L2455=LIST!$A$82,LIST!$A$78,IF(IFERROR(VLOOKUP(B2455,'PHR (Project Hourly Rate)'!B:G,6,FALSE),LIST!$A$78)=0,LIST!$A$79,L2455)))))</f>
        <v/>
      </c>
      <c r="I2455" s="42" t="str">
        <f>IF(B2455="","",IF(L2455=LIST!$A$75,"",IF(K2455=LIST!$A$76,LIST!$A$76,IF(L2455=LIST!$A$77,"",IF(L2455=LIST!$A$78,"",IF(L2455=LIST!$A$80,"",IF(L2455=LIST!$A$72,"",IF(L2455=LIST!$A$73,"",IF(L2455=LIST!$A$81,"",IF(L2455=LIST!$A$82,"",IF(L2455=LIST!$A$79,"",IF(K2455=LIST!$A$75,LIST!$A$75,ROUND(J2455*L2455,2)))))))))))))</f>
        <v/>
      </c>
      <c r="J2455" s="43">
        <f>IF(D2455="",0,IF(K2455=LIST!$A$75,0,IF(K2455=LIST!$A$76,0,IF(K2455=LIST!$A$77,0,IF(K2455=LIST!$A$78,0,(MIN(D2455,8)-K2455))))))</f>
        <v>0</v>
      </c>
      <c r="K2455" s="185" t="str">
        <f>IF(D2455="","",IF('CLAIM FORM'!$M$7="",0,IF(L2455=LIST!$A$78,0,IF('CLAIM FORM'!$M$7="R&amp;D",0,IF(E2455="",LIST!$A$75,IF(F2455=LIST!$F$30,0,IFERROR(((VLOOKUP(E2455,'TRAINING CODE'!B:D,3,FALSE)*MIN(D2455,8))),LIST!$A$76)))))))</f>
        <v/>
      </c>
      <c r="L2455" s="183" t="str">
        <f>IF(B2455="","",IF('CLAIM FORM'!$M$7="",LIST!$A$77,IFERROR(VLOOKUP(B2455,'PHR (Project Hourly Rate)'!B:G,6,FALSE),LIST!$A$78)))</f>
        <v/>
      </c>
    </row>
    <row r="2456" spans="1:12" ht="36" customHeight="1">
      <c r="A2456" s="184">
        <v>2454</v>
      </c>
      <c r="B2456" s="46"/>
      <c r="C2456" s="47"/>
      <c r="D2456" s="48"/>
      <c r="E2456" s="49"/>
      <c r="F2456" s="49"/>
      <c r="G2456" s="41" t="str">
        <f>IF(C2456="","",VLOOKUP(WEEKDAY(C2456),LIST!$A$15:$B$21,2,FALSE))</f>
        <v/>
      </c>
      <c r="H2456" s="42" t="str">
        <f>IF(B2456="","",IF(L2456=LIST!$A$80,LIST!$A$78,IF(L2456=LIST!$A$81,LIST!$A$78,IF(L2456=LIST!$A$82,LIST!$A$78,IF(IFERROR(VLOOKUP(B2456,'PHR (Project Hourly Rate)'!B:G,6,FALSE),LIST!$A$78)=0,LIST!$A$79,L2456)))))</f>
        <v/>
      </c>
      <c r="I2456" s="42" t="str">
        <f>IF(B2456="","",IF(L2456=LIST!$A$75,"",IF(K2456=LIST!$A$76,LIST!$A$76,IF(L2456=LIST!$A$77,"",IF(L2456=LIST!$A$78,"",IF(L2456=LIST!$A$80,"",IF(L2456=LIST!$A$72,"",IF(L2456=LIST!$A$73,"",IF(L2456=LIST!$A$81,"",IF(L2456=LIST!$A$82,"",IF(L2456=LIST!$A$79,"",IF(K2456=LIST!$A$75,LIST!$A$75,ROUND(J2456*L2456,2)))))))))))))</f>
        <v/>
      </c>
      <c r="J2456" s="43">
        <f>IF(D2456="",0,IF(K2456=LIST!$A$75,0,IF(K2456=LIST!$A$76,0,IF(K2456=LIST!$A$77,0,IF(K2456=LIST!$A$78,0,(MIN(D2456,8)-K2456))))))</f>
        <v>0</v>
      </c>
      <c r="K2456" s="185" t="str">
        <f>IF(D2456="","",IF('CLAIM FORM'!$M$7="",0,IF(L2456=LIST!$A$78,0,IF('CLAIM FORM'!$M$7="R&amp;D",0,IF(E2456="",LIST!$A$75,IF(F2456=LIST!$F$30,0,IFERROR(((VLOOKUP(E2456,'TRAINING CODE'!B:D,3,FALSE)*MIN(D2456,8))),LIST!$A$76)))))))</f>
        <v/>
      </c>
      <c r="L2456" s="183" t="str">
        <f>IF(B2456="","",IF('CLAIM FORM'!$M$7="",LIST!$A$77,IFERROR(VLOOKUP(B2456,'PHR (Project Hourly Rate)'!B:G,6,FALSE),LIST!$A$78)))</f>
        <v/>
      </c>
    </row>
    <row r="2457" spans="1:12" ht="36" customHeight="1">
      <c r="A2457" s="184">
        <v>2455</v>
      </c>
      <c r="B2457" s="46"/>
      <c r="C2457" s="47"/>
      <c r="D2457" s="48"/>
      <c r="E2457" s="49"/>
      <c r="F2457" s="49"/>
      <c r="G2457" s="41" t="str">
        <f>IF(C2457="","",VLOOKUP(WEEKDAY(C2457),LIST!$A$15:$B$21,2,FALSE))</f>
        <v/>
      </c>
      <c r="H2457" s="42" t="str">
        <f>IF(B2457="","",IF(L2457=LIST!$A$80,LIST!$A$78,IF(L2457=LIST!$A$81,LIST!$A$78,IF(L2457=LIST!$A$82,LIST!$A$78,IF(IFERROR(VLOOKUP(B2457,'PHR (Project Hourly Rate)'!B:G,6,FALSE),LIST!$A$78)=0,LIST!$A$79,L2457)))))</f>
        <v/>
      </c>
      <c r="I2457" s="42" t="str">
        <f>IF(B2457="","",IF(L2457=LIST!$A$75,"",IF(K2457=LIST!$A$76,LIST!$A$76,IF(L2457=LIST!$A$77,"",IF(L2457=LIST!$A$78,"",IF(L2457=LIST!$A$80,"",IF(L2457=LIST!$A$72,"",IF(L2457=LIST!$A$73,"",IF(L2457=LIST!$A$81,"",IF(L2457=LIST!$A$82,"",IF(L2457=LIST!$A$79,"",IF(K2457=LIST!$A$75,LIST!$A$75,ROUND(J2457*L2457,2)))))))))))))</f>
        <v/>
      </c>
      <c r="J2457" s="43">
        <f>IF(D2457="",0,IF(K2457=LIST!$A$75,0,IF(K2457=LIST!$A$76,0,IF(K2457=LIST!$A$77,0,IF(K2457=LIST!$A$78,0,(MIN(D2457,8)-K2457))))))</f>
        <v>0</v>
      </c>
      <c r="K2457" s="185" t="str">
        <f>IF(D2457="","",IF('CLAIM FORM'!$M$7="",0,IF(L2457=LIST!$A$78,0,IF('CLAIM FORM'!$M$7="R&amp;D",0,IF(E2457="",LIST!$A$75,IF(F2457=LIST!$F$30,0,IFERROR(((VLOOKUP(E2457,'TRAINING CODE'!B:D,3,FALSE)*MIN(D2457,8))),LIST!$A$76)))))))</f>
        <v/>
      </c>
      <c r="L2457" s="183" t="str">
        <f>IF(B2457="","",IF('CLAIM FORM'!$M$7="",LIST!$A$77,IFERROR(VLOOKUP(B2457,'PHR (Project Hourly Rate)'!B:G,6,FALSE),LIST!$A$78)))</f>
        <v/>
      </c>
    </row>
    <row r="2458" spans="1:12" ht="36" customHeight="1">
      <c r="A2458" s="184">
        <v>2456</v>
      </c>
      <c r="B2458" s="46"/>
      <c r="C2458" s="47"/>
      <c r="D2458" s="48"/>
      <c r="E2458" s="49"/>
      <c r="F2458" s="49"/>
      <c r="G2458" s="41" t="str">
        <f>IF(C2458="","",VLOOKUP(WEEKDAY(C2458),LIST!$A$15:$B$21,2,FALSE))</f>
        <v/>
      </c>
      <c r="H2458" s="42" t="str">
        <f>IF(B2458="","",IF(L2458=LIST!$A$80,LIST!$A$78,IF(L2458=LIST!$A$81,LIST!$A$78,IF(L2458=LIST!$A$82,LIST!$A$78,IF(IFERROR(VLOOKUP(B2458,'PHR (Project Hourly Rate)'!B:G,6,FALSE),LIST!$A$78)=0,LIST!$A$79,L2458)))))</f>
        <v/>
      </c>
      <c r="I2458" s="42" t="str">
        <f>IF(B2458="","",IF(L2458=LIST!$A$75,"",IF(K2458=LIST!$A$76,LIST!$A$76,IF(L2458=LIST!$A$77,"",IF(L2458=LIST!$A$78,"",IF(L2458=LIST!$A$80,"",IF(L2458=LIST!$A$72,"",IF(L2458=LIST!$A$73,"",IF(L2458=LIST!$A$81,"",IF(L2458=LIST!$A$82,"",IF(L2458=LIST!$A$79,"",IF(K2458=LIST!$A$75,LIST!$A$75,ROUND(J2458*L2458,2)))))))))))))</f>
        <v/>
      </c>
      <c r="J2458" s="43">
        <f>IF(D2458="",0,IF(K2458=LIST!$A$75,0,IF(K2458=LIST!$A$76,0,IF(K2458=LIST!$A$77,0,IF(K2458=LIST!$A$78,0,(MIN(D2458,8)-K2458))))))</f>
        <v>0</v>
      </c>
      <c r="K2458" s="185" t="str">
        <f>IF(D2458="","",IF('CLAIM FORM'!$M$7="",0,IF(L2458=LIST!$A$78,0,IF('CLAIM FORM'!$M$7="R&amp;D",0,IF(E2458="",LIST!$A$75,IF(F2458=LIST!$F$30,0,IFERROR(((VLOOKUP(E2458,'TRAINING CODE'!B:D,3,FALSE)*MIN(D2458,8))),LIST!$A$76)))))))</f>
        <v/>
      </c>
      <c r="L2458" s="183" t="str">
        <f>IF(B2458="","",IF('CLAIM FORM'!$M$7="",LIST!$A$77,IFERROR(VLOOKUP(B2458,'PHR (Project Hourly Rate)'!B:G,6,FALSE),LIST!$A$78)))</f>
        <v/>
      </c>
    </row>
    <row r="2459" spans="1:12" ht="36" customHeight="1">
      <c r="A2459" s="184">
        <v>2457</v>
      </c>
      <c r="B2459" s="46"/>
      <c r="C2459" s="47"/>
      <c r="D2459" s="48"/>
      <c r="E2459" s="49"/>
      <c r="F2459" s="49"/>
      <c r="G2459" s="41" t="str">
        <f>IF(C2459="","",VLOOKUP(WEEKDAY(C2459),LIST!$A$15:$B$21,2,FALSE))</f>
        <v/>
      </c>
      <c r="H2459" s="42" t="str">
        <f>IF(B2459="","",IF(L2459=LIST!$A$80,LIST!$A$78,IF(L2459=LIST!$A$81,LIST!$A$78,IF(L2459=LIST!$A$82,LIST!$A$78,IF(IFERROR(VLOOKUP(B2459,'PHR (Project Hourly Rate)'!B:G,6,FALSE),LIST!$A$78)=0,LIST!$A$79,L2459)))))</f>
        <v/>
      </c>
      <c r="I2459" s="42" t="str">
        <f>IF(B2459="","",IF(L2459=LIST!$A$75,"",IF(K2459=LIST!$A$76,LIST!$A$76,IF(L2459=LIST!$A$77,"",IF(L2459=LIST!$A$78,"",IF(L2459=LIST!$A$80,"",IF(L2459=LIST!$A$72,"",IF(L2459=LIST!$A$73,"",IF(L2459=LIST!$A$81,"",IF(L2459=LIST!$A$82,"",IF(L2459=LIST!$A$79,"",IF(K2459=LIST!$A$75,LIST!$A$75,ROUND(J2459*L2459,2)))))))))))))</f>
        <v/>
      </c>
      <c r="J2459" s="43">
        <f>IF(D2459="",0,IF(K2459=LIST!$A$75,0,IF(K2459=LIST!$A$76,0,IF(K2459=LIST!$A$77,0,IF(K2459=LIST!$A$78,0,(MIN(D2459,8)-K2459))))))</f>
        <v>0</v>
      </c>
      <c r="K2459" s="185" t="str">
        <f>IF(D2459="","",IF('CLAIM FORM'!$M$7="",0,IF(L2459=LIST!$A$78,0,IF('CLAIM FORM'!$M$7="R&amp;D",0,IF(E2459="",LIST!$A$75,IF(F2459=LIST!$F$30,0,IFERROR(((VLOOKUP(E2459,'TRAINING CODE'!B:D,3,FALSE)*MIN(D2459,8))),LIST!$A$76)))))))</f>
        <v/>
      </c>
      <c r="L2459" s="183" t="str">
        <f>IF(B2459="","",IF('CLAIM FORM'!$M$7="",LIST!$A$77,IFERROR(VLOOKUP(B2459,'PHR (Project Hourly Rate)'!B:G,6,FALSE),LIST!$A$78)))</f>
        <v/>
      </c>
    </row>
    <row r="2460" spans="1:12" ht="36" customHeight="1">
      <c r="A2460" s="184">
        <v>2458</v>
      </c>
      <c r="B2460" s="46"/>
      <c r="C2460" s="47"/>
      <c r="D2460" s="48"/>
      <c r="E2460" s="49"/>
      <c r="F2460" s="49"/>
      <c r="G2460" s="41" t="str">
        <f>IF(C2460="","",VLOOKUP(WEEKDAY(C2460),LIST!$A$15:$B$21,2,FALSE))</f>
        <v/>
      </c>
      <c r="H2460" s="42" t="str">
        <f>IF(B2460="","",IF(L2460=LIST!$A$80,LIST!$A$78,IF(L2460=LIST!$A$81,LIST!$A$78,IF(L2460=LIST!$A$82,LIST!$A$78,IF(IFERROR(VLOOKUP(B2460,'PHR (Project Hourly Rate)'!B:G,6,FALSE),LIST!$A$78)=0,LIST!$A$79,L2460)))))</f>
        <v/>
      </c>
      <c r="I2460" s="42" t="str">
        <f>IF(B2460="","",IF(L2460=LIST!$A$75,"",IF(K2460=LIST!$A$76,LIST!$A$76,IF(L2460=LIST!$A$77,"",IF(L2460=LIST!$A$78,"",IF(L2460=LIST!$A$80,"",IF(L2460=LIST!$A$72,"",IF(L2460=LIST!$A$73,"",IF(L2460=LIST!$A$81,"",IF(L2460=LIST!$A$82,"",IF(L2460=LIST!$A$79,"",IF(K2460=LIST!$A$75,LIST!$A$75,ROUND(J2460*L2460,2)))))))))))))</f>
        <v/>
      </c>
      <c r="J2460" s="43">
        <f>IF(D2460="",0,IF(K2460=LIST!$A$75,0,IF(K2460=LIST!$A$76,0,IF(K2460=LIST!$A$77,0,IF(K2460=LIST!$A$78,0,(MIN(D2460,8)-K2460))))))</f>
        <v>0</v>
      </c>
      <c r="K2460" s="185" t="str">
        <f>IF(D2460="","",IF('CLAIM FORM'!$M$7="",0,IF(L2460=LIST!$A$78,0,IF('CLAIM FORM'!$M$7="R&amp;D",0,IF(E2460="",LIST!$A$75,IF(F2460=LIST!$F$30,0,IFERROR(((VLOOKUP(E2460,'TRAINING CODE'!B:D,3,FALSE)*MIN(D2460,8))),LIST!$A$76)))))))</f>
        <v/>
      </c>
      <c r="L2460" s="183" t="str">
        <f>IF(B2460="","",IF('CLAIM FORM'!$M$7="",LIST!$A$77,IFERROR(VLOOKUP(B2460,'PHR (Project Hourly Rate)'!B:G,6,FALSE),LIST!$A$78)))</f>
        <v/>
      </c>
    </row>
    <row r="2461" spans="1:12" ht="36" customHeight="1">
      <c r="A2461" s="184">
        <v>2459</v>
      </c>
      <c r="B2461" s="46"/>
      <c r="C2461" s="47"/>
      <c r="D2461" s="48"/>
      <c r="E2461" s="49"/>
      <c r="F2461" s="49"/>
      <c r="G2461" s="41" t="str">
        <f>IF(C2461="","",VLOOKUP(WEEKDAY(C2461),LIST!$A$15:$B$21,2,FALSE))</f>
        <v/>
      </c>
      <c r="H2461" s="42" t="str">
        <f>IF(B2461="","",IF(L2461=LIST!$A$80,LIST!$A$78,IF(L2461=LIST!$A$81,LIST!$A$78,IF(L2461=LIST!$A$82,LIST!$A$78,IF(IFERROR(VLOOKUP(B2461,'PHR (Project Hourly Rate)'!B:G,6,FALSE),LIST!$A$78)=0,LIST!$A$79,L2461)))))</f>
        <v/>
      </c>
      <c r="I2461" s="42" t="str">
        <f>IF(B2461="","",IF(L2461=LIST!$A$75,"",IF(K2461=LIST!$A$76,LIST!$A$76,IF(L2461=LIST!$A$77,"",IF(L2461=LIST!$A$78,"",IF(L2461=LIST!$A$80,"",IF(L2461=LIST!$A$72,"",IF(L2461=LIST!$A$73,"",IF(L2461=LIST!$A$81,"",IF(L2461=LIST!$A$82,"",IF(L2461=LIST!$A$79,"",IF(K2461=LIST!$A$75,LIST!$A$75,ROUND(J2461*L2461,2)))))))))))))</f>
        <v/>
      </c>
      <c r="J2461" s="43">
        <f>IF(D2461="",0,IF(K2461=LIST!$A$75,0,IF(K2461=LIST!$A$76,0,IF(K2461=LIST!$A$77,0,IF(K2461=LIST!$A$78,0,(MIN(D2461,8)-K2461))))))</f>
        <v>0</v>
      </c>
      <c r="K2461" s="185" t="str">
        <f>IF(D2461="","",IF('CLAIM FORM'!$M$7="",0,IF(L2461=LIST!$A$78,0,IF('CLAIM FORM'!$M$7="R&amp;D",0,IF(E2461="",LIST!$A$75,IF(F2461=LIST!$F$30,0,IFERROR(((VLOOKUP(E2461,'TRAINING CODE'!B:D,3,FALSE)*MIN(D2461,8))),LIST!$A$76)))))))</f>
        <v/>
      </c>
      <c r="L2461" s="183" t="str">
        <f>IF(B2461="","",IF('CLAIM FORM'!$M$7="",LIST!$A$77,IFERROR(VLOOKUP(B2461,'PHR (Project Hourly Rate)'!B:G,6,FALSE),LIST!$A$78)))</f>
        <v/>
      </c>
    </row>
    <row r="2462" spans="1:12" ht="36" customHeight="1">
      <c r="A2462" s="184">
        <v>2460</v>
      </c>
      <c r="B2462" s="46"/>
      <c r="C2462" s="47"/>
      <c r="D2462" s="48"/>
      <c r="E2462" s="49"/>
      <c r="F2462" s="49"/>
      <c r="G2462" s="41" t="str">
        <f>IF(C2462="","",VLOOKUP(WEEKDAY(C2462),LIST!$A$15:$B$21,2,FALSE))</f>
        <v/>
      </c>
      <c r="H2462" s="42" t="str">
        <f>IF(B2462="","",IF(L2462=LIST!$A$80,LIST!$A$78,IF(L2462=LIST!$A$81,LIST!$A$78,IF(L2462=LIST!$A$82,LIST!$A$78,IF(IFERROR(VLOOKUP(B2462,'PHR (Project Hourly Rate)'!B:G,6,FALSE),LIST!$A$78)=0,LIST!$A$79,L2462)))))</f>
        <v/>
      </c>
      <c r="I2462" s="42" t="str">
        <f>IF(B2462="","",IF(L2462=LIST!$A$75,"",IF(K2462=LIST!$A$76,LIST!$A$76,IF(L2462=LIST!$A$77,"",IF(L2462=LIST!$A$78,"",IF(L2462=LIST!$A$80,"",IF(L2462=LIST!$A$72,"",IF(L2462=LIST!$A$73,"",IF(L2462=LIST!$A$81,"",IF(L2462=LIST!$A$82,"",IF(L2462=LIST!$A$79,"",IF(K2462=LIST!$A$75,LIST!$A$75,ROUND(J2462*L2462,2)))))))))))))</f>
        <v/>
      </c>
      <c r="J2462" s="43">
        <f>IF(D2462="",0,IF(K2462=LIST!$A$75,0,IF(K2462=LIST!$A$76,0,IF(K2462=LIST!$A$77,0,IF(K2462=LIST!$A$78,0,(MIN(D2462,8)-K2462))))))</f>
        <v>0</v>
      </c>
      <c r="K2462" s="185" t="str">
        <f>IF(D2462="","",IF('CLAIM FORM'!$M$7="",0,IF(L2462=LIST!$A$78,0,IF('CLAIM FORM'!$M$7="R&amp;D",0,IF(E2462="",LIST!$A$75,IF(F2462=LIST!$F$30,0,IFERROR(((VLOOKUP(E2462,'TRAINING CODE'!B:D,3,FALSE)*MIN(D2462,8))),LIST!$A$76)))))))</f>
        <v/>
      </c>
      <c r="L2462" s="183" t="str">
        <f>IF(B2462="","",IF('CLAIM FORM'!$M$7="",LIST!$A$77,IFERROR(VLOOKUP(B2462,'PHR (Project Hourly Rate)'!B:G,6,FALSE),LIST!$A$78)))</f>
        <v/>
      </c>
    </row>
    <row r="2463" spans="1:12" ht="36" customHeight="1">
      <c r="A2463" s="184">
        <v>2461</v>
      </c>
      <c r="B2463" s="46"/>
      <c r="C2463" s="47"/>
      <c r="D2463" s="48"/>
      <c r="E2463" s="49"/>
      <c r="F2463" s="49"/>
      <c r="G2463" s="41" t="str">
        <f>IF(C2463="","",VLOOKUP(WEEKDAY(C2463),LIST!$A$15:$B$21,2,FALSE))</f>
        <v/>
      </c>
      <c r="H2463" s="42" t="str">
        <f>IF(B2463="","",IF(L2463=LIST!$A$80,LIST!$A$78,IF(L2463=LIST!$A$81,LIST!$A$78,IF(L2463=LIST!$A$82,LIST!$A$78,IF(IFERROR(VLOOKUP(B2463,'PHR (Project Hourly Rate)'!B:G,6,FALSE),LIST!$A$78)=0,LIST!$A$79,L2463)))))</f>
        <v/>
      </c>
      <c r="I2463" s="42" t="str">
        <f>IF(B2463="","",IF(L2463=LIST!$A$75,"",IF(K2463=LIST!$A$76,LIST!$A$76,IF(L2463=LIST!$A$77,"",IF(L2463=LIST!$A$78,"",IF(L2463=LIST!$A$80,"",IF(L2463=LIST!$A$72,"",IF(L2463=LIST!$A$73,"",IF(L2463=LIST!$A$81,"",IF(L2463=LIST!$A$82,"",IF(L2463=LIST!$A$79,"",IF(K2463=LIST!$A$75,LIST!$A$75,ROUND(J2463*L2463,2)))))))))))))</f>
        <v/>
      </c>
      <c r="J2463" s="43">
        <f>IF(D2463="",0,IF(K2463=LIST!$A$75,0,IF(K2463=LIST!$A$76,0,IF(K2463=LIST!$A$77,0,IF(K2463=LIST!$A$78,0,(MIN(D2463,8)-K2463))))))</f>
        <v>0</v>
      </c>
      <c r="K2463" s="185" t="str">
        <f>IF(D2463="","",IF('CLAIM FORM'!$M$7="",0,IF(L2463=LIST!$A$78,0,IF('CLAIM FORM'!$M$7="R&amp;D",0,IF(E2463="",LIST!$A$75,IF(F2463=LIST!$F$30,0,IFERROR(((VLOOKUP(E2463,'TRAINING CODE'!B:D,3,FALSE)*MIN(D2463,8))),LIST!$A$76)))))))</f>
        <v/>
      </c>
      <c r="L2463" s="183" t="str">
        <f>IF(B2463="","",IF('CLAIM FORM'!$M$7="",LIST!$A$77,IFERROR(VLOOKUP(B2463,'PHR (Project Hourly Rate)'!B:G,6,FALSE),LIST!$A$78)))</f>
        <v/>
      </c>
    </row>
    <row r="2464" spans="1:12" ht="36" customHeight="1">
      <c r="A2464" s="184">
        <v>2462</v>
      </c>
      <c r="B2464" s="46"/>
      <c r="C2464" s="47"/>
      <c r="D2464" s="48"/>
      <c r="E2464" s="49"/>
      <c r="F2464" s="49"/>
      <c r="G2464" s="41" t="str">
        <f>IF(C2464="","",VLOOKUP(WEEKDAY(C2464),LIST!$A$15:$B$21,2,FALSE))</f>
        <v/>
      </c>
      <c r="H2464" s="42" t="str">
        <f>IF(B2464="","",IF(L2464=LIST!$A$80,LIST!$A$78,IF(L2464=LIST!$A$81,LIST!$A$78,IF(L2464=LIST!$A$82,LIST!$A$78,IF(IFERROR(VLOOKUP(B2464,'PHR (Project Hourly Rate)'!B:G,6,FALSE),LIST!$A$78)=0,LIST!$A$79,L2464)))))</f>
        <v/>
      </c>
      <c r="I2464" s="42" t="str">
        <f>IF(B2464="","",IF(L2464=LIST!$A$75,"",IF(K2464=LIST!$A$76,LIST!$A$76,IF(L2464=LIST!$A$77,"",IF(L2464=LIST!$A$78,"",IF(L2464=LIST!$A$80,"",IF(L2464=LIST!$A$72,"",IF(L2464=LIST!$A$73,"",IF(L2464=LIST!$A$81,"",IF(L2464=LIST!$A$82,"",IF(L2464=LIST!$A$79,"",IF(K2464=LIST!$A$75,LIST!$A$75,ROUND(J2464*L2464,2)))))))))))))</f>
        <v/>
      </c>
      <c r="J2464" s="43">
        <f>IF(D2464="",0,IF(K2464=LIST!$A$75,0,IF(K2464=LIST!$A$76,0,IF(K2464=LIST!$A$77,0,IF(K2464=LIST!$A$78,0,(MIN(D2464,8)-K2464))))))</f>
        <v>0</v>
      </c>
      <c r="K2464" s="185" t="str">
        <f>IF(D2464="","",IF('CLAIM FORM'!$M$7="",0,IF(L2464=LIST!$A$78,0,IF('CLAIM FORM'!$M$7="R&amp;D",0,IF(E2464="",LIST!$A$75,IF(F2464=LIST!$F$30,0,IFERROR(((VLOOKUP(E2464,'TRAINING CODE'!B:D,3,FALSE)*MIN(D2464,8))),LIST!$A$76)))))))</f>
        <v/>
      </c>
      <c r="L2464" s="183" t="str">
        <f>IF(B2464="","",IF('CLAIM FORM'!$M$7="",LIST!$A$77,IFERROR(VLOOKUP(B2464,'PHR (Project Hourly Rate)'!B:G,6,FALSE),LIST!$A$78)))</f>
        <v/>
      </c>
    </row>
    <row r="2465" spans="1:12" ht="36" customHeight="1">
      <c r="A2465" s="184">
        <v>2463</v>
      </c>
      <c r="B2465" s="46"/>
      <c r="C2465" s="47"/>
      <c r="D2465" s="48"/>
      <c r="E2465" s="49"/>
      <c r="F2465" s="49"/>
      <c r="G2465" s="41" t="str">
        <f>IF(C2465="","",VLOOKUP(WEEKDAY(C2465),LIST!$A$15:$B$21,2,FALSE))</f>
        <v/>
      </c>
      <c r="H2465" s="42" t="str">
        <f>IF(B2465="","",IF(L2465=LIST!$A$80,LIST!$A$78,IF(L2465=LIST!$A$81,LIST!$A$78,IF(L2465=LIST!$A$82,LIST!$A$78,IF(IFERROR(VLOOKUP(B2465,'PHR (Project Hourly Rate)'!B:G,6,FALSE),LIST!$A$78)=0,LIST!$A$79,L2465)))))</f>
        <v/>
      </c>
      <c r="I2465" s="42" t="str">
        <f>IF(B2465="","",IF(L2465=LIST!$A$75,"",IF(K2465=LIST!$A$76,LIST!$A$76,IF(L2465=LIST!$A$77,"",IF(L2465=LIST!$A$78,"",IF(L2465=LIST!$A$80,"",IF(L2465=LIST!$A$72,"",IF(L2465=LIST!$A$73,"",IF(L2465=LIST!$A$81,"",IF(L2465=LIST!$A$82,"",IF(L2465=LIST!$A$79,"",IF(K2465=LIST!$A$75,LIST!$A$75,ROUND(J2465*L2465,2)))))))))))))</f>
        <v/>
      </c>
      <c r="J2465" s="43">
        <f>IF(D2465="",0,IF(K2465=LIST!$A$75,0,IF(K2465=LIST!$A$76,0,IF(K2465=LIST!$A$77,0,IF(K2465=LIST!$A$78,0,(MIN(D2465,8)-K2465))))))</f>
        <v>0</v>
      </c>
      <c r="K2465" s="185" t="str">
        <f>IF(D2465="","",IF('CLAIM FORM'!$M$7="",0,IF(L2465=LIST!$A$78,0,IF('CLAIM FORM'!$M$7="R&amp;D",0,IF(E2465="",LIST!$A$75,IF(F2465=LIST!$F$30,0,IFERROR(((VLOOKUP(E2465,'TRAINING CODE'!B:D,3,FALSE)*MIN(D2465,8))),LIST!$A$76)))))))</f>
        <v/>
      </c>
      <c r="L2465" s="183" t="str">
        <f>IF(B2465="","",IF('CLAIM FORM'!$M$7="",LIST!$A$77,IFERROR(VLOOKUP(B2465,'PHR (Project Hourly Rate)'!B:G,6,FALSE),LIST!$A$78)))</f>
        <v/>
      </c>
    </row>
    <row r="2466" spans="1:12" ht="36" customHeight="1">
      <c r="A2466" s="184">
        <v>2464</v>
      </c>
      <c r="B2466" s="46"/>
      <c r="C2466" s="47"/>
      <c r="D2466" s="48"/>
      <c r="E2466" s="49"/>
      <c r="F2466" s="49"/>
      <c r="G2466" s="41" t="str">
        <f>IF(C2466="","",VLOOKUP(WEEKDAY(C2466),LIST!$A$15:$B$21,2,FALSE))</f>
        <v/>
      </c>
      <c r="H2466" s="42" t="str">
        <f>IF(B2466="","",IF(L2466=LIST!$A$80,LIST!$A$78,IF(L2466=LIST!$A$81,LIST!$A$78,IF(L2466=LIST!$A$82,LIST!$A$78,IF(IFERROR(VLOOKUP(B2466,'PHR (Project Hourly Rate)'!B:G,6,FALSE),LIST!$A$78)=0,LIST!$A$79,L2466)))))</f>
        <v/>
      </c>
      <c r="I2466" s="42" t="str">
        <f>IF(B2466="","",IF(L2466=LIST!$A$75,"",IF(K2466=LIST!$A$76,LIST!$A$76,IF(L2466=LIST!$A$77,"",IF(L2466=LIST!$A$78,"",IF(L2466=LIST!$A$80,"",IF(L2466=LIST!$A$72,"",IF(L2466=LIST!$A$73,"",IF(L2466=LIST!$A$81,"",IF(L2466=LIST!$A$82,"",IF(L2466=LIST!$A$79,"",IF(K2466=LIST!$A$75,LIST!$A$75,ROUND(J2466*L2466,2)))))))))))))</f>
        <v/>
      </c>
      <c r="J2466" s="43">
        <f>IF(D2466="",0,IF(K2466=LIST!$A$75,0,IF(K2466=LIST!$A$76,0,IF(K2466=LIST!$A$77,0,IF(K2466=LIST!$A$78,0,(MIN(D2466,8)-K2466))))))</f>
        <v>0</v>
      </c>
      <c r="K2466" s="185" t="str">
        <f>IF(D2466="","",IF('CLAIM FORM'!$M$7="",0,IF(L2466=LIST!$A$78,0,IF('CLAIM FORM'!$M$7="R&amp;D",0,IF(E2466="",LIST!$A$75,IF(F2466=LIST!$F$30,0,IFERROR(((VLOOKUP(E2466,'TRAINING CODE'!B:D,3,FALSE)*MIN(D2466,8))),LIST!$A$76)))))))</f>
        <v/>
      </c>
      <c r="L2466" s="183" t="str">
        <f>IF(B2466="","",IF('CLAIM FORM'!$M$7="",LIST!$A$77,IFERROR(VLOOKUP(B2466,'PHR (Project Hourly Rate)'!B:G,6,FALSE),LIST!$A$78)))</f>
        <v/>
      </c>
    </row>
    <row r="2467" spans="1:12" ht="36" customHeight="1">
      <c r="A2467" s="184">
        <v>2465</v>
      </c>
      <c r="B2467" s="46"/>
      <c r="C2467" s="47"/>
      <c r="D2467" s="48"/>
      <c r="E2467" s="49"/>
      <c r="F2467" s="49"/>
      <c r="G2467" s="41" t="str">
        <f>IF(C2467="","",VLOOKUP(WEEKDAY(C2467),LIST!$A$15:$B$21,2,FALSE))</f>
        <v/>
      </c>
      <c r="H2467" s="42" t="str">
        <f>IF(B2467="","",IF(L2467=LIST!$A$80,LIST!$A$78,IF(L2467=LIST!$A$81,LIST!$A$78,IF(L2467=LIST!$A$82,LIST!$A$78,IF(IFERROR(VLOOKUP(B2467,'PHR (Project Hourly Rate)'!B:G,6,FALSE),LIST!$A$78)=0,LIST!$A$79,L2467)))))</f>
        <v/>
      </c>
      <c r="I2467" s="42" t="str">
        <f>IF(B2467="","",IF(L2467=LIST!$A$75,"",IF(K2467=LIST!$A$76,LIST!$A$76,IF(L2467=LIST!$A$77,"",IF(L2467=LIST!$A$78,"",IF(L2467=LIST!$A$80,"",IF(L2467=LIST!$A$72,"",IF(L2467=LIST!$A$73,"",IF(L2467=LIST!$A$81,"",IF(L2467=LIST!$A$82,"",IF(L2467=LIST!$A$79,"",IF(K2467=LIST!$A$75,LIST!$A$75,ROUND(J2467*L2467,2)))))))))))))</f>
        <v/>
      </c>
      <c r="J2467" s="43">
        <f>IF(D2467="",0,IF(K2467=LIST!$A$75,0,IF(K2467=LIST!$A$76,0,IF(K2467=LIST!$A$77,0,IF(K2467=LIST!$A$78,0,(MIN(D2467,8)-K2467))))))</f>
        <v>0</v>
      </c>
      <c r="K2467" s="185" t="str">
        <f>IF(D2467="","",IF('CLAIM FORM'!$M$7="",0,IF(L2467=LIST!$A$78,0,IF('CLAIM FORM'!$M$7="R&amp;D",0,IF(E2467="",LIST!$A$75,IF(F2467=LIST!$F$30,0,IFERROR(((VLOOKUP(E2467,'TRAINING CODE'!B:D,3,FALSE)*MIN(D2467,8))),LIST!$A$76)))))))</f>
        <v/>
      </c>
      <c r="L2467" s="183" t="str">
        <f>IF(B2467="","",IF('CLAIM FORM'!$M$7="",LIST!$A$77,IFERROR(VLOOKUP(B2467,'PHR (Project Hourly Rate)'!B:G,6,FALSE),LIST!$A$78)))</f>
        <v/>
      </c>
    </row>
    <row r="2468" spans="1:12" ht="36" customHeight="1">
      <c r="A2468" s="184">
        <v>2466</v>
      </c>
      <c r="B2468" s="46"/>
      <c r="C2468" s="47"/>
      <c r="D2468" s="48"/>
      <c r="E2468" s="49"/>
      <c r="F2468" s="49"/>
      <c r="G2468" s="41" t="str">
        <f>IF(C2468="","",VLOOKUP(WEEKDAY(C2468),LIST!$A$15:$B$21,2,FALSE))</f>
        <v/>
      </c>
      <c r="H2468" s="42" t="str">
        <f>IF(B2468="","",IF(L2468=LIST!$A$80,LIST!$A$78,IF(L2468=LIST!$A$81,LIST!$A$78,IF(L2468=LIST!$A$82,LIST!$A$78,IF(IFERROR(VLOOKUP(B2468,'PHR (Project Hourly Rate)'!B:G,6,FALSE),LIST!$A$78)=0,LIST!$A$79,L2468)))))</f>
        <v/>
      </c>
      <c r="I2468" s="42" t="str">
        <f>IF(B2468="","",IF(L2468=LIST!$A$75,"",IF(K2468=LIST!$A$76,LIST!$A$76,IF(L2468=LIST!$A$77,"",IF(L2468=LIST!$A$78,"",IF(L2468=LIST!$A$80,"",IF(L2468=LIST!$A$72,"",IF(L2468=LIST!$A$73,"",IF(L2468=LIST!$A$81,"",IF(L2468=LIST!$A$82,"",IF(L2468=LIST!$A$79,"",IF(K2468=LIST!$A$75,LIST!$A$75,ROUND(J2468*L2468,2)))))))))))))</f>
        <v/>
      </c>
      <c r="J2468" s="43">
        <f>IF(D2468="",0,IF(K2468=LIST!$A$75,0,IF(K2468=LIST!$A$76,0,IF(K2468=LIST!$A$77,0,IF(K2468=LIST!$A$78,0,(MIN(D2468,8)-K2468))))))</f>
        <v>0</v>
      </c>
      <c r="K2468" s="185" t="str">
        <f>IF(D2468="","",IF('CLAIM FORM'!$M$7="",0,IF(L2468=LIST!$A$78,0,IF('CLAIM FORM'!$M$7="R&amp;D",0,IF(E2468="",LIST!$A$75,IF(F2468=LIST!$F$30,0,IFERROR(((VLOOKUP(E2468,'TRAINING CODE'!B:D,3,FALSE)*MIN(D2468,8))),LIST!$A$76)))))))</f>
        <v/>
      </c>
      <c r="L2468" s="183" t="str">
        <f>IF(B2468="","",IF('CLAIM FORM'!$M$7="",LIST!$A$77,IFERROR(VLOOKUP(B2468,'PHR (Project Hourly Rate)'!B:G,6,FALSE),LIST!$A$78)))</f>
        <v/>
      </c>
    </row>
    <row r="2469" spans="1:12" ht="36" customHeight="1">
      <c r="A2469" s="184">
        <v>2467</v>
      </c>
      <c r="B2469" s="46"/>
      <c r="C2469" s="47"/>
      <c r="D2469" s="48"/>
      <c r="E2469" s="49"/>
      <c r="F2469" s="49"/>
      <c r="G2469" s="41" t="str">
        <f>IF(C2469="","",VLOOKUP(WEEKDAY(C2469),LIST!$A$15:$B$21,2,FALSE))</f>
        <v/>
      </c>
      <c r="H2469" s="42" t="str">
        <f>IF(B2469="","",IF(L2469=LIST!$A$80,LIST!$A$78,IF(L2469=LIST!$A$81,LIST!$A$78,IF(L2469=LIST!$A$82,LIST!$A$78,IF(IFERROR(VLOOKUP(B2469,'PHR (Project Hourly Rate)'!B:G,6,FALSE),LIST!$A$78)=0,LIST!$A$79,L2469)))))</f>
        <v/>
      </c>
      <c r="I2469" s="42" t="str">
        <f>IF(B2469="","",IF(L2469=LIST!$A$75,"",IF(K2469=LIST!$A$76,LIST!$A$76,IF(L2469=LIST!$A$77,"",IF(L2469=LIST!$A$78,"",IF(L2469=LIST!$A$80,"",IF(L2469=LIST!$A$72,"",IF(L2469=LIST!$A$73,"",IF(L2469=LIST!$A$81,"",IF(L2469=LIST!$A$82,"",IF(L2469=LIST!$A$79,"",IF(K2469=LIST!$A$75,LIST!$A$75,ROUND(J2469*L2469,2)))))))))))))</f>
        <v/>
      </c>
      <c r="J2469" s="43">
        <f>IF(D2469="",0,IF(K2469=LIST!$A$75,0,IF(K2469=LIST!$A$76,0,IF(K2469=LIST!$A$77,0,IF(K2469=LIST!$A$78,0,(MIN(D2469,8)-K2469))))))</f>
        <v>0</v>
      </c>
      <c r="K2469" s="185" t="str">
        <f>IF(D2469="","",IF('CLAIM FORM'!$M$7="",0,IF(L2469=LIST!$A$78,0,IF('CLAIM FORM'!$M$7="R&amp;D",0,IF(E2469="",LIST!$A$75,IF(F2469=LIST!$F$30,0,IFERROR(((VLOOKUP(E2469,'TRAINING CODE'!B:D,3,FALSE)*MIN(D2469,8))),LIST!$A$76)))))))</f>
        <v/>
      </c>
      <c r="L2469" s="183" t="str">
        <f>IF(B2469="","",IF('CLAIM FORM'!$M$7="",LIST!$A$77,IFERROR(VLOOKUP(B2469,'PHR (Project Hourly Rate)'!B:G,6,FALSE),LIST!$A$78)))</f>
        <v/>
      </c>
    </row>
    <row r="2470" spans="1:12" ht="36" customHeight="1">
      <c r="A2470" s="184">
        <v>2468</v>
      </c>
      <c r="B2470" s="46"/>
      <c r="C2470" s="47"/>
      <c r="D2470" s="48"/>
      <c r="E2470" s="49"/>
      <c r="F2470" s="49"/>
      <c r="G2470" s="41" t="str">
        <f>IF(C2470="","",VLOOKUP(WEEKDAY(C2470),LIST!$A$15:$B$21,2,FALSE))</f>
        <v/>
      </c>
      <c r="H2470" s="42" t="str">
        <f>IF(B2470="","",IF(L2470=LIST!$A$80,LIST!$A$78,IF(L2470=LIST!$A$81,LIST!$A$78,IF(L2470=LIST!$A$82,LIST!$A$78,IF(IFERROR(VLOOKUP(B2470,'PHR (Project Hourly Rate)'!B:G,6,FALSE),LIST!$A$78)=0,LIST!$A$79,L2470)))))</f>
        <v/>
      </c>
      <c r="I2470" s="42" t="str">
        <f>IF(B2470="","",IF(L2470=LIST!$A$75,"",IF(K2470=LIST!$A$76,LIST!$A$76,IF(L2470=LIST!$A$77,"",IF(L2470=LIST!$A$78,"",IF(L2470=LIST!$A$80,"",IF(L2470=LIST!$A$72,"",IF(L2470=LIST!$A$73,"",IF(L2470=LIST!$A$81,"",IF(L2470=LIST!$A$82,"",IF(L2470=LIST!$A$79,"",IF(K2470=LIST!$A$75,LIST!$A$75,ROUND(J2470*L2470,2)))))))))))))</f>
        <v/>
      </c>
      <c r="J2470" s="43">
        <f>IF(D2470="",0,IF(K2470=LIST!$A$75,0,IF(K2470=LIST!$A$76,0,IF(K2470=LIST!$A$77,0,IF(K2470=LIST!$A$78,0,(MIN(D2470,8)-K2470))))))</f>
        <v>0</v>
      </c>
      <c r="K2470" s="185" t="str">
        <f>IF(D2470="","",IF('CLAIM FORM'!$M$7="",0,IF(L2470=LIST!$A$78,0,IF('CLAIM FORM'!$M$7="R&amp;D",0,IF(E2470="",LIST!$A$75,IF(F2470=LIST!$F$30,0,IFERROR(((VLOOKUP(E2470,'TRAINING CODE'!B:D,3,FALSE)*MIN(D2470,8))),LIST!$A$76)))))))</f>
        <v/>
      </c>
      <c r="L2470" s="183" t="str">
        <f>IF(B2470="","",IF('CLAIM FORM'!$M$7="",LIST!$A$77,IFERROR(VLOOKUP(B2470,'PHR (Project Hourly Rate)'!B:G,6,FALSE),LIST!$A$78)))</f>
        <v/>
      </c>
    </row>
    <row r="2471" spans="1:12" ht="36" customHeight="1">
      <c r="A2471" s="184">
        <v>2469</v>
      </c>
      <c r="B2471" s="46"/>
      <c r="C2471" s="47"/>
      <c r="D2471" s="48"/>
      <c r="E2471" s="49"/>
      <c r="F2471" s="49"/>
      <c r="G2471" s="41" t="str">
        <f>IF(C2471="","",VLOOKUP(WEEKDAY(C2471),LIST!$A$15:$B$21,2,FALSE))</f>
        <v/>
      </c>
      <c r="H2471" s="42" t="str">
        <f>IF(B2471="","",IF(L2471=LIST!$A$80,LIST!$A$78,IF(L2471=LIST!$A$81,LIST!$A$78,IF(L2471=LIST!$A$82,LIST!$A$78,IF(IFERROR(VLOOKUP(B2471,'PHR (Project Hourly Rate)'!B:G,6,FALSE),LIST!$A$78)=0,LIST!$A$79,L2471)))))</f>
        <v/>
      </c>
      <c r="I2471" s="42" t="str">
        <f>IF(B2471="","",IF(L2471=LIST!$A$75,"",IF(K2471=LIST!$A$76,LIST!$A$76,IF(L2471=LIST!$A$77,"",IF(L2471=LIST!$A$78,"",IF(L2471=LIST!$A$80,"",IF(L2471=LIST!$A$72,"",IF(L2471=LIST!$A$73,"",IF(L2471=LIST!$A$81,"",IF(L2471=LIST!$A$82,"",IF(L2471=LIST!$A$79,"",IF(K2471=LIST!$A$75,LIST!$A$75,ROUND(J2471*L2471,2)))))))))))))</f>
        <v/>
      </c>
      <c r="J2471" s="43">
        <f>IF(D2471="",0,IF(K2471=LIST!$A$75,0,IF(K2471=LIST!$A$76,0,IF(K2471=LIST!$A$77,0,IF(K2471=LIST!$A$78,0,(MIN(D2471,8)-K2471))))))</f>
        <v>0</v>
      </c>
      <c r="K2471" s="185" t="str">
        <f>IF(D2471="","",IF('CLAIM FORM'!$M$7="",0,IF(L2471=LIST!$A$78,0,IF('CLAIM FORM'!$M$7="R&amp;D",0,IF(E2471="",LIST!$A$75,IF(F2471=LIST!$F$30,0,IFERROR(((VLOOKUP(E2471,'TRAINING CODE'!B:D,3,FALSE)*MIN(D2471,8))),LIST!$A$76)))))))</f>
        <v/>
      </c>
      <c r="L2471" s="183" t="str">
        <f>IF(B2471="","",IF('CLAIM FORM'!$M$7="",LIST!$A$77,IFERROR(VLOOKUP(B2471,'PHR (Project Hourly Rate)'!B:G,6,FALSE),LIST!$A$78)))</f>
        <v/>
      </c>
    </row>
    <row r="2472" spans="1:12" ht="36" customHeight="1">
      <c r="A2472" s="184">
        <v>2470</v>
      </c>
      <c r="B2472" s="46"/>
      <c r="C2472" s="47"/>
      <c r="D2472" s="48"/>
      <c r="E2472" s="49"/>
      <c r="F2472" s="49"/>
      <c r="G2472" s="41" t="str">
        <f>IF(C2472="","",VLOOKUP(WEEKDAY(C2472),LIST!$A$15:$B$21,2,FALSE))</f>
        <v/>
      </c>
      <c r="H2472" s="42" t="str">
        <f>IF(B2472="","",IF(L2472=LIST!$A$80,LIST!$A$78,IF(L2472=LIST!$A$81,LIST!$A$78,IF(L2472=LIST!$A$82,LIST!$A$78,IF(IFERROR(VLOOKUP(B2472,'PHR (Project Hourly Rate)'!B:G,6,FALSE),LIST!$A$78)=0,LIST!$A$79,L2472)))))</f>
        <v/>
      </c>
      <c r="I2472" s="42" t="str">
        <f>IF(B2472="","",IF(L2472=LIST!$A$75,"",IF(K2472=LIST!$A$76,LIST!$A$76,IF(L2472=LIST!$A$77,"",IF(L2472=LIST!$A$78,"",IF(L2472=LIST!$A$80,"",IF(L2472=LIST!$A$72,"",IF(L2472=LIST!$A$73,"",IF(L2472=LIST!$A$81,"",IF(L2472=LIST!$A$82,"",IF(L2472=LIST!$A$79,"",IF(K2472=LIST!$A$75,LIST!$A$75,ROUND(J2472*L2472,2)))))))))))))</f>
        <v/>
      </c>
      <c r="J2472" s="43">
        <f>IF(D2472="",0,IF(K2472=LIST!$A$75,0,IF(K2472=LIST!$A$76,0,IF(K2472=LIST!$A$77,0,IF(K2472=LIST!$A$78,0,(MIN(D2472,8)-K2472))))))</f>
        <v>0</v>
      </c>
      <c r="K2472" s="185" t="str">
        <f>IF(D2472="","",IF('CLAIM FORM'!$M$7="",0,IF(L2472=LIST!$A$78,0,IF('CLAIM FORM'!$M$7="R&amp;D",0,IF(E2472="",LIST!$A$75,IF(F2472=LIST!$F$30,0,IFERROR(((VLOOKUP(E2472,'TRAINING CODE'!B:D,3,FALSE)*MIN(D2472,8))),LIST!$A$76)))))))</f>
        <v/>
      </c>
      <c r="L2472" s="183" t="str">
        <f>IF(B2472="","",IF('CLAIM FORM'!$M$7="",LIST!$A$77,IFERROR(VLOOKUP(B2472,'PHR (Project Hourly Rate)'!B:G,6,FALSE),LIST!$A$78)))</f>
        <v/>
      </c>
    </row>
    <row r="2473" spans="1:12" ht="36" customHeight="1">
      <c r="A2473" s="184">
        <v>2471</v>
      </c>
      <c r="B2473" s="46"/>
      <c r="C2473" s="47"/>
      <c r="D2473" s="48"/>
      <c r="E2473" s="49"/>
      <c r="F2473" s="49"/>
      <c r="G2473" s="41" t="str">
        <f>IF(C2473="","",VLOOKUP(WEEKDAY(C2473),LIST!$A$15:$B$21,2,FALSE))</f>
        <v/>
      </c>
      <c r="H2473" s="42" t="str">
        <f>IF(B2473="","",IF(L2473=LIST!$A$80,LIST!$A$78,IF(L2473=LIST!$A$81,LIST!$A$78,IF(L2473=LIST!$A$82,LIST!$A$78,IF(IFERROR(VLOOKUP(B2473,'PHR (Project Hourly Rate)'!B:G,6,FALSE),LIST!$A$78)=0,LIST!$A$79,L2473)))))</f>
        <v/>
      </c>
      <c r="I2473" s="42" t="str">
        <f>IF(B2473="","",IF(L2473=LIST!$A$75,"",IF(K2473=LIST!$A$76,LIST!$A$76,IF(L2473=LIST!$A$77,"",IF(L2473=LIST!$A$78,"",IF(L2473=LIST!$A$80,"",IF(L2473=LIST!$A$72,"",IF(L2473=LIST!$A$73,"",IF(L2473=LIST!$A$81,"",IF(L2473=LIST!$A$82,"",IF(L2473=LIST!$A$79,"",IF(K2473=LIST!$A$75,LIST!$A$75,ROUND(J2473*L2473,2)))))))))))))</f>
        <v/>
      </c>
      <c r="J2473" s="43">
        <f>IF(D2473="",0,IF(K2473=LIST!$A$75,0,IF(K2473=LIST!$A$76,0,IF(K2473=LIST!$A$77,0,IF(K2473=LIST!$A$78,0,(MIN(D2473,8)-K2473))))))</f>
        <v>0</v>
      </c>
      <c r="K2473" s="185" t="str">
        <f>IF(D2473="","",IF('CLAIM FORM'!$M$7="",0,IF(L2473=LIST!$A$78,0,IF('CLAIM FORM'!$M$7="R&amp;D",0,IF(E2473="",LIST!$A$75,IF(F2473=LIST!$F$30,0,IFERROR(((VLOOKUP(E2473,'TRAINING CODE'!B:D,3,FALSE)*MIN(D2473,8))),LIST!$A$76)))))))</f>
        <v/>
      </c>
      <c r="L2473" s="183" t="str">
        <f>IF(B2473="","",IF('CLAIM FORM'!$M$7="",LIST!$A$77,IFERROR(VLOOKUP(B2473,'PHR (Project Hourly Rate)'!B:G,6,FALSE),LIST!$A$78)))</f>
        <v/>
      </c>
    </row>
    <row r="2474" spans="1:12" ht="36" customHeight="1">
      <c r="A2474" s="184">
        <v>2472</v>
      </c>
      <c r="B2474" s="46"/>
      <c r="C2474" s="47"/>
      <c r="D2474" s="48"/>
      <c r="E2474" s="49"/>
      <c r="F2474" s="49"/>
      <c r="G2474" s="41" t="str">
        <f>IF(C2474="","",VLOOKUP(WEEKDAY(C2474),LIST!$A$15:$B$21,2,FALSE))</f>
        <v/>
      </c>
      <c r="H2474" s="42" t="str">
        <f>IF(B2474="","",IF(L2474=LIST!$A$80,LIST!$A$78,IF(L2474=LIST!$A$81,LIST!$A$78,IF(L2474=LIST!$A$82,LIST!$A$78,IF(IFERROR(VLOOKUP(B2474,'PHR (Project Hourly Rate)'!B:G,6,FALSE),LIST!$A$78)=0,LIST!$A$79,L2474)))))</f>
        <v/>
      </c>
      <c r="I2474" s="42" t="str">
        <f>IF(B2474="","",IF(L2474=LIST!$A$75,"",IF(K2474=LIST!$A$76,LIST!$A$76,IF(L2474=LIST!$A$77,"",IF(L2474=LIST!$A$78,"",IF(L2474=LIST!$A$80,"",IF(L2474=LIST!$A$72,"",IF(L2474=LIST!$A$73,"",IF(L2474=LIST!$A$81,"",IF(L2474=LIST!$A$82,"",IF(L2474=LIST!$A$79,"",IF(K2474=LIST!$A$75,LIST!$A$75,ROUND(J2474*L2474,2)))))))))))))</f>
        <v/>
      </c>
      <c r="J2474" s="43">
        <f>IF(D2474="",0,IF(K2474=LIST!$A$75,0,IF(K2474=LIST!$A$76,0,IF(K2474=LIST!$A$77,0,IF(K2474=LIST!$A$78,0,(MIN(D2474,8)-K2474))))))</f>
        <v>0</v>
      </c>
      <c r="K2474" s="185" t="str">
        <f>IF(D2474="","",IF('CLAIM FORM'!$M$7="",0,IF(L2474=LIST!$A$78,0,IF('CLAIM FORM'!$M$7="R&amp;D",0,IF(E2474="",LIST!$A$75,IF(F2474=LIST!$F$30,0,IFERROR(((VLOOKUP(E2474,'TRAINING CODE'!B:D,3,FALSE)*MIN(D2474,8))),LIST!$A$76)))))))</f>
        <v/>
      </c>
      <c r="L2474" s="183" t="str">
        <f>IF(B2474="","",IF('CLAIM FORM'!$M$7="",LIST!$A$77,IFERROR(VLOOKUP(B2474,'PHR (Project Hourly Rate)'!B:G,6,FALSE),LIST!$A$78)))</f>
        <v/>
      </c>
    </row>
    <row r="2475" spans="1:12" ht="36" customHeight="1">
      <c r="A2475" s="184">
        <v>2473</v>
      </c>
      <c r="B2475" s="46"/>
      <c r="C2475" s="47"/>
      <c r="D2475" s="48"/>
      <c r="E2475" s="49"/>
      <c r="F2475" s="49"/>
      <c r="G2475" s="41" t="str">
        <f>IF(C2475="","",VLOOKUP(WEEKDAY(C2475),LIST!$A$15:$B$21,2,FALSE))</f>
        <v/>
      </c>
      <c r="H2475" s="42" t="str">
        <f>IF(B2475="","",IF(L2475=LIST!$A$80,LIST!$A$78,IF(L2475=LIST!$A$81,LIST!$A$78,IF(L2475=LIST!$A$82,LIST!$A$78,IF(IFERROR(VLOOKUP(B2475,'PHR (Project Hourly Rate)'!B:G,6,FALSE),LIST!$A$78)=0,LIST!$A$79,L2475)))))</f>
        <v/>
      </c>
      <c r="I2475" s="42" t="str">
        <f>IF(B2475="","",IF(L2475=LIST!$A$75,"",IF(K2475=LIST!$A$76,LIST!$A$76,IF(L2475=LIST!$A$77,"",IF(L2475=LIST!$A$78,"",IF(L2475=LIST!$A$80,"",IF(L2475=LIST!$A$72,"",IF(L2475=LIST!$A$73,"",IF(L2475=LIST!$A$81,"",IF(L2475=LIST!$A$82,"",IF(L2475=LIST!$A$79,"",IF(K2475=LIST!$A$75,LIST!$A$75,ROUND(J2475*L2475,2)))))))))))))</f>
        <v/>
      </c>
      <c r="J2475" s="43">
        <f>IF(D2475="",0,IF(K2475=LIST!$A$75,0,IF(K2475=LIST!$A$76,0,IF(K2475=LIST!$A$77,0,IF(K2475=LIST!$A$78,0,(MIN(D2475,8)-K2475))))))</f>
        <v>0</v>
      </c>
      <c r="K2475" s="185" t="str">
        <f>IF(D2475="","",IF('CLAIM FORM'!$M$7="",0,IF(L2475=LIST!$A$78,0,IF('CLAIM FORM'!$M$7="R&amp;D",0,IF(E2475="",LIST!$A$75,IF(F2475=LIST!$F$30,0,IFERROR(((VLOOKUP(E2475,'TRAINING CODE'!B:D,3,FALSE)*MIN(D2475,8))),LIST!$A$76)))))))</f>
        <v/>
      </c>
      <c r="L2475" s="183" t="str">
        <f>IF(B2475="","",IF('CLAIM FORM'!$M$7="",LIST!$A$77,IFERROR(VLOOKUP(B2475,'PHR (Project Hourly Rate)'!B:G,6,FALSE),LIST!$A$78)))</f>
        <v/>
      </c>
    </row>
    <row r="2476" spans="1:12" ht="36" customHeight="1">
      <c r="A2476" s="184">
        <v>2474</v>
      </c>
      <c r="B2476" s="46"/>
      <c r="C2476" s="47"/>
      <c r="D2476" s="48"/>
      <c r="E2476" s="49"/>
      <c r="F2476" s="49"/>
      <c r="G2476" s="41" t="str">
        <f>IF(C2476="","",VLOOKUP(WEEKDAY(C2476),LIST!$A$15:$B$21,2,FALSE))</f>
        <v/>
      </c>
      <c r="H2476" s="42" t="str">
        <f>IF(B2476="","",IF(L2476=LIST!$A$80,LIST!$A$78,IF(L2476=LIST!$A$81,LIST!$A$78,IF(L2476=LIST!$A$82,LIST!$A$78,IF(IFERROR(VLOOKUP(B2476,'PHR (Project Hourly Rate)'!B:G,6,FALSE),LIST!$A$78)=0,LIST!$A$79,L2476)))))</f>
        <v/>
      </c>
      <c r="I2476" s="42" t="str">
        <f>IF(B2476="","",IF(L2476=LIST!$A$75,"",IF(K2476=LIST!$A$76,LIST!$A$76,IF(L2476=LIST!$A$77,"",IF(L2476=LIST!$A$78,"",IF(L2476=LIST!$A$80,"",IF(L2476=LIST!$A$72,"",IF(L2476=LIST!$A$73,"",IF(L2476=LIST!$A$81,"",IF(L2476=LIST!$A$82,"",IF(L2476=LIST!$A$79,"",IF(K2476=LIST!$A$75,LIST!$A$75,ROUND(J2476*L2476,2)))))))))))))</f>
        <v/>
      </c>
      <c r="J2476" s="43">
        <f>IF(D2476="",0,IF(K2476=LIST!$A$75,0,IF(K2476=LIST!$A$76,0,IF(K2476=LIST!$A$77,0,IF(K2476=LIST!$A$78,0,(MIN(D2476,8)-K2476))))))</f>
        <v>0</v>
      </c>
      <c r="K2476" s="185" t="str">
        <f>IF(D2476="","",IF('CLAIM FORM'!$M$7="",0,IF(L2476=LIST!$A$78,0,IF('CLAIM FORM'!$M$7="R&amp;D",0,IF(E2476="",LIST!$A$75,IF(F2476=LIST!$F$30,0,IFERROR(((VLOOKUP(E2476,'TRAINING CODE'!B:D,3,FALSE)*MIN(D2476,8))),LIST!$A$76)))))))</f>
        <v/>
      </c>
      <c r="L2476" s="183" t="str">
        <f>IF(B2476="","",IF('CLAIM FORM'!$M$7="",LIST!$A$77,IFERROR(VLOOKUP(B2476,'PHR (Project Hourly Rate)'!B:G,6,FALSE),LIST!$A$78)))</f>
        <v/>
      </c>
    </row>
    <row r="2477" spans="1:12" ht="36" customHeight="1">
      <c r="A2477" s="184">
        <v>2475</v>
      </c>
      <c r="B2477" s="46"/>
      <c r="C2477" s="47"/>
      <c r="D2477" s="48"/>
      <c r="E2477" s="49"/>
      <c r="F2477" s="49"/>
      <c r="G2477" s="41" t="str">
        <f>IF(C2477="","",VLOOKUP(WEEKDAY(C2477),LIST!$A$15:$B$21,2,FALSE))</f>
        <v/>
      </c>
      <c r="H2477" s="42" t="str">
        <f>IF(B2477="","",IF(L2477=LIST!$A$80,LIST!$A$78,IF(L2477=LIST!$A$81,LIST!$A$78,IF(L2477=LIST!$A$82,LIST!$A$78,IF(IFERROR(VLOOKUP(B2477,'PHR (Project Hourly Rate)'!B:G,6,FALSE),LIST!$A$78)=0,LIST!$A$79,L2477)))))</f>
        <v/>
      </c>
      <c r="I2477" s="42" t="str">
        <f>IF(B2477="","",IF(L2477=LIST!$A$75,"",IF(K2477=LIST!$A$76,LIST!$A$76,IF(L2477=LIST!$A$77,"",IF(L2477=LIST!$A$78,"",IF(L2477=LIST!$A$80,"",IF(L2477=LIST!$A$72,"",IF(L2477=LIST!$A$73,"",IF(L2477=LIST!$A$81,"",IF(L2477=LIST!$A$82,"",IF(L2477=LIST!$A$79,"",IF(K2477=LIST!$A$75,LIST!$A$75,ROUND(J2477*L2477,2)))))))))))))</f>
        <v/>
      </c>
      <c r="J2477" s="43">
        <f>IF(D2477="",0,IF(K2477=LIST!$A$75,0,IF(K2477=LIST!$A$76,0,IF(K2477=LIST!$A$77,0,IF(K2477=LIST!$A$78,0,(MIN(D2477,8)-K2477))))))</f>
        <v>0</v>
      </c>
      <c r="K2477" s="185" t="str">
        <f>IF(D2477="","",IF('CLAIM FORM'!$M$7="",0,IF(L2477=LIST!$A$78,0,IF('CLAIM FORM'!$M$7="R&amp;D",0,IF(E2477="",LIST!$A$75,IF(F2477=LIST!$F$30,0,IFERROR(((VLOOKUP(E2477,'TRAINING CODE'!B:D,3,FALSE)*MIN(D2477,8))),LIST!$A$76)))))))</f>
        <v/>
      </c>
      <c r="L2477" s="183" t="str">
        <f>IF(B2477="","",IF('CLAIM FORM'!$M$7="",LIST!$A$77,IFERROR(VLOOKUP(B2477,'PHR (Project Hourly Rate)'!B:G,6,FALSE),LIST!$A$78)))</f>
        <v/>
      </c>
    </row>
    <row r="2478" spans="1:12" ht="36" customHeight="1">
      <c r="A2478" s="184">
        <v>2476</v>
      </c>
      <c r="B2478" s="46"/>
      <c r="C2478" s="47"/>
      <c r="D2478" s="48"/>
      <c r="E2478" s="49"/>
      <c r="F2478" s="49"/>
      <c r="G2478" s="41" t="str">
        <f>IF(C2478="","",VLOOKUP(WEEKDAY(C2478),LIST!$A$15:$B$21,2,FALSE))</f>
        <v/>
      </c>
      <c r="H2478" s="42" t="str">
        <f>IF(B2478="","",IF(L2478=LIST!$A$80,LIST!$A$78,IF(L2478=LIST!$A$81,LIST!$A$78,IF(L2478=LIST!$A$82,LIST!$A$78,IF(IFERROR(VLOOKUP(B2478,'PHR (Project Hourly Rate)'!B:G,6,FALSE),LIST!$A$78)=0,LIST!$A$79,L2478)))))</f>
        <v/>
      </c>
      <c r="I2478" s="42" t="str">
        <f>IF(B2478="","",IF(L2478=LIST!$A$75,"",IF(K2478=LIST!$A$76,LIST!$A$76,IF(L2478=LIST!$A$77,"",IF(L2478=LIST!$A$78,"",IF(L2478=LIST!$A$80,"",IF(L2478=LIST!$A$72,"",IF(L2478=LIST!$A$73,"",IF(L2478=LIST!$A$81,"",IF(L2478=LIST!$A$82,"",IF(L2478=LIST!$A$79,"",IF(K2478=LIST!$A$75,LIST!$A$75,ROUND(J2478*L2478,2)))))))))))))</f>
        <v/>
      </c>
      <c r="J2478" s="43">
        <f>IF(D2478="",0,IF(K2478=LIST!$A$75,0,IF(K2478=LIST!$A$76,0,IF(K2478=LIST!$A$77,0,IF(K2478=LIST!$A$78,0,(MIN(D2478,8)-K2478))))))</f>
        <v>0</v>
      </c>
      <c r="K2478" s="185" t="str">
        <f>IF(D2478="","",IF('CLAIM FORM'!$M$7="",0,IF(L2478=LIST!$A$78,0,IF('CLAIM FORM'!$M$7="R&amp;D",0,IF(E2478="",LIST!$A$75,IF(F2478=LIST!$F$30,0,IFERROR(((VLOOKUP(E2478,'TRAINING CODE'!B:D,3,FALSE)*MIN(D2478,8))),LIST!$A$76)))))))</f>
        <v/>
      </c>
      <c r="L2478" s="183" t="str">
        <f>IF(B2478="","",IF('CLAIM FORM'!$M$7="",LIST!$A$77,IFERROR(VLOOKUP(B2478,'PHR (Project Hourly Rate)'!B:G,6,FALSE),LIST!$A$78)))</f>
        <v/>
      </c>
    </row>
    <row r="2479" spans="1:12" ht="36" customHeight="1">
      <c r="A2479" s="184">
        <v>2477</v>
      </c>
      <c r="B2479" s="46"/>
      <c r="C2479" s="47"/>
      <c r="D2479" s="48"/>
      <c r="E2479" s="49"/>
      <c r="F2479" s="49"/>
      <c r="G2479" s="41" t="str">
        <f>IF(C2479="","",VLOOKUP(WEEKDAY(C2479),LIST!$A$15:$B$21,2,FALSE))</f>
        <v/>
      </c>
      <c r="H2479" s="42" t="str">
        <f>IF(B2479="","",IF(L2479=LIST!$A$80,LIST!$A$78,IF(L2479=LIST!$A$81,LIST!$A$78,IF(L2479=LIST!$A$82,LIST!$A$78,IF(IFERROR(VLOOKUP(B2479,'PHR (Project Hourly Rate)'!B:G,6,FALSE),LIST!$A$78)=0,LIST!$A$79,L2479)))))</f>
        <v/>
      </c>
      <c r="I2479" s="42" t="str">
        <f>IF(B2479="","",IF(L2479=LIST!$A$75,"",IF(K2479=LIST!$A$76,LIST!$A$76,IF(L2479=LIST!$A$77,"",IF(L2479=LIST!$A$78,"",IF(L2479=LIST!$A$80,"",IF(L2479=LIST!$A$72,"",IF(L2479=LIST!$A$73,"",IF(L2479=LIST!$A$81,"",IF(L2479=LIST!$A$82,"",IF(L2479=LIST!$A$79,"",IF(K2479=LIST!$A$75,LIST!$A$75,ROUND(J2479*L2479,2)))))))))))))</f>
        <v/>
      </c>
      <c r="J2479" s="43">
        <f>IF(D2479="",0,IF(K2479=LIST!$A$75,0,IF(K2479=LIST!$A$76,0,IF(K2479=LIST!$A$77,0,IF(K2479=LIST!$A$78,0,(MIN(D2479,8)-K2479))))))</f>
        <v>0</v>
      </c>
      <c r="K2479" s="185" t="str">
        <f>IF(D2479="","",IF('CLAIM FORM'!$M$7="",0,IF(L2479=LIST!$A$78,0,IF('CLAIM FORM'!$M$7="R&amp;D",0,IF(E2479="",LIST!$A$75,IF(F2479=LIST!$F$30,0,IFERROR(((VLOOKUP(E2479,'TRAINING CODE'!B:D,3,FALSE)*MIN(D2479,8))),LIST!$A$76)))))))</f>
        <v/>
      </c>
      <c r="L2479" s="183" t="str">
        <f>IF(B2479="","",IF('CLAIM FORM'!$M$7="",LIST!$A$77,IFERROR(VLOOKUP(B2479,'PHR (Project Hourly Rate)'!B:G,6,FALSE),LIST!$A$78)))</f>
        <v/>
      </c>
    </row>
    <row r="2480" spans="1:12" ht="36" customHeight="1">
      <c r="A2480" s="184">
        <v>2478</v>
      </c>
      <c r="B2480" s="46"/>
      <c r="C2480" s="47"/>
      <c r="D2480" s="48"/>
      <c r="E2480" s="49"/>
      <c r="F2480" s="49"/>
      <c r="G2480" s="41" t="str">
        <f>IF(C2480="","",VLOOKUP(WEEKDAY(C2480),LIST!$A$15:$B$21,2,FALSE))</f>
        <v/>
      </c>
      <c r="H2480" s="42" t="str">
        <f>IF(B2480="","",IF(L2480=LIST!$A$80,LIST!$A$78,IF(L2480=LIST!$A$81,LIST!$A$78,IF(L2480=LIST!$A$82,LIST!$A$78,IF(IFERROR(VLOOKUP(B2480,'PHR (Project Hourly Rate)'!B:G,6,FALSE),LIST!$A$78)=0,LIST!$A$79,L2480)))))</f>
        <v/>
      </c>
      <c r="I2480" s="42" t="str">
        <f>IF(B2480="","",IF(L2480=LIST!$A$75,"",IF(K2480=LIST!$A$76,LIST!$A$76,IF(L2480=LIST!$A$77,"",IF(L2480=LIST!$A$78,"",IF(L2480=LIST!$A$80,"",IF(L2480=LIST!$A$72,"",IF(L2480=LIST!$A$73,"",IF(L2480=LIST!$A$81,"",IF(L2480=LIST!$A$82,"",IF(L2480=LIST!$A$79,"",IF(K2480=LIST!$A$75,LIST!$A$75,ROUND(J2480*L2480,2)))))))))))))</f>
        <v/>
      </c>
      <c r="J2480" s="43">
        <f>IF(D2480="",0,IF(K2480=LIST!$A$75,0,IF(K2480=LIST!$A$76,0,IF(K2480=LIST!$A$77,0,IF(K2480=LIST!$A$78,0,(MIN(D2480,8)-K2480))))))</f>
        <v>0</v>
      </c>
      <c r="K2480" s="185" t="str">
        <f>IF(D2480="","",IF('CLAIM FORM'!$M$7="",0,IF(L2480=LIST!$A$78,0,IF('CLAIM FORM'!$M$7="R&amp;D",0,IF(E2480="",LIST!$A$75,IF(F2480=LIST!$F$30,0,IFERROR(((VLOOKUP(E2480,'TRAINING CODE'!B:D,3,FALSE)*MIN(D2480,8))),LIST!$A$76)))))))</f>
        <v/>
      </c>
      <c r="L2480" s="183" t="str">
        <f>IF(B2480="","",IF('CLAIM FORM'!$M$7="",LIST!$A$77,IFERROR(VLOOKUP(B2480,'PHR (Project Hourly Rate)'!B:G,6,FALSE),LIST!$A$78)))</f>
        <v/>
      </c>
    </row>
    <row r="2481" spans="1:12" ht="36" customHeight="1">
      <c r="A2481" s="184">
        <v>2479</v>
      </c>
      <c r="B2481" s="46"/>
      <c r="C2481" s="47"/>
      <c r="D2481" s="48"/>
      <c r="E2481" s="49"/>
      <c r="F2481" s="49"/>
      <c r="G2481" s="41" t="str">
        <f>IF(C2481="","",VLOOKUP(WEEKDAY(C2481),LIST!$A$15:$B$21,2,FALSE))</f>
        <v/>
      </c>
      <c r="H2481" s="42" t="str">
        <f>IF(B2481="","",IF(L2481=LIST!$A$80,LIST!$A$78,IF(L2481=LIST!$A$81,LIST!$A$78,IF(L2481=LIST!$A$82,LIST!$A$78,IF(IFERROR(VLOOKUP(B2481,'PHR (Project Hourly Rate)'!B:G,6,FALSE),LIST!$A$78)=0,LIST!$A$79,L2481)))))</f>
        <v/>
      </c>
      <c r="I2481" s="42" t="str">
        <f>IF(B2481="","",IF(L2481=LIST!$A$75,"",IF(K2481=LIST!$A$76,LIST!$A$76,IF(L2481=LIST!$A$77,"",IF(L2481=LIST!$A$78,"",IF(L2481=LIST!$A$80,"",IF(L2481=LIST!$A$72,"",IF(L2481=LIST!$A$73,"",IF(L2481=LIST!$A$81,"",IF(L2481=LIST!$A$82,"",IF(L2481=LIST!$A$79,"",IF(K2481=LIST!$A$75,LIST!$A$75,ROUND(J2481*L2481,2)))))))))))))</f>
        <v/>
      </c>
      <c r="J2481" s="43">
        <f>IF(D2481="",0,IF(K2481=LIST!$A$75,0,IF(K2481=LIST!$A$76,0,IF(K2481=LIST!$A$77,0,IF(K2481=LIST!$A$78,0,(MIN(D2481,8)-K2481))))))</f>
        <v>0</v>
      </c>
      <c r="K2481" s="185" t="str">
        <f>IF(D2481="","",IF('CLAIM FORM'!$M$7="",0,IF(L2481=LIST!$A$78,0,IF('CLAIM FORM'!$M$7="R&amp;D",0,IF(E2481="",LIST!$A$75,IF(F2481=LIST!$F$30,0,IFERROR(((VLOOKUP(E2481,'TRAINING CODE'!B:D,3,FALSE)*MIN(D2481,8))),LIST!$A$76)))))))</f>
        <v/>
      </c>
      <c r="L2481" s="183" t="str">
        <f>IF(B2481="","",IF('CLAIM FORM'!$M$7="",LIST!$A$77,IFERROR(VLOOKUP(B2481,'PHR (Project Hourly Rate)'!B:G,6,FALSE),LIST!$A$78)))</f>
        <v/>
      </c>
    </row>
    <row r="2482" spans="1:12" ht="36" customHeight="1">
      <c r="A2482" s="184">
        <v>2480</v>
      </c>
      <c r="B2482" s="46"/>
      <c r="C2482" s="47"/>
      <c r="D2482" s="48"/>
      <c r="E2482" s="49"/>
      <c r="F2482" s="49"/>
      <c r="G2482" s="41" t="str">
        <f>IF(C2482="","",VLOOKUP(WEEKDAY(C2482),LIST!$A$15:$B$21,2,FALSE))</f>
        <v/>
      </c>
      <c r="H2482" s="42" t="str">
        <f>IF(B2482="","",IF(L2482=LIST!$A$80,LIST!$A$78,IF(L2482=LIST!$A$81,LIST!$A$78,IF(L2482=LIST!$A$82,LIST!$A$78,IF(IFERROR(VLOOKUP(B2482,'PHR (Project Hourly Rate)'!B:G,6,FALSE),LIST!$A$78)=0,LIST!$A$79,L2482)))))</f>
        <v/>
      </c>
      <c r="I2482" s="42" t="str">
        <f>IF(B2482="","",IF(L2482=LIST!$A$75,"",IF(K2482=LIST!$A$76,LIST!$A$76,IF(L2482=LIST!$A$77,"",IF(L2482=LIST!$A$78,"",IF(L2482=LIST!$A$80,"",IF(L2482=LIST!$A$72,"",IF(L2482=LIST!$A$73,"",IF(L2482=LIST!$A$81,"",IF(L2482=LIST!$A$82,"",IF(L2482=LIST!$A$79,"",IF(K2482=LIST!$A$75,LIST!$A$75,ROUND(J2482*L2482,2)))))))))))))</f>
        <v/>
      </c>
      <c r="J2482" s="43">
        <f>IF(D2482="",0,IF(K2482=LIST!$A$75,0,IF(K2482=LIST!$A$76,0,IF(K2482=LIST!$A$77,0,IF(K2482=LIST!$A$78,0,(MIN(D2482,8)-K2482))))))</f>
        <v>0</v>
      </c>
      <c r="K2482" s="185" t="str">
        <f>IF(D2482="","",IF('CLAIM FORM'!$M$7="",0,IF(L2482=LIST!$A$78,0,IF('CLAIM FORM'!$M$7="R&amp;D",0,IF(E2482="",LIST!$A$75,IF(F2482=LIST!$F$30,0,IFERROR(((VLOOKUP(E2482,'TRAINING CODE'!B:D,3,FALSE)*MIN(D2482,8))),LIST!$A$76)))))))</f>
        <v/>
      </c>
      <c r="L2482" s="183" t="str">
        <f>IF(B2482="","",IF('CLAIM FORM'!$M$7="",LIST!$A$77,IFERROR(VLOOKUP(B2482,'PHR (Project Hourly Rate)'!B:G,6,FALSE),LIST!$A$78)))</f>
        <v/>
      </c>
    </row>
    <row r="2483" spans="1:12" ht="36" customHeight="1">
      <c r="A2483" s="184">
        <v>2481</v>
      </c>
      <c r="B2483" s="46"/>
      <c r="C2483" s="47"/>
      <c r="D2483" s="48"/>
      <c r="E2483" s="49"/>
      <c r="F2483" s="49"/>
      <c r="G2483" s="41" t="str">
        <f>IF(C2483="","",VLOOKUP(WEEKDAY(C2483),LIST!$A$15:$B$21,2,FALSE))</f>
        <v/>
      </c>
      <c r="H2483" s="42" t="str">
        <f>IF(B2483="","",IF(L2483=LIST!$A$80,LIST!$A$78,IF(L2483=LIST!$A$81,LIST!$A$78,IF(L2483=LIST!$A$82,LIST!$A$78,IF(IFERROR(VLOOKUP(B2483,'PHR (Project Hourly Rate)'!B:G,6,FALSE),LIST!$A$78)=0,LIST!$A$79,L2483)))))</f>
        <v/>
      </c>
      <c r="I2483" s="42" t="str">
        <f>IF(B2483="","",IF(L2483=LIST!$A$75,"",IF(K2483=LIST!$A$76,LIST!$A$76,IF(L2483=LIST!$A$77,"",IF(L2483=LIST!$A$78,"",IF(L2483=LIST!$A$80,"",IF(L2483=LIST!$A$72,"",IF(L2483=LIST!$A$73,"",IF(L2483=LIST!$A$81,"",IF(L2483=LIST!$A$82,"",IF(L2483=LIST!$A$79,"",IF(K2483=LIST!$A$75,LIST!$A$75,ROUND(J2483*L2483,2)))))))))))))</f>
        <v/>
      </c>
      <c r="J2483" s="43">
        <f>IF(D2483="",0,IF(K2483=LIST!$A$75,0,IF(K2483=LIST!$A$76,0,IF(K2483=LIST!$A$77,0,IF(K2483=LIST!$A$78,0,(MIN(D2483,8)-K2483))))))</f>
        <v>0</v>
      </c>
      <c r="K2483" s="185" t="str">
        <f>IF(D2483="","",IF('CLAIM FORM'!$M$7="",0,IF(L2483=LIST!$A$78,0,IF('CLAIM FORM'!$M$7="R&amp;D",0,IF(E2483="",LIST!$A$75,IF(F2483=LIST!$F$30,0,IFERROR(((VLOOKUP(E2483,'TRAINING CODE'!B:D,3,FALSE)*MIN(D2483,8))),LIST!$A$76)))))))</f>
        <v/>
      </c>
      <c r="L2483" s="183" t="str">
        <f>IF(B2483="","",IF('CLAIM FORM'!$M$7="",LIST!$A$77,IFERROR(VLOOKUP(B2483,'PHR (Project Hourly Rate)'!B:G,6,FALSE),LIST!$A$78)))</f>
        <v/>
      </c>
    </row>
    <row r="2484" spans="1:12" ht="36" customHeight="1">
      <c r="A2484" s="184">
        <v>2482</v>
      </c>
      <c r="B2484" s="46"/>
      <c r="C2484" s="47"/>
      <c r="D2484" s="48"/>
      <c r="E2484" s="49"/>
      <c r="F2484" s="49"/>
      <c r="G2484" s="41" t="str">
        <f>IF(C2484="","",VLOOKUP(WEEKDAY(C2484),LIST!$A$15:$B$21,2,FALSE))</f>
        <v/>
      </c>
      <c r="H2484" s="42" t="str">
        <f>IF(B2484="","",IF(L2484=LIST!$A$80,LIST!$A$78,IF(L2484=LIST!$A$81,LIST!$A$78,IF(L2484=LIST!$A$82,LIST!$A$78,IF(IFERROR(VLOOKUP(B2484,'PHR (Project Hourly Rate)'!B:G,6,FALSE),LIST!$A$78)=0,LIST!$A$79,L2484)))))</f>
        <v/>
      </c>
      <c r="I2484" s="42" t="str">
        <f>IF(B2484="","",IF(L2484=LIST!$A$75,"",IF(K2484=LIST!$A$76,LIST!$A$76,IF(L2484=LIST!$A$77,"",IF(L2484=LIST!$A$78,"",IF(L2484=LIST!$A$80,"",IF(L2484=LIST!$A$72,"",IF(L2484=LIST!$A$73,"",IF(L2484=LIST!$A$81,"",IF(L2484=LIST!$A$82,"",IF(L2484=LIST!$A$79,"",IF(K2484=LIST!$A$75,LIST!$A$75,ROUND(J2484*L2484,2)))))))))))))</f>
        <v/>
      </c>
      <c r="J2484" s="43">
        <f>IF(D2484="",0,IF(K2484=LIST!$A$75,0,IF(K2484=LIST!$A$76,0,IF(K2484=LIST!$A$77,0,IF(K2484=LIST!$A$78,0,(MIN(D2484,8)-K2484))))))</f>
        <v>0</v>
      </c>
      <c r="K2484" s="185" t="str">
        <f>IF(D2484="","",IF('CLAIM FORM'!$M$7="",0,IF(L2484=LIST!$A$78,0,IF('CLAIM FORM'!$M$7="R&amp;D",0,IF(E2484="",LIST!$A$75,IF(F2484=LIST!$F$30,0,IFERROR(((VLOOKUP(E2484,'TRAINING CODE'!B:D,3,FALSE)*MIN(D2484,8))),LIST!$A$76)))))))</f>
        <v/>
      </c>
      <c r="L2484" s="183" t="str">
        <f>IF(B2484="","",IF('CLAIM FORM'!$M$7="",LIST!$A$77,IFERROR(VLOOKUP(B2484,'PHR (Project Hourly Rate)'!B:G,6,FALSE),LIST!$A$78)))</f>
        <v/>
      </c>
    </row>
    <row r="2485" spans="1:12" ht="36" customHeight="1">
      <c r="A2485" s="184">
        <v>2483</v>
      </c>
      <c r="B2485" s="46"/>
      <c r="C2485" s="47"/>
      <c r="D2485" s="48"/>
      <c r="E2485" s="49"/>
      <c r="F2485" s="49"/>
      <c r="G2485" s="41" t="str">
        <f>IF(C2485="","",VLOOKUP(WEEKDAY(C2485),LIST!$A$15:$B$21,2,FALSE))</f>
        <v/>
      </c>
      <c r="H2485" s="42" t="str">
        <f>IF(B2485="","",IF(L2485=LIST!$A$80,LIST!$A$78,IF(L2485=LIST!$A$81,LIST!$A$78,IF(L2485=LIST!$A$82,LIST!$A$78,IF(IFERROR(VLOOKUP(B2485,'PHR (Project Hourly Rate)'!B:G,6,FALSE),LIST!$A$78)=0,LIST!$A$79,L2485)))))</f>
        <v/>
      </c>
      <c r="I2485" s="42" t="str">
        <f>IF(B2485="","",IF(L2485=LIST!$A$75,"",IF(K2485=LIST!$A$76,LIST!$A$76,IF(L2485=LIST!$A$77,"",IF(L2485=LIST!$A$78,"",IF(L2485=LIST!$A$80,"",IF(L2485=LIST!$A$72,"",IF(L2485=LIST!$A$73,"",IF(L2485=LIST!$A$81,"",IF(L2485=LIST!$A$82,"",IF(L2485=LIST!$A$79,"",IF(K2485=LIST!$A$75,LIST!$A$75,ROUND(J2485*L2485,2)))))))))))))</f>
        <v/>
      </c>
      <c r="J2485" s="43">
        <f>IF(D2485="",0,IF(K2485=LIST!$A$75,0,IF(K2485=LIST!$A$76,0,IF(K2485=LIST!$A$77,0,IF(K2485=LIST!$A$78,0,(MIN(D2485,8)-K2485))))))</f>
        <v>0</v>
      </c>
      <c r="K2485" s="185" t="str">
        <f>IF(D2485="","",IF('CLAIM FORM'!$M$7="",0,IF(L2485=LIST!$A$78,0,IF('CLAIM FORM'!$M$7="R&amp;D",0,IF(E2485="",LIST!$A$75,IF(F2485=LIST!$F$30,0,IFERROR(((VLOOKUP(E2485,'TRAINING CODE'!B:D,3,FALSE)*MIN(D2485,8))),LIST!$A$76)))))))</f>
        <v/>
      </c>
      <c r="L2485" s="183" t="str">
        <f>IF(B2485="","",IF('CLAIM FORM'!$M$7="",LIST!$A$77,IFERROR(VLOOKUP(B2485,'PHR (Project Hourly Rate)'!B:G,6,FALSE),LIST!$A$78)))</f>
        <v/>
      </c>
    </row>
    <row r="2486" spans="1:12" ht="36" customHeight="1">
      <c r="A2486" s="184">
        <v>2484</v>
      </c>
      <c r="B2486" s="46"/>
      <c r="C2486" s="47"/>
      <c r="D2486" s="48"/>
      <c r="E2486" s="49"/>
      <c r="F2486" s="49"/>
      <c r="G2486" s="41" t="str">
        <f>IF(C2486="","",VLOOKUP(WEEKDAY(C2486),LIST!$A$15:$B$21,2,FALSE))</f>
        <v/>
      </c>
      <c r="H2486" s="42" t="str">
        <f>IF(B2486="","",IF(L2486=LIST!$A$80,LIST!$A$78,IF(L2486=LIST!$A$81,LIST!$A$78,IF(L2486=LIST!$A$82,LIST!$A$78,IF(IFERROR(VLOOKUP(B2486,'PHR (Project Hourly Rate)'!B:G,6,FALSE),LIST!$A$78)=0,LIST!$A$79,L2486)))))</f>
        <v/>
      </c>
      <c r="I2486" s="42" t="str">
        <f>IF(B2486="","",IF(L2486=LIST!$A$75,"",IF(K2486=LIST!$A$76,LIST!$A$76,IF(L2486=LIST!$A$77,"",IF(L2486=LIST!$A$78,"",IF(L2486=LIST!$A$80,"",IF(L2486=LIST!$A$72,"",IF(L2486=LIST!$A$73,"",IF(L2486=LIST!$A$81,"",IF(L2486=LIST!$A$82,"",IF(L2486=LIST!$A$79,"",IF(K2486=LIST!$A$75,LIST!$A$75,ROUND(J2486*L2486,2)))))))))))))</f>
        <v/>
      </c>
      <c r="J2486" s="43">
        <f>IF(D2486="",0,IF(K2486=LIST!$A$75,0,IF(K2486=LIST!$A$76,0,IF(K2486=LIST!$A$77,0,IF(K2486=LIST!$A$78,0,(MIN(D2486,8)-K2486))))))</f>
        <v>0</v>
      </c>
      <c r="K2486" s="185" t="str">
        <f>IF(D2486="","",IF('CLAIM FORM'!$M$7="",0,IF(L2486=LIST!$A$78,0,IF('CLAIM FORM'!$M$7="R&amp;D",0,IF(E2486="",LIST!$A$75,IF(F2486=LIST!$F$30,0,IFERROR(((VLOOKUP(E2486,'TRAINING CODE'!B:D,3,FALSE)*MIN(D2486,8))),LIST!$A$76)))))))</f>
        <v/>
      </c>
      <c r="L2486" s="183" t="str">
        <f>IF(B2486="","",IF('CLAIM FORM'!$M$7="",LIST!$A$77,IFERROR(VLOOKUP(B2486,'PHR (Project Hourly Rate)'!B:G,6,FALSE),LIST!$A$78)))</f>
        <v/>
      </c>
    </row>
    <row r="2487" spans="1:12" ht="36" customHeight="1">
      <c r="A2487" s="184">
        <v>2485</v>
      </c>
      <c r="B2487" s="46"/>
      <c r="C2487" s="47"/>
      <c r="D2487" s="48"/>
      <c r="E2487" s="49"/>
      <c r="F2487" s="49"/>
      <c r="G2487" s="41" t="str">
        <f>IF(C2487="","",VLOOKUP(WEEKDAY(C2487),LIST!$A$15:$B$21,2,FALSE))</f>
        <v/>
      </c>
      <c r="H2487" s="42" t="str">
        <f>IF(B2487="","",IF(L2487=LIST!$A$80,LIST!$A$78,IF(L2487=LIST!$A$81,LIST!$A$78,IF(L2487=LIST!$A$82,LIST!$A$78,IF(IFERROR(VLOOKUP(B2487,'PHR (Project Hourly Rate)'!B:G,6,FALSE),LIST!$A$78)=0,LIST!$A$79,L2487)))))</f>
        <v/>
      </c>
      <c r="I2487" s="42" t="str">
        <f>IF(B2487="","",IF(L2487=LIST!$A$75,"",IF(K2487=LIST!$A$76,LIST!$A$76,IF(L2487=LIST!$A$77,"",IF(L2487=LIST!$A$78,"",IF(L2487=LIST!$A$80,"",IF(L2487=LIST!$A$72,"",IF(L2487=LIST!$A$73,"",IF(L2487=LIST!$A$81,"",IF(L2487=LIST!$A$82,"",IF(L2487=LIST!$A$79,"",IF(K2487=LIST!$A$75,LIST!$A$75,ROUND(J2487*L2487,2)))))))))))))</f>
        <v/>
      </c>
      <c r="J2487" s="43">
        <f>IF(D2487="",0,IF(K2487=LIST!$A$75,0,IF(K2487=LIST!$A$76,0,IF(K2487=LIST!$A$77,0,IF(K2487=LIST!$A$78,0,(MIN(D2487,8)-K2487))))))</f>
        <v>0</v>
      </c>
      <c r="K2487" s="185" t="str">
        <f>IF(D2487="","",IF('CLAIM FORM'!$M$7="",0,IF(L2487=LIST!$A$78,0,IF('CLAIM FORM'!$M$7="R&amp;D",0,IF(E2487="",LIST!$A$75,IF(F2487=LIST!$F$30,0,IFERROR(((VLOOKUP(E2487,'TRAINING CODE'!B:D,3,FALSE)*MIN(D2487,8))),LIST!$A$76)))))))</f>
        <v/>
      </c>
      <c r="L2487" s="183" t="str">
        <f>IF(B2487="","",IF('CLAIM FORM'!$M$7="",LIST!$A$77,IFERROR(VLOOKUP(B2487,'PHR (Project Hourly Rate)'!B:G,6,FALSE),LIST!$A$78)))</f>
        <v/>
      </c>
    </row>
    <row r="2488" spans="1:12" ht="36" customHeight="1">
      <c r="A2488" s="184">
        <v>2486</v>
      </c>
      <c r="B2488" s="46"/>
      <c r="C2488" s="47"/>
      <c r="D2488" s="48"/>
      <c r="E2488" s="49"/>
      <c r="F2488" s="49"/>
      <c r="G2488" s="41" t="str">
        <f>IF(C2488="","",VLOOKUP(WEEKDAY(C2488),LIST!$A$15:$B$21,2,FALSE))</f>
        <v/>
      </c>
      <c r="H2488" s="42" t="str">
        <f>IF(B2488="","",IF(L2488=LIST!$A$80,LIST!$A$78,IF(L2488=LIST!$A$81,LIST!$A$78,IF(L2488=LIST!$A$82,LIST!$A$78,IF(IFERROR(VLOOKUP(B2488,'PHR (Project Hourly Rate)'!B:G,6,FALSE),LIST!$A$78)=0,LIST!$A$79,L2488)))))</f>
        <v/>
      </c>
      <c r="I2488" s="42" t="str">
        <f>IF(B2488="","",IF(L2488=LIST!$A$75,"",IF(K2488=LIST!$A$76,LIST!$A$76,IF(L2488=LIST!$A$77,"",IF(L2488=LIST!$A$78,"",IF(L2488=LIST!$A$80,"",IF(L2488=LIST!$A$72,"",IF(L2488=LIST!$A$73,"",IF(L2488=LIST!$A$81,"",IF(L2488=LIST!$A$82,"",IF(L2488=LIST!$A$79,"",IF(K2488=LIST!$A$75,LIST!$A$75,ROUND(J2488*L2488,2)))))))))))))</f>
        <v/>
      </c>
      <c r="J2488" s="43">
        <f>IF(D2488="",0,IF(K2488=LIST!$A$75,0,IF(K2488=LIST!$A$76,0,IF(K2488=LIST!$A$77,0,IF(K2488=LIST!$A$78,0,(MIN(D2488,8)-K2488))))))</f>
        <v>0</v>
      </c>
      <c r="K2488" s="185" t="str">
        <f>IF(D2488="","",IF('CLAIM FORM'!$M$7="",0,IF(L2488=LIST!$A$78,0,IF('CLAIM FORM'!$M$7="R&amp;D",0,IF(E2488="",LIST!$A$75,IF(F2488=LIST!$F$30,0,IFERROR(((VLOOKUP(E2488,'TRAINING CODE'!B:D,3,FALSE)*MIN(D2488,8))),LIST!$A$76)))))))</f>
        <v/>
      </c>
      <c r="L2488" s="183" t="str">
        <f>IF(B2488="","",IF('CLAIM FORM'!$M$7="",LIST!$A$77,IFERROR(VLOOKUP(B2488,'PHR (Project Hourly Rate)'!B:G,6,FALSE),LIST!$A$78)))</f>
        <v/>
      </c>
    </row>
    <row r="2489" spans="1:12" ht="36" customHeight="1">
      <c r="A2489" s="184">
        <v>2487</v>
      </c>
      <c r="B2489" s="46"/>
      <c r="C2489" s="47"/>
      <c r="D2489" s="48"/>
      <c r="E2489" s="49"/>
      <c r="F2489" s="49"/>
      <c r="G2489" s="41" t="str">
        <f>IF(C2489="","",VLOOKUP(WEEKDAY(C2489),LIST!$A$15:$B$21,2,FALSE))</f>
        <v/>
      </c>
      <c r="H2489" s="42" t="str">
        <f>IF(B2489="","",IF(L2489=LIST!$A$80,LIST!$A$78,IF(L2489=LIST!$A$81,LIST!$A$78,IF(L2489=LIST!$A$82,LIST!$A$78,IF(IFERROR(VLOOKUP(B2489,'PHR (Project Hourly Rate)'!B:G,6,FALSE),LIST!$A$78)=0,LIST!$A$79,L2489)))))</f>
        <v/>
      </c>
      <c r="I2489" s="42" t="str">
        <f>IF(B2489="","",IF(L2489=LIST!$A$75,"",IF(K2489=LIST!$A$76,LIST!$A$76,IF(L2489=LIST!$A$77,"",IF(L2489=LIST!$A$78,"",IF(L2489=LIST!$A$80,"",IF(L2489=LIST!$A$72,"",IF(L2489=LIST!$A$73,"",IF(L2489=LIST!$A$81,"",IF(L2489=LIST!$A$82,"",IF(L2489=LIST!$A$79,"",IF(K2489=LIST!$A$75,LIST!$A$75,ROUND(J2489*L2489,2)))))))))))))</f>
        <v/>
      </c>
      <c r="J2489" s="43">
        <f>IF(D2489="",0,IF(K2489=LIST!$A$75,0,IF(K2489=LIST!$A$76,0,IF(K2489=LIST!$A$77,0,IF(K2489=LIST!$A$78,0,(MIN(D2489,8)-K2489))))))</f>
        <v>0</v>
      </c>
      <c r="K2489" s="185" t="str">
        <f>IF(D2489="","",IF('CLAIM FORM'!$M$7="",0,IF(L2489=LIST!$A$78,0,IF('CLAIM FORM'!$M$7="R&amp;D",0,IF(E2489="",LIST!$A$75,IF(F2489=LIST!$F$30,0,IFERROR(((VLOOKUP(E2489,'TRAINING CODE'!B:D,3,FALSE)*MIN(D2489,8))),LIST!$A$76)))))))</f>
        <v/>
      </c>
      <c r="L2489" s="183" t="str">
        <f>IF(B2489="","",IF('CLAIM FORM'!$M$7="",LIST!$A$77,IFERROR(VLOOKUP(B2489,'PHR (Project Hourly Rate)'!B:G,6,FALSE),LIST!$A$78)))</f>
        <v/>
      </c>
    </row>
    <row r="2490" spans="1:12" ht="36" customHeight="1">
      <c r="A2490" s="184">
        <v>2488</v>
      </c>
      <c r="B2490" s="46"/>
      <c r="C2490" s="47"/>
      <c r="D2490" s="48"/>
      <c r="E2490" s="49"/>
      <c r="F2490" s="49"/>
      <c r="G2490" s="41" t="str">
        <f>IF(C2490="","",VLOOKUP(WEEKDAY(C2490),LIST!$A$15:$B$21,2,FALSE))</f>
        <v/>
      </c>
      <c r="H2490" s="42" t="str">
        <f>IF(B2490="","",IF(L2490=LIST!$A$80,LIST!$A$78,IF(L2490=LIST!$A$81,LIST!$A$78,IF(L2490=LIST!$A$82,LIST!$A$78,IF(IFERROR(VLOOKUP(B2490,'PHR (Project Hourly Rate)'!B:G,6,FALSE),LIST!$A$78)=0,LIST!$A$79,L2490)))))</f>
        <v/>
      </c>
      <c r="I2490" s="42" t="str">
        <f>IF(B2490="","",IF(L2490=LIST!$A$75,"",IF(K2490=LIST!$A$76,LIST!$A$76,IF(L2490=LIST!$A$77,"",IF(L2490=LIST!$A$78,"",IF(L2490=LIST!$A$80,"",IF(L2490=LIST!$A$72,"",IF(L2490=LIST!$A$73,"",IF(L2490=LIST!$A$81,"",IF(L2490=LIST!$A$82,"",IF(L2490=LIST!$A$79,"",IF(K2490=LIST!$A$75,LIST!$A$75,ROUND(J2490*L2490,2)))))))))))))</f>
        <v/>
      </c>
      <c r="J2490" s="43">
        <f>IF(D2490="",0,IF(K2490=LIST!$A$75,0,IF(K2490=LIST!$A$76,0,IF(K2490=LIST!$A$77,0,IF(K2490=LIST!$A$78,0,(MIN(D2490,8)-K2490))))))</f>
        <v>0</v>
      </c>
      <c r="K2490" s="185" t="str">
        <f>IF(D2490="","",IF('CLAIM FORM'!$M$7="",0,IF(L2490=LIST!$A$78,0,IF('CLAIM FORM'!$M$7="R&amp;D",0,IF(E2490="",LIST!$A$75,IF(F2490=LIST!$F$30,0,IFERROR(((VLOOKUP(E2490,'TRAINING CODE'!B:D,3,FALSE)*MIN(D2490,8))),LIST!$A$76)))))))</f>
        <v/>
      </c>
      <c r="L2490" s="183" t="str">
        <f>IF(B2490="","",IF('CLAIM FORM'!$M$7="",LIST!$A$77,IFERROR(VLOOKUP(B2490,'PHR (Project Hourly Rate)'!B:G,6,FALSE),LIST!$A$78)))</f>
        <v/>
      </c>
    </row>
    <row r="2491" spans="1:12" ht="36" customHeight="1">
      <c r="A2491" s="184">
        <v>2489</v>
      </c>
      <c r="B2491" s="46"/>
      <c r="C2491" s="47"/>
      <c r="D2491" s="48"/>
      <c r="E2491" s="49"/>
      <c r="F2491" s="49"/>
      <c r="G2491" s="41" t="str">
        <f>IF(C2491="","",VLOOKUP(WEEKDAY(C2491),LIST!$A$15:$B$21,2,FALSE))</f>
        <v/>
      </c>
      <c r="H2491" s="42" t="str">
        <f>IF(B2491="","",IF(L2491=LIST!$A$80,LIST!$A$78,IF(L2491=LIST!$A$81,LIST!$A$78,IF(L2491=LIST!$A$82,LIST!$A$78,IF(IFERROR(VLOOKUP(B2491,'PHR (Project Hourly Rate)'!B:G,6,FALSE),LIST!$A$78)=0,LIST!$A$79,L2491)))))</f>
        <v/>
      </c>
      <c r="I2491" s="42" t="str">
        <f>IF(B2491="","",IF(L2491=LIST!$A$75,"",IF(K2491=LIST!$A$76,LIST!$A$76,IF(L2491=LIST!$A$77,"",IF(L2491=LIST!$A$78,"",IF(L2491=LIST!$A$80,"",IF(L2491=LIST!$A$72,"",IF(L2491=LIST!$A$73,"",IF(L2491=LIST!$A$81,"",IF(L2491=LIST!$A$82,"",IF(L2491=LIST!$A$79,"",IF(K2491=LIST!$A$75,LIST!$A$75,ROUND(J2491*L2491,2)))))))))))))</f>
        <v/>
      </c>
      <c r="J2491" s="43">
        <f>IF(D2491="",0,IF(K2491=LIST!$A$75,0,IF(K2491=LIST!$A$76,0,IF(K2491=LIST!$A$77,0,IF(K2491=LIST!$A$78,0,(MIN(D2491,8)-K2491))))))</f>
        <v>0</v>
      </c>
      <c r="K2491" s="185" t="str">
        <f>IF(D2491="","",IF('CLAIM FORM'!$M$7="",0,IF(L2491=LIST!$A$78,0,IF('CLAIM FORM'!$M$7="R&amp;D",0,IF(E2491="",LIST!$A$75,IF(F2491=LIST!$F$30,0,IFERROR(((VLOOKUP(E2491,'TRAINING CODE'!B:D,3,FALSE)*MIN(D2491,8))),LIST!$A$76)))))))</f>
        <v/>
      </c>
      <c r="L2491" s="183" t="str">
        <f>IF(B2491="","",IF('CLAIM FORM'!$M$7="",LIST!$A$77,IFERROR(VLOOKUP(B2491,'PHR (Project Hourly Rate)'!B:G,6,FALSE),LIST!$A$78)))</f>
        <v/>
      </c>
    </row>
    <row r="2492" spans="1:12" ht="36" customHeight="1">
      <c r="A2492" s="184">
        <v>2490</v>
      </c>
      <c r="B2492" s="46"/>
      <c r="C2492" s="47"/>
      <c r="D2492" s="48"/>
      <c r="E2492" s="49"/>
      <c r="F2492" s="49"/>
      <c r="G2492" s="41" t="str">
        <f>IF(C2492="","",VLOOKUP(WEEKDAY(C2492),LIST!$A$15:$B$21,2,FALSE))</f>
        <v/>
      </c>
      <c r="H2492" s="42" t="str">
        <f>IF(B2492="","",IF(L2492=LIST!$A$80,LIST!$A$78,IF(L2492=LIST!$A$81,LIST!$A$78,IF(L2492=LIST!$A$82,LIST!$A$78,IF(IFERROR(VLOOKUP(B2492,'PHR (Project Hourly Rate)'!B:G,6,FALSE),LIST!$A$78)=0,LIST!$A$79,L2492)))))</f>
        <v/>
      </c>
      <c r="I2492" s="42" t="str">
        <f>IF(B2492="","",IF(L2492=LIST!$A$75,"",IF(K2492=LIST!$A$76,LIST!$A$76,IF(L2492=LIST!$A$77,"",IF(L2492=LIST!$A$78,"",IF(L2492=LIST!$A$80,"",IF(L2492=LIST!$A$72,"",IF(L2492=LIST!$A$73,"",IF(L2492=LIST!$A$81,"",IF(L2492=LIST!$A$82,"",IF(L2492=LIST!$A$79,"",IF(K2492=LIST!$A$75,LIST!$A$75,ROUND(J2492*L2492,2)))))))))))))</f>
        <v/>
      </c>
      <c r="J2492" s="43">
        <f>IF(D2492="",0,IF(K2492=LIST!$A$75,0,IF(K2492=LIST!$A$76,0,IF(K2492=LIST!$A$77,0,IF(K2492=LIST!$A$78,0,(MIN(D2492,8)-K2492))))))</f>
        <v>0</v>
      </c>
      <c r="K2492" s="185" t="str">
        <f>IF(D2492="","",IF('CLAIM FORM'!$M$7="",0,IF(L2492=LIST!$A$78,0,IF('CLAIM FORM'!$M$7="R&amp;D",0,IF(E2492="",LIST!$A$75,IF(F2492=LIST!$F$30,0,IFERROR(((VLOOKUP(E2492,'TRAINING CODE'!B:D,3,FALSE)*MIN(D2492,8))),LIST!$A$76)))))))</f>
        <v/>
      </c>
      <c r="L2492" s="183" t="str">
        <f>IF(B2492="","",IF('CLAIM FORM'!$M$7="",LIST!$A$77,IFERROR(VLOOKUP(B2492,'PHR (Project Hourly Rate)'!B:G,6,FALSE),LIST!$A$78)))</f>
        <v/>
      </c>
    </row>
    <row r="2493" spans="1:12" ht="36" customHeight="1">
      <c r="A2493" s="184">
        <v>2491</v>
      </c>
      <c r="B2493" s="46"/>
      <c r="C2493" s="47"/>
      <c r="D2493" s="48"/>
      <c r="E2493" s="49"/>
      <c r="F2493" s="49"/>
      <c r="G2493" s="41" t="str">
        <f>IF(C2493="","",VLOOKUP(WEEKDAY(C2493),LIST!$A$15:$B$21,2,FALSE))</f>
        <v/>
      </c>
      <c r="H2493" s="42" t="str">
        <f>IF(B2493="","",IF(L2493=LIST!$A$80,LIST!$A$78,IF(L2493=LIST!$A$81,LIST!$A$78,IF(L2493=LIST!$A$82,LIST!$A$78,IF(IFERROR(VLOOKUP(B2493,'PHR (Project Hourly Rate)'!B:G,6,FALSE),LIST!$A$78)=0,LIST!$A$79,L2493)))))</f>
        <v/>
      </c>
      <c r="I2493" s="42" t="str">
        <f>IF(B2493="","",IF(L2493=LIST!$A$75,"",IF(K2493=LIST!$A$76,LIST!$A$76,IF(L2493=LIST!$A$77,"",IF(L2493=LIST!$A$78,"",IF(L2493=LIST!$A$80,"",IF(L2493=LIST!$A$72,"",IF(L2493=LIST!$A$73,"",IF(L2493=LIST!$A$81,"",IF(L2493=LIST!$A$82,"",IF(L2493=LIST!$A$79,"",IF(K2493=LIST!$A$75,LIST!$A$75,ROUND(J2493*L2493,2)))))))))))))</f>
        <v/>
      </c>
      <c r="J2493" s="43">
        <f>IF(D2493="",0,IF(K2493=LIST!$A$75,0,IF(K2493=LIST!$A$76,0,IF(K2493=LIST!$A$77,0,IF(K2493=LIST!$A$78,0,(MIN(D2493,8)-K2493))))))</f>
        <v>0</v>
      </c>
      <c r="K2493" s="185" t="str">
        <f>IF(D2493="","",IF('CLAIM FORM'!$M$7="",0,IF(L2493=LIST!$A$78,0,IF('CLAIM FORM'!$M$7="R&amp;D",0,IF(E2493="",LIST!$A$75,IF(F2493=LIST!$F$30,0,IFERROR(((VLOOKUP(E2493,'TRAINING CODE'!B:D,3,FALSE)*MIN(D2493,8))),LIST!$A$76)))))))</f>
        <v/>
      </c>
      <c r="L2493" s="183" t="str">
        <f>IF(B2493="","",IF('CLAIM FORM'!$M$7="",LIST!$A$77,IFERROR(VLOOKUP(B2493,'PHR (Project Hourly Rate)'!B:G,6,FALSE),LIST!$A$78)))</f>
        <v/>
      </c>
    </row>
    <row r="2494" spans="1:12" ht="36" customHeight="1">
      <c r="A2494" s="184">
        <v>2492</v>
      </c>
      <c r="B2494" s="46"/>
      <c r="C2494" s="47"/>
      <c r="D2494" s="48"/>
      <c r="E2494" s="49"/>
      <c r="F2494" s="49"/>
      <c r="G2494" s="41" t="str">
        <f>IF(C2494="","",VLOOKUP(WEEKDAY(C2494),LIST!$A$15:$B$21,2,FALSE))</f>
        <v/>
      </c>
      <c r="H2494" s="42" t="str">
        <f>IF(B2494="","",IF(L2494=LIST!$A$80,LIST!$A$78,IF(L2494=LIST!$A$81,LIST!$A$78,IF(L2494=LIST!$A$82,LIST!$A$78,IF(IFERROR(VLOOKUP(B2494,'PHR (Project Hourly Rate)'!B:G,6,FALSE),LIST!$A$78)=0,LIST!$A$79,L2494)))))</f>
        <v/>
      </c>
      <c r="I2494" s="42" t="str">
        <f>IF(B2494="","",IF(L2494=LIST!$A$75,"",IF(K2494=LIST!$A$76,LIST!$A$76,IF(L2494=LIST!$A$77,"",IF(L2494=LIST!$A$78,"",IF(L2494=LIST!$A$80,"",IF(L2494=LIST!$A$72,"",IF(L2494=LIST!$A$73,"",IF(L2494=LIST!$A$81,"",IF(L2494=LIST!$A$82,"",IF(L2494=LIST!$A$79,"",IF(K2494=LIST!$A$75,LIST!$A$75,ROUND(J2494*L2494,2)))))))))))))</f>
        <v/>
      </c>
      <c r="J2494" s="43">
        <f>IF(D2494="",0,IF(K2494=LIST!$A$75,0,IF(K2494=LIST!$A$76,0,IF(K2494=LIST!$A$77,0,IF(K2494=LIST!$A$78,0,(MIN(D2494,8)-K2494))))))</f>
        <v>0</v>
      </c>
      <c r="K2494" s="185" t="str">
        <f>IF(D2494="","",IF('CLAIM FORM'!$M$7="",0,IF(L2494=LIST!$A$78,0,IF('CLAIM FORM'!$M$7="R&amp;D",0,IF(E2494="",LIST!$A$75,IF(F2494=LIST!$F$30,0,IFERROR(((VLOOKUP(E2494,'TRAINING CODE'!B:D,3,FALSE)*MIN(D2494,8))),LIST!$A$76)))))))</f>
        <v/>
      </c>
      <c r="L2494" s="183" t="str">
        <f>IF(B2494="","",IF('CLAIM FORM'!$M$7="",LIST!$A$77,IFERROR(VLOOKUP(B2494,'PHR (Project Hourly Rate)'!B:G,6,FALSE),LIST!$A$78)))</f>
        <v/>
      </c>
    </row>
    <row r="2495" spans="1:12" ht="36" customHeight="1">
      <c r="A2495" s="184">
        <v>2493</v>
      </c>
      <c r="B2495" s="46"/>
      <c r="C2495" s="47"/>
      <c r="D2495" s="48"/>
      <c r="E2495" s="49"/>
      <c r="F2495" s="49"/>
      <c r="G2495" s="41" t="str">
        <f>IF(C2495="","",VLOOKUP(WEEKDAY(C2495),LIST!$A$15:$B$21,2,FALSE))</f>
        <v/>
      </c>
      <c r="H2495" s="42" t="str">
        <f>IF(B2495="","",IF(L2495=LIST!$A$80,LIST!$A$78,IF(L2495=LIST!$A$81,LIST!$A$78,IF(L2495=LIST!$A$82,LIST!$A$78,IF(IFERROR(VLOOKUP(B2495,'PHR (Project Hourly Rate)'!B:G,6,FALSE),LIST!$A$78)=0,LIST!$A$79,L2495)))))</f>
        <v/>
      </c>
      <c r="I2495" s="42" t="str">
        <f>IF(B2495="","",IF(L2495=LIST!$A$75,"",IF(K2495=LIST!$A$76,LIST!$A$76,IF(L2495=LIST!$A$77,"",IF(L2495=LIST!$A$78,"",IF(L2495=LIST!$A$80,"",IF(L2495=LIST!$A$72,"",IF(L2495=LIST!$A$73,"",IF(L2495=LIST!$A$81,"",IF(L2495=LIST!$A$82,"",IF(L2495=LIST!$A$79,"",IF(K2495=LIST!$A$75,LIST!$A$75,ROUND(J2495*L2495,2)))))))))))))</f>
        <v/>
      </c>
      <c r="J2495" s="43">
        <f>IF(D2495="",0,IF(K2495=LIST!$A$75,0,IF(K2495=LIST!$A$76,0,IF(K2495=LIST!$A$77,0,IF(K2495=LIST!$A$78,0,(MIN(D2495,8)-K2495))))))</f>
        <v>0</v>
      </c>
      <c r="K2495" s="185" t="str">
        <f>IF(D2495="","",IF('CLAIM FORM'!$M$7="",0,IF(L2495=LIST!$A$78,0,IF('CLAIM FORM'!$M$7="R&amp;D",0,IF(E2495="",LIST!$A$75,IF(F2495=LIST!$F$30,0,IFERROR(((VLOOKUP(E2495,'TRAINING CODE'!B:D,3,FALSE)*MIN(D2495,8))),LIST!$A$76)))))))</f>
        <v/>
      </c>
      <c r="L2495" s="183" t="str">
        <f>IF(B2495="","",IF('CLAIM FORM'!$M$7="",LIST!$A$77,IFERROR(VLOOKUP(B2495,'PHR (Project Hourly Rate)'!B:G,6,FALSE),LIST!$A$78)))</f>
        <v/>
      </c>
    </row>
    <row r="2496" spans="1:12" ht="36" customHeight="1">
      <c r="A2496" s="184">
        <v>2494</v>
      </c>
      <c r="B2496" s="46"/>
      <c r="C2496" s="47"/>
      <c r="D2496" s="48"/>
      <c r="E2496" s="49"/>
      <c r="F2496" s="49"/>
      <c r="G2496" s="41" t="str">
        <f>IF(C2496="","",VLOOKUP(WEEKDAY(C2496),LIST!$A$15:$B$21,2,FALSE))</f>
        <v/>
      </c>
      <c r="H2496" s="42" t="str">
        <f>IF(B2496="","",IF(L2496=LIST!$A$80,LIST!$A$78,IF(L2496=LIST!$A$81,LIST!$A$78,IF(L2496=LIST!$A$82,LIST!$A$78,IF(IFERROR(VLOOKUP(B2496,'PHR (Project Hourly Rate)'!B:G,6,FALSE),LIST!$A$78)=0,LIST!$A$79,L2496)))))</f>
        <v/>
      </c>
      <c r="I2496" s="42" t="str">
        <f>IF(B2496="","",IF(L2496=LIST!$A$75,"",IF(K2496=LIST!$A$76,LIST!$A$76,IF(L2496=LIST!$A$77,"",IF(L2496=LIST!$A$78,"",IF(L2496=LIST!$A$80,"",IF(L2496=LIST!$A$72,"",IF(L2496=LIST!$A$73,"",IF(L2496=LIST!$A$81,"",IF(L2496=LIST!$A$82,"",IF(L2496=LIST!$A$79,"",IF(K2496=LIST!$A$75,LIST!$A$75,ROUND(J2496*L2496,2)))))))))))))</f>
        <v/>
      </c>
      <c r="J2496" s="43">
        <f>IF(D2496="",0,IF(K2496=LIST!$A$75,0,IF(K2496=LIST!$A$76,0,IF(K2496=LIST!$A$77,0,IF(K2496=LIST!$A$78,0,(MIN(D2496,8)-K2496))))))</f>
        <v>0</v>
      </c>
      <c r="K2496" s="185" t="str">
        <f>IF(D2496="","",IF('CLAIM FORM'!$M$7="",0,IF(L2496=LIST!$A$78,0,IF('CLAIM FORM'!$M$7="R&amp;D",0,IF(E2496="",LIST!$A$75,IF(F2496=LIST!$F$30,0,IFERROR(((VLOOKUP(E2496,'TRAINING CODE'!B:D,3,FALSE)*MIN(D2496,8))),LIST!$A$76)))))))</f>
        <v/>
      </c>
      <c r="L2496" s="183" t="str">
        <f>IF(B2496="","",IF('CLAIM FORM'!$M$7="",LIST!$A$77,IFERROR(VLOOKUP(B2496,'PHR (Project Hourly Rate)'!B:G,6,FALSE),LIST!$A$78)))</f>
        <v/>
      </c>
    </row>
    <row r="2497" spans="1:12" ht="36" customHeight="1">
      <c r="A2497" s="184">
        <v>2495</v>
      </c>
      <c r="B2497" s="46"/>
      <c r="C2497" s="47"/>
      <c r="D2497" s="48"/>
      <c r="E2497" s="49"/>
      <c r="F2497" s="49"/>
      <c r="G2497" s="41" t="str">
        <f>IF(C2497="","",VLOOKUP(WEEKDAY(C2497),LIST!$A$15:$B$21,2,FALSE))</f>
        <v/>
      </c>
      <c r="H2497" s="42" t="str">
        <f>IF(B2497="","",IF(L2497=LIST!$A$80,LIST!$A$78,IF(L2497=LIST!$A$81,LIST!$A$78,IF(L2497=LIST!$A$82,LIST!$A$78,IF(IFERROR(VLOOKUP(B2497,'PHR (Project Hourly Rate)'!B:G,6,FALSE),LIST!$A$78)=0,LIST!$A$79,L2497)))))</f>
        <v/>
      </c>
      <c r="I2497" s="42" t="str">
        <f>IF(B2497="","",IF(L2497=LIST!$A$75,"",IF(K2497=LIST!$A$76,LIST!$A$76,IF(L2497=LIST!$A$77,"",IF(L2497=LIST!$A$78,"",IF(L2497=LIST!$A$80,"",IF(L2497=LIST!$A$72,"",IF(L2497=LIST!$A$73,"",IF(L2497=LIST!$A$81,"",IF(L2497=LIST!$A$82,"",IF(L2497=LIST!$A$79,"",IF(K2497=LIST!$A$75,LIST!$A$75,ROUND(J2497*L2497,2)))))))))))))</f>
        <v/>
      </c>
      <c r="J2497" s="43">
        <f>IF(D2497="",0,IF(K2497=LIST!$A$75,0,IF(K2497=LIST!$A$76,0,IF(K2497=LIST!$A$77,0,IF(K2497=LIST!$A$78,0,(MIN(D2497,8)-K2497))))))</f>
        <v>0</v>
      </c>
      <c r="K2497" s="185" t="str">
        <f>IF(D2497="","",IF('CLAIM FORM'!$M$7="",0,IF(L2497=LIST!$A$78,0,IF('CLAIM FORM'!$M$7="R&amp;D",0,IF(E2497="",LIST!$A$75,IF(F2497=LIST!$F$30,0,IFERROR(((VLOOKUP(E2497,'TRAINING CODE'!B:D,3,FALSE)*MIN(D2497,8))),LIST!$A$76)))))))</f>
        <v/>
      </c>
      <c r="L2497" s="183" t="str">
        <f>IF(B2497="","",IF('CLAIM FORM'!$M$7="",LIST!$A$77,IFERROR(VLOOKUP(B2497,'PHR (Project Hourly Rate)'!B:G,6,FALSE),LIST!$A$78)))</f>
        <v/>
      </c>
    </row>
    <row r="2498" spans="1:12" ht="36" customHeight="1">
      <c r="A2498" s="184">
        <v>2496</v>
      </c>
      <c r="B2498" s="46"/>
      <c r="C2498" s="47"/>
      <c r="D2498" s="48"/>
      <c r="E2498" s="49"/>
      <c r="F2498" s="49"/>
      <c r="G2498" s="41" t="str">
        <f>IF(C2498="","",VLOOKUP(WEEKDAY(C2498),LIST!$A$15:$B$21,2,FALSE))</f>
        <v/>
      </c>
      <c r="H2498" s="42" t="str">
        <f>IF(B2498="","",IF(L2498=LIST!$A$80,LIST!$A$78,IF(L2498=LIST!$A$81,LIST!$A$78,IF(L2498=LIST!$A$82,LIST!$A$78,IF(IFERROR(VLOOKUP(B2498,'PHR (Project Hourly Rate)'!B:G,6,FALSE),LIST!$A$78)=0,LIST!$A$79,L2498)))))</f>
        <v/>
      </c>
      <c r="I2498" s="42" t="str">
        <f>IF(B2498="","",IF(L2498=LIST!$A$75,"",IF(K2498=LIST!$A$76,LIST!$A$76,IF(L2498=LIST!$A$77,"",IF(L2498=LIST!$A$78,"",IF(L2498=LIST!$A$80,"",IF(L2498=LIST!$A$72,"",IF(L2498=LIST!$A$73,"",IF(L2498=LIST!$A$81,"",IF(L2498=LIST!$A$82,"",IF(L2498=LIST!$A$79,"",IF(K2498=LIST!$A$75,LIST!$A$75,ROUND(J2498*L2498,2)))))))))))))</f>
        <v/>
      </c>
      <c r="J2498" s="43">
        <f>IF(D2498="",0,IF(K2498=LIST!$A$75,0,IF(K2498=LIST!$A$76,0,IF(K2498=LIST!$A$77,0,IF(K2498=LIST!$A$78,0,(MIN(D2498,8)-K2498))))))</f>
        <v>0</v>
      </c>
      <c r="K2498" s="185" t="str">
        <f>IF(D2498="","",IF('CLAIM FORM'!$M$7="",0,IF(L2498=LIST!$A$78,0,IF('CLAIM FORM'!$M$7="R&amp;D",0,IF(E2498="",LIST!$A$75,IF(F2498=LIST!$F$30,0,IFERROR(((VLOOKUP(E2498,'TRAINING CODE'!B:D,3,FALSE)*MIN(D2498,8))),LIST!$A$76)))))))</f>
        <v/>
      </c>
      <c r="L2498" s="183" t="str">
        <f>IF(B2498="","",IF('CLAIM FORM'!$M$7="",LIST!$A$77,IFERROR(VLOOKUP(B2498,'PHR (Project Hourly Rate)'!B:G,6,FALSE),LIST!$A$78)))</f>
        <v/>
      </c>
    </row>
    <row r="2499" spans="1:12" ht="36" customHeight="1">
      <c r="A2499" s="184">
        <v>2497</v>
      </c>
      <c r="B2499" s="46"/>
      <c r="C2499" s="47"/>
      <c r="D2499" s="48"/>
      <c r="E2499" s="49"/>
      <c r="F2499" s="49"/>
      <c r="G2499" s="41" t="str">
        <f>IF(C2499="","",VLOOKUP(WEEKDAY(C2499),LIST!$A$15:$B$21,2,FALSE))</f>
        <v/>
      </c>
      <c r="H2499" s="42" t="str">
        <f>IF(B2499="","",IF(L2499=LIST!$A$80,LIST!$A$78,IF(L2499=LIST!$A$81,LIST!$A$78,IF(L2499=LIST!$A$82,LIST!$A$78,IF(IFERROR(VLOOKUP(B2499,'PHR (Project Hourly Rate)'!B:G,6,FALSE),LIST!$A$78)=0,LIST!$A$79,L2499)))))</f>
        <v/>
      </c>
      <c r="I2499" s="42" t="str">
        <f>IF(B2499="","",IF(L2499=LIST!$A$75,"",IF(K2499=LIST!$A$76,LIST!$A$76,IF(L2499=LIST!$A$77,"",IF(L2499=LIST!$A$78,"",IF(L2499=LIST!$A$80,"",IF(L2499=LIST!$A$72,"",IF(L2499=LIST!$A$73,"",IF(L2499=LIST!$A$81,"",IF(L2499=LIST!$A$82,"",IF(L2499=LIST!$A$79,"",IF(K2499=LIST!$A$75,LIST!$A$75,ROUND(J2499*L2499,2)))))))))))))</f>
        <v/>
      </c>
      <c r="J2499" s="43">
        <f>IF(D2499="",0,IF(K2499=LIST!$A$75,0,IF(K2499=LIST!$A$76,0,IF(K2499=LIST!$A$77,0,IF(K2499=LIST!$A$78,0,(MIN(D2499,8)-K2499))))))</f>
        <v>0</v>
      </c>
      <c r="K2499" s="185" t="str">
        <f>IF(D2499="","",IF('CLAIM FORM'!$M$7="",0,IF(L2499=LIST!$A$78,0,IF('CLAIM FORM'!$M$7="R&amp;D",0,IF(E2499="",LIST!$A$75,IF(F2499=LIST!$F$30,0,IFERROR(((VLOOKUP(E2499,'TRAINING CODE'!B:D,3,FALSE)*MIN(D2499,8))),LIST!$A$76)))))))</f>
        <v/>
      </c>
      <c r="L2499" s="183" t="str">
        <f>IF(B2499="","",IF('CLAIM FORM'!$M$7="",LIST!$A$77,IFERROR(VLOOKUP(B2499,'PHR (Project Hourly Rate)'!B:G,6,FALSE),LIST!$A$78)))</f>
        <v/>
      </c>
    </row>
    <row r="2500" spans="1:12" ht="36" customHeight="1">
      <c r="A2500" s="184">
        <v>2498</v>
      </c>
      <c r="B2500" s="46"/>
      <c r="C2500" s="47"/>
      <c r="D2500" s="48"/>
      <c r="E2500" s="49"/>
      <c r="F2500" s="49"/>
      <c r="G2500" s="41" t="str">
        <f>IF(C2500="","",VLOOKUP(WEEKDAY(C2500),LIST!$A$15:$B$21,2,FALSE))</f>
        <v/>
      </c>
      <c r="H2500" s="42" t="str">
        <f>IF(B2500="","",IF(L2500=LIST!$A$80,LIST!$A$78,IF(L2500=LIST!$A$81,LIST!$A$78,IF(L2500=LIST!$A$82,LIST!$A$78,IF(IFERROR(VLOOKUP(B2500,'PHR (Project Hourly Rate)'!B:G,6,FALSE),LIST!$A$78)=0,LIST!$A$79,L2500)))))</f>
        <v/>
      </c>
      <c r="I2500" s="42" t="str">
        <f>IF(B2500="","",IF(L2500=LIST!$A$75,"",IF(K2500=LIST!$A$76,LIST!$A$76,IF(L2500=LIST!$A$77,"",IF(L2500=LIST!$A$78,"",IF(L2500=LIST!$A$80,"",IF(L2500=LIST!$A$72,"",IF(L2500=LIST!$A$73,"",IF(L2500=LIST!$A$81,"",IF(L2500=LIST!$A$82,"",IF(L2500=LIST!$A$79,"",IF(K2500=LIST!$A$75,LIST!$A$75,ROUND(J2500*L2500,2)))))))))))))</f>
        <v/>
      </c>
      <c r="J2500" s="43">
        <f>IF(D2500="",0,IF(K2500=LIST!$A$75,0,IF(K2500=LIST!$A$76,0,IF(K2500=LIST!$A$77,0,IF(K2500=LIST!$A$78,0,(MIN(D2500,8)-K2500))))))</f>
        <v>0</v>
      </c>
      <c r="K2500" s="185" t="str">
        <f>IF(D2500="","",IF('CLAIM FORM'!$M$7="",0,IF(L2500=LIST!$A$78,0,IF('CLAIM FORM'!$M$7="R&amp;D",0,IF(E2500="",LIST!$A$75,IF(F2500=LIST!$F$30,0,IFERROR(((VLOOKUP(E2500,'TRAINING CODE'!B:D,3,FALSE)*MIN(D2500,8))),LIST!$A$76)))))))</f>
        <v/>
      </c>
      <c r="L2500" s="183" t="str">
        <f>IF(B2500="","",IF('CLAIM FORM'!$M$7="",LIST!$A$77,IFERROR(VLOOKUP(B2500,'PHR (Project Hourly Rate)'!B:G,6,FALSE),LIST!$A$78)))</f>
        <v/>
      </c>
    </row>
    <row r="2501" spans="1:12" ht="36" customHeight="1">
      <c r="A2501" s="184">
        <v>2499</v>
      </c>
      <c r="B2501" s="46"/>
      <c r="C2501" s="47"/>
      <c r="D2501" s="48"/>
      <c r="E2501" s="49"/>
      <c r="F2501" s="49"/>
      <c r="G2501" s="41" t="str">
        <f>IF(C2501="","",VLOOKUP(WEEKDAY(C2501),LIST!$A$15:$B$21,2,FALSE))</f>
        <v/>
      </c>
      <c r="H2501" s="42" t="str">
        <f>IF(B2501="","",IF(L2501=LIST!$A$80,LIST!$A$78,IF(L2501=LIST!$A$81,LIST!$A$78,IF(L2501=LIST!$A$82,LIST!$A$78,IF(IFERROR(VLOOKUP(B2501,'PHR (Project Hourly Rate)'!B:G,6,FALSE),LIST!$A$78)=0,LIST!$A$79,L2501)))))</f>
        <v/>
      </c>
      <c r="I2501" s="42" t="str">
        <f>IF(B2501="","",IF(L2501=LIST!$A$75,"",IF(K2501=LIST!$A$76,LIST!$A$76,IF(L2501=LIST!$A$77,"",IF(L2501=LIST!$A$78,"",IF(L2501=LIST!$A$80,"",IF(L2501=LIST!$A$72,"",IF(L2501=LIST!$A$73,"",IF(L2501=LIST!$A$81,"",IF(L2501=LIST!$A$82,"",IF(L2501=LIST!$A$79,"",IF(K2501=LIST!$A$75,LIST!$A$75,ROUND(J2501*L2501,2)))))))))))))</f>
        <v/>
      </c>
      <c r="J2501" s="43">
        <f>IF(D2501="",0,IF(K2501=LIST!$A$75,0,IF(K2501=LIST!$A$76,0,IF(K2501=LIST!$A$77,0,IF(K2501=LIST!$A$78,0,(MIN(D2501,8)-K2501))))))</f>
        <v>0</v>
      </c>
      <c r="K2501" s="185" t="str">
        <f>IF(D2501="","",IF('CLAIM FORM'!$M$7="",0,IF(L2501=LIST!$A$78,0,IF('CLAIM FORM'!$M$7="R&amp;D",0,IF(E2501="",LIST!$A$75,IF(F2501=LIST!$F$30,0,IFERROR(((VLOOKUP(E2501,'TRAINING CODE'!B:D,3,FALSE)*MIN(D2501,8))),LIST!$A$76)))))))</f>
        <v/>
      </c>
      <c r="L2501" s="183" t="str">
        <f>IF(B2501="","",IF('CLAIM FORM'!$M$7="",LIST!$A$77,IFERROR(VLOOKUP(B2501,'PHR (Project Hourly Rate)'!B:G,6,FALSE),LIST!$A$78)))</f>
        <v/>
      </c>
    </row>
    <row r="2502" spans="1:12" ht="36" customHeight="1">
      <c r="A2502" s="184">
        <v>2500</v>
      </c>
      <c r="B2502" s="46"/>
      <c r="C2502" s="47"/>
      <c r="D2502" s="48"/>
      <c r="E2502" s="49"/>
      <c r="F2502" s="49"/>
      <c r="G2502" s="41" t="str">
        <f>IF(C2502="","",VLOOKUP(WEEKDAY(C2502),LIST!$A$15:$B$21,2,FALSE))</f>
        <v/>
      </c>
      <c r="H2502" s="42" t="str">
        <f>IF(B2502="","",IF(L2502=LIST!$A$80,LIST!$A$78,IF(L2502=LIST!$A$81,LIST!$A$78,IF(L2502=LIST!$A$82,LIST!$A$78,IF(IFERROR(VLOOKUP(B2502,'PHR (Project Hourly Rate)'!B:G,6,FALSE),LIST!$A$78)=0,LIST!$A$79,L2502)))))</f>
        <v/>
      </c>
      <c r="I2502" s="42" t="str">
        <f>IF(B2502="","",IF(L2502=LIST!$A$75,"",IF(K2502=LIST!$A$76,LIST!$A$76,IF(L2502=LIST!$A$77,"",IF(L2502=LIST!$A$78,"",IF(L2502=LIST!$A$80,"",IF(L2502=LIST!$A$72,"",IF(L2502=LIST!$A$73,"",IF(L2502=LIST!$A$81,"",IF(L2502=LIST!$A$82,"",IF(L2502=LIST!$A$79,"",IF(K2502=LIST!$A$75,LIST!$A$75,ROUND(J2502*L2502,2)))))))))))))</f>
        <v/>
      </c>
      <c r="J2502" s="43">
        <f>IF(D2502="",0,IF(K2502=LIST!$A$75,0,IF(K2502=LIST!$A$76,0,IF(K2502=LIST!$A$77,0,IF(K2502=LIST!$A$78,0,(MIN(D2502,8)-K2502))))))</f>
        <v>0</v>
      </c>
      <c r="K2502" s="185" t="str">
        <f>IF(D2502="","",IF('CLAIM FORM'!$M$7="",0,IF(L2502=LIST!$A$78,0,IF('CLAIM FORM'!$M$7="R&amp;D",0,IF(E2502="",LIST!$A$75,IF(F2502=LIST!$F$30,0,IFERROR(((VLOOKUP(E2502,'TRAINING CODE'!B:D,3,FALSE)*MIN(D2502,8))),LIST!$A$76)))))))</f>
        <v/>
      </c>
      <c r="L2502" s="183" t="str">
        <f>IF(B2502="","",IF('CLAIM FORM'!$M$7="",LIST!$A$77,IFERROR(VLOOKUP(B2502,'PHR (Project Hourly Rate)'!B:G,6,FALSE),LIST!$A$78)))</f>
        <v/>
      </c>
    </row>
    <row r="2503" spans="1:12" ht="36" customHeight="1">
      <c r="A2503" s="184">
        <v>2501</v>
      </c>
      <c r="B2503" s="46"/>
      <c r="C2503" s="47"/>
      <c r="D2503" s="48"/>
      <c r="E2503" s="49"/>
      <c r="F2503" s="49"/>
      <c r="G2503" s="41" t="str">
        <f>IF(C2503="","",VLOOKUP(WEEKDAY(C2503),LIST!$A$15:$B$21,2,FALSE))</f>
        <v/>
      </c>
      <c r="H2503" s="42" t="str">
        <f>IF(B2503="","",IF(L2503=LIST!$A$80,LIST!$A$78,IF(L2503=LIST!$A$81,LIST!$A$78,IF(L2503=LIST!$A$82,LIST!$A$78,IF(IFERROR(VLOOKUP(B2503,'PHR (Project Hourly Rate)'!B:G,6,FALSE),LIST!$A$78)=0,LIST!$A$79,L2503)))))</f>
        <v/>
      </c>
      <c r="I2503" s="42" t="str">
        <f>IF(B2503="","",IF(L2503=LIST!$A$75,"",IF(K2503=LIST!$A$76,LIST!$A$76,IF(L2503=LIST!$A$77,"",IF(L2503=LIST!$A$78,"",IF(L2503=LIST!$A$80,"",IF(L2503=LIST!$A$72,"",IF(L2503=LIST!$A$73,"",IF(L2503=LIST!$A$81,"",IF(L2503=LIST!$A$82,"",IF(L2503=LIST!$A$79,"",IF(K2503=LIST!$A$75,LIST!$A$75,ROUND(J2503*L2503,2)))))))))))))</f>
        <v/>
      </c>
      <c r="J2503" s="43">
        <f>IF(D2503="",0,IF(K2503=LIST!$A$75,0,IF(K2503=LIST!$A$76,0,IF(K2503=LIST!$A$77,0,IF(K2503=LIST!$A$78,0,(MIN(D2503,8)-K2503))))))</f>
        <v>0</v>
      </c>
      <c r="K2503" s="185" t="str">
        <f>IF(D2503="","",IF('CLAIM FORM'!$M$7="",0,IF(L2503=LIST!$A$78,0,IF('CLAIM FORM'!$M$7="R&amp;D",0,IF(E2503="",LIST!$A$75,IF(F2503=LIST!$F$30,0,IFERROR(((VLOOKUP(E2503,'TRAINING CODE'!B:D,3,FALSE)*MIN(D2503,8))),LIST!$A$76)))))))</f>
        <v/>
      </c>
      <c r="L2503" s="183" t="str">
        <f>IF(B2503="","",IF('CLAIM FORM'!$M$7="",LIST!$A$77,IFERROR(VLOOKUP(B2503,'PHR (Project Hourly Rate)'!B:G,6,FALSE),LIST!$A$78)))</f>
        <v/>
      </c>
    </row>
    <row r="2504" spans="1:12" ht="36" customHeight="1">
      <c r="A2504" s="184">
        <v>2502</v>
      </c>
      <c r="B2504" s="46"/>
      <c r="C2504" s="47"/>
      <c r="D2504" s="48"/>
      <c r="E2504" s="49"/>
      <c r="F2504" s="49"/>
      <c r="G2504" s="41" t="str">
        <f>IF(C2504="","",VLOOKUP(WEEKDAY(C2504),LIST!$A$15:$B$21,2,FALSE))</f>
        <v/>
      </c>
      <c r="H2504" s="42" t="str">
        <f>IF(B2504="","",IF(L2504=LIST!$A$80,LIST!$A$78,IF(L2504=LIST!$A$81,LIST!$A$78,IF(L2504=LIST!$A$82,LIST!$A$78,IF(IFERROR(VLOOKUP(B2504,'PHR (Project Hourly Rate)'!B:G,6,FALSE),LIST!$A$78)=0,LIST!$A$79,L2504)))))</f>
        <v/>
      </c>
      <c r="I2504" s="42" t="str">
        <f>IF(B2504="","",IF(L2504=LIST!$A$75,"",IF(K2504=LIST!$A$76,LIST!$A$76,IF(L2504=LIST!$A$77,"",IF(L2504=LIST!$A$78,"",IF(L2504=LIST!$A$80,"",IF(L2504=LIST!$A$72,"",IF(L2504=LIST!$A$73,"",IF(L2504=LIST!$A$81,"",IF(L2504=LIST!$A$82,"",IF(L2504=LIST!$A$79,"",IF(K2504=LIST!$A$75,LIST!$A$75,ROUND(J2504*L2504,2)))))))))))))</f>
        <v/>
      </c>
      <c r="J2504" s="43">
        <f>IF(D2504="",0,IF(K2504=LIST!$A$75,0,IF(K2504=LIST!$A$76,0,IF(K2504=LIST!$A$77,0,IF(K2504=LIST!$A$78,0,(MIN(D2504,8)-K2504))))))</f>
        <v>0</v>
      </c>
      <c r="K2504" s="185" t="str">
        <f>IF(D2504="","",IF('CLAIM FORM'!$M$7="",0,IF(L2504=LIST!$A$78,0,IF('CLAIM FORM'!$M$7="R&amp;D",0,IF(E2504="",LIST!$A$75,IF(F2504=LIST!$F$30,0,IFERROR(((VLOOKUP(E2504,'TRAINING CODE'!B:D,3,FALSE)*MIN(D2504,8))),LIST!$A$76)))))))</f>
        <v/>
      </c>
      <c r="L2504" s="183" t="str">
        <f>IF(B2504="","",IF('CLAIM FORM'!$M$7="",LIST!$A$77,IFERROR(VLOOKUP(B2504,'PHR (Project Hourly Rate)'!B:G,6,FALSE),LIST!$A$78)))</f>
        <v/>
      </c>
    </row>
    <row r="2505" spans="1:12" ht="36" customHeight="1">
      <c r="A2505" s="184">
        <v>2503</v>
      </c>
      <c r="B2505" s="46"/>
      <c r="C2505" s="47"/>
      <c r="D2505" s="48"/>
      <c r="E2505" s="49"/>
      <c r="F2505" s="49"/>
      <c r="G2505" s="41" t="str">
        <f>IF(C2505="","",VLOOKUP(WEEKDAY(C2505),LIST!$A$15:$B$21,2,FALSE))</f>
        <v/>
      </c>
      <c r="H2505" s="42" t="str">
        <f>IF(B2505="","",IF(L2505=LIST!$A$80,LIST!$A$78,IF(L2505=LIST!$A$81,LIST!$A$78,IF(L2505=LIST!$A$82,LIST!$A$78,IF(IFERROR(VLOOKUP(B2505,'PHR (Project Hourly Rate)'!B:G,6,FALSE),LIST!$A$78)=0,LIST!$A$79,L2505)))))</f>
        <v/>
      </c>
      <c r="I2505" s="42" t="str">
        <f>IF(B2505="","",IF(L2505=LIST!$A$75,"",IF(K2505=LIST!$A$76,LIST!$A$76,IF(L2505=LIST!$A$77,"",IF(L2505=LIST!$A$78,"",IF(L2505=LIST!$A$80,"",IF(L2505=LIST!$A$72,"",IF(L2505=LIST!$A$73,"",IF(L2505=LIST!$A$81,"",IF(L2505=LIST!$A$82,"",IF(L2505=LIST!$A$79,"",IF(K2505=LIST!$A$75,LIST!$A$75,ROUND(J2505*L2505,2)))))))))))))</f>
        <v/>
      </c>
      <c r="J2505" s="43">
        <f>IF(D2505="",0,IF(K2505=LIST!$A$75,0,IF(K2505=LIST!$A$76,0,IF(K2505=LIST!$A$77,0,IF(K2505=LIST!$A$78,0,(MIN(D2505,8)-K2505))))))</f>
        <v>0</v>
      </c>
      <c r="K2505" s="185" t="str">
        <f>IF(D2505="","",IF('CLAIM FORM'!$M$7="",0,IF(L2505=LIST!$A$78,0,IF('CLAIM FORM'!$M$7="R&amp;D",0,IF(E2505="",LIST!$A$75,IF(F2505=LIST!$F$30,0,IFERROR(((VLOOKUP(E2505,'TRAINING CODE'!B:D,3,FALSE)*MIN(D2505,8))),LIST!$A$76)))))))</f>
        <v/>
      </c>
      <c r="L2505" s="183" t="str">
        <f>IF(B2505="","",IF('CLAIM FORM'!$M$7="",LIST!$A$77,IFERROR(VLOOKUP(B2505,'PHR (Project Hourly Rate)'!B:G,6,FALSE),LIST!$A$78)))</f>
        <v/>
      </c>
    </row>
    <row r="2506" spans="1:12" ht="36" customHeight="1">
      <c r="A2506" s="184">
        <v>2504</v>
      </c>
      <c r="B2506" s="46"/>
      <c r="C2506" s="47"/>
      <c r="D2506" s="48"/>
      <c r="E2506" s="49"/>
      <c r="F2506" s="49"/>
      <c r="G2506" s="41" t="str">
        <f>IF(C2506="","",VLOOKUP(WEEKDAY(C2506),LIST!$A$15:$B$21,2,FALSE))</f>
        <v/>
      </c>
      <c r="H2506" s="42" t="str">
        <f>IF(B2506="","",IF(L2506=LIST!$A$80,LIST!$A$78,IF(L2506=LIST!$A$81,LIST!$A$78,IF(L2506=LIST!$A$82,LIST!$A$78,IF(IFERROR(VLOOKUP(B2506,'PHR (Project Hourly Rate)'!B:G,6,FALSE),LIST!$A$78)=0,LIST!$A$79,L2506)))))</f>
        <v/>
      </c>
      <c r="I2506" s="42" t="str">
        <f>IF(B2506="","",IF(L2506=LIST!$A$75,"",IF(K2506=LIST!$A$76,LIST!$A$76,IF(L2506=LIST!$A$77,"",IF(L2506=LIST!$A$78,"",IF(L2506=LIST!$A$80,"",IF(L2506=LIST!$A$72,"",IF(L2506=LIST!$A$73,"",IF(L2506=LIST!$A$81,"",IF(L2506=LIST!$A$82,"",IF(L2506=LIST!$A$79,"",IF(K2506=LIST!$A$75,LIST!$A$75,ROUND(J2506*L2506,2)))))))))))))</f>
        <v/>
      </c>
      <c r="J2506" s="43">
        <f>IF(D2506="",0,IF(K2506=LIST!$A$75,0,IF(K2506=LIST!$A$76,0,IF(K2506=LIST!$A$77,0,IF(K2506=LIST!$A$78,0,(MIN(D2506,8)-K2506))))))</f>
        <v>0</v>
      </c>
      <c r="K2506" s="185" t="str">
        <f>IF(D2506="","",IF('CLAIM FORM'!$M$7="",0,IF(L2506=LIST!$A$78,0,IF('CLAIM FORM'!$M$7="R&amp;D",0,IF(E2506="",LIST!$A$75,IF(F2506=LIST!$F$30,0,IFERROR(((VLOOKUP(E2506,'TRAINING CODE'!B:D,3,FALSE)*MIN(D2506,8))),LIST!$A$76)))))))</f>
        <v/>
      </c>
      <c r="L2506" s="183" t="str">
        <f>IF(B2506="","",IF('CLAIM FORM'!$M$7="",LIST!$A$77,IFERROR(VLOOKUP(B2506,'PHR (Project Hourly Rate)'!B:G,6,FALSE),LIST!$A$78)))</f>
        <v/>
      </c>
    </row>
    <row r="2507" spans="1:12" ht="36" customHeight="1">
      <c r="A2507" s="184">
        <v>2505</v>
      </c>
      <c r="B2507" s="46"/>
      <c r="C2507" s="47"/>
      <c r="D2507" s="48"/>
      <c r="E2507" s="49"/>
      <c r="F2507" s="49"/>
      <c r="G2507" s="41" t="str">
        <f>IF(C2507="","",VLOOKUP(WEEKDAY(C2507),LIST!$A$15:$B$21,2,FALSE))</f>
        <v/>
      </c>
      <c r="H2507" s="42" t="str">
        <f>IF(B2507="","",IF(L2507=LIST!$A$80,LIST!$A$78,IF(L2507=LIST!$A$81,LIST!$A$78,IF(L2507=LIST!$A$82,LIST!$A$78,IF(IFERROR(VLOOKUP(B2507,'PHR (Project Hourly Rate)'!B:G,6,FALSE),LIST!$A$78)=0,LIST!$A$79,L2507)))))</f>
        <v/>
      </c>
      <c r="I2507" s="42" t="str">
        <f>IF(B2507="","",IF(L2507=LIST!$A$75,"",IF(K2507=LIST!$A$76,LIST!$A$76,IF(L2507=LIST!$A$77,"",IF(L2507=LIST!$A$78,"",IF(L2507=LIST!$A$80,"",IF(L2507=LIST!$A$72,"",IF(L2507=LIST!$A$73,"",IF(L2507=LIST!$A$81,"",IF(L2507=LIST!$A$82,"",IF(L2507=LIST!$A$79,"",IF(K2507=LIST!$A$75,LIST!$A$75,ROUND(J2507*L2507,2)))))))))))))</f>
        <v/>
      </c>
      <c r="J2507" s="43">
        <f>IF(D2507="",0,IF(K2507=LIST!$A$75,0,IF(K2507=LIST!$A$76,0,IF(K2507=LIST!$A$77,0,IF(K2507=LIST!$A$78,0,(MIN(D2507,8)-K2507))))))</f>
        <v>0</v>
      </c>
      <c r="K2507" s="185" t="str">
        <f>IF(D2507="","",IF('CLAIM FORM'!$M$7="",0,IF(L2507=LIST!$A$78,0,IF('CLAIM FORM'!$M$7="R&amp;D",0,IF(E2507="",LIST!$A$75,IF(F2507=LIST!$F$30,0,IFERROR(((VLOOKUP(E2507,'TRAINING CODE'!B:D,3,FALSE)*MIN(D2507,8))),LIST!$A$76)))))))</f>
        <v/>
      </c>
      <c r="L2507" s="183" t="str">
        <f>IF(B2507="","",IF('CLAIM FORM'!$M$7="",LIST!$A$77,IFERROR(VLOOKUP(B2507,'PHR (Project Hourly Rate)'!B:G,6,FALSE),LIST!$A$78)))</f>
        <v/>
      </c>
    </row>
    <row r="2508" spans="1:12" ht="36" customHeight="1">
      <c r="A2508" s="184">
        <v>2506</v>
      </c>
      <c r="B2508" s="46"/>
      <c r="C2508" s="47"/>
      <c r="D2508" s="48"/>
      <c r="E2508" s="49"/>
      <c r="F2508" s="49"/>
      <c r="G2508" s="41" t="str">
        <f>IF(C2508="","",VLOOKUP(WEEKDAY(C2508),LIST!$A$15:$B$21,2,FALSE))</f>
        <v/>
      </c>
      <c r="H2508" s="42" t="str">
        <f>IF(B2508="","",IF(L2508=LIST!$A$80,LIST!$A$78,IF(L2508=LIST!$A$81,LIST!$A$78,IF(L2508=LIST!$A$82,LIST!$A$78,IF(IFERROR(VLOOKUP(B2508,'PHR (Project Hourly Rate)'!B:G,6,FALSE),LIST!$A$78)=0,LIST!$A$79,L2508)))))</f>
        <v/>
      </c>
      <c r="I2508" s="42" t="str">
        <f>IF(B2508="","",IF(L2508=LIST!$A$75,"",IF(K2508=LIST!$A$76,LIST!$A$76,IF(L2508=LIST!$A$77,"",IF(L2508=LIST!$A$78,"",IF(L2508=LIST!$A$80,"",IF(L2508=LIST!$A$72,"",IF(L2508=LIST!$A$73,"",IF(L2508=LIST!$A$81,"",IF(L2508=LIST!$A$82,"",IF(L2508=LIST!$A$79,"",IF(K2508=LIST!$A$75,LIST!$A$75,ROUND(J2508*L2508,2)))))))))))))</f>
        <v/>
      </c>
      <c r="J2508" s="43">
        <f>IF(D2508="",0,IF(K2508=LIST!$A$75,0,IF(K2508=LIST!$A$76,0,IF(K2508=LIST!$A$77,0,IF(K2508=LIST!$A$78,0,(MIN(D2508,8)-K2508))))))</f>
        <v>0</v>
      </c>
      <c r="K2508" s="185" t="str">
        <f>IF(D2508="","",IF('CLAIM FORM'!$M$7="",0,IF(L2508=LIST!$A$78,0,IF('CLAIM FORM'!$M$7="R&amp;D",0,IF(E2508="",LIST!$A$75,IF(F2508=LIST!$F$30,0,IFERROR(((VLOOKUP(E2508,'TRAINING CODE'!B:D,3,FALSE)*MIN(D2508,8))),LIST!$A$76)))))))</f>
        <v/>
      </c>
      <c r="L2508" s="183" t="str">
        <f>IF(B2508="","",IF('CLAIM FORM'!$M$7="",LIST!$A$77,IFERROR(VLOOKUP(B2508,'PHR (Project Hourly Rate)'!B:G,6,FALSE),LIST!$A$78)))</f>
        <v/>
      </c>
    </row>
    <row r="2509" spans="1:12" ht="36" customHeight="1">
      <c r="A2509" s="184">
        <v>2507</v>
      </c>
      <c r="B2509" s="46"/>
      <c r="C2509" s="47"/>
      <c r="D2509" s="48"/>
      <c r="E2509" s="49"/>
      <c r="F2509" s="49"/>
      <c r="G2509" s="41" t="str">
        <f>IF(C2509="","",VLOOKUP(WEEKDAY(C2509),LIST!$A$15:$B$21,2,FALSE))</f>
        <v/>
      </c>
      <c r="H2509" s="42" t="str">
        <f>IF(B2509="","",IF(L2509=LIST!$A$80,LIST!$A$78,IF(L2509=LIST!$A$81,LIST!$A$78,IF(L2509=LIST!$A$82,LIST!$A$78,IF(IFERROR(VLOOKUP(B2509,'PHR (Project Hourly Rate)'!B:G,6,FALSE),LIST!$A$78)=0,LIST!$A$79,L2509)))))</f>
        <v/>
      </c>
      <c r="I2509" s="42" t="str">
        <f>IF(B2509="","",IF(L2509=LIST!$A$75,"",IF(K2509=LIST!$A$76,LIST!$A$76,IF(L2509=LIST!$A$77,"",IF(L2509=LIST!$A$78,"",IF(L2509=LIST!$A$80,"",IF(L2509=LIST!$A$72,"",IF(L2509=LIST!$A$73,"",IF(L2509=LIST!$A$81,"",IF(L2509=LIST!$A$82,"",IF(L2509=LIST!$A$79,"",IF(K2509=LIST!$A$75,LIST!$A$75,ROUND(J2509*L2509,2)))))))))))))</f>
        <v/>
      </c>
      <c r="J2509" s="43">
        <f>IF(D2509="",0,IF(K2509=LIST!$A$75,0,IF(K2509=LIST!$A$76,0,IF(K2509=LIST!$A$77,0,IF(K2509=LIST!$A$78,0,(MIN(D2509,8)-K2509))))))</f>
        <v>0</v>
      </c>
      <c r="K2509" s="185" t="str">
        <f>IF(D2509="","",IF('CLAIM FORM'!$M$7="",0,IF(L2509=LIST!$A$78,0,IF('CLAIM FORM'!$M$7="R&amp;D",0,IF(E2509="",LIST!$A$75,IF(F2509=LIST!$F$30,0,IFERROR(((VLOOKUP(E2509,'TRAINING CODE'!B:D,3,FALSE)*MIN(D2509,8))),LIST!$A$76)))))))</f>
        <v/>
      </c>
      <c r="L2509" s="183" t="str">
        <f>IF(B2509="","",IF('CLAIM FORM'!$M$7="",LIST!$A$77,IFERROR(VLOOKUP(B2509,'PHR (Project Hourly Rate)'!B:G,6,FALSE),LIST!$A$78)))</f>
        <v/>
      </c>
    </row>
    <row r="2510" spans="1:12" ht="36" customHeight="1">
      <c r="A2510" s="184">
        <v>2508</v>
      </c>
      <c r="B2510" s="46"/>
      <c r="C2510" s="47"/>
      <c r="D2510" s="48"/>
      <c r="E2510" s="49"/>
      <c r="F2510" s="49"/>
      <c r="G2510" s="41" t="str">
        <f>IF(C2510="","",VLOOKUP(WEEKDAY(C2510),LIST!$A$15:$B$21,2,FALSE))</f>
        <v/>
      </c>
      <c r="H2510" s="42" t="str">
        <f>IF(B2510="","",IF(L2510=LIST!$A$80,LIST!$A$78,IF(L2510=LIST!$A$81,LIST!$A$78,IF(L2510=LIST!$A$82,LIST!$A$78,IF(IFERROR(VLOOKUP(B2510,'PHR (Project Hourly Rate)'!B:G,6,FALSE),LIST!$A$78)=0,LIST!$A$79,L2510)))))</f>
        <v/>
      </c>
      <c r="I2510" s="42" t="str">
        <f>IF(B2510="","",IF(L2510=LIST!$A$75,"",IF(K2510=LIST!$A$76,LIST!$A$76,IF(L2510=LIST!$A$77,"",IF(L2510=LIST!$A$78,"",IF(L2510=LIST!$A$80,"",IF(L2510=LIST!$A$72,"",IF(L2510=LIST!$A$73,"",IF(L2510=LIST!$A$81,"",IF(L2510=LIST!$A$82,"",IF(L2510=LIST!$A$79,"",IF(K2510=LIST!$A$75,LIST!$A$75,ROUND(J2510*L2510,2)))))))))))))</f>
        <v/>
      </c>
      <c r="J2510" s="43">
        <f>IF(D2510="",0,IF(K2510=LIST!$A$75,0,IF(K2510=LIST!$A$76,0,IF(K2510=LIST!$A$77,0,IF(K2510=LIST!$A$78,0,(MIN(D2510,8)-K2510))))))</f>
        <v>0</v>
      </c>
      <c r="K2510" s="185" t="str">
        <f>IF(D2510="","",IF('CLAIM FORM'!$M$7="",0,IF(L2510=LIST!$A$78,0,IF('CLAIM FORM'!$M$7="R&amp;D",0,IF(E2510="",LIST!$A$75,IF(F2510=LIST!$F$30,0,IFERROR(((VLOOKUP(E2510,'TRAINING CODE'!B:D,3,FALSE)*MIN(D2510,8))),LIST!$A$76)))))))</f>
        <v/>
      </c>
      <c r="L2510" s="183" t="str">
        <f>IF(B2510="","",IF('CLAIM FORM'!$M$7="",LIST!$A$77,IFERROR(VLOOKUP(B2510,'PHR (Project Hourly Rate)'!B:G,6,FALSE),LIST!$A$78)))</f>
        <v/>
      </c>
    </row>
    <row r="2511" spans="1:12" ht="36" customHeight="1">
      <c r="A2511" s="184">
        <v>2509</v>
      </c>
      <c r="B2511" s="46"/>
      <c r="C2511" s="47"/>
      <c r="D2511" s="48"/>
      <c r="E2511" s="49"/>
      <c r="F2511" s="49"/>
      <c r="G2511" s="41" t="str">
        <f>IF(C2511="","",VLOOKUP(WEEKDAY(C2511),LIST!$A$15:$B$21,2,FALSE))</f>
        <v/>
      </c>
      <c r="H2511" s="42" t="str">
        <f>IF(B2511="","",IF(L2511=LIST!$A$80,LIST!$A$78,IF(L2511=LIST!$A$81,LIST!$A$78,IF(L2511=LIST!$A$82,LIST!$A$78,IF(IFERROR(VLOOKUP(B2511,'PHR (Project Hourly Rate)'!B:G,6,FALSE),LIST!$A$78)=0,LIST!$A$79,L2511)))))</f>
        <v/>
      </c>
      <c r="I2511" s="42" t="str">
        <f>IF(B2511="","",IF(L2511=LIST!$A$75,"",IF(K2511=LIST!$A$76,LIST!$A$76,IF(L2511=LIST!$A$77,"",IF(L2511=LIST!$A$78,"",IF(L2511=LIST!$A$80,"",IF(L2511=LIST!$A$72,"",IF(L2511=LIST!$A$73,"",IF(L2511=LIST!$A$81,"",IF(L2511=LIST!$A$82,"",IF(L2511=LIST!$A$79,"",IF(K2511=LIST!$A$75,LIST!$A$75,ROUND(J2511*L2511,2)))))))))))))</f>
        <v/>
      </c>
      <c r="J2511" s="43">
        <f>IF(D2511="",0,IF(K2511=LIST!$A$75,0,IF(K2511=LIST!$A$76,0,IF(K2511=LIST!$A$77,0,IF(K2511=LIST!$A$78,0,(MIN(D2511,8)-K2511))))))</f>
        <v>0</v>
      </c>
      <c r="K2511" s="185" t="str">
        <f>IF(D2511="","",IF('CLAIM FORM'!$M$7="",0,IF(L2511=LIST!$A$78,0,IF('CLAIM FORM'!$M$7="R&amp;D",0,IF(E2511="",LIST!$A$75,IF(F2511=LIST!$F$30,0,IFERROR(((VLOOKUP(E2511,'TRAINING CODE'!B:D,3,FALSE)*MIN(D2511,8))),LIST!$A$76)))))))</f>
        <v/>
      </c>
      <c r="L2511" s="183" t="str">
        <f>IF(B2511="","",IF('CLAIM FORM'!$M$7="",LIST!$A$77,IFERROR(VLOOKUP(B2511,'PHR (Project Hourly Rate)'!B:G,6,FALSE),LIST!$A$78)))</f>
        <v/>
      </c>
    </row>
    <row r="2512" spans="1:12" ht="36" customHeight="1">
      <c r="A2512" s="184">
        <v>2510</v>
      </c>
      <c r="B2512" s="46"/>
      <c r="C2512" s="47"/>
      <c r="D2512" s="48"/>
      <c r="E2512" s="49"/>
      <c r="F2512" s="49"/>
      <c r="G2512" s="41" t="str">
        <f>IF(C2512="","",VLOOKUP(WEEKDAY(C2512),LIST!$A$15:$B$21,2,FALSE))</f>
        <v/>
      </c>
      <c r="H2512" s="42" t="str">
        <f>IF(B2512="","",IF(L2512=LIST!$A$80,LIST!$A$78,IF(L2512=LIST!$A$81,LIST!$A$78,IF(L2512=LIST!$A$82,LIST!$A$78,IF(IFERROR(VLOOKUP(B2512,'PHR (Project Hourly Rate)'!B:G,6,FALSE),LIST!$A$78)=0,LIST!$A$79,L2512)))))</f>
        <v/>
      </c>
      <c r="I2512" s="42" t="str">
        <f>IF(B2512="","",IF(L2512=LIST!$A$75,"",IF(K2512=LIST!$A$76,LIST!$A$76,IF(L2512=LIST!$A$77,"",IF(L2512=LIST!$A$78,"",IF(L2512=LIST!$A$80,"",IF(L2512=LIST!$A$72,"",IF(L2512=LIST!$A$73,"",IF(L2512=LIST!$A$81,"",IF(L2512=LIST!$A$82,"",IF(L2512=LIST!$A$79,"",IF(K2512=LIST!$A$75,LIST!$A$75,ROUND(J2512*L2512,2)))))))))))))</f>
        <v/>
      </c>
      <c r="J2512" s="43">
        <f>IF(D2512="",0,IF(K2512=LIST!$A$75,0,IF(K2512=LIST!$A$76,0,IF(K2512=LIST!$A$77,0,IF(K2512=LIST!$A$78,0,(MIN(D2512,8)-K2512))))))</f>
        <v>0</v>
      </c>
      <c r="K2512" s="185" t="str">
        <f>IF(D2512="","",IF('CLAIM FORM'!$M$7="",0,IF(L2512=LIST!$A$78,0,IF('CLAIM FORM'!$M$7="R&amp;D",0,IF(E2512="",LIST!$A$75,IF(F2512=LIST!$F$30,0,IFERROR(((VLOOKUP(E2512,'TRAINING CODE'!B:D,3,FALSE)*MIN(D2512,8))),LIST!$A$76)))))))</f>
        <v/>
      </c>
      <c r="L2512" s="183" t="str">
        <f>IF(B2512="","",IF('CLAIM FORM'!$M$7="",LIST!$A$77,IFERROR(VLOOKUP(B2512,'PHR (Project Hourly Rate)'!B:G,6,FALSE),LIST!$A$78)))</f>
        <v/>
      </c>
    </row>
    <row r="2513" spans="1:12" ht="36" customHeight="1">
      <c r="A2513" s="184">
        <v>2511</v>
      </c>
      <c r="B2513" s="46"/>
      <c r="C2513" s="47"/>
      <c r="D2513" s="48"/>
      <c r="E2513" s="49"/>
      <c r="F2513" s="49"/>
      <c r="G2513" s="41" t="str">
        <f>IF(C2513="","",VLOOKUP(WEEKDAY(C2513),LIST!$A$15:$B$21,2,FALSE))</f>
        <v/>
      </c>
      <c r="H2513" s="42" t="str">
        <f>IF(B2513="","",IF(L2513=LIST!$A$80,LIST!$A$78,IF(L2513=LIST!$A$81,LIST!$A$78,IF(L2513=LIST!$A$82,LIST!$A$78,IF(IFERROR(VLOOKUP(B2513,'PHR (Project Hourly Rate)'!B:G,6,FALSE),LIST!$A$78)=0,LIST!$A$79,L2513)))))</f>
        <v/>
      </c>
      <c r="I2513" s="42" t="str">
        <f>IF(B2513="","",IF(L2513=LIST!$A$75,"",IF(K2513=LIST!$A$76,LIST!$A$76,IF(L2513=LIST!$A$77,"",IF(L2513=LIST!$A$78,"",IF(L2513=LIST!$A$80,"",IF(L2513=LIST!$A$72,"",IF(L2513=LIST!$A$73,"",IF(L2513=LIST!$A$81,"",IF(L2513=LIST!$A$82,"",IF(L2513=LIST!$A$79,"",IF(K2513=LIST!$A$75,LIST!$A$75,ROUND(J2513*L2513,2)))))))))))))</f>
        <v/>
      </c>
      <c r="J2513" s="43">
        <f>IF(D2513="",0,IF(K2513=LIST!$A$75,0,IF(K2513=LIST!$A$76,0,IF(K2513=LIST!$A$77,0,IF(K2513=LIST!$A$78,0,(MIN(D2513,8)-K2513))))))</f>
        <v>0</v>
      </c>
      <c r="K2513" s="185" t="str">
        <f>IF(D2513="","",IF('CLAIM FORM'!$M$7="",0,IF(L2513=LIST!$A$78,0,IF('CLAIM FORM'!$M$7="R&amp;D",0,IF(E2513="",LIST!$A$75,IF(F2513=LIST!$F$30,0,IFERROR(((VLOOKUP(E2513,'TRAINING CODE'!B:D,3,FALSE)*MIN(D2513,8))),LIST!$A$76)))))))</f>
        <v/>
      </c>
      <c r="L2513" s="183" t="str">
        <f>IF(B2513="","",IF('CLAIM FORM'!$M$7="",LIST!$A$77,IFERROR(VLOOKUP(B2513,'PHR (Project Hourly Rate)'!B:G,6,FALSE),LIST!$A$78)))</f>
        <v/>
      </c>
    </row>
    <row r="2514" spans="1:12" ht="36" customHeight="1">
      <c r="A2514" s="184">
        <v>2512</v>
      </c>
      <c r="B2514" s="46"/>
      <c r="C2514" s="47"/>
      <c r="D2514" s="48"/>
      <c r="E2514" s="49"/>
      <c r="F2514" s="49"/>
      <c r="G2514" s="41" t="str">
        <f>IF(C2514="","",VLOOKUP(WEEKDAY(C2514),LIST!$A$15:$B$21,2,FALSE))</f>
        <v/>
      </c>
      <c r="H2514" s="42" t="str">
        <f>IF(B2514="","",IF(L2514=LIST!$A$80,LIST!$A$78,IF(L2514=LIST!$A$81,LIST!$A$78,IF(L2514=LIST!$A$82,LIST!$A$78,IF(IFERROR(VLOOKUP(B2514,'PHR (Project Hourly Rate)'!B:G,6,FALSE),LIST!$A$78)=0,LIST!$A$79,L2514)))))</f>
        <v/>
      </c>
      <c r="I2514" s="42" t="str">
        <f>IF(B2514="","",IF(L2514=LIST!$A$75,"",IF(K2514=LIST!$A$76,LIST!$A$76,IF(L2514=LIST!$A$77,"",IF(L2514=LIST!$A$78,"",IF(L2514=LIST!$A$80,"",IF(L2514=LIST!$A$72,"",IF(L2514=LIST!$A$73,"",IF(L2514=LIST!$A$81,"",IF(L2514=LIST!$A$82,"",IF(L2514=LIST!$A$79,"",IF(K2514=LIST!$A$75,LIST!$A$75,ROUND(J2514*L2514,2)))))))))))))</f>
        <v/>
      </c>
      <c r="J2514" s="43">
        <f>IF(D2514="",0,IF(K2514=LIST!$A$75,0,IF(K2514=LIST!$A$76,0,IF(K2514=LIST!$A$77,0,IF(K2514=LIST!$A$78,0,(MIN(D2514,8)-K2514))))))</f>
        <v>0</v>
      </c>
      <c r="K2514" s="185" t="str">
        <f>IF(D2514="","",IF('CLAIM FORM'!$M$7="",0,IF(L2514=LIST!$A$78,0,IF('CLAIM FORM'!$M$7="R&amp;D",0,IF(E2514="",LIST!$A$75,IF(F2514=LIST!$F$30,0,IFERROR(((VLOOKUP(E2514,'TRAINING CODE'!B:D,3,FALSE)*MIN(D2514,8))),LIST!$A$76)))))))</f>
        <v/>
      </c>
      <c r="L2514" s="183" t="str">
        <f>IF(B2514="","",IF('CLAIM FORM'!$M$7="",LIST!$A$77,IFERROR(VLOOKUP(B2514,'PHR (Project Hourly Rate)'!B:G,6,FALSE),LIST!$A$78)))</f>
        <v/>
      </c>
    </row>
    <row r="2515" spans="1:12" ht="36" customHeight="1">
      <c r="A2515" s="184">
        <v>2513</v>
      </c>
      <c r="B2515" s="46"/>
      <c r="C2515" s="47"/>
      <c r="D2515" s="48"/>
      <c r="E2515" s="49"/>
      <c r="F2515" s="49"/>
      <c r="G2515" s="41" t="str">
        <f>IF(C2515="","",VLOOKUP(WEEKDAY(C2515),LIST!$A$15:$B$21,2,FALSE))</f>
        <v/>
      </c>
      <c r="H2515" s="42" t="str">
        <f>IF(B2515="","",IF(L2515=LIST!$A$80,LIST!$A$78,IF(L2515=LIST!$A$81,LIST!$A$78,IF(L2515=LIST!$A$82,LIST!$A$78,IF(IFERROR(VLOOKUP(B2515,'PHR (Project Hourly Rate)'!B:G,6,FALSE),LIST!$A$78)=0,LIST!$A$79,L2515)))))</f>
        <v/>
      </c>
      <c r="I2515" s="42" t="str">
        <f>IF(B2515="","",IF(L2515=LIST!$A$75,"",IF(K2515=LIST!$A$76,LIST!$A$76,IF(L2515=LIST!$A$77,"",IF(L2515=LIST!$A$78,"",IF(L2515=LIST!$A$80,"",IF(L2515=LIST!$A$72,"",IF(L2515=LIST!$A$73,"",IF(L2515=LIST!$A$81,"",IF(L2515=LIST!$A$82,"",IF(L2515=LIST!$A$79,"",IF(K2515=LIST!$A$75,LIST!$A$75,ROUND(J2515*L2515,2)))))))))))))</f>
        <v/>
      </c>
      <c r="J2515" s="43">
        <f>IF(D2515="",0,IF(K2515=LIST!$A$75,0,IF(K2515=LIST!$A$76,0,IF(K2515=LIST!$A$77,0,IF(K2515=LIST!$A$78,0,(MIN(D2515,8)-K2515))))))</f>
        <v>0</v>
      </c>
      <c r="K2515" s="185" t="str">
        <f>IF(D2515="","",IF('CLAIM FORM'!$M$7="",0,IF(L2515=LIST!$A$78,0,IF('CLAIM FORM'!$M$7="R&amp;D",0,IF(E2515="",LIST!$A$75,IF(F2515=LIST!$F$30,0,IFERROR(((VLOOKUP(E2515,'TRAINING CODE'!B:D,3,FALSE)*MIN(D2515,8))),LIST!$A$76)))))))</f>
        <v/>
      </c>
      <c r="L2515" s="183" t="str">
        <f>IF(B2515="","",IF('CLAIM FORM'!$M$7="",LIST!$A$77,IFERROR(VLOOKUP(B2515,'PHR (Project Hourly Rate)'!B:G,6,FALSE),LIST!$A$78)))</f>
        <v/>
      </c>
    </row>
    <row r="2516" spans="1:12" ht="36" customHeight="1">
      <c r="A2516" s="184">
        <v>2514</v>
      </c>
      <c r="B2516" s="46"/>
      <c r="C2516" s="47"/>
      <c r="D2516" s="48"/>
      <c r="E2516" s="49"/>
      <c r="F2516" s="49"/>
      <c r="G2516" s="41" t="str">
        <f>IF(C2516="","",VLOOKUP(WEEKDAY(C2516),LIST!$A$15:$B$21,2,FALSE))</f>
        <v/>
      </c>
      <c r="H2516" s="42" t="str">
        <f>IF(B2516="","",IF(L2516=LIST!$A$80,LIST!$A$78,IF(L2516=LIST!$A$81,LIST!$A$78,IF(L2516=LIST!$A$82,LIST!$A$78,IF(IFERROR(VLOOKUP(B2516,'PHR (Project Hourly Rate)'!B:G,6,FALSE),LIST!$A$78)=0,LIST!$A$79,L2516)))))</f>
        <v/>
      </c>
      <c r="I2516" s="42" t="str">
        <f>IF(B2516="","",IF(L2516=LIST!$A$75,"",IF(K2516=LIST!$A$76,LIST!$A$76,IF(L2516=LIST!$A$77,"",IF(L2516=LIST!$A$78,"",IF(L2516=LIST!$A$80,"",IF(L2516=LIST!$A$72,"",IF(L2516=LIST!$A$73,"",IF(L2516=LIST!$A$81,"",IF(L2516=LIST!$A$82,"",IF(L2516=LIST!$A$79,"",IF(K2516=LIST!$A$75,LIST!$A$75,ROUND(J2516*L2516,2)))))))))))))</f>
        <v/>
      </c>
      <c r="J2516" s="43">
        <f>IF(D2516="",0,IF(K2516=LIST!$A$75,0,IF(K2516=LIST!$A$76,0,IF(K2516=LIST!$A$77,0,IF(K2516=LIST!$A$78,0,(MIN(D2516,8)-K2516))))))</f>
        <v>0</v>
      </c>
      <c r="K2516" s="185" t="str">
        <f>IF(D2516="","",IF('CLAIM FORM'!$M$7="",0,IF(L2516=LIST!$A$78,0,IF('CLAIM FORM'!$M$7="R&amp;D",0,IF(E2516="",LIST!$A$75,IF(F2516=LIST!$F$30,0,IFERROR(((VLOOKUP(E2516,'TRAINING CODE'!B:D,3,FALSE)*MIN(D2516,8))),LIST!$A$76)))))))</f>
        <v/>
      </c>
      <c r="L2516" s="183" t="str">
        <f>IF(B2516="","",IF('CLAIM FORM'!$M$7="",LIST!$A$77,IFERROR(VLOOKUP(B2516,'PHR (Project Hourly Rate)'!B:G,6,FALSE),LIST!$A$78)))</f>
        <v/>
      </c>
    </row>
    <row r="2517" spans="1:12" ht="36" customHeight="1">
      <c r="A2517" s="184">
        <v>2515</v>
      </c>
      <c r="B2517" s="46"/>
      <c r="C2517" s="47"/>
      <c r="D2517" s="48"/>
      <c r="E2517" s="49"/>
      <c r="F2517" s="49"/>
      <c r="G2517" s="41" t="str">
        <f>IF(C2517="","",VLOOKUP(WEEKDAY(C2517),LIST!$A$15:$B$21,2,FALSE))</f>
        <v/>
      </c>
      <c r="H2517" s="42" t="str">
        <f>IF(B2517="","",IF(L2517=LIST!$A$80,LIST!$A$78,IF(L2517=LIST!$A$81,LIST!$A$78,IF(L2517=LIST!$A$82,LIST!$A$78,IF(IFERROR(VLOOKUP(B2517,'PHR (Project Hourly Rate)'!B:G,6,FALSE),LIST!$A$78)=0,LIST!$A$79,L2517)))))</f>
        <v/>
      </c>
      <c r="I2517" s="42" t="str">
        <f>IF(B2517="","",IF(L2517=LIST!$A$75,"",IF(K2517=LIST!$A$76,LIST!$A$76,IF(L2517=LIST!$A$77,"",IF(L2517=LIST!$A$78,"",IF(L2517=LIST!$A$80,"",IF(L2517=LIST!$A$72,"",IF(L2517=LIST!$A$73,"",IF(L2517=LIST!$A$81,"",IF(L2517=LIST!$A$82,"",IF(L2517=LIST!$A$79,"",IF(K2517=LIST!$A$75,LIST!$A$75,ROUND(J2517*L2517,2)))))))))))))</f>
        <v/>
      </c>
      <c r="J2517" s="43">
        <f>IF(D2517="",0,IF(K2517=LIST!$A$75,0,IF(K2517=LIST!$A$76,0,IF(K2517=LIST!$A$77,0,IF(K2517=LIST!$A$78,0,(MIN(D2517,8)-K2517))))))</f>
        <v>0</v>
      </c>
      <c r="K2517" s="185" t="str">
        <f>IF(D2517="","",IF('CLAIM FORM'!$M$7="",0,IF(L2517=LIST!$A$78,0,IF('CLAIM FORM'!$M$7="R&amp;D",0,IF(E2517="",LIST!$A$75,IF(F2517=LIST!$F$30,0,IFERROR(((VLOOKUP(E2517,'TRAINING CODE'!B:D,3,FALSE)*MIN(D2517,8))),LIST!$A$76)))))))</f>
        <v/>
      </c>
      <c r="L2517" s="183" t="str">
        <f>IF(B2517="","",IF('CLAIM FORM'!$M$7="",LIST!$A$77,IFERROR(VLOOKUP(B2517,'PHR (Project Hourly Rate)'!B:G,6,FALSE),LIST!$A$78)))</f>
        <v/>
      </c>
    </row>
    <row r="2518" spans="1:12" ht="36" customHeight="1">
      <c r="A2518" s="184">
        <v>2516</v>
      </c>
      <c r="B2518" s="46"/>
      <c r="C2518" s="47"/>
      <c r="D2518" s="48"/>
      <c r="E2518" s="49"/>
      <c r="F2518" s="49"/>
      <c r="G2518" s="41" t="str">
        <f>IF(C2518="","",VLOOKUP(WEEKDAY(C2518),LIST!$A$15:$B$21,2,FALSE))</f>
        <v/>
      </c>
      <c r="H2518" s="42" t="str">
        <f>IF(B2518="","",IF(L2518=LIST!$A$80,LIST!$A$78,IF(L2518=LIST!$A$81,LIST!$A$78,IF(L2518=LIST!$A$82,LIST!$A$78,IF(IFERROR(VLOOKUP(B2518,'PHR (Project Hourly Rate)'!B:G,6,FALSE),LIST!$A$78)=0,LIST!$A$79,L2518)))))</f>
        <v/>
      </c>
      <c r="I2518" s="42" t="str">
        <f>IF(B2518="","",IF(L2518=LIST!$A$75,"",IF(K2518=LIST!$A$76,LIST!$A$76,IF(L2518=LIST!$A$77,"",IF(L2518=LIST!$A$78,"",IF(L2518=LIST!$A$80,"",IF(L2518=LIST!$A$72,"",IF(L2518=LIST!$A$73,"",IF(L2518=LIST!$A$81,"",IF(L2518=LIST!$A$82,"",IF(L2518=LIST!$A$79,"",IF(K2518=LIST!$A$75,LIST!$A$75,ROUND(J2518*L2518,2)))))))))))))</f>
        <v/>
      </c>
      <c r="J2518" s="43">
        <f>IF(D2518="",0,IF(K2518=LIST!$A$75,0,IF(K2518=LIST!$A$76,0,IF(K2518=LIST!$A$77,0,IF(K2518=LIST!$A$78,0,(MIN(D2518,8)-K2518))))))</f>
        <v>0</v>
      </c>
      <c r="K2518" s="185" t="str">
        <f>IF(D2518="","",IF('CLAIM FORM'!$M$7="",0,IF(L2518=LIST!$A$78,0,IF('CLAIM FORM'!$M$7="R&amp;D",0,IF(E2518="",LIST!$A$75,IF(F2518=LIST!$F$30,0,IFERROR(((VLOOKUP(E2518,'TRAINING CODE'!B:D,3,FALSE)*MIN(D2518,8))),LIST!$A$76)))))))</f>
        <v/>
      </c>
      <c r="L2518" s="183" t="str">
        <f>IF(B2518="","",IF('CLAIM FORM'!$M$7="",LIST!$A$77,IFERROR(VLOOKUP(B2518,'PHR (Project Hourly Rate)'!B:G,6,FALSE),LIST!$A$78)))</f>
        <v/>
      </c>
    </row>
    <row r="2519" spans="1:12" ht="36" customHeight="1">
      <c r="A2519" s="184">
        <v>2517</v>
      </c>
      <c r="B2519" s="46"/>
      <c r="C2519" s="47"/>
      <c r="D2519" s="48"/>
      <c r="E2519" s="49"/>
      <c r="F2519" s="49"/>
      <c r="G2519" s="41" t="str">
        <f>IF(C2519="","",VLOOKUP(WEEKDAY(C2519),LIST!$A$15:$B$21,2,FALSE))</f>
        <v/>
      </c>
      <c r="H2519" s="42" t="str">
        <f>IF(B2519="","",IF(L2519=LIST!$A$80,LIST!$A$78,IF(L2519=LIST!$A$81,LIST!$A$78,IF(L2519=LIST!$A$82,LIST!$A$78,IF(IFERROR(VLOOKUP(B2519,'PHR (Project Hourly Rate)'!B:G,6,FALSE),LIST!$A$78)=0,LIST!$A$79,L2519)))))</f>
        <v/>
      </c>
      <c r="I2519" s="42" t="str">
        <f>IF(B2519="","",IF(L2519=LIST!$A$75,"",IF(K2519=LIST!$A$76,LIST!$A$76,IF(L2519=LIST!$A$77,"",IF(L2519=LIST!$A$78,"",IF(L2519=LIST!$A$80,"",IF(L2519=LIST!$A$72,"",IF(L2519=LIST!$A$73,"",IF(L2519=LIST!$A$81,"",IF(L2519=LIST!$A$82,"",IF(L2519=LIST!$A$79,"",IF(K2519=LIST!$A$75,LIST!$A$75,ROUND(J2519*L2519,2)))))))))))))</f>
        <v/>
      </c>
      <c r="J2519" s="43">
        <f>IF(D2519="",0,IF(K2519=LIST!$A$75,0,IF(K2519=LIST!$A$76,0,IF(K2519=LIST!$A$77,0,IF(K2519=LIST!$A$78,0,(MIN(D2519,8)-K2519))))))</f>
        <v>0</v>
      </c>
      <c r="K2519" s="185" t="str">
        <f>IF(D2519="","",IF('CLAIM FORM'!$M$7="",0,IF(L2519=LIST!$A$78,0,IF('CLAIM FORM'!$M$7="R&amp;D",0,IF(E2519="",LIST!$A$75,IF(F2519=LIST!$F$30,0,IFERROR(((VLOOKUP(E2519,'TRAINING CODE'!B:D,3,FALSE)*MIN(D2519,8))),LIST!$A$76)))))))</f>
        <v/>
      </c>
      <c r="L2519" s="183" t="str">
        <f>IF(B2519="","",IF('CLAIM FORM'!$M$7="",LIST!$A$77,IFERROR(VLOOKUP(B2519,'PHR (Project Hourly Rate)'!B:G,6,FALSE),LIST!$A$78)))</f>
        <v/>
      </c>
    </row>
    <row r="2520" spans="1:12" ht="36" customHeight="1">
      <c r="A2520" s="184">
        <v>2518</v>
      </c>
      <c r="B2520" s="46"/>
      <c r="C2520" s="47"/>
      <c r="D2520" s="48"/>
      <c r="E2520" s="49"/>
      <c r="F2520" s="49"/>
      <c r="G2520" s="41" t="str">
        <f>IF(C2520="","",VLOOKUP(WEEKDAY(C2520),LIST!$A$15:$B$21,2,FALSE))</f>
        <v/>
      </c>
      <c r="H2520" s="42" t="str">
        <f>IF(B2520="","",IF(L2520=LIST!$A$80,LIST!$A$78,IF(L2520=LIST!$A$81,LIST!$A$78,IF(L2520=LIST!$A$82,LIST!$A$78,IF(IFERROR(VLOOKUP(B2520,'PHR (Project Hourly Rate)'!B:G,6,FALSE),LIST!$A$78)=0,LIST!$A$79,L2520)))))</f>
        <v/>
      </c>
      <c r="I2520" s="42" t="str">
        <f>IF(B2520="","",IF(L2520=LIST!$A$75,"",IF(K2520=LIST!$A$76,LIST!$A$76,IF(L2520=LIST!$A$77,"",IF(L2520=LIST!$A$78,"",IF(L2520=LIST!$A$80,"",IF(L2520=LIST!$A$72,"",IF(L2520=LIST!$A$73,"",IF(L2520=LIST!$A$81,"",IF(L2520=LIST!$A$82,"",IF(L2520=LIST!$A$79,"",IF(K2520=LIST!$A$75,LIST!$A$75,ROUND(J2520*L2520,2)))))))))))))</f>
        <v/>
      </c>
      <c r="J2520" s="43">
        <f>IF(D2520="",0,IF(K2520=LIST!$A$75,0,IF(K2520=LIST!$A$76,0,IF(K2520=LIST!$A$77,0,IF(K2520=LIST!$A$78,0,(MIN(D2520,8)-K2520))))))</f>
        <v>0</v>
      </c>
      <c r="K2520" s="185" t="str">
        <f>IF(D2520="","",IF('CLAIM FORM'!$M$7="",0,IF(L2520=LIST!$A$78,0,IF('CLAIM FORM'!$M$7="R&amp;D",0,IF(E2520="",LIST!$A$75,IF(F2520=LIST!$F$30,0,IFERROR(((VLOOKUP(E2520,'TRAINING CODE'!B:D,3,FALSE)*MIN(D2520,8))),LIST!$A$76)))))))</f>
        <v/>
      </c>
      <c r="L2520" s="183" t="str">
        <f>IF(B2520="","",IF('CLAIM FORM'!$M$7="",LIST!$A$77,IFERROR(VLOOKUP(B2520,'PHR (Project Hourly Rate)'!B:G,6,FALSE),LIST!$A$78)))</f>
        <v/>
      </c>
    </row>
    <row r="2521" spans="1:12" ht="36" customHeight="1">
      <c r="A2521" s="184">
        <v>2519</v>
      </c>
      <c r="B2521" s="46"/>
      <c r="C2521" s="47"/>
      <c r="D2521" s="48"/>
      <c r="E2521" s="49"/>
      <c r="F2521" s="49"/>
      <c r="G2521" s="41" t="str">
        <f>IF(C2521="","",VLOOKUP(WEEKDAY(C2521),LIST!$A$15:$B$21,2,FALSE))</f>
        <v/>
      </c>
      <c r="H2521" s="42" t="str">
        <f>IF(B2521="","",IF(L2521=LIST!$A$80,LIST!$A$78,IF(L2521=LIST!$A$81,LIST!$A$78,IF(L2521=LIST!$A$82,LIST!$A$78,IF(IFERROR(VLOOKUP(B2521,'PHR (Project Hourly Rate)'!B:G,6,FALSE),LIST!$A$78)=0,LIST!$A$79,L2521)))))</f>
        <v/>
      </c>
      <c r="I2521" s="42" t="str">
        <f>IF(B2521="","",IF(L2521=LIST!$A$75,"",IF(K2521=LIST!$A$76,LIST!$A$76,IF(L2521=LIST!$A$77,"",IF(L2521=LIST!$A$78,"",IF(L2521=LIST!$A$80,"",IF(L2521=LIST!$A$72,"",IF(L2521=LIST!$A$73,"",IF(L2521=LIST!$A$81,"",IF(L2521=LIST!$A$82,"",IF(L2521=LIST!$A$79,"",IF(K2521=LIST!$A$75,LIST!$A$75,ROUND(J2521*L2521,2)))))))))))))</f>
        <v/>
      </c>
      <c r="J2521" s="43">
        <f>IF(D2521="",0,IF(K2521=LIST!$A$75,0,IF(K2521=LIST!$A$76,0,IF(K2521=LIST!$A$77,0,IF(K2521=LIST!$A$78,0,(MIN(D2521,8)-K2521))))))</f>
        <v>0</v>
      </c>
      <c r="K2521" s="185" t="str">
        <f>IF(D2521="","",IF('CLAIM FORM'!$M$7="",0,IF(L2521=LIST!$A$78,0,IF('CLAIM FORM'!$M$7="R&amp;D",0,IF(E2521="",LIST!$A$75,IF(F2521=LIST!$F$30,0,IFERROR(((VLOOKUP(E2521,'TRAINING CODE'!B:D,3,FALSE)*MIN(D2521,8))),LIST!$A$76)))))))</f>
        <v/>
      </c>
      <c r="L2521" s="183" t="str">
        <f>IF(B2521="","",IF('CLAIM FORM'!$M$7="",LIST!$A$77,IFERROR(VLOOKUP(B2521,'PHR (Project Hourly Rate)'!B:G,6,FALSE),LIST!$A$78)))</f>
        <v/>
      </c>
    </row>
    <row r="2522" spans="1:12" ht="36" customHeight="1">
      <c r="A2522" s="184">
        <v>2520</v>
      </c>
      <c r="B2522" s="46"/>
      <c r="C2522" s="47"/>
      <c r="D2522" s="48"/>
      <c r="E2522" s="49"/>
      <c r="F2522" s="49"/>
      <c r="G2522" s="41" t="str">
        <f>IF(C2522="","",VLOOKUP(WEEKDAY(C2522),LIST!$A$15:$B$21,2,FALSE))</f>
        <v/>
      </c>
      <c r="H2522" s="42" t="str">
        <f>IF(B2522="","",IF(L2522=LIST!$A$80,LIST!$A$78,IF(L2522=LIST!$A$81,LIST!$A$78,IF(L2522=LIST!$A$82,LIST!$A$78,IF(IFERROR(VLOOKUP(B2522,'PHR (Project Hourly Rate)'!B:G,6,FALSE),LIST!$A$78)=0,LIST!$A$79,L2522)))))</f>
        <v/>
      </c>
      <c r="I2522" s="42" t="str">
        <f>IF(B2522="","",IF(L2522=LIST!$A$75,"",IF(K2522=LIST!$A$76,LIST!$A$76,IF(L2522=LIST!$A$77,"",IF(L2522=LIST!$A$78,"",IF(L2522=LIST!$A$80,"",IF(L2522=LIST!$A$72,"",IF(L2522=LIST!$A$73,"",IF(L2522=LIST!$A$81,"",IF(L2522=LIST!$A$82,"",IF(L2522=LIST!$A$79,"",IF(K2522=LIST!$A$75,LIST!$A$75,ROUND(J2522*L2522,2)))))))))))))</f>
        <v/>
      </c>
      <c r="J2522" s="43">
        <f>IF(D2522="",0,IF(K2522=LIST!$A$75,0,IF(K2522=LIST!$A$76,0,IF(K2522=LIST!$A$77,0,IF(K2522=LIST!$A$78,0,(MIN(D2522,8)-K2522))))))</f>
        <v>0</v>
      </c>
      <c r="K2522" s="185" t="str">
        <f>IF(D2522="","",IF('CLAIM FORM'!$M$7="",0,IF(L2522=LIST!$A$78,0,IF('CLAIM FORM'!$M$7="R&amp;D",0,IF(E2522="",LIST!$A$75,IF(F2522=LIST!$F$30,0,IFERROR(((VLOOKUP(E2522,'TRAINING CODE'!B:D,3,FALSE)*MIN(D2522,8))),LIST!$A$76)))))))</f>
        <v/>
      </c>
      <c r="L2522" s="183" t="str">
        <f>IF(B2522="","",IF('CLAIM FORM'!$M$7="",LIST!$A$77,IFERROR(VLOOKUP(B2522,'PHR (Project Hourly Rate)'!B:G,6,FALSE),LIST!$A$78)))</f>
        <v/>
      </c>
    </row>
    <row r="2523" spans="1:12" ht="36" customHeight="1">
      <c r="A2523" s="184">
        <v>2521</v>
      </c>
      <c r="B2523" s="46"/>
      <c r="C2523" s="47"/>
      <c r="D2523" s="48"/>
      <c r="E2523" s="49"/>
      <c r="F2523" s="49"/>
      <c r="G2523" s="41" t="str">
        <f>IF(C2523="","",VLOOKUP(WEEKDAY(C2523),LIST!$A$15:$B$21,2,FALSE))</f>
        <v/>
      </c>
      <c r="H2523" s="42" t="str">
        <f>IF(B2523="","",IF(L2523=LIST!$A$80,LIST!$A$78,IF(L2523=LIST!$A$81,LIST!$A$78,IF(L2523=LIST!$A$82,LIST!$A$78,IF(IFERROR(VLOOKUP(B2523,'PHR (Project Hourly Rate)'!B:G,6,FALSE),LIST!$A$78)=0,LIST!$A$79,L2523)))))</f>
        <v/>
      </c>
      <c r="I2523" s="42" t="str">
        <f>IF(B2523="","",IF(L2523=LIST!$A$75,"",IF(K2523=LIST!$A$76,LIST!$A$76,IF(L2523=LIST!$A$77,"",IF(L2523=LIST!$A$78,"",IF(L2523=LIST!$A$80,"",IF(L2523=LIST!$A$72,"",IF(L2523=LIST!$A$73,"",IF(L2523=LIST!$A$81,"",IF(L2523=LIST!$A$82,"",IF(L2523=LIST!$A$79,"",IF(K2523=LIST!$A$75,LIST!$A$75,ROUND(J2523*L2523,2)))))))))))))</f>
        <v/>
      </c>
      <c r="J2523" s="43">
        <f>IF(D2523="",0,IF(K2523=LIST!$A$75,0,IF(K2523=LIST!$A$76,0,IF(K2523=LIST!$A$77,0,IF(K2523=LIST!$A$78,0,(MIN(D2523,8)-K2523))))))</f>
        <v>0</v>
      </c>
      <c r="K2523" s="185" t="str">
        <f>IF(D2523="","",IF('CLAIM FORM'!$M$7="",0,IF(L2523=LIST!$A$78,0,IF('CLAIM FORM'!$M$7="R&amp;D",0,IF(E2523="",LIST!$A$75,IF(F2523=LIST!$F$30,0,IFERROR(((VLOOKUP(E2523,'TRAINING CODE'!B:D,3,FALSE)*MIN(D2523,8))),LIST!$A$76)))))))</f>
        <v/>
      </c>
      <c r="L2523" s="183" t="str">
        <f>IF(B2523="","",IF('CLAIM FORM'!$M$7="",LIST!$A$77,IFERROR(VLOOKUP(B2523,'PHR (Project Hourly Rate)'!B:G,6,FALSE),LIST!$A$78)))</f>
        <v/>
      </c>
    </row>
    <row r="2524" spans="1:12" ht="36" customHeight="1">
      <c r="A2524" s="184">
        <v>2522</v>
      </c>
      <c r="B2524" s="46"/>
      <c r="C2524" s="47"/>
      <c r="D2524" s="48"/>
      <c r="E2524" s="49"/>
      <c r="F2524" s="49"/>
      <c r="G2524" s="41" t="str">
        <f>IF(C2524="","",VLOOKUP(WEEKDAY(C2524),LIST!$A$15:$B$21,2,FALSE))</f>
        <v/>
      </c>
      <c r="H2524" s="42" t="str">
        <f>IF(B2524="","",IF(L2524=LIST!$A$80,LIST!$A$78,IF(L2524=LIST!$A$81,LIST!$A$78,IF(L2524=LIST!$A$82,LIST!$A$78,IF(IFERROR(VLOOKUP(B2524,'PHR (Project Hourly Rate)'!B:G,6,FALSE),LIST!$A$78)=0,LIST!$A$79,L2524)))))</f>
        <v/>
      </c>
      <c r="I2524" s="42" t="str">
        <f>IF(B2524="","",IF(L2524=LIST!$A$75,"",IF(K2524=LIST!$A$76,LIST!$A$76,IF(L2524=LIST!$A$77,"",IF(L2524=LIST!$A$78,"",IF(L2524=LIST!$A$80,"",IF(L2524=LIST!$A$72,"",IF(L2524=LIST!$A$73,"",IF(L2524=LIST!$A$81,"",IF(L2524=LIST!$A$82,"",IF(L2524=LIST!$A$79,"",IF(K2524=LIST!$A$75,LIST!$A$75,ROUND(J2524*L2524,2)))))))))))))</f>
        <v/>
      </c>
      <c r="J2524" s="43">
        <f>IF(D2524="",0,IF(K2524=LIST!$A$75,0,IF(K2524=LIST!$A$76,0,IF(K2524=LIST!$A$77,0,IF(K2524=LIST!$A$78,0,(MIN(D2524,8)-K2524))))))</f>
        <v>0</v>
      </c>
      <c r="K2524" s="185" t="str">
        <f>IF(D2524="","",IF('CLAIM FORM'!$M$7="",0,IF(L2524=LIST!$A$78,0,IF('CLAIM FORM'!$M$7="R&amp;D",0,IF(E2524="",LIST!$A$75,IF(F2524=LIST!$F$30,0,IFERROR(((VLOOKUP(E2524,'TRAINING CODE'!B:D,3,FALSE)*MIN(D2524,8))),LIST!$A$76)))))))</f>
        <v/>
      </c>
      <c r="L2524" s="183" t="str">
        <f>IF(B2524="","",IF('CLAIM FORM'!$M$7="",LIST!$A$77,IFERROR(VLOOKUP(B2524,'PHR (Project Hourly Rate)'!B:G,6,FALSE),LIST!$A$78)))</f>
        <v/>
      </c>
    </row>
    <row r="2525" spans="1:12" ht="36" customHeight="1">
      <c r="A2525" s="184">
        <v>2523</v>
      </c>
      <c r="B2525" s="46"/>
      <c r="C2525" s="47"/>
      <c r="D2525" s="48"/>
      <c r="E2525" s="49"/>
      <c r="F2525" s="49"/>
      <c r="G2525" s="41" t="str">
        <f>IF(C2525="","",VLOOKUP(WEEKDAY(C2525),LIST!$A$15:$B$21,2,FALSE))</f>
        <v/>
      </c>
      <c r="H2525" s="42" t="str">
        <f>IF(B2525="","",IF(L2525=LIST!$A$80,LIST!$A$78,IF(L2525=LIST!$A$81,LIST!$A$78,IF(L2525=LIST!$A$82,LIST!$A$78,IF(IFERROR(VLOOKUP(B2525,'PHR (Project Hourly Rate)'!B:G,6,FALSE),LIST!$A$78)=0,LIST!$A$79,L2525)))))</f>
        <v/>
      </c>
      <c r="I2525" s="42" t="str">
        <f>IF(B2525="","",IF(L2525=LIST!$A$75,"",IF(K2525=LIST!$A$76,LIST!$A$76,IF(L2525=LIST!$A$77,"",IF(L2525=LIST!$A$78,"",IF(L2525=LIST!$A$80,"",IF(L2525=LIST!$A$72,"",IF(L2525=LIST!$A$73,"",IF(L2525=LIST!$A$81,"",IF(L2525=LIST!$A$82,"",IF(L2525=LIST!$A$79,"",IF(K2525=LIST!$A$75,LIST!$A$75,ROUND(J2525*L2525,2)))))))))))))</f>
        <v/>
      </c>
      <c r="J2525" s="43">
        <f>IF(D2525="",0,IF(K2525=LIST!$A$75,0,IF(K2525=LIST!$A$76,0,IF(K2525=LIST!$A$77,0,IF(K2525=LIST!$A$78,0,(MIN(D2525,8)-K2525))))))</f>
        <v>0</v>
      </c>
      <c r="K2525" s="185" t="str">
        <f>IF(D2525="","",IF('CLAIM FORM'!$M$7="",0,IF(L2525=LIST!$A$78,0,IF('CLAIM FORM'!$M$7="R&amp;D",0,IF(E2525="",LIST!$A$75,IF(F2525=LIST!$F$30,0,IFERROR(((VLOOKUP(E2525,'TRAINING CODE'!B:D,3,FALSE)*MIN(D2525,8))),LIST!$A$76)))))))</f>
        <v/>
      </c>
      <c r="L2525" s="183" t="str">
        <f>IF(B2525="","",IF('CLAIM FORM'!$M$7="",LIST!$A$77,IFERROR(VLOOKUP(B2525,'PHR (Project Hourly Rate)'!B:G,6,FALSE),LIST!$A$78)))</f>
        <v/>
      </c>
    </row>
    <row r="2526" spans="1:12" ht="36" customHeight="1">
      <c r="A2526" s="184">
        <v>2524</v>
      </c>
      <c r="B2526" s="46"/>
      <c r="C2526" s="47"/>
      <c r="D2526" s="48"/>
      <c r="E2526" s="49"/>
      <c r="F2526" s="49"/>
      <c r="G2526" s="41" t="str">
        <f>IF(C2526="","",VLOOKUP(WEEKDAY(C2526),LIST!$A$15:$B$21,2,FALSE))</f>
        <v/>
      </c>
      <c r="H2526" s="42" t="str">
        <f>IF(B2526="","",IF(L2526=LIST!$A$80,LIST!$A$78,IF(L2526=LIST!$A$81,LIST!$A$78,IF(L2526=LIST!$A$82,LIST!$A$78,IF(IFERROR(VLOOKUP(B2526,'PHR (Project Hourly Rate)'!B:G,6,FALSE),LIST!$A$78)=0,LIST!$A$79,L2526)))))</f>
        <v/>
      </c>
      <c r="I2526" s="42" t="str">
        <f>IF(B2526="","",IF(L2526=LIST!$A$75,"",IF(K2526=LIST!$A$76,LIST!$A$76,IF(L2526=LIST!$A$77,"",IF(L2526=LIST!$A$78,"",IF(L2526=LIST!$A$80,"",IF(L2526=LIST!$A$72,"",IF(L2526=LIST!$A$73,"",IF(L2526=LIST!$A$81,"",IF(L2526=LIST!$A$82,"",IF(L2526=LIST!$A$79,"",IF(K2526=LIST!$A$75,LIST!$A$75,ROUND(J2526*L2526,2)))))))))))))</f>
        <v/>
      </c>
      <c r="J2526" s="43">
        <f>IF(D2526="",0,IF(K2526=LIST!$A$75,0,IF(K2526=LIST!$A$76,0,IF(K2526=LIST!$A$77,0,IF(K2526=LIST!$A$78,0,(MIN(D2526,8)-K2526))))))</f>
        <v>0</v>
      </c>
      <c r="K2526" s="185" t="str">
        <f>IF(D2526="","",IF('CLAIM FORM'!$M$7="",0,IF(L2526=LIST!$A$78,0,IF('CLAIM FORM'!$M$7="R&amp;D",0,IF(E2526="",LIST!$A$75,IF(F2526=LIST!$F$30,0,IFERROR(((VLOOKUP(E2526,'TRAINING CODE'!B:D,3,FALSE)*MIN(D2526,8))),LIST!$A$76)))))))</f>
        <v/>
      </c>
      <c r="L2526" s="183" t="str">
        <f>IF(B2526="","",IF('CLAIM FORM'!$M$7="",LIST!$A$77,IFERROR(VLOOKUP(B2526,'PHR (Project Hourly Rate)'!B:G,6,FALSE),LIST!$A$78)))</f>
        <v/>
      </c>
    </row>
    <row r="2527" spans="1:12" ht="36" customHeight="1">
      <c r="A2527" s="184">
        <v>2525</v>
      </c>
      <c r="B2527" s="46"/>
      <c r="C2527" s="47"/>
      <c r="D2527" s="48"/>
      <c r="E2527" s="49"/>
      <c r="F2527" s="49"/>
      <c r="G2527" s="41" t="str">
        <f>IF(C2527="","",VLOOKUP(WEEKDAY(C2527),LIST!$A$15:$B$21,2,FALSE))</f>
        <v/>
      </c>
      <c r="H2527" s="42" t="str">
        <f>IF(B2527="","",IF(L2527=LIST!$A$80,LIST!$A$78,IF(L2527=LIST!$A$81,LIST!$A$78,IF(L2527=LIST!$A$82,LIST!$A$78,IF(IFERROR(VLOOKUP(B2527,'PHR (Project Hourly Rate)'!B:G,6,FALSE),LIST!$A$78)=0,LIST!$A$79,L2527)))))</f>
        <v/>
      </c>
      <c r="I2527" s="42" t="str">
        <f>IF(B2527="","",IF(L2527=LIST!$A$75,"",IF(K2527=LIST!$A$76,LIST!$A$76,IF(L2527=LIST!$A$77,"",IF(L2527=LIST!$A$78,"",IF(L2527=LIST!$A$80,"",IF(L2527=LIST!$A$72,"",IF(L2527=LIST!$A$73,"",IF(L2527=LIST!$A$81,"",IF(L2527=LIST!$A$82,"",IF(L2527=LIST!$A$79,"",IF(K2527=LIST!$A$75,LIST!$A$75,ROUND(J2527*L2527,2)))))))))))))</f>
        <v/>
      </c>
      <c r="J2527" s="43">
        <f>IF(D2527="",0,IF(K2527=LIST!$A$75,0,IF(K2527=LIST!$A$76,0,IF(K2527=LIST!$A$77,0,IF(K2527=LIST!$A$78,0,(MIN(D2527,8)-K2527))))))</f>
        <v>0</v>
      </c>
      <c r="K2527" s="185" t="str">
        <f>IF(D2527="","",IF('CLAIM FORM'!$M$7="",0,IF(L2527=LIST!$A$78,0,IF('CLAIM FORM'!$M$7="R&amp;D",0,IF(E2527="",LIST!$A$75,IF(F2527=LIST!$F$30,0,IFERROR(((VLOOKUP(E2527,'TRAINING CODE'!B:D,3,FALSE)*MIN(D2527,8))),LIST!$A$76)))))))</f>
        <v/>
      </c>
      <c r="L2527" s="183" t="str">
        <f>IF(B2527="","",IF('CLAIM FORM'!$M$7="",LIST!$A$77,IFERROR(VLOOKUP(B2527,'PHR (Project Hourly Rate)'!B:G,6,FALSE),LIST!$A$78)))</f>
        <v/>
      </c>
    </row>
    <row r="2528" spans="1:12" ht="36" customHeight="1">
      <c r="A2528" s="184">
        <v>2526</v>
      </c>
      <c r="B2528" s="46"/>
      <c r="C2528" s="47"/>
      <c r="D2528" s="48"/>
      <c r="E2528" s="49"/>
      <c r="F2528" s="49"/>
      <c r="G2528" s="41" t="str">
        <f>IF(C2528="","",VLOOKUP(WEEKDAY(C2528),LIST!$A$15:$B$21,2,FALSE))</f>
        <v/>
      </c>
      <c r="H2528" s="42" t="str">
        <f>IF(B2528="","",IF(L2528=LIST!$A$80,LIST!$A$78,IF(L2528=LIST!$A$81,LIST!$A$78,IF(L2528=LIST!$A$82,LIST!$A$78,IF(IFERROR(VLOOKUP(B2528,'PHR (Project Hourly Rate)'!B:G,6,FALSE),LIST!$A$78)=0,LIST!$A$79,L2528)))))</f>
        <v/>
      </c>
      <c r="I2528" s="42" t="str">
        <f>IF(B2528="","",IF(L2528=LIST!$A$75,"",IF(K2528=LIST!$A$76,LIST!$A$76,IF(L2528=LIST!$A$77,"",IF(L2528=LIST!$A$78,"",IF(L2528=LIST!$A$80,"",IF(L2528=LIST!$A$72,"",IF(L2528=LIST!$A$73,"",IF(L2528=LIST!$A$81,"",IF(L2528=LIST!$A$82,"",IF(L2528=LIST!$A$79,"",IF(K2528=LIST!$A$75,LIST!$A$75,ROUND(J2528*L2528,2)))))))))))))</f>
        <v/>
      </c>
      <c r="J2528" s="43">
        <f>IF(D2528="",0,IF(K2528=LIST!$A$75,0,IF(K2528=LIST!$A$76,0,IF(K2528=LIST!$A$77,0,IF(K2528=LIST!$A$78,0,(MIN(D2528,8)-K2528))))))</f>
        <v>0</v>
      </c>
      <c r="K2528" s="185" t="str">
        <f>IF(D2528="","",IF('CLAIM FORM'!$M$7="",0,IF(L2528=LIST!$A$78,0,IF('CLAIM FORM'!$M$7="R&amp;D",0,IF(E2528="",LIST!$A$75,IF(F2528=LIST!$F$30,0,IFERROR(((VLOOKUP(E2528,'TRAINING CODE'!B:D,3,FALSE)*MIN(D2528,8))),LIST!$A$76)))))))</f>
        <v/>
      </c>
      <c r="L2528" s="183" t="str">
        <f>IF(B2528="","",IF('CLAIM FORM'!$M$7="",LIST!$A$77,IFERROR(VLOOKUP(B2528,'PHR (Project Hourly Rate)'!B:G,6,FALSE),LIST!$A$78)))</f>
        <v/>
      </c>
    </row>
    <row r="2529" spans="1:12" ht="36" customHeight="1">
      <c r="A2529" s="184">
        <v>2527</v>
      </c>
      <c r="B2529" s="46"/>
      <c r="C2529" s="47"/>
      <c r="D2529" s="48"/>
      <c r="E2529" s="49"/>
      <c r="F2529" s="49"/>
      <c r="G2529" s="41" t="str">
        <f>IF(C2529="","",VLOOKUP(WEEKDAY(C2529),LIST!$A$15:$B$21,2,FALSE))</f>
        <v/>
      </c>
      <c r="H2529" s="42" t="str">
        <f>IF(B2529="","",IF(L2529=LIST!$A$80,LIST!$A$78,IF(L2529=LIST!$A$81,LIST!$A$78,IF(L2529=LIST!$A$82,LIST!$A$78,IF(IFERROR(VLOOKUP(B2529,'PHR (Project Hourly Rate)'!B:G,6,FALSE),LIST!$A$78)=0,LIST!$A$79,L2529)))))</f>
        <v/>
      </c>
      <c r="I2529" s="42" t="str">
        <f>IF(B2529="","",IF(L2529=LIST!$A$75,"",IF(K2529=LIST!$A$76,LIST!$A$76,IF(L2529=LIST!$A$77,"",IF(L2529=LIST!$A$78,"",IF(L2529=LIST!$A$80,"",IF(L2529=LIST!$A$72,"",IF(L2529=LIST!$A$73,"",IF(L2529=LIST!$A$81,"",IF(L2529=LIST!$A$82,"",IF(L2529=LIST!$A$79,"",IF(K2529=LIST!$A$75,LIST!$A$75,ROUND(J2529*L2529,2)))))))))))))</f>
        <v/>
      </c>
      <c r="J2529" s="43">
        <f>IF(D2529="",0,IF(K2529=LIST!$A$75,0,IF(K2529=LIST!$A$76,0,IF(K2529=LIST!$A$77,0,IF(K2529=LIST!$A$78,0,(MIN(D2529,8)-K2529))))))</f>
        <v>0</v>
      </c>
      <c r="K2529" s="185" t="str">
        <f>IF(D2529="","",IF('CLAIM FORM'!$M$7="",0,IF(L2529=LIST!$A$78,0,IF('CLAIM FORM'!$M$7="R&amp;D",0,IF(E2529="",LIST!$A$75,IF(F2529=LIST!$F$30,0,IFERROR(((VLOOKUP(E2529,'TRAINING CODE'!B:D,3,FALSE)*MIN(D2529,8))),LIST!$A$76)))))))</f>
        <v/>
      </c>
      <c r="L2529" s="183" t="str">
        <f>IF(B2529="","",IF('CLAIM FORM'!$M$7="",LIST!$A$77,IFERROR(VLOOKUP(B2529,'PHR (Project Hourly Rate)'!B:G,6,FALSE),LIST!$A$78)))</f>
        <v/>
      </c>
    </row>
    <row r="2530" spans="1:12" ht="36" customHeight="1">
      <c r="A2530" s="184">
        <v>2528</v>
      </c>
      <c r="B2530" s="46"/>
      <c r="C2530" s="47"/>
      <c r="D2530" s="48"/>
      <c r="E2530" s="49"/>
      <c r="F2530" s="49"/>
      <c r="G2530" s="41" t="str">
        <f>IF(C2530="","",VLOOKUP(WEEKDAY(C2530),LIST!$A$15:$B$21,2,FALSE))</f>
        <v/>
      </c>
      <c r="H2530" s="42" t="str">
        <f>IF(B2530="","",IF(L2530=LIST!$A$80,LIST!$A$78,IF(L2530=LIST!$A$81,LIST!$A$78,IF(L2530=LIST!$A$82,LIST!$A$78,IF(IFERROR(VLOOKUP(B2530,'PHR (Project Hourly Rate)'!B:G,6,FALSE),LIST!$A$78)=0,LIST!$A$79,L2530)))))</f>
        <v/>
      </c>
      <c r="I2530" s="42" t="str">
        <f>IF(B2530="","",IF(L2530=LIST!$A$75,"",IF(K2530=LIST!$A$76,LIST!$A$76,IF(L2530=LIST!$A$77,"",IF(L2530=LIST!$A$78,"",IF(L2530=LIST!$A$80,"",IF(L2530=LIST!$A$72,"",IF(L2530=LIST!$A$73,"",IF(L2530=LIST!$A$81,"",IF(L2530=LIST!$A$82,"",IF(L2530=LIST!$A$79,"",IF(K2530=LIST!$A$75,LIST!$A$75,ROUND(J2530*L2530,2)))))))))))))</f>
        <v/>
      </c>
      <c r="J2530" s="43">
        <f>IF(D2530="",0,IF(K2530=LIST!$A$75,0,IF(K2530=LIST!$A$76,0,IF(K2530=LIST!$A$77,0,IF(K2530=LIST!$A$78,0,(MIN(D2530,8)-K2530))))))</f>
        <v>0</v>
      </c>
      <c r="K2530" s="185" t="str">
        <f>IF(D2530="","",IF('CLAIM FORM'!$M$7="",0,IF(L2530=LIST!$A$78,0,IF('CLAIM FORM'!$M$7="R&amp;D",0,IF(E2530="",LIST!$A$75,IF(F2530=LIST!$F$30,0,IFERROR(((VLOOKUP(E2530,'TRAINING CODE'!B:D,3,FALSE)*MIN(D2530,8))),LIST!$A$76)))))))</f>
        <v/>
      </c>
      <c r="L2530" s="183" t="str">
        <f>IF(B2530="","",IF('CLAIM FORM'!$M$7="",LIST!$A$77,IFERROR(VLOOKUP(B2530,'PHR (Project Hourly Rate)'!B:G,6,FALSE),LIST!$A$78)))</f>
        <v/>
      </c>
    </row>
    <row r="2531" spans="1:12" ht="36" customHeight="1">
      <c r="A2531" s="184">
        <v>2529</v>
      </c>
      <c r="B2531" s="46"/>
      <c r="C2531" s="47"/>
      <c r="D2531" s="48"/>
      <c r="E2531" s="49"/>
      <c r="F2531" s="49"/>
      <c r="G2531" s="41" t="str">
        <f>IF(C2531="","",VLOOKUP(WEEKDAY(C2531),LIST!$A$15:$B$21,2,FALSE))</f>
        <v/>
      </c>
      <c r="H2531" s="42" t="str">
        <f>IF(B2531="","",IF(L2531=LIST!$A$80,LIST!$A$78,IF(L2531=LIST!$A$81,LIST!$A$78,IF(L2531=LIST!$A$82,LIST!$A$78,IF(IFERROR(VLOOKUP(B2531,'PHR (Project Hourly Rate)'!B:G,6,FALSE),LIST!$A$78)=0,LIST!$A$79,L2531)))))</f>
        <v/>
      </c>
      <c r="I2531" s="42" t="str">
        <f>IF(B2531="","",IF(L2531=LIST!$A$75,"",IF(K2531=LIST!$A$76,LIST!$A$76,IF(L2531=LIST!$A$77,"",IF(L2531=LIST!$A$78,"",IF(L2531=LIST!$A$80,"",IF(L2531=LIST!$A$72,"",IF(L2531=LIST!$A$73,"",IF(L2531=LIST!$A$81,"",IF(L2531=LIST!$A$82,"",IF(L2531=LIST!$A$79,"",IF(K2531=LIST!$A$75,LIST!$A$75,ROUND(J2531*L2531,2)))))))))))))</f>
        <v/>
      </c>
      <c r="J2531" s="43">
        <f>IF(D2531="",0,IF(K2531=LIST!$A$75,0,IF(K2531=LIST!$A$76,0,IF(K2531=LIST!$A$77,0,IF(K2531=LIST!$A$78,0,(MIN(D2531,8)-K2531))))))</f>
        <v>0</v>
      </c>
      <c r="K2531" s="185" t="str">
        <f>IF(D2531="","",IF('CLAIM FORM'!$M$7="",0,IF(L2531=LIST!$A$78,0,IF('CLAIM FORM'!$M$7="R&amp;D",0,IF(E2531="",LIST!$A$75,IF(F2531=LIST!$F$30,0,IFERROR(((VLOOKUP(E2531,'TRAINING CODE'!B:D,3,FALSE)*MIN(D2531,8))),LIST!$A$76)))))))</f>
        <v/>
      </c>
      <c r="L2531" s="183" t="str">
        <f>IF(B2531="","",IF('CLAIM FORM'!$M$7="",LIST!$A$77,IFERROR(VLOOKUP(B2531,'PHR (Project Hourly Rate)'!B:G,6,FALSE),LIST!$A$78)))</f>
        <v/>
      </c>
    </row>
    <row r="2532" spans="1:12" ht="36" customHeight="1">
      <c r="A2532" s="184">
        <v>2530</v>
      </c>
      <c r="B2532" s="46"/>
      <c r="C2532" s="47"/>
      <c r="D2532" s="48"/>
      <c r="E2532" s="49"/>
      <c r="F2532" s="49"/>
      <c r="G2532" s="41" t="str">
        <f>IF(C2532="","",VLOOKUP(WEEKDAY(C2532),LIST!$A$15:$B$21,2,FALSE))</f>
        <v/>
      </c>
      <c r="H2532" s="42" t="str">
        <f>IF(B2532="","",IF(L2532=LIST!$A$80,LIST!$A$78,IF(L2532=LIST!$A$81,LIST!$A$78,IF(L2532=LIST!$A$82,LIST!$A$78,IF(IFERROR(VLOOKUP(B2532,'PHR (Project Hourly Rate)'!B:G,6,FALSE),LIST!$A$78)=0,LIST!$A$79,L2532)))))</f>
        <v/>
      </c>
      <c r="I2532" s="42" t="str">
        <f>IF(B2532="","",IF(L2532=LIST!$A$75,"",IF(K2532=LIST!$A$76,LIST!$A$76,IF(L2532=LIST!$A$77,"",IF(L2532=LIST!$A$78,"",IF(L2532=LIST!$A$80,"",IF(L2532=LIST!$A$72,"",IF(L2532=LIST!$A$73,"",IF(L2532=LIST!$A$81,"",IF(L2532=LIST!$A$82,"",IF(L2532=LIST!$A$79,"",IF(K2532=LIST!$A$75,LIST!$A$75,ROUND(J2532*L2532,2)))))))))))))</f>
        <v/>
      </c>
      <c r="J2532" s="43">
        <f>IF(D2532="",0,IF(K2532=LIST!$A$75,0,IF(K2532=LIST!$A$76,0,IF(K2532=LIST!$A$77,0,IF(K2532=LIST!$A$78,0,(MIN(D2532,8)-K2532))))))</f>
        <v>0</v>
      </c>
      <c r="K2532" s="185" t="str">
        <f>IF(D2532="","",IF('CLAIM FORM'!$M$7="",0,IF(L2532=LIST!$A$78,0,IF('CLAIM FORM'!$M$7="R&amp;D",0,IF(E2532="",LIST!$A$75,IF(F2532=LIST!$F$30,0,IFERROR(((VLOOKUP(E2532,'TRAINING CODE'!B:D,3,FALSE)*MIN(D2532,8))),LIST!$A$76)))))))</f>
        <v/>
      </c>
      <c r="L2532" s="183" t="str">
        <f>IF(B2532="","",IF('CLAIM FORM'!$M$7="",LIST!$A$77,IFERROR(VLOOKUP(B2532,'PHR (Project Hourly Rate)'!B:G,6,FALSE),LIST!$A$78)))</f>
        <v/>
      </c>
    </row>
    <row r="2533" spans="1:12" ht="36" customHeight="1">
      <c r="A2533" s="184">
        <v>2531</v>
      </c>
      <c r="B2533" s="46"/>
      <c r="C2533" s="47"/>
      <c r="D2533" s="48"/>
      <c r="E2533" s="49"/>
      <c r="F2533" s="49"/>
      <c r="G2533" s="41" t="str">
        <f>IF(C2533="","",VLOOKUP(WEEKDAY(C2533),LIST!$A$15:$B$21,2,FALSE))</f>
        <v/>
      </c>
      <c r="H2533" s="42" t="str">
        <f>IF(B2533="","",IF(L2533=LIST!$A$80,LIST!$A$78,IF(L2533=LIST!$A$81,LIST!$A$78,IF(L2533=LIST!$A$82,LIST!$A$78,IF(IFERROR(VLOOKUP(B2533,'PHR (Project Hourly Rate)'!B:G,6,FALSE),LIST!$A$78)=0,LIST!$A$79,L2533)))))</f>
        <v/>
      </c>
      <c r="I2533" s="42" t="str">
        <f>IF(B2533="","",IF(L2533=LIST!$A$75,"",IF(K2533=LIST!$A$76,LIST!$A$76,IF(L2533=LIST!$A$77,"",IF(L2533=LIST!$A$78,"",IF(L2533=LIST!$A$80,"",IF(L2533=LIST!$A$72,"",IF(L2533=LIST!$A$73,"",IF(L2533=LIST!$A$81,"",IF(L2533=LIST!$A$82,"",IF(L2533=LIST!$A$79,"",IF(K2533=LIST!$A$75,LIST!$A$75,ROUND(J2533*L2533,2)))))))))))))</f>
        <v/>
      </c>
      <c r="J2533" s="43">
        <f>IF(D2533="",0,IF(K2533=LIST!$A$75,0,IF(K2533=LIST!$A$76,0,IF(K2533=LIST!$A$77,0,IF(K2533=LIST!$A$78,0,(MIN(D2533,8)-K2533))))))</f>
        <v>0</v>
      </c>
      <c r="K2533" s="185" t="str">
        <f>IF(D2533="","",IF('CLAIM FORM'!$M$7="",0,IF(L2533=LIST!$A$78,0,IF('CLAIM FORM'!$M$7="R&amp;D",0,IF(E2533="",LIST!$A$75,IF(F2533=LIST!$F$30,0,IFERROR(((VLOOKUP(E2533,'TRAINING CODE'!B:D,3,FALSE)*MIN(D2533,8))),LIST!$A$76)))))))</f>
        <v/>
      </c>
      <c r="L2533" s="183" t="str">
        <f>IF(B2533="","",IF('CLAIM FORM'!$M$7="",LIST!$A$77,IFERROR(VLOOKUP(B2533,'PHR (Project Hourly Rate)'!B:G,6,FALSE),LIST!$A$78)))</f>
        <v/>
      </c>
    </row>
    <row r="2534" spans="1:12" ht="36" customHeight="1">
      <c r="A2534" s="184">
        <v>2532</v>
      </c>
      <c r="B2534" s="46"/>
      <c r="C2534" s="47"/>
      <c r="D2534" s="48"/>
      <c r="E2534" s="49"/>
      <c r="F2534" s="49"/>
      <c r="G2534" s="41" t="str">
        <f>IF(C2534="","",VLOOKUP(WEEKDAY(C2534),LIST!$A$15:$B$21,2,FALSE))</f>
        <v/>
      </c>
      <c r="H2534" s="42" t="str">
        <f>IF(B2534="","",IF(L2534=LIST!$A$80,LIST!$A$78,IF(L2534=LIST!$A$81,LIST!$A$78,IF(L2534=LIST!$A$82,LIST!$A$78,IF(IFERROR(VLOOKUP(B2534,'PHR (Project Hourly Rate)'!B:G,6,FALSE),LIST!$A$78)=0,LIST!$A$79,L2534)))))</f>
        <v/>
      </c>
      <c r="I2534" s="42" t="str">
        <f>IF(B2534="","",IF(L2534=LIST!$A$75,"",IF(K2534=LIST!$A$76,LIST!$A$76,IF(L2534=LIST!$A$77,"",IF(L2534=LIST!$A$78,"",IF(L2534=LIST!$A$80,"",IF(L2534=LIST!$A$72,"",IF(L2534=LIST!$A$73,"",IF(L2534=LIST!$A$81,"",IF(L2534=LIST!$A$82,"",IF(L2534=LIST!$A$79,"",IF(K2534=LIST!$A$75,LIST!$A$75,ROUND(J2534*L2534,2)))))))))))))</f>
        <v/>
      </c>
      <c r="J2534" s="43">
        <f>IF(D2534="",0,IF(K2534=LIST!$A$75,0,IF(K2534=LIST!$A$76,0,IF(K2534=LIST!$A$77,0,IF(K2534=LIST!$A$78,0,(MIN(D2534,8)-K2534))))))</f>
        <v>0</v>
      </c>
      <c r="K2534" s="185" t="str">
        <f>IF(D2534="","",IF('CLAIM FORM'!$M$7="",0,IF(L2534=LIST!$A$78,0,IF('CLAIM FORM'!$M$7="R&amp;D",0,IF(E2534="",LIST!$A$75,IF(F2534=LIST!$F$30,0,IFERROR(((VLOOKUP(E2534,'TRAINING CODE'!B:D,3,FALSE)*MIN(D2534,8))),LIST!$A$76)))))))</f>
        <v/>
      </c>
      <c r="L2534" s="183" t="str">
        <f>IF(B2534="","",IF('CLAIM FORM'!$M$7="",LIST!$A$77,IFERROR(VLOOKUP(B2534,'PHR (Project Hourly Rate)'!B:G,6,FALSE),LIST!$A$78)))</f>
        <v/>
      </c>
    </row>
    <row r="2535" spans="1:12" ht="36" customHeight="1">
      <c r="A2535" s="184">
        <v>2533</v>
      </c>
      <c r="B2535" s="46"/>
      <c r="C2535" s="47"/>
      <c r="D2535" s="48"/>
      <c r="E2535" s="49"/>
      <c r="F2535" s="49"/>
      <c r="G2535" s="41" t="str">
        <f>IF(C2535="","",VLOOKUP(WEEKDAY(C2535),LIST!$A$15:$B$21,2,FALSE))</f>
        <v/>
      </c>
      <c r="H2535" s="42" t="str">
        <f>IF(B2535="","",IF(L2535=LIST!$A$80,LIST!$A$78,IF(L2535=LIST!$A$81,LIST!$A$78,IF(L2535=LIST!$A$82,LIST!$A$78,IF(IFERROR(VLOOKUP(B2535,'PHR (Project Hourly Rate)'!B:G,6,FALSE),LIST!$A$78)=0,LIST!$A$79,L2535)))))</f>
        <v/>
      </c>
      <c r="I2535" s="42" t="str">
        <f>IF(B2535="","",IF(L2535=LIST!$A$75,"",IF(K2535=LIST!$A$76,LIST!$A$76,IF(L2535=LIST!$A$77,"",IF(L2535=LIST!$A$78,"",IF(L2535=LIST!$A$80,"",IF(L2535=LIST!$A$72,"",IF(L2535=LIST!$A$73,"",IF(L2535=LIST!$A$81,"",IF(L2535=LIST!$A$82,"",IF(L2535=LIST!$A$79,"",IF(K2535=LIST!$A$75,LIST!$A$75,ROUND(J2535*L2535,2)))))))))))))</f>
        <v/>
      </c>
      <c r="J2535" s="43">
        <f>IF(D2535="",0,IF(K2535=LIST!$A$75,0,IF(K2535=LIST!$A$76,0,IF(K2535=LIST!$A$77,0,IF(K2535=LIST!$A$78,0,(MIN(D2535,8)-K2535))))))</f>
        <v>0</v>
      </c>
      <c r="K2535" s="185" t="str">
        <f>IF(D2535="","",IF('CLAIM FORM'!$M$7="",0,IF(L2535=LIST!$A$78,0,IF('CLAIM FORM'!$M$7="R&amp;D",0,IF(E2535="",LIST!$A$75,IF(F2535=LIST!$F$30,0,IFERROR(((VLOOKUP(E2535,'TRAINING CODE'!B:D,3,FALSE)*MIN(D2535,8))),LIST!$A$76)))))))</f>
        <v/>
      </c>
      <c r="L2535" s="183" t="str">
        <f>IF(B2535="","",IF('CLAIM FORM'!$M$7="",LIST!$A$77,IFERROR(VLOOKUP(B2535,'PHR (Project Hourly Rate)'!B:G,6,FALSE),LIST!$A$78)))</f>
        <v/>
      </c>
    </row>
    <row r="2536" spans="1:12" ht="36" customHeight="1">
      <c r="A2536" s="184">
        <v>2534</v>
      </c>
      <c r="B2536" s="46"/>
      <c r="C2536" s="47"/>
      <c r="D2536" s="48"/>
      <c r="E2536" s="49"/>
      <c r="F2536" s="49"/>
      <c r="G2536" s="41" t="str">
        <f>IF(C2536="","",VLOOKUP(WEEKDAY(C2536),LIST!$A$15:$B$21,2,FALSE))</f>
        <v/>
      </c>
      <c r="H2536" s="42" t="str">
        <f>IF(B2536="","",IF(L2536=LIST!$A$80,LIST!$A$78,IF(L2536=LIST!$A$81,LIST!$A$78,IF(L2536=LIST!$A$82,LIST!$A$78,IF(IFERROR(VLOOKUP(B2536,'PHR (Project Hourly Rate)'!B:G,6,FALSE),LIST!$A$78)=0,LIST!$A$79,L2536)))))</f>
        <v/>
      </c>
      <c r="I2536" s="42" t="str">
        <f>IF(B2536="","",IF(L2536=LIST!$A$75,"",IF(K2536=LIST!$A$76,LIST!$A$76,IF(L2536=LIST!$A$77,"",IF(L2536=LIST!$A$78,"",IF(L2536=LIST!$A$80,"",IF(L2536=LIST!$A$72,"",IF(L2536=LIST!$A$73,"",IF(L2536=LIST!$A$81,"",IF(L2536=LIST!$A$82,"",IF(L2536=LIST!$A$79,"",IF(K2536=LIST!$A$75,LIST!$A$75,ROUND(J2536*L2536,2)))))))))))))</f>
        <v/>
      </c>
      <c r="J2536" s="43">
        <f>IF(D2536="",0,IF(K2536=LIST!$A$75,0,IF(K2536=LIST!$A$76,0,IF(K2536=LIST!$A$77,0,IF(K2536=LIST!$A$78,0,(MIN(D2536,8)-K2536))))))</f>
        <v>0</v>
      </c>
      <c r="K2536" s="185" t="str">
        <f>IF(D2536="","",IF('CLAIM FORM'!$M$7="",0,IF(L2536=LIST!$A$78,0,IF('CLAIM FORM'!$M$7="R&amp;D",0,IF(E2536="",LIST!$A$75,IF(F2536=LIST!$F$30,0,IFERROR(((VLOOKUP(E2536,'TRAINING CODE'!B:D,3,FALSE)*MIN(D2536,8))),LIST!$A$76)))))))</f>
        <v/>
      </c>
      <c r="L2536" s="183" t="str">
        <f>IF(B2536="","",IF('CLAIM FORM'!$M$7="",LIST!$A$77,IFERROR(VLOOKUP(B2536,'PHR (Project Hourly Rate)'!B:G,6,FALSE),LIST!$A$78)))</f>
        <v/>
      </c>
    </row>
    <row r="2537" spans="1:12" ht="36" customHeight="1">
      <c r="A2537" s="184">
        <v>2535</v>
      </c>
      <c r="B2537" s="46"/>
      <c r="C2537" s="47"/>
      <c r="D2537" s="48"/>
      <c r="E2537" s="49"/>
      <c r="F2537" s="49"/>
      <c r="G2537" s="41" t="str">
        <f>IF(C2537="","",VLOOKUP(WEEKDAY(C2537),LIST!$A$15:$B$21,2,FALSE))</f>
        <v/>
      </c>
      <c r="H2537" s="42" t="str">
        <f>IF(B2537="","",IF(L2537=LIST!$A$80,LIST!$A$78,IF(L2537=LIST!$A$81,LIST!$A$78,IF(L2537=LIST!$A$82,LIST!$A$78,IF(IFERROR(VLOOKUP(B2537,'PHR (Project Hourly Rate)'!B:G,6,FALSE),LIST!$A$78)=0,LIST!$A$79,L2537)))))</f>
        <v/>
      </c>
      <c r="I2537" s="42" t="str">
        <f>IF(B2537="","",IF(L2537=LIST!$A$75,"",IF(K2537=LIST!$A$76,LIST!$A$76,IF(L2537=LIST!$A$77,"",IF(L2537=LIST!$A$78,"",IF(L2537=LIST!$A$80,"",IF(L2537=LIST!$A$72,"",IF(L2537=LIST!$A$73,"",IF(L2537=LIST!$A$81,"",IF(L2537=LIST!$A$82,"",IF(L2537=LIST!$A$79,"",IF(K2537=LIST!$A$75,LIST!$A$75,ROUND(J2537*L2537,2)))))))))))))</f>
        <v/>
      </c>
      <c r="J2537" s="43">
        <f>IF(D2537="",0,IF(K2537=LIST!$A$75,0,IF(K2537=LIST!$A$76,0,IF(K2537=LIST!$A$77,0,IF(K2537=LIST!$A$78,0,(MIN(D2537,8)-K2537))))))</f>
        <v>0</v>
      </c>
      <c r="K2537" s="185" t="str">
        <f>IF(D2537="","",IF('CLAIM FORM'!$M$7="",0,IF(L2537=LIST!$A$78,0,IF('CLAIM FORM'!$M$7="R&amp;D",0,IF(E2537="",LIST!$A$75,IF(F2537=LIST!$F$30,0,IFERROR(((VLOOKUP(E2537,'TRAINING CODE'!B:D,3,FALSE)*MIN(D2537,8))),LIST!$A$76)))))))</f>
        <v/>
      </c>
      <c r="L2537" s="183" t="str">
        <f>IF(B2537="","",IF('CLAIM FORM'!$M$7="",LIST!$A$77,IFERROR(VLOOKUP(B2537,'PHR (Project Hourly Rate)'!B:G,6,FALSE),LIST!$A$78)))</f>
        <v/>
      </c>
    </row>
    <row r="2538" spans="1:12" ht="36" customHeight="1">
      <c r="A2538" s="184">
        <v>2536</v>
      </c>
      <c r="B2538" s="46"/>
      <c r="C2538" s="47"/>
      <c r="D2538" s="48"/>
      <c r="E2538" s="49"/>
      <c r="F2538" s="49"/>
      <c r="G2538" s="41" t="str">
        <f>IF(C2538="","",VLOOKUP(WEEKDAY(C2538),LIST!$A$15:$B$21,2,FALSE))</f>
        <v/>
      </c>
      <c r="H2538" s="42" t="str">
        <f>IF(B2538="","",IF(L2538=LIST!$A$80,LIST!$A$78,IF(L2538=LIST!$A$81,LIST!$A$78,IF(L2538=LIST!$A$82,LIST!$A$78,IF(IFERROR(VLOOKUP(B2538,'PHR (Project Hourly Rate)'!B:G,6,FALSE),LIST!$A$78)=0,LIST!$A$79,L2538)))))</f>
        <v/>
      </c>
      <c r="I2538" s="42" t="str">
        <f>IF(B2538="","",IF(L2538=LIST!$A$75,"",IF(K2538=LIST!$A$76,LIST!$A$76,IF(L2538=LIST!$A$77,"",IF(L2538=LIST!$A$78,"",IF(L2538=LIST!$A$80,"",IF(L2538=LIST!$A$72,"",IF(L2538=LIST!$A$73,"",IF(L2538=LIST!$A$81,"",IF(L2538=LIST!$A$82,"",IF(L2538=LIST!$A$79,"",IF(K2538=LIST!$A$75,LIST!$A$75,ROUND(J2538*L2538,2)))))))))))))</f>
        <v/>
      </c>
      <c r="J2538" s="43">
        <f>IF(D2538="",0,IF(K2538=LIST!$A$75,0,IF(K2538=LIST!$A$76,0,IF(K2538=LIST!$A$77,0,IF(K2538=LIST!$A$78,0,(MIN(D2538,8)-K2538))))))</f>
        <v>0</v>
      </c>
      <c r="K2538" s="185" t="str">
        <f>IF(D2538="","",IF('CLAIM FORM'!$M$7="",0,IF(L2538=LIST!$A$78,0,IF('CLAIM FORM'!$M$7="R&amp;D",0,IF(E2538="",LIST!$A$75,IF(F2538=LIST!$F$30,0,IFERROR(((VLOOKUP(E2538,'TRAINING CODE'!B:D,3,FALSE)*MIN(D2538,8))),LIST!$A$76)))))))</f>
        <v/>
      </c>
      <c r="L2538" s="183" t="str">
        <f>IF(B2538="","",IF('CLAIM FORM'!$M$7="",LIST!$A$77,IFERROR(VLOOKUP(B2538,'PHR (Project Hourly Rate)'!B:G,6,FALSE),LIST!$A$78)))</f>
        <v/>
      </c>
    </row>
    <row r="2539" spans="1:12" ht="36" customHeight="1">
      <c r="A2539" s="184">
        <v>2537</v>
      </c>
      <c r="B2539" s="46"/>
      <c r="C2539" s="47"/>
      <c r="D2539" s="48"/>
      <c r="E2539" s="49"/>
      <c r="F2539" s="49"/>
      <c r="G2539" s="41" t="str">
        <f>IF(C2539="","",VLOOKUP(WEEKDAY(C2539),LIST!$A$15:$B$21,2,FALSE))</f>
        <v/>
      </c>
      <c r="H2539" s="42" t="str">
        <f>IF(B2539="","",IF(L2539=LIST!$A$80,LIST!$A$78,IF(L2539=LIST!$A$81,LIST!$A$78,IF(L2539=LIST!$A$82,LIST!$A$78,IF(IFERROR(VLOOKUP(B2539,'PHR (Project Hourly Rate)'!B:G,6,FALSE),LIST!$A$78)=0,LIST!$A$79,L2539)))))</f>
        <v/>
      </c>
      <c r="I2539" s="42" t="str">
        <f>IF(B2539="","",IF(L2539=LIST!$A$75,"",IF(K2539=LIST!$A$76,LIST!$A$76,IF(L2539=LIST!$A$77,"",IF(L2539=LIST!$A$78,"",IF(L2539=LIST!$A$80,"",IF(L2539=LIST!$A$72,"",IF(L2539=LIST!$A$73,"",IF(L2539=LIST!$A$81,"",IF(L2539=LIST!$A$82,"",IF(L2539=LIST!$A$79,"",IF(K2539=LIST!$A$75,LIST!$A$75,ROUND(J2539*L2539,2)))))))))))))</f>
        <v/>
      </c>
      <c r="J2539" s="43">
        <f>IF(D2539="",0,IF(K2539=LIST!$A$75,0,IF(K2539=LIST!$A$76,0,IF(K2539=LIST!$A$77,0,IF(K2539=LIST!$A$78,0,(MIN(D2539,8)-K2539))))))</f>
        <v>0</v>
      </c>
      <c r="K2539" s="185" t="str">
        <f>IF(D2539="","",IF('CLAIM FORM'!$M$7="",0,IF(L2539=LIST!$A$78,0,IF('CLAIM FORM'!$M$7="R&amp;D",0,IF(E2539="",LIST!$A$75,IF(F2539=LIST!$F$30,0,IFERROR(((VLOOKUP(E2539,'TRAINING CODE'!B:D,3,FALSE)*MIN(D2539,8))),LIST!$A$76)))))))</f>
        <v/>
      </c>
      <c r="L2539" s="183" t="str">
        <f>IF(B2539="","",IF('CLAIM FORM'!$M$7="",LIST!$A$77,IFERROR(VLOOKUP(B2539,'PHR (Project Hourly Rate)'!B:G,6,FALSE),LIST!$A$78)))</f>
        <v/>
      </c>
    </row>
    <row r="2540" spans="1:12" ht="36" customHeight="1">
      <c r="A2540" s="184">
        <v>2538</v>
      </c>
      <c r="B2540" s="46"/>
      <c r="C2540" s="47"/>
      <c r="D2540" s="48"/>
      <c r="E2540" s="49"/>
      <c r="F2540" s="49"/>
      <c r="G2540" s="41" t="str">
        <f>IF(C2540="","",VLOOKUP(WEEKDAY(C2540),LIST!$A$15:$B$21,2,FALSE))</f>
        <v/>
      </c>
      <c r="H2540" s="42" t="str">
        <f>IF(B2540="","",IF(L2540=LIST!$A$80,LIST!$A$78,IF(L2540=LIST!$A$81,LIST!$A$78,IF(L2540=LIST!$A$82,LIST!$A$78,IF(IFERROR(VLOOKUP(B2540,'PHR (Project Hourly Rate)'!B:G,6,FALSE),LIST!$A$78)=0,LIST!$A$79,L2540)))))</f>
        <v/>
      </c>
      <c r="I2540" s="42" t="str">
        <f>IF(B2540="","",IF(L2540=LIST!$A$75,"",IF(K2540=LIST!$A$76,LIST!$A$76,IF(L2540=LIST!$A$77,"",IF(L2540=LIST!$A$78,"",IF(L2540=LIST!$A$80,"",IF(L2540=LIST!$A$72,"",IF(L2540=LIST!$A$73,"",IF(L2540=LIST!$A$81,"",IF(L2540=LIST!$A$82,"",IF(L2540=LIST!$A$79,"",IF(K2540=LIST!$A$75,LIST!$A$75,ROUND(J2540*L2540,2)))))))))))))</f>
        <v/>
      </c>
      <c r="J2540" s="43">
        <f>IF(D2540="",0,IF(K2540=LIST!$A$75,0,IF(K2540=LIST!$A$76,0,IF(K2540=LIST!$A$77,0,IF(K2540=LIST!$A$78,0,(MIN(D2540,8)-K2540))))))</f>
        <v>0</v>
      </c>
      <c r="K2540" s="185" t="str">
        <f>IF(D2540="","",IF('CLAIM FORM'!$M$7="",0,IF(L2540=LIST!$A$78,0,IF('CLAIM FORM'!$M$7="R&amp;D",0,IF(E2540="",LIST!$A$75,IF(F2540=LIST!$F$30,0,IFERROR(((VLOOKUP(E2540,'TRAINING CODE'!B:D,3,FALSE)*MIN(D2540,8))),LIST!$A$76)))))))</f>
        <v/>
      </c>
      <c r="L2540" s="183" t="str">
        <f>IF(B2540="","",IF('CLAIM FORM'!$M$7="",LIST!$A$77,IFERROR(VLOOKUP(B2540,'PHR (Project Hourly Rate)'!B:G,6,FALSE),LIST!$A$78)))</f>
        <v/>
      </c>
    </row>
    <row r="2541" spans="1:12" ht="36" customHeight="1">
      <c r="A2541" s="184">
        <v>2539</v>
      </c>
      <c r="B2541" s="46"/>
      <c r="C2541" s="47"/>
      <c r="D2541" s="48"/>
      <c r="E2541" s="49"/>
      <c r="F2541" s="49"/>
      <c r="G2541" s="41" t="str">
        <f>IF(C2541="","",VLOOKUP(WEEKDAY(C2541),LIST!$A$15:$B$21,2,FALSE))</f>
        <v/>
      </c>
      <c r="H2541" s="42" t="str">
        <f>IF(B2541="","",IF(L2541=LIST!$A$80,LIST!$A$78,IF(L2541=LIST!$A$81,LIST!$A$78,IF(L2541=LIST!$A$82,LIST!$A$78,IF(IFERROR(VLOOKUP(B2541,'PHR (Project Hourly Rate)'!B:G,6,FALSE),LIST!$A$78)=0,LIST!$A$79,L2541)))))</f>
        <v/>
      </c>
      <c r="I2541" s="42" t="str">
        <f>IF(B2541="","",IF(L2541=LIST!$A$75,"",IF(K2541=LIST!$A$76,LIST!$A$76,IF(L2541=LIST!$A$77,"",IF(L2541=LIST!$A$78,"",IF(L2541=LIST!$A$80,"",IF(L2541=LIST!$A$72,"",IF(L2541=LIST!$A$73,"",IF(L2541=LIST!$A$81,"",IF(L2541=LIST!$A$82,"",IF(L2541=LIST!$A$79,"",IF(K2541=LIST!$A$75,LIST!$A$75,ROUND(J2541*L2541,2)))))))))))))</f>
        <v/>
      </c>
      <c r="J2541" s="43">
        <f>IF(D2541="",0,IF(K2541=LIST!$A$75,0,IF(K2541=LIST!$A$76,0,IF(K2541=LIST!$A$77,0,IF(K2541=LIST!$A$78,0,(MIN(D2541,8)-K2541))))))</f>
        <v>0</v>
      </c>
      <c r="K2541" s="185" t="str">
        <f>IF(D2541="","",IF('CLAIM FORM'!$M$7="",0,IF(L2541=LIST!$A$78,0,IF('CLAIM FORM'!$M$7="R&amp;D",0,IF(E2541="",LIST!$A$75,IF(F2541=LIST!$F$30,0,IFERROR(((VLOOKUP(E2541,'TRAINING CODE'!B:D,3,FALSE)*MIN(D2541,8))),LIST!$A$76)))))))</f>
        <v/>
      </c>
      <c r="L2541" s="183" t="str">
        <f>IF(B2541="","",IF('CLAIM FORM'!$M$7="",LIST!$A$77,IFERROR(VLOOKUP(B2541,'PHR (Project Hourly Rate)'!B:G,6,FALSE),LIST!$A$78)))</f>
        <v/>
      </c>
    </row>
    <row r="2542" spans="1:12" ht="36" customHeight="1">
      <c r="A2542" s="184">
        <v>2540</v>
      </c>
      <c r="B2542" s="46"/>
      <c r="C2542" s="47"/>
      <c r="D2542" s="48"/>
      <c r="E2542" s="49"/>
      <c r="F2542" s="49"/>
      <c r="G2542" s="41" t="str">
        <f>IF(C2542="","",VLOOKUP(WEEKDAY(C2542),LIST!$A$15:$B$21,2,FALSE))</f>
        <v/>
      </c>
      <c r="H2542" s="42" t="str">
        <f>IF(B2542="","",IF(L2542=LIST!$A$80,LIST!$A$78,IF(L2542=LIST!$A$81,LIST!$A$78,IF(L2542=LIST!$A$82,LIST!$A$78,IF(IFERROR(VLOOKUP(B2542,'PHR (Project Hourly Rate)'!B:G,6,FALSE),LIST!$A$78)=0,LIST!$A$79,L2542)))))</f>
        <v/>
      </c>
      <c r="I2542" s="42" t="str">
        <f>IF(B2542="","",IF(L2542=LIST!$A$75,"",IF(K2542=LIST!$A$76,LIST!$A$76,IF(L2542=LIST!$A$77,"",IF(L2542=LIST!$A$78,"",IF(L2542=LIST!$A$80,"",IF(L2542=LIST!$A$72,"",IF(L2542=LIST!$A$73,"",IF(L2542=LIST!$A$81,"",IF(L2542=LIST!$A$82,"",IF(L2542=LIST!$A$79,"",IF(K2542=LIST!$A$75,LIST!$A$75,ROUND(J2542*L2542,2)))))))))))))</f>
        <v/>
      </c>
      <c r="J2542" s="43">
        <f>IF(D2542="",0,IF(K2542=LIST!$A$75,0,IF(K2542=LIST!$A$76,0,IF(K2542=LIST!$A$77,0,IF(K2542=LIST!$A$78,0,(MIN(D2542,8)-K2542))))))</f>
        <v>0</v>
      </c>
      <c r="K2542" s="185" t="str">
        <f>IF(D2542="","",IF('CLAIM FORM'!$M$7="",0,IF(L2542=LIST!$A$78,0,IF('CLAIM FORM'!$M$7="R&amp;D",0,IF(E2542="",LIST!$A$75,IF(F2542=LIST!$F$30,0,IFERROR(((VLOOKUP(E2542,'TRAINING CODE'!B:D,3,FALSE)*MIN(D2542,8))),LIST!$A$76)))))))</f>
        <v/>
      </c>
      <c r="L2542" s="183" t="str">
        <f>IF(B2542="","",IF('CLAIM FORM'!$M$7="",LIST!$A$77,IFERROR(VLOOKUP(B2542,'PHR (Project Hourly Rate)'!B:G,6,FALSE),LIST!$A$78)))</f>
        <v/>
      </c>
    </row>
    <row r="2543" spans="1:12" ht="36" customHeight="1">
      <c r="A2543" s="184">
        <v>2541</v>
      </c>
      <c r="B2543" s="46"/>
      <c r="C2543" s="47"/>
      <c r="D2543" s="48"/>
      <c r="E2543" s="49"/>
      <c r="F2543" s="49"/>
      <c r="G2543" s="41" t="str">
        <f>IF(C2543="","",VLOOKUP(WEEKDAY(C2543),LIST!$A$15:$B$21,2,FALSE))</f>
        <v/>
      </c>
      <c r="H2543" s="42" t="str">
        <f>IF(B2543="","",IF(L2543=LIST!$A$80,LIST!$A$78,IF(L2543=LIST!$A$81,LIST!$A$78,IF(L2543=LIST!$A$82,LIST!$A$78,IF(IFERROR(VLOOKUP(B2543,'PHR (Project Hourly Rate)'!B:G,6,FALSE),LIST!$A$78)=0,LIST!$A$79,L2543)))))</f>
        <v/>
      </c>
      <c r="I2543" s="42" t="str">
        <f>IF(B2543="","",IF(L2543=LIST!$A$75,"",IF(K2543=LIST!$A$76,LIST!$A$76,IF(L2543=LIST!$A$77,"",IF(L2543=LIST!$A$78,"",IF(L2543=LIST!$A$80,"",IF(L2543=LIST!$A$72,"",IF(L2543=LIST!$A$73,"",IF(L2543=LIST!$A$81,"",IF(L2543=LIST!$A$82,"",IF(L2543=LIST!$A$79,"",IF(K2543=LIST!$A$75,LIST!$A$75,ROUND(J2543*L2543,2)))))))))))))</f>
        <v/>
      </c>
      <c r="J2543" s="43">
        <f>IF(D2543="",0,IF(K2543=LIST!$A$75,0,IF(K2543=LIST!$A$76,0,IF(K2543=LIST!$A$77,0,IF(K2543=LIST!$A$78,0,(MIN(D2543,8)-K2543))))))</f>
        <v>0</v>
      </c>
      <c r="K2543" s="185" t="str">
        <f>IF(D2543="","",IF('CLAIM FORM'!$M$7="",0,IF(L2543=LIST!$A$78,0,IF('CLAIM FORM'!$M$7="R&amp;D",0,IF(E2543="",LIST!$A$75,IF(F2543=LIST!$F$30,0,IFERROR(((VLOOKUP(E2543,'TRAINING CODE'!B:D,3,FALSE)*MIN(D2543,8))),LIST!$A$76)))))))</f>
        <v/>
      </c>
      <c r="L2543" s="183" t="str">
        <f>IF(B2543="","",IF('CLAIM FORM'!$M$7="",LIST!$A$77,IFERROR(VLOOKUP(B2543,'PHR (Project Hourly Rate)'!B:G,6,FALSE),LIST!$A$78)))</f>
        <v/>
      </c>
    </row>
    <row r="2544" spans="1:12" ht="36" customHeight="1">
      <c r="A2544" s="184">
        <v>2542</v>
      </c>
      <c r="B2544" s="46"/>
      <c r="C2544" s="47"/>
      <c r="D2544" s="48"/>
      <c r="E2544" s="49"/>
      <c r="F2544" s="49"/>
      <c r="G2544" s="41" t="str">
        <f>IF(C2544="","",VLOOKUP(WEEKDAY(C2544),LIST!$A$15:$B$21,2,FALSE))</f>
        <v/>
      </c>
      <c r="H2544" s="42" t="str">
        <f>IF(B2544="","",IF(L2544=LIST!$A$80,LIST!$A$78,IF(L2544=LIST!$A$81,LIST!$A$78,IF(L2544=LIST!$A$82,LIST!$A$78,IF(IFERROR(VLOOKUP(B2544,'PHR (Project Hourly Rate)'!B:G,6,FALSE),LIST!$A$78)=0,LIST!$A$79,L2544)))))</f>
        <v/>
      </c>
      <c r="I2544" s="42" t="str">
        <f>IF(B2544="","",IF(L2544=LIST!$A$75,"",IF(K2544=LIST!$A$76,LIST!$A$76,IF(L2544=LIST!$A$77,"",IF(L2544=LIST!$A$78,"",IF(L2544=LIST!$A$80,"",IF(L2544=LIST!$A$72,"",IF(L2544=LIST!$A$73,"",IF(L2544=LIST!$A$81,"",IF(L2544=LIST!$A$82,"",IF(L2544=LIST!$A$79,"",IF(K2544=LIST!$A$75,LIST!$A$75,ROUND(J2544*L2544,2)))))))))))))</f>
        <v/>
      </c>
      <c r="J2544" s="43">
        <f>IF(D2544="",0,IF(K2544=LIST!$A$75,0,IF(K2544=LIST!$A$76,0,IF(K2544=LIST!$A$77,0,IF(K2544=LIST!$A$78,0,(MIN(D2544,8)-K2544))))))</f>
        <v>0</v>
      </c>
      <c r="K2544" s="185" t="str">
        <f>IF(D2544="","",IF('CLAIM FORM'!$M$7="",0,IF(L2544=LIST!$A$78,0,IF('CLAIM FORM'!$M$7="R&amp;D",0,IF(E2544="",LIST!$A$75,IF(F2544=LIST!$F$30,0,IFERROR(((VLOOKUP(E2544,'TRAINING CODE'!B:D,3,FALSE)*MIN(D2544,8))),LIST!$A$76)))))))</f>
        <v/>
      </c>
      <c r="L2544" s="183" t="str">
        <f>IF(B2544="","",IF('CLAIM FORM'!$M$7="",LIST!$A$77,IFERROR(VLOOKUP(B2544,'PHR (Project Hourly Rate)'!B:G,6,FALSE),LIST!$A$78)))</f>
        <v/>
      </c>
    </row>
    <row r="2545" spans="1:12" ht="36" customHeight="1">
      <c r="A2545" s="184">
        <v>2543</v>
      </c>
      <c r="B2545" s="46"/>
      <c r="C2545" s="47"/>
      <c r="D2545" s="48"/>
      <c r="E2545" s="49"/>
      <c r="F2545" s="49"/>
      <c r="G2545" s="41" t="str">
        <f>IF(C2545="","",VLOOKUP(WEEKDAY(C2545),LIST!$A$15:$B$21,2,FALSE))</f>
        <v/>
      </c>
      <c r="H2545" s="42" t="str">
        <f>IF(B2545="","",IF(L2545=LIST!$A$80,LIST!$A$78,IF(L2545=LIST!$A$81,LIST!$A$78,IF(L2545=LIST!$A$82,LIST!$A$78,IF(IFERROR(VLOOKUP(B2545,'PHR (Project Hourly Rate)'!B:G,6,FALSE),LIST!$A$78)=0,LIST!$A$79,L2545)))))</f>
        <v/>
      </c>
      <c r="I2545" s="42" t="str">
        <f>IF(B2545="","",IF(L2545=LIST!$A$75,"",IF(K2545=LIST!$A$76,LIST!$A$76,IF(L2545=LIST!$A$77,"",IF(L2545=LIST!$A$78,"",IF(L2545=LIST!$A$80,"",IF(L2545=LIST!$A$72,"",IF(L2545=LIST!$A$73,"",IF(L2545=LIST!$A$81,"",IF(L2545=LIST!$A$82,"",IF(L2545=LIST!$A$79,"",IF(K2545=LIST!$A$75,LIST!$A$75,ROUND(J2545*L2545,2)))))))))))))</f>
        <v/>
      </c>
      <c r="J2545" s="43">
        <f>IF(D2545="",0,IF(K2545=LIST!$A$75,0,IF(K2545=LIST!$A$76,0,IF(K2545=LIST!$A$77,0,IF(K2545=LIST!$A$78,0,(MIN(D2545,8)-K2545))))))</f>
        <v>0</v>
      </c>
      <c r="K2545" s="185" t="str">
        <f>IF(D2545="","",IF('CLAIM FORM'!$M$7="",0,IF(L2545=LIST!$A$78,0,IF('CLAIM FORM'!$M$7="R&amp;D",0,IF(E2545="",LIST!$A$75,IF(F2545=LIST!$F$30,0,IFERROR(((VLOOKUP(E2545,'TRAINING CODE'!B:D,3,FALSE)*MIN(D2545,8))),LIST!$A$76)))))))</f>
        <v/>
      </c>
      <c r="L2545" s="183" t="str">
        <f>IF(B2545="","",IF('CLAIM FORM'!$M$7="",LIST!$A$77,IFERROR(VLOOKUP(B2545,'PHR (Project Hourly Rate)'!B:G,6,FALSE),LIST!$A$78)))</f>
        <v/>
      </c>
    </row>
    <row r="2546" spans="1:12" ht="36" customHeight="1">
      <c r="A2546" s="184">
        <v>2544</v>
      </c>
      <c r="B2546" s="46"/>
      <c r="C2546" s="47"/>
      <c r="D2546" s="48"/>
      <c r="E2546" s="49"/>
      <c r="F2546" s="49"/>
      <c r="G2546" s="41" t="str">
        <f>IF(C2546="","",VLOOKUP(WEEKDAY(C2546),LIST!$A$15:$B$21,2,FALSE))</f>
        <v/>
      </c>
      <c r="H2546" s="42" t="str">
        <f>IF(B2546="","",IF(L2546=LIST!$A$80,LIST!$A$78,IF(L2546=LIST!$A$81,LIST!$A$78,IF(L2546=LIST!$A$82,LIST!$A$78,IF(IFERROR(VLOOKUP(B2546,'PHR (Project Hourly Rate)'!B:G,6,FALSE),LIST!$A$78)=0,LIST!$A$79,L2546)))))</f>
        <v/>
      </c>
      <c r="I2546" s="42" t="str">
        <f>IF(B2546="","",IF(L2546=LIST!$A$75,"",IF(K2546=LIST!$A$76,LIST!$A$76,IF(L2546=LIST!$A$77,"",IF(L2546=LIST!$A$78,"",IF(L2546=LIST!$A$80,"",IF(L2546=LIST!$A$72,"",IF(L2546=LIST!$A$73,"",IF(L2546=LIST!$A$81,"",IF(L2546=LIST!$A$82,"",IF(L2546=LIST!$A$79,"",IF(K2546=LIST!$A$75,LIST!$A$75,ROUND(J2546*L2546,2)))))))))))))</f>
        <v/>
      </c>
      <c r="J2546" s="43">
        <f>IF(D2546="",0,IF(K2546=LIST!$A$75,0,IF(K2546=LIST!$A$76,0,IF(K2546=LIST!$A$77,0,IF(K2546=LIST!$A$78,0,(MIN(D2546,8)-K2546))))))</f>
        <v>0</v>
      </c>
      <c r="K2546" s="185" t="str">
        <f>IF(D2546="","",IF('CLAIM FORM'!$M$7="",0,IF(L2546=LIST!$A$78,0,IF('CLAIM FORM'!$M$7="R&amp;D",0,IF(E2546="",LIST!$A$75,IF(F2546=LIST!$F$30,0,IFERROR(((VLOOKUP(E2546,'TRAINING CODE'!B:D,3,FALSE)*MIN(D2546,8))),LIST!$A$76)))))))</f>
        <v/>
      </c>
      <c r="L2546" s="183" t="str">
        <f>IF(B2546="","",IF('CLAIM FORM'!$M$7="",LIST!$A$77,IFERROR(VLOOKUP(B2546,'PHR (Project Hourly Rate)'!B:G,6,FALSE),LIST!$A$78)))</f>
        <v/>
      </c>
    </row>
    <row r="2547" spans="1:12" ht="36" customHeight="1">
      <c r="A2547" s="184">
        <v>2545</v>
      </c>
      <c r="B2547" s="46"/>
      <c r="C2547" s="47"/>
      <c r="D2547" s="48"/>
      <c r="E2547" s="49"/>
      <c r="F2547" s="49"/>
      <c r="G2547" s="41" t="str">
        <f>IF(C2547="","",VLOOKUP(WEEKDAY(C2547),LIST!$A$15:$B$21,2,FALSE))</f>
        <v/>
      </c>
      <c r="H2547" s="42" t="str">
        <f>IF(B2547="","",IF(L2547=LIST!$A$80,LIST!$A$78,IF(L2547=LIST!$A$81,LIST!$A$78,IF(L2547=LIST!$A$82,LIST!$A$78,IF(IFERROR(VLOOKUP(B2547,'PHR (Project Hourly Rate)'!B:G,6,FALSE),LIST!$A$78)=0,LIST!$A$79,L2547)))))</f>
        <v/>
      </c>
      <c r="I2547" s="42" t="str">
        <f>IF(B2547="","",IF(L2547=LIST!$A$75,"",IF(K2547=LIST!$A$76,LIST!$A$76,IF(L2547=LIST!$A$77,"",IF(L2547=LIST!$A$78,"",IF(L2547=LIST!$A$80,"",IF(L2547=LIST!$A$72,"",IF(L2547=LIST!$A$73,"",IF(L2547=LIST!$A$81,"",IF(L2547=LIST!$A$82,"",IF(L2547=LIST!$A$79,"",IF(K2547=LIST!$A$75,LIST!$A$75,ROUND(J2547*L2547,2)))))))))))))</f>
        <v/>
      </c>
      <c r="J2547" s="43">
        <f>IF(D2547="",0,IF(K2547=LIST!$A$75,0,IF(K2547=LIST!$A$76,0,IF(K2547=LIST!$A$77,0,IF(K2547=LIST!$A$78,0,(MIN(D2547,8)-K2547))))))</f>
        <v>0</v>
      </c>
      <c r="K2547" s="185" t="str">
        <f>IF(D2547="","",IF('CLAIM FORM'!$M$7="",0,IF(L2547=LIST!$A$78,0,IF('CLAIM FORM'!$M$7="R&amp;D",0,IF(E2547="",LIST!$A$75,IF(F2547=LIST!$F$30,0,IFERROR(((VLOOKUP(E2547,'TRAINING CODE'!B:D,3,FALSE)*MIN(D2547,8))),LIST!$A$76)))))))</f>
        <v/>
      </c>
      <c r="L2547" s="183" t="str">
        <f>IF(B2547="","",IF('CLAIM FORM'!$M$7="",LIST!$A$77,IFERROR(VLOOKUP(B2547,'PHR (Project Hourly Rate)'!B:G,6,FALSE),LIST!$A$78)))</f>
        <v/>
      </c>
    </row>
    <row r="2548" spans="1:12" ht="36" customHeight="1">
      <c r="A2548" s="184">
        <v>2546</v>
      </c>
      <c r="B2548" s="46"/>
      <c r="C2548" s="47"/>
      <c r="D2548" s="48"/>
      <c r="E2548" s="49"/>
      <c r="F2548" s="49"/>
      <c r="G2548" s="41" t="str">
        <f>IF(C2548="","",VLOOKUP(WEEKDAY(C2548),LIST!$A$15:$B$21,2,FALSE))</f>
        <v/>
      </c>
      <c r="H2548" s="42" t="str">
        <f>IF(B2548="","",IF(L2548=LIST!$A$80,LIST!$A$78,IF(L2548=LIST!$A$81,LIST!$A$78,IF(L2548=LIST!$A$82,LIST!$A$78,IF(IFERROR(VLOOKUP(B2548,'PHR (Project Hourly Rate)'!B:G,6,FALSE),LIST!$A$78)=0,LIST!$A$79,L2548)))))</f>
        <v/>
      </c>
      <c r="I2548" s="42" t="str">
        <f>IF(B2548="","",IF(L2548=LIST!$A$75,"",IF(K2548=LIST!$A$76,LIST!$A$76,IF(L2548=LIST!$A$77,"",IF(L2548=LIST!$A$78,"",IF(L2548=LIST!$A$80,"",IF(L2548=LIST!$A$72,"",IF(L2548=LIST!$A$73,"",IF(L2548=LIST!$A$81,"",IF(L2548=LIST!$A$82,"",IF(L2548=LIST!$A$79,"",IF(K2548=LIST!$A$75,LIST!$A$75,ROUND(J2548*L2548,2)))))))))))))</f>
        <v/>
      </c>
      <c r="J2548" s="43">
        <f>IF(D2548="",0,IF(K2548=LIST!$A$75,0,IF(K2548=LIST!$A$76,0,IF(K2548=LIST!$A$77,0,IF(K2548=LIST!$A$78,0,(MIN(D2548,8)-K2548))))))</f>
        <v>0</v>
      </c>
      <c r="K2548" s="185" t="str">
        <f>IF(D2548="","",IF('CLAIM FORM'!$M$7="",0,IF(L2548=LIST!$A$78,0,IF('CLAIM FORM'!$M$7="R&amp;D",0,IF(E2548="",LIST!$A$75,IF(F2548=LIST!$F$30,0,IFERROR(((VLOOKUP(E2548,'TRAINING CODE'!B:D,3,FALSE)*MIN(D2548,8))),LIST!$A$76)))))))</f>
        <v/>
      </c>
      <c r="L2548" s="183" t="str">
        <f>IF(B2548="","",IF('CLAIM FORM'!$M$7="",LIST!$A$77,IFERROR(VLOOKUP(B2548,'PHR (Project Hourly Rate)'!B:G,6,FALSE),LIST!$A$78)))</f>
        <v/>
      </c>
    </row>
    <row r="2549" spans="1:12" ht="36" customHeight="1">
      <c r="A2549" s="184">
        <v>2547</v>
      </c>
      <c r="B2549" s="46"/>
      <c r="C2549" s="47"/>
      <c r="D2549" s="48"/>
      <c r="E2549" s="49"/>
      <c r="F2549" s="49"/>
      <c r="G2549" s="41" t="str">
        <f>IF(C2549="","",VLOOKUP(WEEKDAY(C2549),LIST!$A$15:$B$21,2,FALSE))</f>
        <v/>
      </c>
      <c r="H2549" s="42" t="str">
        <f>IF(B2549="","",IF(L2549=LIST!$A$80,LIST!$A$78,IF(L2549=LIST!$A$81,LIST!$A$78,IF(L2549=LIST!$A$82,LIST!$A$78,IF(IFERROR(VLOOKUP(B2549,'PHR (Project Hourly Rate)'!B:G,6,FALSE),LIST!$A$78)=0,LIST!$A$79,L2549)))))</f>
        <v/>
      </c>
      <c r="I2549" s="42" t="str">
        <f>IF(B2549="","",IF(L2549=LIST!$A$75,"",IF(K2549=LIST!$A$76,LIST!$A$76,IF(L2549=LIST!$A$77,"",IF(L2549=LIST!$A$78,"",IF(L2549=LIST!$A$80,"",IF(L2549=LIST!$A$72,"",IF(L2549=LIST!$A$73,"",IF(L2549=LIST!$A$81,"",IF(L2549=LIST!$A$82,"",IF(L2549=LIST!$A$79,"",IF(K2549=LIST!$A$75,LIST!$A$75,ROUND(J2549*L2549,2)))))))))))))</f>
        <v/>
      </c>
      <c r="J2549" s="43">
        <f>IF(D2549="",0,IF(K2549=LIST!$A$75,0,IF(K2549=LIST!$A$76,0,IF(K2549=LIST!$A$77,0,IF(K2549=LIST!$A$78,0,(MIN(D2549,8)-K2549))))))</f>
        <v>0</v>
      </c>
      <c r="K2549" s="185" t="str">
        <f>IF(D2549="","",IF('CLAIM FORM'!$M$7="",0,IF(L2549=LIST!$A$78,0,IF('CLAIM FORM'!$M$7="R&amp;D",0,IF(E2549="",LIST!$A$75,IF(F2549=LIST!$F$30,0,IFERROR(((VLOOKUP(E2549,'TRAINING CODE'!B:D,3,FALSE)*MIN(D2549,8))),LIST!$A$76)))))))</f>
        <v/>
      </c>
      <c r="L2549" s="183" t="str">
        <f>IF(B2549="","",IF('CLAIM FORM'!$M$7="",LIST!$A$77,IFERROR(VLOOKUP(B2549,'PHR (Project Hourly Rate)'!B:G,6,FALSE),LIST!$A$78)))</f>
        <v/>
      </c>
    </row>
    <row r="2550" spans="1:12" ht="36" customHeight="1">
      <c r="A2550" s="184">
        <v>2548</v>
      </c>
      <c r="B2550" s="46"/>
      <c r="C2550" s="47"/>
      <c r="D2550" s="48"/>
      <c r="E2550" s="49"/>
      <c r="F2550" s="49"/>
      <c r="G2550" s="41" t="str">
        <f>IF(C2550="","",VLOOKUP(WEEKDAY(C2550),LIST!$A$15:$B$21,2,FALSE))</f>
        <v/>
      </c>
      <c r="H2550" s="42" t="str">
        <f>IF(B2550="","",IF(L2550=LIST!$A$80,LIST!$A$78,IF(L2550=LIST!$A$81,LIST!$A$78,IF(L2550=LIST!$A$82,LIST!$A$78,IF(IFERROR(VLOOKUP(B2550,'PHR (Project Hourly Rate)'!B:G,6,FALSE),LIST!$A$78)=0,LIST!$A$79,L2550)))))</f>
        <v/>
      </c>
      <c r="I2550" s="42" t="str">
        <f>IF(B2550="","",IF(L2550=LIST!$A$75,"",IF(K2550=LIST!$A$76,LIST!$A$76,IF(L2550=LIST!$A$77,"",IF(L2550=LIST!$A$78,"",IF(L2550=LIST!$A$80,"",IF(L2550=LIST!$A$72,"",IF(L2550=LIST!$A$73,"",IF(L2550=LIST!$A$81,"",IF(L2550=LIST!$A$82,"",IF(L2550=LIST!$A$79,"",IF(K2550=LIST!$A$75,LIST!$A$75,ROUND(J2550*L2550,2)))))))))))))</f>
        <v/>
      </c>
      <c r="J2550" s="43">
        <f>IF(D2550="",0,IF(K2550=LIST!$A$75,0,IF(K2550=LIST!$A$76,0,IF(K2550=LIST!$A$77,0,IF(K2550=LIST!$A$78,0,(MIN(D2550,8)-K2550))))))</f>
        <v>0</v>
      </c>
      <c r="K2550" s="185" t="str">
        <f>IF(D2550="","",IF('CLAIM FORM'!$M$7="",0,IF(L2550=LIST!$A$78,0,IF('CLAIM FORM'!$M$7="R&amp;D",0,IF(E2550="",LIST!$A$75,IF(F2550=LIST!$F$30,0,IFERROR(((VLOOKUP(E2550,'TRAINING CODE'!B:D,3,FALSE)*MIN(D2550,8))),LIST!$A$76)))))))</f>
        <v/>
      </c>
      <c r="L2550" s="183" t="str">
        <f>IF(B2550="","",IF('CLAIM FORM'!$M$7="",LIST!$A$77,IFERROR(VLOOKUP(B2550,'PHR (Project Hourly Rate)'!B:G,6,FALSE),LIST!$A$78)))</f>
        <v/>
      </c>
    </row>
    <row r="2551" spans="1:12" ht="36" customHeight="1">
      <c r="A2551" s="184">
        <v>2549</v>
      </c>
      <c r="B2551" s="46"/>
      <c r="C2551" s="47"/>
      <c r="D2551" s="48"/>
      <c r="E2551" s="49"/>
      <c r="F2551" s="49"/>
      <c r="G2551" s="41" t="str">
        <f>IF(C2551="","",VLOOKUP(WEEKDAY(C2551),LIST!$A$15:$B$21,2,FALSE))</f>
        <v/>
      </c>
      <c r="H2551" s="42" t="str">
        <f>IF(B2551="","",IF(L2551=LIST!$A$80,LIST!$A$78,IF(L2551=LIST!$A$81,LIST!$A$78,IF(L2551=LIST!$A$82,LIST!$A$78,IF(IFERROR(VLOOKUP(B2551,'PHR (Project Hourly Rate)'!B:G,6,FALSE),LIST!$A$78)=0,LIST!$A$79,L2551)))))</f>
        <v/>
      </c>
      <c r="I2551" s="42" t="str">
        <f>IF(B2551="","",IF(L2551=LIST!$A$75,"",IF(K2551=LIST!$A$76,LIST!$A$76,IF(L2551=LIST!$A$77,"",IF(L2551=LIST!$A$78,"",IF(L2551=LIST!$A$80,"",IF(L2551=LIST!$A$72,"",IF(L2551=LIST!$A$73,"",IF(L2551=LIST!$A$81,"",IF(L2551=LIST!$A$82,"",IF(L2551=LIST!$A$79,"",IF(K2551=LIST!$A$75,LIST!$A$75,ROUND(J2551*L2551,2)))))))))))))</f>
        <v/>
      </c>
      <c r="J2551" s="43">
        <f>IF(D2551="",0,IF(K2551=LIST!$A$75,0,IF(K2551=LIST!$A$76,0,IF(K2551=LIST!$A$77,0,IF(K2551=LIST!$A$78,0,(MIN(D2551,8)-K2551))))))</f>
        <v>0</v>
      </c>
      <c r="K2551" s="185" t="str">
        <f>IF(D2551="","",IF('CLAIM FORM'!$M$7="",0,IF(L2551=LIST!$A$78,0,IF('CLAIM FORM'!$M$7="R&amp;D",0,IF(E2551="",LIST!$A$75,IF(F2551=LIST!$F$30,0,IFERROR(((VLOOKUP(E2551,'TRAINING CODE'!B:D,3,FALSE)*MIN(D2551,8))),LIST!$A$76)))))))</f>
        <v/>
      </c>
      <c r="L2551" s="183" t="str">
        <f>IF(B2551="","",IF('CLAIM FORM'!$M$7="",LIST!$A$77,IFERROR(VLOOKUP(B2551,'PHR (Project Hourly Rate)'!B:G,6,FALSE),LIST!$A$78)))</f>
        <v/>
      </c>
    </row>
    <row r="2552" spans="1:12" ht="36" customHeight="1">
      <c r="A2552" s="184">
        <v>2550</v>
      </c>
      <c r="B2552" s="46"/>
      <c r="C2552" s="47"/>
      <c r="D2552" s="48"/>
      <c r="E2552" s="49"/>
      <c r="F2552" s="49"/>
      <c r="G2552" s="41" t="str">
        <f>IF(C2552="","",VLOOKUP(WEEKDAY(C2552),LIST!$A$15:$B$21,2,FALSE))</f>
        <v/>
      </c>
      <c r="H2552" s="42" t="str">
        <f>IF(B2552="","",IF(L2552=LIST!$A$80,LIST!$A$78,IF(L2552=LIST!$A$81,LIST!$A$78,IF(L2552=LIST!$A$82,LIST!$A$78,IF(IFERROR(VLOOKUP(B2552,'PHR (Project Hourly Rate)'!B:G,6,FALSE),LIST!$A$78)=0,LIST!$A$79,L2552)))))</f>
        <v/>
      </c>
      <c r="I2552" s="42" t="str">
        <f>IF(B2552="","",IF(L2552=LIST!$A$75,"",IF(K2552=LIST!$A$76,LIST!$A$76,IF(L2552=LIST!$A$77,"",IF(L2552=LIST!$A$78,"",IF(L2552=LIST!$A$80,"",IF(L2552=LIST!$A$72,"",IF(L2552=LIST!$A$73,"",IF(L2552=LIST!$A$81,"",IF(L2552=LIST!$A$82,"",IF(L2552=LIST!$A$79,"",IF(K2552=LIST!$A$75,LIST!$A$75,ROUND(J2552*L2552,2)))))))))))))</f>
        <v/>
      </c>
      <c r="J2552" s="43">
        <f>IF(D2552="",0,IF(K2552=LIST!$A$75,0,IF(K2552=LIST!$A$76,0,IF(K2552=LIST!$A$77,0,IF(K2552=LIST!$A$78,0,(MIN(D2552,8)-K2552))))))</f>
        <v>0</v>
      </c>
      <c r="K2552" s="185" t="str">
        <f>IF(D2552="","",IF('CLAIM FORM'!$M$7="",0,IF(L2552=LIST!$A$78,0,IF('CLAIM FORM'!$M$7="R&amp;D",0,IF(E2552="",LIST!$A$75,IF(F2552=LIST!$F$30,0,IFERROR(((VLOOKUP(E2552,'TRAINING CODE'!B:D,3,FALSE)*MIN(D2552,8))),LIST!$A$76)))))))</f>
        <v/>
      </c>
      <c r="L2552" s="183" t="str">
        <f>IF(B2552="","",IF('CLAIM FORM'!$M$7="",LIST!$A$77,IFERROR(VLOOKUP(B2552,'PHR (Project Hourly Rate)'!B:G,6,FALSE),LIST!$A$78)))</f>
        <v/>
      </c>
    </row>
    <row r="2553" spans="1:12" ht="36" customHeight="1">
      <c r="A2553" s="184">
        <v>2551</v>
      </c>
      <c r="B2553" s="46"/>
      <c r="C2553" s="47"/>
      <c r="D2553" s="48"/>
      <c r="E2553" s="49"/>
      <c r="F2553" s="49"/>
      <c r="G2553" s="41" t="str">
        <f>IF(C2553="","",VLOOKUP(WEEKDAY(C2553),LIST!$A$15:$B$21,2,FALSE))</f>
        <v/>
      </c>
      <c r="H2553" s="42" t="str">
        <f>IF(B2553="","",IF(L2553=LIST!$A$80,LIST!$A$78,IF(L2553=LIST!$A$81,LIST!$A$78,IF(L2553=LIST!$A$82,LIST!$A$78,IF(IFERROR(VLOOKUP(B2553,'PHR (Project Hourly Rate)'!B:G,6,FALSE),LIST!$A$78)=0,LIST!$A$79,L2553)))))</f>
        <v/>
      </c>
      <c r="I2553" s="42" t="str">
        <f>IF(B2553="","",IF(L2553=LIST!$A$75,"",IF(K2553=LIST!$A$76,LIST!$A$76,IF(L2553=LIST!$A$77,"",IF(L2553=LIST!$A$78,"",IF(L2553=LIST!$A$80,"",IF(L2553=LIST!$A$72,"",IF(L2553=LIST!$A$73,"",IF(L2553=LIST!$A$81,"",IF(L2553=LIST!$A$82,"",IF(L2553=LIST!$A$79,"",IF(K2553=LIST!$A$75,LIST!$A$75,ROUND(J2553*L2553,2)))))))))))))</f>
        <v/>
      </c>
      <c r="J2553" s="43">
        <f>IF(D2553="",0,IF(K2553=LIST!$A$75,0,IF(K2553=LIST!$A$76,0,IF(K2553=LIST!$A$77,0,IF(K2553=LIST!$A$78,0,(MIN(D2553,8)-K2553))))))</f>
        <v>0</v>
      </c>
      <c r="K2553" s="185" t="str">
        <f>IF(D2553="","",IF('CLAIM FORM'!$M$7="",0,IF(L2553=LIST!$A$78,0,IF('CLAIM FORM'!$M$7="R&amp;D",0,IF(E2553="",LIST!$A$75,IF(F2553=LIST!$F$30,0,IFERROR(((VLOOKUP(E2553,'TRAINING CODE'!B:D,3,FALSE)*MIN(D2553,8))),LIST!$A$76)))))))</f>
        <v/>
      </c>
      <c r="L2553" s="183" t="str">
        <f>IF(B2553="","",IF('CLAIM FORM'!$M$7="",LIST!$A$77,IFERROR(VLOOKUP(B2553,'PHR (Project Hourly Rate)'!B:G,6,FALSE),LIST!$A$78)))</f>
        <v/>
      </c>
    </row>
    <row r="2554" spans="1:12" ht="36" customHeight="1">
      <c r="A2554" s="184">
        <v>2552</v>
      </c>
      <c r="B2554" s="46"/>
      <c r="C2554" s="47"/>
      <c r="D2554" s="48"/>
      <c r="E2554" s="49"/>
      <c r="F2554" s="49"/>
      <c r="G2554" s="41" t="str">
        <f>IF(C2554="","",VLOOKUP(WEEKDAY(C2554),LIST!$A$15:$B$21,2,FALSE))</f>
        <v/>
      </c>
      <c r="H2554" s="42" t="str">
        <f>IF(B2554="","",IF(L2554=LIST!$A$80,LIST!$A$78,IF(L2554=LIST!$A$81,LIST!$A$78,IF(L2554=LIST!$A$82,LIST!$A$78,IF(IFERROR(VLOOKUP(B2554,'PHR (Project Hourly Rate)'!B:G,6,FALSE),LIST!$A$78)=0,LIST!$A$79,L2554)))))</f>
        <v/>
      </c>
      <c r="I2554" s="42" t="str">
        <f>IF(B2554="","",IF(L2554=LIST!$A$75,"",IF(K2554=LIST!$A$76,LIST!$A$76,IF(L2554=LIST!$A$77,"",IF(L2554=LIST!$A$78,"",IF(L2554=LIST!$A$80,"",IF(L2554=LIST!$A$72,"",IF(L2554=LIST!$A$73,"",IF(L2554=LIST!$A$81,"",IF(L2554=LIST!$A$82,"",IF(L2554=LIST!$A$79,"",IF(K2554=LIST!$A$75,LIST!$A$75,ROUND(J2554*L2554,2)))))))))))))</f>
        <v/>
      </c>
      <c r="J2554" s="43">
        <f>IF(D2554="",0,IF(K2554=LIST!$A$75,0,IF(K2554=LIST!$A$76,0,IF(K2554=LIST!$A$77,0,IF(K2554=LIST!$A$78,0,(MIN(D2554,8)-K2554))))))</f>
        <v>0</v>
      </c>
      <c r="K2554" s="185" t="str">
        <f>IF(D2554="","",IF('CLAIM FORM'!$M$7="",0,IF(L2554=LIST!$A$78,0,IF('CLAIM FORM'!$M$7="R&amp;D",0,IF(E2554="",LIST!$A$75,IF(F2554=LIST!$F$30,0,IFERROR(((VLOOKUP(E2554,'TRAINING CODE'!B:D,3,FALSE)*MIN(D2554,8))),LIST!$A$76)))))))</f>
        <v/>
      </c>
      <c r="L2554" s="183" t="str">
        <f>IF(B2554="","",IF('CLAIM FORM'!$M$7="",LIST!$A$77,IFERROR(VLOOKUP(B2554,'PHR (Project Hourly Rate)'!B:G,6,FALSE),LIST!$A$78)))</f>
        <v/>
      </c>
    </row>
    <row r="2555" spans="1:12" ht="36" customHeight="1">
      <c r="A2555" s="184">
        <v>2553</v>
      </c>
      <c r="B2555" s="46"/>
      <c r="C2555" s="47"/>
      <c r="D2555" s="48"/>
      <c r="E2555" s="49"/>
      <c r="F2555" s="49"/>
      <c r="G2555" s="41" t="str">
        <f>IF(C2555="","",VLOOKUP(WEEKDAY(C2555),LIST!$A$15:$B$21,2,FALSE))</f>
        <v/>
      </c>
      <c r="H2555" s="42" t="str">
        <f>IF(B2555="","",IF(L2555=LIST!$A$80,LIST!$A$78,IF(L2555=LIST!$A$81,LIST!$A$78,IF(L2555=LIST!$A$82,LIST!$A$78,IF(IFERROR(VLOOKUP(B2555,'PHR (Project Hourly Rate)'!B:G,6,FALSE),LIST!$A$78)=0,LIST!$A$79,L2555)))))</f>
        <v/>
      </c>
      <c r="I2555" s="42" t="str">
        <f>IF(B2555="","",IF(L2555=LIST!$A$75,"",IF(K2555=LIST!$A$76,LIST!$A$76,IF(L2555=LIST!$A$77,"",IF(L2555=LIST!$A$78,"",IF(L2555=LIST!$A$80,"",IF(L2555=LIST!$A$72,"",IF(L2555=LIST!$A$73,"",IF(L2555=LIST!$A$81,"",IF(L2555=LIST!$A$82,"",IF(L2555=LIST!$A$79,"",IF(K2555=LIST!$A$75,LIST!$A$75,ROUND(J2555*L2555,2)))))))))))))</f>
        <v/>
      </c>
      <c r="J2555" s="43">
        <f>IF(D2555="",0,IF(K2555=LIST!$A$75,0,IF(K2555=LIST!$A$76,0,IF(K2555=LIST!$A$77,0,IF(K2555=LIST!$A$78,0,(MIN(D2555,8)-K2555))))))</f>
        <v>0</v>
      </c>
      <c r="K2555" s="185" t="str">
        <f>IF(D2555="","",IF('CLAIM FORM'!$M$7="",0,IF(L2555=LIST!$A$78,0,IF('CLAIM FORM'!$M$7="R&amp;D",0,IF(E2555="",LIST!$A$75,IF(F2555=LIST!$F$30,0,IFERROR(((VLOOKUP(E2555,'TRAINING CODE'!B:D,3,FALSE)*MIN(D2555,8))),LIST!$A$76)))))))</f>
        <v/>
      </c>
      <c r="L2555" s="183" t="str">
        <f>IF(B2555="","",IF('CLAIM FORM'!$M$7="",LIST!$A$77,IFERROR(VLOOKUP(B2555,'PHR (Project Hourly Rate)'!B:G,6,FALSE),LIST!$A$78)))</f>
        <v/>
      </c>
    </row>
    <row r="2556" spans="1:12" ht="36" customHeight="1">
      <c r="A2556" s="184">
        <v>2554</v>
      </c>
      <c r="B2556" s="46"/>
      <c r="C2556" s="47"/>
      <c r="D2556" s="48"/>
      <c r="E2556" s="49"/>
      <c r="F2556" s="49"/>
      <c r="G2556" s="41" t="str">
        <f>IF(C2556="","",VLOOKUP(WEEKDAY(C2556),LIST!$A$15:$B$21,2,FALSE))</f>
        <v/>
      </c>
      <c r="H2556" s="42" t="str">
        <f>IF(B2556="","",IF(L2556=LIST!$A$80,LIST!$A$78,IF(L2556=LIST!$A$81,LIST!$A$78,IF(L2556=LIST!$A$82,LIST!$A$78,IF(IFERROR(VLOOKUP(B2556,'PHR (Project Hourly Rate)'!B:G,6,FALSE),LIST!$A$78)=0,LIST!$A$79,L2556)))))</f>
        <v/>
      </c>
      <c r="I2556" s="42" t="str">
        <f>IF(B2556="","",IF(L2556=LIST!$A$75,"",IF(K2556=LIST!$A$76,LIST!$A$76,IF(L2556=LIST!$A$77,"",IF(L2556=LIST!$A$78,"",IF(L2556=LIST!$A$80,"",IF(L2556=LIST!$A$72,"",IF(L2556=LIST!$A$73,"",IF(L2556=LIST!$A$81,"",IF(L2556=LIST!$A$82,"",IF(L2556=LIST!$A$79,"",IF(K2556=LIST!$A$75,LIST!$A$75,ROUND(J2556*L2556,2)))))))))))))</f>
        <v/>
      </c>
      <c r="J2556" s="43">
        <f>IF(D2556="",0,IF(K2556=LIST!$A$75,0,IF(K2556=LIST!$A$76,0,IF(K2556=LIST!$A$77,0,IF(K2556=LIST!$A$78,0,(MIN(D2556,8)-K2556))))))</f>
        <v>0</v>
      </c>
      <c r="K2556" s="185" t="str">
        <f>IF(D2556="","",IF('CLAIM FORM'!$M$7="",0,IF(L2556=LIST!$A$78,0,IF('CLAIM FORM'!$M$7="R&amp;D",0,IF(E2556="",LIST!$A$75,IF(F2556=LIST!$F$30,0,IFERROR(((VLOOKUP(E2556,'TRAINING CODE'!B:D,3,FALSE)*MIN(D2556,8))),LIST!$A$76)))))))</f>
        <v/>
      </c>
      <c r="L2556" s="183" t="str">
        <f>IF(B2556="","",IF('CLAIM FORM'!$M$7="",LIST!$A$77,IFERROR(VLOOKUP(B2556,'PHR (Project Hourly Rate)'!B:G,6,FALSE),LIST!$A$78)))</f>
        <v/>
      </c>
    </row>
    <row r="2557" spans="1:12" ht="36" customHeight="1">
      <c r="A2557" s="184">
        <v>2555</v>
      </c>
      <c r="B2557" s="46"/>
      <c r="C2557" s="47"/>
      <c r="D2557" s="48"/>
      <c r="E2557" s="49"/>
      <c r="F2557" s="49"/>
      <c r="G2557" s="41" t="str">
        <f>IF(C2557="","",VLOOKUP(WEEKDAY(C2557),LIST!$A$15:$B$21,2,FALSE))</f>
        <v/>
      </c>
      <c r="H2557" s="42" t="str">
        <f>IF(B2557="","",IF(L2557=LIST!$A$80,LIST!$A$78,IF(L2557=LIST!$A$81,LIST!$A$78,IF(L2557=LIST!$A$82,LIST!$A$78,IF(IFERROR(VLOOKUP(B2557,'PHR (Project Hourly Rate)'!B:G,6,FALSE),LIST!$A$78)=0,LIST!$A$79,L2557)))))</f>
        <v/>
      </c>
      <c r="I2557" s="42" t="str">
        <f>IF(B2557="","",IF(L2557=LIST!$A$75,"",IF(K2557=LIST!$A$76,LIST!$A$76,IF(L2557=LIST!$A$77,"",IF(L2557=LIST!$A$78,"",IF(L2557=LIST!$A$80,"",IF(L2557=LIST!$A$72,"",IF(L2557=LIST!$A$73,"",IF(L2557=LIST!$A$81,"",IF(L2557=LIST!$A$82,"",IF(L2557=LIST!$A$79,"",IF(K2557=LIST!$A$75,LIST!$A$75,ROUND(J2557*L2557,2)))))))))))))</f>
        <v/>
      </c>
      <c r="J2557" s="43">
        <f>IF(D2557="",0,IF(K2557=LIST!$A$75,0,IF(K2557=LIST!$A$76,0,IF(K2557=LIST!$A$77,0,IF(K2557=LIST!$A$78,0,(MIN(D2557,8)-K2557))))))</f>
        <v>0</v>
      </c>
      <c r="K2557" s="185" t="str">
        <f>IF(D2557="","",IF('CLAIM FORM'!$M$7="",0,IF(L2557=LIST!$A$78,0,IF('CLAIM FORM'!$M$7="R&amp;D",0,IF(E2557="",LIST!$A$75,IF(F2557=LIST!$F$30,0,IFERROR(((VLOOKUP(E2557,'TRAINING CODE'!B:D,3,FALSE)*MIN(D2557,8))),LIST!$A$76)))))))</f>
        <v/>
      </c>
      <c r="L2557" s="183" t="str">
        <f>IF(B2557="","",IF('CLAIM FORM'!$M$7="",LIST!$A$77,IFERROR(VLOOKUP(B2557,'PHR (Project Hourly Rate)'!B:G,6,FALSE),LIST!$A$78)))</f>
        <v/>
      </c>
    </row>
    <row r="2558" spans="1:12" ht="36" customHeight="1">
      <c r="A2558" s="184">
        <v>2556</v>
      </c>
      <c r="B2558" s="46"/>
      <c r="C2558" s="47"/>
      <c r="D2558" s="48"/>
      <c r="E2558" s="49"/>
      <c r="F2558" s="49"/>
      <c r="G2558" s="41" t="str">
        <f>IF(C2558="","",VLOOKUP(WEEKDAY(C2558),LIST!$A$15:$B$21,2,FALSE))</f>
        <v/>
      </c>
      <c r="H2558" s="42" t="str">
        <f>IF(B2558="","",IF(L2558=LIST!$A$80,LIST!$A$78,IF(L2558=LIST!$A$81,LIST!$A$78,IF(L2558=LIST!$A$82,LIST!$A$78,IF(IFERROR(VLOOKUP(B2558,'PHR (Project Hourly Rate)'!B:G,6,FALSE),LIST!$A$78)=0,LIST!$A$79,L2558)))))</f>
        <v/>
      </c>
      <c r="I2558" s="42" t="str">
        <f>IF(B2558="","",IF(L2558=LIST!$A$75,"",IF(K2558=LIST!$A$76,LIST!$A$76,IF(L2558=LIST!$A$77,"",IF(L2558=LIST!$A$78,"",IF(L2558=LIST!$A$80,"",IF(L2558=LIST!$A$72,"",IF(L2558=LIST!$A$73,"",IF(L2558=LIST!$A$81,"",IF(L2558=LIST!$A$82,"",IF(L2558=LIST!$A$79,"",IF(K2558=LIST!$A$75,LIST!$A$75,ROUND(J2558*L2558,2)))))))))))))</f>
        <v/>
      </c>
      <c r="J2558" s="43">
        <f>IF(D2558="",0,IF(K2558=LIST!$A$75,0,IF(K2558=LIST!$A$76,0,IF(K2558=LIST!$A$77,0,IF(K2558=LIST!$A$78,0,(MIN(D2558,8)-K2558))))))</f>
        <v>0</v>
      </c>
      <c r="K2558" s="185" t="str">
        <f>IF(D2558="","",IF('CLAIM FORM'!$M$7="",0,IF(L2558=LIST!$A$78,0,IF('CLAIM FORM'!$M$7="R&amp;D",0,IF(E2558="",LIST!$A$75,IF(F2558=LIST!$F$30,0,IFERROR(((VLOOKUP(E2558,'TRAINING CODE'!B:D,3,FALSE)*MIN(D2558,8))),LIST!$A$76)))))))</f>
        <v/>
      </c>
      <c r="L2558" s="183" t="str">
        <f>IF(B2558="","",IF('CLAIM FORM'!$M$7="",LIST!$A$77,IFERROR(VLOOKUP(B2558,'PHR (Project Hourly Rate)'!B:G,6,FALSE),LIST!$A$78)))</f>
        <v/>
      </c>
    </row>
    <row r="2559" spans="1:12" ht="36" customHeight="1">
      <c r="A2559" s="184">
        <v>2557</v>
      </c>
      <c r="B2559" s="46"/>
      <c r="C2559" s="47"/>
      <c r="D2559" s="48"/>
      <c r="E2559" s="49"/>
      <c r="F2559" s="49"/>
      <c r="G2559" s="41" t="str">
        <f>IF(C2559="","",VLOOKUP(WEEKDAY(C2559),LIST!$A$15:$B$21,2,FALSE))</f>
        <v/>
      </c>
      <c r="H2559" s="42" t="str">
        <f>IF(B2559="","",IF(L2559=LIST!$A$80,LIST!$A$78,IF(L2559=LIST!$A$81,LIST!$A$78,IF(L2559=LIST!$A$82,LIST!$A$78,IF(IFERROR(VLOOKUP(B2559,'PHR (Project Hourly Rate)'!B:G,6,FALSE),LIST!$A$78)=0,LIST!$A$79,L2559)))))</f>
        <v/>
      </c>
      <c r="I2559" s="42" t="str">
        <f>IF(B2559="","",IF(L2559=LIST!$A$75,"",IF(K2559=LIST!$A$76,LIST!$A$76,IF(L2559=LIST!$A$77,"",IF(L2559=LIST!$A$78,"",IF(L2559=LIST!$A$80,"",IF(L2559=LIST!$A$72,"",IF(L2559=LIST!$A$73,"",IF(L2559=LIST!$A$81,"",IF(L2559=LIST!$A$82,"",IF(L2559=LIST!$A$79,"",IF(K2559=LIST!$A$75,LIST!$A$75,ROUND(J2559*L2559,2)))))))))))))</f>
        <v/>
      </c>
      <c r="J2559" s="43">
        <f>IF(D2559="",0,IF(K2559=LIST!$A$75,0,IF(K2559=LIST!$A$76,0,IF(K2559=LIST!$A$77,0,IF(K2559=LIST!$A$78,0,(MIN(D2559,8)-K2559))))))</f>
        <v>0</v>
      </c>
      <c r="K2559" s="185" t="str">
        <f>IF(D2559="","",IF('CLAIM FORM'!$M$7="",0,IF(L2559=LIST!$A$78,0,IF('CLAIM FORM'!$M$7="R&amp;D",0,IF(E2559="",LIST!$A$75,IF(F2559=LIST!$F$30,0,IFERROR(((VLOOKUP(E2559,'TRAINING CODE'!B:D,3,FALSE)*MIN(D2559,8))),LIST!$A$76)))))))</f>
        <v/>
      </c>
      <c r="L2559" s="183" t="str">
        <f>IF(B2559="","",IF('CLAIM FORM'!$M$7="",LIST!$A$77,IFERROR(VLOOKUP(B2559,'PHR (Project Hourly Rate)'!B:G,6,FALSE),LIST!$A$78)))</f>
        <v/>
      </c>
    </row>
    <row r="2560" spans="1:12" ht="36" customHeight="1">
      <c r="A2560" s="184">
        <v>2558</v>
      </c>
      <c r="B2560" s="46"/>
      <c r="C2560" s="47"/>
      <c r="D2560" s="48"/>
      <c r="E2560" s="49"/>
      <c r="F2560" s="49"/>
      <c r="G2560" s="41" t="str">
        <f>IF(C2560="","",VLOOKUP(WEEKDAY(C2560),LIST!$A$15:$B$21,2,FALSE))</f>
        <v/>
      </c>
      <c r="H2560" s="42" t="str">
        <f>IF(B2560="","",IF(L2560=LIST!$A$80,LIST!$A$78,IF(L2560=LIST!$A$81,LIST!$A$78,IF(L2560=LIST!$A$82,LIST!$A$78,IF(IFERROR(VLOOKUP(B2560,'PHR (Project Hourly Rate)'!B:G,6,FALSE),LIST!$A$78)=0,LIST!$A$79,L2560)))))</f>
        <v/>
      </c>
      <c r="I2560" s="42" t="str">
        <f>IF(B2560="","",IF(L2560=LIST!$A$75,"",IF(K2560=LIST!$A$76,LIST!$A$76,IF(L2560=LIST!$A$77,"",IF(L2560=LIST!$A$78,"",IF(L2560=LIST!$A$80,"",IF(L2560=LIST!$A$72,"",IF(L2560=LIST!$A$73,"",IF(L2560=LIST!$A$81,"",IF(L2560=LIST!$A$82,"",IF(L2560=LIST!$A$79,"",IF(K2560=LIST!$A$75,LIST!$A$75,ROUND(J2560*L2560,2)))))))))))))</f>
        <v/>
      </c>
      <c r="J2560" s="43">
        <f>IF(D2560="",0,IF(K2560=LIST!$A$75,0,IF(K2560=LIST!$A$76,0,IF(K2560=LIST!$A$77,0,IF(K2560=LIST!$A$78,0,(MIN(D2560,8)-K2560))))))</f>
        <v>0</v>
      </c>
      <c r="K2560" s="185" t="str">
        <f>IF(D2560="","",IF('CLAIM FORM'!$M$7="",0,IF(L2560=LIST!$A$78,0,IF('CLAIM FORM'!$M$7="R&amp;D",0,IF(E2560="",LIST!$A$75,IF(F2560=LIST!$F$30,0,IFERROR(((VLOOKUP(E2560,'TRAINING CODE'!B:D,3,FALSE)*MIN(D2560,8))),LIST!$A$76)))))))</f>
        <v/>
      </c>
      <c r="L2560" s="183" t="str">
        <f>IF(B2560="","",IF('CLAIM FORM'!$M$7="",LIST!$A$77,IFERROR(VLOOKUP(B2560,'PHR (Project Hourly Rate)'!B:G,6,FALSE),LIST!$A$78)))</f>
        <v/>
      </c>
    </row>
    <row r="2561" spans="1:12" ht="36" customHeight="1">
      <c r="A2561" s="184">
        <v>2559</v>
      </c>
      <c r="B2561" s="46"/>
      <c r="C2561" s="47"/>
      <c r="D2561" s="48"/>
      <c r="E2561" s="49"/>
      <c r="F2561" s="49"/>
      <c r="G2561" s="41" t="str">
        <f>IF(C2561="","",VLOOKUP(WEEKDAY(C2561),LIST!$A$15:$B$21,2,FALSE))</f>
        <v/>
      </c>
      <c r="H2561" s="42" t="str">
        <f>IF(B2561="","",IF(L2561=LIST!$A$80,LIST!$A$78,IF(L2561=LIST!$A$81,LIST!$A$78,IF(L2561=LIST!$A$82,LIST!$A$78,IF(IFERROR(VLOOKUP(B2561,'PHR (Project Hourly Rate)'!B:G,6,FALSE),LIST!$A$78)=0,LIST!$A$79,L2561)))))</f>
        <v/>
      </c>
      <c r="I2561" s="42" t="str">
        <f>IF(B2561="","",IF(L2561=LIST!$A$75,"",IF(K2561=LIST!$A$76,LIST!$A$76,IF(L2561=LIST!$A$77,"",IF(L2561=LIST!$A$78,"",IF(L2561=LIST!$A$80,"",IF(L2561=LIST!$A$72,"",IF(L2561=LIST!$A$73,"",IF(L2561=LIST!$A$81,"",IF(L2561=LIST!$A$82,"",IF(L2561=LIST!$A$79,"",IF(K2561=LIST!$A$75,LIST!$A$75,ROUND(J2561*L2561,2)))))))))))))</f>
        <v/>
      </c>
      <c r="J2561" s="43">
        <f>IF(D2561="",0,IF(K2561=LIST!$A$75,0,IF(K2561=LIST!$A$76,0,IF(K2561=LIST!$A$77,0,IF(K2561=LIST!$A$78,0,(MIN(D2561,8)-K2561))))))</f>
        <v>0</v>
      </c>
      <c r="K2561" s="185" t="str">
        <f>IF(D2561="","",IF('CLAIM FORM'!$M$7="",0,IF(L2561=LIST!$A$78,0,IF('CLAIM FORM'!$M$7="R&amp;D",0,IF(E2561="",LIST!$A$75,IF(F2561=LIST!$F$30,0,IFERROR(((VLOOKUP(E2561,'TRAINING CODE'!B:D,3,FALSE)*MIN(D2561,8))),LIST!$A$76)))))))</f>
        <v/>
      </c>
      <c r="L2561" s="183" t="str">
        <f>IF(B2561="","",IF('CLAIM FORM'!$M$7="",LIST!$A$77,IFERROR(VLOOKUP(B2561,'PHR (Project Hourly Rate)'!B:G,6,FALSE),LIST!$A$78)))</f>
        <v/>
      </c>
    </row>
    <row r="2562" spans="1:12" ht="36" customHeight="1">
      <c r="A2562" s="184">
        <v>2560</v>
      </c>
      <c r="B2562" s="46"/>
      <c r="C2562" s="47"/>
      <c r="D2562" s="48"/>
      <c r="E2562" s="49"/>
      <c r="F2562" s="49"/>
      <c r="G2562" s="41" t="str">
        <f>IF(C2562="","",VLOOKUP(WEEKDAY(C2562),LIST!$A$15:$B$21,2,FALSE))</f>
        <v/>
      </c>
      <c r="H2562" s="42" t="str">
        <f>IF(B2562="","",IF(L2562=LIST!$A$80,LIST!$A$78,IF(L2562=LIST!$A$81,LIST!$A$78,IF(L2562=LIST!$A$82,LIST!$A$78,IF(IFERROR(VLOOKUP(B2562,'PHR (Project Hourly Rate)'!B:G,6,FALSE),LIST!$A$78)=0,LIST!$A$79,L2562)))))</f>
        <v/>
      </c>
      <c r="I2562" s="42" t="str">
        <f>IF(B2562="","",IF(L2562=LIST!$A$75,"",IF(K2562=LIST!$A$76,LIST!$A$76,IF(L2562=LIST!$A$77,"",IF(L2562=LIST!$A$78,"",IF(L2562=LIST!$A$80,"",IF(L2562=LIST!$A$72,"",IF(L2562=LIST!$A$73,"",IF(L2562=LIST!$A$81,"",IF(L2562=LIST!$A$82,"",IF(L2562=LIST!$A$79,"",IF(K2562=LIST!$A$75,LIST!$A$75,ROUND(J2562*L2562,2)))))))))))))</f>
        <v/>
      </c>
      <c r="J2562" s="43">
        <f>IF(D2562="",0,IF(K2562=LIST!$A$75,0,IF(K2562=LIST!$A$76,0,IF(K2562=LIST!$A$77,0,IF(K2562=LIST!$A$78,0,(MIN(D2562,8)-K2562))))))</f>
        <v>0</v>
      </c>
      <c r="K2562" s="185" t="str">
        <f>IF(D2562="","",IF('CLAIM FORM'!$M$7="",0,IF(L2562=LIST!$A$78,0,IF('CLAIM FORM'!$M$7="R&amp;D",0,IF(E2562="",LIST!$A$75,IF(F2562=LIST!$F$30,0,IFERROR(((VLOOKUP(E2562,'TRAINING CODE'!B:D,3,FALSE)*MIN(D2562,8))),LIST!$A$76)))))))</f>
        <v/>
      </c>
      <c r="L2562" s="183" t="str">
        <f>IF(B2562="","",IF('CLAIM FORM'!$M$7="",LIST!$A$77,IFERROR(VLOOKUP(B2562,'PHR (Project Hourly Rate)'!B:G,6,FALSE),LIST!$A$78)))</f>
        <v/>
      </c>
    </row>
    <row r="2563" spans="1:12" ht="36" customHeight="1">
      <c r="A2563" s="184">
        <v>2561</v>
      </c>
      <c r="B2563" s="46"/>
      <c r="C2563" s="47"/>
      <c r="D2563" s="48"/>
      <c r="E2563" s="49"/>
      <c r="F2563" s="49"/>
      <c r="G2563" s="41" t="str">
        <f>IF(C2563="","",VLOOKUP(WEEKDAY(C2563),LIST!$A$15:$B$21,2,FALSE))</f>
        <v/>
      </c>
      <c r="H2563" s="42" t="str">
        <f>IF(B2563="","",IF(L2563=LIST!$A$80,LIST!$A$78,IF(L2563=LIST!$A$81,LIST!$A$78,IF(L2563=LIST!$A$82,LIST!$A$78,IF(IFERROR(VLOOKUP(B2563,'PHR (Project Hourly Rate)'!B:G,6,FALSE),LIST!$A$78)=0,LIST!$A$79,L2563)))))</f>
        <v/>
      </c>
      <c r="I2563" s="42" t="str">
        <f>IF(B2563="","",IF(L2563=LIST!$A$75,"",IF(K2563=LIST!$A$76,LIST!$A$76,IF(L2563=LIST!$A$77,"",IF(L2563=LIST!$A$78,"",IF(L2563=LIST!$A$80,"",IF(L2563=LIST!$A$72,"",IF(L2563=LIST!$A$73,"",IF(L2563=LIST!$A$81,"",IF(L2563=LIST!$A$82,"",IF(L2563=LIST!$A$79,"",IF(K2563=LIST!$A$75,LIST!$A$75,ROUND(J2563*L2563,2)))))))))))))</f>
        <v/>
      </c>
      <c r="J2563" s="43">
        <f>IF(D2563="",0,IF(K2563=LIST!$A$75,0,IF(K2563=LIST!$A$76,0,IF(K2563=LIST!$A$77,0,IF(K2563=LIST!$A$78,0,(MIN(D2563,8)-K2563))))))</f>
        <v>0</v>
      </c>
      <c r="K2563" s="185" t="str">
        <f>IF(D2563="","",IF('CLAIM FORM'!$M$7="",0,IF(L2563=LIST!$A$78,0,IF('CLAIM FORM'!$M$7="R&amp;D",0,IF(E2563="",LIST!$A$75,IF(F2563=LIST!$F$30,0,IFERROR(((VLOOKUP(E2563,'TRAINING CODE'!B:D,3,FALSE)*MIN(D2563,8))),LIST!$A$76)))))))</f>
        <v/>
      </c>
      <c r="L2563" s="183" t="str">
        <f>IF(B2563="","",IF('CLAIM FORM'!$M$7="",LIST!$A$77,IFERROR(VLOOKUP(B2563,'PHR (Project Hourly Rate)'!B:G,6,FALSE),LIST!$A$78)))</f>
        <v/>
      </c>
    </row>
    <row r="2564" spans="1:12" ht="36" customHeight="1">
      <c r="A2564" s="184">
        <v>2562</v>
      </c>
      <c r="B2564" s="46"/>
      <c r="C2564" s="47"/>
      <c r="D2564" s="48"/>
      <c r="E2564" s="49"/>
      <c r="F2564" s="49"/>
      <c r="G2564" s="41" t="str">
        <f>IF(C2564="","",VLOOKUP(WEEKDAY(C2564),LIST!$A$15:$B$21,2,FALSE))</f>
        <v/>
      </c>
      <c r="H2564" s="42" t="str">
        <f>IF(B2564="","",IF(L2564=LIST!$A$80,LIST!$A$78,IF(L2564=LIST!$A$81,LIST!$A$78,IF(L2564=LIST!$A$82,LIST!$A$78,IF(IFERROR(VLOOKUP(B2564,'PHR (Project Hourly Rate)'!B:G,6,FALSE),LIST!$A$78)=0,LIST!$A$79,L2564)))))</f>
        <v/>
      </c>
      <c r="I2564" s="42" t="str">
        <f>IF(B2564="","",IF(L2564=LIST!$A$75,"",IF(K2564=LIST!$A$76,LIST!$A$76,IF(L2564=LIST!$A$77,"",IF(L2564=LIST!$A$78,"",IF(L2564=LIST!$A$80,"",IF(L2564=LIST!$A$72,"",IF(L2564=LIST!$A$73,"",IF(L2564=LIST!$A$81,"",IF(L2564=LIST!$A$82,"",IF(L2564=LIST!$A$79,"",IF(K2564=LIST!$A$75,LIST!$A$75,ROUND(J2564*L2564,2)))))))))))))</f>
        <v/>
      </c>
      <c r="J2564" s="43">
        <f>IF(D2564="",0,IF(K2564=LIST!$A$75,0,IF(K2564=LIST!$A$76,0,IF(K2564=LIST!$A$77,0,IF(K2564=LIST!$A$78,0,(MIN(D2564,8)-K2564))))))</f>
        <v>0</v>
      </c>
      <c r="K2564" s="185" t="str">
        <f>IF(D2564="","",IF('CLAIM FORM'!$M$7="",0,IF(L2564=LIST!$A$78,0,IF('CLAIM FORM'!$M$7="R&amp;D",0,IF(E2564="",LIST!$A$75,IF(F2564=LIST!$F$30,0,IFERROR(((VLOOKUP(E2564,'TRAINING CODE'!B:D,3,FALSE)*MIN(D2564,8))),LIST!$A$76)))))))</f>
        <v/>
      </c>
      <c r="L2564" s="183" t="str">
        <f>IF(B2564="","",IF('CLAIM FORM'!$M$7="",LIST!$A$77,IFERROR(VLOOKUP(B2564,'PHR (Project Hourly Rate)'!B:G,6,FALSE),LIST!$A$78)))</f>
        <v/>
      </c>
    </row>
    <row r="2565" spans="1:12" ht="36" customHeight="1">
      <c r="A2565" s="184">
        <v>2563</v>
      </c>
      <c r="B2565" s="46"/>
      <c r="C2565" s="47"/>
      <c r="D2565" s="48"/>
      <c r="E2565" s="49"/>
      <c r="F2565" s="49"/>
      <c r="G2565" s="41" t="str">
        <f>IF(C2565="","",VLOOKUP(WEEKDAY(C2565),LIST!$A$15:$B$21,2,FALSE))</f>
        <v/>
      </c>
      <c r="H2565" s="42" t="str">
        <f>IF(B2565="","",IF(L2565=LIST!$A$80,LIST!$A$78,IF(L2565=LIST!$A$81,LIST!$A$78,IF(L2565=LIST!$A$82,LIST!$A$78,IF(IFERROR(VLOOKUP(B2565,'PHR (Project Hourly Rate)'!B:G,6,FALSE),LIST!$A$78)=0,LIST!$A$79,L2565)))))</f>
        <v/>
      </c>
      <c r="I2565" s="42" t="str">
        <f>IF(B2565="","",IF(L2565=LIST!$A$75,"",IF(K2565=LIST!$A$76,LIST!$A$76,IF(L2565=LIST!$A$77,"",IF(L2565=LIST!$A$78,"",IF(L2565=LIST!$A$80,"",IF(L2565=LIST!$A$72,"",IF(L2565=LIST!$A$73,"",IF(L2565=LIST!$A$81,"",IF(L2565=LIST!$A$82,"",IF(L2565=LIST!$A$79,"",IF(K2565=LIST!$A$75,LIST!$A$75,ROUND(J2565*L2565,2)))))))))))))</f>
        <v/>
      </c>
      <c r="J2565" s="43">
        <f>IF(D2565="",0,IF(K2565=LIST!$A$75,0,IF(K2565=LIST!$A$76,0,IF(K2565=LIST!$A$77,0,IF(K2565=LIST!$A$78,0,(MIN(D2565,8)-K2565))))))</f>
        <v>0</v>
      </c>
      <c r="K2565" s="185" t="str">
        <f>IF(D2565="","",IF('CLAIM FORM'!$M$7="",0,IF(L2565=LIST!$A$78,0,IF('CLAIM FORM'!$M$7="R&amp;D",0,IF(E2565="",LIST!$A$75,IF(F2565=LIST!$F$30,0,IFERROR(((VLOOKUP(E2565,'TRAINING CODE'!B:D,3,FALSE)*MIN(D2565,8))),LIST!$A$76)))))))</f>
        <v/>
      </c>
      <c r="L2565" s="183" t="str">
        <f>IF(B2565="","",IF('CLAIM FORM'!$M$7="",LIST!$A$77,IFERROR(VLOOKUP(B2565,'PHR (Project Hourly Rate)'!B:G,6,FALSE),LIST!$A$78)))</f>
        <v/>
      </c>
    </row>
    <row r="2566" spans="1:12" ht="36" customHeight="1">
      <c r="A2566" s="184">
        <v>2564</v>
      </c>
      <c r="B2566" s="46"/>
      <c r="C2566" s="47"/>
      <c r="D2566" s="48"/>
      <c r="E2566" s="49"/>
      <c r="F2566" s="49"/>
      <c r="G2566" s="41" t="str">
        <f>IF(C2566="","",VLOOKUP(WEEKDAY(C2566),LIST!$A$15:$B$21,2,FALSE))</f>
        <v/>
      </c>
      <c r="H2566" s="42" t="str">
        <f>IF(B2566="","",IF(L2566=LIST!$A$80,LIST!$A$78,IF(L2566=LIST!$A$81,LIST!$A$78,IF(L2566=LIST!$A$82,LIST!$A$78,IF(IFERROR(VLOOKUP(B2566,'PHR (Project Hourly Rate)'!B:G,6,FALSE),LIST!$A$78)=0,LIST!$A$79,L2566)))))</f>
        <v/>
      </c>
      <c r="I2566" s="42" t="str">
        <f>IF(B2566="","",IF(L2566=LIST!$A$75,"",IF(K2566=LIST!$A$76,LIST!$A$76,IF(L2566=LIST!$A$77,"",IF(L2566=LIST!$A$78,"",IF(L2566=LIST!$A$80,"",IF(L2566=LIST!$A$72,"",IF(L2566=LIST!$A$73,"",IF(L2566=LIST!$A$81,"",IF(L2566=LIST!$A$82,"",IF(L2566=LIST!$A$79,"",IF(K2566=LIST!$A$75,LIST!$A$75,ROUND(J2566*L2566,2)))))))))))))</f>
        <v/>
      </c>
      <c r="J2566" s="43">
        <f>IF(D2566="",0,IF(K2566=LIST!$A$75,0,IF(K2566=LIST!$A$76,0,IF(K2566=LIST!$A$77,0,IF(K2566=LIST!$A$78,0,(MIN(D2566,8)-K2566))))))</f>
        <v>0</v>
      </c>
      <c r="K2566" s="185" t="str">
        <f>IF(D2566="","",IF('CLAIM FORM'!$M$7="",0,IF(L2566=LIST!$A$78,0,IF('CLAIM FORM'!$M$7="R&amp;D",0,IF(E2566="",LIST!$A$75,IF(F2566=LIST!$F$30,0,IFERROR(((VLOOKUP(E2566,'TRAINING CODE'!B:D,3,FALSE)*MIN(D2566,8))),LIST!$A$76)))))))</f>
        <v/>
      </c>
      <c r="L2566" s="183" t="str">
        <f>IF(B2566="","",IF('CLAIM FORM'!$M$7="",LIST!$A$77,IFERROR(VLOOKUP(B2566,'PHR (Project Hourly Rate)'!B:G,6,FALSE),LIST!$A$78)))</f>
        <v/>
      </c>
    </row>
    <row r="2567" spans="1:12" ht="36" customHeight="1">
      <c r="A2567" s="184">
        <v>2565</v>
      </c>
      <c r="B2567" s="46"/>
      <c r="C2567" s="47"/>
      <c r="D2567" s="48"/>
      <c r="E2567" s="49"/>
      <c r="F2567" s="49"/>
      <c r="G2567" s="41" t="str">
        <f>IF(C2567="","",VLOOKUP(WEEKDAY(C2567),LIST!$A$15:$B$21,2,FALSE))</f>
        <v/>
      </c>
      <c r="H2567" s="42" t="str">
        <f>IF(B2567="","",IF(L2567=LIST!$A$80,LIST!$A$78,IF(L2567=LIST!$A$81,LIST!$A$78,IF(L2567=LIST!$A$82,LIST!$A$78,IF(IFERROR(VLOOKUP(B2567,'PHR (Project Hourly Rate)'!B:G,6,FALSE),LIST!$A$78)=0,LIST!$A$79,L2567)))))</f>
        <v/>
      </c>
      <c r="I2567" s="42" t="str">
        <f>IF(B2567="","",IF(L2567=LIST!$A$75,"",IF(K2567=LIST!$A$76,LIST!$A$76,IF(L2567=LIST!$A$77,"",IF(L2567=LIST!$A$78,"",IF(L2567=LIST!$A$80,"",IF(L2567=LIST!$A$72,"",IF(L2567=LIST!$A$73,"",IF(L2567=LIST!$A$81,"",IF(L2567=LIST!$A$82,"",IF(L2567=LIST!$A$79,"",IF(K2567=LIST!$A$75,LIST!$A$75,ROUND(J2567*L2567,2)))))))))))))</f>
        <v/>
      </c>
      <c r="J2567" s="43">
        <f>IF(D2567="",0,IF(K2567=LIST!$A$75,0,IF(K2567=LIST!$A$76,0,IF(K2567=LIST!$A$77,0,IF(K2567=LIST!$A$78,0,(MIN(D2567,8)-K2567))))))</f>
        <v>0</v>
      </c>
      <c r="K2567" s="185" t="str">
        <f>IF(D2567="","",IF('CLAIM FORM'!$M$7="",0,IF(L2567=LIST!$A$78,0,IF('CLAIM FORM'!$M$7="R&amp;D",0,IF(E2567="",LIST!$A$75,IF(F2567=LIST!$F$30,0,IFERROR(((VLOOKUP(E2567,'TRAINING CODE'!B:D,3,FALSE)*MIN(D2567,8))),LIST!$A$76)))))))</f>
        <v/>
      </c>
      <c r="L2567" s="183" t="str">
        <f>IF(B2567="","",IF('CLAIM FORM'!$M$7="",LIST!$A$77,IFERROR(VLOOKUP(B2567,'PHR (Project Hourly Rate)'!B:G,6,FALSE),LIST!$A$78)))</f>
        <v/>
      </c>
    </row>
    <row r="2568" spans="1:12" ht="36" customHeight="1">
      <c r="A2568" s="184">
        <v>2566</v>
      </c>
      <c r="B2568" s="46"/>
      <c r="C2568" s="47"/>
      <c r="D2568" s="48"/>
      <c r="E2568" s="49"/>
      <c r="F2568" s="49"/>
      <c r="G2568" s="41" t="str">
        <f>IF(C2568="","",VLOOKUP(WEEKDAY(C2568),LIST!$A$15:$B$21,2,FALSE))</f>
        <v/>
      </c>
      <c r="H2568" s="42" t="str">
        <f>IF(B2568="","",IF(L2568=LIST!$A$80,LIST!$A$78,IF(L2568=LIST!$A$81,LIST!$A$78,IF(L2568=LIST!$A$82,LIST!$A$78,IF(IFERROR(VLOOKUP(B2568,'PHR (Project Hourly Rate)'!B:G,6,FALSE),LIST!$A$78)=0,LIST!$A$79,L2568)))))</f>
        <v/>
      </c>
      <c r="I2568" s="42" t="str">
        <f>IF(B2568="","",IF(L2568=LIST!$A$75,"",IF(K2568=LIST!$A$76,LIST!$A$76,IF(L2568=LIST!$A$77,"",IF(L2568=LIST!$A$78,"",IF(L2568=LIST!$A$80,"",IF(L2568=LIST!$A$72,"",IF(L2568=LIST!$A$73,"",IF(L2568=LIST!$A$81,"",IF(L2568=LIST!$A$82,"",IF(L2568=LIST!$A$79,"",IF(K2568=LIST!$A$75,LIST!$A$75,ROUND(J2568*L2568,2)))))))))))))</f>
        <v/>
      </c>
      <c r="J2568" s="43">
        <f>IF(D2568="",0,IF(K2568=LIST!$A$75,0,IF(K2568=LIST!$A$76,0,IF(K2568=LIST!$A$77,0,IF(K2568=LIST!$A$78,0,(MIN(D2568,8)-K2568))))))</f>
        <v>0</v>
      </c>
      <c r="K2568" s="185" t="str">
        <f>IF(D2568="","",IF('CLAIM FORM'!$M$7="",0,IF(L2568=LIST!$A$78,0,IF('CLAIM FORM'!$M$7="R&amp;D",0,IF(E2568="",LIST!$A$75,IF(F2568=LIST!$F$30,0,IFERROR(((VLOOKUP(E2568,'TRAINING CODE'!B:D,3,FALSE)*MIN(D2568,8))),LIST!$A$76)))))))</f>
        <v/>
      </c>
      <c r="L2568" s="183" t="str">
        <f>IF(B2568="","",IF('CLAIM FORM'!$M$7="",LIST!$A$77,IFERROR(VLOOKUP(B2568,'PHR (Project Hourly Rate)'!B:G,6,FALSE),LIST!$A$78)))</f>
        <v/>
      </c>
    </row>
    <row r="2569" spans="1:12" ht="36" customHeight="1">
      <c r="A2569" s="184">
        <v>2567</v>
      </c>
      <c r="B2569" s="46"/>
      <c r="C2569" s="47"/>
      <c r="D2569" s="48"/>
      <c r="E2569" s="49"/>
      <c r="F2569" s="49"/>
      <c r="G2569" s="41" t="str">
        <f>IF(C2569="","",VLOOKUP(WEEKDAY(C2569),LIST!$A$15:$B$21,2,FALSE))</f>
        <v/>
      </c>
      <c r="H2569" s="42" t="str">
        <f>IF(B2569="","",IF(L2569=LIST!$A$80,LIST!$A$78,IF(L2569=LIST!$A$81,LIST!$A$78,IF(L2569=LIST!$A$82,LIST!$A$78,IF(IFERROR(VLOOKUP(B2569,'PHR (Project Hourly Rate)'!B:G,6,FALSE),LIST!$A$78)=0,LIST!$A$79,L2569)))))</f>
        <v/>
      </c>
      <c r="I2569" s="42" t="str">
        <f>IF(B2569="","",IF(L2569=LIST!$A$75,"",IF(K2569=LIST!$A$76,LIST!$A$76,IF(L2569=LIST!$A$77,"",IF(L2569=LIST!$A$78,"",IF(L2569=LIST!$A$80,"",IF(L2569=LIST!$A$72,"",IF(L2569=LIST!$A$73,"",IF(L2569=LIST!$A$81,"",IF(L2569=LIST!$A$82,"",IF(L2569=LIST!$A$79,"",IF(K2569=LIST!$A$75,LIST!$A$75,ROUND(J2569*L2569,2)))))))))))))</f>
        <v/>
      </c>
      <c r="J2569" s="43">
        <f>IF(D2569="",0,IF(K2569=LIST!$A$75,0,IF(K2569=LIST!$A$76,0,IF(K2569=LIST!$A$77,0,IF(K2569=LIST!$A$78,0,(MIN(D2569,8)-K2569))))))</f>
        <v>0</v>
      </c>
      <c r="K2569" s="185" t="str">
        <f>IF(D2569="","",IF('CLAIM FORM'!$M$7="",0,IF(L2569=LIST!$A$78,0,IF('CLAIM FORM'!$M$7="R&amp;D",0,IF(E2569="",LIST!$A$75,IF(F2569=LIST!$F$30,0,IFERROR(((VLOOKUP(E2569,'TRAINING CODE'!B:D,3,FALSE)*MIN(D2569,8))),LIST!$A$76)))))))</f>
        <v/>
      </c>
      <c r="L2569" s="183" t="str">
        <f>IF(B2569="","",IF('CLAIM FORM'!$M$7="",LIST!$A$77,IFERROR(VLOOKUP(B2569,'PHR (Project Hourly Rate)'!B:G,6,FALSE),LIST!$A$78)))</f>
        <v/>
      </c>
    </row>
    <row r="2570" spans="1:12" ht="36" customHeight="1">
      <c r="A2570" s="184">
        <v>2568</v>
      </c>
      <c r="B2570" s="46"/>
      <c r="C2570" s="47"/>
      <c r="D2570" s="48"/>
      <c r="E2570" s="49"/>
      <c r="F2570" s="49"/>
      <c r="G2570" s="41" t="str">
        <f>IF(C2570="","",VLOOKUP(WEEKDAY(C2570),LIST!$A$15:$B$21,2,FALSE))</f>
        <v/>
      </c>
      <c r="H2570" s="42" t="str">
        <f>IF(B2570="","",IF(L2570=LIST!$A$80,LIST!$A$78,IF(L2570=LIST!$A$81,LIST!$A$78,IF(L2570=LIST!$A$82,LIST!$A$78,IF(IFERROR(VLOOKUP(B2570,'PHR (Project Hourly Rate)'!B:G,6,FALSE),LIST!$A$78)=0,LIST!$A$79,L2570)))))</f>
        <v/>
      </c>
      <c r="I2570" s="42" t="str">
        <f>IF(B2570="","",IF(L2570=LIST!$A$75,"",IF(K2570=LIST!$A$76,LIST!$A$76,IF(L2570=LIST!$A$77,"",IF(L2570=LIST!$A$78,"",IF(L2570=LIST!$A$80,"",IF(L2570=LIST!$A$72,"",IF(L2570=LIST!$A$73,"",IF(L2570=LIST!$A$81,"",IF(L2570=LIST!$A$82,"",IF(L2570=LIST!$A$79,"",IF(K2570=LIST!$A$75,LIST!$A$75,ROUND(J2570*L2570,2)))))))))))))</f>
        <v/>
      </c>
      <c r="J2570" s="43">
        <f>IF(D2570="",0,IF(K2570=LIST!$A$75,0,IF(K2570=LIST!$A$76,0,IF(K2570=LIST!$A$77,0,IF(K2570=LIST!$A$78,0,(MIN(D2570,8)-K2570))))))</f>
        <v>0</v>
      </c>
      <c r="K2570" s="185" t="str">
        <f>IF(D2570="","",IF('CLAIM FORM'!$M$7="",0,IF(L2570=LIST!$A$78,0,IF('CLAIM FORM'!$M$7="R&amp;D",0,IF(E2570="",LIST!$A$75,IF(F2570=LIST!$F$30,0,IFERROR(((VLOOKUP(E2570,'TRAINING CODE'!B:D,3,FALSE)*MIN(D2570,8))),LIST!$A$76)))))))</f>
        <v/>
      </c>
      <c r="L2570" s="183" t="str">
        <f>IF(B2570="","",IF('CLAIM FORM'!$M$7="",LIST!$A$77,IFERROR(VLOOKUP(B2570,'PHR (Project Hourly Rate)'!B:G,6,FALSE),LIST!$A$78)))</f>
        <v/>
      </c>
    </row>
    <row r="2571" spans="1:12" ht="36" customHeight="1">
      <c r="A2571" s="184">
        <v>2569</v>
      </c>
      <c r="B2571" s="46"/>
      <c r="C2571" s="47"/>
      <c r="D2571" s="48"/>
      <c r="E2571" s="49"/>
      <c r="F2571" s="49"/>
      <c r="G2571" s="41" t="str">
        <f>IF(C2571="","",VLOOKUP(WEEKDAY(C2571),LIST!$A$15:$B$21,2,FALSE))</f>
        <v/>
      </c>
      <c r="H2571" s="42" t="str">
        <f>IF(B2571="","",IF(L2571=LIST!$A$80,LIST!$A$78,IF(L2571=LIST!$A$81,LIST!$A$78,IF(L2571=LIST!$A$82,LIST!$A$78,IF(IFERROR(VLOOKUP(B2571,'PHR (Project Hourly Rate)'!B:G,6,FALSE),LIST!$A$78)=0,LIST!$A$79,L2571)))))</f>
        <v/>
      </c>
      <c r="I2571" s="42" t="str">
        <f>IF(B2571="","",IF(L2571=LIST!$A$75,"",IF(K2571=LIST!$A$76,LIST!$A$76,IF(L2571=LIST!$A$77,"",IF(L2571=LIST!$A$78,"",IF(L2571=LIST!$A$80,"",IF(L2571=LIST!$A$72,"",IF(L2571=LIST!$A$73,"",IF(L2571=LIST!$A$81,"",IF(L2571=LIST!$A$82,"",IF(L2571=LIST!$A$79,"",IF(K2571=LIST!$A$75,LIST!$A$75,ROUND(J2571*L2571,2)))))))))))))</f>
        <v/>
      </c>
      <c r="J2571" s="43">
        <f>IF(D2571="",0,IF(K2571=LIST!$A$75,0,IF(K2571=LIST!$A$76,0,IF(K2571=LIST!$A$77,0,IF(K2571=LIST!$A$78,0,(MIN(D2571,8)-K2571))))))</f>
        <v>0</v>
      </c>
      <c r="K2571" s="185" t="str">
        <f>IF(D2571="","",IF('CLAIM FORM'!$M$7="",0,IF(L2571=LIST!$A$78,0,IF('CLAIM FORM'!$M$7="R&amp;D",0,IF(E2571="",LIST!$A$75,IF(F2571=LIST!$F$30,0,IFERROR(((VLOOKUP(E2571,'TRAINING CODE'!B:D,3,FALSE)*MIN(D2571,8))),LIST!$A$76)))))))</f>
        <v/>
      </c>
      <c r="L2571" s="183" t="str">
        <f>IF(B2571="","",IF('CLAIM FORM'!$M$7="",LIST!$A$77,IFERROR(VLOOKUP(B2571,'PHR (Project Hourly Rate)'!B:G,6,FALSE),LIST!$A$78)))</f>
        <v/>
      </c>
    </row>
    <row r="2572" spans="1:12" ht="36" customHeight="1">
      <c r="A2572" s="184">
        <v>2570</v>
      </c>
      <c r="B2572" s="46"/>
      <c r="C2572" s="47"/>
      <c r="D2572" s="48"/>
      <c r="E2572" s="49"/>
      <c r="F2572" s="49"/>
      <c r="G2572" s="41" t="str">
        <f>IF(C2572="","",VLOOKUP(WEEKDAY(C2572),LIST!$A$15:$B$21,2,FALSE))</f>
        <v/>
      </c>
      <c r="H2572" s="42" t="str">
        <f>IF(B2572="","",IF(L2572=LIST!$A$80,LIST!$A$78,IF(L2572=LIST!$A$81,LIST!$A$78,IF(L2572=LIST!$A$82,LIST!$A$78,IF(IFERROR(VLOOKUP(B2572,'PHR (Project Hourly Rate)'!B:G,6,FALSE),LIST!$A$78)=0,LIST!$A$79,L2572)))))</f>
        <v/>
      </c>
      <c r="I2572" s="42" t="str">
        <f>IF(B2572="","",IF(L2572=LIST!$A$75,"",IF(K2572=LIST!$A$76,LIST!$A$76,IF(L2572=LIST!$A$77,"",IF(L2572=LIST!$A$78,"",IF(L2572=LIST!$A$80,"",IF(L2572=LIST!$A$72,"",IF(L2572=LIST!$A$73,"",IF(L2572=LIST!$A$81,"",IF(L2572=LIST!$A$82,"",IF(L2572=LIST!$A$79,"",IF(K2572=LIST!$A$75,LIST!$A$75,ROUND(J2572*L2572,2)))))))))))))</f>
        <v/>
      </c>
      <c r="J2572" s="43">
        <f>IF(D2572="",0,IF(K2572=LIST!$A$75,0,IF(K2572=LIST!$A$76,0,IF(K2572=LIST!$A$77,0,IF(K2572=LIST!$A$78,0,(MIN(D2572,8)-K2572))))))</f>
        <v>0</v>
      </c>
      <c r="K2572" s="185" t="str">
        <f>IF(D2572="","",IF('CLAIM FORM'!$M$7="",0,IF(L2572=LIST!$A$78,0,IF('CLAIM FORM'!$M$7="R&amp;D",0,IF(E2572="",LIST!$A$75,IF(F2572=LIST!$F$30,0,IFERROR(((VLOOKUP(E2572,'TRAINING CODE'!B:D,3,FALSE)*MIN(D2572,8))),LIST!$A$76)))))))</f>
        <v/>
      </c>
      <c r="L2572" s="183" t="str">
        <f>IF(B2572="","",IF('CLAIM FORM'!$M$7="",LIST!$A$77,IFERROR(VLOOKUP(B2572,'PHR (Project Hourly Rate)'!B:G,6,FALSE),LIST!$A$78)))</f>
        <v/>
      </c>
    </row>
    <row r="2573" spans="1:12" ht="36" customHeight="1">
      <c r="A2573" s="184">
        <v>2571</v>
      </c>
      <c r="B2573" s="46"/>
      <c r="C2573" s="47"/>
      <c r="D2573" s="48"/>
      <c r="E2573" s="49"/>
      <c r="F2573" s="49"/>
      <c r="G2573" s="41" t="str">
        <f>IF(C2573="","",VLOOKUP(WEEKDAY(C2573),LIST!$A$15:$B$21,2,FALSE))</f>
        <v/>
      </c>
      <c r="H2573" s="42" t="str">
        <f>IF(B2573="","",IF(L2573=LIST!$A$80,LIST!$A$78,IF(L2573=LIST!$A$81,LIST!$A$78,IF(L2573=LIST!$A$82,LIST!$A$78,IF(IFERROR(VLOOKUP(B2573,'PHR (Project Hourly Rate)'!B:G,6,FALSE),LIST!$A$78)=0,LIST!$A$79,L2573)))))</f>
        <v/>
      </c>
      <c r="I2573" s="42" t="str">
        <f>IF(B2573="","",IF(L2573=LIST!$A$75,"",IF(K2573=LIST!$A$76,LIST!$A$76,IF(L2573=LIST!$A$77,"",IF(L2573=LIST!$A$78,"",IF(L2573=LIST!$A$80,"",IF(L2573=LIST!$A$72,"",IF(L2573=LIST!$A$73,"",IF(L2573=LIST!$A$81,"",IF(L2573=LIST!$A$82,"",IF(L2573=LIST!$A$79,"",IF(K2573=LIST!$A$75,LIST!$A$75,ROUND(J2573*L2573,2)))))))))))))</f>
        <v/>
      </c>
      <c r="J2573" s="43">
        <f>IF(D2573="",0,IF(K2573=LIST!$A$75,0,IF(K2573=LIST!$A$76,0,IF(K2573=LIST!$A$77,0,IF(K2573=LIST!$A$78,0,(MIN(D2573,8)-K2573))))))</f>
        <v>0</v>
      </c>
      <c r="K2573" s="185" t="str">
        <f>IF(D2573="","",IF('CLAIM FORM'!$M$7="",0,IF(L2573=LIST!$A$78,0,IF('CLAIM FORM'!$M$7="R&amp;D",0,IF(E2573="",LIST!$A$75,IF(F2573=LIST!$F$30,0,IFERROR(((VLOOKUP(E2573,'TRAINING CODE'!B:D,3,FALSE)*MIN(D2573,8))),LIST!$A$76)))))))</f>
        <v/>
      </c>
      <c r="L2573" s="183" t="str">
        <f>IF(B2573="","",IF('CLAIM FORM'!$M$7="",LIST!$A$77,IFERROR(VLOOKUP(B2573,'PHR (Project Hourly Rate)'!B:G,6,FALSE),LIST!$A$78)))</f>
        <v/>
      </c>
    </row>
    <row r="2574" spans="1:12" ht="36" customHeight="1">
      <c r="A2574" s="184">
        <v>2572</v>
      </c>
      <c r="B2574" s="46"/>
      <c r="C2574" s="47"/>
      <c r="D2574" s="48"/>
      <c r="E2574" s="49"/>
      <c r="F2574" s="49"/>
      <c r="G2574" s="41" t="str">
        <f>IF(C2574="","",VLOOKUP(WEEKDAY(C2574),LIST!$A$15:$B$21,2,FALSE))</f>
        <v/>
      </c>
      <c r="H2574" s="42" t="str">
        <f>IF(B2574="","",IF(L2574=LIST!$A$80,LIST!$A$78,IF(L2574=LIST!$A$81,LIST!$A$78,IF(L2574=LIST!$A$82,LIST!$A$78,IF(IFERROR(VLOOKUP(B2574,'PHR (Project Hourly Rate)'!B:G,6,FALSE),LIST!$A$78)=0,LIST!$A$79,L2574)))))</f>
        <v/>
      </c>
      <c r="I2574" s="42" t="str">
        <f>IF(B2574="","",IF(L2574=LIST!$A$75,"",IF(K2574=LIST!$A$76,LIST!$A$76,IF(L2574=LIST!$A$77,"",IF(L2574=LIST!$A$78,"",IF(L2574=LIST!$A$80,"",IF(L2574=LIST!$A$72,"",IF(L2574=LIST!$A$73,"",IF(L2574=LIST!$A$81,"",IF(L2574=LIST!$A$82,"",IF(L2574=LIST!$A$79,"",IF(K2574=LIST!$A$75,LIST!$A$75,ROUND(J2574*L2574,2)))))))))))))</f>
        <v/>
      </c>
      <c r="J2574" s="43">
        <f>IF(D2574="",0,IF(K2574=LIST!$A$75,0,IF(K2574=LIST!$A$76,0,IF(K2574=LIST!$A$77,0,IF(K2574=LIST!$A$78,0,(MIN(D2574,8)-K2574))))))</f>
        <v>0</v>
      </c>
      <c r="K2574" s="185" t="str">
        <f>IF(D2574="","",IF('CLAIM FORM'!$M$7="",0,IF(L2574=LIST!$A$78,0,IF('CLAIM FORM'!$M$7="R&amp;D",0,IF(E2574="",LIST!$A$75,IF(F2574=LIST!$F$30,0,IFERROR(((VLOOKUP(E2574,'TRAINING CODE'!B:D,3,FALSE)*MIN(D2574,8))),LIST!$A$76)))))))</f>
        <v/>
      </c>
      <c r="L2574" s="183" t="str">
        <f>IF(B2574="","",IF('CLAIM FORM'!$M$7="",LIST!$A$77,IFERROR(VLOOKUP(B2574,'PHR (Project Hourly Rate)'!B:G,6,FALSE),LIST!$A$78)))</f>
        <v/>
      </c>
    </row>
    <row r="2575" spans="1:12" ht="36" customHeight="1">
      <c r="A2575" s="184">
        <v>2573</v>
      </c>
      <c r="B2575" s="46"/>
      <c r="C2575" s="47"/>
      <c r="D2575" s="48"/>
      <c r="E2575" s="49"/>
      <c r="F2575" s="49"/>
      <c r="G2575" s="41" t="str">
        <f>IF(C2575="","",VLOOKUP(WEEKDAY(C2575),LIST!$A$15:$B$21,2,FALSE))</f>
        <v/>
      </c>
      <c r="H2575" s="42" t="str">
        <f>IF(B2575="","",IF(L2575=LIST!$A$80,LIST!$A$78,IF(L2575=LIST!$A$81,LIST!$A$78,IF(L2575=LIST!$A$82,LIST!$A$78,IF(IFERROR(VLOOKUP(B2575,'PHR (Project Hourly Rate)'!B:G,6,FALSE),LIST!$A$78)=0,LIST!$A$79,L2575)))))</f>
        <v/>
      </c>
      <c r="I2575" s="42" t="str">
        <f>IF(B2575="","",IF(L2575=LIST!$A$75,"",IF(K2575=LIST!$A$76,LIST!$A$76,IF(L2575=LIST!$A$77,"",IF(L2575=LIST!$A$78,"",IF(L2575=LIST!$A$80,"",IF(L2575=LIST!$A$72,"",IF(L2575=LIST!$A$73,"",IF(L2575=LIST!$A$81,"",IF(L2575=LIST!$A$82,"",IF(L2575=LIST!$A$79,"",IF(K2575=LIST!$A$75,LIST!$A$75,ROUND(J2575*L2575,2)))))))))))))</f>
        <v/>
      </c>
      <c r="J2575" s="43">
        <f>IF(D2575="",0,IF(K2575=LIST!$A$75,0,IF(K2575=LIST!$A$76,0,IF(K2575=LIST!$A$77,0,IF(K2575=LIST!$A$78,0,(MIN(D2575,8)-K2575))))))</f>
        <v>0</v>
      </c>
      <c r="K2575" s="185" t="str">
        <f>IF(D2575="","",IF('CLAIM FORM'!$M$7="",0,IF(L2575=LIST!$A$78,0,IF('CLAIM FORM'!$M$7="R&amp;D",0,IF(E2575="",LIST!$A$75,IF(F2575=LIST!$F$30,0,IFERROR(((VLOOKUP(E2575,'TRAINING CODE'!B:D,3,FALSE)*MIN(D2575,8))),LIST!$A$76)))))))</f>
        <v/>
      </c>
      <c r="L2575" s="183" t="str">
        <f>IF(B2575="","",IF('CLAIM FORM'!$M$7="",LIST!$A$77,IFERROR(VLOOKUP(B2575,'PHR (Project Hourly Rate)'!B:G,6,FALSE),LIST!$A$78)))</f>
        <v/>
      </c>
    </row>
    <row r="2576" spans="1:12" ht="36" customHeight="1">
      <c r="A2576" s="184">
        <v>2574</v>
      </c>
      <c r="B2576" s="46"/>
      <c r="C2576" s="47"/>
      <c r="D2576" s="48"/>
      <c r="E2576" s="49"/>
      <c r="F2576" s="49"/>
      <c r="G2576" s="41" t="str">
        <f>IF(C2576="","",VLOOKUP(WEEKDAY(C2576),LIST!$A$15:$B$21,2,FALSE))</f>
        <v/>
      </c>
      <c r="H2576" s="42" t="str">
        <f>IF(B2576="","",IF(L2576=LIST!$A$80,LIST!$A$78,IF(L2576=LIST!$A$81,LIST!$A$78,IF(L2576=LIST!$A$82,LIST!$A$78,IF(IFERROR(VLOOKUP(B2576,'PHR (Project Hourly Rate)'!B:G,6,FALSE),LIST!$A$78)=0,LIST!$A$79,L2576)))))</f>
        <v/>
      </c>
      <c r="I2576" s="42" t="str">
        <f>IF(B2576="","",IF(L2576=LIST!$A$75,"",IF(K2576=LIST!$A$76,LIST!$A$76,IF(L2576=LIST!$A$77,"",IF(L2576=LIST!$A$78,"",IF(L2576=LIST!$A$80,"",IF(L2576=LIST!$A$72,"",IF(L2576=LIST!$A$73,"",IF(L2576=LIST!$A$81,"",IF(L2576=LIST!$A$82,"",IF(L2576=LIST!$A$79,"",IF(K2576=LIST!$A$75,LIST!$A$75,ROUND(J2576*L2576,2)))))))))))))</f>
        <v/>
      </c>
      <c r="J2576" s="43">
        <f>IF(D2576="",0,IF(K2576=LIST!$A$75,0,IF(K2576=LIST!$A$76,0,IF(K2576=LIST!$A$77,0,IF(K2576=LIST!$A$78,0,(MIN(D2576,8)-K2576))))))</f>
        <v>0</v>
      </c>
      <c r="K2576" s="185" t="str">
        <f>IF(D2576="","",IF('CLAIM FORM'!$M$7="",0,IF(L2576=LIST!$A$78,0,IF('CLAIM FORM'!$M$7="R&amp;D",0,IF(E2576="",LIST!$A$75,IF(F2576=LIST!$F$30,0,IFERROR(((VLOOKUP(E2576,'TRAINING CODE'!B:D,3,FALSE)*MIN(D2576,8))),LIST!$A$76)))))))</f>
        <v/>
      </c>
      <c r="L2576" s="183" t="str">
        <f>IF(B2576="","",IF('CLAIM FORM'!$M$7="",LIST!$A$77,IFERROR(VLOOKUP(B2576,'PHR (Project Hourly Rate)'!B:G,6,FALSE),LIST!$A$78)))</f>
        <v/>
      </c>
    </row>
    <row r="2577" spans="1:12" ht="36" customHeight="1">
      <c r="A2577" s="184">
        <v>2575</v>
      </c>
      <c r="B2577" s="46"/>
      <c r="C2577" s="47"/>
      <c r="D2577" s="48"/>
      <c r="E2577" s="49"/>
      <c r="F2577" s="49"/>
      <c r="G2577" s="41" t="str">
        <f>IF(C2577="","",VLOOKUP(WEEKDAY(C2577),LIST!$A$15:$B$21,2,FALSE))</f>
        <v/>
      </c>
      <c r="H2577" s="42" t="str">
        <f>IF(B2577="","",IF(L2577=LIST!$A$80,LIST!$A$78,IF(L2577=LIST!$A$81,LIST!$A$78,IF(L2577=LIST!$A$82,LIST!$A$78,IF(IFERROR(VLOOKUP(B2577,'PHR (Project Hourly Rate)'!B:G,6,FALSE),LIST!$A$78)=0,LIST!$A$79,L2577)))))</f>
        <v/>
      </c>
      <c r="I2577" s="42" t="str">
        <f>IF(B2577="","",IF(L2577=LIST!$A$75,"",IF(K2577=LIST!$A$76,LIST!$A$76,IF(L2577=LIST!$A$77,"",IF(L2577=LIST!$A$78,"",IF(L2577=LIST!$A$80,"",IF(L2577=LIST!$A$72,"",IF(L2577=LIST!$A$73,"",IF(L2577=LIST!$A$81,"",IF(L2577=LIST!$A$82,"",IF(L2577=LIST!$A$79,"",IF(K2577=LIST!$A$75,LIST!$A$75,ROUND(J2577*L2577,2)))))))))))))</f>
        <v/>
      </c>
      <c r="J2577" s="43">
        <f>IF(D2577="",0,IF(K2577=LIST!$A$75,0,IF(K2577=LIST!$A$76,0,IF(K2577=LIST!$A$77,0,IF(K2577=LIST!$A$78,0,(MIN(D2577,8)-K2577))))))</f>
        <v>0</v>
      </c>
      <c r="K2577" s="185" t="str">
        <f>IF(D2577="","",IF('CLAIM FORM'!$M$7="",0,IF(L2577=LIST!$A$78,0,IF('CLAIM FORM'!$M$7="R&amp;D",0,IF(E2577="",LIST!$A$75,IF(F2577=LIST!$F$30,0,IFERROR(((VLOOKUP(E2577,'TRAINING CODE'!B:D,3,FALSE)*MIN(D2577,8))),LIST!$A$76)))))))</f>
        <v/>
      </c>
      <c r="L2577" s="183" t="str">
        <f>IF(B2577="","",IF('CLAIM FORM'!$M$7="",LIST!$A$77,IFERROR(VLOOKUP(B2577,'PHR (Project Hourly Rate)'!B:G,6,FALSE),LIST!$A$78)))</f>
        <v/>
      </c>
    </row>
    <row r="2578" spans="1:12" ht="36" customHeight="1">
      <c r="A2578" s="184">
        <v>2576</v>
      </c>
      <c r="B2578" s="46"/>
      <c r="C2578" s="47"/>
      <c r="D2578" s="48"/>
      <c r="E2578" s="49"/>
      <c r="F2578" s="49"/>
      <c r="G2578" s="41" t="str">
        <f>IF(C2578="","",VLOOKUP(WEEKDAY(C2578),LIST!$A$15:$B$21,2,FALSE))</f>
        <v/>
      </c>
      <c r="H2578" s="42" t="str">
        <f>IF(B2578="","",IF(L2578=LIST!$A$80,LIST!$A$78,IF(L2578=LIST!$A$81,LIST!$A$78,IF(L2578=LIST!$A$82,LIST!$A$78,IF(IFERROR(VLOOKUP(B2578,'PHR (Project Hourly Rate)'!B:G,6,FALSE),LIST!$A$78)=0,LIST!$A$79,L2578)))))</f>
        <v/>
      </c>
      <c r="I2578" s="42" t="str">
        <f>IF(B2578="","",IF(L2578=LIST!$A$75,"",IF(K2578=LIST!$A$76,LIST!$A$76,IF(L2578=LIST!$A$77,"",IF(L2578=LIST!$A$78,"",IF(L2578=LIST!$A$80,"",IF(L2578=LIST!$A$72,"",IF(L2578=LIST!$A$73,"",IF(L2578=LIST!$A$81,"",IF(L2578=LIST!$A$82,"",IF(L2578=LIST!$A$79,"",IF(K2578=LIST!$A$75,LIST!$A$75,ROUND(J2578*L2578,2)))))))))))))</f>
        <v/>
      </c>
      <c r="J2578" s="43">
        <f>IF(D2578="",0,IF(K2578=LIST!$A$75,0,IF(K2578=LIST!$A$76,0,IF(K2578=LIST!$A$77,0,IF(K2578=LIST!$A$78,0,(MIN(D2578,8)-K2578))))))</f>
        <v>0</v>
      </c>
      <c r="K2578" s="185" t="str">
        <f>IF(D2578="","",IF('CLAIM FORM'!$M$7="",0,IF(L2578=LIST!$A$78,0,IF('CLAIM FORM'!$M$7="R&amp;D",0,IF(E2578="",LIST!$A$75,IF(F2578=LIST!$F$30,0,IFERROR(((VLOOKUP(E2578,'TRAINING CODE'!B:D,3,FALSE)*MIN(D2578,8))),LIST!$A$76)))))))</f>
        <v/>
      </c>
      <c r="L2578" s="183" t="str">
        <f>IF(B2578="","",IF('CLAIM FORM'!$M$7="",LIST!$A$77,IFERROR(VLOOKUP(B2578,'PHR (Project Hourly Rate)'!B:G,6,FALSE),LIST!$A$78)))</f>
        <v/>
      </c>
    </row>
    <row r="2579" spans="1:12" ht="36" customHeight="1">
      <c r="A2579" s="184">
        <v>2577</v>
      </c>
      <c r="B2579" s="46"/>
      <c r="C2579" s="47"/>
      <c r="D2579" s="48"/>
      <c r="E2579" s="49"/>
      <c r="F2579" s="49"/>
      <c r="G2579" s="41" t="str">
        <f>IF(C2579="","",VLOOKUP(WEEKDAY(C2579),LIST!$A$15:$B$21,2,FALSE))</f>
        <v/>
      </c>
      <c r="H2579" s="42" t="str">
        <f>IF(B2579="","",IF(L2579=LIST!$A$80,LIST!$A$78,IF(L2579=LIST!$A$81,LIST!$A$78,IF(L2579=LIST!$A$82,LIST!$A$78,IF(IFERROR(VLOOKUP(B2579,'PHR (Project Hourly Rate)'!B:G,6,FALSE),LIST!$A$78)=0,LIST!$A$79,L2579)))))</f>
        <v/>
      </c>
      <c r="I2579" s="42" t="str">
        <f>IF(B2579="","",IF(L2579=LIST!$A$75,"",IF(K2579=LIST!$A$76,LIST!$A$76,IF(L2579=LIST!$A$77,"",IF(L2579=LIST!$A$78,"",IF(L2579=LIST!$A$80,"",IF(L2579=LIST!$A$72,"",IF(L2579=LIST!$A$73,"",IF(L2579=LIST!$A$81,"",IF(L2579=LIST!$A$82,"",IF(L2579=LIST!$A$79,"",IF(K2579=LIST!$A$75,LIST!$A$75,ROUND(J2579*L2579,2)))))))))))))</f>
        <v/>
      </c>
      <c r="J2579" s="43">
        <f>IF(D2579="",0,IF(K2579=LIST!$A$75,0,IF(K2579=LIST!$A$76,0,IF(K2579=LIST!$A$77,0,IF(K2579=LIST!$A$78,0,(MIN(D2579,8)-K2579))))))</f>
        <v>0</v>
      </c>
      <c r="K2579" s="185" t="str">
        <f>IF(D2579="","",IF('CLAIM FORM'!$M$7="",0,IF(L2579=LIST!$A$78,0,IF('CLAIM FORM'!$M$7="R&amp;D",0,IF(E2579="",LIST!$A$75,IF(F2579=LIST!$F$30,0,IFERROR(((VLOOKUP(E2579,'TRAINING CODE'!B:D,3,FALSE)*MIN(D2579,8))),LIST!$A$76)))))))</f>
        <v/>
      </c>
      <c r="L2579" s="183" t="str">
        <f>IF(B2579="","",IF('CLAIM FORM'!$M$7="",LIST!$A$77,IFERROR(VLOOKUP(B2579,'PHR (Project Hourly Rate)'!B:G,6,FALSE),LIST!$A$78)))</f>
        <v/>
      </c>
    </row>
    <row r="2580" spans="1:12" ht="36" customHeight="1">
      <c r="A2580" s="184">
        <v>2578</v>
      </c>
      <c r="B2580" s="46"/>
      <c r="C2580" s="47"/>
      <c r="D2580" s="48"/>
      <c r="E2580" s="49"/>
      <c r="F2580" s="49"/>
      <c r="G2580" s="41" t="str">
        <f>IF(C2580="","",VLOOKUP(WEEKDAY(C2580),LIST!$A$15:$B$21,2,FALSE))</f>
        <v/>
      </c>
      <c r="H2580" s="42" t="str">
        <f>IF(B2580="","",IF(L2580=LIST!$A$80,LIST!$A$78,IF(L2580=LIST!$A$81,LIST!$A$78,IF(L2580=LIST!$A$82,LIST!$A$78,IF(IFERROR(VLOOKUP(B2580,'PHR (Project Hourly Rate)'!B:G,6,FALSE),LIST!$A$78)=0,LIST!$A$79,L2580)))))</f>
        <v/>
      </c>
      <c r="I2580" s="42" t="str">
        <f>IF(B2580="","",IF(L2580=LIST!$A$75,"",IF(K2580=LIST!$A$76,LIST!$A$76,IF(L2580=LIST!$A$77,"",IF(L2580=LIST!$A$78,"",IF(L2580=LIST!$A$80,"",IF(L2580=LIST!$A$72,"",IF(L2580=LIST!$A$73,"",IF(L2580=LIST!$A$81,"",IF(L2580=LIST!$A$82,"",IF(L2580=LIST!$A$79,"",IF(K2580=LIST!$A$75,LIST!$A$75,ROUND(J2580*L2580,2)))))))))))))</f>
        <v/>
      </c>
      <c r="J2580" s="43">
        <f>IF(D2580="",0,IF(K2580=LIST!$A$75,0,IF(K2580=LIST!$A$76,0,IF(K2580=LIST!$A$77,0,IF(K2580=LIST!$A$78,0,(MIN(D2580,8)-K2580))))))</f>
        <v>0</v>
      </c>
      <c r="K2580" s="185" t="str">
        <f>IF(D2580="","",IF('CLAIM FORM'!$M$7="",0,IF(L2580=LIST!$A$78,0,IF('CLAIM FORM'!$M$7="R&amp;D",0,IF(E2580="",LIST!$A$75,IF(F2580=LIST!$F$30,0,IFERROR(((VLOOKUP(E2580,'TRAINING CODE'!B:D,3,FALSE)*MIN(D2580,8))),LIST!$A$76)))))))</f>
        <v/>
      </c>
      <c r="L2580" s="183" t="str">
        <f>IF(B2580="","",IF('CLAIM FORM'!$M$7="",LIST!$A$77,IFERROR(VLOOKUP(B2580,'PHR (Project Hourly Rate)'!B:G,6,FALSE),LIST!$A$78)))</f>
        <v/>
      </c>
    </row>
    <row r="2581" spans="1:12" ht="36" customHeight="1">
      <c r="A2581" s="184">
        <v>2579</v>
      </c>
      <c r="B2581" s="46"/>
      <c r="C2581" s="47"/>
      <c r="D2581" s="48"/>
      <c r="E2581" s="49"/>
      <c r="F2581" s="49"/>
      <c r="G2581" s="41" t="str">
        <f>IF(C2581="","",VLOOKUP(WEEKDAY(C2581),LIST!$A$15:$B$21,2,FALSE))</f>
        <v/>
      </c>
      <c r="H2581" s="42" t="str">
        <f>IF(B2581="","",IF(L2581=LIST!$A$80,LIST!$A$78,IF(L2581=LIST!$A$81,LIST!$A$78,IF(L2581=LIST!$A$82,LIST!$A$78,IF(IFERROR(VLOOKUP(B2581,'PHR (Project Hourly Rate)'!B:G,6,FALSE),LIST!$A$78)=0,LIST!$A$79,L2581)))))</f>
        <v/>
      </c>
      <c r="I2581" s="42" t="str">
        <f>IF(B2581="","",IF(L2581=LIST!$A$75,"",IF(K2581=LIST!$A$76,LIST!$A$76,IF(L2581=LIST!$A$77,"",IF(L2581=LIST!$A$78,"",IF(L2581=LIST!$A$80,"",IF(L2581=LIST!$A$72,"",IF(L2581=LIST!$A$73,"",IF(L2581=LIST!$A$81,"",IF(L2581=LIST!$A$82,"",IF(L2581=LIST!$A$79,"",IF(K2581=LIST!$A$75,LIST!$A$75,ROUND(J2581*L2581,2)))))))))))))</f>
        <v/>
      </c>
      <c r="J2581" s="43">
        <f>IF(D2581="",0,IF(K2581=LIST!$A$75,0,IF(K2581=LIST!$A$76,0,IF(K2581=LIST!$A$77,0,IF(K2581=LIST!$A$78,0,(MIN(D2581,8)-K2581))))))</f>
        <v>0</v>
      </c>
      <c r="K2581" s="185" t="str">
        <f>IF(D2581="","",IF('CLAIM FORM'!$M$7="",0,IF(L2581=LIST!$A$78,0,IF('CLAIM FORM'!$M$7="R&amp;D",0,IF(E2581="",LIST!$A$75,IF(F2581=LIST!$F$30,0,IFERROR(((VLOOKUP(E2581,'TRAINING CODE'!B:D,3,FALSE)*MIN(D2581,8))),LIST!$A$76)))))))</f>
        <v/>
      </c>
      <c r="L2581" s="183" t="str">
        <f>IF(B2581="","",IF('CLAIM FORM'!$M$7="",LIST!$A$77,IFERROR(VLOOKUP(B2581,'PHR (Project Hourly Rate)'!B:G,6,FALSE),LIST!$A$78)))</f>
        <v/>
      </c>
    </row>
    <row r="2582" spans="1:12" ht="36" customHeight="1">
      <c r="A2582" s="184">
        <v>2580</v>
      </c>
      <c r="B2582" s="46"/>
      <c r="C2582" s="47"/>
      <c r="D2582" s="48"/>
      <c r="E2582" s="49"/>
      <c r="F2582" s="49"/>
      <c r="G2582" s="41" t="str">
        <f>IF(C2582="","",VLOOKUP(WEEKDAY(C2582),LIST!$A$15:$B$21,2,FALSE))</f>
        <v/>
      </c>
      <c r="H2582" s="42" t="str">
        <f>IF(B2582="","",IF(L2582=LIST!$A$80,LIST!$A$78,IF(L2582=LIST!$A$81,LIST!$A$78,IF(L2582=LIST!$A$82,LIST!$A$78,IF(IFERROR(VLOOKUP(B2582,'PHR (Project Hourly Rate)'!B:G,6,FALSE),LIST!$A$78)=0,LIST!$A$79,L2582)))))</f>
        <v/>
      </c>
      <c r="I2582" s="42" t="str">
        <f>IF(B2582="","",IF(L2582=LIST!$A$75,"",IF(K2582=LIST!$A$76,LIST!$A$76,IF(L2582=LIST!$A$77,"",IF(L2582=LIST!$A$78,"",IF(L2582=LIST!$A$80,"",IF(L2582=LIST!$A$72,"",IF(L2582=LIST!$A$73,"",IF(L2582=LIST!$A$81,"",IF(L2582=LIST!$A$82,"",IF(L2582=LIST!$A$79,"",IF(K2582=LIST!$A$75,LIST!$A$75,ROUND(J2582*L2582,2)))))))))))))</f>
        <v/>
      </c>
      <c r="J2582" s="43">
        <f>IF(D2582="",0,IF(K2582=LIST!$A$75,0,IF(K2582=LIST!$A$76,0,IF(K2582=LIST!$A$77,0,IF(K2582=LIST!$A$78,0,(MIN(D2582,8)-K2582))))))</f>
        <v>0</v>
      </c>
      <c r="K2582" s="185" t="str">
        <f>IF(D2582="","",IF('CLAIM FORM'!$M$7="",0,IF(L2582=LIST!$A$78,0,IF('CLAIM FORM'!$M$7="R&amp;D",0,IF(E2582="",LIST!$A$75,IF(F2582=LIST!$F$30,0,IFERROR(((VLOOKUP(E2582,'TRAINING CODE'!B:D,3,FALSE)*MIN(D2582,8))),LIST!$A$76)))))))</f>
        <v/>
      </c>
      <c r="L2582" s="183" t="str">
        <f>IF(B2582="","",IF('CLAIM FORM'!$M$7="",LIST!$A$77,IFERROR(VLOOKUP(B2582,'PHR (Project Hourly Rate)'!B:G,6,FALSE),LIST!$A$78)))</f>
        <v/>
      </c>
    </row>
    <row r="2583" spans="1:12" ht="36" customHeight="1">
      <c r="A2583" s="184">
        <v>2581</v>
      </c>
      <c r="B2583" s="46"/>
      <c r="C2583" s="47"/>
      <c r="D2583" s="48"/>
      <c r="E2583" s="49"/>
      <c r="F2583" s="49"/>
      <c r="G2583" s="41" t="str">
        <f>IF(C2583="","",VLOOKUP(WEEKDAY(C2583),LIST!$A$15:$B$21,2,FALSE))</f>
        <v/>
      </c>
      <c r="H2583" s="42" t="str">
        <f>IF(B2583="","",IF(L2583=LIST!$A$80,LIST!$A$78,IF(L2583=LIST!$A$81,LIST!$A$78,IF(L2583=LIST!$A$82,LIST!$A$78,IF(IFERROR(VLOOKUP(B2583,'PHR (Project Hourly Rate)'!B:G,6,FALSE),LIST!$A$78)=0,LIST!$A$79,L2583)))))</f>
        <v/>
      </c>
      <c r="I2583" s="42" t="str">
        <f>IF(B2583="","",IF(L2583=LIST!$A$75,"",IF(K2583=LIST!$A$76,LIST!$A$76,IF(L2583=LIST!$A$77,"",IF(L2583=LIST!$A$78,"",IF(L2583=LIST!$A$80,"",IF(L2583=LIST!$A$72,"",IF(L2583=LIST!$A$73,"",IF(L2583=LIST!$A$81,"",IF(L2583=LIST!$A$82,"",IF(L2583=LIST!$A$79,"",IF(K2583=LIST!$A$75,LIST!$A$75,ROUND(J2583*L2583,2)))))))))))))</f>
        <v/>
      </c>
      <c r="J2583" s="43">
        <f>IF(D2583="",0,IF(K2583=LIST!$A$75,0,IF(K2583=LIST!$A$76,0,IF(K2583=LIST!$A$77,0,IF(K2583=LIST!$A$78,0,(MIN(D2583,8)-K2583))))))</f>
        <v>0</v>
      </c>
      <c r="K2583" s="185" t="str">
        <f>IF(D2583="","",IF('CLAIM FORM'!$M$7="",0,IF(L2583=LIST!$A$78,0,IF('CLAIM FORM'!$M$7="R&amp;D",0,IF(E2583="",LIST!$A$75,IF(F2583=LIST!$F$30,0,IFERROR(((VLOOKUP(E2583,'TRAINING CODE'!B:D,3,FALSE)*MIN(D2583,8))),LIST!$A$76)))))))</f>
        <v/>
      </c>
      <c r="L2583" s="183" t="str">
        <f>IF(B2583="","",IF('CLAIM FORM'!$M$7="",LIST!$A$77,IFERROR(VLOOKUP(B2583,'PHR (Project Hourly Rate)'!B:G,6,FALSE),LIST!$A$78)))</f>
        <v/>
      </c>
    </row>
    <row r="2584" spans="1:12" ht="36" customHeight="1">
      <c r="A2584" s="184">
        <v>2582</v>
      </c>
      <c r="B2584" s="46"/>
      <c r="C2584" s="47"/>
      <c r="D2584" s="48"/>
      <c r="E2584" s="49"/>
      <c r="F2584" s="49"/>
      <c r="G2584" s="41" t="str">
        <f>IF(C2584="","",VLOOKUP(WEEKDAY(C2584),LIST!$A$15:$B$21,2,FALSE))</f>
        <v/>
      </c>
      <c r="H2584" s="42" t="str">
        <f>IF(B2584="","",IF(L2584=LIST!$A$80,LIST!$A$78,IF(L2584=LIST!$A$81,LIST!$A$78,IF(L2584=LIST!$A$82,LIST!$A$78,IF(IFERROR(VLOOKUP(B2584,'PHR (Project Hourly Rate)'!B:G,6,FALSE),LIST!$A$78)=0,LIST!$A$79,L2584)))))</f>
        <v/>
      </c>
      <c r="I2584" s="42" t="str">
        <f>IF(B2584="","",IF(L2584=LIST!$A$75,"",IF(K2584=LIST!$A$76,LIST!$A$76,IF(L2584=LIST!$A$77,"",IF(L2584=LIST!$A$78,"",IF(L2584=LIST!$A$80,"",IF(L2584=LIST!$A$72,"",IF(L2584=LIST!$A$73,"",IF(L2584=LIST!$A$81,"",IF(L2584=LIST!$A$82,"",IF(L2584=LIST!$A$79,"",IF(K2584=LIST!$A$75,LIST!$A$75,ROUND(J2584*L2584,2)))))))))))))</f>
        <v/>
      </c>
      <c r="J2584" s="43">
        <f>IF(D2584="",0,IF(K2584=LIST!$A$75,0,IF(K2584=LIST!$A$76,0,IF(K2584=LIST!$A$77,0,IF(K2584=LIST!$A$78,0,(MIN(D2584,8)-K2584))))))</f>
        <v>0</v>
      </c>
      <c r="K2584" s="185" t="str">
        <f>IF(D2584="","",IF('CLAIM FORM'!$M$7="",0,IF(L2584=LIST!$A$78,0,IF('CLAIM FORM'!$M$7="R&amp;D",0,IF(E2584="",LIST!$A$75,IF(F2584=LIST!$F$30,0,IFERROR(((VLOOKUP(E2584,'TRAINING CODE'!B:D,3,FALSE)*MIN(D2584,8))),LIST!$A$76)))))))</f>
        <v/>
      </c>
      <c r="L2584" s="183" t="str">
        <f>IF(B2584="","",IF('CLAIM FORM'!$M$7="",LIST!$A$77,IFERROR(VLOOKUP(B2584,'PHR (Project Hourly Rate)'!B:G,6,FALSE),LIST!$A$78)))</f>
        <v/>
      </c>
    </row>
    <row r="2585" spans="1:12" ht="36" customHeight="1">
      <c r="A2585" s="184">
        <v>2583</v>
      </c>
      <c r="B2585" s="46"/>
      <c r="C2585" s="47"/>
      <c r="D2585" s="48"/>
      <c r="E2585" s="49"/>
      <c r="F2585" s="49"/>
      <c r="G2585" s="41" t="str">
        <f>IF(C2585="","",VLOOKUP(WEEKDAY(C2585),LIST!$A$15:$B$21,2,FALSE))</f>
        <v/>
      </c>
      <c r="H2585" s="42" t="str">
        <f>IF(B2585="","",IF(L2585=LIST!$A$80,LIST!$A$78,IF(L2585=LIST!$A$81,LIST!$A$78,IF(L2585=LIST!$A$82,LIST!$A$78,IF(IFERROR(VLOOKUP(B2585,'PHR (Project Hourly Rate)'!B:G,6,FALSE),LIST!$A$78)=0,LIST!$A$79,L2585)))))</f>
        <v/>
      </c>
      <c r="I2585" s="42" t="str">
        <f>IF(B2585="","",IF(L2585=LIST!$A$75,"",IF(K2585=LIST!$A$76,LIST!$A$76,IF(L2585=LIST!$A$77,"",IF(L2585=LIST!$A$78,"",IF(L2585=LIST!$A$80,"",IF(L2585=LIST!$A$72,"",IF(L2585=LIST!$A$73,"",IF(L2585=LIST!$A$81,"",IF(L2585=LIST!$A$82,"",IF(L2585=LIST!$A$79,"",IF(K2585=LIST!$A$75,LIST!$A$75,ROUND(J2585*L2585,2)))))))))))))</f>
        <v/>
      </c>
      <c r="J2585" s="43">
        <f>IF(D2585="",0,IF(K2585=LIST!$A$75,0,IF(K2585=LIST!$A$76,0,IF(K2585=LIST!$A$77,0,IF(K2585=LIST!$A$78,0,(MIN(D2585,8)-K2585))))))</f>
        <v>0</v>
      </c>
      <c r="K2585" s="185" t="str">
        <f>IF(D2585="","",IF('CLAIM FORM'!$M$7="",0,IF(L2585=LIST!$A$78,0,IF('CLAIM FORM'!$M$7="R&amp;D",0,IF(E2585="",LIST!$A$75,IF(F2585=LIST!$F$30,0,IFERROR(((VLOOKUP(E2585,'TRAINING CODE'!B:D,3,FALSE)*MIN(D2585,8))),LIST!$A$76)))))))</f>
        <v/>
      </c>
      <c r="L2585" s="183" t="str">
        <f>IF(B2585="","",IF('CLAIM FORM'!$M$7="",LIST!$A$77,IFERROR(VLOOKUP(B2585,'PHR (Project Hourly Rate)'!B:G,6,FALSE),LIST!$A$78)))</f>
        <v/>
      </c>
    </row>
    <row r="2586" spans="1:12" ht="36" customHeight="1">
      <c r="A2586" s="184">
        <v>2584</v>
      </c>
      <c r="B2586" s="46"/>
      <c r="C2586" s="47"/>
      <c r="D2586" s="48"/>
      <c r="E2586" s="49"/>
      <c r="F2586" s="49"/>
      <c r="G2586" s="41" t="str">
        <f>IF(C2586="","",VLOOKUP(WEEKDAY(C2586),LIST!$A$15:$B$21,2,FALSE))</f>
        <v/>
      </c>
      <c r="H2586" s="42" t="str">
        <f>IF(B2586="","",IF(L2586=LIST!$A$80,LIST!$A$78,IF(L2586=LIST!$A$81,LIST!$A$78,IF(L2586=LIST!$A$82,LIST!$A$78,IF(IFERROR(VLOOKUP(B2586,'PHR (Project Hourly Rate)'!B:G,6,FALSE),LIST!$A$78)=0,LIST!$A$79,L2586)))))</f>
        <v/>
      </c>
      <c r="I2586" s="42" t="str">
        <f>IF(B2586="","",IF(L2586=LIST!$A$75,"",IF(K2586=LIST!$A$76,LIST!$A$76,IF(L2586=LIST!$A$77,"",IF(L2586=LIST!$A$78,"",IF(L2586=LIST!$A$80,"",IF(L2586=LIST!$A$72,"",IF(L2586=LIST!$A$73,"",IF(L2586=LIST!$A$81,"",IF(L2586=LIST!$A$82,"",IF(L2586=LIST!$A$79,"",IF(K2586=LIST!$A$75,LIST!$A$75,ROUND(J2586*L2586,2)))))))))))))</f>
        <v/>
      </c>
      <c r="J2586" s="43">
        <f>IF(D2586="",0,IF(K2586=LIST!$A$75,0,IF(K2586=LIST!$A$76,0,IF(K2586=LIST!$A$77,0,IF(K2586=LIST!$A$78,0,(MIN(D2586,8)-K2586))))))</f>
        <v>0</v>
      </c>
      <c r="K2586" s="185" t="str">
        <f>IF(D2586="","",IF('CLAIM FORM'!$M$7="",0,IF(L2586=LIST!$A$78,0,IF('CLAIM FORM'!$M$7="R&amp;D",0,IF(E2586="",LIST!$A$75,IF(F2586=LIST!$F$30,0,IFERROR(((VLOOKUP(E2586,'TRAINING CODE'!B:D,3,FALSE)*MIN(D2586,8))),LIST!$A$76)))))))</f>
        <v/>
      </c>
      <c r="L2586" s="183" t="str">
        <f>IF(B2586="","",IF('CLAIM FORM'!$M$7="",LIST!$A$77,IFERROR(VLOOKUP(B2586,'PHR (Project Hourly Rate)'!B:G,6,FALSE),LIST!$A$78)))</f>
        <v/>
      </c>
    </row>
    <row r="2587" spans="1:12" ht="36" customHeight="1">
      <c r="A2587" s="184">
        <v>2585</v>
      </c>
      <c r="B2587" s="46"/>
      <c r="C2587" s="47"/>
      <c r="D2587" s="48"/>
      <c r="E2587" s="49"/>
      <c r="F2587" s="49"/>
      <c r="G2587" s="41" t="str">
        <f>IF(C2587="","",VLOOKUP(WEEKDAY(C2587),LIST!$A$15:$B$21,2,FALSE))</f>
        <v/>
      </c>
      <c r="H2587" s="42" t="str">
        <f>IF(B2587="","",IF(L2587=LIST!$A$80,LIST!$A$78,IF(L2587=LIST!$A$81,LIST!$A$78,IF(L2587=LIST!$A$82,LIST!$A$78,IF(IFERROR(VLOOKUP(B2587,'PHR (Project Hourly Rate)'!B:G,6,FALSE),LIST!$A$78)=0,LIST!$A$79,L2587)))))</f>
        <v/>
      </c>
      <c r="I2587" s="42" t="str">
        <f>IF(B2587="","",IF(L2587=LIST!$A$75,"",IF(K2587=LIST!$A$76,LIST!$A$76,IF(L2587=LIST!$A$77,"",IF(L2587=LIST!$A$78,"",IF(L2587=LIST!$A$80,"",IF(L2587=LIST!$A$72,"",IF(L2587=LIST!$A$73,"",IF(L2587=LIST!$A$81,"",IF(L2587=LIST!$A$82,"",IF(L2587=LIST!$A$79,"",IF(K2587=LIST!$A$75,LIST!$A$75,ROUND(J2587*L2587,2)))))))))))))</f>
        <v/>
      </c>
      <c r="J2587" s="43">
        <f>IF(D2587="",0,IF(K2587=LIST!$A$75,0,IF(K2587=LIST!$A$76,0,IF(K2587=LIST!$A$77,0,IF(K2587=LIST!$A$78,0,(MIN(D2587,8)-K2587))))))</f>
        <v>0</v>
      </c>
      <c r="K2587" s="185" t="str">
        <f>IF(D2587="","",IF('CLAIM FORM'!$M$7="",0,IF(L2587=LIST!$A$78,0,IF('CLAIM FORM'!$M$7="R&amp;D",0,IF(E2587="",LIST!$A$75,IF(F2587=LIST!$F$30,0,IFERROR(((VLOOKUP(E2587,'TRAINING CODE'!B:D,3,FALSE)*MIN(D2587,8))),LIST!$A$76)))))))</f>
        <v/>
      </c>
      <c r="L2587" s="183" t="str">
        <f>IF(B2587="","",IF('CLAIM FORM'!$M$7="",LIST!$A$77,IFERROR(VLOOKUP(B2587,'PHR (Project Hourly Rate)'!B:G,6,FALSE),LIST!$A$78)))</f>
        <v/>
      </c>
    </row>
    <row r="2588" spans="1:12" ht="36" customHeight="1">
      <c r="A2588" s="184">
        <v>2586</v>
      </c>
      <c r="B2588" s="46"/>
      <c r="C2588" s="47"/>
      <c r="D2588" s="48"/>
      <c r="E2588" s="49"/>
      <c r="F2588" s="49"/>
      <c r="G2588" s="41" t="str">
        <f>IF(C2588="","",VLOOKUP(WEEKDAY(C2588),LIST!$A$15:$B$21,2,FALSE))</f>
        <v/>
      </c>
      <c r="H2588" s="42" t="str">
        <f>IF(B2588="","",IF(L2588=LIST!$A$80,LIST!$A$78,IF(L2588=LIST!$A$81,LIST!$A$78,IF(L2588=LIST!$A$82,LIST!$A$78,IF(IFERROR(VLOOKUP(B2588,'PHR (Project Hourly Rate)'!B:G,6,FALSE),LIST!$A$78)=0,LIST!$A$79,L2588)))))</f>
        <v/>
      </c>
      <c r="I2588" s="42" t="str">
        <f>IF(B2588="","",IF(L2588=LIST!$A$75,"",IF(K2588=LIST!$A$76,LIST!$A$76,IF(L2588=LIST!$A$77,"",IF(L2588=LIST!$A$78,"",IF(L2588=LIST!$A$80,"",IF(L2588=LIST!$A$72,"",IF(L2588=LIST!$A$73,"",IF(L2588=LIST!$A$81,"",IF(L2588=LIST!$A$82,"",IF(L2588=LIST!$A$79,"",IF(K2588=LIST!$A$75,LIST!$A$75,ROUND(J2588*L2588,2)))))))))))))</f>
        <v/>
      </c>
      <c r="J2588" s="43">
        <f>IF(D2588="",0,IF(K2588=LIST!$A$75,0,IF(K2588=LIST!$A$76,0,IF(K2588=LIST!$A$77,0,IF(K2588=LIST!$A$78,0,(MIN(D2588,8)-K2588))))))</f>
        <v>0</v>
      </c>
      <c r="K2588" s="185" t="str">
        <f>IF(D2588="","",IF('CLAIM FORM'!$M$7="",0,IF(L2588=LIST!$A$78,0,IF('CLAIM FORM'!$M$7="R&amp;D",0,IF(E2588="",LIST!$A$75,IF(F2588=LIST!$F$30,0,IFERROR(((VLOOKUP(E2588,'TRAINING CODE'!B:D,3,FALSE)*MIN(D2588,8))),LIST!$A$76)))))))</f>
        <v/>
      </c>
      <c r="L2588" s="183" t="str">
        <f>IF(B2588="","",IF('CLAIM FORM'!$M$7="",LIST!$A$77,IFERROR(VLOOKUP(B2588,'PHR (Project Hourly Rate)'!B:G,6,FALSE),LIST!$A$78)))</f>
        <v/>
      </c>
    </row>
    <row r="2589" spans="1:12" ht="36" customHeight="1">
      <c r="A2589" s="184">
        <v>2587</v>
      </c>
      <c r="B2589" s="46"/>
      <c r="C2589" s="47"/>
      <c r="D2589" s="48"/>
      <c r="E2589" s="49"/>
      <c r="F2589" s="49"/>
      <c r="G2589" s="41" t="str">
        <f>IF(C2589="","",VLOOKUP(WEEKDAY(C2589),LIST!$A$15:$B$21,2,FALSE))</f>
        <v/>
      </c>
      <c r="H2589" s="42" t="str">
        <f>IF(B2589="","",IF(L2589=LIST!$A$80,LIST!$A$78,IF(L2589=LIST!$A$81,LIST!$A$78,IF(L2589=LIST!$A$82,LIST!$A$78,IF(IFERROR(VLOOKUP(B2589,'PHR (Project Hourly Rate)'!B:G,6,FALSE),LIST!$A$78)=0,LIST!$A$79,L2589)))))</f>
        <v/>
      </c>
      <c r="I2589" s="42" t="str">
        <f>IF(B2589="","",IF(L2589=LIST!$A$75,"",IF(K2589=LIST!$A$76,LIST!$A$76,IF(L2589=LIST!$A$77,"",IF(L2589=LIST!$A$78,"",IF(L2589=LIST!$A$80,"",IF(L2589=LIST!$A$72,"",IF(L2589=LIST!$A$73,"",IF(L2589=LIST!$A$81,"",IF(L2589=LIST!$A$82,"",IF(L2589=LIST!$A$79,"",IF(K2589=LIST!$A$75,LIST!$A$75,ROUND(J2589*L2589,2)))))))))))))</f>
        <v/>
      </c>
      <c r="J2589" s="43">
        <f>IF(D2589="",0,IF(K2589=LIST!$A$75,0,IF(K2589=LIST!$A$76,0,IF(K2589=LIST!$A$77,0,IF(K2589=LIST!$A$78,0,(MIN(D2589,8)-K2589))))))</f>
        <v>0</v>
      </c>
      <c r="K2589" s="185" t="str">
        <f>IF(D2589="","",IF('CLAIM FORM'!$M$7="",0,IF(L2589=LIST!$A$78,0,IF('CLAIM FORM'!$M$7="R&amp;D",0,IF(E2589="",LIST!$A$75,IF(F2589=LIST!$F$30,0,IFERROR(((VLOOKUP(E2589,'TRAINING CODE'!B:D,3,FALSE)*MIN(D2589,8))),LIST!$A$76)))))))</f>
        <v/>
      </c>
      <c r="L2589" s="183" t="str">
        <f>IF(B2589="","",IF('CLAIM FORM'!$M$7="",LIST!$A$77,IFERROR(VLOOKUP(B2589,'PHR (Project Hourly Rate)'!B:G,6,FALSE),LIST!$A$78)))</f>
        <v/>
      </c>
    </row>
    <row r="2590" spans="1:12" ht="36" customHeight="1">
      <c r="A2590" s="184">
        <v>2588</v>
      </c>
      <c r="B2590" s="46"/>
      <c r="C2590" s="47"/>
      <c r="D2590" s="48"/>
      <c r="E2590" s="49"/>
      <c r="F2590" s="49"/>
      <c r="G2590" s="41" t="str">
        <f>IF(C2590="","",VLOOKUP(WEEKDAY(C2590),LIST!$A$15:$B$21,2,FALSE))</f>
        <v/>
      </c>
      <c r="H2590" s="42" t="str">
        <f>IF(B2590="","",IF(L2590=LIST!$A$80,LIST!$A$78,IF(L2590=LIST!$A$81,LIST!$A$78,IF(L2590=LIST!$A$82,LIST!$A$78,IF(IFERROR(VLOOKUP(B2590,'PHR (Project Hourly Rate)'!B:G,6,FALSE),LIST!$A$78)=0,LIST!$A$79,L2590)))))</f>
        <v/>
      </c>
      <c r="I2590" s="42" t="str">
        <f>IF(B2590="","",IF(L2590=LIST!$A$75,"",IF(K2590=LIST!$A$76,LIST!$A$76,IF(L2590=LIST!$A$77,"",IF(L2590=LIST!$A$78,"",IF(L2590=LIST!$A$80,"",IF(L2590=LIST!$A$72,"",IF(L2590=LIST!$A$73,"",IF(L2590=LIST!$A$81,"",IF(L2590=LIST!$A$82,"",IF(L2590=LIST!$A$79,"",IF(K2590=LIST!$A$75,LIST!$A$75,ROUND(J2590*L2590,2)))))))))))))</f>
        <v/>
      </c>
      <c r="J2590" s="43">
        <f>IF(D2590="",0,IF(K2590=LIST!$A$75,0,IF(K2590=LIST!$A$76,0,IF(K2590=LIST!$A$77,0,IF(K2590=LIST!$A$78,0,(MIN(D2590,8)-K2590))))))</f>
        <v>0</v>
      </c>
      <c r="K2590" s="185" t="str">
        <f>IF(D2590="","",IF('CLAIM FORM'!$M$7="",0,IF(L2590=LIST!$A$78,0,IF('CLAIM FORM'!$M$7="R&amp;D",0,IF(E2590="",LIST!$A$75,IF(F2590=LIST!$F$30,0,IFERROR(((VLOOKUP(E2590,'TRAINING CODE'!B:D,3,FALSE)*MIN(D2590,8))),LIST!$A$76)))))))</f>
        <v/>
      </c>
      <c r="L2590" s="183" t="str">
        <f>IF(B2590="","",IF('CLAIM FORM'!$M$7="",LIST!$A$77,IFERROR(VLOOKUP(B2590,'PHR (Project Hourly Rate)'!B:G,6,FALSE),LIST!$A$78)))</f>
        <v/>
      </c>
    </row>
    <row r="2591" spans="1:12" ht="36" customHeight="1">
      <c r="A2591" s="184">
        <v>2589</v>
      </c>
      <c r="B2591" s="46"/>
      <c r="C2591" s="47"/>
      <c r="D2591" s="48"/>
      <c r="E2591" s="49"/>
      <c r="F2591" s="49"/>
      <c r="G2591" s="41" t="str">
        <f>IF(C2591="","",VLOOKUP(WEEKDAY(C2591),LIST!$A$15:$B$21,2,FALSE))</f>
        <v/>
      </c>
      <c r="H2591" s="42" t="str">
        <f>IF(B2591="","",IF(L2591=LIST!$A$80,LIST!$A$78,IF(L2591=LIST!$A$81,LIST!$A$78,IF(L2591=LIST!$A$82,LIST!$A$78,IF(IFERROR(VLOOKUP(B2591,'PHR (Project Hourly Rate)'!B:G,6,FALSE),LIST!$A$78)=0,LIST!$A$79,L2591)))))</f>
        <v/>
      </c>
      <c r="I2591" s="42" t="str">
        <f>IF(B2591="","",IF(L2591=LIST!$A$75,"",IF(K2591=LIST!$A$76,LIST!$A$76,IF(L2591=LIST!$A$77,"",IF(L2591=LIST!$A$78,"",IF(L2591=LIST!$A$80,"",IF(L2591=LIST!$A$72,"",IF(L2591=LIST!$A$73,"",IF(L2591=LIST!$A$81,"",IF(L2591=LIST!$A$82,"",IF(L2591=LIST!$A$79,"",IF(K2591=LIST!$A$75,LIST!$A$75,ROUND(J2591*L2591,2)))))))))))))</f>
        <v/>
      </c>
      <c r="J2591" s="43">
        <f>IF(D2591="",0,IF(K2591=LIST!$A$75,0,IF(K2591=LIST!$A$76,0,IF(K2591=LIST!$A$77,0,IF(K2591=LIST!$A$78,0,(MIN(D2591,8)-K2591))))))</f>
        <v>0</v>
      </c>
      <c r="K2591" s="185" t="str">
        <f>IF(D2591="","",IF('CLAIM FORM'!$M$7="",0,IF(L2591=LIST!$A$78,0,IF('CLAIM FORM'!$M$7="R&amp;D",0,IF(E2591="",LIST!$A$75,IF(F2591=LIST!$F$30,0,IFERROR(((VLOOKUP(E2591,'TRAINING CODE'!B:D,3,FALSE)*MIN(D2591,8))),LIST!$A$76)))))))</f>
        <v/>
      </c>
      <c r="L2591" s="183" t="str">
        <f>IF(B2591="","",IF('CLAIM FORM'!$M$7="",LIST!$A$77,IFERROR(VLOOKUP(B2591,'PHR (Project Hourly Rate)'!B:G,6,FALSE),LIST!$A$78)))</f>
        <v/>
      </c>
    </row>
    <row r="2592" spans="1:12" ht="36" customHeight="1">
      <c r="A2592" s="184">
        <v>2590</v>
      </c>
      <c r="B2592" s="46"/>
      <c r="C2592" s="47"/>
      <c r="D2592" s="48"/>
      <c r="E2592" s="49"/>
      <c r="F2592" s="49"/>
      <c r="G2592" s="41" t="str">
        <f>IF(C2592="","",VLOOKUP(WEEKDAY(C2592),LIST!$A$15:$B$21,2,FALSE))</f>
        <v/>
      </c>
      <c r="H2592" s="42" t="str">
        <f>IF(B2592="","",IF(L2592=LIST!$A$80,LIST!$A$78,IF(L2592=LIST!$A$81,LIST!$A$78,IF(L2592=LIST!$A$82,LIST!$A$78,IF(IFERROR(VLOOKUP(B2592,'PHR (Project Hourly Rate)'!B:G,6,FALSE),LIST!$A$78)=0,LIST!$A$79,L2592)))))</f>
        <v/>
      </c>
      <c r="I2592" s="42" t="str">
        <f>IF(B2592="","",IF(L2592=LIST!$A$75,"",IF(K2592=LIST!$A$76,LIST!$A$76,IF(L2592=LIST!$A$77,"",IF(L2592=LIST!$A$78,"",IF(L2592=LIST!$A$80,"",IF(L2592=LIST!$A$72,"",IF(L2592=LIST!$A$73,"",IF(L2592=LIST!$A$81,"",IF(L2592=LIST!$A$82,"",IF(L2592=LIST!$A$79,"",IF(K2592=LIST!$A$75,LIST!$A$75,ROUND(J2592*L2592,2)))))))))))))</f>
        <v/>
      </c>
      <c r="J2592" s="43">
        <f>IF(D2592="",0,IF(K2592=LIST!$A$75,0,IF(K2592=LIST!$A$76,0,IF(K2592=LIST!$A$77,0,IF(K2592=LIST!$A$78,0,(MIN(D2592,8)-K2592))))))</f>
        <v>0</v>
      </c>
      <c r="K2592" s="185" t="str">
        <f>IF(D2592="","",IF('CLAIM FORM'!$M$7="",0,IF(L2592=LIST!$A$78,0,IF('CLAIM FORM'!$M$7="R&amp;D",0,IF(E2592="",LIST!$A$75,IF(F2592=LIST!$F$30,0,IFERROR(((VLOOKUP(E2592,'TRAINING CODE'!B:D,3,FALSE)*MIN(D2592,8))),LIST!$A$76)))))))</f>
        <v/>
      </c>
      <c r="L2592" s="183" t="str">
        <f>IF(B2592="","",IF('CLAIM FORM'!$M$7="",LIST!$A$77,IFERROR(VLOOKUP(B2592,'PHR (Project Hourly Rate)'!B:G,6,FALSE),LIST!$A$78)))</f>
        <v/>
      </c>
    </row>
    <row r="2593" spans="1:12" ht="36" customHeight="1">
      <c r="A2593" s="184">
        <v>2591</v>
      </c>
      <c r="B2593" s="46"/>
      <c r="C2593" s="47"/>
      <c r="D2593" s="48"/>
      <c r="E2593" s="49"/>
      <c r="F2593" s="49"/>
      <c r="G2593" s="41" t="str">
        <f>IF(C2593="","",VLOOKUP(WEEKDAY(C2593),LIST!$A$15:$B$21,2,FALSE))</f>
        <v/>
      </c>
      <c r="H2593" s="42" t="str">
        <f>IF(B2593="","",IF(L2593=LIST!$A$80,LIST!$A$78,IF(L2593=LIST!$A$81,LIST!$A$78,IF(L2593=LIST!$A$82,LIST!$A$78,IF(IFERROR(VLOOKUP(B2593,'PHR (Project Hourly Rate)'!B:G,6,FALSE),LIST!$A$78)=0,LIST!$A$79,L2593)))))</f>
        <v/>
      </c>
      <c r="I2593" s="42" t="str">
        <f>IF(B2593="","",IF(L2593=LIST!$A$75,"",IF(K2593=LIST!$A$76,LIST!$A$76,IF(L2593=LIST!$A$77,"",IF(L2593=LIST!$A$78,"",IF(L2593=LIST!$A$80,"",IF(L2593=LIST!$A$72,"",IF(L2593=LIST!$A$73,"",IF(L2593=LIST!$A$81,"",IF(L2593=LIST!$A$82,"",IF(L2593=LIST!$A$79,"",IF(K2593=LIST!$A$75,LIST!$A$75,ROUND(J2593*L2593,2)))))))))))))</f>
        <v/>
      </c>
      <c r="J2593" s="43">
        <f>IF(D2593="",0,IF(K2593=LIST!$A$75,0,IF(K2593=LIST!$A$76,0,IF(K2593=LIST!$A$77,0,IF(K2593=LIST!$A$78,0,(MIN(D2593,8)-K2593))))))</f>
        <v>0</v>
      </c>
      <c r="K2593" s="185" t="str">
        <f>IF(D2593="","",IF('CLAIM FORM'!$M$7="",0,IF(L2593=LIST!$A$78,0,IF('CLAIM FORM'!$M$7="R&amp;D",0,IF(E2593="",LIST!$A$75,IF(F2593=LIST!$F$30,0,IFERROR(((VLOOKUP(E2593,'TRAINING CODE'!B:D,3,FALSE)*MIN(D2593,8))),LIST!$A$76)))))))</f>
        <v/>
      </c>
      <c r="L2593" s="183" t="str">
        <f>IF(B2593="","",IF('CLAIM FORM'!$M$7="",LIST!$A$77,IFERROR(VLOOKUP(B2593,'PHR (Project Hourly Rate)'!B:G,6,FALSE),LIST!$A$78)))</f>
        <v/>
      </c>
    </row>
    <row r="2594" spans="1:12" ht="36" customHeight="1">
      <c r="A2594" s="184">
        <v>2592</v>
      </c>
      <c r="B2594" s="46"/>
      <c r="C2594" s="47"/>
      <c r="D2594" s="48"/>
      <c r="E2594" s="49"/>
      <c r="F2594" s="49"/>
      <c r="G2594" s="41" t="str">
        <f>IF(C2594="","",VLOOKUP(WEEKDAY(C2594),LIST!$A$15:$B$21,2,FALSE))</f>
        <v/>
      </c>
      <c r="H2594" s="42" t="str">
        <f>IF(B2594="","",IF(L2594=LIST!$A$80,LIST!$A$78,IF(L2594=LIST!$A$81,LIST!$A$78,IF(L2594=LIST!$A$82,LIST!$A$78,IF(IFERROR(VLOOKUP(B2594,'PHR (Project Hourly Rate)'!B:G,6,FALSE),LIST!$A$78)=0,LIST!$A$79,L2594)))))</f>
        <v/>
      </c>
      <c r="I2594" s="42" t="str">
        <f>IF(B2594="","",IF(L2594=LIST!$A$75,"",IF(K2594=LIST!$A$76,LIST!$A$76,IF(L2594=LIST!$A$77,"",IF(L2594=LIST!$A$78,"",IF(L2594=LIST!$A$80,"",IF(L2594=LIST!$A$72,"",IF(L2594=LIST!$A$73,"",IF(L2594=LIST!$A$81,"",IF(L2594=LIST!$A$82,"",IF(L2594=LIST!$A$79,"",IF(K2594=LIST!$A$75,LIST!$A$75,ROUND(J2594*L2594,2)))))))))))))</f>
        <v/>
      </c>
      <c r="J2594" s="43">
        <f>IF(D2594="",0,IF(K2594=LIST!$A$75,0,IF(K2594=LIST!$A$76,0,IF(K2594=LIST!$A$77,0,IF(K2594=LIST!$A$78,0,(MIN(D2594,8)-K2594))))))</f>
        <v>0</v>
      </c>
      <c r="K2594" s="185" t="str">
        <f>IF(D2594="","",IF('CLAIM FORM'!$M$7="",0,IF(L2594=LIST!$A$78,0,IF('CLAIM FORM'!$M$7="R&amp;D",0,IF(E2594="",LIST!$A$75,IF(F2594=LIST!$F$30,0,IFERROR(((VLOOKUP(E2594,'TRAINING CODE'!B:D,3,FALSE)*MIN(D2594,8))),LIST!$A$76)))))))</f>
        <v/>
      </c>
      <c r="L2594" s="183" t="str">
        <f>IF(B2594="","",IF('CLAIM FORM'!$M$7="",LIST!$A$77,IFERROR(VLOOKUP(B2594,'PHR (Project Hourly Rate)'!B:G,6,FALSE),LIST!$A$78)))</f>
        <v/>
      </c>
    </row>
    <row r="2595" spans="1:12" ht="36" customHeight="1">
      <c r="A2595" s="184">
        <v>2593</v>
      </c>
      <c r="B2595" s="46"/>
      <c r="C2595" s="47"/>
      <c r="D2595" s="48"/>
      <c r="E2595" s="49"/>
      <c r="F2595" s="49"/>
      <c r="G2595" s="41" t="str">
        <f>IF(C2595="","",VLOOKUP(WEEKDAY(C2595),LIST!$A$15:$B$21,2,FALSE))</f>
        <v/>
      </c>
      <c r="H2595" s="42" t="str">
        <f>IF(B2595="","",IF(L2595=LIST!$A$80,LIST!$A$78,IF(L2595=LIST!$A$81,LIST!$A$78,IF(L2595=LIST!$A$82,LIST!$A$78,IF(IFERROR(VLOOKUP(B2595,'PHR (Project Hourly Rate)'!B:G,6,FALSE),LIST!$A$78)=0,LIST!$A$79,L2595)))))</f>
        <v/>
      </c>
      <c r="I2595" s="42" t="str">
        <f>IF(B2595="","",IF(L2595=LIST!$A$75,"",IF(K2595=LIST!$A$76,LIST!$A$76,IF(L2595=LIST!$A$77,"",IF(L2595=LIST!$A$78,"",IF(L2595=LIST!$A$80,"",IF(L2595=LIST!$A$72,"",IF(L2595=LIST!$A$73,"",IF(L2595=LIST!$A$81,"",IF(L2595=LIST!$A$82,"",IF(L2595=LIST!$A$79,"",IF(K2595=LIST!$A$75,LIST!$A$75,ROUND(J2595*L2595,2)))))))))))))</f>
        <v/>
      </c>
      <c r="J2595" s="43">
        <f>IF(D2595="",0,IF(K2595=LIST!$A$75,0,IF(K2595=LIST!$A$76,0,IF(K2595=LIST!$A$77,0,IF(K2595=LIST!$A$78,0,(MIN(D2595,8)-K2595))))))</f>
        <v>0</v>
      </c>
      <c r="K2595" s="185" t="str">
        <f>IF(D2595="","",IF('CLAIM FORM'!$M$7="",0,IF(L2595=LIST!$A$78,0,IF('CLAIM FORM'!$M$7="R&amp;D",0,IF(E2595="",LIST!$A$75,IF(F2595=LIST!$F$30,0,IFERROR(((VLOOKUP(E2595,'TRAINING CODE'!B:D,3,FALSE)*MIN(D2595,8))),LIST!$A$76)))))))</f>
        <v/>
      </c>
      <c r="L2595" s="183" t="str">
        <f>IF(B2595="","",IF('CLAIM FORM'!$M$7="",LIST!$A$77,IFERROR(VLOOKUP(B2595,'PHR (Project Hourly Rate)'!B:G,6,FALSE),LIST!$A$78)))</f>
        <v/>
      </c>
    </row>
    <row r="2596" spans="1:12" ht="36" customHeight="1">
      <c r="A2596" s="184">
        <v>2594</v>
      </c>
      <c r="B2596" s="46"/>
      <c r="C2596" s="47"/>
      <c r="D2596" s="48"/>
      <c r="E2596" s="49"/>
      <c r="F2596" s="49"/>
      <c r="G2596" s="41" t="str">
        <f>IF(C2596="","",VLOOKUP(WEEKDAY(C2596),LIST!$A$15:$B$21,2,FALSE))</f>
        <v/>
      </c>
      <c r="H2596" s="42" t="str">
        <f>IF(B2596="","",IF(L2596=LIST!$A$80,LIST!$A$78,IF(L2596=LIST!$A$81,LIST!$A$78,IF(L2596=LIST!$A$82,LIST!$A$78,IF(IFERROR(VLOOKUP(B2596,'PHR (Project Hourly Rate)'!B:G,6,FALSE),LIST!$A$78)=0,LIST!$A$79,L2596)))))</f>
        <v/>
      </c>
      <c r="I2596" s="42" t="str">
        <f>IF(B2596="","",IF(L2596=LIST!$A$75,"",IF(K2596=LIST!$A$76,LIST!$A$76,IF(L2596=LIST!$A$77,"",IF(L2596=LIST!$A$78,"",IF(L2596=LIST!$A$80,"",IF(L2596=LIST!$A$72,"",IF(L2596=LIST!$A$73,"",IF(L2596=LIST!$A$81,"",IF(L2596=LIST!$A$82,"",IF(L2596=LIST!$A$79,"",IF(K2596=LIST!$A$75,LIST!$A$75,ROUND(J2596*L2596,2)))))))))))))</f>
        <v/>
      </c>
      <c r="J2596" s="43">
        <f>IF(D2596="",0,IF(K2596=LIST!$A$75,0,IF(K2596=LIST!$A$76,0,IF(K2596=LIST!$A$77,0,IF(K2596=LIST!$A$78,0,(MIN(D2596,8)-K2596))))))</f>
        <v>0</v>
      </c>
      <c r="K2596" s="185" t="str">
        <f>IF(D2596="","",IF('CLAIM FORM'!$M$7="",0,IF(L2596=LIST!$A$78,0,IF('CLAIM FORM'!$M$7="R&amp;D",0,IF(E2596="",LIST!$A$75,IF(F2596=LIST!$F$30,0,IFERROR(((VLOOKUP(E2596,'TRAINING CODE'!B:D,3,FALSE)*MIN(D2596,8))),LIST!$A$76)))))))</f>
        <v/>
      </c>
      <c r="L2596" s="183" t="str">
        <f>IF(B2596="","",IF('CLAIM FORM'!$M$7="",LIST!$A$77,IFERROR(VLOOKUP(B2596,'PHR (Project Hourly Rate)'!B:G,6,FALSE),LIST!$A$78)))</f>
        <v/>
      </c>
    </row>
    <row r="2597" spans="1:12" ht="36" customHeight="1">
      <c r="A2597" s="184">
        <v>2595</v>
      </c>
      <c r="B2597" s="46"/>
      <c r="C2597" s="47"/>
      <c r="D2597" s="48"/>
      <c r="E2597" s="49"/>
      <c r="F2597" s="49"/>
      <c r="G2597" s="41" t="str">
        <f>IF(C2597="","",VLOOKUP(WEEKDAY(C2597),LIST!$A$15:$B$21,2,FALSE))</f>
        <v/>
      </c>
      <c r="H2597" s="42" t="str">
        <f>IF(B2597="","",IF(L2597=LIST!$A$80,LIST!$A$78,IF(L2597=LIST!$A$81,LIST!$A$78,IF(L2597=LIST!$A$82,LIST!$A$78,IF(IFERROR(VLOOKUP(B2597,'PHR (Project Hourly Rate)'!B:G,6,FALSE),LIST!$A$78)=0,LIST!$A$79,L2597)))))</f>
        <v/>
      </c>
      <c r="I2597" s="42" t="str">
        <f>IF(B2597="","",IF(L2597=LIST!$A$75,"",IF(K2597=LIST!$A$76,LIST!$A$76,IF(L2597=LIST!$A$77,"",IF(L2597=LIST!$A$78,"",IF(L2597=LIST!$A$80,"",IF(L2597=LIST!$A$72,"",IF(L2597=LIST!$A$73,"",IF(L2597=LIST!$A$81,"",IF(L2597=LIST!$A$82,"",IF(L2597=LIST!$A$79,"",IF(K2597=LIST!$A$75,LIST!$A$75,ROUND(J2597*L2597,2)))))))))))))</f>
        <v/>
      </c>
      <c r="J2597" s="43">
        <f>IF(D2597="",0,IF(K2597=LIST!$A$75,0,IF(K2597=LIST!$A$76,0,IF(K2597=LIST!$A$77,0,IF(K2597=LIST!$A$78,0,(MIN(D2597,8)-K2597))))))</f>
        <v>0</v>
      </c>
      <c r="K2597" s="185" t="str">
        <f>IF(D2597="","",IF('CLAIM FORM'!$M$7="",0,IF(L2597=LIST!$A$78,0,IF('CLAIM FORM'!$M$7="R&amp;D",0,IF(E2597="",LIST!$A$75,IF(F2597=LIST!$F$30,0,IFERROR(((VLOOKUP(E2597,'TRAINING CODE'!B:D,3,FALSE)*MIN(D2597,8))),LIST!$A$76)))))))</f>
        <v/>
      </c>
      <c r="L2597" s="183" t="str">
        <f>IF(B2597="","",IF('CLAIM FORM'!$M$7="",LIST!$A$77,IFERROR(VLOOKUP(B2597,'PHR (Project Hourly Rate)'!B:G,6,FALSE),LIST!$A$78)))</f>
        <v/>
      </c>
    </row>
    <row r="2598" spans="1:12" ht="36" customHeight="1">
      <c r="A2598" s="184">
        <v>2596</v>
      </c>
      <c r="B2598" s="46"/>
      <c r="C2598" s="47"/>
      <c r="D2598" s="48"/>
      <c r="E2598" s="49"/>
      <c r="F2598" s="49"/>
      <c r="G2598" s="41" t="str">
        <f>IF(C2598="","",VLOOKUP(WEEKDAY(C2598),LIST!$A$15:$B$21,2,FALSE))</f>
        <v/>
      </c>
      <c r="H2598" s="42" t="str">
        <f>IF(B2598="","",IF(L2598=LIST!$A$80,LIST!$A$78,IF(L2598=LIST!$A$81,LIST!$A$78,IF(L2598=LIST!$A$82,LIST!$A$78,IF(IFERROR(VLOOKUP(B2598,'PHR (Project Hourly Rate)'!B:G,6,FALSE),LIST!$A$78)=0,LIST!$A$79,L2598)))))</f>
        <v/>
      </c>
      <c r="I2598" s="42" t="str">
        <f>IF(B2598="","",IF(L2598=LIST!$A$75,"",IF(K2598=LIST!$A$76,LIST!$A$76,IF(L2598=LIST!$A$77,"",IF(L2598=LIST!$A$78,"",IF(L2598=LIST!$A$80,"",IF(L2598=LIST!$A$72,"",IF(L2598=LIST!$A$73,"",IF(L2598=LIST!$A$81,"",IF(L2598=LIST!$A$82,"",IF(L2598=LIST!$A$79,"",IF(K2598=LIST!$A$75,LIST!$A$75,ROUND(J2598*L2598,2)))))))))))))</f>
        <v/>
      </c>
      <c r="J2598" s="43">
        <f>IF(D2598="",0,IF(K2598=LIST!$A$75,0,IF(K2598=LIST!$A$76,0,IF(K2598=LIST!$A$77,0,IF(K2598=LIST!$A$78,0,(MIN(D2598,8)-K2598))))))</f>
        <v>0</v>
      </c>
      <c r="K2598" s="185" t="str">
        <f>IF(D2598="","",IF('CLAIM FORM'!$M$7="",0,IF(L2598=LIST!$A$78,0,IF('CLAIM FORM'!$M$7="R&amp;D",0,IF(E2598="",LIST!$A$75,IF(F2598=LIST!$F$30,0,IFERROR(((VLOOKUP(E2598,'TRAINING CODE'!B:D,3,FALSE)*MIN(D2598,8))),LIST!$A$76)))))))</f>
        <v/>
      </c>
      <c r="L2598" s="183" t="str">
        <f>IF(B2598="","",IF('CLAIM FORM'!$M$7="",LIST!$A$77,IFERROR(VLOOKUP(B2598,'PHR (Project Hourly Rate)'!B:G,6,FALSE),LIST!$A$78)))</f>
        <v/>
      </c>
    </row>
    <row r="2599" spans="1:12" ht="36" customHeight="1">
      <c r="A2599" s="184">
        <v>2597</v>
      </c>
      <c r="B2599" s="46"/>
      <c r="C2599" s="47"/>
      <c r="D2599" s="48"/>
      <c r="E2599" s="49"/>
      <c r="F2599" s="49"/>
      <c r="G2599" s="41" t="str">
        <f>IF(C2599="","",VLOOKUP(WEEKDAY(C2599),LIST!$A$15:$B$21,2,FALSE))</f>
        <v/>
      </c>
      <c r="H2599" s="42" t="str">
        <f>IF(B2599="","",IF(L2599=LIST!$A$80,LIST!$A$78,IF(L2599=LIST!$A$81,LIST!$A$78,IF(L2599=LIST!$A$82,LIST!$A$78,IF(IFERROR(VLOOKUP(B2599,'PHR (Project Hourly Rate)'!B:G,6,FALSE),LIST!$A$78)=0,LIST!$A$79,L2599)))))</f>
        <v/>
      </c>
      <c r="I2599" s="42" t="str">
        <f>IF(B2599="","",IF(L2599=LIST!$A$75,"",IF(K2599=LIST!$A$76,LIST!$A$76,IF(L2599=LIST!$A$77,"",IF(L2599=LIST!$A$78,"",IF(L2599=LIST!$A$80,"",IF(L2599=LIST!$A$72,"",IF(L2599=LIST!$A$73,"",IF(L2599=LIST!$A$81,"",IF(L2599=LIST!$A$82,"",IF(L2599=LIST!$A$79,"",IF(K2599=LIST!$A$75,LIST!$A$75,ROUND(J2599*L2599,2)))))))))))))</f>
        <v/>
      </c>
      <c r="J2599" s="43">
        <f>IF(D2599="",0,IF(K2599=LIST!$A$75,0,IF(K2599=LIST!$A$76,0,IF(K2599=LIST!$A$77,0,IF(K2599=LIST!$A$78,0,(MIN(D2599,8)-K2599))))))</f>
        <v>0</v>
      </c>
      <c r="K2599" s="185" t="str">
        <f>IF(D2599="","",IF('CLAIM FORM'!$M$7="",0,IF(L2599=LIST!$A$78,0,IF('CLAIM FORM'!$M$7="R&amp;D",0,IF(E2599="",LIST!$A$75,IF(F2599=LIST!$F$30,0,IFERROR(((VLOOKUP(E2599,'TRAINING CODE'!B:D,3,FALSE)*MIN(D2599,8))),LIST!$A$76)))))))</f>
        <v/>
      </c>
      <c r="L2599" s="183" t="str">
        <f>IF(B2599="","",IF('CLAIM FORM'!$M$7="",LIST!$A$77,IFERROR(VLOOKUP(B2599,'PHR (Project Hourly Rate)'!B:G,6,FALSE),LIST!$A$78)))</f>
        <v/>
      </c>
    </row>
    <row r="2600" spans="1:12" ht="36" customHeight="1">
      <c r="A2600" s="184">
        <v>2598</v>
      </c>
      <c r="B2600" s="46"/>
      <c r="C2600" s="47"/>
      <c r="D2600" s="48"/>
      <c r="E2600" s="49"/>
      <c r="F2600" s="49"/>
      <c r="G2600" s="41" t="str">
        <f>IF(C2600="","",VLOOKUP(WEEKDAY(C2600),LIST!$A$15:$B$21,2,FALSE))</f>
        <v/>
      </c>
      <c r="H2600" s="42" t="str">
        <f>IF(B2600="","",IF(L2600=LIST!$A$80,LIST!$A$78,IF(L2600=LIST!$A$81,LIST!$A$78,IF(L2600=LIST!$A$82,LIST!$A$78,IF(IFERROR(VLOOKUP(B2600,'PHR (Project Hourly Rate)'!B:G,6,FALSE),LIST!$A$78)=0,LIST!$A$79,L2600)))))</f>
        <v/>
      </c>
      <c r="I2600" s="42" t="str">
        <f>IF(B2600="","",IF(L2600=LIST!$A$75,"",IF(K2600=LIST!$A$76,LIST!$A$76,IF(L2600=LIST!$A$77,"",IF(L2600=LIST!$A$78,"",IF(L2600=LIST!$A$80,"",IF(L2600=LIST!$A$72,"",IF(L2600=LIST!$A$73,"",IF(L2600=LIST!$A$81,"",IF(L2600=LIST!$A$82,"",IF(L2600=LIST!$A$79,"",IF(K2600=LIST!$A$75,LIST!$A$75,ROUND(J2600*L2600,2)))))))))))))</f>
        <v/>
      </c>
      <c r="J2600" s="43">
        <f>IF(D2600="",0,IF(K2600=LIST!$A$75,0,IF(K2600=LIST!$A$76,0,IF(K2600=LIST!$A$77,0,IF(K2600=LIST!$A$78,0,(MIN(D2600,8)-K2600))))))</f>
        <v>0</v>
      </c>
      <c r="K2600" s="185" t="str">
        <f>IF(D2600="","",IF('CLAIM FORM'!$M$7="",0,IF(L2600=LIST!$A$78,0,IF('CLAIM FORM'!$M$7="R&amp;D",0,IF(E2600="",LIST!$A$75,IF(F2600=LIST!$F$30,0,IFERROR(((VLOOKUP(E2600,'TRAINING CODE'!B:D,3,FALSE)*MIN(D2600,8))),LIST!$A$76)))))))</f>
        <v/>
      </c>
      <c r="L2600" s="183" t="str">
        <f>IF(B2600="","",IF('CLAIM FORM'!$M$7="",LIST!$A$77,IFERROR(VLOOKUP(B2600,'PHR (Project Hourly Rate)'!B:G,6,FALSE),LIST!$A$78)))</f>
        <v/>
      </c>
    </row>
    <row r="2601" spans="1:12" ht="36" customHeight="1">
      <c r="A2601" s="184">
        <v>2599</v>
      </c>
      <c r="B2601" s="46"/>
      <c r="C2601" s="47"/>
      <c r="D2601" s="48"/>
      <c r="E2601" s="49"/>
      <c r="F2601" s="49"/>
      <c r="G2601" s="41" t="str">
        <f>IF(C2601="","",VLOOKUP(WEEKDAY(C2601),LIST!$A$15:$B$21,2,FALSE))</f>
        <v/>
      </c>
      <c r="H2601" s="42" t="str">
        <f>IF(B2601="","",IF(L2601=LIST!$A$80,LIST!$A$78,IF(L2601=LIST!$A$81,LIST!$A$78,IF(L2601=LIST!$A$82,LIST!$A$78,IF(IFERROR(VLOOKUP(B2601,'PHR (Project Hourly Rate)'!B:G,6,FALSE),LIST!$A$78)=0,LIST!$A$79,L2601)))))</f>
        <v/>
      </c>
      <c r="I2601" s="42" t="str">
        <f>IF(B2601="","",IF(L2601=LIST!$A$75,"",IF(K2601=LIST!$A$76,LIST!$A$76,IF(L2601=LIST!$A$77,"",IF(L2601=LIST!$A$78,"",IF(L2601=LIST!$A$80,"",IF(L2601=LIST!$A$72,"",IF(L2601=LIST!$A$73,"",IF(L2601=LIST!$A$81,"",IF(L2601=LIST!$A$82,"",IF(L2601=LIST!$A$79,"",IF(K2601=LIST!$A$75,LIST!$A$75,ROUND(J2601*L2601,2)))))))))))))</f>
        <v/>
      </c>
      <c r="J2601" s="43">
        <f>IF(D2601="",0,IF(K2601=LIST!$A$75,0,IF(K2601=LIST!$A$76,0,IF(K2601=LIST!$A$77,0,IF(K2601=LIST!$A$78,0,(MIN(D2601,8)-K2601))))))</f>
        <v>0</v>
      </c>
      <c r="K2601" s="185" t="str">
        <f>IF(D2601="","",IF('CLAIM FORM'!$M$7="",0,IF(L2601=LIST!$A$78,0,IF('CLAIM FORM'!$M$7="R&amp;D",0,IF(E2601="",LIST!$A$75,IF(F2601=LIST!$F$30,0,IFERROR(((VLOOKUP(E2601,'TRAINING CODE'!B:D,3,FALSE)*MIN(D2601,8))),LIST!$A$76)))))))</f>
        <v/>
      </c>
      <c r="L2601" s="183" t="str">
        <f>IF(B2601="","",IF('CLAIM FORM'!$M$7="",LIST!$A$77,IFERROR(VLOOKUP(B2601,'PHR (Project Hourly Rate)'!B:G,6,FALSE),LIST!$A$78)))</f>
        <v/>
      </c>
    </row>
    <row r="2602" spans="1:12" ht="36" customHeight="1">
      <c r="A2602" s="184">
        <v>2600</v>
      </c>
      <c r="B2602" s="46"/>
      <c r="C2602" s="47"/>
      <c r="D2602" s="48"/>
      <c r="E2602" s="49"/>
      <c r="F2602" s="49"/>
      <c r="G2602" s="41" t="str">
        <f>IF(C2602="","",VLOOKUP(WEEKDAY(C2602),LIST!$A$15:$B$21,2,FALSE))</f>
        <v/>
      </c>
      <c r="H2602" s="42" t="str">
        <f>IF(B2602="","",IF(L2602=LIST!$A$80,LIST!$A$78,IF(L2602=LIST!$A$81,LIST!$A$78,IF(L2602=LIST!$A$82,LIST!$A$78,IF(IFERROR(VLOOKUP(B2602,'PHR (Project Hourly Rate)'!B:G,6,FALSE),LIST!$A$78)=0,LIST!$A$79,L2602)))))</f>
        <v/>
      </c>
      <c r="I2602" s="42" t="str">
        <f>IF(B2602="","",IF(L2602=LIST!$A$75,"",IF(K2602=LIST!$A$76,LIST!$A$76,IF(L2602=LIST!$A$77,"",IF(L2602=LIST!$A$78,"",IF(L2602=LIST!$A$80,"",IF(L2602=LIST!$A$72,"",IF(L2602=LIST!$A$73,"",IF(L2602=LIST!$A$81,"",IF(L2602=LIST!$A$82,"",IF(L2602=LIST!$A$79,"",IF(K2602=LIST!$A$75,LIST!$A$75,ROUND(J2602*L2602,2)))))))))))))</f>
        <v/>
      </c>
      <c r="J2602" s="43">
        <f>IF(D2602="",0,IF(K2602=LIST!$A$75,0,IF(K2602=LIST!$A$76,0,IF(K2602=LIST!$A$77,0,IF(K2602=LIST!$A$78,0,(MIN(D2602,8)-K2602))))))</f>
        <v>0</v>
      </c>
      <c r="K2602" s="185" t="str">
        <f>IF(D2602="","",IF('CLAIM FORM'!$M$7="",0,IF(L2602=LIST!$A$78,0,IF('CLAIM FORM'!$M$7="R&amp;D",0,IF(E2602="",LIST!$A$75,IF(F2602=LIST!$F$30,0,IFERROR(((VLOOKUP(E2602,'TRAINING CODE'!B:D,3,FALSE)*MIN(D2602,8))),LIST!$A$76)))))))</f>
        <v/>
      </c>
      <c r="L2602" s="183" t="str">
        <f>IF(B2602="","",IF('CLAIM FORM'!$M$7="",LIST!$A$77,IFERROR(VLOOKUP(B2602,'PHR (Project Hourly Rate)'!B:G,6,FALSE),LIST!$A$78)))</f>
        <v/>
      </c>
    </row>
    <row r="2603" spans="1:12" ht="36" customHeight="1">
      <c r="A2603" s="184">
        <v>2601</v>
      </c>
      <c r="B2603" s="46"/>
      <c r="C2603" s="47"/>
      <c r="D2603" s="48"/>
      <c r="E2603" s="49"/>
      <c r="F2603" s="49"/>
      <c r="G2603" s="41" t="str">
        <f>IF(C2603="","",VLOOKUP(WEEKDAY(C2603),LIST!$A$15:$B$21,2,FALSE))</f>
        <v/>
      </c>
      <c r="H2603" s="42" t="str">
        <f>IF(B2603="","",IF(L2603=LIST!$A$80,LIST!$A$78,IF(L2603=LIST!$A$81,LIST!$A$78,IF(L2603=LIST!$A$82,LIST!$A$78,IF(IFERROR(VLOOKUP(B2603,'PHR (Project Hourly Rate)'!B:G,6,FALSE),LIST!$A$78)=0,LIST!$A$79,L2603)))))</f>
        <v/>
      </c>
      <c r="I2603" s="42" t="str">
        <f>IF(B2603="","",IF(L2603=LIST!$A$75,"",IF(K2603=LIST!$A$76,LIST!$A$76,IF(L2603=LIST!$A$77,"",IF(L2603=LIST!$A$78,"",IF(L2603=LIST!$A$80,"",IF(L2603=LIST!$A$72,"",IF(L2603=LIST!$A$73,"",IF(L2603=LIST!$A$81,"",IF(L2603=LIST!$A$82,"",IF(L2603=LIST!$A$79,"",IF(K2603=LIST!$A$75,LIST!$A$75,ROUND(J2603*L2603,2)))))))))))))</f>
        <v/>
      </c>
      <c r="J2603" s="43">
        <f>IF(D2603="",0,IF(K2603=LIST!$A$75,0,IF(K2603=LIST!$A$76,0,IF(K2603=LIST!$A$77,0,IF(K2603=LIST!$A$78,0,(MIN(D2603,8)-K2603))))))</f>
        <v>0</v>
      </c>
      <c r="K2603" s="185" t="str">
        <f>IF(D2603="","",IF('CLAIM FORM'!$M$7="",0,IF(L2603=LIST!$A$78,0,IF('CLAIM FORM'!$M$7="R&amp;D",0,IF(E2603="",LIST!$A$75,IF(F2603=LIST!$F$30,0,IFERROR(((VLOOKUP(E2603,'TRAINING CODE'!B:D,3,FALSE)*MIN(D2603,8))),LIST!$A$76)))))))</f>
        <v/>
      </c>
      <c r="L2603" s="183" t="str">
        <f>IF(B2603="","",IF('CLAIM FORM'!$M$7="",LIST!$A$77,IFERROR(VLOOKUP(B2603,'PHR (Project Hourly Rate)'!B:G,6,FALSE),LIST!$A$78)))</f>
        <v/>
      </c>
    </row>
    <row r="2604" spans="1:12" ht="36" customHeight="1">
      <c r="A2604" s="184">
        <v>2602</v>
      </c>
      <c r="B2604" s="46"/>
      <c r="C2604" s="47"/>
      <c r="D2604" s="48"/>
      <c r="E2604" s="49"/>
      <c r="F2604" s="49"/>
      <c r="G2604" s="41" t="str">
        <f>IF(C2604="","",VLOOKUP(WEEKDAY(C2604),LIST!$A$15:$B$21,2,FALSE))</f>
        <v/>
      </c>
      <c r="H2604" s="42" t="str">
        <f>IF(B2604="","",IF(L2604=LIST!$A$80,LIST!$A$78,IF(L2604=LIST!$A$81,LIST!$A$78,IF(L2604=LIST!$A$82,LIST!$A$78,IF(IFERROR(VLOOKUP(B2604,'PHR (Project Hourly Rate)'!B:G,6,FALSE),LIST!$A$78)=0,LIST!$A$79,L2604)))))</f>
        <v/>
      </c>
      <c r="I2604" s="42" t="str">
        <f>IF(B2604="","",IF(L2604=LIST!$A$75,"",IF(K2604=LIST!$A$76,LIST!$A$76,IF(L2604=LIST!$A$77,"",IF(L2604=LIST!$A$78,"",IF(L2604=LIST!$A$80,"",IF(L2604=LIST!$A$72,"",IF(L2604=LIST!$A$73,"",IF(L2604=LIST!$A$81,"",IF(L2604=LIST!$A$82,"",IF(L2604=LIST!$A$79,"",IF(K2604=LIST!$A$75,LIST!$A$75,ROUND(J2604*L2604,2)))))))))))))</f>
        <v/>
      </c>
      <c r="J2604" s="43">
        <f>IF(D2604="",0,IF(K2604=LIST!$A$75,0,IF(K2604=LIST!$A$76,0,IF(K2604=LIST!$A$77,0,IF(K2604=LIST!$A$78,0,(MIN(D2604,8)-K2604))))))</f>
        <v>0</v>
      </c>
      <c r="K2604" s="185" t="str">
        <f>IF(D2604="","",IF('CLAIM FORM'!$M$7="",0,IF(L2604=LIST!$A$78,0,IF('CLAIM FORM'!$M$7="R&amp;D",0,IF(E2604="",LIST!$A$75,IF(F2604=LIST!$F$30,0,IFERROR(((VLOOKUP(E2604,'TRAINING CODE'!B:D,3,FALSE)*MIN(D2604,8))),LIST!$A$76)))))))</f>
        <v/>
      </c>
      <c r="L2604" s="183" t="str">
        <f>IF(B2604="","",IF('CLAIM FORM'!$M$7="",LIST!$A$77,IFERROR(VLOOKUP(B2604,'PHR (Project Hourly Rate)'!B:G,6,FALSE),LIST!$A$78)))</f>
        <v/>
      </c>
    </row>
    <row r="2605" spans="1:12" ht="36" customHeight="1">
      <c r="A2605" s="184">
        <v>2603</v>
      </c>
      <c r="B2605" s="46"/>
      <c r="C2605" s="47"/>
      <c r="D2605" s="48"/>
      <c r="E2605" s="49"/>
      <c r="F2605" s="49"/>
      <c r="G2605" s="41" t="str">
        <f>IF(C2605="","",VLOOKUP(WEEKDAY(C2605),LIST!$A$15:$B$21,2,FALSE))</f>
        <v/>
      </c>
      <c r="H2605" s="42" t="str">
        <f>IF(B2605="","",IF(L2605=LIST!$A$80,LIST!$A$78,IF(L2605=LIST!$A$81,LIST!$A$78,IF(L2605=LIST!$A$82,LIST!$A$78,IF(IFERROR(VLOOKUP(B2605,'PHR (Project Hourly Rate)'!B:G,6,FALSE),LIST!$A$78)=0,LIST!$A$79,L2605)))))</f>
        <v/>
      </c>
      <c r="I2605" s="42" t="str">
        <f>IF(B2605="","",IF(L2605=LIST!$A$75,"",IF(K2605=LIST!$A$76,LIST!$A$76,IF(L2605=LIST!$A$77,"",IF(L2605=LIST!$A$78,"",IF(L2605=LIST!$A$80,"",IF(L2605=LIST!$A$72,"",IF(L2605=LIST!$A$73,"",IF(L2605=LIST!$A$81,"",IF(L2605=LIST!$A$82,"",IF(L2605=LIST!$A$79,"",IF(K2605=LIST!$A$75,LIST!$A$75,ROUND(J2605*L2605,2)))))))))))))</f>
        <v/>
      </c>
      <c r="J2605" s="43">
        <f>IF(D2605="",0,IF(K2605=LIST!$A$75,0,IF(K2605=LIST!$A$76,0,IF(K2605=LIST!$A$77,0,IF(K2605=LIST!$A$78,0,(MIN(D2605,8)-K2605))))))</f>
        <v>0</v>
      </c>
      <c r="K2605" s="185" t="str">
        <f>IF(D2605="","",IF('CLAIM FORM'!$M$7="",0,IF(L2605=LIST!$A$78,0,IF('CLAIM FORM'!$M$7="R&amp;D",0,IF(E2605="",LIST!$A$75,IF(F2605=LIST!$F$30,0,IFERROR(((VLOOKUP(E2605,'TRAINING CODE'!B:D,3,FALSE)*MIN(D2605,8))),LIST!$A$76)))))))</f>
        <v/>
      </c>
      <c r="L2605" s="183" t="str">
        <f>IF(B2605="","",IF('CLAIM FORM'!$M$7="",LIST!$A$77,IFERROR(VLOOKUP(B2605,'PHR (Project Hourly Rate)'!B:G,6,FALSE),LIST!$A$78)))</f>
        <v/>
      </c>
    </row>
    <row r="2606" spans="1:12" ht="36" customHeight="1">
      <c r="A2606" s="184">
        <v>2604</v>
      </c>
      <c r="B2606" s="46"/>
      <c r="C2606" s="47"/>
      <c r="D2606" s="48"/>
      <c r="E2606" s="49"/>
      <c r="F2606" s="49"/>
      <c r="G2606" s="41" t="str">
        <f>IF(C2606="","",VLOOKUP(WEEKDAY(C2606),LIST!$A$15:$B$21,2,FALSE))</f>
        <v/>
      </c>
      <c r="H2606" s="42" t="str">
        <f>IF(B2606="","",IF(L2606=LIST!$A$80,LIST!$A$78,IF(L2606=LIST!$A$81,LIST!$A$78,IF(L2606=LIST!$A$82,LIST!$A$78,IF(IFERROR(VLOOKUP(B2606,'PHR (Project Hourly Rate)'!B:G,6,FALSE),LIST!$A$78)=0,LIST!$A$79,L2606)))))</f>
        <v/>
      </c>
      <c r="I2606" s="42" t="str">
        <f>IF(B2606="","",IF(L2606=LIST!$A$75,"",IF(K2606=LIST!$A$76,LIST!$A$76,IF(L2606=LIST!$A$77,"",IF(L2606=LIST!$A$78,"",IF(L2606=LIST!$A$80,"",IF(L2606=LIST!$A$72,"",IF(L2606=LIST!$A$73,"",IF(L2606=LIST!$A$81,"",IF(L2606=LIST!$A$82,"",IF(L2606=LIST!$A$79,"",IF(K2606=LIST!$A$75,LIST!$A$75,ROUND(J2606*L2606,2)))))))))))))</f>
        <v/>
      </c>
      <c r="J2606" s="43">
        <f>IF(D2606="",0,IF(K2606=LIST!$A$75,0,IF(K2606=LIST!$A$76,0,IF(K2606=LIST!$A$77,0,IF(K2606=LIST!$A$78,0,(MIN(D2606,8)-K2606))))))</f>
        <v>0</v>
      </c>
      <c r="K2606" s="185" t="str">
        <f>IF(D2606="","",IF('CLAIM FORM'!$M$7="",0,IF(L2606=LIST!$A$78,0,IF('CLAIM FORM'!$M$7="R&amp;D",0,IF(E2606="",LIST!$A$75,IF(F2606=LIST!$F$30,0,IFERROR(((VLOOKUP(E2606,'TRAINING CODE'!B:D,3,FALSE)*MIN(D2606,8))),LIST!$A$76)))))))</f>
        <v/>
      </c>
      <c r="L2606" s="183" t="str">
        <f>IF(B2606="","",IF('CLAIM FORM'!$M$7="",LIST!$A$77,IFERROR(VLOOKUP(B2606,'PHR (Project Hourly Rate)'!B:G,6,FALSE),LIST!$A$78)))</f>
        <v/>
      </c>
    </row>
    <row r="2607" spans="1:12" ht="36" customHeight="1">
      <c r="A2607" s="184">
        <v>2605</v>
      </c>
      <c r="B2607" s="46"/>
      <c r="C2607" s="47"/>
      <c r="D2607" s="48"/>
      <c r="E2607" s="49"/>
      <c r="F2607" s="49"/>
      <c r="G2607" s="41" t="str">
        <f>IF(C2607="","",VLOOKUP(WEEKDAY(C2607),LIST!$A$15:$B$21,2,FALSE))</f>
        <v/>
      </c>
      <c r="H2607" s="42" t="str">
        <f>IF(B2607="","",IF(L2607=LIST!$A$80,LIST!$A$78,IF(L2607=LIST!$A$81,LIST!$A$78,IF(L2607=LIST!$A$82,LIST!$A$78,IF(IFERROR(VLOOKUP(B2607,'PHR (Project Hourly Rate)'!B:G,6,FALSE),LIST!$A$78)=0,LIST!$A$79,L2607)))))</f>
        <v/>
      </c>
      <c r="I2607" s="42" t="str">
        <f>IF(B2607="","",IF(L2607=LIST!$A$75,"",IF(K2607=LIST!$A$76,LIST!$A$76,IF(L2607=LIST!$A$77,"",IF(L2607=LIST!$A$78,"",IF(L2607=LIST!$A$80,"",IF(L2607=LIST!$A$72,"",IF(L2607=LIST!$A$73,"",IF(L2607=LIST!$A$81,"",IF(L2607=LIST!$A$82,"",IF(L2607=LIST!$A$79,"",IF(K2607=LIST!$A$75,LIST!$A$75,ROUND(J2607*L2607,2)))))))))))))</f>
        <v/>
      </c>
      <c r="J2607" s="43">
        <f>IF(D2607="",0,IF(K2607=LIST!$A$75,0,IF(K2607=LIST!$A$76,0,IF(K2607=LIST!$A$77,0,IF(K2607=LIST!$A$78,0,(MIN(D2607,8)-K2607))))))</f>
        <v>0</v>
      </c>
      <c r="K2607" s="185" t="str">
        <f>IF(D2607="","",IF('CLAIM FORM'!$M$7="",0,IF(L2607=LIST!$A$78,0,IF('CLAIM FORM'!$M$7="R&amp;D",0,IF(E2607="",LIST!$A$75,IF(F2607=LIST!$F$30,0,IFERROR(((VLOOKUP(E2607,'TRAINING CODE'!B:D,3,FALSE)*MIN(D2607,8))),LIST!$A$76)))))))</f>
        <v/>
      </c>
      <c r="L2607" s="183" t="str">
        <f>IF(B2607="","",IF('CLAIM FORM'!$M$7="",LIST!$A$77,IFERROR(VLOOKUP(B2607,'PHR (Project Hourly Rate)'!B:G,6,FALSE),LIST!$A$78)))</f>
        <v/>
      </c>
    </row>
    <row r="2608" spans="1:12" ht="36" customHeight="1">
      <c r="A2608" s="184">
        <v>2606</v>
      </c>
      <c r="B2608" s="46"/>
      <c r="C2608" s="47"/>
      <c r="D2608" s="48"/>
      <c r="E2608" s="49"/>
      <c r="F2608" s="49"/>
      <c r="G2608" s="41" t="str">
        <f>IF(C2608="","",VLOOKUP(WEEKDAY(C2608),LIST!$A$15:$B$21,2,FALSE))</f>
        <v/>
      </c>
      <c r="H2608" s="42" t="str">
        <f>IF(B2608="","",IF(L2608=LIST!$A$80,LIST!$A$78,IF(L2608=LIST!$A$81,LIST!$A$78,IF(L2608=LIST!$A$82,LIST!$A$78,IF(IFERROR(VLOOKUP(B2608,'PHR (Project Hourly Rate)'!B:G,6,FALSE),LIST!$A$78)=0,LIST!$A$79,L2608)))))</f>
        <v/>
      </c>
      <c r="I2608" s="42" t="str">
        <f>IF(B2608="","",IF(L2608=LIST!$A$75,"",IF(K2608=LIST!$A$76,LIST!$A$76,IF(L2608=LIST!$A$77,"",IF(L2608=LIST!$A$78,"",IF(L2608=LIST!$A$80,"",IF(L2608=LIST!$A$72,"",IF(L2608=LIST!$A$73,"",IF(L2608=LIST!$A$81,"",IF(L2608=LIST!$A$82,"",IF(L2608=LIST!$A$79,"",IF(K2608=LIST!$A$75,LIST!$A$75,ROUND(J2608*L2608,2)))))))))))))</f>
        <v/>
      </c>
      <c r="J2608" s="43">
        <f>IF(D2608="",0,IF(K2608=LIST!$A$75,0,IF(K2608=LIST!$A$76,0,IF(K2608=LIST!$A$77,0,IF(K2608=LIST!$A$78,0,(MIN(D2608,8)-K2608))))))</f>
        <v>0</v>
      </c>
      <c r="K2608" s="185" t="str">
        <f>IF(D2608="","",IF('CLAIM FORM'!$M$7="",0,IF(L2608=LIST!$A$78,0,IF('CLAIM FORM'!$M$7="R&amp;D",0,IF(E2608="",LIST!$A$75,IF(F2608=LIST!$F$30,0,IFERROR(((VLOOKUP(E2608,'TRAINING CODE'!B:D,3,FALSE)*MIN(D2608,8))),LIST!$A$76)))))))</f>
        <v/>
      </c>
      <c r="L2608" s="183" t="str">
        <f>IF(B2608="","",IF('CLAIM FORM'!$M$7="",LIST!$A$77,IFERROR(VLOOKUP(B2608,'PHR (Project Hourly Rate)'!B:G,6,FALSE),LIST!$A$78)))</f>
        <v/>
      </c>
    </row>
    <row r="2609" spans="1:12" ht="36" customHeight="1">
      <c r="A2609" s="184">
        <v>2607</v>
      </c>
      <c r="B2609" s="46"/>
      <c r="C2609" s="47"/>
      <c r="D2609" s="48"/>
      <c r="E2609" s="49"/>
      <c r="F2609" s="49"/>
      <c r="G2609" s="41" t="str">
        <f>IF(C2609="","",VLOOKUP(WEEKDAY(C2609),LIST!$A$15:$B$21,2,FALSE))</f>
        <v/>
      </c>
      <c r="H2609" s="42" t="str">
        <f>IF(B2609="","",IF(L2609=LIST!$A$80,LIST!$A$78,IF(L2609=LIST!$A$81,LIST!$A$78,IF(L2609=LIST!$A$82,LIST!$A$78,IF(IFERROR(VLOOKUP(B2609,'PHR (Project Hourly Rate)'!B:G,6,FALSE),LIST!$A$78)=0,LIST!$A$79,L2609)))))</f>
        <v/>
      </c>
      <c r="I2609" s="42" t="str">
        <f>IF(B2609="","",IF(L2609=LIST!$A$75,"",IF(K2609=LIST!$A$76,LIST!$A$76,IF(L2609=LIST!$A$77,"",IF(L2609=LIST!$A$78,"",IF(L2609=LIST!$A$80,"",IF(L2609=LIST!$A$72,"",IF(L2609=LIST!$A$73,"",IF(L2609=LIST!$A$81,"",IF(L2609=LIST!$A$82,"",IF(L2609=LIST!$A$79,"",IF(K2609=LIST!$A$75,LIST!$A$75,ROUND(J2609*L2609,2)))))))))))))</f>
        <v/>
      </c>
      <c r="J2609" s="43">
        <f>IF(D2609="",0,IF(K2609=LIST!$A$75,0,IF(K2609=LIST!$A$76,0,IF(K2609=LIST!$A$77,0,IF(K2609=LIST!$A$78,0,(MIN(D2609,8)-K2609))))))</f>
        <v>0</v>
      </c>
      <c r="K2609" s="185" t="str">
        <f>IF(D2609="","",IF('CLAIM FORM'!$M$7="",0,IF(L2609=LIST!$A$78,0,IF('CLAIM FORM'!$M$7="R&amp;D",0,IF(E2609="",LIST!$A$75,IF(F2609=LIST!$F$30,0,IFERROR(((VLOOKUP(E2609,'TRAINING CODE'!B:D,3,FALSE)*MIN(D2609,8))),LIST!$A$76)))))))</f>
        <v/>
      </c>
      <c r="L2609" s="183" t="str">
        <f>IF(B2609="","",IF('CLAIM FORM'!$M$7="",LIST!$A$77,IFERROR(VLOOKUP(B2609,'PHR (Project Hourly Rate)'!B:G,6,FALSE),LIST!$A$78)))</f>
        <v/>
      </c>
    </row>
    <row r="2610" spans="1:12" ht="36" customHeight="1">
      <c r="A2610" s="184">
        <v>2608</v>
      </c>
      <c r="B2610" s="46"/>
      <c r="C2610" s="47"/>
      <c r="D2610" s="48"/>
      <c r="E2610" s="49"/>
      <c r="F2610" s="49"/>
      <c r="G2610" s="41" t="str">
        <f>IF(C2610="","",VLOOKUP(WEEKDAY(C2610),LIST!$A$15:$B$21,2,FALSE))</f>
        <v/>
      </c>
      <c r="H2610" s="42" t="str">
        <f>IF(B2610="","",IF(L2610=LIST!$A$80,LIST!$A$78,IF(L2610=LIST!$A$81,LIST!$A$78,IF(L2610=LIST!$A$82,LIST!$A$78,IF(IFERROR(VLOOKUP(B2610,'PHR (Project Hourly Rate)'!B:G,6,FALSE),LIST!$A$78)=0,LIST!$A$79,L2610)))))</f>
        <v/>
      </c>
      <c r="I2610" s="42" t="str">
        <f>IF(B2610="","",IF(L2610=LIST!$A$75,"",IF(K2610=LIST!$A$76,LIST!$A$76,IF(L2610=LIST!$A$77,"",IF(L2610=LIST!$A$78,"",IF(L2610=LIST!$A$80,"",IF(L2610=LIST!$A$72,"",IF(L2610=LIST!$A$73,"",IF(L2610=LIST!$A$81,"",IF(L2610=LIST!$A$82,"",IF(L2610=LIST!$A$79,"",IF(K2610=LIST!$A$75,LIST!$A$75,ROUND(J2610*L2610,2)))))))))))))</f>
        <v/>
      </c>
      <c r="J2610" s="43">
        <f>IF(D2610="",0,IF(K2610=LIST!$A$75,0,IF(K2610=LIST!$A$76,0,IF(K2610=LIST!$A$77,0,IF(K2610=LIST!$A$78,0,(MIN(D2610,8)-K2610))))))</f>
        <v>0</v>
      </c>
      <c r="K2610" s="185" t="str">
        <f>IF(D2610="","",IF('CLAIM FORM'!$M$7="",0,IF(L2610=LIST!$A$78,0,IF('CLAIM FORM'!$M$7="R&amp;D",0,IF(E2610="",LIST!$A$75,IF(F2610=LIST!$F$30,0,IFERROR(((VLOOKUP(E2610,'TRAINING CODE'!B:D,3,FALSE)*MIN(D2610,8))),LIST!$A$76)))))))</f>
        <v/>
      </c>
      <c r="L2610" s="183" t="str">
        <f>IF(B2610="","",IF('CLAIM FORM'!$M$7="",LIST!$A$77,IFERROR(VLOOKUP(B2610,'PHR (Project Hourly Rate)'!B:G,6,FALSE),LIST!$A$78)))</f>
        <v/>
      </c>
    </row>
    <row r="2611" spans="1:12" ht="36" customHeight="1">
      <c r="A2611" s="184">
        <v>2609</v>
      </c>
      <c r="B2611" s="46"/>
      <c r="C2611" s="47"/>
      <c r="D2611" s="48"/>
      <c r="E2611" s="49"/>
      <c r="F2611" s="49"/>
      <c r="G2611" s="41" t="str">
        <f>IF(C2611="","",VLOOKUP(WEEKDAY(C2611),LIST!$A$15:$B$21,2,FALSE))</f>
        <v/>
      </c>
      <c r="H2611" s="42" t="str">
        <f>IF(B2611="","",IF(L2611=LIST!$A$80,LIST!$A$78,IF(L2611=LIST!$A$81,LIST!$A$78,IF(L2611=LIST!$A$82,LIST!$A$78,IF(IFERROR(VLOOKUP(B2611,'PHR (Project Hourly Rate)'!B:G,6,FALSE),LIST!$A$78)=0,LIST!$A$79,L2611)))))</f>
        <v/>
      </c>
      <c r="I2611" s="42" t="str">
        <f>IF(B2611="","",IF(L2611=LIST!$A$75,"",IF(K2611=LIST!$A$76,LIST!$A$76,IF(L2611=LIST!$A$77,"",IF(L2611=LIST!$A$78,"",IF(L2611=LIST!$A$80,"",IF(L2611=LIST!$A$72,"",IF(L2611=LIST!$A$73,"",IF(L2611=LIST!$A$81,"",IF(L2611=LIST!$A$82,"",IF(L2611=LIST!$A$79,"",IF(K2611=LIST!$A$75,LIST!$A$75,ROUND(J2611*L2611,2)))))))))))))</f>
        <v/>
      </c>
      <c r="J2611" s="43">
        <f>IF(D2611="",0,IF(K2611=LIST!$A$75,0,IF(K2611=LIST!$A$76,0,IF(K2611=LIST!$A$77,0,IF(K2611=LIST!$A$78,0,(MIN(D2611,8)-K2611))))))</f>
        <v>0</v>
      </c>
      <c r="K2611" s="185" t="str">
        <f>IF(D2611="","",IF('CLAIM FORM'!$M$7="",0,IF(L2611=LIST!$A$78,0,IF('CLAIM FORM'!$M$7="R&amp;D",0,IF(E2611="",LIST!$A$75,IF(F2611=LIST!$F$30,0,IFERROR(((VLOOKUP(E2611,'TRAINING CODE'!B:D,3,FALSE)*MIN(D2611,8))),LIST!$A$76)))))))</f>
        <v/>
      </c>
      <c r="L2611" s="183" t="str">
        <f>IF(B2611="","",IF('CLAIM FORM'!$M$7="",LIST!$A$77,IFERROR(VLOOKUP(B2611,'PHR (Project Hourly Rate)'!B:G,6,FALSE),LIST!$A$78)))</f>
        <v/>
      </c>
    </row>
    <row r="2612" spans="1:12" ht="36" customHeight="1">
      <c r="A2612" s="184">
        <v>2610</v>
      </c>
      <c r="B2612" s="46"/>
      <c r="C2612" s="47"/>
      <c r="D2612" s="48"/>
      <c r="E2612" s="49"/>
      <c r="F2612" s="49"/>
      <c r="G2612" s="41" t="str">
        <f>IF(C2612="","",VLOOKUP(WEEKDAY(C2612),LIST!$A$15:$B$21,2,FALSE))</f>
        <v/>
      </c>
      <c r="H2612" s="42" t="str">
        <f>IF(B2612="","",IF(L2612=LIST!$A$80,LIST!$A$78,IF(L2612=LIST!$A$81,LIST!$A$78,IF(L2612=LIST!$A$82,LIST!$A$78,IF(IFERROR(VLOOKUP(B2612,'PHR (Project Hourly Rate)'!B:G,6,FALSE),LIST!$A$78)=0,LIST!$A$79,L2612)))))</f>
        <v/>
      </c>
      <c r="I2612" s="42" t="str">
        <f>IF(B2612="","",IF(L2612=LIST!$A$75,"",IF(K2612=LIST!$A$76,LIST!$A$76,IF(L2612=LIST!$A$77,"",IF(L2612=LIST!$A$78,"",IF(L2612=LIST!$A$80,"",IF(L2612=LIST!$A$72,"",IF(L2612=LIST!$A$73,"",IF(L2612=LIST!$A$81,"",IF(L2612=LIST!$A$82,"",IF(L2612=LIST!$A$79,"",IF(K2612=LIST!$A$75,LIST!$A$75,ROUND(J2612*L2612,2)))))))))))))</f>
        <v/>
      </c>
      <c r="J2612" s="43">
        <f>IF(D2612="",0,IF(K2612=LIST!$A$75,0,IF(K2612=LIST!$A$76,0,IF(K2612=LIST!$A$77,0,IF(K2612=LIST!$A$78,0,(MIN(D2612,8)-K2612))))))</f>
        <v>0</v>
      </c>
      <c r="K2612" s="185" t="str">
        <f>IF(D2612="","",IF('CLAIM FORM'!$M$7="",0,IF(L2612=LIST!$A$78,0,IF('CLAIM FORM'!$M$7="R&amp;D",0,IF(E2612="",LIST!$A$75,IF(F2612=LIST!$F$30,0,IFERROR(((VLOOKUP(E2612,'TRAINING CODE'!B:D,3,FALSE)*MIN(D2612,8))),LIST!$A$76)))))))</f>
        <v/>
      </c>
      <c r="L2612" s="183" t="str">
        <f>IF(B2612="","",IF('CLAIM FORM'!$M$7="",LIST!$A$77,IFERROR(VLOOKUP(B2612,'PHR (Project Hourly Rate)'!B:G,6,FALSE),LIST!$A$78)))</f>
        <v/>
      </c>
    </row>
    <row r="2613" spans="1:12" ht="36" customHeight="1">
      <c r="A2613" s="184">
        <v>2611</v>
      </c>
      <c r="B2613" s="46"/>
      <c r="C2613" s="47"/>
      <c r="D2613" s="48"/>
      <c r="E2613" s="49"/>
      <c r="F2613" s="49"/>
      <c r="G2613" s="41" t="str">
        <f>IF(C2613="","",VLOOKUP(WEEKDAY(C2613),LIST!$A$15:$B$21,2,FALSE))</f>
        <v/>
      </c>
      <c r="H2613" s="42" t="str">
        <f>IF(B2613="","",IF(L2613=LIST!$A$80,LIST!$A$78,IF(L2613=LIST!$A$81,LIST!$A$78,IF(L2613=LIST!$A$82,LIST!$A$78,IF(IFERROR(VLOOKUP(B2613,'PHR (Project Hourly Rate)'!B:G,6,FALSE),LIST!$A$78)=0,LIST!$A$79,L2613)))))</f>
        <v/>
      </c>
      <c r="I2613" s="42" t="str">
        <f>IF(B2613="","",IF(L2613=LIST!$A$75,"",IF(K2613=LIST!$A$76,LIST!$A$76,IF(L2613=LIST!$A$77,"",IF(L2613=LIST!$A$78,"",IF(L2613=LIST!$A$80,"",IF(L2613=LIST!$A$72,"",IF(L2613=LIST!$A$73,"",IF(L2613=LIST!$A$81,"",IF(L2613=LIST!$A$82,"",IF(L2613=LIST!$A$79,"",IF(K2613=LIST!$A$75,LIST!$A$75,ROUND(J2613*L2613,2)))))))))))))</f>
        <v/>
      </c>
      <c r="J2613" s="43">
        <f>IF(D2613="",0,IF(K2613=LIST!$A$75,0,IF(K2613=LIST!$A$76,0,IF(K2613=LIST!$A$77,0,IF(K2613=LIST!$A$78,0,(MIN(D2613,8)-K2613))))))</f>
        <v>0</v>
      </c>
      <c r="K2613" s="185" t="str">
        <f>IF(D2613="","",IF('CLAIM FORM'!$M$7="",0,IF(L2613=LIST!$A$78,0,IF('CLAIM FORM'!$M$7="R&amp;D",0,IF(E2613="",LIST!$A$75,IF(F2613=LIST!$F$30,0,IFERROR(((VLOOKUP(E2613,'TRAINING CODE'!B:D,3,FALSE)*MIN(D2613,8))),LIST!$A$76)))))))</f>
        <v/>
      </c>
      <c r="L2613" s="183" t="str">
        <f>IF(B2613="","",IF('CLAIM FORM'!$M$7="",LIST!$A$77,IFERROR(VLOOKUP(B2613,'PHR (Project Hourly Rate)'!B:G,6,FALSE),LIST!$A$78)))</f>
        <v/>
      </c>
    </row>
    <row r="2614" spans="1:12" ht="36" customHeight="1">
      <c r="A2614" s="184">
        <v>2612</v>
      </c>
      <c r="B2614" s="46"/>
      <c r="C2614" s="47"/>
      <c r="D2614" s="48"/>
      <c r="E2614" s="49"/>
      <c r="F2614" s="49"/>
      <c r="G2614" s="41" t="str">
        <f>IF(C2614="","",VLOOKUP(WEEKDAY(C2614),LIST!$A$15:$B$21,2,FALSE))</f>
        <v/>
      </c>
      <c r="H2614" s="42" t="str">
        <f>IF(B2614="","",IF(L2614=LIST!$A$80,LIST!$A$78,IF(L2614=LIST!$A$81,LIST!$A$78,IF(L2614=LIST!$A$82,LIST!$A$78,IF(IFERROR(VLOOKUP(B2614,'PHR (Project Hourly Rate)'!B:G,6,FALSE),LIST!$A$78)=0,LIST!$A$79,L2614)))))</f>
        <v/>
      </c>
      <c r="I2614" s="42" t="str">
        <f>IF(B2614="","",IF(L2614=LIST!$A$75,"",IF(K2614=LIST!$A$76,LIST!$A$76,IF(L2614=LIST!$A$77,"",IF(L2614=LIST!$A$78,"",IF(L2614=LIST!$A$80,"",IF(L2614=LIST!$A$72,"",IF(L2614=LIST!$A$73,"",IF(L2614=LIST!$A$81,"",IF(L2614=LIST!$A$82,"",IF(L2614=LIST!$A$79,"",IF(K2614=LIST!$A$75,LIST!$A$75,ROUND(J2614*L2614,2)))))))))))))</f>
        <v/>
      </c>
      <c r="J2614" s="43">
        <f>IF(D2614="",0,IF(K2614=LIST!$A$75,0,IF(K2614=LIST!$A$76,0,IF(K2614=LIST!$A$77,0,IF(K2614=LIST!$A$78,0,(MIN(D2614,8)-K2614))))))</f>
        <v>0</v>
      </c>
      <c r="K2614" s="185" t="str">
        <f>IF(D2614="","",IF('CLAIM FORM'!$M$7="",0,IF(L2614=LIST!$A$78,0,IF('CLAIM FORM'!$M$7="R&amp;D",0,IF(E2614="",LIST!$A$75,IF(F2614=LIST!$F$30,0,IFERROR(((VLOOKUP(E2614,'TRAINING CODE'!B:D,3,FALSE)*MIN(D2614,8))),LIST!$A$76)))))))</f>
        <v/>
      </c>
      <c r="L2614" s="183" t="str">
        <f>IF(B2614="","",IF('CLAIM FORM'!$M$7="",LIST!$A$77,IFERROR(VLOOKUP(B2614,'PHR (Project Hourly Rate)'!B:G,6,FALSE),LIST!$A$78)))</f>
        <v/>
      </c>
    </row>
    <row r="2615" spans="1:12" ht="36" customHeight="1">
      <c r="A2615" s="184">
        <v>2613</v>
      </c>
      <c r="B2615" s="46"/>
      <c r="C2615" s="47"/>
      <c r="D2615" s="48"/>
      <c r="E2615" s="49"/>
      <c r="F2615" s="49"/>
      <c r="G2615" s="41" t="str">
        <f>IF(C2615="","",VLOOKUP(WEEKDAY(C2615),LIST!$A$15:$B$21,2,FALSE))</f>
        <v/>
      </c>
      <c r="H2615" s="42" t="str">
        <f>IF(B2615="","",IF(L2615=LIST!$A$80,LIST!$A$78,IF(L2615=LIST!$A$81,LIST!$A$78,IF(L2615=LIST!$A$82,LIST!$A$78,IF(IFERROR(VLOOKUP(B2615,'PHR (Project Hourly Rate)'!B:G,6,FALSE),LIST!$A$78)=0,LIST!$A$79,L2615)))))</f>
        <v/>
      </c>
      <c r="I2615" s="42" t="str">
        <f>IF(B2615="","",IF(L2615=LIST!$A$75,"",IF(K2615=LIST!$A$76,LIST!$A$76,IF(L2615=LIST!$A$77,"",IF(L2615=LIST!$A$78,"",IF(L2615=LIST!$A$80,"",IF(L2615=LIST!$A$72,"",IF(L2615=LIST!$A$73,"",IF(L2615=LIST!$A$81,"",IF(L2615=LIST!$A$82,"",IF(L2615=LIST!$A$79,"",IF(K2615=LIST!$A$75,LIST!$A$75,ROUND(J2615*L2615,2)))))))))))))</f>
        <v/>
      </c>
      <c r="J2615" s="43">
        <f>IF(D2615="",0,IF(K2615=LIST!$A$75,0,IF(K2615=LIST!$A$76,0,IF(K2615=LIST!$A$77,0,IF(K2615=LIST!$A$78,0,(MIN(D2615,8)-K2615))))))</f>
        <v>0</v>
      </c>
      <c r="K2615" s="185" t="str">
        <f>IF(D2615="","",IF('CLAIM FORM'!$M$7="",0,IF(L2615=LIST!$A$78,0,IF('CLAIM FORM'!$M$7="R&amp;D",0,IF(E2615="",LIST!$A$75,IF(F2615=LIST!$F$30,0,IFERROR(((VLOOKUP(E2615,'TRAINING CODE'!B:D,3,FALSE)*MIN(D2615,8))),LIST!$A$76)))))))</f>
        <v/>
      </c>
      <c r="L2615" s="183" t="str">
        <f>IF(B2615="","",IF('CLAIM FORM'!$M$7="",LIST!$A$77,IFERROR(VLOOKUP(B2615,'PHR (Project Hourly Rate)'!B:G,6,FALSE),LIST!$A$78)))</f>
        <v/>
      </c>
    </row>
    <row r="2616" spans="1:12" ht="36" customHeight="1">
      <c r="A2616" s="184">
        <v>2614</v>
      </c>
      <c r="B2616" s="46"/>
      <c r="C2616" s="47"/>
      <c r="D2616" s="48"/>
      <c r="E2616" s="49"/>
      <c r="F2616" s="49"/>
      <c r="G2616" s="41" t="str">
        <f>IF(C2616="","",VLOOKUP(WEEKDAY(C2616),LIST!$A$15:$B$21,2,FALSE))</f>
        <v/>
      </c>
      <c r="H2616" s="42" t="str">
        <f>IF(B2616="","",IF(L2616=LIST!$A$80,LIST!$A$78,IF(L2616=LIST!$A$81,LIST!$A$78,IF(L2616=LIST!$A$82,LIST!$A$78,IF(IFERROR(VLOOKUP(B2616,'PHR (Project Hourly Rate)'!B:G,6,FALSE),LIST!$A$78)=0,LIST!$A$79,L2616)))))</f>
        <v/>
      </c>
      <c r="I2616" s="42" t="str">
        <f>IF(B2616="","",IF(L2616=LIST!$A$75,"",IF(K2616=LIST!$A$76,LIST!$A$76,IF(L2616=LIST!$A$77,"",IF(L2616=LIST!$A$78,"",IF(L2616=LIST!$A$80,"",IF(L2616=LIST!$A$72,"",IF(L2616=LIST!$A$73,"",IF(L2616=LIST!$A$81,"",IF(L2616=LIST!$A$82,"",IF(L2616=LIST!$A$79,"",IF(K2616=LIST!$A$75,LIST!$A$75,ROUND(J2616*L2616,2)))))))))))))</f>
        <v/>
      </c>
      <c r="J2616" s="43">
        <f>IF(D2616="",0,IF(K2616=LIST!$A$75,0,IF(K2616=LIST!$A$76,0,IF(K2616=LIST!$A$77,0,IF(K2616=LIST!$A$78,0,(MIN(D2616,8)-K2616))))))</f>
        <v>0</v>
      </c>
      <c r="K2616" s="185" t="str">
        <f>IF(D2616="","",IF('CLAIM FORM'!$M$7="",0,IF(L2616=LIST!$A$78,0,IF('CLAIM FORM'!$M$7="R&amp;D",0,IF(E2616="",LIST!$A$75,IF(F2616=LIST!$F$30,0,IFERROR(((VLOOKUP(E2616,'TRAINING CODE'!B:D,3,FALSE)*MIN(D2616,8))),LIST!$A$76)))))))</f>
        <v/>
      </c>
      <c r="L2616" s="183" t="str">
        <f>IF(B2616="","",IF('CLAIM FORM'!$M$7="",LIST!$A$77,IFERROR(VLOOKUP(B2616,'PHR (Project Hourly Rate)'!B:G,6,FALSE),LIST!$A$78)))</f>
        <v/>
      </c>
    </row>
    <row r="2617" spans="1:12" ht="36" customHeight="1">
      <c r="A2617" s="184">
        <v>2615</v>
      </c>
      <c r="B2617" s="46"/>
      <c r="C2617" s="47"/>
      <c r="D2617" s="48"/>
      <c r="E2617" s="49"/>
      <c r="F2617" s="49"/>
      <c r="G2617" s="41" t="str">
        <f>IF(C2617="","",VLOOKUP(WEEKDAY(C2617),LIST!$A$15:$B$21,2,FALSE))</f>
        <v/>
      </c>
      <c r="H2617" s="42" t="str">
        <f>IF(B2617="","",IF(L2617=LIST!$A$80,LIST!$A$78,IF(L2617=LIST!$A$81,LIST!$A$78,IF(L2617=LIST!$A$82,LIST!$A$78,IF(IFERROR(VLOOKUP(B2617,'PHR (Project Hourly Rate)'!B:G,6,FALSE),LIST!$A$78)=0,LIST!$A$79,L2617)))))</f>
        <v/>
      </c>
      <c r="I2617" s="42" t="str">
        <f>IF(B2617="","",IF(L2617=LIST!$A$75,"",IF(K2617=LIST!$A$76,LIST!$A$76,IF(L2617=LIST!$A$77,"",IF(L2617=LIST!$A$78,"",IF(L2617=LIST!$A$80,"",IF(L2617=LIST!$A$72,"",IF(L2617=LIST!$A$73,"",IF(L2617=LIST!$A$81,"",IF(L2617=LIST!$A$82,"",IF(L2617=LIST!$A$79,"",IF(K2617=LIST!$A$75,LIST!$A$75,ROUND(J2617*L2617,2)))))))))))))</f>
        <v/>
      </c>
      <c r="J2617" s="43">
        <f>IF(D2617="",0,IF(K2617=LIST!$A$75,0,IF(K2617=LIST!$A$76,0,IF(K2617=LIST!$A$77,0,IF(K2617=LIST!$A$78,0,(MIN(D2617,8)-K2617))))))</f>
        <v>0</v>
      </c>
      <c r="K2617" s="185" t="str">
        <f>IF(D2617="","",IF('CLAIM FORM'!$M$7="",0,IF(L2617=LIST!$A$78,0,IF('CLAIM FORM'!$M$7="R&amp;D",0,IF(E2617="",LIST!$A$75,IF(F2617=LIST!$F$30,0,IFERROR(((VLOOKUP(E2617,'TRAINING CODE'!B:D,3,FALSE)*MIN(D2617,8))),LIST!$A$76)))))))</f>
        <v/>
      </c>
      <c r="L2617" s="183" t="str">
        <f>IF(B2617="","",IF('CLAIM FORM'!$M$7="",LIST!$A$77,IFERROR(VLOOKUP(B2617,'PHR (Project Hourly Rate)'!B:G,6,FALSE),LIST!$A$78)))</f>
        <v/>
      </c>
    </row>
    <row r="2618" spans="1:12" ht="36" customHeight="1">
      <c r="A2618" s="184">
        <v>2616</v>
      </c>
      <c r="B2618" s="46"/>
      <c r="C2618" s="47"/>
      <c r="D2618" s="48"/>
      <c r="E2618" s="49"/>
      <c r="F2618" s="49"/>
      <c r="G2618" s="41" t="str">
        <f>IF(C2618="","",VLOOKUP(WEEKDAY(C2618),LIST!$A$15:$B$21,2,FALSE))</f>
        <v/>
      </c>
      <c r="H2618" s="42" t="str">
        <f>IF(B2618="","",IF(L2618=LIST!$A$80,LIST!$A$78,IF(L2618=LIST!$A$81,LIST!$A$78,IF(L2618=LIST!$A$82,LIST!$A$78,IF(IFERROR(VLOOKUP(B2618,'PHR (Project Hourly Rate)'!B:G,6,FALSE),LIST!$A$78)=0,LIST!$A$79,L2618)))))</f>
        <v/>
      </c>
      <c r="I2618" s="42" t="str">
        <f>IF(B2618="","",IF(L2618=LIST!$A$75,"",IF(K2618=LIST!$A$76,LIST!$A$76,IF(L2618=LIST!$A$77,"",IF(L2618=LIST!$A$78,"",IF(L2618=LIST!$A$80,"",IF(L2618=LIST!$A$72,"",IF(L2618=LIST!$A$73,"",IF(L2618=LIST!$A$81,"",IF(L2618=LIST!$A$82,"",IF(L2618=LIST!$A$79,"",IF(K2618=LIST!$A$75,LIST!$A$75,ROUND(J2618*L2618,2)))))))))))))</f>
        <v/>
      </c>
      <c r="J2618" s="43">
        <f>IF(D2618="",0,IF(K2618=LIST!$A$75,0,IF(K2618=LIST!$A$76,0,IF(K2618=LIST!$A$77,0,IF(K2618=LIST!$A$78,0,(MIN(D2618,8)-K2618))))))</f>
        <v>0</v>
      </c>
      <c r="K2618" s="185" t="str">
        <f>IF(D2618="","",IF('CLAIM FORM'!$M$7="",0,IF(L2618=LIST!$A$78,0,IF('CLAIM FORM'!$M$7="R&amp;D",0,IF(E2618="",LIST!$A$75,IF(F2618=LIST!$F$30,0,IFERROR(((VLOOKUP(E2618,'TRAINING CODE'!B:D,3,FALSE)*MIN(D2618,8))),LIST!$A$76)))))))</f>
        <v/>
      </c>
      <c r="L2618" s="183" t="str">
        <f>IF(B2618="","",IF('CLAIM FORM'!$M$7="",LIST!$A$77,IFERROR(VLOOKUP(B2618,'PHR (Project Hourly Rate)'!B:G,6,FALSE),LIST!$A$78)))</f>
        <v/>
      </c>
    </row>
    <row r="2619" spans="1:12" ht="36" customHeight="1">
      <c r="A2619" s="184">
        <v>2617</v>
      </c>
      <c r="B2619" s="46"/>
      <c r="C2619" s="47"/>
      <c r="D2619" s="48"/>
      <c r="E2619" s="49"/>
      <c r="F2619" s="49"/>
      <c r="G2619" s="41" t="str">
        <f>IF(C2619="","",VLOOKUP(WEEKDAY(C2619),LIST!$A$15:$B$21,2,FALSE))</f>
        <v/>
      </c>
      <c r="H2619" s="42" t="str">
        <f>IF(B2619="","",IF(L2619=LIST!$A$80,LIST!$A$78,IF(L2619=LIST!$A$81,LIST!$A$78,IF(L2619=LIST!$A$82,LIST!$A$78,IF(IFERROR(VLOOKUP(B2619,'PHR (Project Hourly Rate)'!B:G,6,FALSE),LIST!$A$78)=0,LIST!$A$79,L2619)))))</f>
        <v/>
      </c>
      <c r="I2619" s="42" t="str">
        <f>IF(B2619="","",IF(L2619=LIST!$A$75,"",IF(K2619=LIST!$A$76,LIST!$A$76,IF(L2619=LIST!$A$77,"",IF(L2619=LIST!$A$78,"",IF(L2619=LIST!$A$80,"",IF(L2619=LIST!$A$72,"",IF(L2619=LIST!$A$73,"",IF(L2619=LIST!$A$81,"",IF(L2619=LIST!$A$82,"",IF(L2619=LIST!$A$79,"",IF(K2619=LIST!$A$75,LIST!$A$75,ROUND(J2619*L2619,2)))))))))))))</f>
        <v/>
      </c>
      <c r="J2619" s="43">
        <f>IF(D2619="",0,IF(K2619=LIST!$A$75,0,IF(K2619=LIST!$A$76,0,IF(K2619=LIST!$A$77,0,IF(K2619=LIST!$A$78,0,(MIN(D2619,8)-K2619))))))</f>
        <v>0</v>
      </c>
      <c r="K2619" s="185" t="str">
        <f>IF(D2619="","",IF('CLAIM FORM'!$M$7="",0,IF(L2619=LIST!$A$78,0,IF('CLAIM FORM'!$M$7="R&amp;D",0,IF(E2619="",LIST!$A$75,IF(F2619=LIST!$F$30,0,IFERROR(((VLOOKUP(E2619,'TRAINING CODE'!B:D,3,FALSE)*MIN(D2619,8))),LIST!$A$76)))))))</f>
        <v/>
      </c>
      <c r="L2619" s="183" t="str">
        <f>IF(B2619="","",IF('CLAIM FORM'!$M$7="",LIST!$A$77,IFERROR(VLOOKUP(B2619,'PHR (Project Hourly Rate)'!B:G,6,FALSE),LIST!$A$78)))</f>
        <v/>
      </c>
    </row>
    <row r="2620" spans="1:12" ht="36" customHeight="1">
      <c r="A2620" s="184">
        <v>2618</v>
      </c>
      <c r="B2620" s="46"/>
      <c r="C2620" s="47"/>
      <c r="D2620" s="48"/>
      <c r="E2620" s="49"/>
      <c r="F2620" s="49"/>
      <c r="G2620" s="41" t="str">
        <f>IF(C2620="","",VLOOKUP(WEEKDAY(C2620),LIST!$A$15:$B$21,2,FALSE))</f>
        <v/>
      </c>
      <c r="H2620" s="42" t="str">
        <f>IF(B2620="","",IF(L2620=LIST!$A$80,LIST!$A$78,IF(L2620=LIST!$A$81,LIST!$A$78,IF(L2620=LIST!$A$82,LIST!$A$78,IF(IFERROR(VLOOKUP(B2620,'PHR (Project Hourly Rate)'!B:G,6,FALSE),LIST!$A$78)=0,LIST!$A$79,L2620)))))</f>
        <v/>
      </c>
      <c r="I2620" s="42" t="str">
        <f>IF(B2620="","",IF(L2620=LIST!$A$75,"",IF(K2620=LIST!$A$76,LIST!$A$76,IF(L2620=LIST!$A$77,"",IF(L2620=LIST!$A$78,"",IF(L2620=LIST!$A$80,"",IF(L2620=LIST!$A$72,"",IF(L2620=LIST!$A$73,"",IF(L2620=LIST!$A$81,"",IF(L2620=LIST!$A$82,"",IF(L2620=LIST!$A$79,"",IF(K2620=LIST!$A$75,LIST!$A$75,ROUND(J2620*L2620,2)))))))))))))</f>
        <v/>
      </c>
      <c r="J2620" s="43">
        <f>IF(D2620="",0,IF(K2620=LIST!$A$75,0,IF(K2620=LIST!$A$76,0,IF(K2620=LIST!$A$77,0,IF(K2620=LIST!$A$78,0,(MIN(D2620,8)-K2620))))))</f>
        <v>0</v>
      </c>
      <c r="K2620" s="185" t="str">
        <f>IF(D2620="","",IF('CLAIM FORM'!$M$7="",0,IF(L2620=LIST!$A$78,0,IF('CLAIM FORM'!$M$7="R&amp;D",0,IF(E2620="",LIST!$A$75,IF(F2620=LIST!$F$30,0,IFERROR(((VLOOKUP(E2620,'TRAINING CODE'!B:D,3,FALSE)*MIN(D2620,8))),LIST!$A$76)))))))</f>
        <v/>
      </c>
      <c r="L2620" s="183" t="str">
        <f>IF(B2620="","",IF('CLAIM FORM'!$M$7="",LIST!$A$77,IFERROR(VLOOKUP(B2620,'PHR (Project Hourly Rate)'!B:G,6,FALSE),LIST!$A$78)))</f>
        <v/>
      </c>
    </row>
    <row r="2621" spans="1:12" ht="36" customHeight="1">
      <c r="A2621" s="184">
        <v>2619</v>
      </c>
      <c r="B2621" s="46"/>
      <c r="C2621" s="47"/>
      <c r="D2621" s="48"/>
      <c r="E2621" s="49"/>
      <c r="F2621" s="49"/>
      <c r="G2621" s="41" t="str">
        <f>IF(C2621="","",VLOOKUP(WEEKDAY(C2621),LIST!$A$15:$B$21,2,FALSE))</f>
        <v/>
      </c>
      <c r="H2621" s="42" t="str">
        <f>IF(B2621="","",IF(L2621=LIST!$A$80,LIST!$A$78,IF(L2621=LIST!$A$81,LIST!$A$78,IF(L2621=LIST!$A$82,LIST!$A$78,IF(IFERROR(VLOOKUP(B2621,'PHR (Project Hourly Rate)'!B:G,6,FALSE),LIST!$A$78)=0,LIST!$A$79,L2621)))))</f>
        <v/>
      </c>
      <c r="I2621" s="42" t="str">
        <f>IF(B2621="","",IF(L2621=LIST!$A$75,"",IF(K2621=LIST!$A$76,LIST!$A$76,IF(L2621=LIST!$A$77,"",IF(L2621=LIST!$A$78,"",IF(L2621=LIST!$A$80,"",IF(L2621=LIST!$A$72,"",IF(L2621=LIST!$A$73,"",IF(L2621=LIST!$A$81,"",IF(L2621=LIST!$A$82,"",IF(L2621=LIST!$A$79,"",IF(K2621=LIST!$A$75,LIST!$A$75,ROUND(J2621*L2621,2)))))))))))))</f>
        <v/>
      </c>
      <c r="J2621" s="43">
        <f>IF(D2621="",0,IF(K2621=LIST!$A$75,0,IF(K2621=LIST!$A$76,0,IF(K2621=LIST!$A$77,0,IF(K2621=LIST!$A$78,0,(MIN(D2621,8)-K2621))))))</f>
        <v>0</v>
      </c>
      <c r="K2621" s="185" t="str">
        <f>IF(D2621="","",IF('CLAIM FORM'!$M$7="",0,IF(L2621=LIST!$A$78,0,IF('CLAIM FORM'!$M$7="R&amp;D",0,IF(E2621="",LIST!$A$75,IF(F2621=LIST!$F$30,0,IFERROR(((VLOOKUP(E2621,'TRAINING CODE'!B:D,3,FALSE)*MIN(D2621,8))),LIST!$A$76)))))))</f>
        <v/>
      </c>
      <c r="L2621" s="183" t="str">
        <f>IF(B2621="","",IF('CLAIM FORM'!$M$7="",LIST!$A$77,IFERROR(VLOOKUP(B2621,'PHR (Project Hourly Rate)'!B:G,6,FALSE),LIST!$A$78)))</f>
        <v/>
      </c>
    </row>
    <row r="2622" spans="1:12" ht="36" customHeight="1">
      <c r="A2622" s="184">
        <v>2620</v>
      </c>
      <c r="B2622" s="46"/>
      <c r="C2622" s="47"/>
      <c r="D2622" s="48"/>
      <c r="E2622" s="49"/>
      <c r="F2622" s="49"/>
      <c r="G2622" s="41" t="str">
        <f>IF(C2622="","",VLOOKUP(WEEKDAY(C2622),LIST!$A$15:$B$21,2,FALSE))</f>
        <v/>
      </c>
      <c r="H2622" s="42" t="str">
        <f>IF(B2622="","",IF(L2622=LIST!$A$80,LIST!$A$78,IF(L2622=LIST!$A$81,LIST!$A$78,IF(L2622=LIST!$A$82,LIST!$A$78,IF(IFERROR(VLOOKUP(B2622,'PHR (Project Hourly Rate)'!B:G,6,FALSE),LIST!$A$78)=0,LIST!$A$79,L2622)))))</f>
        <v/>
      </c>
      <c r="I2622" s="42" t="str">
        <f>IF(B2622="","",IF(L2622=LIST!$A$75,"",IF(K2622=LIST!$A$76,LIST!$A$76,IF(L2622=LIST!$A$77,"",IF(L2622=LIST!$A$78,"",IF(L2622=LIST!$A$80,"",IF(L2622=LIST!$A$72,"",IF(L2622=LIST!$A$73,"",IF(L2622=LIST!$A$81,"",IF(L2622=LIST!$A$82,"",IF(L2622=LIST!$A$79,"",IF(K2622=LIST!$A$75,LIST!$A$75,ROUND(J2622*L2622,2)))))))))))))</f>
        <v/>
      </c>
      <c r="J2622" s="43">
        <f>IF(D2622="",0,IF(K2622=LIST!$A$75,0,IF(K2622=LIST!$A$76,0,IF(K2622=LIST!$A$77,0,IF(K2622=LIST!$A$78,0,(MIN(D2622,8)-K2622))))))</f>
        <v>0</v>
      </c>
      <c r="K2622" s="185" t="str">
        <f>IF(D2622="","",IF('CLAIM FORM'!$M$7="",0,IF(L2622=LIST!$A$78,0,IF('CLAIM FORM'!$M$7="R&amp;D",0,IF(E2622="",LIST!$A$75,IF(F2622=LIST!$F$30,0,IFERROR(((VLOOKUP(E2622,'TRAINING CODE'!B:D,3,FALSE)*MIN(D2622,8))),LIST!$A$76)))))))</f>
        <v/>
      </c>
      <c r="L2622" s="183" t="str">
        <f>IF(B2622="","",IF('CLAIM FORM'!$M$7="",LIST!$A$77,IFERROR(VLOOKUP(B2622,'PHR (Project Hourly Rate)'!B:G,6,FALSE),LIST!$A$78)))</f>
        <v/>
      </c>
    </row>
    <row r="2623" spans="1:12" ht="36" customHeight="1">
      <c r="A2623" s="184">
        <v>2621</v>
      </c>
      <c r="B2623" s="46"/>
      <c r="C2623" s="47"/>
      <c r="D2623" s="48"/>
      <c r="E2623" s="49"/>
      <c r="F2623" s="49"/>
      <c r="G2623" s="41" t="str">
        <f>IF(C2623="","",VLOOKUP(WEEKDAY(C2623),LIST!$A$15:$B$21,2,FALSE))</f>
        <v/>
      </c>
      <c r="H2623" s="42" t="str">
        <f>IF(B2623="","",IF(L2623=LIST!$A$80,LIST!$A$78,IF(L2623=LIST!$A$81,LIST!$A$78,IF(L2623=LIST!$A$82,LIST!$A$78,IF(IFERROR(VLOOKUP(B2623,'PHR (Project Hourly Rate)'!B:G,6,FALSE),LIST!$A$78)=0,LIST!$A$79,L2623)))))</f>
        <v/>
      </c>
      <c r="I2623" s="42" t="str">
        <f>IF(B2623="","",IF(L2623=LIST!$A$75,"",IF(K2623=LIST!$A$76,LIST!$A$76,IF(L2623=LIST!$A$77,"",IF(L2623=LIST!$A$78,"",IF(L2623=LIST!$A$80,"",IF(L2623=LIST!$A$72,"",IF(L2623=LIST!$A$73,"",IF(L2623=LIST!$A$81,"",IF(L2623=LIST!$A$82,"",IF(L2623=LIST!$A$79,"",IF(K2623=LIST!$A$75,LIST!$A$75,ROUND(J2623*L2623,2)))))))))))))</f>
        <v/>
      </c>
      <c r="J2623" s="43">
        <f>IF(D2623="",0,IF(K2623=LIST!$A$75,0,IF(K2623=LIST!$A$76,0,IF(K2623=LIST!$A$77,0,IF(K2623=LIST!$A$78,0,(MIN(D2623,8)-K2623))))))</f>
        <v>0</v>
      </c>
      <c r="K2623" s="185" t="str">
        <f>IF(D2623="","",IF('CLAIM FORM'!$M$7="",0,IF(L2623=LIST!$A$78,0,IF('CLAIM FORM'!$M$7="R&amp;D",0,IF(E2623="",LIST!$A$75,IF(F2623=LIST!$F$30,0,IFERROR(((VLOOKUP(E2623,'TRAINING CODE'!B:D,3,FALSE)*MIN(D2623,8))),LIST!$A$76)))))))</f>
        <v/>
      </c>
      <c r="L2623" s="183" t="str">
        <f>IF(B2623="","",IF('CLAIM FORM'!$M$7="",LIST!$A$77,IFERROR(VLOOKUP(B2623,'PHR (Project Hourly Rate)'!B:G,6,FALSE),LIST!$A$78)))</f>
        <v/>
      </c>
    </row>
    <row r="2624" spans="1:12" ht="36" customHeight="1">
      <c r="A2624" s="184">
        <v>2622</v>
      </c>
      <c r="B2624" s="46"/>
      <c r="C2624" s="47"/>
      <c r="D2624" s="48"/>
      <c r="E2624" s="49"/>
      <c r="F2624" s="49"/>
      <c r="G2624" s="41" t="str">
        <f>IF(C2624="","",VLOOKUP(WEEKDAY(C2624),LIST!$A$15:$B$21,2,FALSE))</f>
        <v/>
      </c>
      <c r="H2624" s="42" t="str">
        <f>IF(B2624="","",IF(L2624=LIST!$A$80,LIST!$A$78,IF(L2624=LIST!$A$81,LIST!$A$78,IF(L2624=LIST!$A$82,LIST!$A$78,IF(IFERROR(VLOOKUP(B2624,'PHR (Project Hourly Rate)'!B:G,6,FALSE),LIST!$A$78)=0,LIST!$A$79,L2624)))))</f>
        <v/>
      </c>
      <c r="I2624" s="42" t="str">
        <f>IF(B2624="","",IF(L2624=LIST!$A$75,"",IF(K2624=LIST!$A$76,LIST!$A$76,IF(L2624=LIST!$A$77,"",IF(L2624=LIST!$A$78,"",IF(L2624=LIST!$A$80,"",IF(L2624=LIST!$A$72,"",IF(L2624=LIST!$A$73,"",IF(L2624=LIST!$A$81,"",IF(L2624=LIST!$A$82,"",IF(L2624=LIST!$A$79,"",IF(K2624=LIST!$A$75,LIST!$A$75,ROUND(J2624*L2624,2)))))))))))))</f>
        <v/>
      </c>
      <c r="J2624" s="43">
        <f>IF(D2624="",0,IF(K2624=LIST!$A$75,0,IF(K2624=LIST!$A$76,0,IF(K2624=LIST!$A$77,0,IF(K2624=LIST!$A$78,0,(MIN(D2624,8)-K2624))))))</f>
        <v>0</v>
      </c>
      <c r="K2624" s="185" t="str">
        <f>IF(D2624="","",IF('CLAIM FORM'!$M$7="",0,IF(L2624=LIST!$A$78,0,IF('CLAIM FORM'!$M$7="R&amp;D",0,IF(E2624="",LIST!$A$75,IF(F2624=LIST!$F$30,0,IFERROR(((VLOOKUP(E2624,'TRAINING CODE'!B:D,3,FALSE)*MIN(D2624,8))),LIST!$A$76)))))))</f>
        <v/>
      </c>
      <c r="L2624" s="183" t="str">
        <f>IF(B2624="","",IF('CLAIM FORM'!$M$7="",LIST!$A$77,IFERROR(VLOOKUP(B2624,'PHR (Project Hourly Rate)'!B:G,6,FALSE),LIST!$A$78)))</f>
        <v/>
      </c>
    </row>
    <row r="2625" spans="1:12" ht="36" customHeight="1">
      <c r="A2625" s="184">
        <v>2623</v>
      </c>
      <c r="B2625" s="46"/>
      <c r="C2625" s="47"/>
      <c r="D2625" s="48"/>
      <c r="E2625" s="49"/>
      <c r="F2625" s="49"/>
      <c r="G2625" s="41" t="str">
        <f>IF(C2625="","",VLOOKUP(WEEKDAY(C2625),LIST!$A$15:$B$21,2,FALSE))</f>
        <v/>
      </c>
      <c r="H2625" s="42" t="str">
        <f>IF(B2625="","",IF(L2625=LIST!$A$80,LIST!$A$78,IF(L2625=LIST!$A$81,LIST!$A$78,IF(L2625=LIST!$A$82,LIST!$A$78,IF(IFERROR(VLOOKUP(B2625,'PHR (Project Hourly Rate)'!B:G,6,FALSE),LIST!$A$78)=0,LIST!$A$79,L2625)))))</f>
        <v/>
      </c>
      <c r="I2625" s="42" t="str">
        <f>IF(B2625="","",IF(L2625=LIST!$A$75,"",IF(K2625=LIST!$A$76,LIST!$A$76,IF(L2625=LIST!$A$77,"",IF(L2625=LIST!$A$78,"",IF(L2625=LIST!$A$80,"",IF(L2625=LIST!$A$72,"",IF(L2625=LIST!$A$73,"",IF(L2625=LIST!$A$81,"",IF(L2625=LIST!$A$82,"",IF(L2625=LIST!$A$79,"",IF(K2625=LIST!$A$75,LIST!$A$75,ROUND(J2625*L2625,2)))))))))))))</f>
        <v/>
      </c>
      <c r="J2625" s="43">
        <f>IF(D2625="",0,IF(K2625=LIST!$A$75,0,IF(K2625=LIST!$A$76,0,IF(K2625=LIST!$A$77,0,IF(K2625=LIST!$A$78,0,(MIN(D2625,8)-K2625))))))</f>
        <v>0</v>
      </c>
      <c r="K2625" s="185" t="str">
        <f>IF(D2625="","",IF('CLAIM FORM'!$M$7="",0,IF(L2625=LIST!$A$78,0,IF('CLAIM FORM'!$M$7="R&amp;D",0,IF(E2625="",LIST!$A$75,IF(F2625=LIST!$F$30,0,IFERROR(((VLOOKUP(E2625,'TRAINING CODE'!B:D,3,FALSE)*MIN(D2625,8))),LIST!$A$76)))))))</f>
        <v/>
      </c>
      <c r="L2625" s="183" t="str">
        <f>IF(B2625="","",IF('CLAIM FORM'!$M$7="",LIST!$A$77,IFERROR(VLOOKUP(B2625,'PHR (Project Hourly Rate)'!B:G,6,FALSE),LIST!$A$78)))</f>
        <v/>
      </c>
    </row>
    <row r="2626" spans="1:12" ht="36" customHeight="1">
      <c r="A2626" s="184">
        <v>2624</v>
      </c>
      <c r="B2626" s="46"/>
      <c r="C2626" s="47"/>
      <c r="D2626" s="48"/>
      <c r="E2626" s="49"/>
      <c r="F2626" s="49"/>
      <c r="G2626" s="41" t="str">
        <f>IF(C2626="","",VLOOKUP(WEEKDAY(C2626),LIST!$A$15:$B$21,2,FALSE))</f>
        <v/>
      </c>
      <c r="H2626" s="42" t="str">
        <f>IF(B2626="","",IF(L2626=LIST!$A$80,LIST!$A$78,IF(L2626=LIST!$A$81,LIST!$A$78,IF(L2626=LIST!$A$82,LIST!$A$78,IF(IFERROR(VLOOKUP(B2626,'PHR (Project Hourly Rate)'!B:G,6,FALSE),LIST!$A$78)=0,LIST!$A$79,L2626)))))</f>
        <v/>
      </c>
      <c r="I2626" s="42" t="str">
        <f>IF(B2626="","",IF(L2626=LIST!$A$75,"",IF(K2626=LIST!$A$76,LIST!$A$76,IF(L2626=LIST!$A$77,"",IF(L2626=LIST!$A$78,"",IF(L2626=LIST!$A$80,"",IF(L2626=LIST!$A$72,"",IF(L2626=LIST!$A$73,"",IF(L2626=LIST!$A$81,"",IF(L2626=LIST!$A$82,"",IF(L2626=LIST!$A$79,"",IF(K2626=LIST!$A$75,LIST!$A$75,ROUND(J2626*L2626,2)))))))))))))</f>
        <v/>
      </c>
      <c r="J2626" s="43">
        <f>IF(D2626="",0,IF(K2626=LIST!$A$75,0,IF(K2626=LIST!$A$76,0,IF(K2626=LIST!$A$77,0,IF(K2626=LIST!$A$78,0,(MIN(D2626,8)-K2626))))))</f>
        <v>0</v>
      </c>
      <c r="K2626" s="185" t="str">
        <f>IF(D2626="","",IF('CLAIM FORM'!$M$7="",0,IF(L2626=LIST!$A$78,0,IF('CLAIM FORM'!$M$7="R&amp;D",0,IF(E2626="",LIST!$A$75,IF(F2626=LIST!$F$30,0,IFERROR(((VLOOKUP(E2626,'TRAINING CODE'!B:D,3,FALSE)*MIN(D2626,8))),LIST!$A$76)))))))</f>
        <v/>
      </c>
      <c r="L2626" s="183" t="str">
        <f>IF(B2626="","",IF('CLAIM FORM'!$M$7="",LIST!$A$77,IFERROR(VLOOKUP(B2626,'PHR (Project Hourly Rate)'!B:G,6,FALSE),LIST!$A$78)))</f>
        <v/>
      </c>
    </row>
    <row r="2627" spans="1:12" ht="36" customHeight="1">
      <c r="A2627" s="184">
        <v>2625</v>
      </c>
      <c r="B2627" s="46"/>
      <c r="C2627" s="47"/>
      <c r="D2627" s="48"/>
      <c r="E2627" s="49"/>
      <c r="F2627" s="49"/>
      <c r="G2627" s="41" t="str">
        <f>IF(C2627="","",VLOOKUP(WEEKDAY(C2627),LIST!$A$15:$B$21,2,FALSE))</f>
        <v/>
      </c>
      <c r="H2627" s="42" t="str">
        <f>IF(B2627="","",IF(L2627=LIST!$A$80,LIST!$A$78,IF(L2627=LIST!$A$81,LIST!$A$78,IF(L2627=LIST!$A$82,LIST!$A$78,IF(IFERROR(VLOOKUP(B2627,'PHR (Project Hourly Rate)'!B:G,6,FALSE),LIST!$A$78)=0,LIST!$A$79,L2627)))))</f>
        <v/>
      </c>
      <c r="I2627" s="42" t="str">
        <f>IF(B2627="","",IF(L2627=LIST!$A$75,"",IF(K2627=LIST!$A$76,LIST!$A$76,IF(L2627=LIST!$A$77,"",IF(L2627=LIST!$A$78,"",IF(L2627=LIST!$A$80,"",IF(L2627=LIST!$A$72,"",IF(L2627=LIST!$A$73,"",IF(L2627=LIST!$A$81,"",IF(L2627=LIST!$A$82,"",IF(L2627=LIST!$A$79,"",IF(K2627=LIST!$A$75,LIST!$A$75,ROUND(J2627*L2627,2)))))))))))))</f>
        <v/>
      </c>
      <c r="J2627" s="43">
        <f>IF(D2627="",0,IF(K2627=LIST!$A$75,0,IF(K2627=LIST!$A$76,0,IF(K2627=LIST!$A$77,0,IF(K2627=LIST!$A$78,0,(MIN(D2627,8)-K2627))))))</f>
        <v>0</v>
      </c>
      <c r="K2627" s="185" t="str">
        <f>IF(D2627="","",IF('CLAIM FORM'!$M$7="",0,IF(L2627=LIST!$A$78,0,IF('CLAIM FORM'!$M$7="R&amp;D",0,IF(E2627="",LIST!$A$75,IF(F2627=LIST!$F$30,0,IFERROR(((VLOOKUP(E2627,'TRAINING CODE'!B:D,3,FALSE)*MIN(D2627,8))),LIST!$A$76)))))))</f>
        <v/>
      </c>
      <c r="L2627" s="183" t="str">
        <f>IF(B2627="","",IF('CLAIM FORM'!$M$7="",LIST!$A$77,IFERROR(VLOOKUP(B2627,'PHR (Project Hourly Rate)'!B:G,6,FALSE),LIST!$A$78)))</f>
        <v/>
      </c>
    </row>
    <row r="2628" spans="1:12" ht="36" customHeight="1">
      <c r="A2628" s="184">
        <v>2626</v>
      </c>
      <c r="B2628" s="46"/>
      <c r="C2628" s="47"/>
      <c r="D2628" s="48"/>
      <c r="E2628" s="49"/>
      <c r="F2628" s="49"/>
      <c r="G2628" s="41" t="str">
        <f>IF(C2628="","",VLOOKUP(WEEKDAY(C2628),LIST!$A$15:$B$21,2,FALSE))</f>
        <v/>
      </c>
      <c r="H2628" s="42" t="str">
        <f>IF(B2628="","",IF(L2628=LIST!$A$80,LIST!$A$78,IF(L2628=LIST!$A$81,LIST!$A$78,IF(L2628=LIST!$A$82,LIST!$A$78,IF(IFERROR(VLOOKUP(B2628,'PHR (Project Hourly Rate)'!B:G,6,FALSE),LIST!$A$78)=0,LIST!$A$79,L2628)))))</f>
        <v/>
      </c>
      <c r="I2628" s="42" t="str">
        <f>IF(B2628="","",IF(L2628=LIST!$A$75,"",IF(K2628=LIST!$A$76,LIST!$A$76,IF(L2628=LIST!$A$77,"",IF(L2628=LIST!$A$78,"",IF(L2628=LIST!$A$80,"",IF(L2628=LIST!$A$72,"",IF(L2628=LIST!$A$73,"",IF(L2628=LIST!$A$81,"",IF(L2628=LIST!$A$82,"",IF(L2628=LIST!$A$79,"",IF(K2628=LIST!$A$75,LIST!$A$75,ROUND(J2628*L2628,2)))))))))))))</f>
        <v/>
      </c>
      <c r="J2628" s="43">
        <f>IF(D2628="",0,IF(K2628=LIST!$A$75,0,IF(K2628=LIST!$A$76,0,IF(K2628=LIST!$A$77,0,IF(K2628=LIST!$A$78,0,(MIN(D2628,8)-K2628))))))</f>
        <v>0</v>
      </c>
      <c r="K2628" s="185" t="str">
        <f>IF(D2628="","",IF('CLAIM FORM'!$M$7="",0,IF(L2628=LIST!$A$78,0,IF('CLAIM FORM'!$M$7="R&amp;D",0,IF(E2628="",LIST!$A$75,IF(F2628=LIST!$F$30,0,IFERROR(((VLOOKUP(E2628,'TRAINING CODE'!B:D,3,FALSE)*MIN(D2628,8))),LIST!$A$76)))))))</f>
        <v/>
      </c>
      <c r="L2628" s="183" t="str">
        <f>IF(B2628="","",IF('CLAIM FORM'!$M$7="",LIST!$A$77,IFERROR(VLOOKUP(B2628,'PHR (Project Hourly Rate)'!B:G,6,FALSE),LIST!$A$78)))</f>
        <v/>
      </c>
    </row>
    <row r="2629" spans="1:12" ht="36" customHeight="1">
      <c r="A2629" s="184">
        <v>2627</v>
      </c>
      <c r="B2629" s="46"/>
      <c r="C2629" s="47"/>
      <c r="D2629" s="48"/>
      <c r="E2629" s="49"/>
      <c r="F2629" s="49"/>
      <c r="G2629" s="41" t="str">
        <f>IF(C2629="","",VLOOKUP(WEEKDAY(C2629),LIST!$A$15:$B$21,2,FALSE))</f>
        <v/>
      </c>
      <c r="H2629" s="42" t="str">
        <f>IF(B2629="","",IF(L2629=LIST!$A$80,LIST!$A$78,IF(L2629=LIST!$A$81,LIST!$A$78,IF(L2629=LIST!$A$82,LIST!$A$78,IF(IFERROR(VLOOKUP(B2629,'PHR (Project Hourly Rate)'!B:G,6,FALSE),LIST!$A$78)=0,LIST!$A$79,L2629)))))</f>
        <v/>
      </c>
      <c r="I2629" s="42" t="str">
        <f>IF(B2629="","",IF(L2629=LIST!$A$75,"",IF(K2629=LIST!$A$76,LIST!$A$76,IF(L2629=LIST!$A$77,"",IF(L2629=LIST!$A$78,"",IF(L2629=LIST!$A$80,"",IF(L2629=LIST!$A$72,"",IF(L2629=LIST!$A$73,"",IF(L2629=LIST!$A$81,"",IF(L2629=LIST!$A$82,"",IF(L2629=LIST!$A$79,"",IF(K2629=LIST!$A$75,LIST!$A$75,ROUND(J2629*L2629,2)))))))))))))</f>
        <v/>
      </c>
      <c r="J2629" s="43">
        <f>IF(D2629="",0,IF(K2629=LIST!$A$75,0,IF(K2629=LIST!$A$76,0,IF(K2629=LIST!$A$77,0,IF(K2629=LIST!$A$78,0,(MIN(D2629,8)-K2629))))))</f>
        <v>0</v>
      </c>
      <c r="K2629" s="185" t="str">
        <f>IF(D2629="","",IF('CLAIM FORM'!$M$7="",0,IF(L2629=LIST!$A$78,0,IF('CLAIM FORM'!$M$7="R&amp;D",0,IF(E2629="",LIST!$A$75,IF(F2629=LIST!$F$30,0,IFERROR(((VLOOKUP(E2629,'TRAINING CODE'!B:D,3,FALSE)*MIN(D2629,8))),LIST!$A$76)))))))</f>
        <v/>
      </c>
      <c r="L2629" s="183" t="str">
        <f>IF(B2629="","",IF('CLAIM FORM'!$M$7="",LIST!$A$77,IFERROR(VLOOKUP(B2629,'PHR (Project Hourly Rate)'!B:G,6,FALSE),LIST!$A$78)))</f>
        <v/>
      </c>
    </row>
    <row r="2630" spans="1:12" ht="36" customHeight="1">
      <c r="A2630" s="184">
        <v>2628</v>
      </c>
      <c r="B2630" s="46"/>
      <c r="C2630" s="47"/>
      <c r="D2630" s="48"/>
      <c r="E2630" s="49"/>
      <c r="F2630" s="49"/>
      <c r="G2630" s="41" t="str">
        <f>IF(C2630="","",VLOOKUP(WEEKDAY(C2630),LIST!$A$15:$B$21,2,FALSE))</f>
        <v/>
      </c>
      <c r="H2630" s="42" t="str">
        <f>IF(B2630="","",IF(L2630=LIST!$A$80,LIST!$A$78,IF(L2630=LIST!$A$81,LIST!$A$78,IF(L2630=LIST!$A$82,LIST!$A$78,IF(IFERROR(VLOOKUP(B2630,'PHR (Project Hourly Rate)'!B:G,6,FALSE),LIST!$A$78)=0,LIST!$A$79,L2630)))))</f>
        <v/>
      </c>
      <c r="I2630" s="42" t="str">
        <f>IF(B2630="","",IF(L2630=LIST!$A$75,"",IF(K2630=LIST!$A$76,LIST!$A$76,IF(L2630=LIST!$A$77,"",IF(L2630=LIST!$A$78,"",IF(L2630=LIST!$A$80,"",IF(L2630=LIST!$A$72,"",IF(L2630=LIST!$A$73,"",IF(L2630=LIST!$A$81,"",IF(L2630=LIST!$A$82,"",IF(L2630=LIST!$A$79,"",IF(K2630=LIST!$A$75,LIST!$A$75,ROUND(J2630*L2630,2)))))))))))))</f>
        <v/>
      </c>
      <c r="J2630" s="43">
        <f>IF(D2630="",0,IF(K2630=LIST!$A$75,0,IF(K2630=LIST!$A$76,0,IF(K2630=LIST!$A$77,0,IF(K2630=LIST!$A$78,0,(MIN(D2630,8)-K2630))))))</f>
        <v>0</v>
      </c>
      <c r="K2630" s="185" t="str">
        <f>IF(D2630="","",IF('CLAIM FORM'!$M$7="",0,IF(L2630=LIST!$A$78,0,IF('CLAIM FORM'!$M$7="R&amp;D",0,IF(E2630="",LIST!$A$75,IF(F2630=LIST!$F$30,0,IFERROR(((VLOOKUP(E2630,'TRAINING CODE'!B:D,3,FALSE)*MIN(D2630,8))),LIST!$A$76)))))))</f>
        <v/>
      </c>
      <c r="L2630" s="183" t="str">
        <f>IF(B2630="","",IF('CLAIM FORM'!$M$7="",LIST!$A$77,IFERROR(VLOOKUP(B2630,'PHR (Project Hourly Rate)'!B:G,6,FALSE),LIST!$A$78)))</f>
        <v/>
      </c>
    </row>
    <row r="2631" spans="1:12" ht="36" customHeight="1">
      <c r="A2631" s="184">
        <v>2629</v>
      </c>
      <c r="B2631" s="46"/>
      <c r="C2631" s="47"/>
      <c r="D2631" s="48"/>
      <c r="E2631" s="49"/>
      <c r="F2631" s="49"/>
      <c r="G2631" s="41" t="str">
        <f>IF(C2631="","",VLOOKUP(WEEKDAY(C2631),LIST!$A$15:$B$21,2,FALSE))</f>
        <v/>
      </c>
      <c r="H2631" s="42" t="str">
        <f>IF(B2631="","",IF(L2631=LIST!$A$80,LIST!$A$78,IF(L2631=LIST!$A$81,LIST!$A$78,IF(L2631=LIST!$A$82,LIST!$A$78,IF(IFERROR(VLOOKUP(B2631,'PHR (Project Hourly Rate)'!B:G,6,FALSE),LIST!$A$78)=0,LIST!$A$79,L2631)))))</f>
        <v/>
      </c>
      <c r="I2631" s="42" t="str">
        <f>IF(B2631="","",IF(L2631=LIST!$A$75,"",IF(K2631=LIST!$A$76,LIST!$A$76,IF(L2631=LIST!$A$77,"",IF(L2631=LIST!$A$78,"",IF(L2631=LIST!$A$80,"",IF(L2631=LIST!$A$72,"",IF(L2631=LIST!$A$73,"",IF(L2631=LIST!$A$81,"",IF(L2631=LIST!$A$82,"",IF(L2631=LIST!$A$79,"",IF(K2631=LIST!$A$75,LIST!$A$75,ROUND(J2631*L2631,2)))))))))))))</f>
        <v/>
      </c>
      <c r="J2631" s="43">
        <f>IF(D2631="",0,IF(K2631=LIST!$A$75,0,IF(K2631=LIST!$A$76,0,IF(K2631=LIST!$A$77,0,IF(K2631=LIST!$A$78,0,(MIN(D2631,8)-K2631))))))</f>
        <v>0</v>
      </c>
      <c r="K2631" s="185" t="str">
        <f>IF(D2631="","",IF('CLAIM FORM'!$M$7="",0,IF(L2631=LIST!$A$78,0,IF('CLAIM FORM'!$M$7="R&amp;D",0,IF(E2631="",LIST!$A$75,IF(F2631=LIST!$F$30,0,IFERROR(((VLOOKUP(E2631,'TRAINING CODE'!B:D,3,FALSE)*MIN(D2631,8))),LIST!$A$76)))))))</f>
        <v/>
      </c>
      <c r="L2631" s="183" t="str">
        <f>IF(B2631="","",IF('CLAIM FORM'!$M$7="",LIST!$A$77,IFERROR(VLOOKUP(B2631,'PHR (Project Hourly Rate)'!B:G,6,FALSE),LIST!$A$78)))</f>
        <v/>
      </c>
    </row>
    <row r="2632" spans="1:12" ht="36" customHeight="1">
      <c r="A2632" s="184">
        <v>2630</v>
      </c>
      <c r="B2632" s="46"/>
      <c r="C2632" s="47"/>
      <c r="D2632" s="48"/>
      <c r="E2632" s="49"/>
      <c r="F2632" s="49"/>
      <c r="G2632" s="41" t="str">
        <f>IF(C2632="","",VLOOKUP(WEEKDAY(C2632),LIST!$A$15:$B$21,2,FALSE))</f>
        <v/>
      </c>
      <c r="H2632" s="42" t="str">
        <f>IF(B2632="","",IF(L2632=LIST!$A$80,LIST!$A$78,IF(L2632=LIST!$A$81,LIST!$A$78,IF(L2632=LIST!$A$82,LIST!$A$78,IF(IFERROR(VLOOKUP(B2632,'PHR (Project Hourly Rate)'!B:G,6,FALSE),LIST!$A$78)=0,LIST!$A$79,L2632)))))</f>
        <v/>
      </c>
      <c r="I2632" s="42" t="str">
        <f>IF(B2632="","",IF(L2632=LIST!$A$75,"",IF(K2632=LIST!$A$76,LIST!$A$76,IF(L2632=LIST!$A$77,"",IF(L2632=LIST!$A$78,"",IF(L2632=LIST!$A$80,"",IF(L2632=LIST!$A$72,"",IF(L2632=LIST!$A$73,"",IF(L2632=LIST!$A$81,"",IF(L2632=LIST!$A$82,"",IF(L2632=LIST!$A$79,"",IF(K2632=LIST!$A$75,LIST!$A$75,ROUND(J2632*L2632,2)))))))))))))</f>
        <v/>
      </c>
      <c r="J2632" s="43">
        <f>IF(D2632="",0,IF(K2632=LIST!$A$75,0,IF(K2632=LIST!$A$76,0,IF(K2632=LIST!$A$77,0,IF(K2632=LIST!$A$78,0,(MIN(D2632,8)-K2632))))))</f>
        <v>0</v>
      </c>
      <c r="K2632" s="185" t="str">
        <f>IF(D2632="","",IF('CLAIM FORM'!$M$7="",0,IF(L2632=LIST!$A$78,0,IF('CLAIM FORM'!$M$7="R&amp;D",0,IF(E2632="",LIST!$A$75,IF(F2632=LIST!$F$30,0,IFERROR(((VLOOKUP(E2632,'TRAINING CODE'!B:D,3,FALSE)*MIN(D2632,8))),LIST!$A$76)))))))</f>
        <v/>
      </c>
      <c r="L2632" s="183" t="str">
        <f>IF(B2632="","",IF('CLAIM FORM'!$M$7="",LIST!$A$77,IFERROR(VLOOKUP(B2632,'PHR (Project Hourly Rate)'!B:G,6,FALSE),LIST!$A$78)))</f>
        <v/>
      </c>
    </row>
    <row r="2633" spans="1:12" ht="36" customHeight="1">
      <c r="A2633" s="184">
        <v>2631</v>
      </c>
      <c r="B2633" s="46"/>
      <c r="C2633" s="47"/>
      <c r="D2633" s="48"/>
      <c r="E2633" s="49"/>
      <c r="F2633" s="49"/>
      <c r="G2633" s="41" t="str">
        <f>IF(C2633="","",VLOOKUP(WEEKDAY(C2633),LIST!$A$15:$B$21,2,FALSE))</f>
        <v/>
      </c>
      <c r="H2633" s="42" t="str">
        <f>IF(B2633="","",IF(L2633=LIST!$A$80,LIST!$A$78,IF(L2633=LIST!$A$81,LIST!$A$78,IF(L2633=LIST!$A$82,LIST!$A$78,IF(IFERROR(VLOOKUP(B2633,'PHR (Project Hourly Rate)'!B:G,6,FALSE),LIST!$A$78)=0,LIST!$A$79,L2633)))))</f>
        <v/>
      </c>
      <c r="I2633" s="42" t="str">
        <f>IF(B2633="","",IF(L2633=LIST!$A$75,"",IF(K2633=LIST!$A$76,LIST!$A$76,IF(L2633=LIST!$A$77,"",IF(L2633=LIST!$A$78,"",IF(L2633=LIST!$A$80,"",IF(L2633=LIST!$A$72,"",IF(L2633=LIST!$A$73,"",IF(L2633=LIST!$A$81,"",IF(L2633=LIST!$A$82,"",IF(L2633=LIST!$A$79,"",IF(K2633=LIST!$A$75,LIST!$A$75,ROUND(J2633*L2633,2)))))))))))))</f>
        <v/>
      </c>
      <c r="J2633" s="43">
        <f>IF(D2633="",0,IF(K2633=LIST!$A$75,0,IF(K2633=LIST!$A$76,0,IF(K2633=LIST!$A$77,0,IF(K2633=LIST!$A$78,0,(MIN(D2633,8)-K2633))))))</f>
        <v>0</v>
      </c>
      <c r="K2633" s="185" t="str">
        <f>IF(D2633="","",IF('CLAIM FORM'!$M$7="",0,IF(L2633=LIST!$A$78,0,IF('CLAIM FORM'!$M$7="R&amp;D",0,IF(E2633="",LIST!$A$75,IF(F2633=LIST!$F$30,0,IFERROR(((VLOOKUP(E2633,'TRAINING CODE'!B:D,3,FALSE)*MIN(D2633,8))),LIST!$A$76)))))))</f>
        <v/>
      </c>
      <c r="L2633" s="183" t="str">
        <f>IF(B2633="","",IF('CLAIM FORM'!$M$7="",LIST!$A$77,IFERROR(VLOOKUP(B2633,'PHR (Project Hourly Rate)'!B:G,6,FALSE),LIST!$A$78)))</f>
        <v/>
      </c>
    </row>
    <row r="2634" spans="1:12" ht="36" customHeight="1">
      <c r="A2634" s="184">
        <v>2632</v>
      </c>
      <c r="B2634" s="46"/>
      <c r="C2634" s="47"/>
      <c r="D2634" s="48"/>
      <c r="E2634" s="49"/>
      <c r="F2634" s="49"/>
      <c r="G2634" s="41" t="str">
        <f>IF(C2634="","",VLOOKUP(WEEKDAY(C2634),LIST!$A$15:$B$21,2,FALSE))</f>
        <v/>
      </c>
      <c r="H2634" s="42" t="str">
        <f>IF(B2634="","",IF(L2634=LIST!$A$80,LIST!$A$78,IF(L2634=LIST!$A$81,LIST!$A$78,IF(L2634=LIST!$A$82,LIST!$A$78,IF(IFERROR(VLOOKUP(B2634,'PHR (Project Hourly Rate)'!B:G,6,FALSE),LIST!$A$78)=0,LIST!$A$79,L2634)))))</f>
        <v/>
      </c>
      <c r="I2634" s="42" t="str">
        <f>IF(B2634="","",IF(L2634=LIST!$A$75,"",IF(K2634=LIST!$A$76,LIST!$A$76,IF(L2634=LIST!$A$77,"",IF(L2634=LIST!$A$78,"",IF(L2634=LIST!$A$80,"",IF(L2634=LIST!$A$72,"",IF(L2634=LIST!$A$73,"",IF(L2634=LIST!$A$81,"",IF(L2634=LIST!$A$82,"",IF(L2634=LIST!$A$79,"",IF(K2634=LIST!$A$75,LIST!$A$75,ROUND(J2634*L2634,2)))))))))))))</f>
        <v/>
      </c>
      <c r="J2634" s="43">
        <f>IF(D2634="",0,IF(K2634=LIST!$A$75,0,IF(K2634=LIST!$A$76,0,IF(K2634=LIST!$A$77,0,IF(K2634=LIST!$A$78,0,(MIN(D2634,8)-K2634))))))</f>
        <v>0</v>
      </c>
      <c r="K2634" s="185" t="str">
        <f>IF(D2634="","",IF('CLAIM FORM'!$M$7="",0,IF(L2634=LIST!$A$78,0,IF('CLAIM FORM'!$M$7="R&amp;D",0,IF(E2634="",LIST!$A$75,IF(F2634=LIST!$F$30,0,IFERROR(((VLOOKUP(E2634,'TRAINING CODE'!B:D,3,FALSE)*MIN(D2634,8))),LIST!$A$76)))))))</f>
        <v/>
      </c>
      <c r="L2634" s="183" t="str">
        <f>IF(B2634="","",IF('CLAIM FORM'!$M$7="",LIST!$A$77,IFERROR(VLOOKUP(B2634,'PHR (Project Hourly Rate)'!B:G,6,FALSE),LIST!$A$78)))</f>
        <v/>
      </c>
    </row>
    <row r="2635" spans="1:12" ht="36" customHeight="1">
      <c r="A2635" s="184">
        <v>2633</v>
      </c>
      <c r="B2635" s="46"/>
      <c r="C2635" s="47"/>
      <c r="D2635" s="48"/>
      <c r="E2635" s="49"/>
      <c r="F2635" s="49"/>
      <c r="G2635" s="41" t="str">
        <f>IF(C2635="","",VLOOKUP(WEEKDAY(C2635),LIST!$A$15:$B$21,2,FALSE))</f>
        <v/>
      </c>
      <c r="H2635" s="42" t="str">
        <f>IF(B2635="","",IF(L2635=LIST!$A$80,LIST!$A$78,IF(L2635=LIST!$A$81,LIST!$A$78,IF(L2635=LIST!$A$82,LIST!$A$78,IF(IFERROR(VLOOKUP(B2635,'PHR (Project Hourly Rate)'!B:G,6,FALSE),LIST!$A$78)=0,LIST!$A$79,L2635)))))</f>
        <v/>
      </c>
      <c r="I2635" s="42" t="str">
        <f>IF(B2635="","",IF(L2635=LIST!$A$75,"",IF(K2635=LIST!$A$76,LIST!$A$76,IF(L2635=LIST!$A$77,"",IF(L2635=LIST!$A$78,"",IF(L2635=LIST!$A$80,"",IF(L2635=LIST!$A$72,"",IF(L2635=LIST!$A$73,"",IF(L2635=LIST!$A$81,"",IF(L2635=LIST!$A$82,"",IF(L2635=LIST!$A$79,"",IF(K2635=LIST!$A$75,LIST!$A$75,ROUND(J2635*L2635,2)))))))))))))</f>
        <v/>
      </c>
      <c r="J2635" s="43">
        <f>IF(D2635="",0,IF(K2635=LIST!$A$75,0,IF(K2635=LIST!$A$76,0,IF(K2635=LIST!$A$77,0,IF(K2635=LIST!$A$78,0,(MIN(D2635,8)-K2635))))))</f>
        <v>0</v>
      </c>
      <c r="K2635" s="185" t="str">
        <f>IF(D2635="","",IF('CLAIM FORM'!$M$7="",0,IF(L2635=LIST!$A$78,0,IF('CLAIM FORM'!$M$7="R&amp;D",0,IF(E2635="",LIST!$A$75,IF(F2635=LIST!$F$30,0,IFERROR(((VLOOKUP(E2635,'TRAINING CODE'!B:D,3,FALSE)*MIN(D2635,8))),LIST!$A$76)))))))</f>
        <v/>
      </c>
      <c r="L2635" s="183" t="str">
        <f>IF(B2635="","",IF('CLAIM FORM'!$M$7="",LIST!$A$77,IFERROR(VLOOKUP(B2635,'PHR (Project Hourly Rate)'!B:G,6,FALSE),LIST!$A$78)))</f>
        <v/>
      </c>
    </row>
    <row r="2636" spans="1:12" ht="36" customHeight="1">
      <c r="A2636" s="184">
        <v>2634</v>
      </c>
      <c r="B2636" s="46"/>
      <c r="C2636" s="47"/>
      <c r="D2636" s="48"/>
      <c r="E2636" s="49"/>
      <c r="F2636" s="49"/>
      <c r="G2636" s="41" t="str">
        <f>IF(C2636="","",VLOOKUP(WEEKDAY(C2636),LIST!$A$15:$B$21,2,FALSE))</f>
        <v/>
      </c>
      <c r="H2636" s="42" t="str">
        <f>IF(B2636="","",IF(L2636=LIST!$A$80,LIST!$A$78,IF(L2636=LIST!$A$81,LIST!$A$78,IF(L2636=LIST!$A$82,LIST!$A$78,IF(IFERROR(VLOOKUP(B2636,'PHR (Project Hourly Rate)'!B:G,6,FALSE),LIST!$A$78)=0,LIST!$A$79,L2636)))))</f>
        <v/>
      </c>
      <c r="I2636" s="42" t="str">
        <f>IF(B2636="","",IF(L2636=LIST!$A$75,"",IF(K2636=LIST!$A$76,LIST!$A$76,IF(L2636=LIST!$A$77,"",IF(L2636=LIST!$A$78,"",IF(L2636=LIST!$A$80,"",IF(L2636=LIST!$A$72,"",IF(L2636=LIST!$A$73,"",IF(L2636=LIST!$A$81,"",IF(L2636=LIST!$A$82,"",IF(L2636=LIST!$A$79,"",IF(K2636=LIST!$A$75,LIST!$A$75,ROUND(J2636*L2636,2)))))))))))))</f>
        <v/>
      </c>
      <c r="J2636" s="43">
        <f>IF(D2636="",0,IF(K2636=LIST!$A$75,0,IF(K2636=LIST!$A$76,0,IF(K2636=LIST!$A$77,0,IF(K2636=LIST!$A$78,0,(MIN(D2636,8)-K2636))))))</f>
        <v>0</v>
      </c>
      <c r="K2636" s="185" t="str">
        <f>IF(D2636="","",IF('CLAIM FORM'!$M$7="",0,IF(L2636=LIST!$A$78,0,IF('CLAIM FORM'!$M$7="R&amp;D",0,IF(E2636="",LIST!$A$75,IF(F2636=LIST!$F$30,0,IFERROR(((VLOOKUP(E2636,'TRAINING CODE'!B:D,3,FALSE)*MIN(D2636,8))),LIST!$A$76)))))))</f>
        <v/>
      </c>
      <c r="L2636" s="183" t="str">
        <f>IF(B2636="","",IF('CLAIM FORM'!$M$7="",LIST!$A$77,IFERROR(VLOOKUP(B2636,'PHR (Project Hourly Rate)'!B:G,6,FALSE),LIST!$A$78)))</f>
        <v/>
      </c>
    </row>
    <row r="2637" spans="1:12" ht="36" customHeight="1">
      <c r="A2637" s="184">
        <v>2635</v>
      </c>
      <c r="B2637" s="46"/>
      <c r="C2637" s="47"/>
      <c r="D2637" s="48"/>
      <c r="E2637" s="49"/>
      <c r="F2637" s="49"/>
      <c r="G2637" s="41" t="str">
        <f>IF(C2637="","",VLOOKUP(WEEKDAY(C2637),LIST!$A$15:$B$21,2,FALSE))</f>
        <v/>
      </c>
      <c r="H2637" s="42" t="str">
        <f>IF(B2637="","",IF(L2637=LIST!$A$80,LIST!$A$78,IF(L2637=LIST!$A$81,LIST!$A$78,IF(L2637=LIST!$A$82,LIST!$A$78,IF(IFERROR(VLOOKUP(B2637,'PHR (Project Hourly Rate)'!B:G,6,FALSE),LIST!$A$78)=0,LIST!$A$79,L2637)))))</f>
        <v/>
      </c>
      <c r="I2637" s="42" t="str">
        <f>IF(B2637="","",IF(L2637=LIST!$A$75,"",IF(K2637=LIST!$A$76,LIST!$A$76,IF(L2637=LIST!$A$77,"",IF(L2637=LIST!$A$78,"",IF(L2637=LIST!$A$80,"",IF(L2637=LIST!$A$72,"",IF(L2637=LIST!$A$73,"",IF(L2637=LIST!$A$81,"",IF(L2637=LIST!$A$82,"",IF(L2637=LIST!$A$79,"",IF(K2637=LIST!$A$75,LIST!$A$75,ROUND(J2637*L2637,2)))))))))))))</f>
        <v/>
      </c>
      <c r="J2637" s="43">
        <f>IF(D2637="",0,IF(K2637=LIST!$A$75,0,IF(K2637=LIST!$A$76,0,IF(K2637=LIST!$A$77,0,IF(K2637=LIST!$A$78,0,(MIN(D2637,8)-K2637))))))</f>
        <v>0</v>
      </c>
      <c r="K2637" s="185" t="str">
        <f>IF(D2637="","",IF('CLAIM FORM'!$M$7="",0,IF(L2637=LIST!$A$78,0,IF('CLAIM FORM'!$M$7="R&amp;D",0,IF(E2637="",LIST!$A$75,IF(F2637=LIST!$F$30,0,IFERROR(((VLOOKUP(E2637,'TRAINING CODE'!B:D,3,FALSE)*MIN(D2637,8))),LIST!$A$76)))))))</f>
        <v/>
      </c>
      <c r="L2637" s="183" t="str">
        <f>IF(B2637="","",IF('CLAIM FORM'!$M$7="",LIST!$A$77,IFERROR(VLOOKUP(B2637,'PHR (Project Hourly Rate)'!B:G,6,FALSE),LIST!$A$78)))</f>
        <v/>
      </c>
    </row>
    <row r="2638" spans="1:12" ht="36" customHeight="1">
      <c r="A2638" s="184">
        <v>2636</v>
      </c>
      <c r="B2638" s="46"/>
      <c r="C2638" s="47"/>
      <c r="D2638" s="48"/>
      <c r="E2638" s="49"/>
      <c r="F2638" s="49"/>
      <c r="G2638" s="41" t="str">
        <f>IF(C2638="","",VLOOKUP(WEEKDAY(C2638),LIST!$A$15:$B$21,2,FALSE))</f>
        <v/>
      </c>
      <c r="H2638" s="42" t="str">
        <f>IF(B2638="","",IF(L2638=LIST!$A$80,LIST!$A$78,IF(L2638=LIST!$A$81,LIST!$A$78,IF(L2638=LIST!$A$82,LIST!$A$78,IF(IFERROR(VLOOKUP(B2638,'PHR (Project Hourly Rate)'!B:G,6,FALSE),LIST!$A$78)=0,LIST!$A$79,L2638)))))</f>
        <v/>
      </c>
      <c r="I2638" s="42" t="str">
        <f>IF(B2638="","",IF(L2638=LIST!$A$75,"",IF(K2638=LIST!$A$76,LIST!$A$76,IF(L2638=LIST!$A$77,"",IF(L2638=LIST!$A$78,"",IF(L2638=LIST!$A$80,"",IF(L2638=LIST!$A$72,"",IF(L2638=LIST!$A$73,"",IF(L2638=LIST!$A$81,"",IF(L2638=LIST!$A$82,"",IF(L2638=LIST!$A$79,"",IF(K2638=LIST!$A$75,LIST!$A$75,ROUND(J2638*L2638,2)))))))))))))</f>
        <v/>
      </c>
      <c r="J2638" s="43">
        <f>IF(D2638="",0,IF(K2638=LIST!$A$75,0,IF(K2638=LIST!$A$76,0,IF(K2638=LIST!$A$77,0,IF(K2638=LIST!$A$78,0,(MIN(D2638,8)-K2638))))))</f>
        <v>0</v>
      </c>
      <c r="K2638" s="185" t="str">
        <f>IF(D2638="","",IF('CLAIM FORM'!$M$7="",0,IF(L2638=LIST!$A$78,0,IF('CLAIM FORM'!$M$7="R&amp;D",0,IF(E2638="",LIST!$A$75,IF(F2638=LIST!$F$30,0,IFERROR(((VLOOKUP(E2638,'TRAINING CODE'!B:D,3,FALSE)*MIN(D2638,8))),LIST!$A$76)))))))</f>
        <v/>
      </c>
      <c r="L2638" s="183" t="str">
        <f>IF(B2638="","",IF('CLAIM FORM'!$M$7="",LIST!$A$77,IFERROR(VLOOKUP(B2638,'PHR (Project Hourly Rate)'!B:G,6,FALSE),LIST!$A$78)))</f>
        <v/>
      </c>
    </row>
    <row r="2639" spans="1:12" ht="36" customHeight="1">
      <c r="A2639" s="184">
        <v>2637</v>
      </c>
      <c r="B2639" s="46"/>
      <c r="C2639" s="47"/>
      <c r="D2639" s="48"/>
      <c r="E2639" s="49"/>
      <c r="F2639" s="49"/>
      <c r="G2639" s="41" t="str">
        <f>IF(C2639="","",VLOOKUP(WEEKDAY(C2639),LIST!$A$15:$B$21,2,FALSE))</f>
        <v/>
      </c>
      <c r="H2639" s="42" t="str">
        <f>IF(B2639="","",IF(L2639=LIST!$A$80,LIST!$A$78,IF(L2639=LIST!$A$81,LIST!$A$78,IF(L2639=LIST!$A$82,LIST!$A$78,IF(IFERROR(VLOOKUP(B2639,'PHR (Project Hourly Rate)'!B:G,6,FALSE),LIST!$A$78)=0,LIST!$A$79,L2639)))))</f>
        <v/>
      </c>
      <c r="I2639" s="42" t="str">
        <f>IF(B2639="","",IF(L2639=LIST!$A$75,"",IF(K2639=LIST!$A$76,LIST!$A$76,IF(L2639=LIST!$A$77,"",IF(L2639=LIST!$A$78,"",IF(L2639=LIST!$A$80,"",IF(L2639=LIST!$A$72,"",IF(L2639=LIST!$A$73,"",IF(L2639=LIST!$A$81,"",IF(L2639=LIST!$A$82,"",IF(L2639=LIST!$A$79,"",IF(K2639=LIST!$A$75,LIST!$A$75,ROUND(J2639*L2639,2)))))))))))))</f>
        <v/>
      </c>
      <c r="J2639" s="43">
        <f>IF(D2639="",0,IF(K2639=LIST!$A$75,0,IF(K2639=LIST!$A$76,0,IF(K2639=LIST!$A$77,0,IF(K2639=LIST!$A$78,0,(MIN(D2639,8)-K2639))))))</f>
        <v>0</v>
      </c>
      <c r="K2639" s="185" t="str">
        <f>IF(D2639="","",IF('CLAIM FORM'!$M$7="",0,IF(L2639=LIST!$A$78,0,IF('CLAIM FORM'!$M$7="R&amp;D",0,IF(E2639="",LIST!$A$75,IF(F2639=LIST!$F$30,0,IFERROR(((VLOOKUP(E2639,'TRAINING CODE'!B:D,3,FALSE)*MIN(D2639,8))),LIST!$A$76)))))))</f>
        <v/>
      </c>
      <c r="L2639" s="183" t="str">
        <f>IF(B2639="","",IF('CLAIM FORM'!$M$7="",LIST!$A$77,IFERROR(VLOOKUP(B2639,'PHR (Project Hourly Rate)'!B:G,6,FALSE),LIST!$A$78)))</f>
        <v/>
      </c>
    </row>
    <row r="2640" spans="1:12" ht="36" customHeight="1">
      <c r="A2640" s="184">
        <v>2638</v>
      </c>
      <c r="B2640" s="46"/>
      <c r="C2640" s="47"/>
      <c r="D2640" s="48"/>
      <c r="E2640" s="49"/>
      <c r="F2640" s="49"/>
      <c r="G2640" s="41" t="str">
        <f>IF(C2640="","",VLOOKUP(WEEKDAY(C2640),LIST!$A$15:$B$21,2,FALSE))</f>
        <v/>
      </c>
      <c r="H2640" s="42" t="str">
        <f>IF(B2640="","",IF(L2640=LIST!$A$80,LIST!$A$78,IF(L2640=LIST!$A$81,LIST!$A$78,IF(L2640=LIST!$A$82,LIST!$A$78,IF(IFERROR(VLOOKUP(B2640,'PHR (Project Hourly Rate)'!B:G,6,FALSE),LIST!$A$78)=0,LIST!$A$79,L2640)))))</f>
        <v/>
      </c>
      <c r="I2640" s="42" t="str">
        <f>IF(B2640="","",IF(L2640=LIST!$A$75,"",IF(K2640=LIST!$A$76,LIST!$A$76,IF(L2640=LIST!$A$77,"",IF(L2640=LIST!$A$78,"",IF(L2640=LIST!$A$80,"",IF(L2640=LIST!$A$72,"",IF(L2640=LIST!$A$73,"",IF(L2640=LIST!$A$81,"",IF(L2640=LIST!$A$82,"",IF(L2640=LIST!$A$79,"",IF(K2640=LIST!$A$75,LIST!$A$75,ROUND(J2640*L2640,2)))))))))))))</f>
        <v/>
      </c>
      <c r="J2640" s="43">
        <f>IF(D2640="",0,IF(K2640=LIST!$A$75,0,IF(K2640=LIST!$A$76,0,IF(K2640=LIST!$A$77,0,IF(K2640=LIST!$A$78,0,(MIN(D2640,8)-K2640))))))</f>
        <v>0</v>
      </c>
      <c r="K2640" s="185" t="str">
        <f>IF(D2640="","",IF('CLAIM FORM'!$M$7="",0,IF(L2640=LIST!$A$78,0,IF('CLAIM FORM'!$M$7="R&amp;D",0,IF(E2640="",LIST!$A$75,IF(F2640=LIST!$F$30,0,IFERROR(((VLOOKUP(E2640,'TRAINING CODE'!B:D,3,FALSE)*MIN(D2640,8))),LIST!$A$76)))))))</f>
        <v/>
      </c>
      <c r="L2640" s="183" t="str">
        <f>IF(B2640="","",IF('CLAIM FORM'!$M$7="",LIST!$A$77,IFERROR(VLOOKUP(B2640,'PHR (Project Hourly Rate)'!B:G,6,FALSE),LIST!$A$78)))</f>
        <v/>
      </c>
    </row>
    <row r="2641" spans="1:12" ht="36" customHeight="1">
      <c r="A2641" s="184">
        <v>2639</v>
      </c>
      <c r="B2641" s="46"/>
      <c r="C2641" s="47"/>
      <c r="D2641" s="48"/>
      <c r="E2641" s="49"/>
      <c r="F2641" s="49"/>
      <c r="G2641" s="41" t="str">
        <f>IF(C2641="","",VLOOKUP(WEEKDAY(C2641),LIST!$A$15:$B$21,2,FALSE))</f>
        <v/>
      </c>
      <c r="H2641" s="42" t="str">
        <f>IF(B2641="","",IF(L2641=LIST!$A$80,LIST!$A$78,IF(L2641=LIST!$A$81,LIST!$A$78,IF(L2641=LIST!$A$82,LIST!$A$78,IF(IFERROR(VLOOKUP(B2641,'PHR (Project Hourly Rate)'!B:G,6,FALSE),LIST!$A$78)=0,LIST!$A$79,L2641)))))</f>
        <v/>
      </c>
      <c r="I2641" s="42" t="str">
        <f>IF(B2641="","",IF(L2641=LIST!$A$75,"",IF(K2641=LIST!$A$76,LIST!$A$76,IF(L2641=LIST!$A$77,"",IF(L2641=LIST!$A$78,"",IF(L2641=LIST!$A$80,"",IF(L2641=LIST!$A$72,"",IF(L2641=LIST!$A$73,"",IF(L2641=LIST!$A$81,"",IF(L2641=LIST!$A$82,"",IF(L2641=LIST!$A$79,"",IF(K2641=LIST!$A$75,LIST!$A$75,ROUND(J2641*L2641,2)))))))))))))</f>
        <v/>
      </c>
      <c r="J2641" s="43">
        <f>IF(D2641="",0,IF(K2641=LIST!$A$75,0,IF(K2641=LIST!$A$76,0,IF(K2641=LIST!$A$77,0,IF(K2641=LIST!$A$78,0,(MIN(D2641,8)-K2641))))))</f>
        <v>0</v>
      </c>
      <c r="K2641" s="185" t="str">
        <f>IF(D2641="","",IF('CLAIM FORM'!$M$7="",0,IF(L2641=LIST!$A$78,0,IF('CLAIM FORM'!$M$7="R&amp;D",0,IF(E2641="",LIST!$A$75,IF(F2641=LIST!$F$30,0,IFERROR(((VLOOKUP(E2641,'TRAINING CODE'!B:D,3,FALSE)*MIN(D2641,8))),LIST!$A$76)))))))</f>
        <v/>
      </c>
      <c r="L2641" s="183" t="str">
        <f>IF(B2641="","",IF('CLAIM FORM'!$M$7="",LIST!$A$77,IFERROR(VLOOKUP(B2641,'PHR (Project Hourly Rate)'!B:G,6,FALSE),LIST!$A$78)))</f>
        <v/>
      </c>
    </row>
    <row r="2642" spans="1:12" ht="36" customHeight="1">
      <c r="A2642" s="184">
        <v>2640</v>
      </c>
      <c r="B2642" s="46"/>
      <c r="C2642" s="47"/>
      <c r="D2642" s="48"/>
      <c r="E2642" s="49"/>
      <c r="F2642" s="49"/>
      <c r="G2642" s="41" t="str">
        <f>IF(C2642="","",VLOOKUP(WEEKDAY(C2642),LIST!$A$15:$B$21,2,FALSE))</f>
        <v/>
      </c>
      <c r="H2642" s="42" t="str">
        <f>IF(B2642="","",IF(L2642=LIST!$A$80,LIST!$A$78,IF(L2642=LIST!$A$81,LIST!$A$78,IF(L2642=LIST!$A$82,LIST!$A$78,IF(IFERROR(VLOOKUP(B2642,'PHR (Project Hourly Rate)'!B:G,6,FALSE),LIST!$A$78)=0,LIST!$A$79,L2642)))))</f>
        <v/>
      </c>
      <c r="I2642" s="42" t="str">
        <f>IF(B2642="","",IF(L2642=LIST!$A$75,"",IF(K2642=LIST!$A$76,LIST!$A$76,IF(L2642=LIST!$A$77,"",IF(L2642=LIST!$A$78,"",IF(L2642=LIST!$A$80,"",IF(L2642=LIST!$A$72,"",IF(L2642=LIST!$A$73,"",IF(L2642=LIST!$A$81,"",IF(L2642=LIST!$A$82,"",IF(L2642=LIST!$A$79,"",IF(K2642=LIST!$A$75,LIST!$A$75,ROUND(J2642*L2642,2)))))))))))))</f>
        <v/>
      </c>
      <c r="J2642" s="43">
        <f>IF(D2642="",0,IF(K2642=LIST!$A$75,0,IF(K2642=LIST!$A$76,0,IF(K2642=LIST!$A$77,0,IF(K2642=LIST!$A$78,0,(MIN(D2642,8)-K2642))))))</f>
        <v>0</v>
      </c>
      <c r="K2642" s="185" t="str">
        <f>IF(D2642="","",IF('CLAIM FORM'!$M$7="",0,IF(L2642=LIST!$A$78,0,IF('CLAIM FORM'!$M$7="R&amp;D",0,IF(E2642="",LIST!$A$75,IF(F2642=LIST!$F$30,0,IFERROR(((VLOOKUP(E2642,'TRAINING CODE'!B:D,3,FALSE)*MIN(D2642,8))),LIST!$A$76)))))))</f>
        <v/>
      </c>
      <c r="L2642" s="183" t="str">
        <f>IF(B2642="","",IF('CLAIM FORM'!$M$7="",LIST!$A$77,IFERROR(VLOOKUP(B2642,'PHR (Project Hourly Rate)'!B:G,6,FALSE),LIST!$A$78)))</f>
        <v/>
      </c>
    </row>
    <row r="2643" spans="1:12" ht="36" customHeight="1">
      <c r="A2643" s="184">
        <v>2641</v>
      </c>
      <c r="B2643" s="46"/>
      <c r="C2643" s="47"/>
      <c r="D2643" s="48"/>
      <c r="E2643" s="49"/>
      <c r="F2643" s="49"/>
      <c r="G2643" s="41" t="str">
        <f>IF(C2643="","",VLOOKUP(WEEKDAY(C2643),LIST!$A$15:$B$21,2,FALSE))</f>
        <v/>
      </c>
      <c r="H2643" s="42" t="str">
        <f>IF(B2643="","",IF(L2643=LIST!$A$80,LIST!$A$78,IF(L2643=LIST!$A$81,LIST!$A$78,IF(L2643=LIST!$A$82,LIST!$A$78,IF(IFERROR(VLOOKUP(B2643,'PHR (Project Hourly Rate)'!B:G,6,FALSE),LIST!$A$78)=0,LIST!$A$79,L2643)))))</f>
        <v/>
      </c>
      <c r="I2643" s="42" t="str">
        <f>IF(B2643="","",IF(L2643=LIST!$A$75,"",IF(K2643=LIST!$A$76,LIST!$A$76,IF(L2643=LIST!$A$77,"",IF(L2643=LIST!$A$78,"",IF(L2643=LIST!$A$80,"",IF(L2643=LIST!$A$72,"",IF(L2643=LIST!$A$73,"",IF(L2643=LIST!$A$81,"",IF(L2643=LIST!$A$82,"",IF(L2643=LIST!$A$79,"",IF(K2643=LIST!$A$75,LIST!$A$75,ROUND(J2643*L2643,2)))))))))))))</f>
        <v/>
      </c>
      <c r="J2643" s="43">
        <f>IF(D2643="",0,IF(K2643=LIST!$A$75,0,IF(K2643=LIST!$A$76,0,IF(K2643=LIST!$A$77,0,IF(K2643=LIST!$A$78,0,(MIN(D2643,8)-K2643))))))</f>
        <v>0</v>
      </c>
      <c r="K2643" s="185" t="str">
        <f>IF(D2643="","",IF('CLAIM FORM'!$M$7="",0,IF(L2643=LIST!$A$78,0,IF('CLAIM FORM'!$M$7="R&amp;D",0,IF(E2643="",LIST!$A$75,IF(F2643=LIST!$F$30,0,IFERROR(((VLOOKUP(E2643,'TRAINING CODE'!B:D,3,FALSE)*MIN(D2643,8))),LIST!$A$76)))))))</f>
        <v/>
      </c>
      <c r="L2643" s="183" t="str">
        <f>IF(B2643="","",IF('CLAIM FORM'!$M$7="",LIST!$A$77,IFERROR(VLOOKUP(B2643,'PHR (Project Hourly Rate)'!B:G,6,FALSE),LIST!$A$78)))</f>
        <v/>
      </c>
    </row>
    <row r="2644" spans="1:12" ht="36" customHeight="1">
      <c r="A2644" s="184">
        <v>2642</v>
      </c>
      <c r="B2644" s="46"/>
      <c r="C2644" s="47"/>
      <c r="D2644" s="48"/>
      <c r="E2644" s="49"/>
      <c r="F2644" s="49"/>
      <c r="G2644" s="41" t="str">
        <f>IF(C2644="","",VLOOKUP(WEEKDAY(C2644),LIST!$A$15:$B$21,2,FALSE))</f>
        <v/>
      </c>
      <c r="H2644" s="42" t="str">
        <f>IF(B2644="","",IF(L2644=LIST!$A$80,LIST!$A$78,IF(L2644=LIST!$A$81,LIST!$A$78,IF(L2644=LIST!$A$82,LIST!$A$78,IF(IFERROR(VLOOKUP(B2644,'PHR (Project Hourly Rate)'!B:G,6,FALSE),LIST!$A$78)=0,LIST!$A$79,L2644)))))</f>
        <v/>
      </c>
      <c r="I2644" s="42" t="str">
        <f>IF(B2644="","",IF(L2644=LIST!$A$75,"",IF(K2644=LIST!$A$76,LIST!$A$76,IF(L2644=LIST!$A$77,"",IF(L2644=LIST!$A$78,"",IF(L2644=LIST!$A$80,"",IF(L2644=LIST!$A$72,"",IF(L2644=LIST!$A$73,"",IF(L2644=LIST!$A$81,"",IF(L2644=LIST!$A$82,"",IF(L2644=LIST!$A$79,"",IF(K2644=LIST!$A$75,LIST!$A$75,ROUND(J2644*L2644,2)))))))))))))</f>
        <v/>
      </c>
      <c r="J2644" s="43">
        <f>IF(D2644="",0,IF(K2644=LIST!$A$75,0,IF(K2644=LIST!$A$76,0,IF(K2644=LIST!$A$77,0,IF(K2644=LIST!$A$78,0,(MIN(D2644,8)-K2644))))))</f>
        <v>0</v>
      </c>
      <c r="K2644" s="185" t="str">
        <f>IF(D2644="","",IF('CLAIM FORM'!$M$7="",0,IF(L2644=LIST!$A$78,0,IF('CLAIM FORM'!$M$7="R&amp;D",0,IF(E2644="",LIST!$A$75,IF(F2644=LIST!$F$30,0,IFERROR(((VLOOKUP(E2644,'TRAINING CODE'!B:D,3,FALSE)*MIN(D2644,8))),LIST!$A$76)))))))</f>
        <v/>
      </c>
      <c r="L2644" s="183" t="str">
        <f>IF(B2644="","",IF('CLAIM FORM'!$M$7="",LIST!$A$77,IFERROR(VLOOKUP(B2644,'PHR (Project Hourly Rate)'!B:G,6,FALSE),LIST!$A$78)))</f>
        <v/>
      </c>
    </row>
    <row r="2645" spans="1:12" ht="36" customHeight="1">
      <c r="A2645" s="184">
        <v>2643</v>
      </c>
      <c r="B2645" s="46"/>
      <c r="C2645" s="47"/>
      <c r="D2645" s="48"/>
      <c r="E2645" s="49"/>
      <c r="F2645" s="49"/>
      <c r="G2645" s="41" t="str">
        <f>IF(C2645="","",VLOOKUP(WEEKDAY(C2645),LIST!$A$15:$B$21,2,FALSE))</f>
        <v/>
      </c>
      <c r="H2645" s="42" t="str">
        <f>IF(B2645="","",IF(L2645=LIST!$A$80,LIST!$A$78,IF(L2645=LIST!$A$81,LIST!$A$78,IF(L2645=LIST!$A$82,LIST!$A$78,IF(IFERROR(VLOOKUP(B2645,'PHR (Project Hourly Rate)'!B:G,6,FALSE),LIST!$A$78)=0,LIST!$A$79,L2645)))))</f>
        <v/>
      </c>
      <c r="I2645" s="42" t="str">
        <f>IF(B2645="","",IF(L2645=LIST!$A$75,"",IF(K2645=LIST!$A$76,LIST!$A$76,IF(L2645=LIST!$A$77,"",IF(L2645=LIST!$A$78,"",IF(L2645=LIST!$A$80,"",IF(L2645=LIST!$A$72,"",IF(L2645=LIST!$A$73,"",IF(L2645=LIST!$A$81,"",IF(L2645=LIST!$A$82,"",IF(L2645=LIST!$A$79,"",IF(K2645=LIST!$A$75,LIST!$A$75,ROUND(J2645*L2645,2)))))))))))))</f>
        <v/>
      </c>
      <c r="J2645" s="43">
        <f>IF(D2645="",0,IF(K2645=LIST!$A$75,0,IF(K2645=LIST!$A$76,0,IF(K2645=LIST!$A$77,0,IF(K2645=LIST!$A$78,0,(MIN(D2645,8)-K2645))))))</f>
        <v>0</v>
      </c>
      <c r="K2645" s="185" t="str">
        <f>IF(D2645="","",IF('CLAIM FORM'!$M$7="",0,IF(L2645=LIST!$A$78,0,IF('CLAIM FORM'!$M$7="R&amp;D",0,IF(E2645="",LIST!$A$75,IF(F2645=LIST!$F$30,0,IFERROR(((VLOOKUP(E2645,'TRAINING CODE'!B:D,3,FALSE)*MIN(D2645,8))),LIST!$A$76)))))))</f>
        <v/>
      </c>
      <c r="L2645" s="183" t="str">
        <f>IF(B2645="","",IF('CLAIM FORM'!$M$7="",LIST!$A$77,IFERROR(VLOOKUP(B2645,'PHR (Project Hourly Rate)'!B:G,6,FALSE),LIST!$A$78)))</f>
        <v/>
      </c>
    </row>
    <row r="2646" spans="1:12" ht="36" customHeight="1">
      <c r="A2646" s="184">
        <v>2644</v>
      </c>
      <c r="B2646" s="46"/>
      <c r="C2646" s="47"/>
      <c r="D2646" s="48"/>
      <c r="E2646" s="49"/>
      <c r="F2646" s="49"/>
      <c r="G2646" s="41" t="str">
        <f>IF(C2646="","",VLOOKUP(WEEKDAY(C2646),LIST!$A$15:$B$21,2,FALSE))</f>
        <v/>
      </c>
      <c r="H2646" s="42" t="str">
        <f>IF(B2646="","",IF(L2646=LIST!$A$80,LIST!$A$78,IF(L2646=LIST!$A$81,LIST!$A$78,IF(L2646=LIST!$A$82,LIST!$A$78,IF(IFERROR(VLOOKUP(B2646,'PHR (Project Hourly Rate)'!B:G,6,FALSE),LIST!$A$78)=0,LIST!$A$79,L2646)))))</f>
        <v/>
      </c>
      <c r="I2646" s="42" t="str">
        <f>IF(B2646="","",IF(L2646=LIST!$A$75,"",IF(K2646=LIST!$A$76,LIST!$A$76,IF(L2646=LIST!$A$77,"",IF(L2646=LIST!$A$78,"",IF(L2646=LIST!$A$80,"",IF(L2646=LIST!$A$72,"",IF(L2646=LIST!$A$73,"",IF(L2646=LIST!$A$81,"",IF(L2646=LIST!$A$82,"",IF(L2646=LIST!$A$79,"",IF(K2646=LIST!$A$75,LIST!$A$75,ROUND(J2646*L2646,2)))))))))))))</f>
        <v/>
      </c>
      <c r="J2646" s="43">
        <f>IF(D2646="",0,IF(K2646=LIST!$A$75,0,IF(K2646=LIST!$A$76,0,IF(K2646=LIST!$A$77,0,IF(K2646=LIST!$A$78,0,(MIN(D2646,8)-K2646))))))</f>
        <v>0</v>
      </c>
      <c r="K2646" s="185" t="str">
        <f>IF(D2646="","",IF('CLAIM FORM'!$M$7="",0,IF(L2646=LIST!$A$78,0,IF('CLAIM FORM'!$M$7="R&amp;D",0,IF(E2646="",LIST!$A$75,IF(F2646=LIST!$F$30,0,IFERROR(((VLOOKUP(E2646,'TRAINING CODE'!B:D,3,FALSE)*MIN(D2646,8))),LIST!$A$76)))))))</f>
        <v/>
      </c>
      <c r="L2646" s="183" t="str">
        <f>IF(B2646="","",IF('CLAIM FORM'!$M$7="",LIST!$A$77,IFERROR(VLOOKUP(B2646,'PHR (Project Hourly Rate)'!B:G,6,FALSE),LIST!$A$78)))</f>
        <v/>
      </c>
    </row>
    <row r="2647" spans="1:12" ht="36" customHeight="1">
      <c r="A2647" s="184">
        <v>2645</v>
      </c>
      <c r="B2647" s="46"/>
      <c r="C2647" s="47"/>
      <c r="D2647" s="48"/>
      <c r="E2647" s="49"/>
      <c r="F2647" s="49"/>
      <c r="G2647" s="41" t="str">
        <f>IF(C2647="","",VLOOKUP(WEEKDAY(C2647),LIST!$A$15:$B$21,2,FALSE))</f>
        <v/>
      </c>
      <c r="H2647" s="42" t="str">
        <f>IF(B2647="","",IF(L2647=LIST!$A$80,LIST!$A$78,IF(L2647=LIST!$A$81,LIST!$A$78,IF(L2647=LIST!$A$82,LIST!$A$78,IF(IFERROR(VLOOKUP(B2647,'PHR (Project Hourly Rate)'!B:G,6,FALSE),LIST!$A$78)=0,LIST!$A$79,L2647)))))</f>
        <v/>
      </c>
      <c r="I2647" s="42" t="str">
        <f>IF(B2647="","",IF(L2647=LIST!$A$75,"",IF(K2647=LIST!$A$76,LIST!$A$76,IF(L2647=LIST!$A$77,"",IF(L2647=LIST!$A$78,"",IF(L2647=LIST!$A$80,"",IF(L2647=LIST!$A$72,"",IF(L2647=LIST!$A$73,"",IF(L2647=LIST!$A$81,"",IF(L2647=LIST!$A$82,"",IF(L2647=LIST!$A$79,"",IF(K2647=LIST!$A$75,LIST!$A$75,ROUND(J2647*L2647,2)))))))))))))</f>
        <v/>
      </c>
      <c r="J2647" s="43">
        <f>IF(D2647="",0,IF(K2647=LIST!$A$75,0,IF(K2647=LIST!$A$76,0,IF(K2647=LIST!$A$77,0,IF(K2647=LIST!$A$78,0,(MIN(D2647,8)-K2647))))))</f>
        <v>0</v>
      </c>
      <c r="K2647" s="185" t="str">
        <f>IF(D2647="","",IF('CLAIM FORM'!$M$7="",0,IF(L2647=LIST!$A$78,0,IF('CLAIM FORM'!$M$7="R&amp;D",0,IF(E2647="",LIST!$A$75,IF(F2647=LIST!$F$30,0,IFERROR(((VLOOKUP(E2647,'TRAINING CODE'!B:D,3,FALSE)*MIN(D2647,8))),LIST!$A$76)))))))</f>
        <v/>
      </c>
      <c r="L2647" s="183" t="str">
        <f>IF(B2647="","",IF('CLAIM FORM'!$M$7="",LIST!$A$77,IFERROR(VLOOKUP(B2647,'PHR (Project Hourly Rate)'!B:G,6,FALSE),LIST!$A$78)))</f>
        <v/>
      </c>
    </row>
    <row r="2648" spans="1:12" ht="36" customHeight="1">
      <c r="A2648" s="184">
        <v>2646</v>
      </c>
      <c r="B2648" s="46"/>
      <c r="C2648" s="47"/>
      <c r="D2648" s="48"/>
      <c r="E2648" s="49"/>
      <c r="F2648" s="49"/>
      <c r="G2648" s="41" t="str">
        <f>IF(C2648="","",VLOOKUP(WEEKDAY(C2648),LIST!$A$15:$B$21,2,FALSE))</f>
        <v/>
      </c>
      <c r="H2648" s="42" t="str">
        <f>IF(B2648="","",IF(L2648=LIST!$A$80,LIST!$A$78,IF(L2648=LIST!$A$81,LIST!$A$78,IF(L2648=LIST!$A$82,LIST!$A$78,IF(IFERROR(VLOOKUP(B2648,'PHR (Project Hourly Rate)'!B:G,6,FALSE),LIST!$A$78)=0,LIST!$A$79,L2648)))))</f>
        <v/>
      </c>
      <c r="I2648" s="42" t="str">
        <f>IF(B2648="","",IF(L2648=LIST!$A$75,"",IF(K2648=LIST!$A$76,LIST!$A$76,IF(L2648=LIST!$A$77,"",IF(L2648=LIST!$A$78,"",IF(L2648=LIST!$A$80,"",IF(L2648=LIST!$A$72,"",IF(L2648=LIST!$A$73,"",IF(L2648=LIST!$A$81,"",IF(L2648=LIST!$A$82,"",IF(L2648=LIST!$A$79,"",IF(K2648=LIST!$A$75,LIST!$A$75,ROUND(J2648*L2648,2)))))))))))))</f>
        <v/>
      </c>
      <c r="J2648" s="43">
        <f>IF(D2648="",0,IF(K2648=LIST!$A$75,0,IF(K2648=LIST!$A$76,0,IF(K2648=LIST!$A$77,0,IF(K2648=LIST!$A$78,0,(MIN(D2648,8)-K2648))))))</f>
        <v>0</v>
      </c>
      <c r="K2648" s="185" t="str">
        <f>IF(D2648="","",IF('CLAIM FORM'!$M$7="",0,IF(L2648=LIST!$A$78,0,IF('CLAIM FORM'!$M$7="R&amp;D",0,IF(E2648="",LIST!$A$75,IF(F2648=LIST!$F$30,0,IFERROR(((VLOOKUP(E2648,'TRAINING CODE'!B:D,3,FALSE)*MIN(D2648,8))),LIST!$A$76)))))))</f>
        <v/>
      </c>
      <c r="L2648" s="183" t="str">
        <f>IF(B2648="","",IF('CLAIM FORM'!$M$7="",LIST!$A$77,IFERROR(VLOOKUP(B2648,'PHR (Project Hourly Rate)'!B:G,6,FALSE),LIST!$A$78)))</f>
        <v/>
      </c>
    </row>
    <row r="2649" spans="1:12" ht="36" customHeight="1">
      <c r="A2649" s="184">
        <v>2647</v>
      </c>
      <c r="B2649" s="46"/>
      <c r="C2649" s="47"/>
      <c r="D2649" s="48"/>
      <c r="E2649" s="49"/>
      <c r="F2649" s="49"/>
      <c r="G2649" s="41" t="str">
        <f>IF(C2649="","",VLOOKUP(WEEKDAY(C2649),LIST!$A$15:$B$21,2,FALSE))</f>
        <v/>
      </c>
      <c r="H2649" s="42" t="str">
        <f>IF(B2649="","",IF(L2649=LIST!$A$80,LIST!$A$78,IF(L2649=LIST!$A$81,LIST!$A$78,IF(L2649=LIST!$A$82,LIST!$A$78,IF(IFERROR(VLOOKUP(B2649,'PHR (Project Hourly Rate)'!B:G,6,FALSE),LIST!$A$78)=0,LIST!$A$79,L2649)))))</f>
        <v/>
      </c>
      <c r="I2649" s="42" t="str">
        <f>IF(B2649="","",IF(L2649=LIST!$A$75,"",IF(K2649=LIST!$A$76,LIST!$A$76,IF(L2649=LIST!$A$77,"",IF(L2649=LIST!$A$78,"",IF(L2649=LIST!$A$80,"",IF(L2649=LIST!$A$72,"",IF(L2649=LIST!$A$73,"",IF(L2649=LIST!$A$81,"",IF(L2649=LIST!$A$82,"",IF(L2649=LIST!$A$79,"",IF(K2649=LIST!$A$75,LIST!$A$75,ROUND(J2649*L2649,2)))))))))))))</f>
        <v/>
      </c>
      <c r="J2649" s="43">
        <f>IF(D2649="",0,IF(K2649=LIST!$A$75,0,IF(K2649=LIST!$A$76,0,IF(K2649=LIST!$A$77,0,IF(K2649=LIST!$A$78,0,(MIN(D2649,8)-K2649))))))</f>
        <v>0</v>
      </c>
      <c r="K2649" s="185" t="str">
        <f>IF(D2649="","",IF('CLAIM FORM'!$M$7="",0,IF(L2649=LIST!$A$78,0,IF('CLAIM FORM'!$M$7="R&amp;D",0,IF(E2649="",LIST!$A$75,IF(F2649=LIST!$F$30,0,IFERROR(((VLOOKUP(E2649,'TRAINING CODE'!B:D,3,FALSE)*MIN(D2649,8))),LIST!$A$76)))))))</f>
        <v/>
      </c>
      <c r="L2649" s="183" t="str">
        <f>IF(B2649="","",IF('CLAIM FORM'!$M$7="",LIST!$A$77,IFERROR(VLOOKUP(B2649,'PHR (Project Hourly Rate)'!B:G,6,FALSE),LIST!$A$78)))</f>
        <v/>
      </c>
    </row>
    <row r="2650" spans="1:12" ht="36" customHeight="1">
      <c r="A2650" s="184">
        <v>2648</v>
      </c>
      <c r="B2650" s="46"/>
      <c r="C2650" s="47"/>
      <c r="D2650" s="48"/>
      <c r="E2650" s="49"/>
      <c r="F2650" s="49"/>
      <c r="G2650" s="41" t="str">
        <f>IF(C2650="","",VLOOKUP(WEEKDAY(C2650),LIST!$A$15:$B$21,2,FALSE))</f>
        <v/>
      </c>
      <c r="H2650" s="42" t="str">
        <f>IF(B2650="","",IF(L2650=LIST!$A$80,LIST!$A$78,IF(L2650=LIST!$A$81,LIST!$A$78,IF(L2650=LIST!$A$82,LIST!$A$78,IF(IFERROR(VLOOKUP(B2650,'PHR (Project Hourly Rate)'!B:G,6,FALSE),LIST!$A$78)=0,LIST!$A$79,L2650)))))</f>
        <v/>
      </c>
      <c r="I2650" s="42" t="str">
        <f>IF(B2650="","",IF(L2650=LIST!$A$75,"",IF(K2650=LIST!$A$76,LIST!$A$76,IF(L2650=LIST!$A$77,"",IF(L2650=LIST!$A$78,"",IF(L2650=LIST!$A$80,"",IF(L2650=LIST!$A$72,"",IF(L2650=LIST!$A$73,"",IF(L2650=LIST!$A$81,"",IF(L2650=LIST!$A$82,"",IF(L2650=LIST!$A$79,"",IF(K2650=LIST!$A$75,LIST!$A$75,ROUND(J2650*L2650,2)))))))))))))</f>
        <v/>
      </c>
      <c r="J2650" s="43">
        <f>IF(D2650="",0,IF(K2650=LIST!$A$75,0,IF(K2650=LIST!$A$76,0,IF(K2650=LIST!$A$77,0,IF(K2650=LIST!$A$78,0,(MIN(D2650,8)-K2650))))))</f>
        <v>0</v>
      </c>
      <c r="K2650" s="185" t="str">
        <f>IF(D2650="","",IF('CLAIM FORM'!$M$7="",0,IF(L2650=LIST!$A$78,0,IF('CLAIM FORM'!$M$7="R&amp;D",0,IF(E2650="",LIST!$A$75,IF(F2650=LIST!$F$30,0,IFERROR(((VLOOKUP(E2650,'TRAINING CODE'!B:D,3,FALSE)*MIN(D2650,8))),LIST!$A$76)))))))</f>
        <v/>
      </c>
      <c r="L2650" s="183" t="str">
        <f>IF(B2650="","",IF('CLAIM FORM'!$M$7="",LIST!$A$77,IFERROR(VLOOKUP(B2650,'PHR (Project Hourly Rate)'!B:G,6,FALSE),LIST!$A$78)))</f>
        <v/>
      </c>
    </row>
    <row r="2651" spans="1:12" ht="36" customHeight="1">
      <c r="A2651" s="184">
        <v>2649</v>
      </c>
      <c r="B2651" s="46"/>
      <c r="C2651" s="47"/>
      <c r="D2651" s="48"/>
      <c r="E2651" s="49"/>
      <c r="F2651" s="49"/>
      <c r="G2651" s="41" t="str">
        <f>IF(C2651="","",VLOOKUP(WEEKDAY(C2651),LIST!$A$15:$B$21,2,FALSE))</f>
        <v/>
      </c>
      <c r="H2651" s="42" t="str">
        <f>IF(B2651="","",IF(L2651=LIST!$A$80,LIST!$A$78,IF(L2651=LIST!$A$81,LIST!$A$78,IF(L2651=LIST!$A$82,LIST!$A$78,IF(IFERROR(VLOOKUP(B2651,'PHR (Project Hourly Rate)'!B:G,6,FALSE),LIST!$A$78)=0,LIST!$A$79,L2651)))))</f>
        <v/>
      </c>
      <c r="I2651" s="42" t="str">
        <f>IF(B2651="","",IF(L2651=LIST!$A$75,"",IF(K2651=LIST!$A$76,LIST!$A$76,IF(L2651=LIST!$A$77,"",IF(L2651=LIST!$A$78,"",IF(L2651=LIST!$A$80,"",IF(L2651=LIST!$A$72,"",IF(L2651=LIST!$A$73,"",IF(L2651=LIST!$A$81,"",IF(L2651=LIST!$A$82,"",IF(L2651=LIST!$A$79,"",IF(K2651=LIST!$A$75,LIST!$A$75,ROUND(J2651*L2651,2)))))))))))))</f>
        <v/>
      </c>
      <c r="J2651" s="43">
        <f>IF(D2651="",0,IF(K2651=LIST!$A$75,0,IF(K2651=LIST!$A$76,0,IF(K2651=LIST!$A$77,0,IF(K2651=LIST!$A$78,0,(MIN(D2651,8)-K2651))))))</f>
        <v>0</v>
      </c>
      <c r="K2651" s="185" t="str">
        <f>IF(D2651="","",IF('CLAIM FORM'!$M$7="",0,IF(L2651=LIST!$A$78,0,IF('CLAIM FORM'!$M$7="R&amp;D",0,IF(E2651="",LIST!$A$75,IF(F2651=LIST!$F$30,0,IFERROR(((VLOOKUP(E2651,'TRAINING CODE'!B:D,3,FALSE)*MIN(D2651,8))),LIST!$A$76)))))))</f>
        <v/>
      </c>
      <c r="L2651" s="183" t="str">
        <f>IF(B2651="","",IF('CLAIM FORM'!$M$7="",LIST!$A$77,IFERROR(VLOOKUP(B2651,'PHR (Project Hourly Rate)'!B:G,6,FALSE),LIST!$A$78)))</f>
        <v/>
      </c>
    </row>
    <row r="2652" spans="1:12" ht="36" customHeight="1">
      <c r="A2652" s="184">
        <v>2650</v>
      </c>
      <c r="B2652" s="46"/>
      <c r="C2652" s="47"/>
      <c r="D2652" s="48"/>
      <c r="E2652" s="49"/>
      <c r="F2652" s="49"/>
      <c r="G2652" s="41" t="str">
        <f>IF(C2652="","",VLOOKUP(WEEKDAY(C2652),LIST!$A$15:$B$21,2,FALSE))</f>
        <v/>
      </c>
      <c r="H2652" s="42" t="str">
        <f>IF(B2652="","",IF(L2652=LIST!$A$80,LIST!$A$78,IF(L2652=LIST!$A$81,LIST!$A$78,IF(L2652=LIST!$A$82,LIST!$A$78,IF(IFERROR(VLOOKUP(B2652,'PHR (Project Hourly Rate)'!B:G,6,FALSE),LIST!$A$78)=0,LIST!$A$79,L2652)))))</f>
        <v/>
      </c>
      <c r="I2652" s="42" t="str">
        <f>IF(B2652="","",IF(L2652=LIST!$A$75,"",IF(K2652=LIST!$A$76,LIST!$A$76,IF(L2652=LIST!$A$77,"",IF(L2652=LIST!$A$78,"",IF(L2652=LIST!$A$80,"",IF(L2652=LIST!$A$72,"",IF(L2652=LIST!$A$73,"",IF(L2652=LIST!$A$81,"",IF(L2652=LIST!$A$82,"",IF(L2652=LIST!$A$79,"",IF(K2652=LIST!$A$75,LIST!$A$75,ROUND(J2652*L2652,2)))))))))))))</f>
        <v/>
      </c>
      <c r="J2652" s="43">
        <f>IF(D2652="",0,IF(K2652=LIST!$A$75,0,IF(K2652=LIST!$A$76,0,IF(K2652=LIST!$A$77,0,IF(K2652=LIST!$A$78,0,(MIN(D2652,8)-K2652))))))</f>
        <v>0</v>
      </c>
      <c r="K2652" s="185" t="str">
        <f>IF(D2652="","",IF('CLAIM FORM'!$M$7="",0,IF(L2652=LIST!$A$78,0,IF('CLAIM FORM'!$M$7="R&amp;D",0,IF(E2652="",LIST!$A$75,IF(F2652=LIST!$F$30,0,IFERROR(((VLOOKUP(E2652,'TRAINING CODE'!B:D,3,FALSE)*MIN(D2652,8))),LIST!$A$76)))))))</f>
        <v/>
      </c>
      <c r="L2652" s="183" t="str">
        <f>IF(B2652="","",IF('CLAIM FORM'!$M$7="",LIST!$A$77,IFERROR(VLOOKUP(B2652,'PHR (Project Hourly Rate)'!B:G,6,FALSE),LIST!$A$78)))</f>
        <v/>
      </c>
    </row>
    <row r="2653" spans="1:12" ht="36" customHeight="1">
      <c r="A2653" s="184">
        <v>2651</v>
      </c>
      <c r="B2653" s="46"/>
      <c r="C2653" s="47"/>
      <c r="D2653" s="48"/>
      <c r="E2653" s="49"/>
      <c r="F2653" s="49"/>
      <c r="G2653" s="41" t="str">
        <f>IF(C2653="","",VLOOKUP(WEEKDAY(C2653),LIST!$A$15:$B$21,2,FALSE))</f>
        <v/>
      </c>
      <c r="H2653" s="42" t="str">
        <f>IF(B2653="","",IF(L2653=LIST!$A$80,LIST!$A$78,IF(L2653=LIST!$A$81,LIST!$A$78,IF(L2653=LIST!$A$82,LIST!$A$78,IF(IFERROR(VLOOKUP(B2653,'PHR (Project Hourly Rate)'!B:G,6,FALSE),LIST!$A$78)=0,LIST!$A$79,L2653)))))</f>
        <v/>
      </c>
      <c r="I2653" s="42" t="str">
        <f>IF(B2653="","",IF(L2653=LIST!$A$75,"",IF(K2653=LIST!$A$76,LIST!$A$76,IF(L2653=LIST!$A$77,"",IF(L2653=LIST!$A$78,"",IF(L2653=LIST!$A$80,"",IF(L2653=LIST!$A$72,"",IF(L2653=LIST!$A$73,"",IF(L2653=LIST!$A$81,"",IF(L2653=LIST!$A$82,"",IF(L2653=LIST!$A$79,"",IF(K2653=LIST!$A$75,LIST!$A$75,ROUND(J2653*L2653,2)))))))))))))</f>
        <v/>
      </c>
      <c r="J2653" s="43">
        <f>IF(D2653="",0,IF(K2653=LIST!$A$75,0,IF(K2653=LIST!$A$76,0,IF(K2653=LIST!$A$77,0,IF(K2653=LIST!$A$78,0,(MIN(D2653,8)-K2653))))))</f>
        <v>0</v>
      </c>
      <c r="K2653" s="185" t="str">
        <f>IF(D2653="","",IF('CLAIM FORM'!$M$7="",0,IF(L2653=LIST!$A$78,0,IF('CLAIM FORM'!$M$7="R&amp;D",0,IF(E2653="",LIST!$A$75,IF(F2653=LIST!$F$30,0,IFERROR(((VLOOKUP(E2653,'TRAINING CODE'!B:D,3,FALSE)*MIN(D2653,8))),LIST!$A$76)))))))</f>
        <v/>
      </c>
      <c r="L2653" s="183" t="str">
        <f>IF(B2653="","",IF('CLAIM FORM'!$M$7="",LIST!$A$77,IFERROR(VLOOKUP(B2653,'PHR (Project Hourly Rate)'!B:G,6,FALSE),LIST!$A$78)))</f>
        <v/>
      </c>
    </row>
    <row r="2654" spans="1:12" ht="36" customHeight="1">
      <c r="A2654" s="184">
        <v>2652</v>
      </c>
      <c r="B2654" s="46"/>
      <c r="C2654" s="47"/>
      <c r="D2654" s="48"/>
      <c r="E2654" s="49"/>
      <c r="F2654" s="49"/>
      <c r="G2654" s="41" t="str">
        <f>IF(C2654="","",VLOOKUP(WEEKDAY(C2654),LIST!$A$15:$B$21,2,FALSE))</f>
        <v/>
      </c>
      <c r="H2654" s="42" t="str">
        <f>IF(B2654="","",IF(L2654=LIST!$A$80,LIST!$A$78,IF(L2654=LIST!$A$81,LIST!$A$78,IF(L2654=LIST!$A$82,LIST!$A$78,IF(IFERROR(VLOOKUP(B2654,'PHR (Project Hourly Rate)'!B:G,6,FALSE),LIST!$A$78)=0,LIST!$A$79,L2654)))))</f>
        <v/>
      </c>
      <c r="I2654" s="42" t="str">
        <f>IF(B2654="","",IF(L2654=LIST!$A$75,"",IF(K2654=LIST!$A$76,LIST!$A$76,IF(L2654=LIST!$A$77,"",IF(L2654=LIST!$A$78,"",IF(L2654=LIST!$A$80,"",IF(L2654=LIST!$A$72,"",IF(L2654=LIST!$A$73,"",IF(L2654=LIST!$A$81,"",IF(L2654=LIST!$A$82,"",IF(L2654=LIST!$A$79,"",IF(K2654=LIST!$A$75,LIST!$A$75,ROUND(J2654*L2654,2)))))))))))))</f>
        <v/>
      </c>
      <c r="J2654" s="43">
        <f>IF(D2654="",0,IF(K2654=LIST!$A$75,0,IF(K2654=LIST!$A$76,0,IF(K2654=LIST!$A$77,0,IF(K2654=LIST!$A$78,0,(MIN(D2654,8)-K2654))))))</f>
        <v>0</v>
      </c>
      <c r="K2654" s="185" t="str">
        <f>IF(D2654="","",IF('CLAIM FORM'!$M$7="",0,IF(L2654=LIST!$A$78,0,IF('CLAIM FORM'!$M$7="R&amp;D",0,IF(E2654="",LIST!$A$75,IF(F2654=LIST!$F$30,0,IFERROR(((VLOOKUP(E2654,'TRAINING CODE'!B:D,3,FALSE)*MIN(D2654,8))),LIST!$A$76)))))))</f>
        <v/>
      </c>
      <c r="L2654" s="183" t="str">
        <f>IF(B2654="","",IF('CLAIM FORM'!$M$7="",LIST!$A$77,IFERROR(VLOOKUP(B2654,'PHR (Project Hourly Rate)'!B:G,6,FALSE),LIST!$A$78)))</f>
        <v/>
      </c>
    </row>
    <row r="2655" spans="1:12" ht="36" customHeight="1">
      <c r="A2655" s="184">
        <v>2653</v>
      </c>
      <c r="B2655" s="46"/>
      <c r="C2655" s="47"/>
      <c r="D2655" s="48"/>
      <c r="E2655" s="49"/>
      <c r="F2655" s="49"/>
      <c r="G2655" s="41" t="str">
        <f>IF(C2655="","",VLOOKUP(WEEKDAY(C2655),LIST!$A$15:$B$21,2,FALSE))</f>
        <v/>
      </c>
      <c r="H2655" s="42" t="str">
        <f>IF(B2655="","",IF(L2655=LIST!$A$80,LIST!$A$78,IF(L2655=LIST!$A$81,LIST!$A$78,IF(L2655=LIST!$A$82,LIST!$A$78,IF(IFERROR(VLOOKUP(B2655,'PHR (Project Hourly Rate)'!B:G,6,FALSE),LIST!$A$78)=0,LIST!$A$79,L2655)))))</f>
        <v/>
      </c>
      <c r="I2655" s="42" t="str">
        <f>IF(B2655="","",IF(L2655=LIST!$A$75,"",IF(K2655=LIST!$A$76,LIST!$A$76,IF(L2655=LIST!$A$77,"",IF(L2655=LIST!$A$78,"",IF(L2655=LIST!$A$80,"",IF(L2655=LIST!$A$72,"",IF(L2655=LIST!$A$73,"",IF(L2655=LIST!$A$81,"",IF(L2655=LIST!$A$82,"",IF(L2655=LIST!$A$79,"",IF(K2655=LIST!$A$75,LIST!$A$75,ROUND(J2655*L2655,2)))))))))))))</f>
        <v/>
      </c>
      <c r="J2655" s="43">
        <f>IF(D2655="",0,IF(K2655=LIST!$A$75,0,IF(K2655=LIST!$A$76,0,IF(K2655=LIST!$A$77,0,IF(K2655=LIST!$A$78,0,(MIN(D2655,8)-K2655))))))</f>
        <v>0</v>
      </c>
      <c r="K2655" s="185" t="str">
        <f>IF(D2655="","",IF('CLAIM FORM'!$M$7="",0,IF(L2655=LIST!$A$78,0,IF('CLAIM FORM'!$M$7="R&amp;D",0,IF(E2655="",LIST!$A$75,IF(F2655=LIST!$F$30,0,IFERROR(((VLOOKUP(E2655,'TRAINING CODE'!B:D,3,FALSE)*MIN(D2655,8))),LIST!$A$76)))))))</f>
        <v/>
      </c>
      <c r="L2655" s="183" t="str">
        <f>IF(B2655="","",IF('CLAIM FORM'!$M$7="",LIST!$A$77,IFERROR(VLOOKUP(B2655,'PHR (Project Hourly Rate)'!B:G,6,FALSE),LIST!$A$78)))</f>
        <v/>
      </c>
    </row>
    <row r="2656" spans="1:12" ht="36" customHeight="1">
      <c r="A2656" s="184">
        <v>2654</v>
      </c>
      <c r="B2656" s="46"/>
      <c r="C2656" s="47"/>
      <c r="D2656" s="48"/>
      <c r="E2656" s="49"/>
      <c r="F2656" s="49"/>
      <c r="G2656" s="41" t="str">
        <f>IF(C2656="","",VLOOKUP(WEEKDAY(C2656),LIST!$A$15:$B$21,2,FALSE))</f>
        <v/>
      </c>
      <c r="H2656" s="42" t="str">
        <f>IF(B2656="","",IF(L2656=LIST!$A$80,LIST!$A$78,IF(L2656=LIST!$A$81,LIST!$A$78,IF(L2656=LIST!$A$82,LIST!$A$78,IF(IFERROR(VLOOKUP(B2656,'PHR (Project Hourly Rate)'!B:G,6,FALSE),LIST!$A$78)=0,LIST!$A$79,L2656)))))</f>
        <v/>
      </c>
      <c r="I2656" s="42" t="str">
        <f>IF(B2656="","",IF(L2656=LIST!$A$75,"",IF(K2656=LIST!$A$76,LIST!$A$76,IF(L2656=LIST!$A$77,"",IF(L2656=LIST!$A$78,"",IF(L2656=LIST!$A$80,"",IF(L2656=LIST!$A$72,"",IF(L2656=LIST!$A$73,"",IF(L2656=LIST!$A$81,"",IF(L2656=LIST!$A$82,"",IF(L2656=LIST!$A$79,"",IF(K2656=LIST!$A$75,LIST!$A$75,ROUND(J2656*L2656,2)))))))))))))</f>
        <v/>
      </c>
      <c r="J2656" s="43">
        <f>IF(D2656="",0,IF(K2656=LIST!$A$75,0,IF(K2656=LIST!$A$76,0,IF(K2656=LIST!$A$77,0,IF(K2656=LIST!$A$78,0,(MIN(D2656,8)-K2656))))))</f>
        <v>0</v>
      </c>
      <c r="K2656" s="185" t="str">
        <f>IF(D2656="","",IF('CLAIM FORM'!$M$7="",0,IF(L2656=LIST!$A$78,0,IF('CLAIM FORM'!$M$7="R&amp;D",0,IF(E2656="",LIST!$A$75,IF(F2656=LIST!$F$30,0,IFERROR(((VLOOKUP(E2656,'TRAINING CODE'!B:D,3,FALSE)*MIN(D2656,8))),LIST!$A$76)))))))</f>
        <v/>
      </c>
      <c r="L2656" s="183" t="str">
        <f>IF(B2656="","",IF('CLAIM FORM'!$M$7="",LIST!$A$77,IFERROR(VLOOKUP(B2656,'PHR (Project Hourly Rate)'!B:G,6,FALSE),LIST!$A$78)))</f>
        <v/>
      </c>
    </row>
    <row r="2657" spans="1:12" ht="36" customHeight="1">
      <c r="A2657" s="184">
        <v>2655</v>
      </c>
      <c r="B2657" s="46"/>
      <c r="C2657" s="47"/>
      <c r="D2657" s="48"/>
      <c r="E2657" s="49"/>
      <c r="F2657" s="49"/>
      <c r="G2657" s="41" t="str">
        <f>IF(C2657="","",VLOOKUP(WEEKDAY(C2657),LIST!$A$15:$B$21,2,FALSE))</f>
        <v/>
      </c>
      <c r="H2657" s="42" t="str">
        <f>IF(B2657="","",IF(L2657=LIST!$A$80,LIST!$A$78,IF(L2657=LIST!$A$81,LIST!$A$78,IF(L2657=LIST!$A$82,LIST!$A$78,IF(IFERROR(VLOOKUP(B2657,'PHR (Project Hourly Rate)'!B:G,6,FALSE),LIST!$A$78)=0,LIST!$A$79,L2657)))))</f>
        <v/>
      </c>
      <c r="I2657" s="42" t="str">
        <f>IF(B2657="","",IF(L2657=LIST!$A$75,"",IF(K2657=LIST!$A$76,LIST!$A$76,IF(L2657=LIST!$A$77,"",IF(L2657=LIST!$A$78,"",IF(L2657=LIST!$A$80,"",IF(L2657=LIST!$A$72,"",IF(L2657=LIST!$A$73,"",IF(L2657=LIST!$A$81,"",IF(L2657=LIST!$A$82,"",IF(L2657=LIST!$A$79,"",IF(K2657=LIST!$A$75,LIST!$A$75,ROUND(J2657*L2657,2)))))))))))))</f>
        <v/>
      </c>
      <c r="J2657" s="43">
        <f>IF(D2657="",0,IF(K2657=LIST!$A$75,0,IF(K2657=LIST!$A$76,0,IF(K2657=LIST!$A$77,0,IF(K2657=LIST!$A$78,0,(MIN(D2657,8)-K2657))))))</f>
        <v>0</v>
      </c>
      <c r="K2657" s="185" t="str">
        <f>IF(D2657="","",IF('CLAIM FORM'!$M$7="",0,IF(L2657=LIST!$A$78,0,IF('CLAIM FORM'!$M$7="R&amp;D",0,IF(E2657="",LIST!$A$75,IF(F2657=LIST!$F$30,0,IFERROR(((VLOOKUP(E2657,'TRAINING CODE'!B:D,3,FALSE)*MIN(D2657,8))),LIST!$A$76)))))))</f>
        <v/>
      </c>
      <c r="L2657" s="183" t="str">
        <f>IF(B2657="","",IF('CLAIM FORM'!$M$7="",LIST!$A$77,IFERROR(VLOOKUP(B2657,'PHR (Project Hourly Rate)'!B:G,6,FALSE),LIST!$A$78)))</f>
        <v/>
      </c>
    </row>
    <row r="2658" spans="1:12" ht="36" customHeight="1">
      <c r="A2658" s="184">
        <v>2656</v>
      </c>
      <c r="B2658" s="46"/>
      <c r="C2658" s="47"/>
      <c r="D2658" s="48"/>
      <c r="E2658" s="49"/>
      <c r="F2658" s="49"/>
      <c r="G2658" s="41" t="str">
        <f>IF(C2658="","",VLOOKUP(WEEKDAY(C2658),LIST!$A$15:$B$21,2,FALSE))</f>
        <v/>
      </c>
      <c r="H2658" s="42" t="str">
        <f>IF(B2658="","",IF(L2658=LIST!$A$80,LIST!$A$78,IF(L2658=LIST!$A$81,LIST!$A$78,IF(L2658=LIST!$A$82,LIST!$A$78,IF(IFERROR(VLOOKUP(B2658,'PHR (Project Hourly Rate)'!B:G,6,FALSE),LIST!$A$78)=0,LIST!$A$79,L2658)))))</f>
        <v/>
      </c>
      <c r="I2658" s="42" t="str">
        <f>IF(B2658="","",IF(L2658=LIST!$A$75,"",IF(K2658=LIST!$A$76,LIST!$A$76,IF(L2658=LIST!$A$77,"",IF(L2658=LIST!$A$78,"",IF(L2658=LIST!$A$80,"",IF(L2658=LIST!$A$72,"",IF(L2658=LIST!$A$73,"",IF(L2658=LIST!$A$81,"",IF(L2658=LIST!$A$82,"",IF(L2658=LIST!$A$79,"",IF(K2658=LIST!$A$75,LIST!$A$75,ROUND(J2658*L2658,2)))))))))))))</f>
        <v/>
      </c>
      <c r="J2658" s="43">
        <f>IF(D2658="",0,IF(K2658=LIST!$A$75,0,IF(K2658=LIST!$A$76,0,IF(K2658=LIST!$A$77,0,IF(K2658=LIST!$A$78,0,(MIN(D2658,8)-K2658))))))</f>
        <v>0</v>
      </c>
      <c r="K2658" s="185" t="str">
        <f>IF(D2658="","",IF('CLAIM FORM'!$M$7="",0,IF(L2658=LIST!$A$78,0,IF('CLAIM FORM'!$M$7="R&amp;D",0,IF(E2658="",LIST!$A$75,IF(F2658=LIST!$F$30,0,IFERROR(((VLOOKUP(E2658,'TRAINING CODE'!B:D,3,FALSE)*MIN(D2658,8))),LIST!$A$76)))))))</f>
        <v/>
      </c>
      <c r="L2658" s="183" t="str">
        <f>IF(B2658="","",IF('CLAIM FORM'!$M$7="",LIST!$A$77,IFERROR(VLOOKUP(B2658,'PHR (Project Hourly Rate)'!B:G,6,FALSE),LIST!$A$78)))</f>
        <v/>
      </c>
    </row>
    <row r="2659" spans="1:12" ht="36" customHeight="1">
      <c r="A2659" s="184">
        <v>2657</v>
      </c>
      <c r="B2659" s="46"/>
      <c r="C2659" s="47"/>
      <c r="D2659" s="48"/>
      <c r="E2659" s="49"/>
      <c r="F2659" s="49"/>
      <c r="G2659" s="41" t="str">
        <f>IF(C2659="","",VLOOKUP(WEEKDAY(C2659),LIST!$A$15:$B$21,2,FALSE))</f>
        <v/>
      </c>
      <c r="H2659" s="42" t="str">
        <f>IF(B2659="","",IF(L2659=LIST!$A$80,LIST!$A$78,IF(L2659=LIST!$A$81,LIST!$A$78,IF(L2659=LIST!$A$82,LIST!$A$78,IF(IFERROR(VLOOKUP(B2659,'PHR (Project Hourly Rate)'!B:G,6,FALSE),LIST!$A$78)=0,LIST!$A$79,L2659)))))</f>
        <v/>
      </c>
      <c r="I2659" s="42" t="str">
        <f>IF(B2659="","",IF(L2659=LIST!$A$75,"",IF(K2659=LIST!$A$76,LIST!$A$76,IF(L2659=LIST!$A$77,"",IF(L2659=LIST!$A$78,"",IF(L2659=LIST!$A$80,"",IF(L2659=LIST!$A$72,"",IF(L2659=LIST!$A$73,"",IF(L2659=LIST!$A$81,"",IF(L2659=LIST!$A$82,"",IF(L2659=LIST!$A$79,"",IF(K2659=LIST!$A$75,LIST!$A$75,ROUND(J2659*L2659,2)))))))))))))</f>
        <v/>
      </c>
      <c r="J2659" s="43">
        <f>IF(D2659="",0,IF(K2659=LIST!$A$75,0,IF(K2659=LIST!$A$76,0,IF(K2659=LIST!$A$77,0,IF(K2659=LIST!$A$78,0,(MIN(D2659,8)-K2659))))))</f>
        <v>0</v>
      </c>
      <c r="K2659" s="185" t="str">
        <f>IF(D2659="","",IF('CLAIM FORM'!$M$7="",0,IF(L2659=LIST!$A$78,0,IF('CLAIM FORM'!$M$7="R&amp;D",0,IF(E2659="",LIST!$A$75,IF(F2659=LIST!$F$30,0,IFERROR(((VLOOKUP(E2659,'TRAINING CODE'!B:D,3,FALSE)*MIN(D2659,8))),LIST!$A$76)))))))</f>
        <v/>
      </c>
      <c r="L2659" s="183" t="str">
        <f>IF(B2659="","",IF('CLAIM FORM'!$M$7="",LIST!$A$77,IFERROR(VLOOKUP(B2659,'PHR (Project Hourly Rate)'!B:G,6,FALSE),LIST!$A$78)))</f>
        <v/>
      </c>
    </row>
    <row r="2660" spans="1:12" ht="36" customHeight="1">
      <c r="A2660" s="184">
        <v>2658</v>
      </c>
      <c r="B2660" s="46"/>
      <c r="C2660" s="47"/>
      <c r="D2660" s="48"/>
      <c r="E2660" s="49"/>
      <c r="F2660" s="49"/>
      <c r="G2660" s="41" t="str">
        <f>IF(C2660="","",VLOOKUP(WEEKDAY(C2660),LIST!$A$15:$B$21,2,FALSE))</f>
        <v/>
      </c>
      <c r="H2660" s="42" t="str">
        <f>IF(B2660="","",IF(L2660=LIST!$A$80,LIST!$A$78,IF(L2660=LIST!$A$81,LIST!$A$78,IF(L2660=LIST!$A$82,LIST!$A$78,IF(IFERROR(VLOOKUP(B2660,'PHR (Project Hourly Rate)'!B:G,6,FALSE),LIST!$A$78)=0,LIST!$A$79,L2660)))))</f>
        <v/>
      </c>
      <c r="I2660" s="42" t="str">
        <f>IF(B2660="","",IF(L2660=LIST!$A$75,"",IF(K2660=LIST!$A$76,LIST!$A$76,IF(L2660=LIST!$A$77,"",IF(L2660=LIST!$A$78,"",IF(L2660=LIST!$A$80,"",IF(L2660=LIST!$A$72,"",IF(L2660=LIST!$A$73,"",IF(L2660=LIST!$A$81,"",IF(L2660=LIST!$A$82,"",IF(L2660=LIST!$A$79,"",IF(K2660=LIST!$A$75,LIST!$A$75,ROUND(J2660*L2660,2)))))))))))))</f>
        <v/>
      </c>
      <c r="J2660" s="43">
        <f>IF(D2660="",0,IF(K2660=LIST!$A$75,0,IF(K2660=LIST!$A$76,0,IF(K2660=LIST!$A$77,0,IF(K2660=LIST!$A$78,0,(MIN(D2660,8)-K2660))))))</f>
        <v>0</v>
      </c>
      <c r="K2660" s="185" t="str">
        <f>IF(D2660="","",IF('CLAIM FORM'!$M$7="",0,IF(L2660=LIST!$A$78,0,IF('CLAIM FORM'!$M$7="R&amp;D",0,IF(E2660="",LIST!$A$75,IF(F2660=LIST!$F$30,0,IFERROR(((VLOOKUP(E2660,'TRAINING CODE'!B:D,3,FALSE)*MIN(D2660,8))),LIST!$A$76)))))))</f>
        <v/>
      </c>
      <c r="L2660" s="183" t="str">
        <f>IF(B2660="","",IF('CLAIM FORM'!$M$7="",LIST!$A$77,IFERROR(VLOOKUP(B2660,'PHR (Project Hourly Rate)'!B:G,6,FALSE),LIST!$A$78)))</f>
        <v/>
      </c>
    </row>
    <row r="2661" spans="1:12" ht="36" customHeight="1">
      <c r="A2661" s="184">
        <v>2659</v>
      </c>
      <c r="B2661" s="46"/>
      <c r="C2661" s="47"/>
      <c r="D2661" s="48"/>
      <c r="E2661" s="49"/>
      <c r="F2661" s="49"/>
      <c r="G2661" s="41" t="str">
        <f>IF(C2661="","",VLOOKUP(WEEKDAY(C2661),LIST!$A$15:$B$21,2,FALSE))</f>
        <v/>
      </c>
      <c r="H2661" s="42" t="str">
        <f>IF(B2661="","",IF(L2661=LIST!$A$80,LIST!$A$78,IF(L2661=LIST!$A$81,LIST!$A$78,IF(L2661=LIST!$A$82,LIST!$A$78,IF(IFERROR(VLOOKUP(B2661,'PHR (Project Hourly Rate)'!B:G,6,FALSE),LIST!$A$78)=0,LIST!$A$79,L2661)))))</f>
        <v/>
      </c>
      <c r="I2661" s="42" t="str">
        <f>IF(B2661="","",IF(L2661=LIST!$A$75,"",IF(K2661=LIST!$A$76,LIST!$A$76,IF(L2661=LIST!$A$77,"",IF(L2661=LIST!$A$78,"",IF(L2661=LIST!$A$80,"",IF(L2661=LIST!$A$72,"",IF(L2661=LIST!$A$73,"",IF(L2661=LIST!$A$81,"",IF(L2661=LIST!$A$82,"",IF(L2661=LIST!$A$79,"",IF(K2661=LIST!$A$75,LIST!$A$75,ROUND(J2661*L2661,2)))))))))))))</f>
        <v/>
      </c>
      <c r="J2661" s="43">
        <f>IF(D2661="",0,IF(K2661=LIST!$A$75,0,IF(K2661=LIST!$A$76,0,IF(K2661=LIST!$A$77,0,IF(K2661=LIST!$A$78,0,(MIN(D2661,8)-K2661))))))</f>
        <v>0</v>
      </c>
      <c r="K2661" s="185" t="str">
        <f>IF(D2661="","",IF('CLAIM FORM'!$M$7="",0,IF(L2661=LIST!$A$78,0,IF('CLAIM FORM'!$M$7="R&amp;D",0,IF(E2661="",LIST!$A$75,IF(F2661=LIST!$F$30,0,IFERROR(((VLOOKUP(E2661,'TRAINING CODE'!B:D,3,FALSE)*MIN(D2661,8))),LIST!$A$76)))))))</f>
        <v/>
      </c>
      <c r="L2661" s="183" t="str">
        <f>IF(B2661="","",IF('CLAIM FORM'!$M$7="",LIST!$A$77,IFERROR(VLOOKUP(B2661,'PHR (Project Hourly Rate)'!B:G,6,FALSE),LIST!$A$78)))</f>
        <v/>
      </c>
    </row>
    <row r="2662" spans="1:12" ht="36" customHeight="1">
      <c r="A2662" s="184">
        <v>2660</v>
      </c>
      <c r="B2662" s="46"/>
      <c r="C2662" s="47"/>
      <c r="D2662" s="48"/>
      <c r="E2662" s="49"/>
      <c r="F2662" s="49"/>
      <c r="G2662" s="41" t="str">
        <f>IF(C2662="","",VLOOKUP(WEEKDAY(C2662),LIST!$A$15:$B$21,2,FALSE))</f>
        <v/>
      </c>
      <c r="H2662" s="42" t="str">
        <f>IF(B2662="","",IF(L2662=LIST!$A$80,LIST!$A$78,IF(L2662=LIST!$A$81,LIST!$A$78,IF(L2662=LIST!$A$82,LIST!$A$78,IF(IFERROR(VLOOKUP(B2662,'PHR (Project Hourly Rate)'!B:G,6,FALSE),LIST!$A$78)=0,LIST!$A$79,L2662)))))</f>
        <v/>
      </c>
      <c r="I2662" s="42" t="str">
        <f>IF(B2662="","",IF(L2662=LIST!$A$75,"",IF(K2662=LIST!$A$76,LIST!$A$76,IF(L2662=LIST!$A$77,"",IF(L2662=LIST!$A$78,"",IF(L2662=LIST!$A$80,"",IF(L2662=LIST!$A$72,"",IF(L2662=LIST!$A$73,"",IF(L2662=LIST!$A$81,"",IF(L2662=LIST!$A$82,"",IF(L2662=LIST!$A$79,"",IF(K2662=LIST!$A$75,LIST!$A$75,ROUND(J2662*L2662,2)))))))))))))</f>
        <v/>
      </c>
      <c r="J2662" s="43">
        <f>IF(D2662="",0,IF(K2662=LIST!$A$75,0,IF(K2662=LIST!$A$76,0,IF(K2662=LIST!$A$77,0,IF(K2662=LIST!$A$78,0,(MIN(D2662,8)-K2662))))))</f>
        <v>0</v>
      </c>
      <c r="K2662" s="185" t="str">
        <f>IF(D2662="","",IF('CLAIM FORM'!$M$7="",0,IF(L2662=LIST!$A$78,0,IF('CLAIM FORM'!$M$7="R&amp;D",0,IF(E2662="",LIST!$A$75,IF(F2662=LIST!$F$30,0,IFERROR(((VLOOKUP(E2662,'TRAINING CODE'!B:D,3,FALSE)*MIN(D2662,8))),LIST!$A$76)))))))</f>
        <v/>
      </c>
      <c r="L2662" s="183" t="str">
        <f>IF(B2662="","",IF('CLAIM FORM'!$M$7="",LIST!$A$77,IFERROR(VLOOKUP(B2662,'PHR (Project Hourly Rate)'!B:G,6,FALSE),LIST!$A$78)))</f>
        <v/>
      </c>
    </row>
    <row r="2663" spans="1:12" ht="36" customHeight="1">
      <c r="A2663" s="184">
        <v>2661</v>
      </c>
      <c r="B2663" s="46"/>
      <c r="C2663" s="47"/>
      <c r="D2663" s="48"/>
      <c r="E2663" s="49"/>
      <c r="F2663" s="49"/>
      <c r="G2663" s="41" t="str">
        <f>IF(C2663="","",VLOOKUP(WEEKDAY(C2663),LIST!$A$15:$B$21,2,FALSE))</f>
        <v/>
      </c>
      <c r="H2663" s="42" t="str">
        <f>IF(B2663="","",IF(L2663=LIST!$A$80,LIST!$A$78,IF(L2663=LIST!$A$81,LIST!$A$78,IF(L2663=LIST!$A$82,LIST!$A$78,IF(IFERROR(VLOOKUP(B2663,'PHR (Project Hourly Rate)'!B:G,6,FALSE),LIST!$A$78)=0,LIST!$A$79,L2663)))))</f>
        <v/>
      </c>
      <c r="I2663" s="42" t="str">
        <f>IF(B2663="","",IF(L2663=LIST!$A$75,"",IF(K2663=LIST!$A$76,LIST!$A$76,IF(L2663=LIST!$A$77,"",IF(L2663=LIST!$A$78,"",IF(L2663=LIST!$A$80,"",IF(L2663=LIST!$A$72,"",IF(L2663=LIST!$A$73,"",IF(L2663=LIST!$A$81,"",IF(L2663=LIST!$A$82,"",IF(L2663=LIST!$A$79,"",IF(K2663=LIST!$A$75,LIST!$A$75,ROUND(J2663*L2663,2)))))))))))))</f>
        <v/>
      </c>
      <c r="J2663" s="43">
        <f>IF(D2663="",0,IF(K2663=LIST!$A$75,0,IF(K2663=LIST!$A$76,0,IF(K2663=LIST!$A$77,0,IF(K2663=LIST!$A$78,0,(MIN(D2663,8)-K2663))))))</f>
        <v>0</v>
      </c>
      <c r="K2663" s="185" t="str">
        <f>IF(D2663="","",IF('CLAIM FORM'!$M$7="",0,IF(L2663=LIST!$A$78,0,IF('CLAIM FORM'!$M$7="R&amp;D",0,IF(E2663="",LIST!$A$75,IF(F2663=LIST!$F$30,0,IFERROR(((VLOOKUP(E2663,'TRAINING CODE'!B:D,3,FALSE)*MIN(D2663,8))),LIST!$A$76)))))))</f>
        <v/>
      </c>
      <c r="L2663" s="183" t="str">
        <f>IF(B2663="","",IF('CLAIM FORM'!$M$7="",LIST!$A$77,IFERROR(VLOOKUP(B2663,'PHR (Project Hourly Rate)'!B:G,6,FALSE),LIST!$A$78)))</f>
        <v/>
      </c>
    </row>
    <row r="2664" spans="1:12" ht="36" customHeight="1">
      <c r="A2664" s="184">
        <v>2662</v>
      </c>
      <c r="B2664" s="46"/>
      <c r="C2664" s="47"/>
      <c r="D2664" s="48"/>
      <c r="E2664" s="49"/>
      <c r="F2664" s="49"/>
      <c r="G2664" s="41" t="str">
        <f>IF(C2664="","",VLOOKUP(WEEKDAY(C2664),LIST!$A$15:$B$21,2,FALSE))</f>
        <v/>
      </c>
      <c r="H2664" s="42" t="str">
        <f>IF(B2664="","",IF(L2664=LIST!$A$80,LIST!$A$78,IF(L2664=LIST!$A$81,LIST!$A$78,IF(L2664=LIST!$A$82,LIST!$A$78,IF(IFERROR(VLOOKUP(B2664,'PHR (Project Hourly Rate)'!B:G,6,FALSE),LIST!$A$78)=0,LIST!$A$79,L2664)))))</f>
        <v/>
      </c>
      <c r="I2664" s="42" t="str">
        <f>IF(B2664="","",IF(L2664=LIST!$A$75,"",IF(K2664=LIST!$A$76,LIST!$A$76,IF(L2664=LIST!$A$77,"",IF(L2664=LIST!$A$78,"",IF(L2664=LIST!$A$80,"",IF(L2664=LIST!$A$72,"",IF(L2664=LIST!$A$73,"",IF(L2664=LIST!$A$81,"",IF(L2664=LIST!$A$82,"",IF(L2664=LIST!$A$79,"",IF(K2664=LIST!$A$75,LIST!$A$75,ROUND(J2664*L2664,2)))))))))))))</f>
        <v/>
      </c>
      <c r="J2664" s="43">
        <f>IF(D2664="",0,IF(K2664=LIST!$A$75,0,IF(K2664=LIST!$A$76,0,IF(K2664=LIST!$A$77,0,IF(K2664=LIST!$A$78,0,(MIN(D2664,8)-K2664))))))</f>
        <v>0</v>
      </c>
      <c r="K2664" s="185" t="str">
        <f>IF(D2664="","",IF('CLAIM FORM'!$M$7="",0,IF(L2664=LIST!$A$78,0,IF('CLAIM FORM'!$M$7="R&amp;D",0,IF(E2664="",LIST!$A$75,IF(F2664=LIST!$F$30,0,IFERROR(((VLOOKUP(E2664,'TRAINING CODE'!B:D,3,FALSE)*MIN(D2664,8))),LIST!$A$76)))))))</f>
        <v/>
      </c>
      <c r="L2664" s="183" t="str">
        <f>IF(B2664="","",IF('CLAIM FORM'!$M$7="",LIST!$A$77,IFERROR(VLOOKUP(B2664,'PHR (Project Hourly Rate)'!B:G,6,FALSE),LIST!$A$78)))</f>
        <v/>
      </c>
    </row>
    <row r="2665" spans="1:12" ht="36" customHeight="1">
      <c r="A2665" s="184">
        <v>2663</v>
      </c>
      <c r="B2665" s="46"/>
      <c r="C2665" s="47"/>
      <c r="D2665" s="48"/>
      <c r="E2665" s="49"/>
      <c r="F2665" s="49"/>
      <c r="G2665" s="41" t="str">
        <f>IF(C2665="","",VLOOKUP(WEEKDAY(C2665),LIST!$A$15:$B$21,2,FALSE))</f>
        <v/>
      </c>
      <c r="H2665" s="42" t="str">
        <f>IF(B2665="","",IF(L2665=LIST!$A$80,LIST!$A$78,IF(L2665=LIST!$A$81,LIST!$A$78,IF(L2665=LIST!$A$82,LIST!$A$78,IF(IFERROR(VLOOKUP(B2665,'PHR (Project Hourly Rate)'!B:G,6,FALSE),LIST!$A$78)=0,LIST!$A$79,L2665)))))</f>
        <v/>
      </c>
      <c r="I2665" s="42" t="str">
        <f>IF(B2665="","",IF(L2665=LIST!$A$75,"",IF(K2665=LIST!$A$76,LIST!$A$76,IF(L2665=LIST!$A$77,"",IF(L2665=LIST!$A$78,"",IF(L2665=LIST!$A$80,"",IF(L2665=LIST!$A$72,"",IF(L2665=LIST!$A$73,"",IF(L2665=LIST!$A$81,"",IF(L2665=LIST!$A$82,"",IF(L2665=LIST!$A$79,"",IF(K2665=LIST!$A$75,LIST!$A$75,ROUND(J2665*L2665,2)))))))))))))</f>
        <v/>
      </c>
      <c r="J2665" s="43">
        <f>IF(D2665="",0,IF(K2665=LIST!$A$75,0,IF(K2665=LIST!$A$76,0,IF(K2665=LIST!$A$77,0,IF(K2665=LIST!$A$78,0,(MIN(D2665,8)-K2665))))))</f>
        <v>0</v>
      </c>
      <c r="K2665" s="185" t="str">
        <f>IF(D2665="","",IF('CLAIM FORM'!$M$7="",0,IF(L2665=LIST!$A$78,0,IF('CLAIM FORM'!$M$7="R&amp;D",0,IF(E2665="",LIST!$A$75,IF(F2665=LIST!$F$30,0,IFERROR(((VLOOKUP(E2665,'TRAINING CODE'!B:D,3,FALSE)*MIN(D2665,8))),LIST!$A$76)))))))</f>
        <v/>
      </c>
      <c r="L2665" s="183" t="str">
        <f>IF(B2665="","",IF('CLAIM FORM'!$M$7="",LIST!$A$77,IFERROR(VLOOKUP(B2665,'PHR (Project Hourly Rate)'!B:G,6,FALSE),LIST!$A$78)))</f>
        <v/>
      </c>
    </row>
    <row r="2666" spans="1:12" ht="36" customHeight="1">
      <c r="A2666" s="184">
        <v>2664</v>
      </c>
      <c r="B2666" s="46"/>
      <c r="C2666" s="47"/>
      <c r="D2666" s="48"/>
      <c r="E2666" s="49"/>
      <c r="F2666" s="49"/>
      <c r="G2666" s="41" t="str">
        <f>IF(C2666="","",VLOOKUP(WEEKDAY(C2666),LIST!$A$15:$B$21,2,FALSE))</f>
        <v/>
      </c>
      <c r="H2666" s="42" t="str">
        <f>IF(B2666="","",IF(L2666=LIST!$A$80,LIST!$A$78,IF(L2666=LIST!$A$81,LIST!$A$78,IF(L2666=LIST!$A$82,LIST!$A$78,IF(IFERROR(VLOOKUP(B2666,'PHR (Project Hourly Rate)'!B:G,6,FALSE),LIST!$A$78)=0,LIST!$A$79,L2666)))))</f>
        <v/>
      </c>
      <c r="I2666" s="42" t="str">
        <f>IF(B2666="","",IF(L2666=LIST!$A$75,"",IF(K2666=LIST!$A$76,LIST!$A$76,IF(L2666=LIST!$A$77,"",IF(L2666=LIST!$A$78,"",IF(L2666=LIST!$A$80,"",IF(L2666=LIST!$A$72,"",IF(L2666=LIST!$A$73,"",IF(L2666=LIST!$A$81,"",IF(L2666=LIST!$A$82,"",IF(L2666=LIST!$A$79,"",IF(K2666=LIST!$A$75,LIST!$A$75,ROUND(J2666*L2666,2)))))))))))))</f>
        <v/>
      </c>
      <c r="J2666" s="43">
        <f>IF(D2666="",0,IF(K2666=LIST!$A$75,0,IF(K2666=LIST!$A$76,0,IF(K2666=LIST!$A$77,0,IF(K2666=LIST!$A$78,0,(MIN(D2666,8)-K2666))))))</f>
        <v>0</v>
      </c>
      <c r="K2666" s="185" t="str">
        <f>IF(D2666="","",IF('CLAIM FORM'!$M$7="",0,IF(L2666=LIST!$A$78,0,IF('CLAIM FORM'!$M$7="R&amp;D",0,IF(E2666="",LIST!$A$75,IF(F2666=LIST!$F$30,0,IFERROR(((VLOOKUP(E2666,'TRAINING CODE'!B:D,3,FALSE)*MIN(D2666,8))),LIST!$A$76)))))))</f>
        <v/>
      </c>
      <c r="L2666" s="183" t="str">
        <f>IF(B2666="","",IF('CLAIM FORM'!$M$7="",LIST!$A$77,IFERROR(VLOOKUP(B2666,'PHR (Project Hourly Rate)'!B:G,6,FALSE),LIST!$A$78)))</f>
        <v/>
      </c>
    </row>
    <row r="2667" spans="1:12" ht="36" customHeight="1">
      <c r="A2667" s="184">
        <v>2665</v>
      </c>
      <c r="B2667" s="46"/>
      <c r="C2667" s="47"/>
      <c r="D2667" s="48"/>
      <c r="E2667" s="49"/>
      <c r="F2667" s="49"/>
      <c r="G2667" s="41" t="str">
        <f>IF(C2667="","",VLOOKUP(WEEKDAY(C2667),LIST!$A$15:$B$21,2,FALSE))</f>
        <v/>
      </c>
      <c r="H2667" s="42" t="str">
        <f>IF(B2667="","",IF(L2667=LIST!$A$80,LIST!$A$78,IF(L2667=LIST!$A$81,LIST!$A$78,IF(L2667=LIST!$A$82,LIST!$A$78,IF(IFERROR(VLOOKUP(B2667,'PHR (Project Hourly Rate)'!B:G,6,FALSE),LIST!$A$78)=0,LIST!$A$79,L2667)))))</f>
        <v/>
      </c>
      <c r="I2667" s="42" t="str">
        <f>IF(B2667="","",IF(L2667=LIST!$A$75,"",IF(K2667=LIST!$A$76,LIST!$A$76,IF(L2667=LIST!$A$77,"",IF(L2667=LIST!$A$78,"",IF(L2667=LIST!$A$80,"",IF(L2667=LIST!$A$72,"",IF(L2667=LIST!$A$73,"",IF(L2667=LIST!$A$81,"",IF(L2667=LIST!$A$82,"",IF(L2667=LIST!$A$79,"",IF(K2667=LIST!$A$75,LIST!$A$75,ROUND(J2667*L2667,2)))))))))))))</f>
        <v/>
      </c>
      <c r="J2667" s="43">
        <f>IF(D2667="",0,IF(K2667=LIST!$A$75,0,IF(K2667=LIST!$A$76,0,IF(K2667=LIST!$A$77,0,IF(K2667=LIST!$A$78,0,(MIN(D2667,8)-K2667))))))</f>
        <v>0</v>
      </c>
      <c r="K2667" s="185" t="str">
        <f>IF(D2667="","",IF('CLAIM FORM'!$M$7="",0,IF(L2667=LIST!$A$78,0,IF('CLAIM FORM'!$M$7="R&amp;D",0,IF(E2667="",LIST!$A$75,IF(F2667=LIST!$F$30,0,IFERROR(((VLOOKUP(E2667,'TRAINING CODE'!B:D,3,FALSE)*MIN(D2667,8))),LIST!$A$76)))))))</f>
        <v/>
      </c>
      <c r="L2667" s="183" t="str">
        <f>IF(B2667="","",IF('CLAIM FORM'!$M$7="",LIST!$A$77,IFERROR(VLOOKUP(B2667,'PHR (Project Hourly Rate)'!B:G,6,FALSE),LIST!$A$78)))</f>
        <v/>
      </c>
    </row>
    <row r="2668" spans="1:12" ht="36" customHeight="1">
      <c r="A2668" s="184">
        <v>2666</v>
      </c>
      <c r="B2668" s="46"/>
      <c r="C2668" s="47"/>
      <c r="D2668" s="48"/>
      <c r="E2668" s="49"/>
      <c r="F2668" s="49"/>
      <c r="G2668" s="41" t="str">
        <f>IF(C2668="","",VLOOKUP(WEEKDAY(C2668),LIST!$A$15:$B$21,2,FALSE))</f>
        <v/>
      </c>
      <c r="H2668" s="42" t="str">
        <f>IF(B2668="","",IF(L2668=LIST!$A$80,LIST!$A$78,IF(L2668=LIST!$A$81,LIST!$A$78,IF(L2668=LIST!$A$82,LIST!$A$78,IF(IFERROR(VLOOKUP(B2668,'PHR (Project Hourly Rate)'!B:G,6,FALSE),LIST!$A$78)=0,LIST!$A$79,L2668)))))</f>
        <v/>
      </c>
      <c r="I2668" s="42" t="str">
        <f>IF(B2668="","",IF(L2668=LIST!$A$75,"",IF(K2668=LIST!$A$76,LIST!$A$76,IF(L2668=LIST!$A$77,"",IF(L2668=LIST!$A$78,"",IF(L2668=LIST!$A$80,"",IF(L2668=LIST!$A$72,"",IF(L2668=LIST!$A$73,"",IF(L2668=LIST!$A$81,"",IF(L2668=LIST!$A$82,"",IF(L2668=LIST!$A$79,"",IF(K2668=LIST!$A$75,LIST!$A$75,ROUND(J2668*L2668,2)))))))))))))</f>
        <v/>
      </c>
      <c r="J2668" s="43">
        <f>IF(D2668="",0,IF(K2668=LIST!$A$75,0,IF(K2668=LIST!$A$76,0,IF(K2668=LIST!$A$77,0,IF(K2668=LIST!$A$78,0,(MIN(D2668,8)-K2668))))))</f>
        <v>0</v>
      </c>
      <c r="K2668" s="185" t="str">
        <f>IF(D2668="","",IF('CLAIM FORM'!$M$7="",0,IF(L2668=LIST!$A$78,0,IF('CLAIM FORM'!$M$7="R&amp;D",0,IF(E2668="",LIST!$A$75,IF(F2668=LIST!$F$30,0,IFERROR(((VLOOKUP(E2668,'TRAINING CODE'!B:D,3,FALSE)*MIN(D2668,8))),LIST!$A$76)))))))</f>
        <v/>
      </c>
      <c r="L2668" s="183" t="str">
        <f>IF(B2668="","",IF('CLAIM FORM'!$M$7="",LIST!$A$77,IFERROR(VLOOKUP(B2668,'PHR (Project Hourly Rate)'!B:G,6,FALSE),LIST!$A$78)))</f>
        <v/>
      </c>
    </row>
    <row r="2669" spans="1:12" ht="36" customHeight="1">
      <c r="A2669" s="184">
        <v>2667</v>
      </c>
      <c r="B2669" s="46"/>
      <c r="C2669" s="47"/>
      <c r="D2669" s="48"/>
      <c r="E2669" s="49"/>
      <c r="F2669" s="49"/>
      <c r="G2669" s="41" t="str">
        <f>IF(C2669="","",VLOOKUP(WEEKDAY(C2669),LIST!$A$15:$B$21,2,FALSE))</f>
        <v/>
      </c>
      <c r="H2669" s="42" t="str">
        <f>IF(B2669="","",IF(L2669=LIST!$A$80,LIST!$A$78,IF(L2669=LIST!$A$81,LIST!$A$78,IF(L2669=LIST!$A$82,LIST!$A$78,IF(IFERROR(VLOOKUP(B2669,'PHR (Project Hourly Rate)'!B:G,6,FALSE),LIST!$A$78)=0,LIST!$A$79,L2669)))))</f>
        <v/>
      </c>
      <c r="I2669" s="42" t="str">
        <f>IF(B2669="","",IF(L2669=LIST!$A$75,"",IF(K2669=LIST!$A$76,LIST!$A$76,IF(L2669=LIST!$A$77,"",IF(L2669=LIST!$A$78,"",IF(L2669=LIST!$A$80,"",IF(L2669=LIST!$A$72,"",IF(L2669=LIST!$A$73,"",IF(L2669=LIST!$A$81,"",IF(L2669=LIST!$A$82,"",IF(L2669=LIST!$A$79,"",IF(K2669=LIST!$A$75,LIST!$A$75,ROUND(J2669*L2669,2)))))))))))))</f>
        <v/>
      </c>
      <c r="J2669" s="43">
        <f>IF(D2669="",0,IF(K2669=LIST!$A$75,0,IF(K2669=LIST!$A$76,0,IF(K2669=LIST!$A$77,0,IF(K2669=LIST!$A$78,0,(MIN(D2669,8)-K2669))))))</f>
        <v>0</v>
      </c>
      <c r="K2669" s="185" t="str">
        <f>IF(D2669="","",IF('CLAIM FORM'!$M$7="",0,IF(L2669=LIST!$A$78,0,IF('CLAIM FORM'!$M$7="R&amp;D",0,IF(E2669="",LIST!$A$75,IF(F2669=LIST!$F$30,0,IFERROR(((VLOOKUP(E2669,'TRAINING CODE'!B:D,3,FALSE)*MIN(D2669,8))),LIST!$A$76)))))))</f>
        <v/>
      </c>
      <c r="L2669" s="183" t="str">
        <f>IF(B2669="","",IF('CLAIM FORM'!$M$7="",LIST!$A$77,IFERROR(VLOOKUP(B2669,'PHR (Project Hourly Rate)'!B:G,6,FALSE),LIST!$A$78)))</f>
        <v/>
      </c>
    </row>
    <row r="2670" spans="1:12" ht="36" customHeight="1">
      <c r="A2670" s="184">
        <v>2668</v>
      </c>
      <c r="B2670" s="46"/>
      <c r="C2670" s="47"/>
      <c r="D2670" s="48"/>
      <c r="E2670" s="49"/>
      <c r="F2670" s="49"/>
      <c r="G2670" s="41" t="str">
        <f>IF(C2670="","",VLOOKUP(WEEKDAY(C2670),LIST!$A$15:$B$21,2,FALSE))</f>
        <v/>
      </c>
      <c r="H2670" s="42" t="str">
        <f>IF(B2670="","",IF(L2670=LIST!$A$80,LIST!$A$78,IF(L2670=LIST!$A$81,LIST!$A$78,IF(L2670=LIST!$A$82,LIST!$A$78,IF(IFERROR(VLOOKUP(B2670,'PHR (Project Hourly Rate)'!B:G,6,FALSE),LIST!$A$78)=0,LIST!$A$79,L2670)))))</f>
        <v/>
      </c>
      <c r="I2670" s="42" t="str">
        <f>IF(B2670="","",IF(L2670=LIST!$A$75,"",IF(K2670=LIST!$A$76,LIST!$A$76,IF(L2670=LIST!$A$77,"",IF(L2670=LIST!$A$78,"",IF(L2670=LIST!$A$80,"",IF(L2670=LIST!$A$72,"",IF(L2670=LIST!$A$73,"",IF(L2670=LIST!$A$81,"",IF(L2670=LIST!$A$82,"",IF(L2670=LIST!$A$79,"",IF(K2670=LIST!$A$75,LIST!$A$75,ROUND(J2670*L2670,2)))))))))))))</f>
        <v/>
      </c>
      <c r="J2670" s="43">
        <f>IF(D2670="",0,IF(K2670=LIST!$A$75,0,IF(K2670=LIST!$A$76,0,IF(K2670=LIST!$A$77,0,IF(K2670=LIST!$A$78,0,(MIN(D2670,8)-K2670))))))</f>
        <v>0</v>
      </c>
      <c r="K2670" s="185" t="str">
        <f>IF(D2670="","",IF('CLAIM FORM'!$M$7="",0,IF(L2670=LIST!$A$78,0,IF('CLAIM FORM'!$M$7="R&amp;D",0,IF(E2670="",LIST!$A$75,IF(F2670=LIST!$F$30,0,IFERROR(((VLOOKUP(E2670,'TRAINING CODE'!B:D,3,FALSE)*MIN(D2670,8))),LIST!$A$76)))))))</f>
        <v/>
      </c>
      <c r="L2670" s="183" t="str">
        <f>IF(B2670="","",IF('CLAIM FORM'!$M$7="",LIST!$A$77,IFERROR(VLOOKUP(B2670,'PHR (Project Hourly Rate)'!B:G,6,FALSE),LIST!$A$78)))</f>
        <v/>
      </c>
    </row>
    <row r="2671" spans="1:12" ht="36" customHeight="1">
      <c r="A2671" s="184">
        <v>2669</v>
      </c>
      <c r="B2671" s="46"/>
      <c r="C2671" s="47"/>
      <c r="D2671" s="48"/>
      <c r="E2671" s="49"/>
      <c r="F2671" s="49"/>
      <c r="G2671" s="41" t="str">
        <f>IF(C2671="","",VLOOKUP(WEEKDAY(C2671),LIST!$A$15:$B$21,2,FALSE))</f>
        <v/>
      </c>
      <c r="H2671" s="42" t="str">
        <f>IF(B2671="","",IF(L2671=LIST!$A$80,LIST!$A$78,IF(L2671=LIST!$A$81,LIST!$A$78,IF(L2671=LIST!$A$82,LIST!$A$78,IF(IFERROR(VLOOKUP(B2671,'PHR (Project Hourly Rate)'!B:G,6,FALSE),LIST!$A$78)=0,LIST!$A$79,L2671)))))</f>
        <v/>
      </c>
      <c r="I2671" s="42" t="str">
        <f>IF(B2671="","",IF(L2671=LIST!$A$75,"",IF(K2671=LIST!$A$76,LIST!$A$76,IF(L2671=LIST!$A$77,"",IF(L2671=LIST!$A$78,"",IF(L2671=LIST!$A$80,"",IF(L2671=LIST!$A$72,"",IF(L2671=LIST!$A$73,"",IF(L2671=LIST!$A$81,"",IF(L2671=LIST!$A$82,"",IF(L2671=LIST!$A$79,"",IF(K2671=LIST!$A$75,LIST!$A$75,ROUND(J2671*L2671,2)))))))))))))</f>
        <v/>
      </c>
      <c r="J2671" s="43">
        <f>IF(D2671="",0,IF(K2671=LIST!$A$75,0,IF(K2671=LIST!$A$76,0,IF(K2671=LIST!$A$77,0,IF(K2671=LIST!$A$78,0,(MIN(D2671,8)-K2671))))))</f>
        <v>0</v>
      </c>
      <c r="K2671" s="185" t="str">
        <f>IF(D2671="","",IF('CLAIM FORM'!$M$7="",0,IF(L2671=LIST!$A$78,0,IF('CLAIM FORM'!$M$7="R&amp;D",0,IF(E2671="",LIST!$A$75,IF(F2671=LIST!$F$30,0,IFERROR(((VLOOKUP(E2671,'TRAINING CODE'!B:D,3,FALSE)*MIN(D2671,8))),LIST!$A$76)))))))</f>
        <v/>
      </c>
      <c r="L2671" s="183" t="str">
        <f>IF(B2671="","",IF('CLAIM FORM'!$M$7="",LIST!$A$77,IFERROR(VLOOKUP(B2671,'PHR (Project Hourly Rate)'!B:G,6,FALSE),LIST!$A$78)))</f>
        <v/>
      </c>
    </row>
    <row r="2672" spans="1:12" ht="36" customHeight="1">
      <c r="A2672" s="184">
        <v>2670</v>
      </c>
      <c r="B2672" s="46"/>
      <c r="C2672" s="47"/>
      <c r="D2672" s="48"/>
      <c r="E2672" s="49"/>
      <c r="F2672" s="49"/>
      <c r="G2672" s="41" t="str">
        <f>IF(C2672="","",VLOOKUP(WEEKDAY(C2672),LIST!$A$15:$B$21,2,FALSE))</f>
        <v/>
      </c>
      <c r="H2672" s="42" t="str">
        <f>IF(B2672="","",IF(L2672=LIST!$A$80,LIST!$A$78,IF(L2672=LIST!$A$81,LIST!$A$78,IF(L2672=LIST!$A$82,LIST!$A$78,IF(IFERROR(VLOOKUP(B2672,'PHR (Project Hourly Rate)'!B:G,6,FALSE),LIST!$A$78)=0,LIST!$A$79,L2672)))))</f>
        <v/>
      </c>
      <c r="I2672" s="42" t="str">
        <f>IF(B2672="","",IF(L2672=LIST!$A$75,"",IF(K2672=LIST!$A$76,LIST!$A$76,IF(L2672=LIST!$A$77,"",IF(L2672=LIST!$A$78,"",IF(L2672=LIST!$A$80,"",IF(L2672=LIST!$A$72,"",IF(L2672=LIST!$A$73,"",IF(L2672=LIST!$A$81,"",IF(L2672=LIST!$A$82,"",IF(L2672=LIST!$A$79,"",IF(K2672=LIST!$A$75,LIST!$A$75,ROUND(J2672*L2672,2)))))))))))))</f>
        <v/>
      </c>
      <c r="J2672" s="43">
        <f>IF(D2672="",0,IF(K2672=LIST!$A$75,0,IF(K2672=LIST!$A$76,0,IF(K2672=LIST!$A$77,0,IF(K2672=LIST!$A$78,0,(MIN(D2672,8)-K2672))))))</f>
        <v>0</v>
      </c>
      <c r="K2672" s="185" t="str">
        <f>IF(D2672="","",IF('CLAIM FORM'!$M$7="",0,IF(L2672=LIST!$A$78,0,IF('CLAIM FORM'!$M$7="R&amp;D",0,IF(E2672="",LIST!$A$75,IF(F2672=LIST!$F$30,0,IFERROR(((VLOOKUP(E2672,'TRAINING CODE'!B:D,3,FALSE)*MIN(D2672,8))),LIST!$A$76)))))))</f>
        <v/>
      </c>
      <c r="L2672" s="183" t="str">
        <f>IF(B2672="","",IF('CLAIM FORM'!$M$7="",LIST!$A$77,IFERROR(VLOOKUP(B2672,'PHR (Project Hourly Rate)'!B:G,6,FALSE),LIST!$A$78)))</f>
        <v/>
      </c>
    </row>
    <row r="2673" spans="1:12" ht="36" customHeight="1">
      <c r="A2673" s="184">
        <v>2671</v>
      </c>
      <c r="B2673" s="46"/>
      <c r="C2673" s="47"/>
      <c r="D2673" s="48"/>
      <c r="E2673" s="49"/>
      <c r="F2673" s="49"/>
      <c r="G2673" s="41" t="str">
        <f>IF(C2673="","",VLOOKUP(WEEKDAY(C2673),LIST!$A$15:$B$21,2,FALSE))</f>
        <v/>
      </c>
      <c r="H2673" s="42" t="str">
        <f>IF(B2673="","",IF(L2673=LIST!$A$80,LIST!$A$78,IF(L2673=LIST!$A$81,LIST!$A$78,IF(L2673=LIST!$A$82,LIST!$A$78,IF(IFERROR(VLOOKUP(B2673,'PHR (Project Hourly Rate)'!B:G,6,FALSE),LIST!$A$78)=0,LIST!$A$79,L2673)))))</f>
        <v/>
      </c>
      <c r="I2673" s="42" t="str">
        <f>IF(B2673="","",IF(L2673=LIST!$A$75,"",IF(K2673=LIST!$A$76,LIST!$A$76,IF(L2673=LIST!$A$77,"",IF(L2673=LIST!$A$78,"",IF(L2673=LIST!$A$80,"",IF(L2673=LIST!$A$72,"",IF(L2673=LIST!$A$73,"",IF(L2673=LIST!$A$81,"",IF(L2673=LIST!$A$82,"",IF(L2673=LIST!$A$79,"",IF(K2673=LIST!$A$75,LIST!$A$75,ROUND(J2673*L2673,2)))))))))))))</f>
        <v/>
      </c>
      <c r="J2673" s="43">
        <f>IF(D2673="",0,IF(K2673=LIST!$A$75,0,IF(K2673=LIST!$A$76,0,IF(K2673=LIST!$A$77,0,IF(K2673=LIST!$A$78,0,(MIN(D2673,8)-K2673))))))</f>
        <v>0</v>
      </c>
      <c r="K2673" s="185" t="str">
        <f>IF(D2673="","",IF('CLAIM FORM'!$M$7="",0,IF(L2673=LIST!$A$78,0,IF('CLAIM FORM'!$M$7="R&amp;D",0,IF(E2673="",LIST!$A$75,IF(F2673=LIST!$F$30,0,IFERROR(((VLOOKUP(E2673,'TRAINING CODE'!B:D,3,FALSE)*MIN(D2673,8))),LIST!$A$76)))))))</f>
        <v/>
      </c>
      <c r="L2673" s="183" t="str">
        <f>IF(B2673="","",IF('CLAIM FORM'!$M$7="",LIST!$A$77,IFERROR(VLOOKUP(B2673,'PHR (Project Hourly Rate)'!B:G,6,FALSE),LIST!$A$78)))</f>
        <v/>
      </c>
    </row>
    <row r="2674" spans="1:12" ht="36" customHeight="1">
      <c r="A2674" s="184">
        <v>2672</v>
      </c>
      <c r="B2674" s="46"/>
      <c r="C2674" s="47"/>
      <c r="D2674" s="48"/>
      <c r="E2674" s="49"/>
      <c r="F2674" s="49"/>
      <c r="G2674" s="41" t="str">
        <f>IF(C2674="","",VLOOKUP(WEEKDAY(C2674),LIST!$A$15:$B$21,2,FALSE))</f>
        <v/>
      </c>
      <c r="H2674" s="42" t="str">
        <f>IF(B2674="","",IF(L2674=LIST!$A$80,LIST!$A$78,IF(L2674=LIST!$A$81,LIST!$A$78,IF(L2674=LIST!$A$82,LIST!$A$78,IF(IFERROR(VLOOKUP(B2674,'PHR (Project Hourly Rate)'!B:G,6,FALSE),LIST!$A$78)=0,LIST!$A$79,L2674)))))</f>
        <v/>
      </c>
      <c r="I2674" s="42" t="str">
        <f>IF(B2674="","",IF(L2674=LIST!$A$75,"",IF(K2674=LIST!$A$76,LIST!$A$76,IF(L2674=LIST!$A$77,"",IF(L2674=LIST!$A$78,"",IF(L2674=LIST!$A$80,"",IF(L2674=LIST!$A$72,"",IF(L2674=LIST!$A$73,"",IF(L2674=LIST!$A$81,"",IF(L2674=LIST!$A$82,"",IF(L2674=LIST!$A$79,"",IF(K2674=LIST!$A$75,LIST!$A$75,ROUND(J2674*L2674,2)))))))))))))</f>
        <v/>
      </c>
      <c r="J2674" s="43">
        <f>IF(D2674="",0,IF(K2674=LIST!$A$75,0,IF(K2674=LIST!$A$76,0,IF(K2674=LIST!$A$77,0,IF(K2674=LIST!$A$78,0,(MIN(D2674,8)-K2674))))))</f>
        <v>0</v>
      </c>
      <c r="K2674" s="185" t="str">
        <f>IF(D2674="","",IF('CLAIM FORM'!$M$7="",0,IF(L2674=LIST!$A$78,0,IF('CLAIM FORM'!$M$7="R&amp;D",0,IF(E2674="",LIST!$A$75,IF(F2674=LIST!$F$30,0,IFERROR(((VLOOKUP(E2674,'TRAINING CODE'!B:D,3,FALSE)*MIN(D2674,8))),LIST!$A$76)))))))</f>
        <v/>
      </c>
      <c r="L2674" s="183" t="str">
        <f>IF(B2674="","",IF('CLAIM FORM'!$M$7="",LIST!$A$77,IFERROR(VLOOKUP(B2674,'PHR (Project Hourly Rate)'!B:G,6,FALSE),LIST!$A$78)))</f>
        <v/>
      </c>
    </row>
    <row r="2675" spans="1:12" ht="36" customHeight="1">
      <c r="A2675" s="184">
        <v>2673</v>
      </c>
      <c r="B2675" s="46"/>
      <c r="C2675" s="47"/>
      <c r="D2675" s="48"/>
      <c r="E2675" s="49"/>
      <c r="F2675" s="49"/>
      <c r="G2675" s="41" t="str">
        <f>IF(C2675="","",VLOOKUP(WEEKDAY(C2675),LIST!$A$15:$B$21,2,FALSE))</f>
        <v/>
      </c>
      <c r="H2675" s="42" t="str">
        <f>IF(B2675="","",IF(L2675=LIST!$A$80,LIST!$A$78,IF(L2675=LIST!$A$81,LIST!$A$78,IF(L2675=LIST!$A$82,LIST!$A$78,IF(IFERROR(VLOOKUP(B2675,'PHR (Project Hourly Rate)'!B:G,6,FALSE),LIST!$A$78)=0,LIST!$A$79,L2675)))))</f>
        <v/>
      </c>
      <c r="I2675" s="42" t="str">
        <f>IF(B2675="","",IF(L2675=LIST!$A$75,"",IF(K2675=LIST!$A$76,LIST!$A$76,IF(L2675=LIST!$A$77,"",IF(L2675=LIST!$A$78,"",IF(L2675=LIST!$A$80,"",IF(L2675=LIST!$A$72,"",IF(L2675=LIST!$A$73,"",IF(L2675=LIST!$A$81,"",IF(L2675=LIST!$A$82,"",IF(L2675=LIST!$A$79,"",IF(K2675=LIST!$A$75,LIST!$A$75,ROUND(J2675*L2675,2)))))))))))))</f>
        <v/>
      </c>
      <c r="J2675" s="43">
        <f>IF(D2675="",0,IF(K2675=LIST!$A$75,0,IF(K2675=LIST!$A$76,0,IF(K2675=LIST!$A$77,0,IF(K2675=LIST!$A$78,0,(MIN(D2675,8)-K2675))))))</f>
        <v>0</v>
      </c>
      <c r="K2675" s="185" t="str">
        <f>IF(D2675="","",IF('CLAIM FORM'!$M$7="",0,IF(L2675=LIST!$A$78,0,IF('CLAIM FORM'!$M$7="R&amp;D",0,IF(E2675="",LIST!$A$75,IF(F2675=LIST!$F$30,0,IFERROR(((VLOOKUP(E2675,'TRAINING CODE'!B:D,3,FALSE)*MIN(D2675,8))),LIST!$A$76)))))))</f>
        <v/>
      </c>
      <c r="L2675" s="183" t="str">
        <f>IF(B2675="","",IF('CLAIM FORM'!$M$7="",LIST!$A$77,IFERROR(VLOOKUP(B2675,'PHR (Project Hourly Rate)'!B:G,6,FALSE),LIST!$A$78)))</f>
        <v/>
      </c>
    </row>
    <row r="2676" spans="1:12" ht="36" customHeight="1">
      <c r="A2676" s="184">
        <v>2674</v>
      </c>
      <c r="B2676" s="46"/>
      <c r="C2676" s="47"/>
      <c r="D2676" s="48"/>
      <c r="E2676" s="49"/>
      <c r="F2676" s="49"/>
      <c r="G2676" s="41" t="str">
        <f>IF(C2676="","",VLOOKUP(WEEKDAY(C2676),LIST!$A$15:$B$21,2,FALSE))</f>
        <v/>
      </c>
      <c r="H2676" s="42" t="str">
        <f>IF(B2676="","",IF(L2676=LIST!$A$80,LIST!$A$78,IF(L2676=LIST!$A$81,LIST!$A$78,IF(L2676=LIST!$A$82,LIST!$A$78,IF(IFERROR(VLOOKUP(B2676,'PHR (Project Hourly Rate)'!B:G,6,FALSE),LIST!$A$78)=0,LIST!$A$79,L2676)))))</f>
        <v/>
      </c>
      <c r="I2676" s="42" t="str">
        <f>IF(B2676="","",IF(L2676=LIST!$A$75,"",IF(K2676=LIST!$A$76,LIST!$A$76,IF(L2676=LIST!$A$77,"",IF(L2676=LIST!$A$78,"",IF(L2676=LIST!$A$80,"",IF(L2676=LIST!$A$72,"",IF(L2676=LIST!$A$73,"",IF(L2676=LIST!$A$81,"",IF(L2676=LIST!$A$82,"",IF(L2676=LIST!$A$79,"",IF(K2676=LIST!$A$75,LIST!$A$75,ROUND(J2676*L2676,2)))))))))))))</f>
        <v/>
      </c>
      <c r="J2676" s="43">
        <f>IF(D2676="",0,IF(K2676=LIST!$A$75,0,IF(K2676=LIST!$A$76,0,IF(K2676=LIST!$A$77,0,IF(K2676=LIST!$A$78,0,(MIN(D2676,8)-K2676))))))</f>
        <v>0</v>
      </c>
      <c r="K2676" s="185" t="str">
        <f>IF(D2676="","",IF('CLAIM FORM'!$M$7="",0,IF(L2676=LIST!$A$78,0,IF('CLAIM FORM'!$M$7="R&amp;D",0,IF(E2676="",LIST!$A$75,IF(F2676=LIST!$F$30,0,IFERROR(((VLOOKUP(E2676,'TRAINING CODE'!B:D,3,FALSE)*MIN(D2676,8))),LIST!$A$76)))))))</f>
        <v/>
      </c>
      <c r="L2676" s="183" t="str">
        <f>IF(B2676="","",IF('CLAIM FORM'!$M$7="",LIST!$A$77,IFERROR(VLOOKUP(B2676,'PHR (Project Hourly Rate)'!B:G,6,FALSE),LIST!$A$78)))</f>
        <v/>
      </c>
    </row>
    <row r="2677" spans="1:12" ht="36" customHeight="1">
      <c r="A2677" s="184">
        <v>2675</v>
      </c>
      <c r="B2677" s="46"/>
      <c r="C2677" s="47"/>
      <c r="D2677" s="48"/>
      <c r="E2677" s="49"/>
      <c r="F2677" s="49"/>
      <c r="G2677" s="41" t="str">
        <f>IF(C2677="","",VLOOKUP(WEEKDAY(C2677),LIST!$A$15:$B$21,2,FALSE))</f>
        <v/>
      </c>
      <c r="H2677" s="42" t="str">
        <f>IF(B2677="","",IF(L2677=LIST!$A$80,LIST!$A$78,IF(L2677=LIST!$A$81,LIST!$A$78,IF(L2677=LIST!$A$82,LIST!$A$78,IF(IFERROR(VLOOKUP(B2677,'PHR (Project Hourly Rate)'!B:G,6,FALSE),LIST!$A$78)=0,LIST!$A$79,L2677)))))</f>
        <v/>
      </c>
      <c r="I2677" s="42" t="str">
        <f>IF(B2677="","",IF(L2677=LIST!$A$75,"",IF(K2677=LIST!$A$76,LIST!$A$76,IF(L2677=LIST!$A$77,"",IF(L2677=LIST!$A$78,"",IF(L2677=LIST!$A$80,"",IF(L2677=LIST!$A$72,"",IF(L2677=LIST!$A$73,"",IF(L2677=LIST!$A$81,"",IF(L2677=LIST!$A$82,"",IF(L2677=LIST!$A$79,"",IF(K2677=LIST!$A$75,LIST!$A$75,ROUND(J2677*L2677,2)))))))))))))</f>
        <v/>
      </c>
      <c r="J2677" s="43">
        <f>IF(D2677="",0,IF(K2677=LIST!$A$75,0,IF(K2677=LIST!$A$76,0,IF(K2677=LIST!$A$77,0,IF(K2677=LIST!$A$78,0,(MIN(D2677,8)-K2677))))))</f>
        <v>0</v>
      </c>
      <c r="K2677" s="185" t="str">
        <f>IF(D2677="","",IF('CLAIM FORM'!$M$7="",0,IF(L2677=LIST!$A$78,0,IF('CLAIM FORM'!$M$7="R&amp;D",0,IF(E2677="",LIST!$A$75,IF(F2677=LIST!$F$30,0,IFERROR(((VLOOKUP(E2677,'TRAINING CODE'!B:D,3,FALSE)*MIN(D2677,8))),LIST!$A$76)))))))</f>
        <v/>
      </c>
      <c r="L2677" s="183" t="str">
        <f>IF(B2677="","",IF('CLAIM FORM'!$M$7="",LIST!$A$77,IFERROR(VLOOKUP(B2677,'PHR (Project Hourly Rate)'!B:G,6,FALSE),LIST!$A$78)))</f>
        <v/>
      </c>
    </row>
    <row r="2678" spans="1:12" ht="36" customHeight="1">
      <c r="A2678" s="184">
        <v>2676</v>
      </c>
      <c r="B2678" s="46"/>
      <c r="C2678" s="47"/>
      <c r="D2678" s="48"/>
      <c r="E2678" s="49"/>
      <c r="F2678" s="49"/>
      <c r="G2678" s="41" t="str">
        <f>IF(C2678="","",VLOOKUP(WEEKDAY(C2678),LIST!$A$15:$B$21,2,FALSE))</f>
        <v/>
      </c>
      <c r="H2678" s="42" t="str">
        <f>IF(B2678="","",IF(L2678=LIST!$A$80,LIST!$A$78,IF(L2678=LIST!$A$81,LIST!$A$78,IF(L2678=LIST!$A$82,LIST!$A$78,IF(IFERROR(VLOOKUP(B2678,'PHR (Project Hourly Rate)'!B:G,6,FALSE),LIST!$A$78)=0,LIST!$A$79,L2678)))))</f>
        <v/>
      </c>
      <c r="I2678" s="42" t="str">
        <f>IF(B2678="","",IF(L2678=LIST!$A$75,"",IF(K2678=LIST!$A$76,LIST!$A$76,IF(L2678=LIST!$A$77,"",IF(L2678=LIST!$A$78,"",IF(L2678=LIST!$A$80,"",IF(L2678=LIST!$A$72,"",IF(L2678=LIST!$A$73,"",IF(L2678=LIST!$A$81,"",IF(L2678=LIST!$A$82,"",IF(L2678=LIST!$A$79,"",IF(K2678=LIST!$A$75,LIST!$A$75,ROUND(J2678*L2678,2)))))))))))))</f>
        <v/>
      </c>
      <c r="J2678" s="43">
        <f>IF(D2678="",0,IF(K2678=LIST!$A$75,0,IF(K2678=LIST!$A$76,0,IF(K2678=LIST!$A$77,0,IF(K2678=LIST!$A$78,0,(MIN(D2678,8)-K2678))))))</f>
        <v>0</v>
      </c>
      <c r="K2678" s="185" t="str">
        <f>IF(D2678="","",IF('CLAIM FORM'!$M$7="",0,IF(L2678=LIST!$A$78,0,IF('CLAIM FORM'!$M$7="R&amp;D",0,IF(E2678="",LIST!$A$75,IF(F2678=LIST!$F$30,0,IFERROR(((VLOOKUP(E2678,'TRAINING CODE'!B:D,3,FALSE)*MIN(D2678,8))),LIST!$A$76)))))))</f>
        <v/>
      </c>
      <c r="L2678" s="183" t="str">
        <f>IF(B2678="","",IF('CLAIM FORM'!$M$7="",LIST!$A$77,IFERROR(VLOOKUP(B2678,'PHR (Project Hourly Rate)'!B:G,6,FALSE),LIST!$A$78)))</f>
        <v/>
      </c>
    </row>
    <row r="2679" spans="1:12" ht="36" customHeight="1">
      <c r="A2679" s="184">
        <v>2677</v>
      </c>
      <c r="B2679" s="46"/>
      <c r="C2679" s="47"/>
      <c r="D2679" s="48"/>
      <c r="E2679" s="49"/>
      <c r="F2679" s="49"/>
      <c r="G2679" s="41" t="str">
        <f>IF(C2679="","",VLOOKUP(WEEKDAY(C2679),LIST!$A$15:$B$21,2,FALSE))</f>
        <v/>
      </c>
      <c r="H2679" s="42" t="str">
        <f>IF(B2679="","",IF(L2679=LIST!$A$80,LIST!$A$78,IF(L2679=LIST!$A$81,LIST!$A$78,IF(L2679=LIST!$A$82,LIST!$A$78,IF(IFERROR(VLOOKUP(B2679,'PHR (Project Hourly Rate)'!B:G,6,FALSE),LIST!$A$78)=0,LIST!$A$79,L2679)))))</f>
        <v/>
      </c>
      <c r="I2679" s="42" t="str">
        <f>IF(B2679="","",IF(L2679=LIST!$A$75,"",IF(K2679=LIST!$A$76,LIST!$A$76,IF(L2679=LIST!$A$77,"",IF(L2679=LIST!$A$78,"",IF(L2679=LIST!$A$80,"",IF(L2679=LIST!$A$72,"",IF(L2679=LIST!$A$73,"",IF(L2679=LIST!$A$81,"",IF(L2679=LIST!$A$82,"",IF(L2679=LIST!$A$79,"",IF(K2679=LIST!$A$75,LIST!$A$75,ROUND(J2679*L2679,2)))))))))))))</f>
        <v/>
      </c>
      <c r="J2679" s="43">
        <f>IF(D2679="",0,IF(K2679=LIST!$A$75,0,IF(K2679=LIST!$A$76,0,IF(K2679=LIST!$A$77,0,IF(K2679=LIST!$A$78,0,(MIN(D2679,8)-K2679))))))</f>
        <v>0</v>
      </c>
      <c r="K2679" s="185" t="str">
        <f>IF(D2679="","",IF('CLAIM FORM'!$M$7="",0,IF(L2679=LIST!$A$78,0,IF('CLAIM FORM'!$M$7="R&amp;D",0,IF(E2679="",LIST!$A$75,IF(F2679=LIST!$F$30,0,IFERROR(((VLOOKUP(E2679,'TRAINING CODE'!B:D,3,FALSE)*MIN(D2679,8))),LIST!$A$76)))))))</f>
        <v/>
      </c>
      <c r="L2679" s="183" t="str">
        <f>IF(B2679="","",IF('CLAIM FORM'!$M$7="",LIST!$A$77,IFERROR(VLOOKUP(B2679,'PHR (Project Hourly Rate)'!B:G,6,FALSE),LIST!$A$78)))</f>
        <v/>
      </c>
    </row>
    <row r="2680" spans="1:12" ht="36" customHeight="1">
      <c r="A2680" s="184">
        <v>2678</v>
      </c>
      <c r="B2680" s="46"/>
      <c r="C2680" s="47"/>
      <c r="D2680" s="48"/>
      <c r="E2680" s="49"/>
      <c r="F2680" s="49"/>
      <c r="G2680" s="41" t="str">
        <f>IF(C2680="","",VLOOKUP(WEEKDAY(C2680),LIST!$A$15:$B$21,2,FALSE))</f>
        <v/>
      </c>
      <c r="H2680" s="42" t="str">
        <f>IF(B2680="","",IF(L2680=LIST!$A$80,LIST!$A$78,IF(L2680=LIST!$A$81,LIST!$A$78,IF(L2680=LIST!$A$82,LIST!$A$78,IF(IFERROR(VLOOKUP(B2680,'PHR (Project Hourly Rate)'!B:G,6,FALSE),LIST!$A$78)=0,LIST!$A$79,L2680)))))</f>
        <v/>
      </c>
      <c r="I2680" s="42" t="str">
        <f>IF(B2680="","",IF(L2680=LIST!$A$75,"",IF(K2680=LIST!$A$76,LIST!$A$76,IF(L2680=LIST!$A$77,"",IF(L2680=LIST!$A$78,"",IF(L2680=LIST!$A$80,"",IF(L2680=LIST!$A$72,"",IF(L2680=LIST!$A$73,"",IF(L2680=LIST!$A$81,"",IF(L2680=LIST!$A$82,"",IF(L2680=LIST!$A$79,"",IF(K2680=LIST!$A$75,LIST!$A$75,ROUND(J2680*L2680,2)))))))))))))</f>
        <v/>
      </c>
      <c r="J2680" s="43">
        <f>IF(D2680="",0,IF(K2680=LIST!$A$75,0,IF(K2680=LIST!$A$76,0,IF(K2680=LIST!$A$77,0,IF(K2680=LIST!$A$78,0,(MIN(D2680,8)-K2680))))))</f>
        <v>0</v>
      </c>
      <c r="K2680" s="185" t="str">
        <f>IF(D2680="","",IF('CLAIM FORM'!$M$7="",0,IF(L2680=LIST!$A$78,0,IF('CLAIM FORM'!$M$7="R&amp;D",0,IF(E2680="",LIST!$A$75,IF(F2680=LIST!$F$30,0,IFERROR(((VLOOKUP(E2680,'TRAINING CODE'!B:D,3,FALSE)*MIN(D2680,8))),LIST!$A$76)))))))</f>
        <v/>
      </c>
      <c r="L2680" s="183" t="str">
        <f>IF(B2680="","",IF('CLAIM FORM'!$M$7="",LIST!$A$77,IFERROR(VLOOKUP(B2680,'PHR (Project Hourly Rate)'!B:G,6,FALSE),LIST!$A$78)))</f>
        <v/>
      </c>
    </row>
    <row r="2681" spans="1:12" ht="36" customHeight="1">
      <c r="A2681" s="184">
        <v>2679</v>
      </c>
      <c r="B2681" s="46"/>
      <c r="C2681" s="47"/>
      <c r="D2681" s="48"/>
      <c r="E2681" s="49"/>
      <c r="F2681" s="49"/>
      <c r="G2681" s="41" t="str">
        <f>IF(C2681="","",VLOOKUP(WEEKDAY(C2681),LIST!$A$15:$B$21,2,FALSE))</f>
        <v/>
      </c>
      <c r="H2681" s="42" t="str">
        <f>IF(B2681="","",IF(L2681=LIST!$A$80,LIST!$A$78,IF(L2681=LIST!$A$81,LIST!$A$78,IF(L2681=LIST!$A$82,LIST!$A$78,IF(IFERROR(VLOOKUP(B2681,'PHR (Project Hourly Rate)'!B:G,6,FALSE),LIST!$A$78)=0,LIST!$A$79,L2681)))))</f>
        <v/>
      </c>
      <c r="I2681" s="42" t="str">
        <f>IF(B2681="","",IF(L2681=LIST!$A$75,"",IF(K2681=LIST!$A$76,LIST!$A$76,IF(L2681=LIST!$A$77,"",IF(L2681=LIST!$A$78,"",IF(L2681=LIST!$A$80,"",IF(L2681=LIST!$A$72,"",IF(L2681=LIST!$A$73,"",IF(L2681=LIST!$A$81,"",IF(L2681=LIST!$A$82,"",IF(L2681=LIST!$A$79,"",IF(K2681=LIST!$A$75,LIST!$A$75,ROUND(J2681*L2681,2)))))))))))))</f>
        <v/>
      </c>
      <c r="J2681" s="43">
        <f>IF(D2681="",0,IF(K2681=LIST!$A$75,0,IF(K2681=LIST!$A$76,0,IF(K2681=LIST!$A$77,0,IF(K2681=LIST!$A$78,0,(MIN(D2681,8)-K2681))))))</f>
        <v>0</v>
      </c>
      <c r="K2681" s="185" t="str">
        <f>IF(D2681="","",IF('CLAIM FORM'!$M$7="",0,IF(L2681=LIST!$A$78,0,IF('CLAIM FORM'!$M$7="R&amp;D",0,IF(E2681="",LIST!$A$75,IF(F2681=LIST!$F$30,0,IFERROR(((VLOOKUP(E2681,'TRAINING CODE'!B:D,3,FALSE)*MIN(D2681,8))),LIST!$A$76)))))))</f>
        <v/>
      </c>
      <c r="L2681" s="183" t="str">
        <f>IF(B2681="","",IF('CLAIM FORM'!$M$7="",LIST!$A$77,IFERROR(VLOOKUP(B2681,'PHR (Project Hourly Rate)'!B:G,6,FALSE),LIST!$A$78)))</f>
        <v/>
      </c>
    </row>
    <row r="2682" spans="1:12" ht="36" customHeight="1">
      <c r="A2682" s="184">
        <v>2680</v>
      </c>
      <c r="B2682" s="46"/>
      <c r="C2682" s="47"/>
      <c r="D2682" s="48"/>
      <c r="E2682" s="49"/>
      <c r="F2682" s="49"/>
      <c r="G2682" s="41" t="str">
        <f>IF(C2682="","",VLOOKUP(WEEKDAY(C2682),LIST!$A$15:$B$21,2,FALSE))</f>
        <v/>
      </c>
      <c r="H2682" s="42" t="str">
        <f>IF(B2682="","",IF(L2682=LIST!$A$80,LIST!$A$78,IF(L2682=LIST!$A$81,LIST!$A$78,IF(L2682=LIST!$A$82,LIST!$A$78,IF(IFERROR(VLOOKUP(B2682,'PHR (Project Hourly Rate)'!B:G,6,FALSE),LIST!$A$78)=0,LIST!$A$79,L2682)))))</f>
        <v/>
      </c>
      <c r="I2682" s="42" t="str">
        <f>IF(B2682="","",IF(L2682=LIST!$A$75,"",IF(K2682=LIST!$A$76,LIST!$A$76,IF(L2682=LIST!$A$77,"",IF(L2682=LIST!$A$78,"",IF(L2682=LIST!$A$80,"",IF(L2682=LIST!$A$72,"",IF(L2682=LIST!$A$73,"",IF(L2682=LIST!$A$81,"",IF(L2682=LIST!$A$82,"",IF(L2682=LIST!$A$79,"",IF(K2682=LIST!$A$75,LIST!$A$75,ROUND(J2682*L2682,2)))))))))))))</f>
        <v/>
      </c>
      <c r="J2682" s="43">
        <f>IF(D2682="",0,IF(K2682=LIST!$A$75,0,IF(K2682=LIST!$A$76,0,IF(K2682=LIST!$A$77,0,IF(K2682=LIST!$A$78,0,(MIN(D2682,8)-K2682))))))</f>
        <v>0</v>
      </c>
      <c r="K2682" s="185" t="str">
        <f>IF(D2682="","",IF('CLAIM FORM'!$M$7="",0,IF(L2682=LIST!$A$78,0,IF('CLAIM FORM'!$M$7="R&amp;D",0,IF(E2682="",LIST!$A$75,IF(F2682=LIST!$F$30,0,IFERROR(((VLOOKUP(E2682,'TRAINING CODE'!B:D,3,FALSE)*MIN(D2682,8))),LIST!$A$76)))))))</f>
        <v/>
      </c>
      <c r="L2682" s="183" t="str">
        <f>IF(B2682="","",IF('CLAIM FORM'!$M$7="",LIST!$A$77,IFERROR(VLOOKUP(B2682,'PHR (Project Hourly Rate)'!B:G,6,FALSE),LIST!$A$78)))</f>
        <v/>
      </c>
    </row>
    <row r="2683" spans="1:12" ht="36" customHeight="1">
      <c r="A2683" s="184">
        <v>2681</v>
      </c>
      <c r="B2683" s="46"/>
      <c r="C2683" s="47"/>
      <c r="D2683" s="48"/>
      <c r="E2683" s="49"/>
      <c r="F2683" s="49"/>
      <c r="G2683" s="41" t="str">
        <f>IF(C2683="","",VLOOKUP(WEEKDAY(C2683),LIST!$A$15:$B$21,2,FALSE))</f>
        <v/>
      </c>
      <c r="H2683" s="42" t="str">
        <f>IF(B2683="","",IF(L2683=LIST!$A$80,LIST!$A$78,IF(L2683=LIST!$A$81,LIST!$A$78,IF(L2683=LIST!$A$82,LIST!$A$78,IF(IFERROR(VLOOKUP(B2683,'PHR (Project Hourly Rate)'!B:G,6,FALSE),LIST!$A$78)=0,LIST!$A$79,L2683)))))</f>
        <v/>
      </c>
      <c r="I2683" s="42" t="str">
        <f>IF(B2683="","",IF(L2683=LIST!$A$75,"",IF(K2683=LIST!$A$76,LIST!$A$76,IF(L2683=LIST!$A$77,"",IF(L2683=LIST!$A$78,"",IF(L2683=LIST!$A$80,"",IF(L2683=LIST!$A$72,"",IF(L2683=LIST!$A$73,"",IF(L2683=LIST!$A$81,"",IF(L2683=LIST!$A$82,"",IF(L2683=LIST!$A$79,"",IF(K2683=LIST!$A$75,LIST!$A$75,ROUND(J2683*L2683,2)))))))))))))</f>
        <v/>
      </c>
      <c r="J2683" s="43">
        <f>IF(D2683="",0,IF(K2683=LIST!$A$75,0,IF(K2683=LIST!$A$76,0,IF(K2683=LIST!$A$77,0,IF(K2683=LIST!$A$78,0,(MIN(D2683,8)-K2683))))))</f>
        <v>0</v>
      </c>
      <c r="K2683" s="185" t="str">
        <f>IF(D2683="","",IF('CLAIM FORM'!$M$7="",0,IF(L2683=LIST!$A$78,0,IF('CLAIM FORM'!$M$7="R&amp;D",0,IF(E2683="",LIST!$A$75,IF(F2683=LIST!$F$30,0,IFERROR(((VLOOKUP(E2683,'TRAINING CODE'!B:D,3,FALSE)*MIN(D2683,8))),LIST!$A$76)))))))</f>
        <v/>
      </c>
      <c r="L2683" s="183" t="str">
        <f>IF(B2683="","",IF('CLAIM FORM'!$M$7="",LIST!$A$77,IFERROR(VLOOKUP(B2683,'PHR (Project Hourly Rate)'!B:G,6,FALSE),LIST!$A$78)))</f>
        <v/>
      </c>
    </row>
    <row r="2684" spans="1:12" ht="36" customHeight="1">
      <c r="A2684" s="184">
        <v>2682</v>
      </c>
      <c r="B2684" s="46"/>
      <c r="C2684" s="47"/>
      <c r="D2684" s="48"/>
      <c r="E2684" s="49"/>
      <c r="F2684" s="49"/>
      <c r="G2684" s="41" t="str">
        <f>IF(C2684="","",VLOOKUP(WEEKDAY(C2684),LIST!$A$15:$B$21,2,FALSE))</f>
        <v/>
      </c>
      <c r="H2684" s="42" t="str">
        <f>IF(B2684="","",IF(L2684=LIST!$A$80,LIST!$A$78,IF(L2684=LIST!$A$81,LIST!$A$78,IF(L2684=LIST!$A$82,LIST!$A$78,IF(IFERROR(VLOOKUP(B2684,'PHR (Project Hourly Rate)'!B:G,6,FALSE),LIST!$A$78)=0,LIST!$A$79,L2684)))))</f>
        <v/>
      </c>
      <c r="I2684" s="42" t="str">
        <f>IF(B2684="","",IF(L2684=LIST!$A$75,"",IF(K2684=LIST!$A$76,LIST!$A$76,IF(L2684=LIST!$A$77,"",IF(L2684=LIST!$A$78,"",IF(L2684=LIST!$A$80,"",IF(L2684=LIST!$A$72,"",IF(L2684=LIST!$A$73,"",IF(L2684=LIST!$A$81,"",IF(L2684=LIST!$A$82,"",IF(L2684=LIST!$A$79,"",IF(K2684=LIST!$A$75,LIST!$A$75,ROUND(J2684*L2684,2)))))))))))))</f>
        <v/>
      </c>
      <c r="J2684" s="43">
        <f>IF(D2684="",0,IF(K2684=LIST!$A$75,0,IF(K2684=LIST!$A$76,0,IF(K2684=LIST!$A$77,0,IF(K2684=LIST!$A$78,0,(MIN(D2684,8)-K2684))))))</f>
        <v>0</v>
      </c>
      <c r="K2684" s="185" t="str">
        <f>IF(D2684="","",IF('CLAIM FORM'!$M$7="",0,IF(L2684=LIST!$A$78,0,IF('CLAIM FORM'!$M$7="R&amp;D",0,IF(E2684="",LIST!$A$75,IF(F2684=LIST!$F$30,0,IFERROR(((VLOOKUP(E2684,'TRAINING CODE'!B:D,3,FALSE)*MIN(D2684,8))),LIST!$A$76)))))))</f>
        <v/>
      </c>
      <c r="L2684" s="183" t="str">
        <f>IF(B2684="","",IF('CLAIM FORM'!$M$7="",LIST!$A$77,IFERROR(VLOOKUP(B2684,'PHR (Project Hourly Rate)'!B:G,6,FALSE),LIST!$A$78)))</f>
        <v/>
      </c>
    </row>
    <row r="2685" spans="1:12" ht="36" customHeight="1">
      <c r="A2685" s="184">
        <v>2683</v>
      </c>
      <c r="B2685" s="46"/>
      <c r="C2685" s="47"/>
      <c r="D2685" s="48"/>
      <c r="E2685" s="49"/>
      <c r="F2685" s="49"/>
      <c r="G2685" s="41" t="str">
        <f>IF(C2685="","",VLOOKUP(WEEKDAY(C2685),LIST!$A$15:$B$21,2,FALSE))</f>
        <v/>
      </c>
      <c r="H2685" s="42" t="str">
        <f>IF(B2685="","",IF(L2685=LIST!$A$80,LIST!$A$78,IF(L2685=LIST!$A$81,LIST!$A$78,IF(L2685=LIST!$A$82,LIST!$A$78,IF(IFERROR(VLOOKUP(B2685,'PHR (Project Hourly Rate)'!B:G,6,FALSE),LIST!$A$78)=0,LIST!$A$79,L2685)))))</f>
        <v/>
      </c>
      <c r="I2685" s="42" t="str">
        <f>IF(B2685="","",IF(L2685=LIST!$A$75,"",IF(K2685=LIST!$A$76,LIST!$A$76,IF(L2685=LIST!$A$77,"",IF(L2685=LIST!$A$78,"",IF(L2685=LIST!$A$80,"",IF(L2685=LIST!$A$72,"",IF(L2685=LIST!$A$73,"",IF(L2685=LIST!$A$81,"",IF(L2685=LIST!$A$82,"",IF(L2685=LIST!$A$79,"",IF(K2685=LIST!$A$75,LIST!$A$75,ROUND(J2685*L2685,2)))))))))))))</f>
        <v/>
      </c>
      <c r="J2685" s="43">
        <f>IF(D2685="",0,IF(K2685=LIST!$A$75,0,IF(K2685=LIST!$A$76,0,IF(K2685=LIST!$A$77,0,IF(K2685=LIST!$A$78,0,(MIN(D2685,8)-K2685))))))</f>
        <v>0</v>
      </c>
      <c r="K2685" s="185" t="str">
        <f>IF(D2685="","",IF('CLAIM FORM'!$M$7="",0,IF(L2685=LIST!$A$78,0,IF('CLAIM FORM'!$M$7="R&amp;D",0,IF(E2685="",LIST!$A$75,IF(F2685=LIST!$F$30,0,IFERROR(((VLOOKUP(E2685,'TRAINING CODE'!B:D,3,FALSE)*MIN(D2685,8))),LIST!$A$76)))))))</f>
        <v/>
      </c>
      <c r="L2685" s="183" t="str">
        <f>IF(B2685="","",IF('CLAIM FORM'!$M$7="",LIST!$A$77,IFERROR(VLOOKUP(B2685,'PHR (Project Hourly Rate)'!B:G,6,FALSE),LIST!$A$78)))</f>
        <v/>
      </c>
    </row>
    <row r="2686" spans="1:12" ht="36" customHeight="1">
      <c r="A2686" s="184">
        <v>2684</v>
      </c>
      <c r="B2686" s="46"/>
      <c r="C2686" s="47"/>
      <c r="D2686" s="48"/>
      <c r="E2686" s="49"/>
      <c r="F2686" s="49"/>
      <c r="G2686" s="41" t="str">
        <f>IF(C2686="","",VLOOKUP(WEEKDAY(C2686),LIST!$A$15:$B$21,2,FALSE))</f>
        <v/>
      </c>
      <c r="H2686" s="42" t="str">
        <f>IF(B2686="","",IF(L2686=LIST!$A$80,LIST!$A$78,IF(L2686=LIST!$A$81,LIST!$A$78,IF(L2686=LIST!$A$82,LIST!$A$78,IF(IFERROR(VLOOKUP(B2686,'PHR (Project Hourly Rate)'!B:G,6,FALSE),LIST!$A$78)=0,LIST!$A$79,L2686)))))</f>
        <v/>
      </c>
      <c r="I2686" s="42" t="str">
        <f>IF(B2686="","",IF(L2686=LIST!$A$75,"",IF(K2686=LIST!$A$76,LIST!$A$76,IF(L2686=LIST!$A$77,"",IF(L2686=LIST!$A$78,"",IF(L2686=LIST!$A$80,"",IF(L2686=LIST!$A$72,"",IF(L2686=LIST!$A$73,"",IF(L2686=LIST!$A$81,"",IF(L2686=LIST!$A$82,"",IF(L2686=LIST!$A$79,"",IF(K2686=LIST!$A$75,LIST!$A$75,ROUND(J2686*L2686,2)))))))))))))</f>
        <v/>
      </c>
      <c r="J2686" s="43">
        <f>IF(D2686="",0,IF(K2686=LIST!$A$75,0,IF(K2686=LIST!$A$76,0,IF(K2686=LIST!$A$77,0,IF(K2686=LIST!$A$78,0,(MIN(D2686,8)-K2686))))))</f>
        <v>0</v>
      </c>
      <c r="K2686" s="185" t="str">
        <f>IF(D2686="","",IF('CLAIM FORM'!$M$7="",0,IF(L2686=LIST!$A$78,0,IF('CLAIM FORM'!$M$7="R&amp;D",0,IF(E2686="",LIST!$A$75,IF(F2686=LIST!$F$30,0,IFERROR(((VLOOKUP(E2686,'TRAINING CODE'!B:D,3,FALSE)*MIN(D2686,8))),LIST!$A$76)))))))</f>
        <v/>
      </c>
      <c r="L2686" s="183" t="str">
        <f>IF(B2686="","",IF('CLAIM FORM'!$M$7="",LIST!$A$77,IFERROR(VLOOKUP(B2686,'PHR (Project Hourly Rate)'!B:G,6,FALSE),LIST!$A$78)))</f>
        <v/>
      </c>
    </row>
    <row r="2687" spans="1:12" ht="36" customHeight="1">
      <c r="A2687" s="184">
        <v>2685</v>
      </c>
      <c r="B2687" s="46"/>
      <c r="C2687" s="47"/>
      <c r="D2687" s="48"/>
      <c r="E2687" s="49"/>
      <c r="F2687" s="49"/>
      <c r="G2687" s="41" t="str">
        <f>IF(C2687="","",VLOOKUP(WEEKDAY(C2687),LIST!$A$15:$B$21,2,FALSE))</f>
        <v/>
      </c>
      <c r="H2687" s="42" t="str">
        <f>IF(B2687="","",IF(L2687=LIST!$A$80,LIST!$A$78,IF(L2687=LIST!$A$81,LIST!$A$78,IF(L2687=LIST!$A$82,LIST!$A$78,IF(IFERROR(VLOOKUP(B2687,'PHR (Project Hourly Rate)'!B:G,6,FALSE),LIST!$A$78)=0,LIST!$A$79,L2687)))))</f>
        <v/>
      </c>
      <c r="I2687" s="42" t="str">
        <f>IF(B2687="","",IF(L2687=LIST!$A$75,"",IF(K2687=LIST!$A$76,LIST!$A$76,IF(L2687=LIST!$A$77,"",IF(L2687=LIST!$A$78,"",IF(L2687=LIST!$A$80,"",IF(L2687=LIST!$A$72,"",IF(L2687=LIST!$A$73,"",IF(L2687=LIST!$A$81,"",IF(L2687=LIST!$A$82,"",IF(L2687=LIST!$A$79,"",IF(K2687=LIST!$A$75,LIST!$A$75,ROUND(J2687*L2687,2)))))))))))))</f>
        <v/>
      </c>
      <c r="J2687" s="43">
        <f>IF(D2687="",0,IF(K2687=LIST!$A$75,0,IF(K2687=LIST!$A$76,0,IF(K2687=LIST!$A$77,0,IF(K2687=LIST!$A$78,0,(MIN(D2687,8)-K2687))))))</f>
        <v>0</v>
      </c>
      <c r="K2687" s="185" t="str">
        <f>IF(D2687="","",IF('CLAIM FORM'!$M$7="",0,IF(L2687=LIST!$A$78,0,IF('CLAIM FORM'!$M$7="R&amp;D",0,IF(E2687="",LIST!$A$75,IF(F2687=LIST!$F$30,0,IFERROR(((VLOOKUP(E2687,'TRAINING CODE'!B:D,3,FALSE)*MIN(D2687,8))),LIST!$A$76)))))))</f>
        <v/>
      </c>
      <c r="L2687" s="183" t="str">
        <f>IF(B2687="","",IF('CLAIM FORM'!$M$7="",LIST!$A$77,IFERROR(VLOOKUP(B2687,'PHR (Project Hourly Rate)'!B:G,6,FALSE),LIST!$A$78)))</f>
        <v/>
      </c>
    </row>
    <row r="2688" spans="1:12" ht="36" customHeight="1">
      <c r="A2688" s="184">
        <v>2686</v>
      </c>
      <c r="B2688" s="46"/>
      <c r="C2688" s="47"/>
      <c r="D2688" s="48"/>
      <c r="E2688" s="49"/>
      <c r="F2688" s="49"/>
      <c r="G2688" s="41" t="str">
        <f>IF(C2688="","",VLOOKUP(WEEKDAY(C2688),LIST!$A$15:$B$21,2,FALSE))</f>
        <v/>
      </c>
      <c r="H2688" s="42" t="str">
        <f>IF(B2688="","",IF(L2688=LIST!$A$80,LIST!$A$78,IF(L2688=LIST!$A$81,LIST!$A$78,IF(L2688=LIST!$A$82,LIST!$A$78,IF(IFERROR(VLOOKUP(B2688,'PHR (Project Hourly Rate)'!B:G,6,FALSE),LIST!$A$78)=0,LIST!$A$79,L2688)))))</f>
        <v/>
      </c>
      <c r="I2688" s="42" t="str">
        <f>IF(B2688="","",IF(L2688=LIST!$A$75,"",IF(K2688=LIST!$A$76,LIST!$A$76,IF(L2688=LIST!$A$77,"",IF(L2688=LIST!$A$78,"",IF(L2688=LIST!$A$80,"",IF(L2688=LIST!$A$72,"",IF(L2688=LIST!$A$73,"",IF(L2688=LIST!$A$81,"",IF(L2688=LIST!$A$82,"",IF(L2688=LIST!$A$79,"",IF(K2688=LIST!$A$75,LIST!$A$75,ROUND(J2688*L2688,2)))))))))))))</f>
        <v/>
      </c>
      <c r="J2688" s="43">
        <f>IF(D2688="",0,IF(K2688=LIST!$A$75,0,IF(K2688=LIST!$A$76,0,IF(K2688=LIST!$A$77,0,IF(K2688=LIST!$A$78,0,(MIN(D2688,8)-K2688))))))</f>
        <v>0</v>
      </c>
      <c r="K2688" s="185" t="str">
        <f>IF(D2688="","",IF('CLAIM FORM'!$M$7="",0,IF(L2688=LIST!$A$78,0,IF('CLAIM FORM'!$M$7="R&amp;D",0,IF(E2688="",LIST!$A$75,IF(F2688=LIST!$F$30,0,IFERROR(((VLOOKUP(E2688,'TRAINING CODE'!B:D,3,FALSE)*MIN(D2688,8))),LIST!$A$76)))))))</f>
        <v/>
      </c>
      <c r="L2688" s="183" t="str">
        <f>IF(B2688="","",IF('CLAIM FORM'!$M$7="",LIST!$A$77,IFERROR(VLOOKUP(B2688,'PHR (Project Hourly Rate)'!B:G,6,FALSE),LIST!$A$78)))</f>
        <v/>
      </c>
    </row>
    <row r="2689" spans="1:12" ht="36" customHeight="1">
      <c r="A2689" s="184">
        <v>2687</v>
      </c>
      <c r="B2689" s="46"/>
      <c r="C2689" s="47"/>
      <c r="D2689" s="48"/>
      <c r="E2689" s="49"/>
      <c r="F2689" s="49"/>
      <c r="G2689" s="41" t="str">
        <f>IF(C2689="","",VLOOKUP(WEEKDAY(C2689),LIST!$A$15:$B$21,2,FALSE))</f>
        <v/>
      </c>
      <c r="H2689" s="42" t="str">
        <f>IF(B2689="","",IF(L2689=LIST!$A$80,LIST!$A$78,IF(L2689=LIST!$A$81,LIST!$A$78,IF(L2689=LIST!$A$82,LIST!$A$78,IF(IFERROR(VLOOKUP(B2689,'PHR (Project Hourly Rate)'!B:G,6,FALSE),LIST!$A$78)=0,LIST!$A$79,L2689)))))</f>
        <v/>
      </c>
      <c r="I2689" s="42" t="str">
        <f>IF(B2689="","",IF(L2689=LIST!$A$75,"",IF(K2689=LIST!$A$76,LIST!$A$76,IF(L2689=LIST!$A$77,"",IF(L2689=LIST!$A$78,"",IF(L2689=LIST!$A$80,"",IF(L2689=LIST!$A$72,"",IF(L2689=LIST!$A$73,"",IF(L2689=LIST!$A$81,"",IF(L2689=LIST!$A$82,"",IF(L2689=LIST!$A$79,"",IF(K2689=LIST!$A$75,LIST!$A$75,ROUND(J2689*L2689,2)))))))))))))</f>
        <v/>
      </c>
      <c r="J2689" s="43">
        <f>IF(D2689="",0,IF(K2689=LIST!$A$75,0,IF(K2689=LIST!$A$76,0,IF(K2689=LIST!$A$77,0,IF(K2689=LIST!$A$78,0,(MIN(D2689,8)-K2689))))))</f>
        <v>0</v>
      </c>
      <c r="K2689" s="185" t="str">
        <f>IF(D2689="","",IF('CLAIM FORM'!$M$7="",0,IF(L2689=LIST!$A$78,0,IF('CLAIM FORM'!$M$7="R&amp;D",0,IF(E2689="",LIST!$A$75,IF(F2689=LIST!$F$30,0,IFERROR(((VLOOKUP(E2689,'TRAINING CODE'!B:D,3,FALSE)*MIN(D2689,8))),LIST!$A$76)))))))</f>
        <v/>
      </c>
      <c r="L2689" s="183" t="str">
        <f>IF(B2689="","",IF('CLAIM FORM'!$M$7="",LIST!$A$77,IFERROR(VLOOKUP(B2689,'PHR (Project Hourly Rate)'!B:G,6,FALSE),LIST!$A$78)))</f>
        <v/>
      </c>
    </row>
    <row r="2690" spans="1:12" ht="36" customHeight="1">
      <c r="A2690" s="184">
        <v>2688</v>
      </c>
      <c r="B2690" s="46"/>
      <c r="C2690" s="47"/>
      <c r="D2690" s="48"/>
      <c r="E2690" s="49"/>
      <c r="F2690" s="49"/>
      <c r="G2690" s="41" t="str">
        <f>IF(C2690="","",VLOOKUP(WEEKDAY(C2690),LIST!$A$15:$B$21,2,FALSE))</f>
        <v/>
      </c>
      <c r="H2690" s="42" t="str">
        <f>IF(B2690="","",IF(L2690=LIST!$A$80,LIST!$A$78,IF(L2690=LIST!$A$81,LIST!$A$78,IF(L2690=LIST!$A$82,LIST!$A$78,IF(IFERROR(VLOOKUP(B2690,'PHR (Project Hourly Rate)'!B:G,6,FALSE),LIST!$A$78)=0,LIST!$A$79,L2690)))))</f>
        <v/>
      </c>
      <c r="I2690" s="42" t="str">
        <f>IF(B2690="","",IF(L2690=LIST!$A$75,"",IF(K2690=LIST!$A$76,LIST!$A$76,IF(L2690=LIST!$A$77,"",IF(L2690=LIST!$A$78,"",IF(L2690=LIST!$A$80,"",IF(L2690=LIST!$A$72,"",IF(L2690=LIST!$A$73,"",IF(L2690=LIST!$A$81,"",IF(L2690=LIST!$A$82,"",IF(L2690=LIST!$A$79,"",IF(K2690=LIST!$A$75,LIST!$A$75,ROUND(J2690*L2690,2)))))))))))))</f>
        <v/>
      </c>
      <c r="J2690" s="43">
        <f>IF(D2690="",0,IF(K2690=LIST!$A$75,0,IF(K2690=LIST!$A$76,0,IF(K2690=LIST!$A$77,0,IF(K2690=LIST!$A$78,0,(MIN(D2690,8)-K2690))))))</f>
        <v>0</v>
      </c>
      <c r="K2690" s="185" t="str">
        <f>IF(D2690="","",IF('CLAIM FORM'!$M$7="",0,IF(L2690=LIST!$A$78,0,IF('CLAIM FORM'!$M$7="R&amp;D",0,IF(E2690="",LIST!$A$75,IF(F2690=LIST!$F$30,0,IFERROR(((VLOOKUP(E2690,'TRAINING CODE'!B:D,3,FALSE)*MIN(D2690,8))),LIST!$A$76)))))))</f>
        <v/>
      </c>
      <c r="L2690" s="183" t="str">
        <f>IF(B2690="","",IF('CLAIM FORM'!$M$7="",LIST!$A$77,IFERROR(VLOOKUP(B2690,'PHR (Project Hourly Rate)'!B:G,6,FALSE),LIST!$A$78)))</f>
        <v/>
      </c>
    </row>
    <row r="2691" spans="1:12" ht="36" customHeight="1">
      <c r="A2691" s="184">
        <v>2689</v>
      </c>
      <c r="B2691" s="46"/>
      <c r="C2691" s="47"/>
      <c r="D2691" s="48"/>
      <c r="E2691" s="49"/>
      <c r="F2691" s="49"/>
      <c r="G2691" s="41" t="str">
        <f>IF(C2691="","",VLOOKUP(WEEKDAY(C2691),LIST!$A$15:$B$21,2,FALSE))</f>
        <v/>
      </c>
      <c r="H2691" s="42" t="str">
        <f>IF(B2691="","",IF(L2691=LIST!$A$80,LIST!$A$78,IF(L2691=LIST!$A$81,LIST!$A$78,IF(L2691=LIST!$A$82,LIST!$A$78,IF(IFERROR(VLOOKUP(B2691,'PHR (Project Hourly Rate)'!B:G,6,FALSE),LIST!$A$78)=0,LIST!$A$79,L2691)))))</f>
        <v/>
      </c>
      <c r="I2691" s="42" t="str">
        <f>IF(B2691="","",IF(L2691=LIST!$A$75,"",IF(K2691=LIST!$A$76,LIST!$A$76,IF(L2691=LIST!$A$77,"",IF(L2691=LIST!$A$78,"",IF(L2691=LIST!$A$80,"",IF(L2691=LIST!$A$72,"",IF(L2691=LIST!$A$73,"",IF(L2691=LIST!$A$81,"",IF(L2691=LIST!$A$82,"",IF(L2691=LIST!$A$79,"",IF(K2691=LIST!$A$75,LIST!$A$75,ROUND(J2691*L2691,2)))))))))))))</f>
        <v/>
      </c>
      <c r="J2691" s="43">
        <f>IF(D2691="",0,IF(K2691=LIST!$A$75,0,IF(K2691=LIST!$A$76,0,IF(K2691=LIST!$A$77,0,IF(K2691=LIST!$A$78,0,(MIN(D2691,8)-K2691))))))</f>
        <v>0</v>
      </c>
      <c r="K2691" s="185" t="str">
        <f>IF(D2691="","",IF('CLAIM FORM'!$M$7="",0,IF(L2691=LIST!$A$78,0,IF('CLAIM FORM'!$M$7="R&amp;D",0,IF(E2691="",LIST!$A$75,IF(F2691=LIST!$F$30,0,IFERROR(((VLOOKUP(E2691,'TRAINING CODE'!B:D,3,FALSE)*MIN(D2691,8))),LIST!$A$76)))))))</f>
        <v/>
      </c>
      <c r="L2691" s="183" t="str">
        <f>IF(B2691="","",IF('CLAIM FORM'!$M$7="",LIST!$A$77,IFERROR(VLOOKUP(B2691,'PHR (Project Hourly Rate)'!B:G,6,FALSE),LIST!$A$78)))</f>
        <v/>
      </c>
    </row>
    <row r="2692" spans="1:12" ht="36" customHeight="1">
      <c r="A2692" s="184">
        <v>2690</v>
      </c>
      <c r="B2692" s="46"/>
      <c r="C2692" s="47"/>
      <c r="D2692" s="48"/>
      <c r="E2692" s="49"/>
      <c r="F2692" s="49"/>
      <c r="G2692" s="41" t="str">
        <f>IF(C2692="","",VLOOKUP(WEEKDAY(C2692),LIST!$A$15:$B$21,2,FALSE))</f>
        <v/>
      </c>
      <c r="H2692" s="42" t="str">
        <f>IF(B2692="","",IF(L2692=LIST!$A$80,LIST!$A$78,IF(L2692=LIST!$A$81,LIST!$A$78,IF(L2692=LIST!$A$82,LIST!$A$78,IF(IFERROR(VLOOKUP(B2692,'PHR (Project Hourly Rate)'!B:G,6,FALSE),LIST!$A$78)=0,LIST!$A$79,L2692)))))</f>
        <v/>
      </c>
      <c r="I2692" s="42" t="str">
        <f>IF(B2692="","",IF(L2692=LIST!$A$75,"",IF(K2692=LIST!$A$76,LIST!$A$76,IF(L2692=LIST!$A$77,"",IF(L2692=LIST!$A$78,"",IF(L2692=LIST!$A$80,"",IF(L2692=LIST!$A$72,"",IF(L2692=LIST!$A$73,"",IF(L2692=LIST!$A$81,"",IF(L2692=LIST!$A$82,"",IF(L2692=LIST!$A$79,"",IF(K2692=LIST!$A$75,LIST!$A$75,ROUND(J2692*L2692,2)))))))))))))</f>
        <v/>
      </c>
      <c r="J2692" s="43">
        <f>IF(D2692="",0,IF(K2692=LIST!$A$75,0,IF(K2692=LIST!$A$76,0,IF(K2692=LIST!$A$77,0,IF(K2692=LIST!$A$78,0,(MIN(D2692,8)-K2692))))))</f>
        <v>0</v>
      </c>
      <c r="K2692" s="185" t="str">
        <f>IF(D2692="","",IF('CLAIM FORM'!$M$7="",0,IF(L2692=LIST!$A$78,0,IF('CLAIM FORM'!$M$7="R&amp;D",0,IF(E2692="",LIST!$A$75,IF(F2692=LIST!$F$30,0,IFERROR(((VLOOKUP(E2692,'TRAINING CODE'!B:D,3,FALSE)*MIN(D2692,8))),LIST!$A$76)))))))</f>
        <v/>
      </c>
      <c r="L2692" s="183" t="str">
        <f>IF(B2692="","",IF('CLAIM FORM'!$M$7="",LIST!$A$77,IFERROR(VLOOKUP(B2692,'PHR (Project Hourly Rate)'!B:G,6,FALSE),LIST!$A$78)))</f>
        <v/>
      </c>
    </row>
    <row r="2693" spans="1:12" ht="36" customHeight="1">
      <c r="A2693" s="184">
        <v>2691</v>
      </c>
      <c r="B2693" s="46"/>
      <c r="C2693" s="47"/>
      <c r="D2693" s="48"/>
      <c r="E2693" s="49"/>
      <c r="F2693" s="49"/>
      <c r="G2693" s="41" t="str">
        <f>IF(C2693="","",VLOOKUP(WEEKDAY(C2693),LIST!$A$15:$B$21,2,FALSE))</f>
        <v/>
      </c>
      <c r="H2693" s="42" t="str">
        <f>IF(B2693="","",IF(L2693=LIST!$A$80,LIST!$A$78,IF(L2693=LIST!$A$81,LIST!$A$78,IF(L2693=LIST!$A$82,LIST!$A$78,IF(IFERROR(VLOOKUP(B2693,'PHR (Project Hourly Rate)'!B:G,6,FALSE),LIST!$A$78)=0,LIST!$A$79,L2693)))))</f>
        <v/>
      </c>
      <c r="I2693" s="42" t="str">
        <f>IF(B2693="","",IF(L2693=LIST!$A$75,"",IF(K2693=LIST!$A$76,LIST!$A$76,IF(L2693=LIST!$A$77,"",IF(L2693=LIST!$A$78,"",IF(L2693=LIST!$A$80,"",IF(L2693=LIST!$A$72,"",IF(L2693=LIST!$A$73,"",IF(L2693=LIST!$A$81,"",IF(L2693=LIST!$A$82,"",IF(L2693=LIST!$A$79,"",IF(K2693=LIST!$A$75,LIST!$A$75,ROUND(J2693*L2693,2)))))))))))))</f>
        <v/>
      </c>
      <c r="J2693" s="43">
        <f>IF(D2693="",0,IF(K2693=LIST!$A$75,0,IF(K2693=LIST!$A$76,0,IF(K2693=LIST!$A$77,0,IF(K2693=LIST!$A$78,0,(MIN(D2693,8)-K2693))))))</f>
        <v>0</v>
      </c>
      <c r="K2693" s="185" t="str">
        <f>IF(D2693="","",IF('CLAIM FORM'!$M$7="",0,IF(L2693=LIST!$A$78,0,IF('CLAIM FORM'!$M$7="R&amp;D",0,IF(E2693="",LIST!$A$75,IF(F2693=LIST!$F$30,0,IFERROR(((VLOOKUP(E2693,'TRAINING CODE'!B:D,3,FALSE)*MIN(D2693,8))),LIST!$A$76)))))))</f>
        <v/>
      </c>
      <c r="L2693" s="183" t="str">
        <f>IF(B2693="","",IF('CLAIM FORM'!$M$7="",LIST!$A$77,IFERROR(VLOOKUP(B2693,'PHR (Project Hourly Rate)'!B:G,6,FALSE),LIST!$A$78)))</f>
        <v/>
      </c>
    </row>
    <row r="2694" spans="1:12" ht="36" customHeight="1">
      <c r="A2694" s="184">
        <v>2692</v>
      </c>
      <c r="B2694" s="46"/>
      <c r="C2694" s="47"/>
      <c r="D2694" s="48"/>
      <c r="E2694" s="49"/>
      <c r="F2694" s="49"/>
      <c r="G2694" s="41" t="str">
        <f>IF(C2694="","",VLOOKUP(WEEKDAY(C2694),LIST!$A$15:$B$21,2,FALSE))</f>
        <v/>
      </c>
      <c r="H2694" s="42" t="str">
        <f>IF(B2694="","",IF(L2694=LIST!$A$80,LIST!$A$78,IF(L2694=LIST!$A$81,LIST!$A$78,IF(L2694=LIST!$A$82,LIST!$A$78,IF(IFERROR(VLOOKUP(B2694,'PHR (Project Hourly Rate)'!B:G,6,FALSE),LIST!$A$78)=0,LIST!$A$79,L2694)))))</f>
        <v/>
      </c>
      <c r="I2694" s="42" t="str">
        <f>IF(B2694="","",IF(L2694=LIST!$A$75,"",IF(K2694=LIST!$A$76,LIST!$A$76,IF(L2694=LIST!$A$77,"",IF(L2694=LIST!$A$78,"",IF(L2694=LIST!$A$80,"",IF(L2694=LIST!$A$72,"",IF(L2694=LIST!$A$73,"",IF(L2694=LIST!$A$81,"",IF(L2694=LIST!$A$82,"",IF(L2694=LIST!$A$79,"",IF(K2694=LIST!$A$75,LIST!$A$75,ROUND(J2694*L2694,2)))))))))))))</f>
        <v/>
      </c>
      <c r="J2694" s="43">
        <f>IF(D2694="",0,IF(K2694=LIST!$A$75,0,IF(K2694=LIST!$A$76,0,IF(K2694=LIST!$A$77,0,IF(K2694=LIST!$A$78,0,(MIN(D2694,8)-K2694))))))</f>
        <v>0</v>
      </c>
      <c r="K2694" s="185" t="str">
        <f>IF(D2694="","",IF('CLAIM FORM'!$M$7="",0,IF(L2694=LIST!$A$78,0,IF('CLAIM FORM'!$M$7="R&amp;D",0,IF(E2694="",LIST!$A$75,IF(F2694=LIST!$F$30,0,IFERROR(((VLOOKUP(E2694,'TRAINING CODE'!B:D,3,FALSE)*MIN(D2694,8))),LIST!$A$76)))))))</f>
        <v/>
      </c>
      <c r="L2694" s="183" t="str">
        <f>IF(B2694="","",IF('CLAIM FORM'!$M$7="",LIST!$A$77,IFERROR(VLOOKUP(B2694,'PHR (Project Hourly Rate)'!B:G,6,FALSE),LIST!$A$78)))</f>
        <v/>
      </c>
    </row>
    <row r="2695" spans="1:12" ht="36" customHeight="1">
      <c r="A2695" s="184">
        <v>2693</v>
      </c>
      <c r="B2695" s="46"/>
      <c r="C2695" s="47"/>
      <c r="D2695" s="48"/>
      <c r="E2695" s="49"/>
      <c r="F2695" s="49"/>
      <c r="G2695" s="41" t="str">
        <f>IF(C2695="","",VLOOKUP(WEEKDAY(C2695),LIST!$A$15:$B$21,2,FALSE))</f>
        <v/>
      </c>
      <c r="H2695" s="42" t="str">
        <f>IF(B2695="","",IF(L2695=LIST!$A$80,LIST!$A$78,IF(L2695=LIST!$A$81,LIST!$A$78,IF(L2695=LIST!$A$82,LIST!$A$78,IF(IFERROR(VLOOKUP(B2695,'PHR (Project Hourly Rate)'!B:G,6,FALSE),LIST!$A$78)=0,LIST!$A$79,L2695)))))</f>
        <v/>
      </c>
      <c r="I2695" s="42" t="str">
        <f>IF(B2695="","",IF(L2695=LIST!$A$75,"",IF(K2695=LIST!$A$76,LIST!$A$76,IF(L2695=LIST!$A$77,"",IF(L2695=LIST!$A$78,"",IF(L2695=LIST!$A$80,"",IF(L2695=LIST!$A$72,"",IF(L2695=LIST!$A$73,"",IF(L2695=LIST!$A$81,"",IF(L2695=LIST!$A$82,"",IF(L2695=LIST!$A$79,"",IF(K2695=LIST!$A$75,LIST!$A$75,ROUND(J2695*L2695,2)))))))))))))</f>
        <v/>
      </c>
      <c r="J2695" s="43">
        <f>IF(D2695="",0,IF(K2695=LIST!$A$75,0,IF(K2695=LIST!$A$76,0,IF(K2695=LIST!$A$77,0,IF(K2695=LIST!$A$78,0,(MIN(D2695,8)-K2695))))))</f>
        <v>0</v>
      </c>
      <c r="K2695" s="185" t="str">
        <f>IF(D2695="","",IF('CLAIM FORM'!$M$7="",0,IF(L2695=LIST!$A$78,0,IF('CLAIM FORM'!$M$7="R&amp;D",0,IF(E2695="",LIST!$A$75,IF(F2695=LIST!$F$30,0,IFERROR(((VLOOKUP(E2695,'TRAINING CODE'!B:D,3,FALSE)*MIN(D2695,8))),LIST!$A$76)))))))</f>
        <v/>
      </c>
      <c r="L2695" s="183" t="str">
        <f>IF(B2695="","",IF('CLAIM FORM'!$M$7="",LIST!$A$77,IFERROR(VLOOKUP(B2695,'PHR (Project Hourly Rate)'!B:G,6,FALSE),LIST!$A$78)))</f>
        <v/>
      </c>
    </row>
    <row r="2696" spans="1:12" ht="36" customHeight="1">
      <c r="A2696" s="184">
        <v>2694</v>
      </c>
      <c r="B2696" s="46"/>
      <c r="C2696" s="47"/>
      <c r="D2696" s="48"/>
      <c r="E2696" s="49"/>
      <c r="F2696" s="49"/>
      <c r="G2696" s="41" t="str">
        <f>IF(C2696="","",VLOOKUP(WEEKDAY(C2696),LIST!$A$15:$B$21,2,FALSE))</f>
        <v/>
      </c>
      <c r="H2696" s="42" t="str">
        <f>IF(B2696="","",IF(L2696=LIST!$A$80,LIST!$A$78,IF(L2696=LIST!$A$81,LIST!$A$78,IF(L2696=LIST!$A$82,LIST!$A$78,IF(IFERROR(VLOOKUP(B2696,'PHR (Project Hourly Rate)'!B:G,6,FALSE),LIST!$A$78)=0,LIST!$A$79,L2696)))))</f>
        <v/>
      </c>
      <c r="I2696" s="42" t="str">
        <f>IF(B2696="","",IF(L2696=LIST!$A$75,"",IF(K2696=LIST!$A$76,LIST!$A$76,IF(L2696=LIST!$A$77,"",IF(L2696=LIST!$A$78,"",IF(L2696=LIST!$A$80,"",IF(L2696=LIST!$A$72,"",IF(L2696=LIST!$A$73,"",IF(L2696=LIST!$A$81,"",IF(L2696=LIST!$A$82,"",IF(L2696=LIST!$A$79,"",IF(K2696=LIST!$A$75,LIST!$A$75,ROUND(J2696*L2696,2)))))))))))))</f>
        <v/>
      </c>
      <c r="J2696" s="43">
        <f>IF(D2696="",0,IF(K2696=LIST!$A$75,0,IF(K2696=LIST!$A$76,0,IF(K2696=LIST!$A$77,0,IF(K2696=LIST!$A$78,0,(MIN(D2696,8)-K2696))))))</f>
        <v>0</v>
      </c>
      <c r="K2696" s="185" t="str">
        <f>IF(D2696="","",IF('CLAIM FORM'!$M$7="",0,IF(L2696=LIST!$A$78,0,IF('CLAIM FORM'!$M$7="R&amp;D",0,IF(E2696="",LIST!$A$75,IF(F2696=LIST!$F$30,0,IFERROR(((VLOOKUP(E2696,'TRAINING CODE'!B:D,3,FALSE)*MIN(D2696,8))),LIST!$A$76)))))))</f>
        <v/>
      </c>
      <c r="L2696" s="183" t="str">
        <f>IF(B2696="","",IF('CLAIM FORM'!$M$7="",LIST!$A$77,IFERROR(VLOOKUP(B2696,'PHR (Project Hourly Rate)'!B:G,6,FALSE),LIST!$A$78)))</f>
        <v/>
      </c>
    </row>
    <row r="2697" spans="1:12" ht="36" customHeight="1">
      <c r="A2697" s="184">
        <v>2695</v>
      </c>
      <c r="B2697" s="46"/>
      <c r="C2697" s="47"/>
      <c r="D2697" s="48"/>
      <c r="E2697" s="49"/>
      <c r="F2697" s="49"/>
      <c r="G2697" s="41" t="str">
        <f>IF(C2697="","",VLOOKUP(WEEKDAY(C2697),LIST!$A$15:$B$21,2,FALSE))</f>
        <v/>
      </c>
      <c r="H2697" s="42" t="str">
        <f>IF(B2697="","",IF(L2697=LIST!$A$80,LIST!$A$78,IF(L2697=LIST!$A$81,LIST!$A$78,IF(L2697=LIST!$A$82,LIST!$A$78,IF(IFERROR(VLOOKUP(B2697,'PHR (Project Hourly Rate)'!B:G,6,FALSE),LIST!$A$78)=0,LIST!$A$79,L2697)))))</f>
        <v/>
      </c>
      <c r="I2697" s="42" t="str">
        <f>IF(B2697="","",IF(L2697=LIST!$A$75,"",IF(K2697=LIST!$A$76,LIST!$A$76,IF(L2697=LIST!$A$77,"",IF(L2697=LIST!$A$78,"",IF(L2697=LIST!$A$80,"",IF(L2697=LIST!$A$72,"",IF(L2697=LIST!$A$73,"",IF(L2697=LIST!$A$81,"",IF(L2697=LIST!$A$82,"",IF(L2697=LIST!$A$79,"",IF(K2697=LIST!$A$75,LIST!$A$75,ROUND(J2697*L2697,2)))))))))))))</f>
        <v/>
      </c>
      <c r="J2697" s="43">
        <f>IF(D2697="",0,IF(K2697=LIST!$A$75,0,IF(K2697=LIST!$A$76,0,IF(K2697=LIST!$A$77,0,IF(K2697=LIST!$A$78,0,(MIN(D2697,8)-K2697))))))</f>
        <v>0</v>
      </c>
      <c r="K2697" s="185" t="str">
        <f>IF(D2697="","",IF('CLAIM FORM'!$M$7="",0,IF(L2697=LIST!$A$78,0,IF('CLAIM FORM'!$M$7="R&amp;D",0,IF(E2697="",LIST!$A$75,IF(F2697=LIST!$F$30,0,IFERROR(((VLOOKUP(E2697,'TRAINING CODE'!B:D,3,FALSE)*MIN(D2697,8))),LIST!$A$76)))))))</f>
        <v/>
      </c>
      <c r="L2697" s="183" t="str">
        <f>IF(B2697="","",IF('CLAIM FORM'!$M$7="",LIST!$A$77,IFERROR(VLOOKUP(B2697,'PHR (Project Hourly Rate)'!B:G,6,FALSE),LIST!$A$78)))</f>
        <v/>
      </c>
    </row>
    <row r="2698" spans="1:12" ht="36" customHeight="1">
      <c r="A2698" s="184">
        <v>2696</v>
      </c>
      <c r="B2698" s="46"/>
      <c r="C2698" s="47"/>
      <c r="D2698" s="48"/>
      <c r="E2698" s="49"/>
      <c r="F2698" s="49"/>
      <c r="G2698" s="41" t="str">
        <f>IF(C2698="","",VLOOKUP(WEEKDAY(C2698),LIST!$A$15:$B$21,2,FALSE))</f>
        <v/>
      </c>
      <c r="H2698" s="42" t="str">
        <f>IF(B2698="","",IF(L2698=LIST!$A$80,LIST!$A$78,IF(L2698=LIST!$A$81,LIST!$A$78,IF(L2698=LIST!$A$82,LIST!$A$78,IF(IFERROR(VLOOKUP(B2698,'PHR (Project Hourly Rate)'!B:G,6,FALSE),LIST!$A$78)=0,LIST!$A$79,L2698)))))</f>
        <v/>
      </c>
      <c r="I2698" s="42" t="str">
        <f>IF(B2698="","",IF(L2698=LIST!$A$75,"",IF(K2698=LIST!$A$76,LIST!$A$76,IF(L2698=LIST!$A$77,"",IF(L2698=LIST!$A$78,"",IF(L2698=LIST!$A$80,"",IF(L2698=LIST!$A$72,"",IF(L2698=LIST!$A$73,"",IF(L2698=LIST!$A$81,"",IF(L2698=LIST!$A$82,"",IF(L2698=LIST!$A$79,"",IF(K2698=LIST!$A$75,LIST!$A$75,ROUND(J2698*L2698,2)))))))))))))</f>
        <v/>
      </c>
      <c r="J2698" s="43">
        <f>IF(D2698="",0,IF(K2698=LIST!$A$75,0,IF(K2698=LIST!$A$76,0,IF(K2698=LIST!$A$77,0,IF(K2698=LIST!$A$78,0,(MIN(D2698,8)-K2698))))))</f>
        <v>0</v>
      </c>
      <c r="K2698" s="185" t="str">
        <f>IF(D2698="","",IF('CLAIM FORM'!$M$7="",0,IF(L2698=LIST!$A$78,0,IF('CLAIM FORM'!$M$7="R&amp;D",0,IF(E2698="",LIST!$A$75,IF(F2698=LIST!$F$30,0,IFERROR(((VLOOKUP(E2698,'TRAINING CODE'!B:D,3,FALSE)*MIN(D2698,8))),LIST!$A$76)))))))</f>
        <v/>
      </c>
      <c r="L2698" s="183" t="str">
        <f>IF(B2698="","",IF('CLAIM FORM'!$M$7="",LIST!$A$77,IFERROR(VLOOKUP(B2698,'PHR (Project Hourly Rate)'!B:G,6,FALSE),LIST!$A$78)))</f>
        <v/>
      </c>
    </row>
    <row r="2699" spans="1:12" ht="36" customHeight="1">
      <c r="A2699" s="184">
        <v>2697</v>
      </c>
      <c r="B2699" s="46"/>
      <c r="C2699" s="47"/>
      <c r="D2699" s="48"/>
      <c r="E2699" s="49"/>
      <c r="F2699" s="49"/>
      <c r="G2699" s="41" t="str">
        <f>IF(C2699="","",VLOOKUP(WEEKDAY(C2699),LIST!$A$15:$B$21,2,FALSE))</f>
        <v/>
      </c>
      <c r="H2699" s="42" t="str">
        <f>IF(B2699="","",IF(L2699=LIST!$A$80,LIST!$A$78,IF(L2699=LIST!$A$81,LIST!$A$78,IF(L2699=LIST!$A$82,LIST!$A$78,IF(IFERROR(VLOOKUP(B2699,'PHR (Project Hourly Rate)'!B:G,6,FALSE),LIST!$A$78)=0,LIST!$A$79,L2699)))))</f>
        <v/>
      </c>
      <c r="I2699" s="42" t="str">
        <f>IF(B2699="","",IF(L2699=LIST!$A$75,"",IF(K2699=LIST!$A$76,LIST!$A$76,IF(L2699=LIST!$A$77,"",IF(L2699=LIST!$A$78,"",IF(L2699=LIST!$A$80,"",IF(L2699=LIST!$A$72,"",IF(L2699=LIST!$A$73,"",IF(L2699=LIST!$A$81,"",IF(L2699=LIST!$A$82,"",IF(L2699=LIST!$A$79,"",IF(K2699=LIST!$A$75,LIST!$A$75,ROUND(J2699*L2699,2)))))))))))))</f>
        <v/>
      </c>
      <c r="J2699" s="43">
        <f>IF(D2699="",0,IF(K2699=LIST!$A$75,0,IF(K2699=LIST!$A$76,0,IF(K2699=LIST!$A$77,0,IF(K2699=LIST!$A$78,0,(MIN(D2699,8)-K2699))))))</f>
        <v>0</v>
      </c>
      <c r="K2699" s="185" t="str">
        <f>IF(D2699="","",IF('CLAIM FORM'!$M$7="",0,IF(L2699=LIST!$A$78,0,IF('CLAIM FORM'!$M$7="R&amp;D",0,IF(E2699="",LIST!$A$75,IF(F2699=LIST!$F$30,0,IFERROR(((VLOOKUP(E2699,'TRAINING CODE'!B:D,3,FALSE)*MIN(D2699,8))),LIST!$A$76)))))))</f>
        <v/>
      </c>
      <c r="L2699" s="183" t="str">
        <f>IF(B2699="","",IF('CLAIM FORM'!$M$7="",LIST!$A$77,IFERROR(VLOOKUP(B2699,'PHR (Project Hourly Rate)'!B:G,6,FALSE),LIST!$A$78)))</f>
        <v/>
      </c>
    </row>
    <row r="2700" spans="1:12" ht="36" customHeight="1">
      <c r="A2700" s="184">
        <v>2698</v>
      </c>
      <c r="B2700" s="46"/>
      <c r="C2700" s="47"/>
      <c r="D2700" s="48"/>
      <c r="E2700" s="49"/>
      <c r="F2700" s="49"/>
      <c r="G2700" s="41" t="str">
        <f>IF(C2700="","",VLOOKUP(WEEKDAY(C2700),LIST!$A$15:$B$21,2,FALSE))</f>
        <v/>
      </c>
      <c r="H2700" s="42" t="str">
        <f>IF(B2700="","",IF(L2700=LIST!$A$80,LIST!$A$78,IF(L2700=LIST!$A$81,LIST!$A$78,IF(L2700=LIST!$A$82,LIST!$A$78,IF(IFERROR(VLOOKUP(B2700,'PHR (Project Hourly Rate)'!B:G,6,FALSE),LIST!$A$78)=0,LIST!$A$79,L2700)))))</f>
        <v/>
      </c>
      <c r="I2700" s="42" t="str">
        <f>IF(B2700="","",IF(L2700=LIST!$A$75,"",IF(K2700=LIST!$A$76,LIST!$A$76,IF(L2700=LIST!$A$77,"",IF(L2700=LIST!$A$78,"",IF(L2700=LIST!$A$80,"",IF(L2700=LIST!$A$72,"",IF(L2700=LIST!$A$73,"",IF(L2700=LIST!$A$81,"",IF(L2700=LIST!$A$82,"",IF(L2700=LIST!$A$79,"",IF(K2700=LIST!$A$75,LIST!$A$75,ROUND(J2700*L2700,2)))))))))))))</f>
        <v/>
      </c>
      <c r="J2700" s="43">
        <f>IF(D2700="",0,IF(K2700=LIST!$A$75,0,IF(K2700=LIST!$A$76,0,IF(K2700=LIST!$A$77,0,IF(K2700=LIST!$A$78,0,(MIN(D2700,8)-K2700))))))</f>
        <v>0</v>
      </c>
      <c r="K2700" s="185" t="str">
        <f>IF(D2700="","",IF('CLAIM FORM'!$M$7="",0,IF(L2700=LIST!$A$78,0,IF('CLAIM FORM'!$M$7="R&amp;D",0,IF(E2700="",LIST!$A$75,IF(F2700=LIST!$F$30,0,IFERROR(((VLOOKUP(E2700,'TRAINING CODE'!B:D,3,FALSE)*MIN(D2700,8))),LIST!$A$76)))))))</f>
        <v/>
      </c>
      <c r="L2700" s="183" t="str">
        <f>IF(B2700="","",IF('CLAIM FORM'!$M$7="",LIST!$A$77,IFERROR(VLOOKUP(B2700,'PHR (Project Hourly Rate)'!B:G,6,FALSE),LIST!$A$78)))</f>
        <v/>
      </c>
    </row>
    <row r="2701" spans="1:12" ht="36" customHeight="1">
      <c r="A2701" s="184">
        <v>2699</v>
      </c>
      <c r="B2701" s="46"/>
      <c r="C2701" s="47"/>
      <c r="D2701" s="48"/>
      <c r="E2701" s="49"/>
      <c r="F2701" s="49"/>
      <c r="G2701" s="41" t="str">
        <f>IF(C2701="","",VLOOKUP(WEEKDAY(C2701),LIST!$A$15:$B$21,2,FALSE))</f>
        <v/>
      </c>
      <c r="H2701" s="42" t="str">
        <f>IF(B2701="","",IF(L2701=LIST!$A$80,LIST!$A$78,IF(L2701=LIST!$A$81,LIST!$A$78,IF(L2701=LIST!$A$82,LIST!$A$78,IF(IFERROR(VLOOKUP(B2701,'PHR (Project Hourly Rate)'!B:G,6,FALSE),LIST!$A$78)=0,LIST!$A$79,L2701)))))</f>
        <v/>
      </c>
      <c r="I2701" s="42" t="str">
        <f>IF(B2701="","",IF(L2701=LIST!$A$75,"",IF(K2701=LIST!$A$76,LIST!$A$76,IF(L2701=LIST!$A$77,"",IF(L2701=LIST!$A$78,"",IF(L2701=LIST!$A$80,"",IF(L2701=LIST!$A$72,"",IF(L2701=LIST!$A$73,"",IF(L2701=LIST!$A$81,"",IF(L2701=LIST!$A$82,"",IF(L2701=LIST!$A$79,"",IF(K2701=LIST!$A$75,LIST!$A$75,ROUND(J2701*L2701,2)))))))))))))</f>
        <v/>
      </c>
      <c r="J2701" s="43">
        <f>IF(D2701="",0,IF(K2701=LIST!$A$75,0,IF(K2701=LIST!$A$76,0,IF(K2701=LIST!$A$77,0,IF(K2701=LIST!$A$78,0,(MIN(D2701,8)-K2701))))))</f>
        <v>0</v>
      </c>
      <c r="K2701" s="185" t="str">
        <f>IF(D2701="","",IF('CLAIM FORM'!$M$7="",0,IF(L2701=LIST!$A$78,0,IF('CLAIM FORM'!$M$7="R&amp;D",0,IF(E2701="",LIST!$A$75,IF(F2701=LIST!$F$30,0,IFERROR(((VLOOKUP(E2701,'TRAINING CODE'!B:D,3,FALSE)*MIN(D2701,8))),LIST!$A$76)))))))</f>
        <v/>
      </c>
      <c r="L2701" s="183" t="str">
        <f>IF(B2701="","",IF('CLAIM FORM'!$M$7="",LIST!$A$77,IFERROR(VLOOKUP(B2701,'PHR (Project Hourly Rate)'!B:G,6,FALSE),LIST!$A$78)))</f>
        <v/>
      </c>
    </row>
    <row r="2702" spans="1:12" ht="36" customHeight="1">
      <c r="A2702" s="184">
        <v>2700</v>
      </c>
      <c r="B2702" s="46"/>
      <c r="C2702" s="47"/>
      <c r="D2702" s="48"/>
      <c r="E2702" s="49"/>
      <c r="F2702" s="49"/>
      <c r="G2702" s="41" t="str">
        <f>IF(C2702="","",VLOOKUP(WEEKDAY(C2702),LIST!$A$15:$B$21,2,FALSE))</f>
        <v/>
      </c>
      <c r="H2702" s="42" t="str">
        <f>IF(B2702="","",IF(L2702=LIST!$A$80,LIST!$A$78,IF(L2702=LIST!$A$81,LIST!$A$78,IF(L2702=LIST!$A$82,LIST!$A$78,IF(IFERROR(VLOOKUP(B2702,'PHR (Project Hourly Rate)'!B:G,6,FALSE),LIST!$A$78)=0,LIST!$A$79,L2702)))))</f>
        <v/>
      </c>
      <c r="I2702" s="42" t="str">
        <f>IF(B2702="","",IF(L2702=LIST!$A$75,"",IF(K2702=LIST!$A$76,LIST!$A$76,IF(L2702=LIST!$A$77,"",IF(L2702=LIST!$A$78,"",IF(L2702=LIST!$A$80,"",IF(L2702=LIST!$A$72,"",IF(L2702=LIST!$A$73,"",IF(L2702=LIST!$A$81,"",IF(L2702=LIST!$A$82,"",IF(L2702=LIST!$A$79,"",IF(K2702=LIST!$A$75,LIST!$A$75,ROUND(J2702*L2702,2)))))))))))))</f>
        <v/>
      </c>
      <c r="J2702" s="43">
        <f>IF(D2702="",0,IF(K2702=LIST!$A$75,0,IF(K2702=LIST!$A$76,0,IF(K2702=LIST!$A$77,0,IF(K2702=LIST!$A$78,0,(MIN(D2702,8)-K2702))))))</f>
        <v>0</v>
      </c>
      <c r="K2702" s="185" t="str">
        <f>IF(D2702="","",IF('CLAIM FORM'!$M$7="",0,IF(L2702=LIST!$A$78,0,IF('CLAIM FORM'!$M$7="R&amp;D",0,IF(E2702="",LIST!$A$75,IF(F2702=LIST!$F$30,0,IFERROR(((VLOOKUP(E2702,'TRAINING CODE'!B:D,3,FALSE)*MIN(D2702,8))),LIST!$A$76)))))))</f>
        <v/>
      </c>
      <c r="L2702" s="183" t="str">
        <f>IF(B2702="","",IF('CLAIM FORM'!$M$7="",LIST!$A$77,IFERROR(VLOOKUP(B2702,'PHR (Project Hourly Rate)'!B:G,6,FALSE),LIST!$A$78)))</f>
        <v/>
      </c>
    </row>
    <row r="2703" spans="1:12" ht="36" customHeight="1">
      <c r="A2703" s="184">
        <v>2701</v>
      </c>
      <c r="B2703" s="46"/>
      <c r="C2703" s="47"/>
      <c r="D2703" s="48"/>
      <c r="E2703" s="49"/>
      <c r="F2703" s="49"/>
      <c r="G2703" s="41" t="str">
        <f>IF(C2703="","",VLOOKUP(WEEKDAY(C2703),LIST!$A$15:$B$21,2,FALSE))</f>
        <v/>
      </c>
      <c r="H2703" s="42" t="str">
        <f>IF(B2703="","",IF(L2703=LIST!$A$80,LIST!$A$78,IF(L2703=LIST!$A$81,LIST!$A$78,IF(L2703=LIST!$A$82,LIST!$A$78,IF(IFERROR(VLOOKUP(B2703,'PHR (Project Hourly Rate)'!B:G,6,FALSE),LIST!$A$78)=0,LIST!$A$79,L2703)))))</f>
        <v/>
      </c>
      <c r="I2703" s="42" t="str">
        <f>IF(B2703="","",IF(L2703=LIST!$A$75,"",IF(K2703=LIST!$A$76,LIST!$A$76,IF(L2703=LIST!$A$77,"",IF(L2703=LIST!$A$78,"",IF(L2703=LIST!$A$80,"",IF(L2703=LIST!$A$72,"",IF(L2703=LIST!$A$73,"",IF(L2703=LIST!$A$81,"",IF(L2703=LIST!$A$82,"",IF(L2703=LIST!$A$79,"",IF(K2703=LIST!$A$75,LIST!$A$75,ROUND(J2703*L2703,2)))))))))))))</f>
        <v/>
      </c>
      <c r="J2703" s="43">
        <f>IF(D2703="",0,IF(K2703=LIST!$A$75,0,IF(K2703=LIST!$A$76,0,IF(K2703=LIST!$A$77,0,IF(K2703=LIST!$A$78,0,(MIN(D2703,8)-K2703))))))</f>
        <v>0</v>
      </c>
      <c r="K2703" s="185" t="str">
        <f>IF(D2703="","",IF('CLAIM FORM'!$M$7="",0,IF(L2703=LIST!$A$78,0,IF('CLAIM FORM'!$M$7="R&amp;D",0,IF(E2703="",LIST!$A$75,IF(F2703=LIST!$F$30,0,IFERROR(((VLOOKUP(E2703,'TRAINING CODE'!B:D,3,FALSE)*MIN(D2703,8))),LIST!$A$76)))))))</f>
        <v/>
      </c>
      <c r="L2703" s="183" t="str">
        <f>IF(B2703="","",IF('CLAIM FORM'!$M$7="",LIST!$A$77,IFERROR(VLOOKUP(B2703,'PHR (Project Hourly Rate)'!B:G,6,FALSE),LIST!$A$78)))</f>
        <v/>
      </c>
    </row>
    <row r="2704" spans="1:12" ht="36" customHeight="1">
      <c r="A2704" s="184">
        <v>2702</v>
      </c>
      <c r="B2704" s="46"/>
      <c r="C2704" s="47"/>
      <c r="D2704" s="48"/>
      <c r="E2704" s="49"/>
      <c r="F2704" s="49"/>
      <c r="G2704" s="41" t="str">
        <f>IF(C2704="","",VLOOKUP(WEEKDAY(C2704),LIST!$A$15:$B$21,2,FALSE))</f>
        <v/>
      </c>
      <c r="H2704" s="42" t="str">
        <f>IF(B2704="","",IF(L2704=LIST!$A$80,LIST!$A$78,IF(L2704=LIST!$A$81,LIST!$A$78,IF(L2704=LIST!$A$82,LIST!$A$78,IF(IFERROR(VLOOKUP(B2704,'PHR (Project Hourly Rate)'!B:G,6,FALSE),LIST!$A$78)=0,LIST!$A$79,L2704)))))</f>
        <v/>
      </c>
      <c r="I2704" s="42" t="str">
        <f>IF(B2704="","",IF(L2704=LIST!$A$75,"",IF(K2704=LIST!$A$76,LIST!$A$76,IF(L2704=LIST!$A$77,"",IF(L2704=LIST!$A$78,"",IF(L2704=LIST!$A$80,"",IF(L2704=LIST!$A$72,"",IF(L2704=LIST!$A$73,"",IF(L2704=LIST!$A$81,"",IF(L2704=LIST!$A$82,"",IF(L2704=LIST!$A$79,"",IF(K2704=LIST!$A$75,LIST!$A$75,ROUND(J2704*L2704,2)))))))))))))</f>
        <v/>
      </c>
      <c r="J2704" s="43">
        <f>IF(D2704="",0,IF(K2704=LIST!$A$75,0,IF(K2704=LIST!$A$76,0,IF(K2704=LIST!$A$77,0,IF(K2704=LIST!$A$78,0,(MIN(D2704,8)-K2704))))))</f>
        <v>0</v>
      </c>
      <c r="K2704" s="185" t="str">
        <f>IF(D2704="","",IF('CLAIM FORM'!$M$7="",0,IF(L2704=LIST!$A$78,0,IF('CLAIM FORM'!$M$7="R&amp;D",0,IF(E2704="",LIST!$A$75,IF(F2704=LIST!$F$30,0,IFERROR(((VLOOKUP(E2704,'TRAINING CODE'!B:D,3,FALSE)*MIN(D2704,8))),LIST!$A$76)))))))</f>
        <v/>
      </c>
      <c r="L2704" s="183" t="str">
        <f>IF(B2704="","",IF('CLAIM FORM'!$M$7="",LIST!$A$77,IFERROR(VLOOKUP(B2704,'PHR (Project Hourly Rate)'!B:G,6,FALSE),LIST!$A$78)))</f>
        <v/>
      </c>
    </row>
    <row r="2705" spans="1:12" ht="36" customHeight="1">
      <c r="A2705" s="184">
        <v>2703</v>
      </c>
      <c r="B2705" s="46"/>
      <c r="C2705" s="47"/>
      <c r="D2705" s="48"/>
      <c r="E2705" s="49"/>
      <c r="F2705" s="49"/>
      <c r="G2705" s="41" t="str">
        <f>IF(C2705="","",VLOOKUP(WEEKDAY(C2705),LIST!$A$15:$B$21,2,FALSE))</f>
        <v/>
      </c>
      <c r="H2705" s="42" t="str">
        <f>IF(B2705="","",IF(L2705=LIST!$A$80,LIST!$A$78,IF(L2705=LIST!$A$81,LIST!$A$78,IF(L2705=LIST!$A$82,LIST!$A$78,IF(IFERROR(VLOOKUP(B2705,'PHR (Project Hourly Rate)'!B:G,6,FALSE),LIST!$A$78)=0,LIST!$A$79,L2705)))))</f>
        <v/>
      </c>
      <c r="I2705" s="42" t="str">
        <f>IF(B2705="","",IF(L2705=LIST!$A$75,"",IF(K2705=LIST!$A$76,LIST!$A$76,IF(L2705=LIST!$A$77,"",IF(L2705=LIST!$A$78,"",IF(L2705=LIST!$A$80,"",IF(L2705=LIST!$A$72,"",IF(L2705=LIST!$A$73,"",IF(L2705=LIST!$A$81,"",IF(L2705=LIST!$A$82,"",IF(L2705=LIST!$A$79,"",IF(K2705=LIST!$A$75,LIST!$A$75,ROUND(J2705*L2705,2)))))))))))))</f>
        <v/>
      </c>
      <c r="J2705" s="43">
        <f>IF(D2705="",0,IF(K2705=LIST!$A$75,0,IF(K2705=LIST!$A$76,0,IF(K2705=LIST!$A$77,0,IF(K2705=LIST!$A$78,0,(MIN(D2705,8)-K2705))))))</f>
        <v>0</v>
      </c>
      <c r="K2705" s="185" t="str">
        <f>IF(D2705="","",IF('CLAIM FORM'!$M$7="",0,IF(L2705=LIST!$A$78,0,IF('CLAIM FORM'!$M$7="R&amp;D",0,IF(E2705="",LIST!$A$75,IF(F2705=LIST!$F$30,0,IFERROR(((VLOOKUP(E2705,'TRAINING CODE'!B:D,3,FALSE)*MIN(D2705,8))),LIST!$A$76)))))))</f>
        <v/>
      </c>
      <c r="L2705" s="183" t="str">
        <f>IF(B2705="","",IF('CLAIM FORM'!$M$7="",LIST!$A$77,IFERROR(VLOOKUP(B2705,'PHR (Project Hourly Rate)'!B:G,6,FALSE),LIST!$A$78)))</f>
        <v/>
      </c>
    </row>
    <row r="2706" spans="1:12" ht="36" customHeight="1">
      <c r="A2706" s="184">
        <v>2704</v>
      </c>
      <c r="B2706" s="46"/>
      <c r="C2706" s="47"/>
      <c r="D2706" s="48"/>
      <c r="E2706" s="49"/>
      <c r="F2706" s="49"/>
      <c r="G2706" s="41" t="str">
        <f>IF(C2706="","",VLOOKUP(WEEKDAY(C2706),LIST!$A$15:$B$21,2,FALSE))</f>
        <v/>
      </c>
      <c r="H2706" s="42" t="str">
        <f>IF(B2706="","",IF(L2706=LIST!$A$80,LIST!$A$78,IF(L2706=LIST!$A$81,LIST!$A$78,IF(L2706=LIST!$A$82,LIST!$A$78,IF(IFERROR(VLOOKUP(B2706,'PHR (Project Hourly Rate)'!B:G,6,FALSE),LIST!$A$78)=0,LIST!$A$79,L2706)))))</f>
        <v/>
      </c>
      <c r="I2706" s="42" t="str">
        <f>IF(B2706="","",IF(L2706=LIST!$A$75,"",IF(K2706=LIST!$A$76,LIST!$A$76,IF(L2706=LIST!$A$77,"",IF(L2706=LIST!$A$78,"",IF(L2706=LIST!$A$80,"",IF(L2706=LIST!$A$72,"",IF(L2706=LIST!$A$73,"",IF(L2706=LIST!$A$81,"",IF(L2706=LIST!$A$82,"",IF(L2706=LIST!$A$79,"",IF(K2706=LIST!$A$75,LIST!$A$75,ROUND(J2706*L2706,2)))))))))))))</f>
        <v/>
      </c>
      <c r="J2706" s="43">
        <f>IF(D2706="",0,IF(K2706=LIST!$A$75,0,IF(K2706=LIST!$A$76,0,IF(K2706=LIST!$A$77,0,IF(K2706=LIST!$A$78,0,(MIN(D2706,8)-K2706))))))</f>
        <v>0</v>
      </c>
      <c r="K2706" s="185" t="str">
        <f>IF(D2706="","",IF('CLAIM FORM'!$M$7="",0,IF(L2706=LIST!$A$78,0,IF('CLAIM FORM'!$M$7="R&amp;D",0,IF(E2706="",LIST!$A$75,IF(F2706=LIST!$F$30,0,IFERROR(((VLOOKUP(E2706,'TRAINING CODE'!B:D,3,FALSE)*MIN(D2706,8))),LIST!$A$76)))))))</f>
        <v/>
      </c>
      <c r="L2706" s="183" t="str">
        <f>IF(B2706="","",IF('CLAIM FORM'!$M$7="",LIST!$A$77,IFERROR(VLOOKUP(B2706,'PHR (Project Hourly Rate)'!B:G,6,FALSE),LIST!$A$78)))</f>
        <v/>
      </c>
    </row>
    <row r="2707" spans="1:12" ht="36" customHeight="1">
      <c r="A2707" s="184">
        <v>2705</v>
      </c>
      <c r="B2707" s="46"/>
      <c r="C2707" s="47"/>
      <c r="D2707" s="48"/>
      <c r="E2707" s="49"/>
      <c r="F2707" s="49"/>
      <c r="G2707" s="41" t="str">
        <f>IF(C2707="","",VLOOKUP(WEEKDAY(C2707),LIST!$A$15:$B$21,2,FALSE))</f>
        <v/>
      </c>
      <c r="H2707" s="42" t="str">
        <f>IF(B2707="","",IF(L2707=LIST!$A$80,LIST!$A$78,IF(L2707=LIST!$A$81,LIST!$A$78,IF(L2707=LIST!$A$82,LIST!$A$78,IF(IFERROR(VLOOKUP(B2707,'PHR (Project Hourly Rate)'!B:G,6,FALSE),LIST!$A$78)=0,LIST!$A$79,L2707)))))</f>
        <v/>
      </c>
      <c r="I2707" s="42" t="str">
        <f>IF(B2707="","",IF(L2707=LIST!$A$75,"",IF(K2707=LIST!$A$76,LIST!$A$76,IF(L2707=LIST!$A$77,"",IF(L2707=LIST!$A$78,"",IF(L2707=LIST!$A$80,"",IF(L2707=LIST!$A$72,"",IF(L2707=LIST!$A$73,"",IF(L2707=LIST!$A$81,"",IF(L2707=LIST!$A$82,"",IF(L2707=LIST!$A$79,"",IF(K2707=LIST!$A$75,LIST!$A$75,ROUND(J2707*L2707,2)))))))))))))</f>
        <v/>
      </c>
      <c r="J2707" s="43">
        <f>IF(D2707="",0,IF(K2707=LIST!$A$75,0,IF(K2707=LIST!$A$76,0,IF(K2707=LIST!$A$77,0,IF(K2707=LIST!$A$78,0,(MIN(D2707,8)-K2707))))))</f>
        <v>0</v>
      </c>
      <c r="K2707" s="185" t="str">
        <f>IF(D2707="","",IF('CLAIM FORM'!$M$7="",0,IF(L2707=LIST!$A$78,0,IF('CLAIM FORM'!$M$7="R&amp;D",0,IF(E2707="",LIST!$A$75,IF(F2707=LIST!$F$30,0,IFERROR(((VLOOKUP(E2707,'TRAINING CODE'!B:D,3,FALSE)*MIN(D2707,8))),LIST!$A$76)))))))</f>
        <v/>
      </c>
      <c r="L2707" s="183" t="str">
        <f>IF(B2707="","",IF('CLAIM FORM'!$M$7="",LIST!$A$77,IFERROR(VLOOKUP(B2707,'PHR (Project Hourly Rate)'!B:G,6,FALSE),LIST!$A$78)))</f>
        <v/>
      </c>
    </row>
    <row r="2708" spans="1:12" ht="36" customHeight="1">
      <c r="A2708" s="184">
        <v>2706</v>
      </c>
      <c r="B2708" s="46"/>
      <c r="C2708" s="47"/>
      <c r="D2708" s="48"/>
      <c r="E2708" s="49"/>
      <c r="F2708" s="49"/>
      <c r="G2708" s="41" t="str">
        <f>IF(C2708="","",VLOOKUP(WEEKDAY(C2708),LIST!$A$15:$B$21,2,FALSE))</f>
        <v/>
      </c>
      <c r="H2708" s="42" t="str">
        <f>IF(B2708="","",IF(L2708=LIST!$A$80,LIST!$A$78,IF(L2708=LIST!$A$81,LIST!$A$78,IF(L2708=LIST!$A$82,LIST!$A$78,IF(IFERROR(VLOOKUP(B2708,'PHR (Project Hourly Rate)'!B:G,6,FALSE),LIST!$A$78)=0,LIST!$A$79,L2708)))))</f>
        <v/>
      </c>
      <c r="I2708" s="42" t="str">
        <f>IF(B2708="","",IF(L2708=LIST!$A$75,"",IF(K2708=LIST!$A$76,LIST!$A$76,IF(L2708=LIST!$A$77,"",IF(L2708=LIST!$A$78,"",IF(L2708=LIST!$A$80,"",IF(L2708=LIST!$A$72,"",IF(L2708=LIST!$A$73,"",IF(L2708=LIST!$A$81,"",IF(L2708=LIST!$A$82,"",IF(L2708=LIST!$A$79,"",IF(K2708=LIST!$A$75,LIST!$A$75,ROUND(J2708*L2708,2)))))))))))))</f>
        <v/>
      </c>
      <c r="J2708" s="43">
        <f>IF(D2708="",0,IF(K2708=LIST!$A$75,0,IF(K2708=LIST!$A$76,0,IF(K2708=LIST!$A$77,0,IF(K2708=LIST!$A$78,0,(MIN(D2708,8)-K2708))))))</f>
        <v>0</v>
      </c>
      <c r="K2708" s="185" t="str">
        <f>IF(D2708="","",IF('CLAIM FORM'!$M$7="",0,IF(L2708=LIST!$A$78,0,IF('CLAIM FORM'!$M$7="R&amp;D",0,IF(E2708="",LIST!$A$75,IF(F2708=LIST!$F$30,0,IFERROR(((VLOOKUP(E2708,'TRAINING CODE'!B:D,3,FALSE)*MIN(D2708,8))),LIST!$A$76)))))))</f>
        <v/>
      </c>
      <c r="L2708" s="183" t="str">
        <f>IF(B2708="","",IF('CLAIM FORM'!$M$7="",LIST!$A$77,IFERROR(VLOOKUP(B2708,'PHR (Project Hourly Rate)'!B:G,6,FALSE),LIST!$A$78)))</f>
        <v/>
      </c>
    </row>
    <row r="2709" spans="1:12" ht="36" customHeight="1">
      <c r="A2709" s="184">
        <v>2707</v>
      </c>
      <c r="B2709" s="46"/>
      <c r="C2709" s="47"/>
      <c r="D2709" s="48"/>
      <c r="E2709" s="49"/>
      <c r="F2709" s="49"/>
      <c r="G2709" s="41" t="str">
        <f>IF(C2709="","",VLOOKUP(WEEKDAY(C2709),LIST!$A$15:$B$21,2,FALSE))</f>
        <v/>
      </c>
      <c r="H2709" s="42" t="str">
        <f>IF(B2709="","",IF(L2709=LIST!$A$80,LIST!$A$78,IF(L2709=LIST!$A$81,LIST!$A$78,IF(L2709=LIST!$A$82,LIST!$A$78,IF(IFERROR(VLOOKUP(B2709,'PHR (Project Hourly Rate)'!B:G,6,FALSE),LIST!$A$78)=0,LIST!$A$79,L2709)))))</f>
        <v/>
      </c>
      <c r="I2709" s="42" t="str">
        <f>IF(B2709="","",IF(L2709=LIST!$A$75,"",IF(K2709=LIST!$A$76,LIST!$A$76,IF(L2709=LIST!$A$77,"",IF(L2709=LIST!$A$78,"",IF(L2709=LIST!$A$80,"",IF(L2709=LIST!$A$72,"",IF(L2709=LIST!$A$73,"",IF(L2709=LIST!$A$81,"",IF(L2709=LIST!$A$82,"",IF(L2709=LIST!$A$79,"",IF(K2709=LIST!$A$75,LIST!$A$75,ROUND(J2709*L2709,2)))))))))))))</f>
        <v/>
      </c>
      <c r="J2709" s="43">
        <f>IF(D2709="",0,IF(K2709=LIST!$A$75,0,IF(K2709=LIST!$A$76,0,IF(K2709=LIST!$A$77,0,IF(K2709=LIST!$A$78,0,(MIN(D2709,8)-K2709))))))</f>
        <v>0</v>
      </c>
      <c r="K2709" s="185" t="str">
        <f>IF(D2709="","",IF('CLAIM FORM'!$M$7="",0,IF(L2709=LIST!$A$78,0,IF('CLAIM FORM'!$M$7="R&amp;D",0,IF(E2709="",LIST!$A$75,IF(F2709=LIST!$F$30,0,IFERROR(((VLOOKUP(E2709,'TRAINING CODE'!B:D,3,FALSE)*MIN(D2709,8))),LIST!$A$76)))))))</f>
        <v/>
      </c>
      <c r="L2709" s="183" t="str">
        <f>IF(B2709="","",IF('CLAIM FORM'!$M$7="",LIST!$A$77,IFERROR(VLOOKUP(B2709,'PHR (Project Hourly Rate)'!B:G,6,FALSE),LIST!$A$78)))</f>
        <v/>
      </c>
    </row>
    <row r="2710" spans="1:12" ht="36" customHeight="1">
      <c r="A2710" s="184">
        <v>2708</v>
      </c>
      <c r="B2710" s="46"/>
      <c r="C2710" s="47"/>
      <c r="D2710" s="48"/>
      <c r="E2710" s="49"/>
      <c r="F2710" s="49"/>
      <c r="G2710" s="41" t="str">
        <f>IF(C2710="","",VLOOKUP(WEEKDAY(C2710),LIST!$A$15:$B$21,2,FALSE))</f>
        <v/>
      </c>
      <c r="H2710" s="42" t="str">
        <f>IF(B2710="","",IF(L2710=LIST!$A$80,LIST!$A$78,IF(L2710=LIST!$A$81,LIST!$A$78,IF(L2710=LIST!$A$82,LIST!$A$78,IF(IFERROR(VLOOKUP(B2710,'PHR (Project Hourly Rate)'!B:G,6,FALSE),LIST!$A$78)=0,LIST!$A$79,L2710)))))</f>
        <v/>
      </c>
      <c r="I2710" s="42" t="str">
        <f>IF(B2710="","",IF(L2710=LIST!$A$75,"",IF(K2710=LIST!$A$76,LIST!$A$76,IF(L2710=LIST!$A$77,"",IF(L2710=LIST!$A$78,"",IF(L2710=LIST!$A$80,"",IF(L2710=LIST!$A$72,"",IF(L2710=LIST!$A$73,"",IF(L2710=LIST!$A$81,"",IF(L2710=LIST!$A$82,"",IF(L2710=LIST!$A$79,"",IF(K2710=LIST!$A$75,LIST!$A$75,ROUND(J2710*L2710,2)))))))))))))</f>
        <v/>
      </c>
      <c r="J2710" s="43">
        <f>IF(D2710="",0,IF(K2710=LIST!$A$75,0,IF(K2710=LIST!$A$76,0,IF(K2710=LIST!$A$77,0,IF(K2710=LIST!$A$78,0,(MIN(D2710,8)-K2710))))))</f>
        <v>0</v>
      </c>
      <c r="K2710" s="185" t="str">
        <f>IF(D2710="","",IF('CLAIM FORM'!$M$7="",0,IF(L2710=LIST!$A$78,0,IF('CLAIM FORM'!$M$7="R&amp;D",0,IF(E2710="",LIST!$A$75,IF(F2710=LIST!$F$30,0,IFERROR(((VLOOKUP(E2710,'TRAINING CODE'!B:D,3,FALSE)*MIN(D2710,8))),LIST!$A$76)))))))</f>
        <v/>
      </c>
      <c r="L2710" s="183" t="str">
        <f>IF(B2710="","",IF('CLAIM FORM'!$M$7="",LIST!$A$77,IFERROR(VLOOKUP(B2710,'PHR (Project Hourly Rate)'!B:G,6,FALSE),LIST!$A$78)))</f>
        <v/>
      </c>
    </row>
    <row r="2711" spans="1:12" ht="36" customHeight="1">
      <c r="A2711" s="184">
        <v>2709</v>
      </c>
      <c r="B2711" s="46"/>
      <c r="C2711" s="47"/>
      <c r="D2711" s="48"/>
      <c r="E2711" s="49"/>
      <c r="F2711" s="49"/>
      <c r="G2711" s="41" t="str">
        <f>IF(C2711="","",VLOOKUP(WEEKDAY(C2711),LIST!$A$15:$B$21,2,FALSE))</f>
        <v/>
      </c>
      <c r="H2711" s="42" t="str">
        <f>IF(B2711="","",IF(L2711=LIST!$A$80,LIST!$A$78,IF(L2711=LIST!$A$81,LIST!$A$78,IF(L2711=LIST!$A$82,LIST!$A$78,IF(IFERROR(VLOOKUP(B2711,'PHR (Project Hourly Rate)'!B:G,6,FALSE),LIST!$A$78)=0,LIST!$A$79,L2711)))))</f>
        <v/>
      </c>
      <c r="I2711" s="42" t="str">
        <f>IF(B2711="","",IF(L2711=LIST!$A$75,"",IF(K2711=LIST!$A$76,LIST!$A$76,IF(L2711=LIST!$A$77,"",IF(L2711=LIST!$A$78,"",IF(L2711=LIST!$A$80,"",IF(L2711=LIST!$A$72,"",IF(L2711=LIST!$A$73,"",IF(L2711=LIST!$A$81,"",IF(L2711=LIST!$A$82,"",IF(L2711=LIST!$A$79,"",IF(K2711=LIST!$A$75,LIST!$A$75,ROUND(J2711*L2711,2)))))))))))))</f>
        <v/>
      </c>
      <c r="J2711" s="43">
        <f>IF(D2711="",0,IF(K2711=LIST!$A$75,0,IF(K2711=LIST!$A$76,0,IF(K2711=LIST!$A$77,0,IF(K2711=LIST!$A$78,0,(MIN(D2711,8)-K2711))))))</f>
        <v>0</v>
      </c>
      <c r="K2711" s="185" t="str">
        <f>IF(D2711="","",IF('CLAIM FORM'!$M$7="",0,IF(L2711=LIST!$A$78,0,IF('CLAIM FORM'!$M$7="R&amp;D",0,IF(E2711="",LIST!$A$75,IF(F2711=LIST!$F$30,0,IFERROR(((VLOOKUP(E2711,'TRAINING CODE'!B:D,3,FALSE)*MIN(D2711,8))),LIST!$A$76)))))))</f>
        <v/>
      </c>
      <c r="L2711" s="183" t="str">
        <f>IF(B2711="","",IF('CLAIM FORM'!$M$7="",LIST!$A$77,IFERROR(VLOOKUP(B2711,'PHR (Project Hourly Rate)'!B:G,6,FALSE),LIST!$A$78)))</f>
        <v/>
      </c>
    </row>
    <row r="2712" spans="1:12" ht="36" customHeight="1">
      <c r="A2712" s="184">
        <v>2710</v>
      </c>
      <c r="B2712" s="46"/>
      <c r="C2712" s="47"/>
      <c r="D2712" s="48"/>
      <c r="E2712" s="49"/>
      <c r="F2712" s="49"/>
      <c r="G2712" s="41" t="str">
        <f>IF(C2712="","",VLOOKUP(WEEKDAY(C2712),LIST!$A$15:$B$21,2,FALSE))</f>
        <v/>
      </c>
      <c r="H2712" s="42" t="str">
        <f>IF(B2712="","",IF(L2712=LIST!$A$80,LIST!$A$78,IF(L2712=LIST!$A$81,LIST!$A$78,IF(L2712=LIST!$A$82,LIST!$A$78,IF(IFERROR(VLOOKUP(B2712,'PHR (Project Hourly Rate)'!B:G,6,FALSE),LIST!$A$78)=0,LIST!$A$79,L2712)))))</f>
        <v/>
      </c>
      <c r="I2712" s="42" t="str">
        <f>IF(B2712="","",IF(L2712=LIST!$A$75,"",IF(K2712=LIST!$A$76,LIST!$A$76,IF(L2712=LIST!$A$77,"",IF(L2712=LIST!$A$78,"",IF(L2712=LIST!$A$80,"",IF(L2712=LIST!$A$72,"",IF(L2712=LIST!$A$73,"",IF(L2712=LIST!$A$81,"",IF(L2712=LIST!$A$82,"",IF(L2712=LIST!$A$79,"",IF(K2712=LIST!$A$75,LIST!$A$75,ROUND(J2712*L2712,2)))))))))))))</f>
        <v/>
      </c>
      <c r="J2712" s="43">
        <f>IF(D2712="",0,IF(K2712=LIST!$A$75,0,IF(K2712=LIST!$A$76,0,IF(K2712=LIST!$A$77,0,IF(K2712=LIST!$A$78,0,(MIN(D2712,8)-K2712))))))</f>
        <v>0</v>
      </c>
      <c r="K2712" s="185" t="str">
        <f>IF(D2712="","",IF('CLAIM FORM'!$M$7="",0,IF(L2712=LIST!$A$78,0,IF('CLAIM FORM'!$M$7="R&amp;D",0,IF(E2712="",LIST!$A$75,IF(F2712=LIST!$F$30,0,IFERROR(((VLOOKUP(E2712,'TRAINING CODE'!B:D,3,FALSE)*MIN(D2712,8))),LIST!$A$76)))))))</f>
        <v/>
      </c>
      <c r="L2712" s="183" t="str">
        <f>IF(B2712="","",IF('CLAIM FORM'!$M$7="",LIST!$A$77,IFERROR(VLOOKUP(B2712,'PHR (Project Hourly Rate)'!B:G,6,FALSE),LIST!$A$78)))</f>
        <v/>
      </c>
    </row>
    <row r="2713" spans="1:12" ht="36" customHeight="1">
      <c r="A2713" s="184">
        <v>2711</v>
      </c>
      <c r="B2713" s="46"/>
      <c r="C2713" s="47"/>
      <c r="D2713" s="48"/>
      <c r="E2713" s="49"/>
      <c r="F2713" s="49"/>
      <c r="G2713" s="41" t="str">
        <f>IF(C2713="","",VLOOKUP(WEEKDAY(C2713),LIST!$A$15:$B$21,2,FALSE))</f>
        <v/>
      </c>
      <c r="H2713" s="42" t="str">
        <f>IF(B2713="","",IF(L2713=LIST!$A$80,LIST!$A$78,IF(L2713=LIST!$A$81,LIST!$A$78,IF(L2713=LIST!$A$82,LIST!$A$78,IF(IFERROR(VLOOKUP(B2713,'PHR (Project Hourly Rate)'!B:G,6,FALSE),LIST!$A$78)=0,LIST!$A$79,L2713)))))</f>
        <v/>
      </c>
      <c r="I2713" s="42" t="str">
        <f>IF(B2713="","",IF(L2713=LIST!$A$75,"",IF(K2713=LIST!$A$76,LIST!$A$76,IF(L2713=LIST!$A$77,"",IF(L2713=LIST!$A$78,"",IF(L2713=LIST!$A$80,"",IF(L2713=LIST!$A$72,"",IF(L2713=LIST!$A$73,"",IF(L2713=LIST!$A$81,"",IF(L2713=LIST!$A$82,"",IF(L2713=LIST!$A$79,"",IF(K2713=LIST!$A$75,LIST!$A$75,ROUND(J2713*L2713,2)))))))))))))</f>
        <v/>
      </c>
      <c r="J2713" s="43">
        <f>IF(D2713="",0,IF(K2713=LIST!$A$75,0,IF(K2713=LIST!$A$76,0,IF(K2713=LIST!$A$77,0,IF(K2713=LIST!$A$78,0,(MIN(D2713,8)-K2713))))))</f>
        <v>0</v>
      </c>
      <c r="K2713" s="185" t="str">
        <f>IF(D2713="","",IF('CLAIM FORM'!$M$7="",0,IF(L2713=LIST!$A$78,0,IF('CLAIM FORM'!$M$7="R&amp;D",0,IF(E2713="",LIST!$A$75,IF(F2713=LIST!$F$30,0,IFERROR(((VLOOKUP(E2713,'TRAINING CODE'!B:D,3,FALSE)*MIN(D2713,8))),LIST!$A$76)))))))</f>
        <v/>
      </c>
      <c r="L2713" s="183" t="str">
        <f>IF(B2713="","",IF('CLAIM FORM'!$M$7="",LIST!$A$77,IFERROR(VLOOKUP(B2713,'PHR (Project Hourly Rate)'!B:G,6,FALSE),LIST!$A$78)))</f>
        <v/>
      </c>
    </row>
    <row r="2714" spans="1:12" ht="36" customHeight="1">
      <c r="A2714" s="184">
        <v>2712</v>
      </c>
      <c r="B2714" s="46"/>
      <c r="C2714" s="47"/>
      <c r="D2714" s="48"/>
      <c r="E2714" s="49"/>
      <c r="F2714" s="49"/>
      <c r="G2714" s="41" t="str">
        <f>IF(C2714="","",VLOOKUP(WEEKDAY(C2714),LIST!$A$15:$B$21,2,FALSE))</f>
        <v/>
      </c>
      <c r="H2714" s="42" t="str">
        <f>IF(B2714="","",IF(L2714=LIST!$A$80,LIST!$A$78,IF(L2714=LIST!$A$81,LIST!$A$78,IF(L2714=LIST!$A$82,LIST!$A$78,IF(IFERROR(VLOOKUP(B2714,'PHR (Project Hourly Rate)'!B:G,6,FALSE),LIST!$A$78)=0,LIST!$A$79,L2714)))))</f>
        <v/>
      </c>
      <c r="I2714" s="42" t="str">
        <f>IF(B2714="","",IF(L2714=LIST!$A$75,"",IF(K2714=LIST!$A$76,LIST!$A$76,IF(L2714=LIST!$A$77,"",IF(L2714=LIST!$A$78,"",IF(L2714=LIST!$A$80,"",IF(L2714=LIST!$A$72,"",IF(L2714=LIST!$A$73,"",IF(L2714=LIST!$A$81,"",IF(L2714=LIST!$A$82,"",IF(L2714=LIST!$A$79,"",IF(K2714=LIST!$A$75,LIST!$A$75,ROUND(J2714*L2714,2)))))))))))))</f>
        <v/>
      </c>
      <c r="J2714" s="43">
        <f>IF(D2714="",0,IF(K2714=LIST!$A$75,0,IF(K2714=LIST!$A$76,0,IF(K2714=LIST!$A$77,0,IF(K2714=LIST!$A$78,0,(MIN(D2714,8)-K2714))))))</f>
        <v>0</v>
      </c>
      <c r="K2714" s="185" t="str">
        <f>IF(D2714="","",IF('CLAIM FORM'!$M$7="",0,IF(L2714=LIST!$A$78,0,IF('CLAIM FORM'!$M$7="R&amp;D",0,IF(E2714="",LIST!$A$75,IF(F2714=LIST!$F$30,0,IFERROR(((VLOOKUP(E2714,'TRAINING CODE'!B:D,3,FALSE)*MIN(D2714,8))),LIST!$A$76)))))))</f>
        <v/>
      </c>
      <c r="L2714" s="183" t="str">
        <f>IF(B2714="","",IF('CLAIM FORM'!$M$7="",LIST!$A$77,IFERROR(VLOOKUP(B2714,'PHR (Project Hourly Rate)'!B:G,6,FALSE),LIST!$A$78)))</f>
        <v/>
      </c>
    </row>
    <row r="2715" spans="1:12" ht="36" customHeight="1">
      <c r="A2715" s="184">
        <v>2713</v>
      </c>
      <c r="B2715" s="46"/>
      <c r="C2715" s="47"/>
      <c r="D2715" s="48"/>
      <c r="E2715" s="49"/>
      <c r="F2715" s="49"/>
      <c r="G2715" s="41" t="str">
        <f>IF(C2715="","",VLOOKUP(WEEKDAY(C2715),LIST!$A$15:$B$21,2,FALSE))</f>
        <v/>
      </c>
      <c r="H2715" s="42" t="str">
        <f>IF(B2715="","",IF(L2715=LIST!$A$80,LIST!$A$78,IF(L2715=LIST!$A$81,LIST!$A$78,IF(L2715=LIST!$A$82,LIST!$A$78,IF(IFERROR(VLOOKUP(B2715,'PHR (Project Hourly Rate)'!B:G,6,FALSE),LIST!$A$78)=0,LIST!$A$79,L2715)))))</f>
        <v/>
      </c>
      <c r="I2715" s="42" t="str">
        <f>IF(B2715="","",IF(L2715=LIST!$A$75,"",IF(K2715=LIST!$A$76,LIST!$A$76,IF(L2715=LIST!$A$77,"",IF(L2715=LIST!$A$78,"",IF(L2715=LIST!$A$80,"",IF(L2715=LIST!$A$72,"",IF(L2715=LIST!$A$73,"",IF(L2715=LIST!$A$81,"",IF(L2715=LIST!$A$82,"",IF(L2715=LIST!$A$79,"",IF(K2715=LIST!$A$75,LIST!$A$75,ROUND(J2715*L2715,2)))))))))))))</f>
        <v/>
      </c>
      <c r="J2715" s="43">
        <f>IF(D2715="",0,IF(K2715=LIST!$A$75,0,IF(K2715=LIST!$A$76,0,IF(K2715=LIST!$A$77,0,IF(K2715=LIST!$A$78,0,(MIN(D2715,8)-K2715))))))</f>
        <v>0</v>
      </c>
      <c r="K2715" s="185" t="str">
        <f>IF(D2715="","",IF('CLAIM FORM'!$M$7="",0,IF(L2715=LIST!$A$78,0,IF('CLAIM FORM'!$M$7="R&amp;D",0,IF(E2715="",LIST!$A$75,IF(F2715=LIST!$F$30,0,IFERROR(((VLOOKUP(E2715,'TRAINING CODE'!B:D,3,FALSE)*MIN(D2715,8))),LIST!$A$76)))))))</f>
        <v/>
      </c>
      <c r="L2715" s="183" t="str">
        <f>IF(B2715="","",IF('CLAIM FORM'!$M$7="",LIST!$A$77,IFERROR(VLOOKUP(B2715,'PHR (Project Hourly Rate)'!B:G,6,FALSE),LIST!$A$78)))</f>
        <v/>
      </c>
    </row>
    <row r="2716" spans="1:12" ht="36" customHeight="1">
      <c r="A2716" s="184">
        <v>2714</v>
      </c>
      <c r="B2716" s="46"/>
      <c r="C2716" s="47"/>
      <c r="D2716" s="48"/>
      <c r="E2716" s="49"/>
      <c r="F2716" s="49"/>
      <c r="G2716" s="41" t="str">
        <f>IF(C2716="","",VLOOKUP(WEEKDAY(C2716),LIST!$A$15:$B$21,2,FALSE))</f>
        <v/>
      </c>
      <c r="H2716" s="42" t="str">
        <f>IF(B2716="","",IF(L2716=LIST!$A$80,LIST!$A$78,IF(L2716=LIST!$A$81,LIST!$A$78,IF(L2716=LIST!$A$82,LIST!$A$78,IF(IFERROR(VLOOKUP(B2716,'PHR (Project Hourly Rate)'!B:G,6,FALSE),LIST!$A$78)=0,LIST!$A$79,L2716)))))</f>
        <v/>
      </c>
      <c r="I2716" s="42" t="str">
        <f>IF(B2716="","",IF(L2716=LIST!$A$75,"",IF(K2716=LIST!$A$76,LIST!$A$76,IF(L2716=LIST!$A$77,"",IF(L2716=LIST!$A$78,"",IF(L2716=LIST!$A$80,"",IF(L2716=LIST!$A$72,"",IF(L2716=LIST!$A$73,"",IF(L2716=LIST!$A$81,"",IF(L2716=LIST!$A$82,"",IF(L2716=LIST!$A$79,"",IF(K2716=LIST!$A$75,LIST!$A$75,ROUND(J2716*L2716,2)))))))))))))</f>
        <v/>
      </c>
      <c r="J2716" s="43">
        <f>IF(D2716="",0,IF(K2716=LIST!$A$75,0,IF(K2716=LIST!$A$76,0,IF(K2716=LIST!$A$77,0,IF(K2716=LIST!$A$78,0,(MIN(D2716,8)-K2716))))))</f>
        <v>0</v>
      </c>
      <c r="K2716" s="185" t="str">
        <f>IF(D2716="","",IF('CLAIM FORM'!$M$7="",0,IF(L2716=LIST!$A$78,0,IF('CLAIM FORM'!$M$7="R&amp;D",0,IF(E2716="",LIST!$A$75,IF(F2716=LIST!$F$30,0,IFERROR(((VLOOKUP(E2716,'TRAINING CODE'!B:D,3,FALSE)*MIN(D2716,8))),LIST!$A$76)))))))</f>
        <v/>
      </c>
      <c r="L2716" s="183" t="str">
        <f>IF(B2716="","",IF('CLAIM FORM'!$M$7="",LIST!$A$77,IFERROR(VLOOKUP(B2716,'PHR (Project Hourly Rate)'!B:G,6,FALSE),LIST!$A$78)))</f>
        <v/>
      </c>
    </row>
    <row r="2717" spans="1:12" ht="36" customHeight="1">
      <c r="A2717" s="184">
        <v>2715</v>
      </c>
      <c r="B2717" s="46"/>
      <c r="C2717" s="47"/>
      <c r="D2717" s="48"/>
      <c r="E2717" s="49"/>
      <c r="F2717" s="49"/>
      <c r="G2717" s="41" t="str">
        <f>IF(C2717="","",VLOOKUP(WEEKDAY(C2717),LIST!$A$15:$B$21,2,FALSE))</f>
        <v/>
      </c>
      <c r="H2717" s="42" t="str">
        <f>IF(B2717="","",IF(L2717=LIST!$A$80,LIST!$A$78,IF(L2717=LIST!$A$81,LIST!$A$78,IF(L2717=LIST!$A$82,LIST!$A$78,IF(IFERROR(VLOOKUP(B2717,'PHR (Project Hourly Rate)'!B:G,6,FALSE),LIST!$A$78)=0,LIST!$A$79,L2717)))))</f>
        <v/>
      </c>
      <c r="I2717" s="42" t="str">
        <f>IF(B2717="","",IF(L2717=LIST!$A$75,"",IF(K2717=LIST!$A$76,LIST!$A$76,IF(L2717=LIST!$A$77,"",IF(L2717=LIST!$A$78,"",IF(L2717=LIST!$A$80,"",IF(L2717=LIST!$A$72,"",IF(L2717=LIST!$A$73,"",IF(L2717=LIST!$A$81,"",IF(L2717=LIST!$A$82,"",IF(L2717=LIST!$A$79,"",IF(K2717=LIST!$A$75,LIST!$A$75,ROUND(J2717*L2717,2)))))))))))))</f>
        <v/>
      </c>
      <c r="J2717" s="43">
        <f>IF(D2717="",0,IF(K2717=LIST!$A$75,0,IF(K2717=LIST!$A$76,0,IF(K2717=LIST!$A$77,0,IF(K2717=LIST!$A$78,0,(MIN(D2717,8)-K2717))))))</f>
        <v>0</v>
      </c>
      <c r="K2717" s="185" t="str">
        <f>IF(D2717="","",IF('CLAIM FORM'!$M$7="",0,IF(L2717=LIST!$A$78,0,IF('CLAIM FORM'!$M$7="R&amp;D",0,IF(E2717="",LIST!$A$75,IF(F2717=LIST!$F$30,0,IFERROR(((VLOOKUP(E2717,'TRAINING CODE'!B:D,3,FALSE)*MIN(D2717,8))),LIST!$A$76)))))))</f>
        <v/>
      </c>
      <c r="L2717" s="183" t="str">
        <f>IF(B2717="","",IF('CLAIM FORM'!$M$7="",LIST!$A$77,IFERROR(VLOOKUP(B2717,'PHR (Project Hourly Rate)'!B:G,6,FALSE),LIST!$A$78)))</f>
        <v/>
      </c>
    </row>
    <row r="2718" spans="1:12" ht="36" customHeight="1">
      <c r="A2718" s="184">
        <v>2716</v>
      </c>
      <c r="B2718" s="46"/>
      <c r="C2718" s="47"/>
      <c r="D2718" s="48"/>
      <c r="E2718" s="49"/>
      <c r="F2718" s="49"/>
      <c r="G2718" s="41" t="str">
        <f>IF(C2718="","",VLOOKUP(WEEKDAY(C2718),LIST!$A$15:$B$21,2,FALSE))</f>
        <v/>
      </c>
      <c r="H2718" s="42" t="str">
        <f>IF(B2718="","",IF(L2718=LIST!$A$80,LIST!$A$78,IF(L2718=LIST!$A$81,LIST!$A$78,IF(L2718=LIST!$A$82,LIST!$A$78,IF(IFERROR(VLOOKUP(B2718,'PHR (Project Hourly Rate)'!B:G,6,FALSE),LIST!$A$78)=0,LIST!$A$79,L2718)))))</f>
        <v/>
      </c>
      <c r="I2718" s="42" t="str">
        <f>IF(B2718="","",IF(L2718=LIST!$A$75,"",IF(K2718=LIST!$A$76,LIST!$A$76,IF(L2718=LIST!$A$77,"",IF(L2718=LIST!$A$78,"",IF(L2718=LIST!$A$80,"",IF(L2718=LIST!$A$72,"",IF(L2718=LIST!$A$73,"",IF(L2718=LIST!$A$81,"",IF(L2718=LIST!$A$82,"",IF(L2718=LIST!$A$79,"",IF(K2718=LIST!$A$75,LIST!$A$75,ROUND(J2718*L2718,2)))))))))))))</f>
        <v/>
      </c>
      <c r="J2718" s="43">
        <f>IF(D2718="",0,IF(K2718=LIST!$A$75,0,IF(K2718=LIST!$A$76,0,IF(K2718=LIST!$A$77,0,IF(K2718=LIST!$A$78,0,(MIN(D2718,8)-K2718))))))</f>
        <v>0</v>
      </c>
      <c r="K2718" s="185" t="str">
        <f>IF(D2718="","",IF('CLAIM FORM'!$M$7="",0,IF(L2718=LIST!$A$78,0,IF('CLAIM FORM'!$M$7="R&amp;D",0,IF(E2718="",LIST!$A$75,IF(F2718=LIST!$F$30,0,IFERROR(((VLOOKUP(E2718,'TRAINING CODE'!B:D,3,FALSE)*MIN(D2718,8))),LIST!$A$76)))))))</f>
        <v/>
      </c>
      <c r="L2718" s="183" t="str">
        <f>IF(B2718="","",IF('CLAIM FORM'!$M$7="",LIST!$A$77,IFERROR(VLOOKUP(B2718,'PHR (Project Hourly Rate)'!B:G,6,FALSE),LIST!$A$78)))</f>
        <v/>
      </c>
    </row>
    <row r="2719" spans="1:12" ht="36" customHeight="1">
      <c r="A2719" s="184">
        <v>2717</v>
      </c>
      <c r="B2719" s="46"/>
      <c r="C2719" s="47"/>
      <c r="D2719" s="48"/>
      <c r="E2719" s="49"/>
      <c r="F2719" s="49"/>
      <c r="G2719" s="41" t="str">
        <f>IF(C2719="","",VLOOKUP(WEEKDAY(C2719),LIST!$A$15:$B$21,2,FALSE))</f>
        <v/>
      </c>
      <c r="H2719" s="42" t="str">
        <f>IF(B2719="","",IF(L2719=LIST!$A$80,LIST!$A$78,IF(L2719=LIST!$A$81,LIST!$A$78,IF(L2719=LIST!$A$82,LIST!$A$78,IF(IFERROR(VLOOKUP(B2719,'PHR (Project Hourly Rate)'!B:G,6,FALSE),LIST!$A$78)=0,LIST!$A$79,L2719)))))</f>
        <v/>
      </c>
      <c r="I2719" s="42" t="str">
        <f>IF(B2719="","",IF(L2719=LIST!$A$75,"",IF(K2719=LIST!$A$76,LIST!$A$76,IF(L2719=LIST!$A$77,"",IF(L2719=LIST!$A$78,"",IF(L2719=LIST!$A$80,"",IF(L2719=LIST!$A$72,"",IF(L2719=LIST!$A$73,"",IF(L2719=LIST!$A$81,"",IF(L2719=LIST!$A$82,"",IF(L2719=LIST!$A$79,"",IF(K2719=LIST!$A$75,LIST!$A$75,ROUND(J2719*L2719,2)))))))))))))</f>
        <v/>
      </c>
      <c r="J2719" s="43">
        <f>IF(D2719="",0,IF(K2719=LIST!$A$75,0,IF(K2719=LIST!$A$76,0,IF(K2719=LIST!$A$77,0,IF(K2719=LIST!$A$78,0,(MIN(D2719,8)-K2719))))))</f>
        <v>0</v>
      </c>
      <c r="K2719" s="185" t="str">
        <f>IF(D2719="","",IF('CLAIM FORM'!$M$7="",0,IF(L2719=LIST!$A$78,0,IF('CLAIM FORM'!$M$7="R&amp;D",0,IF(E2719="",LIST!$A$75,IF(F2719=LIST!$F$30,0,IFERROR(((VLOOKUP(E2719,'TRAINING CODE'!B:D,3,FALSE)*MIN(D2719,8))),LIST!$A$76)))))))</f>
        <v/>
      </c>
      <c r="L2719" s="183" t="str">
        <f>IF(B2719="","",IF('CLAIM FORM'!$M$7="",LIST!$A$77,IFERROR(VLOOKUP(B2719,'PHR (Project Hourly Rate)'!B:G,6,FALSE),LIST!$A$78)))</f>
        <v/>
      </c>
    </row>
    <row r="2720" spans="1:12" ht="36" customHeight="1">
      <c r="A2720" s="184">
        <v>2718</v>
      </c>
      <c r="B2720" s="46"/>
      <c r="C2720" s="47"/>
      <c r="D2720" s="48"/>
      <c r="E2720" s="49"/>
      <c r="F2720" s="49"/>
      <c r="G2720" s="41" t="str">
        <f>IF(C2720="","",VLOOKUP(WEEKDAY(C2720),LIST!$A$15:$B$21,2,FALSE))</f>
        <v/>
      </c>
      <c r="H2720" s="42" t="str">
        <f>IF(B2720="","",IF(L2720=LIST!$A$80,LIST!$A$78,IF(L2720=LIST!$A$81,LIST!$A$78,IF(L2720=LIST!$A$82,LIST!$A$78,IF(IFERROR(VLOOKUP(B2720,'PHR (Project Hourly Rate)'!B:G,6,FALSE),LIST!$A$78)=0,LIST!$A$79,L2720)))))</f>
        <v/>
      </c>
      <c r="I2720" s="42" t="str">
        <f>IF(B2720="","",IF(L2720=LIST!$A$75,"",IF(K2720=LIST!$A$76,LIST!$A$76,IF(L2720=LIST!$A$77,"",IF(L2720=LIST!$A$78,"",IF(L2720=LIST!$A$80,"",IF(L2720=LIST!$A$72,"",IF(L2720=LIST!$A$73,"",IF(L2720=LIST!$A$81,"",IF(L2720=LIST!$A$82,"",IF(L2720=LIST!$A$79,"",IF(K2720=LIST!$A$75,LIST!$A$75,ROUND(J2720*L2720,2)))))))))))))</f>
        <v/>
      </c>
      <c r="J2720" s="43">
        <f>IF(D2720="",0,IF(K2720=LIST!$A$75,0,IF(K2720=LIST!$A$76,0,IF(K2720=LIST!$A$77,0,IF(K2720=LIST!$A$78,0,(MIN(D2720,8)-K2720))))))</f>
        <v>0</v>
      </c>
      <c r="K2720" s="185" t="str">
        <f>IF(D2720="","",IF('CLAIM FORM'!$M$7="",0,IF(L2720=LIST!$A$78,0,IF('CLAIM FORM'!$M$7="R&amp;D",0,IF(E2720="",LIST!$A$75,IF(F2720=LIST!$F$30,0,IFERROR(((VLOOKUP(E2720,'TRAINING CODE'!B:D,3,FALSE)*MIN(D2720,8))),LIST!$A$76)))))))</f>
        <v/>
      </c>
      <c r="L2720" s="183" t="str">
        <f>IF(B2720="","",IF('CLAIM FORM'!$M$7="",LIST!$A$77,IFERROR(VLOOKUP(B2720,'PHR (Project Hourly Rate)'!B:G,6,FALSE),LIST!$A$78)))</f>
        <v/>
      </c>
    </row>
    <row r="2721" spans="1:12" ht="36" customHeight="1">
      <c r="A2721" s="184">
        <v>2719</v>
      </c>
      <c r="B2721" s="46"/>
      <c r="C2721" s="47"/>
      <c r="D2721" s="48"/>
      <c r="E2721" s="49"/>
      <c r="F2721" s="49"/>
      <c r="G2721" s="41" t="str">
        <f>IF(C2721="","",VLOOKUP(WEEKDAY(C2721),LIST!$A$15:$B$21,2,FALSE))</f>
        <v/>
      </c>
      <c r="H2721" s="42" t="str">
        <f>IF(B2721="","",IF(L2721=LIST!$A$80,LIST!$A$78,IF(L2721=LIST!$A$81,LIST!$A$78,IF(L2721=LIST!$A$82,LIST!$A$78,IF(IFERROR(VLOOKUP(B2721,'PHR (Project Hourly Rate)'!B:G,6,FALSE),LIST!$A$78)=0,LIST!$A$79,L2721)))))</f>
        <v/>
      </c>
      <c r="I2721" s="42" t="str">
        <f>IF(B2721="","",IF(L2721=LIST!$A$75,"",IF(K2721=LIST!$A$76,LIST!$A$76,IF(L2721=LIST!$A$77,"",IF(L2721=LIST!$A$78,"",IF(L2721=LIST!$A$80,"",IF(L2721=LIST!$A$72,"",IF(L2721=LIST!$A$73,"",IF(L2721=LIST!$A$81,"",IF(L2721=LIST!$A$82,"",IF(L2721=LIST!$A$79,"",IF(K2721=LIST!$A$75,LIST!$A$75,ROUND(J2721*L2721,2)))))))))))))</f>
        <v/>
      </c>
      <c r="J2721" s="43">
        <f>IF(D2721="",0,IF(K2721=LIST!$A$75,0,IF(K2721=LIST!$A$76,0,IF(K2721=LIST!$A$77,0,IF(K2721=LIST!$A$78,0,(MIN(D2721,8)-K2721))))))</f>
        <v>0</v>
      </c>
      <c r="K2721" s="185" t="str">
        <f>IF(D2721="","",IF('CLAIM FORM'!$M$7="",0,IF(L2721=LIST!$A$78,0,IF('CLAIM FORM'!$M$7="R&amp;D",0,IF(E2721="",LIST!$A$75,IF(F2721=LIST!$F$30,0,IFERROR(((VLOOKUP(E2721,'TRAINING CODE'!B:D,3,FALSE)*MIN(D2721,8))),LIST!$A$76)))))))</f>
        <v/>
      </c>
      <c r="L2721" s="183" t="str">
        <f>IF(B2721="","",IF('CLAIM FORM'!$M$7="",LIST!$A$77,IFERROR(VLOOKUP(B2721,'PHR (Project Hourly Rate)'!B:G,6,FALSE),LIST!$A$78)))</f>
        <v/>
      </c>
    </row>
    <row r="2722" spans="1:12" ht="36" customHeight="1">
      <c r="A2722" s="184">
        <v>2720</v>
      </c>
      <c r="B2722" s="46"/>
      <c r="C2722" s="47"/>
      <c r="D2722" s="48"/>
      <c r="E2722" s="49"/>
      <c r="F2722" s="49"/>
      <c r="G2722" s="41" t="str">
        <f>IF(C2722="","",VLOOKUP(WEEKDAY(C2722),LIST!$A$15:$B$21,2,FALSE))</f>
        <v/>
      </c>
      <c r="H2722" s="42" t="str">
        <f>IF(B2722="","",IF(L2722=LIST!$A$80,LIST!$A$78,IF(L2722=LIST!$A$81,LIST!$A$78,IF(L2722=LIST!$A$82,LIST!$A$78,IF(IFERROR(VLOOKUP(B2722,'PHR (Project Hourly Rate)'!B:G,6,FALSE),LIST!$A$78)=0,LIST!$A$79,L2722)))))</f>
        <v/>
      </c>
      <c r="I2722" s="42" t="str">
        <f>IF(B2722="","",IF(L2722=LIST!$A$75,"",IF(K2722=LIST!$A$76,LIST!$A$76,IF(L2722=LIST!$A$77,"",IF(L2722=LIST!$A$78,"",IF(L2722=LIST!$A$80,"",IF(L2722=LIST!$A$72,"",IF(L2722=LIST!$A$73,"",IF(L2722=LIST!$A$81,"",IF(L2722=LIST!$A$82,"",IF(L2722=LIST!$A$79,"",IF(K2722=LIST!$A$75,LIST!$A$75,ROUND(J2722*L2722,2)))))))))))))</f>
        <v/>
      </c>
      <c r="J2722" s="43">
        <f>IF(D2722="",0,IF(K2722=LIST!$A$75,0,IF(K2722=LIST!$A$76,0,IF(K2722=LIST!$A$77,0,IF(K2722=LIST!$A$78,0,(MIN(D2722,8)-K2722))))))</f>
        <v>0</v>
      </c>
      <c r="K2722" s="185" t="str">
        <f>IF(D2722="","",IF('CLAIM FORM'!$M$7="",0,IF(L2722=LIST!$A$78,0,IF('CLAIM FORM'!$M$7="R&amp;D",0,IF(E2722="",LIST!$A$75,IF(F2722=LIST!$F$30,0,IFERROR(((VLOOKUP(E2722,'TRAINING CODE'!B:D,3,FALSE)*MIN(D2722,8))),LIST!$A$76)))))))</f>
        <v/>
      </c>
      <c r="L2722" s="183" t="str">
        <f>IF(B2722="","",IF('CLAIM FORM'!$M$7="",LIST!$A$77,IFERROR(VLOOKUP(B2722,'PHR (Project Hourly Rate)'!B:G,6,FALSE),LIST!$A$78)))</f>
        <v/>
      </c>
    </row>
    <row r="2723" spans="1:12" ht="36" customHeight="1">
      <c r="A2723" s="184">
        <v>2721</v>
      </c>
      <c r="B2723" s="46"/>
      <c r="C2723" s="47"/>
      <c r="D2723" s="48"/>
      <c r="E2723" s="49"/>
      <c r="F2723" s="49"/>
      <c r="G2723" s="41" t="str">
        <f>IF(C2723="","",VLOOKUP(WEEKDAY(C2723),LIST!$A$15:$B$21,2,FALSE))</f>
        <v/>
      </c>
      <c r="H2723" s="42" t="str">
        <f>IF(B2723="","",IF(L2723=LIST!$A$80,LIST!$A$78,IF(L2723=LIST!$A$81,LIST!$A$78,IF(L2723=LIST!$A$82,LIST!$A$78,IF(IFERROR(VLOOKUP(B2723,'PHR (Project Hourly Rate)'!B:G,6,FALSE),LIST!$A$78)=0,LIST!$A$79,L2723)))))</f>
        <v/>
      </c>
      <c r="I2723" s="42" t="str">
        <f>IF(B2723="","",IF(L2723=LIST!$A$75,"",IF(K2723=LIST!$A$76,LIST!$A$76,IF(L2723=LIST!$A$77,"",IF(L2723=LIST!$A$78,"",IF(L2723=LIST!$A$80,"",IF(L2723=LIST!$A$72,"",IF(L2723=LIST!$A$73,"",IF(L2723=LIST!$A$81,"",IF(L2723=LIST!$A$82,"",IF(L2723=LIST!$A$79,"",IF(K2723=LIST!$A$75,LIST!$A$75,ROUND(J2723*L2723,2)))))))))))))</f>
        <v/>
      </c>
      <c r="J2723" s="43">
        <f>IF(D2723="",0,IF(K2723=LIST!$A$75,0,IF(K2723=LIST!$A$76,0,IF(K2723=LIST!$A$77,0,IF(K2723=LIST!$A$78,0,(MIN(D2723,8)-K2723))))))</f>
        <v>0</v>
      </c>
      <c r="K2723" s="185" t="str">
        <f>IF(D2723="","",IF('CLAIM FORM'!$M$7="",0,IF(L2723=LIST!$A$78,0,IF('CLAIM FORM'!$M$7="R&amp;D",0,IF(E2723="",LIST!$A$75,IF(F2723=LIST!$F$30,0,IFERROR(((VLOOKUP(E2723,'TRAINING CODE'!B:D,3,FALSE)*MIN(D2723,8))),LIST!$A$76)))))))</f>
        <v/>
      </c>
      <c r="L2723" s="183" t="str">
        <f>IF(B2723="","",IF('CLAIM FORM'!$M$7="",LIST!$A$77,IFERROR(VLOOKUP(B2723,'PHR (Project Hourly Rate)'!B:G,6,FALSE),LIST!$A$78)))</f>
        <v/>
      </c>
    </row>
    <row r="2724" spans="1:12" ht="36" customHeight="1">
      <c r="A2724" s="184">
        <v>2722</v>
      </c>
      <c r="B2724" s="46"/>
      <c r="C2724" s="47"/>
      <c r="D2724" s="48"/>
      <c r="E2724" s="49"/>
      <c r="F2724" s="49"/>
      <c r="G2724" s="41" t="str">
        <f>IF(C2724="","",VLOOKUP(WEEKDAY(C2724),LIST!$A$15:$B$21,2,FALSE))</f>
        <v/>
      </c>
      <c r="H2724" s="42" t="str">
        <f>IF(B2724="","",IF(L2724=LIST!$A$80,LIST!$A$78,IF(L2724=LIST!$A$81,LIST!$A$78,IF(L2724=LIST!$A$82,LIST!$A$78,IF(IFERROR(VLOOKUP(B2724,'PHR (Project Hourly Rate)'!B:G,6,FALSE),LIST!$A$78)=0,LIST!$A$79,L2724)))))</f>
        <v/>
      </c>
      <c r="I2724" s="42" t="str">
        <f>IF(B2724="","",IF(L2724=LIST!$A$75,"",IF(K2724=LIST!$A$76,LIST!$A$76,IF(L2724=LIST!$A$77,"",IF(L2724=LIST!$A$78,"",IF(L2724=LIST!$A$80,"",IF(L2724=LIST!$A$72,"",IF(L2724=LIST!$A$73,"",IF(L2724=LIST!$A$81,"",IF(L2724=LIST!$A$82,"",IF(L2724=LIST!$A$79,"",IF(K2724=LIST!$A$75,LIST!$A$75,ROUND(J2724*L2724,2)))))))))))))</f>
        <v/>
      </c>
      <c r="J2724" s="43">
        <f>IF(D2724="",0,IF(K2724=LIST!$A$75,0,IF(K2724=LIST!$A$76,0,IF(K2724=LIST!$A$77,0,IF(K2724=LIST!$A$78,0,(MIN(D2724,8)-K2724))))))</f>
        <v>0</v>
      </c>
      <c r="K2724" s="185" t="str">
        <f>IF(D2724="","",IF('CLAIM FORM'!$M$7="",0,IF(L2724=LIST!$A$78,0,IF('CLAIM FORM'!$M$7="R&amp;D",0,IF(E2724="",LIST!$A$75,IF(F2724=LIST!$F$30,0,IFERROR(((VLOOKUP(E2724,'TRAINING CODE'!B:D,3,FALSE)*MIN(D2724,8))),LIST!$A$76)))))))</f>
        <v/>
      </c>
      <c r="L2724" s="183" t="str">
        <f>IF(B2724="","",IF('CLAIM FORM'!$M$7="",LIST!$A$77,IFERROR(VLOOKUP(B2724,'PHR (Project Hourly Rate)'!B:G,6,FALSE),LIST!$A$78)))</f>
        <v/>
      </c>
    </row>
    <row r="2725" spans="1:12" ht="36" customHeight="1">
      <c r="A2725" s="184">
        <v>2723</v>
      </c>
      <c r="B2725" s="46"/>
      <c r="C2725" s="47"/>
      <c r="D2725" s="48"/>
      <c r="E2725" s="49"/>
      <c r="F2725" s="49"/>
      <c r="G2725" s="41" t="str">
        <f>IF(C2725="","",VLOOKUP(WEEKDAY(C2725),LIST!$A$15:$B$21,2,FALSE))</f>
        <v/>
      </c>
      <c r="H2725" s="42" t="str">
        <f>IF(B2725="","",IF(L2725=LIST!$A$80,LIST!$A$78,IF(L2725=LIST!$A$81,LIST!$A$78,IF(L2725=LIST!$A$82,LIST!$A$78,IF(IFERROR(VLOOKUP(B2725,'PHR (Project Hourly Rate)'!B:G,6,FALSE),LIST!$A$78)=0,LIST!$A$79,L2725)))))</f>
        <v/>
      </c>
      <c r="I2725" s="42" t="str">
        <f>IF(B2725="","",IF(L2725=LIST!$A$75,"",IF(K2725=LIST!$A$76,LIST!$A$76,IF(L2725=LIST!$A$77,"",IF(L2725=LIST!$A$78,"",IF(L2725=LIST!$A$80,"",IF(L2725=LIST!$A$72,"",IF(L2725=LIST!$A$73,"",IF(L2725=LIST!$A$81,"",IF(L2725=LIST!$A$82,"",IF(L2725=LIST!$A$79,"",IF(K2725=LIST!$A$75,LIST!$A$75,ROUND(J2725*L2725,2)))))))))))))</f>
        <v/>
      </c>
      <c r="J2725" s="43">
        <f>IF(D2725="",0,IF(K2725=LIST!$A$75,0,IF(K2725=LIST!$A$76,0,IF(K2725=LIST!$A$77,0,IF(K2725=LIST!$A$78,0,(MIN(D2725,8)-K2725))))))</f>
        <v>0</v>
      </c>
      <c r="K2725" s="185" t="str">
        <f>IF(D2725="","",IF('CLAIM FORM'!$M$7="",0,IF(L2725=LIST!$A$78,0,IF('CLAIM FORM'!$M$7="R&amp;D",0,IF(E2725="",LIST!$A$75,IF(F2725=LIST!$F$30,0,IFERROR(((VLOOKUP(E2725,'TRAINING CODE'!B:D,3,FALSE)*MIN(D2725,8))),LIST!$A$76)))))))</f>
        <v/>
      </c>
      <c r="L2725" s="183" t="str">
        <f>IF(B2725="","",IF('CLAIM FORM'!$M$7="",LIST!$A$77,IFERROR(VLOOKUP(B2725,'PHR (Project Hourly Rate)'!B:G,6,FALSE),LIST!$A$78)))</f>
        <v/>
      </c>
    </row>
    <row r="2726" spans="1:12" ht="36" customHeight="1">
      <c r="A2726" s="184">
        <v>2724</v>
      </c>
      <c r="B2726" s="46"/>
      <c r="C2726" s="47"/>
      <c r="D2726" s="48"/>
      <c r="E2726" s="49"/>
      <c r="F2726" s="49"/>
      <c r="G2726" s="41" t="str">
        <f>IF(C2726="","",VLOOKUP(WEEKDAY(C2726),LIST!$A$15:$B$21,2,FALSE))</f>
        <v/>
      </c>
      <c r="H2726" s="42" t="str">
        <f>IF(B2726="","",IF(L2726=LIST!$A$80,LIST!$A$78,IF(L2726=LIST!$A$81,LIST!$A$78,IF(L2726=LIST!$A$82,LIST!$A$78,IF(IFERROR(VLOOKUP(B2726,'PHR (Project Hourly Rate)'!B:G,6,FALSE),LIST!$A$78)=0,LIST!$A$79,L2726)))))</f>
        <v/>
      </c>
      <c r="I2726" s="42" t="str">
        <f>IF(B2726="","",IF(L2726=LIST!$A$75,"",IF(K2726=LIST!$A$76,LIST!$A$76,IF(L2726=LIST!$A$77,"",IF(L2726=LIST!$A$78,"",IF(L2726=LIST!$A$80,"",IF(L2726=LIST!$A$72,"",IF(L2726=LIST!$A$73,"",IF(L2726=LIST!$A$81,"",IF(L2726=LIST!$A$82,"",IF(L2726=LIST!$A$79,"",IF(K2726=LIST!$A$75,LIST!$A$75,ROUND(J2726*L2726,2)))))))))))))</f>
        <v/>
      </c>
      <c r="J2726" s="43">
        <f>IF(D2726="",0,IF(K2726=LIST!$A$75,0,IF(K2726=LIST!$A$76,0,IF(K2726=LIST!$A$77,0,IF(K2726=LIST!$A$78,0,(MIN(D2726,8)-K2726))))))</f>
        <v>0</v>
      </c>
      <c r="K2726" s="185" t="str">
        <f>IF(D2726="","",IF('CLAIM FORM'!$M$7="",0,IF(L2726=LIST!$A$78,0,IF('CLAIM FORM'!$M$7="R&amp;D",0,IF(E2726="",LIST!$A$75,IF(F2726=LIST!$F$30,0,IFERROR(((VLOOKUP(E2726,'TRAINING CODE'!B:D,3,FALSE)*MIN(D2726,8))),LIST!$A$76)))))))</f>
        <v/>
      </c>
      <c r="L2726" s="183" t="str">
        <f>IF(B2726="","",IF('CLAIM FORM'!$M$7="",LIST!$A$77,IFERROR(VLOOKUP(B2726,'PHR (Project Hourly Rate)'!B:G,6,FALSE),LIST!$A$78)))</f>
        <v/>
      </c>
    </row>
    <row r="2727" spans="1:12" ht="36" customHeight="1">
      <c r="A2727" s="184">
        <v>2725</v>
      </c>
      <c r="B2727" s="46"/>
      <c r="C2727" s="47"/>
      <c r="D2727" s="48"/>
      <c r="E2727" s="49"/>
      <c r="F2727" s="49"/>
      <c r="G2727" s="41" t="str">
        <f>IF(C2727="","",VLOOKUP(WEEKDAY(C2727),LIST!$A$15:$B$21,2,FALSE))</f>
        <v/>
      </c>
      <c r="H2727" s="42" t="str">
        <f>IF(B2727="","",IF(L2727=LIST!$A$80,LIST!$A$78,IF(L2727=LIST!$A$81,LIST!$A$78,IF(L2727=LIST!$A$82,LIST!$A$78,IF(IFERROR(VLOOKUP(B2727,'PHR (Project Hourly Rate)'!B:G,6,FALSE),LIST!$A$78)=0,LIST!$A$79,L2727)))))</f>
        <v/>
      </c>
      <c r="I2727" s="42" t="str">
        <f>IF(B2727="","",IF(L2727=LIST!$A$75,"",IF(K2727=LIST!$A$76,LIST!$A$76,IF(L2727=LIST!$A$77,"",IF(L2727=LIST!$A$78,"",IF(L2727=LIST!$A$80,"",IF(L2727=LIST!$A$72,"",IF(L2727=LIST!$A$73,"",IF(L2727=LIST!$A$81,"",IF(L2727=LIST!$A$82,"",IF(L2727=LIST!$A$79,"",IF(K2727=LIST!$A$75,LIST!$A$75,ROUND(J2727*L2727,2)))))))))))))</f>
        <v/>
      </c>
      <c r="J2727" s="43">
        <f>IF(D2727="",0,IF(K2727=LIST!$A$75,0,IF(K2727=LIST!$A$76,0,IF(K2727=LIST!$A$77,0,IF(K2727=LIST!$A$78,0,(MIN(D2727,8)-K2727))))))</f>
        <v>0</v>
      </c>
      <c r="K2727" s="185" t="str">
        <f>IF(D2727="","",IF('CLAIM FORM'!$M$7="",0,IF(L2727=LIST!$A$78,0,IF('CLAIM FORM'!$M$7="R&amp;D",0,IF(E2727="",LIST!$A$75,IF(F2727=LIST!$F$30,0,IFERROR(((VLOOKUP(E2727,'TRAINING CODE'!B:D,3,FALSE)*MIN(D2727,8))),LIST!$A$76)))))))</f>
        <v/>
      </c>
      <c r="L2727" s="183" t="str">
        <f>IF(B2727="","",IF('CLAIM FORM'!$M$7="",LIST!$A$77,IFERROR(VLOOKUP(B2727,'PHR (Project Hourly Rate)'!B:G,6,FALSE),LIST!$A$78)))</f>
        <v/>
      </c>
    </row>
    <row r="2728" spans="1:12" ht="36" customHeight="1">
      <c r="A2728" s="184">
        <v>2726</v>
      </c>
      <c r="B2728" s="46"/>
      <c r="C2728" s="47"/>
      <c r="D2728" s="48"/>
      <c r="E2728" s="49"/>
      <c r="F2728" s="49"/>
      <c r="G2728" s="41" t="str">
        <f>IF(C2728="","",VLOOKUP(WEEKDAY(C2728),LIST!$A$15:$B$21,2,FALSE))</f>
        <v/>
      </c>
      <c r="H2728" s="42" t="str">
        <f>IF(B2728="","",IF(L2728=LIST!$A$80,LIST!$A$78,IF(L2728=LIST!$A$81,LIST!$A$78,IF(L2728=LIST!$A$82,LIST!$A$78,IF(IFERROR(VLOOKUP(B2728,'PHR (Project Hourly Rate)'!B:G,6,FALSE),LIST!$A$78)=0,LIST!$A$79,L2728)))))</f>
        <v/>
      </c>
      <c r="I2728" s="42" t="str">
        <f>IF(B2728="","",IF(L2728=LIST!$A$75,"",IF(K2728=LIST!$A$76,LIST!$A$76,IF(L2728=LIST!$A$77,"",IF(L2728=LIST!$A$78,"",IF(L2728=LIST!$A$80,"",IF(L2728=LIST!$A$72,"",IF(L2728=LIST!$A$73,"",IF(L2728=LIST!$A$81,"",IF(L2728=LIST!$A$82,"",IF(L2728=LIST!$A$79,"",IF(K2728=LIST!$A$75,LIST!$A$75,ROUND(J2728*L2728,2)))))))))))))</f>
        <v/>
      </c>
      <c r="J2728" s="43">
        <f>IF(D2728="",0,IF(K2728=LIST!$A$75,0,IF(K2728=LIST!$A$76,0,IF(K2728=LIST!$A$77,0,IF(K2728=LIST!$A$78,0,(MIN(D2728,8)-K2728))))))</f>
        <v>0</v>
      </c>
      <c r="K2728" s="185" t="str">
        <f>IF(D2728="","",IF('CLAIM FORM'!$M$7="",0,IF(L2728=LIST!$A$78,0,IF('CLAIM FORM'!$M$7="R&amp;D",0,IF(E2728="",LIST!$A$75,IF(F2728=LIST!$F$30,0,IFERROR(((VLOOKUP(E2728,'TRAINING CODE'!B:D,3,FALSE)*MIN(D2728,8))),LIST!$A$76)))))))</f>
        <v/>
      </c>
      <c r="L2728" s="183" t="str">
        <f>IF(B2728="","",IF('CLAIM FORM'!$M$7="",LIST!$A$77,IFERROR(VLOOKUP(B2728,'PHR (Project Hourly Rate)'!B:G,6,FALSE),LIST!$A$78)))</f>
        <v/>
      </c>
    </row>
    <row r="2729" spans="1:12" ht="36" customHeight="1">
      <c r="A2729" s="184">
        <v>2727</v>
      </c>
      <c r="B2729" s="46"/>
      <c r="C2729" s="47"/>
      <c r="D2729" s="48"/>
      <c r="E2729" s="49"/>
      <c r="F2729" s="49"/>
      <c r="G2729" s="41" t="str">
        <f>IF(C2729="","",VLOOKUP(WEEKDAY(C2729),LIST!$A$15:$B$21,2,FALSE))</f>
        <v/>
      </c>
      <c r="H2729" s="42" t="str">
        <f>IF(B2729="","",IF(L2729=LIST!$A$80,LIST!$A$78,IF(L2729=LIST!$A$81,LIST!$A$78,IF(L2729=LIST!$A$82,LIST!$A$78,IF(IFERROR(VLOOKUP(B2729,'PHR (Project Hourly Rate)'!B:G,6,FALSE),LIST!$A$78)=0,LIST!$A$79,L2729)))))</f>
        <v/>
      </c>
      <c r="I2729" s="42" t="str">
        <f>IF(B2729="","",IF(L2729=LIST!$A$75,"",IF(K2729=LIST!$A$76,LIST!$A$76,IF(L2729=LIST!$A$77,"",IF(L2729=LIST!$A$78,"",IF(L2729=LIST!$A$80,"",IF(L2729=LIST!$A$72,"",IF(L2729=LIST!$A$73,"",IF(L2729=LIST!$A$81,"",IF(L2729=LIST!$A$82,"",IF(L2729=LIST!$A$79,"",IF(K2729=LIST!$A$75,LIST!$A$75,ROUND(J2729*L2729,2)))))))))))))</f>
        <v/>
      </c>
      <c r="J2729" s="43">
        <f>IF(D2729="",0,IF(K2729=LIST!$A$75,0,IF(K2729=LIST!$A$76,0,IF(K2729=LIST!$A$77,0,IF(K2729=LIST!$A$78,0,(MIN(D2729,8)-K2729))))))</f>
        <v>0</v>
      </c>
      <c r="K2729" s="185" t="str">
        <f>IF(D2729="","",IF('CLAIM FORM'!$M$7="",0,IF(L2729=LIST!$A$78,0,IF('CLAIM FORM'!$M$7="R&amp;D",0,IF(E2729="",LIST!$A$75,IF(F2729=LIST!$F$30,0,IFERROR(((VLOOKUP(E2729,'TRAINING CODE'!B:D,3,FALSE)*MIN(D2729,8))),LIST!$A$76)))))))</f>
        <v/>
      </c>
      <c r="L2729" s="183" t="str">
        <f>IF(B2729="","",IF('CLAIM FORM'!$M$7="",LIST!$A$77,IFERROR(VLOOKUP(B2729,'PHR (Project Hourly Rate)'!B:G,6,FALSE),LIST!$A$78)))</f>
        <v/>
      </c>
    </row>
    <row r="2730" spans="1:12" ht="36" customHeight="1">
      <c r="A2730" s="184">
        <v>2728</v>
      </c>
      <c r="B2730" s="46"/>
      <c r="C2730" s="47"/>
      <c r="D2730" s="48"/>
      <c r="E2730" s="49"/>
      <c r="F2730" s="49"/>
      <c r="G2730" s="41" t="str">
        <f>IF(C2730="","",VLOOKUP(WEEKDAY(C2730),LIST!$A$15:$B$21,2,FALSE))</f>
        <v/>
      </c>
      <c r="H2730" s="42" t="str">
        <f>IF(B2730="","",IF(L2730=LIST!$A$80,LIST!$A$78,IF(L2730=LIST!$A$81,LIST!$A$78,IF(L2730=LIST!$A$82,LIST!$A$78,IF(IFERROR(VLOOKUP(B2730,'PHR (Project Hourly Rate)'!B:G,6,FALSE),LIST!$A$78)=0,LIST!$A$79,L2730)))))</f>
        <v/>
      </c>
      <c r="I2730" s="42" t="str">
        <f>IF(B2730="","",IF(L2730=LIST!$A$75,"",IF(K2730=LIST!$A$76,LIST!$A$76,IF(L2730=LIST!$A$77,"",IF(L2730=LIST!$A$78,"",IF(L2730=LIST!$A$80,"",IF(L2730=LIST!$A$72,"",IF(L2730=LIST!$A$73,"",IF(L2730=LIST!$A$81,"",IF(L2730=LIST!$A$82,"",IF(L2730=LIST!$A$79,"",IF(K2730=LIST!$A$75,LIST!$A$75,ROUND(J2730*L2730,2)))))))))))))</f>
        <v/>
      </c>
      <c r="J2730" s="43">
        <f>IF(D2730="",0,IF(K2730=LIST!$A$75,0,IF(K2730=LIST!$A$76,0,IF(K2730=LIST!$A$77,0,IF(K2730=LIST!$A$78,0,(MIN(D2730,8)-K2730))))))</f>
        <v>0</v>
      </c>
      <c r="K2730" s="185" t="str">
        <f>IF(D2730="","",IF('CLAIM FORM'!$M$7="",0,IF(L2730=LIST!$A$78,0,IF('CLAIM FORM'!$M$7="R&amp;D",0,IF(E2730="",LIST!$A$75,IF(F2730=LIST!$F$30,0,IFERROR(((VLOOKUP(E2730,'TRAINING CODE'!B:D,3,FALSE)*MIN(D2730,8))),LIST!$A$76)))))))</f>
        <v/>
      </c>
      <c r="L2730" s="183" t="str">
        <f>IF(B2730="","",IF('CLAIM FORM'!$M$7="",LIST!$A$77,IFERROR(VLOOKUP(B2730,'PHR (Project Hourly Rate)'!B:G,6,FALSE),LIST!$A$78)))</f>
        <v/>
      </c>
    </row>
    <row r="2731" spans="1:12" ht="36" customHeight="1">
      <c r="A2731" s="184">
        <v>2729</v>
      </c>
      <c r="B2731" s="46"/>
      <c r="C2731" s="47"/>
      <c r="D2731" s="48"/>
      <c r="E2731" s="49"/>
      <c r="F2731" s="49"/>
      <c r="G2731" s="41" t="str">
        <f>IF(C2731="","",VLOOKUP(WEEKDAY(C2731),LIST!$A$15:$B$21,2,FALSE))</f>
        <v/>
      </c>
      <c r="H2731" s="42" t="str">
        <f>IF(B2731="","",IF(L2731=LIST!$A$80,LIST!$A$78,IF(L2731=LIST!$A$81,LIST!$A$78,IF(L2731=LIST!$A$82,LIST!$A$78,IF(IFERROR(VLOOKUP(B2731,'PHR (Project Hourly Rate)'!B:G,6,FALSE),LIST!$A$78)=0,LIST!$A$79,L2731)))))</f>
        <v/>
      </c>
      <c r="I2731" s="42" t="str">
        <f>IF(B2731="","",IF(L2731=LIST!$A$75,"",IF(K2731=LIST!$A$76,LIST!$A$76,IF(L2731=LIST!$A$77,"",IF(L2731=LIST!$A$78,"",IF(L2731=LIST!$A$80,"",IF(L2731=LIST!$A$72,"",IF(L2731=LIST!$A$73,"",IF(L2731=LIST!$A$81,"",IF(L2731=LIST!$A$82,"",IF(L2731=LIST!$A$79,"",IF(K2731=LIST!$A$75,LIST!$A$75,ROUND(J2731*L2731,2)))))))))))))</f>
        <v/>
      </c>
      <c r="J2731" s="43">
        <f>IF(D2731="",0,IF(K2731=LIST!$A$75,0,IF(K2731=LIST!$A$76,0,IF(K2731=LIST!$A$77,0,IF(K2731=LIST!$A$78,0,(MIN(D2731,8)-K2731))))))</f>
        <v>0</v>
      </c>
      <c r="K2731" s="185" t="str">
        <f>IF(D2731="","",IF('CLAIM FORM'!$M$7="",0,IF(L2731=LIST!$A$78,0,IF('CLAIM FORM'!$M$7="R&amp;D",0,IF(E2731="",LIST!$A$75,IF(F2731=LIST!$F$30,0,IFERROR(((VLOOKUP(E2731,'TRAINING CODE'!B:D,3,FALSE)*MIN(D2731,8))),LIST!$A$76)))))))</f>
        <v/>
      </c>
      <c r="L2731" s="183" t="str">
        <f>IF(B2731="","",IF('CLAIM FORM'!$M$7="",LIST!$A$77,IFERROR(VLOOKUP(B2731,'PHR (Project Hourly Rate)'!B:G,6,FALSE),LIST!$A$78)))</f>
        <v/>
      </c>
    </row>
    <row r="2732" spans="1:12" ht="36" customHeight="1">
      <c r="A2732" s="184">
        <v>2730</v>
      </c>
      <c r="B2732" s="46"/>
      <c r="C2732" s="47"/>
      <c r="D2732" s="48"/>
      <c r="E2732" s="49"/>
      <c r="F2732" s="49"/>
      <c r="G2732" s="41" t="str">
        <f>IF(C2732="","",VLOOKUP(WEEKDAY(C2732),LIST!$A$15:$B$21,2,FALSE))</f>
        <v/>
      </c>
      <c r="H2732" s="42" t="str">
        <f>IF(B2732="","",IF(L2732=LIST!$A$80,LIST!$A$78,IF(L2732=LIST!$A$81,LIST!$A$78,IF(L2732=LIST!$A$82,LIST!$A$78,IF(IFERROR(VLOOKUP(B2732,'PHR (Project Hourly Rate)'!B:G,6,FALSE),LIST!$A$78)=0,LIST!$A$79,L2732)))))</f>
        <v/>
      </c>
      <c r="I2732" s="42" t="str">
        <f>IF(B2732="","",IF(L2732=LIST!$A$75,"",IF(K2732=LIST!$A$76,LIST!$A$76,IF(L2732=LIST!$A$77,"",IF(L2732=LIST!$A$78,"",IF(L2732=LIST!$A$80,"",IF(L2732=LIST!$A$72,"",IF(L2732=LIST!$A$73,"",IF(L2732=LIST!$A$81,"",IF(L2732=LIST!$A$82,"",IF(L2732=LIST!$A$79,"",IF(K2732=LIST!$A$75,LIST!$A$75,ROUND(J2732*L2732,2)))))))))))))</f>
        <v/>
      </c>
      <c r="J2732" s="43">
        <f>IF(D2732="",0,IF(K2732=LIST!$A$75,0,IF(K2732=LIST!$A$76,0,IF(K2732=LIST!$A$77,0,IF(K2732=LIST!$A$78,0,(MIN(D2732,8)-K2732))))))</f>
        <v>0</v>
      </c>
      <c r="K2732" s="185" t="str">
        <f>IF(D2732="","",IF('CLAIM FORM'!$M$7="",0,IF(L2732=LIST!$A$78,0,IF('CLAIM FORM'!$M$7="R&amp;D",0,IF(E2732="",LIST!$A$75,IF(F2732=LIST!$F$30,0,IFERROR(((VLOOKUP(E2732,'TRAINING CODE'!B:D,3,FALSE)*MIN(D2732,8))),LIST!$A$76)))))))</f>
        <v/>
      </c>
      <c r="L2732" s="183" t="str">
        <f>IF(B2732="","",IF('CLAIM FORM'!$M$7="",LIST!$A$77,IFERROR(VLOOKUP(B2732,'PHR (Project Hourly Rate)'!B:G,6,FALSE),LIST!$A$78)))</f>
        <v/>
      </c>
    </row>
    <row r="2733" spans="1:12" ht="36" customHeight="1">
      <c r="A2733" s="184">
        <v>2731</v>
      </c>
      <c r="B2733" s="46"/>
      <c r="C2733" s="47"/>
      <c r="D2733" s="48"/>
      <c r="E2733" s="49"/>
      <c r="F2733" s="49"/>
      <c r="G2733" s="41" t="str">
        <f>IF(C2733="","",VLOOKUP(WEEKDAY(C2733),LIST!$A$15:$B$21,2,FALSE))</f>
        <v/>
      </c>
      <c r="H2733" s="42" t="str">
        <f>IF(B2733="","",IF(L2733=LIST!$A$80,LIST!$A$78,IF(L2733=LIST!$A$81,LIST!$A$78,IF(L2733=LIST!$A$82,LIST!$A$78,IF(IFERROR(VLOOKUP(B2733,'PHR (Project Hourly Rate)'!B:G,6,FALSE),LIST!$A$78)=0,LIST!$A$79,L2733)))))</f>
        <v/>
      </c>
      <c r="I2733" s="42" t="str">
        <f>IF(B2733="","",IF(L2733=LIST!$A$75,"",IF(K2733=LIST!$A$76,LIST!$A$76,IF(L2733=LIST!$A$77,"",IF(L2733=LIST!$A$78,"",IF(L2733=LIST!$A$80,"",IF(L2733=LIST!$A$72,"",IF(L2733=LIST!$A$73,"",IF(L2733=LIST!$A$81,"",IF(L2733=LIST!$A$82,"",IF(L2733=LIST!$A$79,"",IF(K2733=LIST!$A$75,LIST!$A$75,ROUND(J2733*L2733,2)))))))))))))</f>
        <v/>
      </c>
      <c r="J2733" s="43">
        <f>IF(D2733="",0,IF(K2733=LIST!$A$75,0,IF(K2733=LIST!$A$76,0,IF(K2733=LIST!$A$77,0,IF(K2733=LIST!$A$78,0,(MIN(D2733,8)-K2733))))))</f>
        <v>0</v>
      </c>
      <c r="K2733" s="185" t="str">
        <f>IF(D2733="","",IF('CLAIM FORM'!$M$7="",0,IF(L2733=LIST!$A$78,0,IF('CLAIM FORM'!$M$7="R&amp;D",0,IF(E2733="",LIST!$A$75,IF(F2733=LIST!$F$30,0,IFERROR(((VLOOKUP(E2733,'TRAINING CODE'!B:D,3,FALSE)*MIN(D2733,8))),LIST!$A$76)))))))</f>
        <v/>
      </c>
      <c r="L2733" s="183" t="str">
        <f>IF(B2733="","",IF('CLAIM FORM'!$M$7="",LIST!$A$77,IFERROR(VLOOKUP(B2733,'PHR (Project Hourly Rate)'!B:G,6,FALSE),LIST!$A$78)))</f>
        <v/>
      </c>
    </row>
    <row r="2734" spans="1:12" ht="36" customHeight="1">
      <c r="A2734" s="184">
        <v>2732</v>
      </c>
      <c r="B2734" s="46"/>
      <c r="C2734" s="47"/>
      <c r="D2734" s="48"/>
      <c r="E2734" s="49"/>
      <c r="F2734" s="49"/>
      <c r="G2734" s="41" t="str">
        <f>IF(C2734="","",VLOOKUP(WEEKDAY(C2734),LIST!$A$15:$B$21,2,FALSE))</f>
        <v/>
      </c>
      <c r="H2734" s="42" t="str">
        <f>IF(B2734="","",IF(L2734=LIST!$A$80,LIST!$A$78,IF(L2734=LIST!$A$81,LIST!$A$78,IF(L2734=LIST!$A$82,LIST!$A$78,IF(IFERROR(VLOOKUP(B2734,'PHR (Project Hourly Rate)'!B:G,6,FALSE),LIST!$A$78)=0,LIST!$A$79,L2734)))))</f>
        <v/>
      </c>
      <c r="I2734" s="42" t="str">
        <f>IF(B2734="","",IF(L2734=LIST!$A$75,"",IF(K2734=LIST!$A$76,LIST!$A$76,IF(L2734=LIST!$A$77,"",IF(L2734=LIST!$A$78,"",IF(L2734=LIST!$A$80,"",IF(L2734=LIST!$A$72,"",IF(L2734=LIST!$A$73,"",IF(L2734=LIST!$A$81,"",IF(L2734=LIST!$A$82,"",IF(L2734=LIST!$A$79,"",IF(K2734=LIST!$A$75,LIST!$A$75,ROUND(J2734*L2734,2)))))))))))))</f>
        <v/>
      </c>
      <c r="J2734" s="43">
        <f>IF(D2734="",0,IF(K2734=LIST!$A$75,0,IF(K2734=LIST!$A$76,0,IF(K2734=LIST!$A$77,0,IF(K2734=LIST!$A$78,0,(MIN(D2734,8)-K2734))))))</f>
        <v>0</v>
      </c>
      <c r="K2734" s="185" t="str">
        <f>IF(D2734="","",IF('CLAIM FORM'!$M$7="",0,IF(L2734=LIST!$A$78,0,IF('CLAIM FORM'!$M$7="R&amp;D",0,IF(E2734="",LIST!$A$75,IF(F2734=LIST!$F$30,0,IFERROR(((VLOOKUP(E2734,'TRAINING CODE'!B:D,3,FALSE)*MIN(D2734,8))),LIST!$A$76)))))))</f>
        <v/>
      </c>
      <c r="L2734" s="183" t="str">
        <f>IF(B2734="","",IF('CLAIM FORM'!$M$7="",LIST!$A$77,IFERROR(VLOOKUP(B2734,'PHR (Project Hourly Rate)'!B:G,6,FALSE),LIST!$A$78)))</f>
        <v/>
      </c>
    </row>
    <row r="2735" spans="1:12" ht="36" customHeight="1">
      <c r="A2735" s="184">
        <v>2733</v>
      </c>
      <c r="B2735" s="46"/>
      <c r="C2735" s="47"/>
      <c r="D2735" s="48"/>
      <c r="E2735" s="49"/>
      <c r="F2735" s="49"/>
      <c r="G2735" s="41" t="str">
        <f>IF(C2735="","",VLOOKUP(WEEKDAY(C2735),LIST!$A$15:$B$21,2,FALSE))</f>
        <v/>
      </c>
      <c r="H2735" s="42" t="str">
        <f>IF(B2735="","",IF(L2735=LIST!$A$80,LIST!$A$78,IF(L2735=LIST!$A$81,LIST!$A$78,IF(L2735=LIST!$A$82,LIST!$A$78,IF(IFERROR(VLOOKUP(B2735,'PHR (Project Hourly Rate)'!B:G,6,FALSE),LIST!$A$78)=0,LIST!$A$79,L2735)))))</f>
        <v/>
      </c>
      <c r="I2735" s="42" t="str">
        <f>IF(B2735="","",IF(L2735=LIST!$A$75,"",IF(K2735=LIST!$A$76,LIST!$A$76,IF(L2735=LIST!$A$77,"",IF(L2735=LIST!$A$78,"",IF(L2735=LIST!$A$80,"",IF(L2735=LIST!$A$72,"",IF(L2735=LIST!$A$73,"",IF(L2735=LIST!$A$81,"",IF(L2735=LIST!$A$82,"",IF(L2735=LIST!$A$79,"",IF(K2735=LIST!$A$75,LIST!$A$75,ROUND(J2735*L2735,2)))))))))))))</f>
        <v/>
      </c>
      <c r="J2735" s="43">
        <f>IF(D2735="",0,IF(K2735=LIST!$A$75,0,IF(K2735=LIST!$A$76,0,IF(K2735=LIST!$A$77,0,IF(K2735=LIST!$A$78,0,(MIN(D2735,8)-K2735))))))</f>
        <v>0</v>
      </c>
      <c r="K2735" s="185" t="str">
        <f>IF(D2735="","",IF('CLAIM FORM'!$M$7="",0,IF(L2735=LIST!$A$78,0,IF('CLAIM FORM'!$M$7="R&amp;D",0,IF(E2735="",LIST!$A$75,IF(F2735=LIST!$F$30,0,IFERROR(((VLOOKUP(E2735,'TRAINING CODE'!B:D,3,FALSE)*MIN(D2735,8))),LIST!$A$76)))))))</f>
        <v/>
      </c>
      <c r="L2735" s="183" t="str">
        <f>IF(B2735="","",IF('CLAIM FORM'!$M$7="",LIST!$A$77,IFERROR(VLOOKUP(B2735,'PHR (Project Hourly Rate)'!B:G,6,FALSE),LIST!$A$78)))</f>
        <v/>
      </c>
    </row>
    <row r="2736" spans="1:12" ht="36" customHeight="1">
      <c r="A2736" s="184">
        <v>2734</v>
      </c>
      <c r="B2736" s="46"/>
      <c r="C2736" s="47"/>
      <c r="D2736" s="48"/>
      <c r="E2736" s="49"/>
      <c r="F2736" s="49"/>
      <c r="G2736" s="41" t="str">
        <f>IF(C2736="","",VLOOKUP(WEEKDAY(C2736),LIST!$A$15:$B$21,2,FALSE))</f>
        <v/>
      </c>
      <c r="H2736" s="42" t="str">
        <f>IF(B2736="","",IF(L2736=LIST!$A$80,LIST!$A$78,IF(L2736=LIST!$A$81,LIST!$A$78,IF(L2736=LIST!$A$82,LIST!$A$78,IF(IFERROR(VLOOKUP(B2736,'PHR (Project Hourly Rate)'!B:G,6,FALSE),LIST!$A$78)=0,LIST!$A$79,L2736)))))</f>
        <v/>
      </c>
      <c r="I2736" s="42" t="str">
        <f>IF(B2736="","",IF(L2736=LIST!$A$75,"",IF(K2736=LIST!$A$76,LIST!$A$76,IF(L2736=LIST!$A$77,"",IF(L2736=LIST!$A$78,"",IF(L2736=LIST!$A$80,"",IF(L2736=LIST!$A$72,"",IF(L2736=LIST!$A$73,"",IF(L2736=LIST!$A$81,"",IF(L2736=LIST!$A$82,"",IF(L2736=LIST!$A$79,"",IF(K2736=LIST!$A$75,LIST!$A$75,ROUND(J2736*L2736,2)))))))))))))</f>
        <v/>
      </c>
      <c r="J2736" s="43">
        <f>IF(D2736="",0,IF(K2736=LIST!$A$75,0,IF(K2736=LIST!$A$76,0,IF(K2736=LIST!$A$77,0,IF(K2736=LIST!$A$78,0,(MIN(D2736,8)-K2736))))))</f>
        <v>0</v>
      </c>
      <c r="K2736" s="185" t="str">
        <f>IF(D2736="","",IF('CLAIM FORM'!$M$7="",0,IF(L2736=LIST!$A$78,0,IF('CLAIM FORM'!$M$7="R&amp;D",0,IF(E2736="",LIST!$A$75,IF(F2736=LIST!$F$30,0,IFERROR(((VLOOKUP(E2736,'TRAINING CODE'!B:D,3,FALSE)*MIN(D2736,8))),LIST!$A$76)))))))</f>
        <v/>
      </c>
      <c r="L2736" s="183" t="str">
        <f>IF(B2736="","",IF('CLAIM FORM'!$M$7="",LIST!$A$77,IFERROR(VLOOKUP(B2736,'PHR (Project Hourly Rate)'!B:G,6,FALSE),LIST!$A$78)))</f>
        <v/>
      </c>
    </row>
    <row r="2737" spans="1:12" ht="36" customHeight="1">
      <c r="A2737" s="184">
        <v>2735</v>
      </c>
      <c r="B2737" s="46"/>
      <c r="C2737" s="47"/>
      <c r="D2737" s="48"/>
      <c r="E2737" s="49"/>
      <c r="F2737" s="49"/>
      <c r="G2737" s="41" t="str">
        <f>IF(C2737="","",VLOOKUP(WEEKDAY(C2737),LIST!$A$15:$B$21,2,FALSE))</f>
        <v/>
      </c>
      <c r="H2737" s="42" t="str">
        <f>IF(B2737="","",IF(L2737=LIST!$A$80,LIST!$A$78,IF(L2737=LIST!$A$81,LIST!$A$78,IF(L2737=LIST!$A$82,LIST!$A$78,IF(IFERROR(VLOOKUP(B2737,'PHR (Project Hourly Rate)'!B:G,6,FALSE),LIST!$A$78)=0,LIST!$A$79,L2737)))))</f>
        <v/>
      </c>
      <c r="I2737" s="42" t="str">
        <f>IF(B2737="","",IF(L2737=LIST!$A$75,"",IF(K2737=LIST!$A$76,LIST!$A$76,IF(L2737=LIST!$A$77,"",IF(L2737=LIST!$A$78,"",IF(L2737=LIST!$A$80,"",IF(L2737=LIST!$A$72,"",IF(L2737=LIST!$A$73,"",IF(L2737=LIST!$A$81,"",IF(L2737=LIST!$A$82,"",IF(L2737=LIST!$A$79,"",IF(K2737=LIST!$A$75,LIST!$A$75,ROUND(J2737*L2737,2)))))))))))))</f>
        <v/>
      </c>
      <c r="J2737" s="43">
        <f>IF(D2737="",0,IF(K2737=LIST!$A$75,0,IF(K2737=LIST!$A$76,0,IF(K2737=LIST!$A$77,0,IF(K2737=LIST!$A$78,0,(MIN(D2737,8)-K2737))))))</f>
        <v>0</v>
      </c>
      <c r="K2737" s="185" t="str">
        <f>IF(D2737="","",IF('CLAIM FORM'!$M$7="",0,IF(L2737=LIST!$A$78,0,IF('CLAIM FORM'!$M$7="R&amp;D",0,IF(E2737="",LIST!$A$75,IF(F2737=LIST!$F$30,0,IFERROR(((VLOOKUP(E2737,'TRAINING CODE'!B:D,3,FALSE)*MIN(D2737,8))),LIST!$A$76)))))))</f>
        <v/>
      </c>
      <c r="L2737" s="183" t="str">
        <f>IF(B2737="","",IF('CLAIM FORM'!$M$7="",LIST!$A$77,IFERROR(VLOOKUP(B2737,'PHR (Project Hourly Rate)'!B:G,6,FALSE),LIST!$A$78)))</f>
        <v/>
      </c>
    </row>
    <row r="2738" spans="1:12" ht="36" customHeight="1">
      <c r="A2738" s="184">
        <v>2736</v>
      </c>
      <c r="B2738" s="46"/>
      <c r="C2738" s="47"/>
      <c r="D2738" s="48"/>
      <c r="E2738" s="49"/>
      <c r="F2738" s="49"/>
      <c r="G2738" s="41" t="str">
        <f>IF(C2738="","",VLOOKUP(WEEKDAY(C2738),LIST!$A$15:$B$21,2,FALSE))</f>
        <v/>
      </c>
      <c r="H2738" s="42" t="str">
        <f>IF(B2738="","",IF(L2738=LIST!$A$80,LIST!$A$78,IF(L2738=LIST!$A$81,LIST!$A$78,IF(L2738=LIST!$A$82,LIST!$A$78,IF(IFERROR(VLOOKUP(B2738,'PHR (Project Hourly Rate)'!B:G,6,FALSE),LIST!$A$78)=0,LIST!$A$79,L2738)))))</f>
        <v/>
      </c>
      <c r="I2738" s="42" t="str">
        <f>IF(B2738="","",IF(L2738=LIST!$A$75,"",IF(K2738=LIST!$A$76,LIST!$A$76,IF(L2738=LIST!$A$77,"",IF(L2738=LIST!$A$78,"",IF(L2738=LIST!$A$80,"",IF(L2738=LIST!$A$72,"",IF(L2738=LIST!$A$73,"",IF(L2738=LIST!$A$81,"",IF(L2738=LIST!$A$82,"",IF(L2738=LIST!$A$79,"",IF(K2738=LIST!$A$75,LIST!$A$75,ROUND(J2738*L2738,2)))))))))))))</f>
        <v/>
      </c>
      <c r="J2738" s="43">
        <f>IF(D2738="",0,IF(K2738=LIST!$A$75,0,IF(K2738=LIST!$A$76,0,IF(K2738=LIST!$A$77,0,IF(K2738=LIST!$A$78,0,(MIN(D2738,8)-K2738))))))</f>
        <v>0</v>
      </c>
      <c r="K2738" s="185" t="str">
        <f>IF(D2738="","",IF('CLAIM FORM'!$M$7="",0,IF(L2738=LIST!$A$78,0,IF('CLAIM FORM'!$M$7="R&amp;D",0,IF(E2738="",LIST!$A$75,IF(F2738=LIST!$F$30,0,IFERROR(((VLOOKUP(E2738,'TRAINING CODE'!B:D,3,FALSE)*MIN(D2738,8))),LIST!$A$76)))))))</f>
        <v/>
      </c>
      <c r="L2738" s="183" t="str">
        <f>IF(B2738="","",IF('CLAIM FORM'!$M$7="",LIST!$A$77,IFERROR(VLOOKUP(B2738,'PHR (Project Hourly Rate)'!B:G,6,FALSE),LIST!$A$78)))</f>
        <v/>
      </c>
    </row>
    <row r="2739" spans="1:12" ht="36" customHeight="1">
      <c r="A2739" s="184">
        <v>2737</v>
      </c>
      <c r="B2739" s="46"/>
      <c r="C2739" s="47"/>
      <c r="D2739" s="48"/>
      <c r="E2739" s="49"/>
      <c r="F2739" s="49"/>
      <c r="G2739" s="41" t="str">
        <f>IF(C2739="","",VLOOKUP(WEEKDAY(C2739),LIST!$A$15:$B$21,2,FALSE))</f>
        <v/>
      </c>
      <c r="H2739" s="42" t="str">
        <f>IF(B2739="","",IF(L2739=LIST!$A$80,LIST!$A$78,IF(L2739=LIST!$A$81,LIST!$A$78,IF(L2739=LIST!$A$82,LIST!$A$78,IF(IFERROR(VLOOKUP(B2739,'PHR (Project Hourly Rate)'!B:G,6,FALSE),LIST!$A$78)=0,LIST!$A$79,L2739)))))</f>
        <v/>
      </c>
      <c r="I2739" s="42" t="str">
        <f>IF(B2739="","",IF(L2739=LIST!$A$75,"",IF(K2739=LIST!$A$76,LIST!$A$76,IF(L2739=LIST!$A$77,"",IF(L2739=LIST!$A$78,"",IF(L2739=LIST!$A$80,"",IF(L2739=LIST!$A$72,"",IF(L2739=LIST!$A$73,"",IF(L2739=LIST!$A$81,"",IF(L2739=LIST!$A$82,"",IF(L2739=LIST!$A$79,"",IF(K2739=LIST!$A$75,LIST!$A$75,ROUND(J2739*L2739,2)))))))))))))</f>
        <v/>
      </c>
      <c r="J2739" s="43">
        <f>IF(D2739="",0,IF(K2739=LIST!$A$75,0,IF(K2739=LIST!$A$76,0,IF(K2739=LIST!$A$77,0,IF(K2739=LIST!$A$78,0,(MIN(D2739,8)-K2739))))))</f>
        <v>0</v>
      </c>
      <c r="K2739" s="185" t="str">
        <f>IF(D2739="","",IF('CLAIM FORM'!$M$7="",0,IF(L2739=LIST!$A$78,0,IF('CLAIM FORM'!$M$7="R&amp;D",0,IF(E2739="",LIST!$A$75,IF(F2739=LIST!$F$30,0,IFERROR(((VLOOKUP(E2739,'TRAINING CODE'!B:D,3,FALSE)*MIN(D2739,8))),LIST!$A$76)))))))</f>
        <v/>
      </c>
      <c r="L2739" s="183" t="str">
        <f>IF(B2739="","",IF('CLAIM FORM'!$M$7="",LIST!$A$77,IFERROR(VLOOKUP(B2739,'PHR (Project Hourly Rate)'!B:G,6,FALSE),LIST!$A$78)))</f>
        <v/>
      </c>
    </row>
    <row r="2740" spans="1:12" ht="36" customHeight="1">
      <c r="A2740" s="184">
        <v>2738</v>
      </c>
      <c r="B2740" s="46"/>
      <c r="C2740" s="47"/>
      <c r="D2740" s="48"/>
      <c r="E2740" s="49"/>
      <c r="F2740" s="49"/>
      <c r="G2740" s="41" t="str">
        <f>IF(C2740="","",VLOOKUP(WEEKDAY(C2740),LIST!$A$15:$B$21,2,FALSE))</f>
        <v/>
      </c>
      <c r="H2740" s="42" t="str">
        <f>IF(B2740="","",IF(L2740=LIST!$A$80,LIST!$A$78,IF(L2740=LIST!$A$81,LIST!$A$78,IF(L2740=LIST!$A$82,LIST!$A$78,IF(IFERROR(VLOOKUP(B2740,'PHR (Project Hourly Rate)'!B:G,6,FALSE),LIST!$A$78)=0,LIST!$A$79,L2740)))))</f>
        <v/>
      </c>
      <c r="I2740" s="42" t="str">
        <f>IF(B2740="","",IF(L2740=LIST!$A$75,"",IF(K2740=LIST!$A$76,LIST!$A$76,IF(L2740=LIST!$A$77,"",IF(L2740=LIST!$A$78,"",IF(L2740=LIST!$A$80,"",IF(L2740=LIST!$A$72,"",IF(L2740=LIST!$A$73,"",IF(L2740=LIST!$A$81,"",IF(L2740=LIST!$A$82,"",IF(L2740=LIST!$A$79,"",IF(K2740=LIST!$A$75,LIST!$A$75,ROUND(J2740*L2740,2)))))))))))))</f>
        <v/>
      </c>
      <c r="J2740" s="43">
        <f>IF(D2740="",0,IF(K2740=LIST!$A$75,0,IF(K2740=LIST!$A$76,0,IF(K2740=LIST!$A$77,0,IF(K2740=LIST!$A$78,0,(MIN(D2740,8)-K2740))))))</f>
        <v>0</v>
      </c>
      <c r="K2740" s="185" t="str">
        <f>IF(D2740="","",IF('CLAIM FORM'!$M$7="",0,IF(L2740=LIST!$A$78,0,IF('CLAIM FORM'!$M$7="R&amp;D",0,IF(E2740="",LIST!$A$75,IF(F2740=LIST!$F$30,0,IFERROR(((VLOOKUP(E2740,'TRAINING CODE'!B:D,3,FALSE)*MIN(D2740,8))),LIST!$A$76)))))))</f>
        <v/>
      </c>
      <c r="L2740" s="183" t="str">
        <f>IF(B2740="","",IF('CLAIM FORM'!$M$7="",LIST!$A$77,IFERROR(VLOOKUP(B2740,'PHR (Project Hourly Rate)'!B:G,6,FALSE),LIST!$A$78)))</f>
        <v/>
      </c>
    </row>
    <row r="2741" spans="1:12" ht="36" customHeight="1">
      <c r="A2741" s="184">
        <v>2739</v>
      </c>
      <c r="B2741" s="46"/>
      <c r="C2741" s="47"/>
      <c r="D2741" s="48"/>
      <c r="E2741" s="49"/>
      <c r="F2741" s="49"/>
      <c r="G2741" s="41" t="str">
        <f>IF(C2741="","",VLOOKUP(WEEKDAY(C2741),LIST!$A$15:$B$21,2,FALSE))</f>
        <v/>
      </c>
      <c r="H2741" s="42" t="str">
        <f>IF(B2741="","",IF(L2741=LIST!$A$80,LIST!$A$78,IF(L2741=LIST!$A$81,LIST!$A$78,IF(L2741=LIST!$A$82,LIST!$A$78,IF(IFERROR(VLOOKUP(B2741,'PHR (Project Hourly Rate)'!B:G,6,FALSE),LIST!$A$78)=0,LIST!$A$79,L2741)))))</f>
        <v/>
      </c>
      <c r="I2741" s="42" t="str">
        <f>IF(B2741="","",IF(L2741=LIST!$A$75,"",IF(K2741=LIST!$A$76,LIST!$A$76,IF(L2741=LIST!$A$77,"",IF(L2741=LIST!$A$78,"",IF(L2741=LIST!$A$80,"",IF(L2741=LIST!$A$72,"",IF(L2741=LIST!$A$73,"",IF(L2741=LIST!$A$81,"",IF(L2741=LIST!$A$82,"",IF(L2741=LIST!$A$79,"",IF(K2741=LIST!$A$75,LIST!$A$75,ROUND(J2741*L2741,2)))))))))))))</f>
        <v/>
      </c>
      <c r="J2741" s="43">
        <f>IF(D2741="",0,IF(K2741=LIST!$A$75,0,IF(K2741=LIST!$A$76,0,IF(K2741=LIST!$A$77,0,IF(K2741=LIST!$A$78,0,(MIN(D2741,8)-K2741))))))</f>
        <v>0</v>
      </c>
      <c r="K2741" s="185" t="str">
        <f>IF(D2741="","",IF('CLAIM FORM'!$M$7="",0,IF(L2741=LIST!$A$78,0,IF('CLAIM FORM'!$M$7="R&amp;D",0,IF(E2741="",LIST!$A$75,IF(F2741=LIST!$F$30,0,IFERROR(((VLOOKUP(E2741,'TRAINING CODE'!B:D,3,FALSE)*MIN(D2741,8))),LIST!$A$76)))))))</f>
        <v/>
      </c>
      <c r="L2741" s="183" t="str">
        <f>IF(B2741="","",IF('CLAIM FORM'!$M$7="",LIST!$A$77,IFERROR(VLOOKUP(B2741,'PHR (Project Hourly Rate)'!B:G,6,FALSE),LIST!$A$78)))</f>
        <v/>
      </c>
    </row>
    <row r="2742" spans="1:12" ht="36" customHeight="1">
      <c r="A2742" s="184">
        <v>2740</v>
      </c>
      <c r="B2742" s="46"/>
      <c r="C2742" s="47"/>
      <c r="D2742" s="48"/>
      <c r="E2742" s="49"/>
      <c r="F2742" s="49"/>
      <c r="G2742" s="41" t="str">
        <f>IF(C2742="","",VLOOKUP(WEEKDAY(C2742),LIST!$A$15:$B$21,2,FALSE))</f>
        <v/>
      </c>
      <c r="H2742" s="42" t="str">
        <f>IF(B2742="","",IF(L2742=LIST!$A$80,LIST!$A$78,IF(L2742=LIST!$A$81,LIST!$A$78,IF(L2742=LIST!$A$82,LIST!$A$78,IF(IFERROR(VLOOKUP(B2742,'PHR (Project Hourly Rate)'!B:G,6,FALSE),LIST!$A$78)=0,LIST!$A$79,L2742)))))</f>
        <v/>
      </c>
      <c r="I2742" s="42" t="str">
        <f>IF(B2742="","",IF(L2742=LIST!$A$75,"",IF(K2742=LIST!$A$76,LIST!$A$76,IF(L2742=LIST!$A$77,"",IF(L2742=LIST!$A$78,"",IF(L2742=LIST!$A$80,"",IF(L2742=LIST!$A$72,"",IF(L2742=LIST!$A$73,"",IF(L2742=LIST!$A$81,"",IF(L2742=LIST!$A$82,"",IF(L2742=LIST!$A$79,"",IF(K2742=LIST!$A$75,LIST!$A$75,ROUND(J2742*L2742,2)))))))))))))</f>
        <v/>
      </c>
      <c r="J2742" s="43">
        <f>IF(D2742="",0,IF(K2742=LIST!$A$75,0,IF(K2742=LIST!$A$76,0,IF(K2742=LIST!$A$77,0,IF(K2742=LIST!$A$78,0,(MIN(D2742,8)-K2742))))))</f>
        <v>0</v>
      </c>
      <c r="K2742" s="185" t="str">
        <f>IF(D2742="","",IF('CLAIM FORM'!$M$7="",0,IF(L2742=LIST!$A$78,0,IF('CLAIM FORM'!$M$7="R&amp;D",0,IF(E2742="",LIST!$A$75,IF(F2742=LIST!$F$30,0,IFERROR(((VLOOKUP(E2742,'TRAINING CODE'!B:D,3,FALSE)*MIN(D2742,8))),LIST!$A$76)))))))</f>
        <v/>
      </c>
      <c r="L2742" s="183" t="str">
        <f>IF(B2742="","",IF('CLAIM FORM'!$M$7="",LIST!$A$77,IFERROR(VLOOKUP(B2742,'PHR (Project Hourly Rate)'!B:G,6,FALSE),LIST!$A$78)))</f>
        <v/>
      </c>
    </row>
    <row r="2743" spans="1:12" ht="36" customHeight="1">
      <c r="A2743" s="184">
        <v>2741</v>
      </c>
      <c r="B2743" s="46"/>
      <c r="C2743" s="47"/>
      <c r="D2743" s="48"/>
      <c r="E2743" s="49"/>
      <c r="F2743" s="49"/>
      <c r="G2743" s="41" t="str">
        <f>IF(C2743="","",VLOOKUP(WEEKDAY(C2743),LIST!$A$15:$B$21,2,FALSE))</f>
        <v/>
      </c>
      <c r="H2743" s="42" t="str">
        <f>IF(B2743="","",IF(L2743=LIST!$A$80,LIST!$A$78,IF(L2743=LIST!$A$81,LIST!$A$78,IF(L2743=LIST!$A$82,LIST!$A$78,IF(IFERROR(VLOOKUP(B2743,'PHR (Project Hourly Rate)'!B:G,6,FALSE),LIST!$A$78)=0,LIST!$A$79,L2743)))))</f>
        <v/>
      </c>
      <c r="I2743" s="42" t="str">
        <f>IF(B2743="","",IF(L2743=LIST!$A$75,"",IF(K2743=LIST!$A$76,LIST!$A$76,IF(L2743=LIST!$A$77,"",IF(L2743=LIST!$A$78,"",IF(L2743=LIST!$A$80,"",IF(L2743=LIST!$A$72,"",IF(L2743=LIST!$A$73,"",IF(L2743=LIST!$A$81,"",IF(L2743=LIST!$A$82,"",IF(L2743=LIST!$A$79,"",IF(K2743=LIST!$A$75,LIST!$A$75,ROUND(J2743*L2743,2)))))))))))))</f>
        <v/>
      </c>
      <c r="J2743" s="43">
        <f>IF(D2743="",0,IF(K2743=LIST!$A$75,0,IF(K2743=LIST!$A$76,0,IF(K2743=LIST!$A$77,0,IF(K2743=LIST!$A$78,0,(MIN(D2743,8)-K2743))))))</f>
        <v>0</v>
      </c>
      <c r="K2743" s="185" t="str">
        <f>IF(D2743="","",IF('CLAIM FORM'!$M$7="",0,IF(L2743=LIST!$A$78,0,IF('CLAIM FORM'!$M$7="R&amp;D",0,IF(E2743="",LIST!$A$75,IF(F2743=LIST!$F$30,0,IFERROR(((VLOOKUP(E2743,'TRAINING CODE'!B:D,3,FALSE)*MIN(D2743,8))),LIST!$A$76)))))))</f>
        <v/>
      </c>
      <c r="L2743" s="183" t="str">
        <f>IF(B2743="","",IF('CLAIM FORM'!$M$7="",LIST!$A$77,IFERROR(VLOOKUP(B2743,'PHR (Project Hourly Rate)'!B:G,6,FALSE),LIST!$A$78)))</f>
        <v/>
      </c>
    </row>
    <row r="2744" spans="1:12" ht="36" customHeight="1">
      <c r="A2744" s="184">
        <v>2742</v>
      </c>
      <c r="B2744" s="46"/>
      <c r="C2744" s="47"/>
      <c r="D2744" s="48"/>
      <c r="E2744" s="49"/>
      <c r="F2744" s="49"/>
      <c r="G2744" s="41" t="str">
        <f>IF(C2744="","",VLOOKUP(WEEKDAY(C2744),LIST!$A$15:$B$21,2,FALSE))</f>
        <v/>
      </c>
      <c r="H2744" s="42" t="str">
        <f>IF(B2744="","",IF(L2744=LIST!$A$80,LIST!$A$78,IF(L2744=LIST!$A$81,LIST!$A$78,IF(L2744=LIST!$A$82,LIST!$A$78,IF(IFERROR(VLOOKUP(B2744,'PHR (Project Hourly Rate)'!B:G,6,FALSE),LIST!$A$78)=0,LIST!$A$79,L2744)))))</f>
        <v/>
      </c>
      <c r="I2744" s="42" t="str">
        <f>IF(B2744="","",IF(L2744=LIST!$A$75,"",IF(K2744=LIST!$A$76,LIST!$A$76,IF(L2744=LIST!$A$77,"",IF(L2744=LIST!$A$78,"",IF(L2744=LIST!$A$80,"",IF(L2744=LIST!$A$72,"",IF(L2744=LIST!$A$73,"",IF(L2744=LIST!$A$81,"",IF(L2744=LIST!$A$82,"",IF(L2744=LIST!$A$79,"",IF(K2744=LIST!$A$75,LIST!$A$75,ROUND(J2744*L2744,2)))))))))))))</f>
        <v/>
      </c>
      <c r="J2744" s="43">
        <f>IF(D2744="",0,IF(K2744=LIST!$A$75,0,IF(K2744=LIST!$A$76,0,IF(K2744=LIST!$A$77,0,IF(K2744=LIST!$A$78,0,(MIN(D2744,8)-K2744))))))</f>
        <v>0</v>
      </c>
      <c r="K2744" s="185" t="str">
        <f>IF(D2744="","",IF('CLAIM FORM'!$M$7="",0,IF(L2744=LIST!$A$78,0,IF('CLAIM FORM'!$M$7="R&amp;D",0,IF(E2744="",LIST!$A$75,IF(F2744=LIST!$F$30,0,IFERROR(((VLOOKUP(E2744,'TRAINING CODE'!B:D,3,FALSE)*MIN(D2744,8))),LIST!$A$76)))))))</f>
        <v/>
      </c>
      <c r="L2744" s="183" t="str">
        <f>IF(B2744="","",IF('CLAIM FORM'!$M$7="",LIST!$A$77,IFERROR(VLOOKUP(B2744,'PHR (Project Hourly Rate)'!B:G,6,FALSE),LIST!$A$78)))</f>
        <v/>
      </c>
    </row>
    <row r="2745" spans="1:12" ht="36" customHeight="1">
      <c r="A2745" s="184">
        <v>2743</v>
      </c>
      <c r="B2745" s="46"/>
      <c r="C2745" s="47"/>
      <c r="D2745" s="48"/>
      <c r="E2745" s="49"/>
      <c r="F2745" s="49"/>
      <c r="G2745" s="41" t="str">
        <f>IF(C2745="","",VLOOKUP(WEEKDAY(C2745),LIST!$A$15:$B$21,2,FALSE))</f>
        <v/>
      </c>
      <c r="H2745" s="42" t="str">
        <f>IF(B2745="","",IF(L2745=LIST!$A$80,LIST!$A$78,IF(L2745=LIST!$A$81,LIST!$A$78,IF(L2745=LIST!$A$82,LIST!$A$78,IF(IFERROR(VLOOKUP(B2745,'PHR (Project Hourly Rate)'!B:G,6,FALSE),LIST!$A$78)=0,LIST!$A$79,L2745)))))</f>
        <v/>
      </c>
      <c r="I2745" s="42" t="str">
        <f>IF(B2745="","",IF(L2745=LIST!$A$75,"",IF(K2745=LIST!$A$76,LIST!$A$76,IF(L2745=LIST!$A$77,"",IF(L2745=LIST!$A$78,"",IF(L2745=LIST!$A$80,"",IF(L2745=LIST!$A$72,"",IF(L2745=LIST!$A$73,"",IF(L2745=LIST!$A$81,"",IF(L2745=LIST!$A$82,"",IF(L2745=LIST!$A$79,"",IF(K2745=LIST!$A$75,LIST!$A$75,ROUND(J2745*L2745,2)))))))))))))</f>
        <v/>
      </c>
      <c r="J2745" s="43">
        <f>IF(D2745="",0,IF(K2745=LIST!$A$75,0,IF(K2745=LIST!$A$76,0,IF(K2745=LIST!$A$77,0,IF(K2745=LIST!$A$78,0,(MIN(D2745,8)-K2745))))))</f>
        <v>0</v>
      </c>
      <c r="K2745" s="185" t="str">
        <f>IF(D2745="","",IF('CLAIM FORM'!$M$7="",0,IF(L2745=LIST!$A$78,0,IF('CLAIM FORM'!$M$7="R&amp;D",0,IF(E2745="",LIST!$A$75,IF(F2745=LIST!$F$30,0,IFERROR(((VLOOKUP(E2745,'TRAINING CODE'!B:D,3,FALSE)*MIN(D2745,8))),LIST!$A$76)))))))</f>
        <v/>
      </c>
      <c r="L2745" s="183" t="str">
        <f>IF(B2745="","",IF('CLAIM FORM'!$M$7="",LIST!$A$77,IFERROR(VLOOKUP(B2745,'PHR (Project Hourly Rate)'!B:G,6,FALSE),LIST!$A$78)))</f>
        <v/>
      </c>
    </row>
    <row r="2746" spans="1:12" ht="36" customHeight="1">
      <c r="A2746" s="184">
        <v>2744</v>
      </c>
      <c r="B2746" s="46"/>
      <c r="C2746" s="47"/>
      <c r="D2746" s="48"/>
      <c r="E2746" s="49"/>
      <c r="F2746" s="49"/>
      <c r="G2746" s="41" t="str">
        <f>IF(C2746="","",VLOOKUP(WEEKDAY(C2746),LIST!$A$15:$B$21,2,FALSE))</f>
        <v/>
      </c>
      <c r="H2746" s="42" t="str">
        <f>IF(B2746="","",IF(L2746=LIST!$A$80,LIST!$A$78,IF(L2746=LIST!$A$81,LIST!$A$78,IF(L2746=LIST!$A$82,LIST!$A$78,IF(IFERROR(VLOOKUP(B2746,'PHR (Project Hourly Rate)'!B:G,6,FALSE),LIST!$A$78)=0,LIST!$A$79,L2746)))))</f>
        <v/>
      </c>
      <c r="I2746" s="42" t="str">
        <f>IF(B2746="","",IF(L2746=LIST!$A$75,"",IF(K2746=LIST!$A$76,LIST!$A$76,IF(L2746=LIST!$A$77,"",IF(L2746=LIST!$A$78,"",IF(L2746=LIST!$A$80,"",IF(L2746=LIST!$A$72,"",IF(L2746=LIST!$A$73,"",IF(L2746=LIST!$A$81,"",IF(L2746=LIST!$A$82,"",IF(L2746=LIST!$A$79,"",IF(K2746=LIST!$A$75,LIST!$A$75,ROUND(J2746*L2746,2)))))))))))))</f>
        <v/>
      </c>
      <c r="J2746" s="43">
        <f>IF(D2746="",0,IF(K2746=LIST!$A$75,0,IF(K2746=LIST!$A$76,0,IF(K2746=LIST!$A$77,0,IF(K2746=LIST!$A$78,0,(MIN(D2746,8)-K2746))))))</f>
        <v>0</v>
      </c>
      <c r="K2746" s="185" t="str">
        <f>IF(D2746="","",IF('CLAIM FORM'!$M$7="",0,IF(L2746=LIST!$A$78,0,IF('CLAIM FORM'!$M$7="R&amp;D",0,IF(E2746="",LIST!$A$75,IF(F2746=LIST!$F$30,0,IFERROR(((VLOOKUP(E2746,'TRAINING CODE'!B:D,3,FALSE)*MIN(D2746,8))),LIST!$A$76)))))))</f>
        <v/>
      </c>
      <c r="L2746" s="183" t="str">
        <f>IF(B2746="","",IF('CLAIM FORM'!$M$7="",LIST!$A$77,IFERROR(VLOOKUP(B2746,'PHR (Project Hourly Rate)'!B:G,6,FALSE),LIST!$A$78)))</f>
        <v/>
      </c>
    </row>
    <row r="2747" spans="1:12" ht="36" customHeight="1">
      <c r="A2747" s="184">
        <v>2745</v>
      </c>
      <c r="B2747" s="46"/>
      <c r="C2747" s="47"/>
      <c r="D2747" s="48"/>
      <c r="E2747" s="49"/>
      <c r="F2747" s="49"/>
      <c r="G2747" s="41" t="str">
        <f>IF(C2747="","",VLOOKUP(WEEKDAY(C2747),LIST!$A$15:$B$21,2,FALSE))</f>
        <v/>
      </c>
      <c r="H2747" s="42" t="str">
        <f>IF(B2747="","",IF(L2747=LIST!$A$80,LIST!$A$78,IF(L2747=LIST!$A$81,LIST!$A$78,IF(L2747=LIST!$A$82,LIST!$A$78,IF(IFERROR(VLOOKUP(B2747,'PHR (Project Hourly Rate)'!B:G,6,FALSE),LIST!$A$78)=0,LIST!$A$79,L2747)))))</f>
        <v/>
      </c>
      <c r="I2747" s="42" t="str">
        <f>IF(B2747="","",IF(L2747=LIST!$A$75,"",IF(K2747=LIST!$A$76,LIST!$A$76,IF(L2747=LIST!$A$77,"",IF(L2747=LIST!$A$78,"",IF(L2747=LIST!$A$80,"",IF(L2747=LIST!$A$72,"",IF(L2747=LIST!$A$73,"",IF(L2747=LIST!$A$81,"",IF(L2747=LIST!$A$82,"",IF(L2747=LIST!$A$79,"",IF(K2747=LIST!$A$75,LIST!$A$75,ROUND(J2747*L2747,2)))))))))))))</f>
        <v/>
      </c>
      <c r="J2747" s="43">
        <f>IF(D2747="",0,IF(K2747=LIST!$A$75,0,IF(K2747=LIST!$A$76,0,IF(K2747=LIST!$A$77,0,IF(K2747=LIST!$A$78,0,(MIN(D2747,8)-K2747))))))</f>
        <v>0</v>
      </c>
      <c r="K2747" s="185" t="str">
        <f>IF(D2747="","",IF('CLAIM FORM'!$M$7="",0,IF(L2747=LIST!$A$78,0,IF('CLAIM FORM'!$M$7="R&amp;D",0,IF(E2747="",LIST!$A$75,IF(F2747=LIST!$F$30,0,IFERROR(((VLOOKUP(E2747,'TRAINING CODE'!B:D,3,FALSE)*MIN(D2747,8))),LIST!$A$76)))))))</f>
        <v/>
      </c>
      <c r="L2747" s="183" t="str">
        <f>IF(B2747="","",IF('CLAIM FORM'!$M$7="",LIST!$A$77,IFERROR(VLOOKUP(B2747,'PHR (Project Hourly Rate)'!B:G,6,FALSE),LIST!$A$78)))</f>
        <v/>
      </c>
    </row>
    <row r="2748" spans="1:12" ht="36" customHeight="1">
      <c r="A2748" s="184">
        <v>2746</v>
      </c>
      <c r="B2748" s="46"/>
      <c r="C2748" s="47"/>
      <c r="D2748" s="48"/>
      <c r="E2748" s="49"/>
      <c r="F2748" s="49"/>
      <c r="G2748" s="41" t="str">
        <f>IF(C2748="","",VLOOKUP(WEEKDAY(C2748),LIST!$A$15:$B$21,2,FALSE))</f>
        <v/>
      </c>
      <c r="H2748" s="42" t="str">
        <f>IF(B2748="","",IF(L2748=LIST!$A$80,LIST!$A$78,IF(L2748=LIST!$A$81,LIST!$A$78,IF(L2748=LIST!$A$82,LIST!$A$78,IF(IFERROR(VLOOKUP(B2748,'PHR (Project Hourly Rate)'!B:G,6,FALSE),LIST!$A$78)=0,LIST!$A$79,L2748)))))</f>
        <v/>
      </c>
      <c r="I2748" s="42" t="str">
        <f>IF(B2748="","",IF(L2748=LIST!$A$75,"",IF(K2748=LIST!$A$76,LIST!$A$76,IF(L2748=LIST!$A$77,"",IF(L2748=LIST!$A$78,"",IF(L2748=LIST!$A$80,"",IF(L2748=LIST!$A$72,"",IF(L2748=LIST!$A$73,"",IF(L2748=LIST!$A$81,"",IF(L2748=LIST!$A$82,"",IF(L2748=LIST!$A$79,"",IF(K2748=LIST!$A$75,LIST!$A$75,ROUND(J2748*L2748,2)))))))))))))</f>
        <v/>
      </c>
      <c r="J2748" s="43">
        <f>IF(D2748="",0,IF(K2748=LIST!$A$75,0,IF(K2748=LIST!$A$76,0,IF(K2748=LIST!$A$77,0,IF(K2748=LIST!$A$78,0,(MIN(D2748,8)-K2748))))))</f>
        <v>0</v>
      </c>
      <c r="K2748" s="185" t="str">
        <f>IF(D2748="","",IF('CLAIM FORM'!$M$7="",0,IF(L2748=LIST!$A$78,0,IF('CLAIM FORM'!$M$7="R&amp;D",0,IF(E2748="",LIST!$A$75,IF(F2748=LIST!$F$30,0,IFERROR(((VLOOKUP(E2748,'TRAINING CODE'!B:D,3,FALSE)*MIN(D2748,8))),LIST!$A$76)))))))</f>
        <v/>
      </c>
      <c r="L2748" s="183" t="str">
        <f>IF(B2748="","",IF('CLAIM FORM'!$M$7="",LIST!$A$77,IFERROR(VLOOKUP(B2748,'PHR (Project Hourly Rate)'!B:G,6,FALSE),LIST!$A$78)))</f>
        <v/>
      </c>
    </row>
    <row r="2749" spans="1:12" ht="36" customHeight="1">
      <c r="A2749" s="184">
        <v>2747</v>
      </c>
      <c r="B2749" s="46"/>
      <c r="C2749" s="47"/>
      <c r="D2749" s="48"/>
      <c r="E2749" s="49"/>
      <c r="F2749" s="49"/>
      <c r="G2749" s="41" t="str">
        <f>IF(C2749="","",VLOOKUP(WEEKDAY(C2749),LIST!$A$15:$B$21,2,FALSE))</f>
        <v/>
      </c>
      <c r="H2749" s="42" t="str">
        <f>IF(B2749="","",IF(L2749=LIST!$A$80,LIST!$A$78,IF(L2749=LIST!$A$81,LIST!$A$78,IF(L2749=LIST!$A$82,LIST!$A$78,IF(IFERROR(VLOOKUP(B2749,'PHR (Project Hourly Rate)'!B:G,6,FALSE),LIST!$A$78)=0,LIST!$A$79,L2749)))))</f>
        <v/>
      </c>
      <c r="I2749" s="42" t="str">
        <f>IF(B2749="","",IF(L2749=LIST!$A$75,"",IF(K2749=LIST!$A$76,LIST!$A$76,IF(L2749=LIST!$A$77,"",IF(L2749=LIST!$A$78,"",IF(L2749=LIST!$A$80,"",IF(L2749=LIST!$A$72,"",IF(L2749=LIST!$A$73,"",IF(L2749=LIST!$A$81,"",IF(L2749=LIST!$A$82,"",IF(L2749=LIST!$A$79,"",IF(K2749=LIST!$A$75,LIST!$A$75,ROUND(J2749*L2749,2)))))))))))))</f>
        <v/>
      </c>
      <c r="J2749" s="43">
        <f>IF(D2749="",0,IF(K2749=LIST!$A$75,0,IF(K2749=LIST!$A$76,0,IF(K2749=LIST!$A$77,0,IF(K2749=LIST!$A$78,0,(MIN(D2749,8)-K2749))))))</f>
        <v>0</v>
      </c>
      <c r="K2749" s="185" t="str">
        <f>IF(D2749="","",IF('CLAIM FORM'!$M$7="",0,IF(L2749=LIST!$A$78,0,IF('CLAIM FORM'!$M$7="R&amp;D",0,IF(E2749="",LIST!$A$75,IF(F2749=LIST!$F$30,0,IFERROR(((VLOOKUP(E2749,'TRAINING CODE'!B:D,3,FALSE)*MIN(D2749,8))),LIST!$A$76)))))))</f>
        <v/>
      </c>
      <c r="L2749" s="183" t="str">
        <f>IF(B2749="","",IF('CLAIM FORM'!$M$7="",LIST!$A$77,IFERROR(VLOOKUP(B2749,'PHR (Project Hourly Rate)'!B:G,6,FALSE),LIST!$A$78)))</f>
        <v/>
      </c>
    </row>
    <row r="2750" spans="1:12" ht="36" customHeight="1">
      <c r="A2750" s="184">
        <v>2748</v>
      </c>
      <c r="B2750" s="46"/>
      <c r="C2750" s="47"/>
      <c r="D2750" s="48"/>
      <c r="E2750" s="49"/>
      <c r="F2750" s="49"/>
      <c r="G2750" s="41" t="str">
        <f>IF(C2750="","",VLOOKUP(WEEKDAY(C2750),LIST!$A$15:$B$21,2,FALSE))</f>
        <v/>
      </c>
      <c r="H2750" s="42" t="str">
        <f>IF(B2750="","",IF(L2750=LIST!$A$80,LIST!$A$78,IF(L2750=LIST!$A$81,LIST!$A$78,IF(L2750=LIST!$A$82,LIST!$A$78,IF(IFERROR(VLOOKUP(B2750,'PHR (Project Hourly Rate)'!B:G,6,FALSE),LIST!$A$78)=0,LIST!$A$79,L2750)))))</f>
        <v/>
      </c>
      <c r="I2750" s="42" t="str">
        <f>IF(B2750="","",IF(L2750=LIST!$A$75,"",IF(K2750=LIST!$A$76,LIST!$A$76,IF(L2750=LIST!$A$77,"",IF(L2750=LIST!$A$78,"",IF(L2750=LIST!$A$80,"",IF(L2750=LIST!$A$72,"",IF(L2750=LIST!$A$73,"",IF(L2750=LIST!$A$81,"",IF(L2750=LIST!$A$82,"",IF(L2750=LIST!$A$79,"",IF(K2750=LIST!$A$75,LIST!$A$75,ROUND(J2750*L2750,2)))))))))))))</f>
        <v/>
      </c>
      <c r="J2750" s="43">
        <f>IF(D2750="",0,IF(K2750=LIST!$A$75,0,IF(K2750=LIST!$A$76,0,IF(K2750=LIST!$A$77,0,IF(K2750=LIST!$A$78,0,(MIN(D2750,8)-K2750))))))</f>
        <v>0</v>
      </c>
      <c r="K2750" s="185" t="str">
        <f>IF(D2750="","",IF('CLAIM FORM'!$M$7="",0,IF(L2750=LIST!$A$78,0,IF('CLAIM FORM'!$M$7="R&amp;D",0,IF(E2750="",LIST!$A$75,IF(F2750=LIST!$F$30,0,IFERROR(((VLOOKUP(E2750,'TRAINING CODE'!B:D,3,FALSE)*MIN(D2750,8))),LIST!$A$76)))))))</f>
        <v/>
      </c>
      <c r="L2750" s="183" t="str">
        <f>IF(B2750="","",IF('CLAIM FORM'!$M$7="",LIST!$A$77,IFERROR(VLOOKUP(B2750,'PHR (Project Hourly Rate)'!B:G,6,FALSE),LIST!$A$78)))</f>
        <v/>
      </c>
    </row>
    <row r="2751" spans="1:12" ht="36" customHeight="1">
      <c r="A2751" s="184">
        <v>2749</v>
      </c>
      <c r="B2751" s="46"/>
      <c r="C2751" s="47"/>
      <c r="D2751" s="48"/>
      <c r="E2751" s="49"/>
      <c r="F2751" s="49"/>
      <c r="G2751" s="41" t="str">
        <f>IF(C2751="","",VLOOKUP(WEEKDAY(C2751),LIST!$A$15:$B$21,2,FALSE))</f>
        <v/>
      </c>
      <c r="H2751" s="42" t="str">
        <f>IF(B2751="","",IF(L2751=LIST!$A$80,LIST!$A$78,IF(L2751=LIST!$A$81,LIST!$A$78,IF(L2751=LIST!$A$82,LIST!$A$78,IF(IFERROR(VLOOKUP(B2751,'PHR (Project Hourly Rate)'!B:G,6,FALSE),LIST!$A$78)=0,LIST!$A$79,L2751)))))</f>
        <v/>
      </c>
      <c r="I2751" s="42" t="str">
        <f>IF(B2751="","",IF(L2751=LIST!$A$75,"",IF(K2751=LIST!$A$76,LIST!$A$76,IF(L2751=LIST!$A$77,"",IF(L2751=LIST!$A$78,"",IF(L2751=LIST!$A$80,"",IF(L2751=LIST!$A$72,"",IF(L2751=LIST!$A$73,"",IF(L2751=LIST!$A$81,"",IF(L2751=LIST!$A$82,"",IF(L2751=LIST!$A$79,"",IF(K2751=LIST!$A$75,LIST!$A$75,ROUND(J2751*L2751,2)))))))))))))</f>
        <v/>
      </c>
      <c r="J2751" s="43">
        <f>IF(D2751="",0,IF(K2751=LIST!$A$75,0,IF(K2751=LIST!$A$76,0,IF(K2751=LIST!$A$77,0,IF(K2751=LIST!$A$78,0,(MIN(D2751,8)-K2751))))))</f>
        <v>0</v>
      </c>
      <c r="K2751" s="185" t="str">
        <f>IF(D2751="","",IF('CLAIM FORM'!$M$7="",0,IF(L2751=LIST!$A$78,0,IF('CLAIM FORM'!$M$7="R&amp;D",0,IF(E2751="",LIST!$A$75,IF(F2751=LIST!$F$30,0,IFERROR(((VLOOKUP(E2751,'TRAINING CODE'!B:D,3,FALSE)*MIN(D2751,8))),LIST!$A$76)))))))</f>
        <v/>
      </c>
      <c r="L2751" s="183" t="str">
        <f>IF(B2751="","",IF('CLAIM FORM'!$M$7="",LIST!$A$77,IFERROR(VLOOKUP(B2751,'PHR (Project Hourly Rate)'!B:G,6,FALSE),LIST!$A$78)))</f>
        <v/>
      </c>
    </row>
    <row r="2752" spans="1:12" ht="36" customHeight="1">
      <c r="A2752" s="184">
        <v>2750</v>
      </c>
      <c r="B2752" s="46"/>
      <c r="C2752" s="47"/>
      <c r="D2752" s="48"/>
      <c r="E2752" s="49"/>
      <c r="F2752" s="49"/>
      <c r="G2752" s="41" t="str">
        <f>IF(C2752="","",VLOOKUP(WEEKDAY(C2752),LIST!$A$15:$B$21,2,FALSE))</f>
        <v/>
      </c>
      <c r="H2752" s="42" t="str">
        <f>IF(B2752="","",IF(L2752=LIST!$A$80,LIST!$A$78,IF(L2752=LIST!$A$81,LIST!$A$78,IF(L2752=LIST!$A$82,LIST!$A$78,IF(IFERROR(VLOOKUP(B2752,'PHR (Project Hourly Rate)'!B:G,6,FALSE),LIST!$A$78)=0,LIST!$A$79,L2752)))))</f>
        <v/>
      </c>
      <c r="I2752" s="42" t="str">
        <f>IF(B2752="","",IF(L2752=LIST!$A$75,"",IF(K2752=LIST!$A$76,LIST!$A$76,IF(L2752=LIST!$A$77,"",IF(L2752=LIST!$A$78,"",IF(L2752=LIST!$A$80,"",IF(L2752=LIST!$A$72,"",IF(L2752=LIST!$A$73,"",IF(L2752=LIST!$A$81,"",IF(L2752=LIST!$A$82,"",IF(L2752=LIST!$A$79,"",IF(K2752=LIST!$A$75,LIST!$A$75,ROUND(J2752*L2752,2)))))))))))))</f>
        <v/>
      </c>
      <c r="J2752" s="43">
        <f>IF(D2752="",0,IF(K2752=LIST!$A$75,0,IF(K2752=LIST!$A$76,0,IF(K2752=LIST!$A$77,0,IF(K2752=LIST!$A$78,0,(MIN(D2752,8)-K2752))))))</f>
        <v>0</v>
      </c>
      <c r="K2752" s="185" t="str">
        <f>IF(D2752="","",IF('CLAIM FORM'!$M$7="",0,IF(L2752=LIST!$A$78,0,IF('CLAIM FORM'!$M$7="R&amp;D",0,IF(E2752="",LIST!$A$75,IF(F2752=LIST!$F$30,0,IFERROR(((VLOOKUP(E2752,'TRAINING CODE'!B:D,3,FALSE)*MIN(D2752,8))),LIST!$A$76)))))))</f>
        <v/>
      </c>
      <c r="L2752" s="183" t="str">
        <f>IF(B2752="","",IF('CLAIM FORM'!$M$7="",LIST!$A$77,IFERROR(VLOOKUP(B2752,'PHR (Project Hourly Rate)'!B:G,6,FALSE),LIST!$A$78)))</f>
        <v/>
      </c>
    </row>
    <row r="2753" spans="1:12" ht="36" customHeight="1">
      <c r="A2753" s="184">
        <v>2751</v>
      </c>
      <c r="B2753" s="46"/>
      <c r="C2753" s="47"/>
      <c r="D2753" s="48"/>
      <c r="E2753" s="49"/>
      <c r="F2753" s="49"/>
      <c r="G2753" s="41" t="str">
        <f>IF(C2753="","",VLOOKUP(WEEKDAY(C2753),LIST!$A$15:$B$21,2,FALSE))</f>
        <v/>
      </c>
      <c r="H2753" s="42" t="str">
        <f>IF(B2753="","",IF(L2753=LIST!$A$80,LIST!$A$78,IF(L2753=LIST!$A$81,LIST!$A$78,IF(L2753=LIST!$A$82,LIST!$A$78,IF(IFERROR(VLOOKUP(B2753,'PHR (Project Hourly Rate)'!B:G,6,FALSE),LIST!$A$78)=0,LIST!$A$79,L2753)))))</f>
        <v/>
      </c>
      <c r="I2753" s="42" t="str">
        <f>IF(B2753="","",IF(L2753=LIST!$A$75,"",IF(K2753=LIST!$A$76,LIST!$A$76,IF(L2753=LIST!$A$77,"",IF(L2753=LIST!$A$78,"",IF(L2753=LIST!$A$80,"",IF(L2753=LIST!$A$72,"",IF(L2753=LIST!$A$73,"",IF(L2753=LIST!$A$81,"",IF(L2753=LIST!$A$82,"",IF(L2753=LIST!$A$79,"",IF(K2753=LIST!$A$75,LIST!$A$75,ROUND(J2753*L2753,2)))))))))))))</f>
        <v/>
      </c>
      <c r="J2753" s="43">
        <f>IF(D2753="",0,IF(K2753=LIST!$A$75,0,IF(K2753=LIST!$A$76,0,IF(K2753=LIST!$A$77,0,IF(K2753=LIST!$A$78,0,(MIN(D2753,8)-K2753))))))</f>
        <v>0</v>
      </c>
      <c r="K2753" s="185" t="str">
        <f>IF(D2753="","",IF('CLAIM FORM'!$M$7="",0,IF(L2753=LIST!$A$78,0,IF('CLAIM FORM'!$M$7="R&amp;D",0,IF(E2753="",LIST!$A$75,IF(F2753=LIST!$F$30,0,IFERROR(((VLOOKUP(E2753,'TRAINING CODE'!B:D,3,FALSE)*MIN(D2753,8))),LIST!$A$76)))))))</f>
        <v/>
      </c>
      <c r="L2753" s="183" t="str">
        <f>IF(B2753="","",IF('CLAIM FORM'!$M$7="",LIST!$A$77,IFERROR(VLOOKUP(B2753,'PHR (Project Hourly Rate)'!B:G,6,FALSE),LIST!$A$78)))</f>
        <v/>
      </c>
    </row>
    <row r="2754" spans="1:12" ht="36" customHeight="1">
      <c r="A2754" s="184">
        <v>2752</v>
      </c>
      <c r="B2754" s="46"/>
      <c r="C2754" s="47"/>
      <c r="D2754" s="48"/>
      <c r="E2754" s="49"/>
      <c r="F2754" s="49"/>
      <c r="G2754" s="41" t="str">
        <f>IF(C2754="","",VLOOKUP(WEEKDAY(C2754),LIST!$A$15:$B$21,2,FALSE))</f>
        <v/>
      </c>
      <c r="H2754" s="42" t="str">
        <f>IF(B2754="","",IF(L2754=LIST!$A$80,LIST!$A$78,IF(L2754=LIST!$A$81,LIST!$A$78,IF(L2754=LIST!$A$82,LIST!$A$78,IF(IFERROR(VLOOKUP(B2754,'PHR (Project Hourly Rate)'!B:G,6,FALSE),LIST!$A$78)=0,LIST!$A$79,L2754)))))</f>
        <v/>
      </c>
      <c r="I2754" s="42" t="str">
        <f>IF(B2754="","",IF(L2754=LIST!$A$75,"",IF(K2754=LIST!$A$76,LIST!$A$76,IF(L2754=LIST!$A$77,"",IF(L2754=LIST!$A$78,"",IF(L2754=LIST!$A$80,"",IF(L2754=LIST!$A$72,"",IF(L2754=LIST!$A$73,"",IF(L2754=LIST!$A$81,"",IF(L2754=LIST!$A$82,"",IF(L2754=LIST!$A$79,"",IF(K2754=LIST!$A$75,LIST!$A$75,ROUND(J2754*L2754,2)))))))))))))</f>
        <v/>
      </c>
      <c r="J2754" s="43">
        <f>IF(D2754="",0,IF(K2754=LIST!$A$75,0,IF(K2754=LIST!$A$76,0,IF(K2754=LIST!$A$77,0,IF(K2754=LIST!$A$78,0,(MIN(D2754,8)-K2754))))))</f>
        <v>0</v>
      </c>
      <c r="K2754" s="185" t="str">
        <f>IF(D2754="","",IF('CLAIM FORM'!$M$7="",0,IF(L2754=LIST!$A$78,0,IF('CLAIM FORM'!$M$7="R&amp;D",0,IF(E2754="",LIST!$A$75,IF(F2754=LIST!$F$30,0,IFERROR(((VLOOKUP(E2754,'TRAINING CODE'!B:D,3,FALSE)*MIN(D2754,8))),LIST!$A$76)))))))</f>
        <v/>
      </c>
      <c r="L2754" s="183" t="str">
        <f>IF(B2754="","",IF('CLAIM FORM'!$M$7="",LIST!$A$77,IFERROR(VLOOKUP(B2754,'PHR (Project Hourly Rate)'!B:G,6,FALSE),LIST!$A$78)))</f>
        <v/>
      </c>
    </row>
    <row r="2755" spans="1:12" ht="36" customHeight="1">
      <c r="A2755" s="184">
        <v>2753</v>
      </c>
      <c r="B2755" s="46"/>
      <c r="C2755" s="47"/>
      <c r="D2755" s="48"/>
      <c r="E2755" s="49"/>
      <c r="F2755" s="49"/>
      <c r="G2755" s="41" t="str">
        <f>IF(C2755="","",VLOOKUP(WEEKDAY(C2755),LIST!$A$15:$B$21,2,FALSE))</f>
        <v/>
      </c>
      <c r="H2755" s="42" t="str">
        <f>IF(B2755="","",IF(L2755=LIST!$A$80,LIST!$A$78,IF(L2755=LIST!$A$81,LIST!$A$78,IF(L2755=LIST!$A$82,LIST!$A$78,IF(IFERROR(VLOOKUP(B2755,'PHR (Project Hourly Rate)'!B:G,6,FALSE),LIST!$A$78)=0,LIST!$A$79,L2755)))))</f>
        <v/>
      </c>
      <c r="I2755" s="42" t="str">
        <f>IF(B2755="","",IF(L2755=LIST!$A$75,"",IF(K2755=LIST!$A$76,LIST!$A$76,IF(L2755=LIST!$A$77,"",IF(L2755=LIST!$A$78,"",IF(L2755=LIST!$A$80,"",IF(L2755=LIST!$A$72,"",IF(L2755=LIST!$A$73,"",IF(L2755=LIST!$A$81,"",IF(L2755=LIST!$A$82,"",IF(L2755=LIST!$A$79,"",IF(K2755=LIST!$A$75,LIST!$A$75,ROUND(J2755*L2755,2)))))))))))))</f>
        <v/>
      </c>
      <c r="J2755" s="43">
        <f>IF(D2755="",0,IF(K2755=LIST!$A$75,0,IF(K2755=LIST!$A$76,0,IF(K2755=LIST!$A$77,0,IF(K2755=LIST!$A$78,0,(MIN(D2755,8)-K2755))))))</f>
        <v>0</v>
      </c>
      <c r="K2755" s="185" t="str">
        <f>IF(D2755="","",IF('CLAIM FORM'!$M$7="",0,IF(L2755=LIST!$A$78,0,IF('CLAIM FORM'!$M$7="R&amp;D",0,IF(E2755="",LIST!$A$75,IF(F2755=LIST!$F$30,0,IFERROR(((VLOOKUP(E2755,'TRAINING CODE'!B:D,3,FALSE)*MIN(D2755,8))),LIST!$A$76)))))))</f>
        <v/>
      </c>
      <c r="L2755" s="183" t="str">
        <f>IF(B2755="","",IF('CLAIM FORM'!$M$7="",LIST!$A$77,IFERROR(VLOOKUP(B2755,'PHR (Project Hourly Rate)'!B:G,6,FALSE),LIST!$A$78)))</f>
        <v/>
      </c>
    </row>
    <row r="2756" spans="1:12" ht="36" customHeight="1">
      <c r="A2756" s="184">
        <v>2754</v>
      </c>
      <c r="B2756" s="46"/>
      <c r="C2756" s="47"/>
      <c r="D2756" s="48"/>
      <c r="E2756" s="49"/>
      <c r="F2756" s="49"/>
      <c r="G2756" s="41" t="str">
        <f>IF(C2756="","",VLOOKUP(WEEKDAY(C2756),LIST!$A$15:$B$21,2,FALSE))</f>
        <v/>
      </c>
      <c r="H2756" s="42" t="str">
        <f>IF(B2756="","",IF(L2756=LIST!$A$80,LIST!$A$78,IF(L2756=LIST!$A$81,LIST!$A$78,IF(L2756=LIST!$A$82,LIST!$A$78,IF(IFERROR(VLOOKUP(B2756,'PHR (Project Hourly Rate)'!B:G,6,FALSE),LIST!$A$78)=0,LIST!$A$79,L2756)))))</f>
        <v/>
      </c>
      <c r="I2756" s="42" t="str">
        <f>IF(B2756="","",IF(L2756=LIST!$A$75,"",IF(K2756=LIST!$A$76,LIST!$A$76,IF(L2756=LIST!$A$77,"",IF(L2756=LIST!$A$78,"",IF(L2756=LIST!$A$80,"",IF(L2756=LIST!$A$72,"",IF(L2756=LIST!$A$73,"",IF(L2756=LIST!$A$81,"",IF(L2756=LIST!$A$82,"",IF(L2756=LIST!$A$79,"",IF(K2756=LIST!$A$75,LIST!$A$75,ROUND(J2756*L2756,2)))))))))))))</f>
        <v/>
      </c>
      <c r="J2756" s="43">
        <f>IF(D2756="",0,IF(K2756=LIST!$A$75,0,IF(K2756=LIST!$A$76,0,IF(K2756=LIST!$A$77,0,IF(K2756=LIST!$A$78,0,(MIN(D2756,8)-K2756))))))</f>
        <v>0</v>
      </c>
      <c r="K2756" s="185" t="str">
        <f>IF(D2756="","",IF('CLAIM FORM'!$M$7="",0,IF(L2756=LIST!$A$78,0,IF('CLAIM FORM'!$M$7="R&amp;D",0,IF(E2756="",LIST!$A$75,IF(F2756=LIST!$F$30,0,IFERROR(((VLOOKUP(E2756,'TRAINING CODE'!B:D,3,FALSE)*MIN(D2756,8))),LIST!$A$76)))))))</f>
        <v/>
      </c>
      <c r="L2756" s="183" t="str">
        <f>IF(B2756="","",IF('CLAIM FORM'!$M$7="",LIST!$A$77,IFERROR(VLOOKUP(B2756,'PHR (Project Hourly Rate)'!B:G,6,FALSE),LIST!$A$78)))</f>
        <v/>
      </c>
    </row>
    <row r="2757" spans="1:12" ht="36" customHeight="1">
      <c r="A2757" s="184">
        <v>2755</v>
      </c>
      <c r="B2757" s="46"/>
      <c r="C2757" s="47"/>
      <c r="D2757" s="48"/>
      <c r="E2757" s="49"/>
      <c r="F2757" s="49"/>
      <c r="G2757" s="41" t="str">
        <f>IF(C2757="","",VLOOKUP(WEEKDAY(C2757),LIST!$A$15:$B$21,2,FALSE))</f>
        <v/>
      </c>
      <c r="H2757" s="42" t="str">
        <f>IF(B2757="","",IF(L2757=LIST!$A$80,LIST!$A$78,IF(L2757=LIST!$A$81,LIST!$A$78,IF(L2757=LIST!$A$82,LIST!$A$78,IF(IFERROR(VLOOKUP(B2757,'PHR (Project Hourly Rate)'!B:G,6,FALSE),LIST!$A$78)=0,LIST!$A$79,L2757)))))</f>
        <v/>
      </c>
      <c r="I2757" s="42" t="str">
        <f>IF(B2757="","",IF(L2757=LIST!$A$75,"",IF(K2757=LIST!$A$76,LIST!$A$76,IF(L2757=LIST!$A$77,"",IF(L2757=LIST!$A$78,"",IF(L2757=LIST!$A$80,"",IF(L2757=LIST!$A$72,"",IF(L2757=LIST!$A$73,"",IF(L2757=LIST!$A$81,"",IF(L2757=LIST!$A$82,"",IF(L2757=LIST!$A$79,"",IF(K2757=LIST!$A$75,LIST!$A$75,ROUND(J2757*L2757,2)))))))))))))</f>
        <v/>
      </c>
      <c r="J2757" s="43">
        <f>IF(D2757="",0,IF(K2757=LIST!$A$75,0,IF(K2757=LIST!$A$76,0,IF(K2757=LIST!$A$77,0,IF(K2757=LIST!$A$78,0,(MIN(D2757,8)-K2757))))))</f>
        <v>0</v>
      </c>
      <c r="K2757" s="185" t="str">
        <f>IF(D2757="","",IF('CLAIM FORM'!$M$7="",0,IF(L2757=LIST!$A$78,0,IF('CLAIM FORM'!$M$7="R&amp;D",0,IF(E2757="",LIST!$A$75,IF(F2757=LIST!$F$30,0,IFERROR(((VLOOKUP(E2757,'TRAINING CODE'!B:D,3,FALSE)*MIN(D2757,8))),LIST!$A$76)))))))</f>
        <v/>
      </c>
      <c r="L2757" s="183" t="str">
        <f>IF(B2757="","",IF('CLAIM FORM'!$M$7="",LIST!$A$77,IFERROR(VLOOKUP(B2757,'PHR (Project Hourly Rate)'!B:G,6,FALSE),LIST!$A$78)))</f>
        <v/>
      </c>
    </row>
    <row r="2758" spans="1:12" ht="36" customHeight="1">
      <c r="A2758" s="184">
        <v>2756</v>
      </c>
      <c r="B2758" s="46"/>
      <c r="C2758" s="47"/>
      <c r="D2758" s="48"/>
      <c r="E2758" s="49"/>
      <c r="F2758" s="49"/>
      <c r="G2758" s="41" t="str">
        <f>IF(C2758="","",VLOOKUP(WEEKDAY(C2758),LIST!$A$15:$B$21,2,FALSE))</f>
        <v/>
      </c>
      <c r="H2758" s="42" t="str">
        <f>IF(B2758="","",IF(L2758=LIST!$A$80,LIST!$A$78,IF(L2758=LIST!$A$81,LIST!$A$78,IF(L2758=LIST!$A$82,LIST!$A$78,IF(IFERROR(VLOOKUP(B2758,'PHR (Project Hourly Rate)'!B:G,6,FALSE),LIST!$A$78)=0,LIST!$A$79,L2758)))))</f>
        <v/>
      </c>
      <c r="I2758" s="42" t="str">
        <f>IF(B2758="","",IF(L2758=LIST!$A$75,"",IF(K2758=LIST!$A$76,LIST!$A$76,IF(L2758=LIST!$A$77,"",IF(L2758=LIST!$A$78,"",IF(L2758=LIST!$A$80,"",IF(L2758=LIST!$A$72,"",IF(L2758=LIST!$A$73,"",IF(L2758=LIST!$A$81,"",IF(L2758=LIST!$A$82,"",IF(L2758=LIST!$A$79,"",IF(K2758=LIST!$A$75,LIST!$A$75,ROUND(J2758*L2758,2)))))))))))))</f>
        <v/>
      </c>
      <c r="J2758" s="43">
        <f>IF(D2758="",0,IF(K2758=LIST!$A$75,0,IF(K2758=LIST!$A$76,0,IF(K2758=LIST!$A$77,0,IF(K2758=LIST!$A$78,0,(MIN(D2758,8)-K2758))))))</f>
        <v>0</v>
      </c>
      <c r="K2758" s="185" t="str">
        <f>IF(D2758="","",IF('CLAIM FORM'!$M$7="",0,IF(L2758=LIST!$A$78,0,IF('CLAIM FORM'!$M$7="R&amp;D",0,IF(E2758="",LIST!$A$75,IF(F2758=LIST!$F$30,0,IFERROR(((VLOOKUP(E2758,'TRAINING CODE'!B:D,3,FALSE)*MIN(D2758,8))),LIST!$A$76)))))))</f>
        <v/>
      </c>
      <c r="L2758" s="183" t="str">
        <f>IF(B2758="","",IF('CLAIM FORM'!$M$7="",LIST!$A$77,IFERROR(VLOOKUP(B2758,'PHR (Project Hourly Rate)'!B:G,6,FALSE),LIST!$A$78)))</f>
        <v/>
      </c>
    </row>
    <row r="2759" spans="1:12" ht="36" customHeight="1">
      <c r="A2759" s="184">
        <v>2757</v>
      </c>
      <c r="B2759" s="46"/>
      <c r="C2759" s="47"/>
      <c r="D2759" s="48"/>
      <c r="E2759" s="49"/>
      <c r="F2759" s="49"/>
      <c r="G2759" s="41" t="str">
        <f>IF(C2759="","",VLOOKUP(WEEKDAY(C2759),LIST!$A$15:$B$21,2,FALSE))</f>
        <v/>
      </c>
      <c r="H2759" s="42" t="str">
        <f>IF(B2759="","",IF(L2759=LIST!$A$80,LIST!$A$78,IF(L2759=LIST!$A$81,LIST!$A$78,IF(L2759=LIST!$A$82,LIST!$A$78,IF(IFERROR(VLOOKUP(B2759,'PHR (Project Hourly Rate)'!B:G,6,FALSE),LIST!$A$78)=0,LIST!$A$79,L2759)))))</f>
        <v/>
      </c>
      <c r="I2759" s="42" t="str">
        <f>IF(B2759="","",IF(L2759=LIST!$A$75,"",IF(K2759=LIST!$A$76,LIST!$A$76,IF(L2759=LIST!$A$77,"",IF(L2759=LIST!$A$78,"",IF(L2759=LIST!$A$80,"",IF(L2759=LIST!$A$72,"",IF(L2759=LIST!$A$73,"",IF(L2759=LIST!$A$81,"",IF(L2759=LIST!$A$82,"",IF(L2759=LIST!$A$79,"",IF(K2759=LIST!$A$75,LIST!$A$75,ROUND(J2759*L2759,2)))))))))))))</f>
        <v/>
      </c>
      <c r="J2759" s="43">
        <f>IF(D2759="",0,IF(K2759=LIST!$A$75,0,IF(K2759=LIST!$A$76,0,IF(K2759=LIST!$A$77,0,IF(K2759=LIST!$A$78,0,(MIN(D2759,8)-K2759))))))</f>
        <v>0</v>
      </c>
      <c r="K2759" s="185" t="str">
        <f>IF(D2759="","",IF('CLAIM FORM'!$M$7="",0,IF(L2759=LIST!$A$78,0,IF('CLAIM FORM'!$M$7="R&amp;D",0,IF(E2759="",LIST!$A$75,IF(F2759=LIST!$F$30,0,IFERROR(((VLOOKUP(E2759,'TRAINING CODE'!B:D,3,FALSE)*MIN(D2759,8))),LIST!$A$76)))))))</f>
        <v/>
      </c>
      <c r="L2759" s="183" t="str">
        <f>IF(B2759="","",IF('CLAIM FORM'!$M$7="",LIST!$A$77,IFERROR(VLOOKUP(B2759,'PHR (Project Hourly Rate)'!B:G,6,FALSE),LIST!$A$78)))</f>
        <v/>
      </c>
    </row>
    <row r="2760" spans="1:12" ht="36" customHeight="1">
      <c r="A2760" s="184">
        <v>2758</v>
      </c>
      <c r="B2760" s="46"/>
      <c r="C2760" s="47"/>
      <c r="D2760" s="48"/>
      <c r="E2760" s="49"/>
      <c r="F2760" s="49"/>
      <c r="G2760" s="41" t="str">
        <f>IF(C2760="","",VLOOKUP(WEEKDAY(C2760),LIST!$A$15:$B$21,2,FALSE))</f>
        <v/>
      </c>
      <c r="H2760" s="42" t="str">
        <f>IF(B2760="","",IF(L2760=LIST!$A$80,LIST!$A$78,IF(L2760=LIST!$A$81,LIST!$A$78,IF(L2760=LIST!$A$82,LIST!$A$78,IF(IFERROR(VLOOKUP(B2760,'PHR (Project Hourly Rate)'!B:G,6,FALSE),LIST!$A$78)=0,LIST!$A$79,L2760)))))</f>
        <v/>
      </c>
      <c r="I2760" s="42" t="str">
        <f>IF(B2760="","",IF(L2760=LIST!$A$75,"",IF(K2760=LIST!$A$76,LIST!$A$76,IF(L2760=LIST!$A$77,"",IF(L2760=LIST!$A$78,"",IF(L2760=LIST!$A$80,"",IF(L2760=LIST!$A$72,"",IF(L2760=LIST!$A$73,"",IF(L2760=LIST!$A$81,"",IF(L2760=LIST!$A$82,"",IF(L2760=LIST!$A$79,"",IF(K2760=LIST!$A$75,LIST!$A$75,ROUND(J2760*L2760,2)))))))))))))</f>
        <v/>
      </c>
      <c r="J2760" s="43">
        <f>IF(D2760="",0,IF(K2760=LIST!$A$75,0,IF(K2760=LIST!$A$76,0,IF(K2760=LIST!$A$77,0,IF(K2760=LIST!$A$78,0,(MIN(D2760,8)-K2760))))))</f>
        <v>0</v>
      </c>
      <c r="K2760" s="185" t="str">
        <f>IF(D2760="","",IF('CLAIM FORM'!$M$7="",0,IF(L2760=LIST!$A$78,0,IF('CLAIM FORM'!$M$7="R&amp;D",0,IF(E2760="",LIST!$A$75,IF(F2760=LIST!$F$30,0,IFERROR(((VLOOKUP(E2760,'TRAINING CODE'!B:D,3,FALSE)*MIN(D2760,8))),LIST!$A$76)))))))</f>
        <v/>
      </c>
      <c r="L2760" s="183" t="str">
        <f>IF(B2760="","",IF('CLAIM FORM'!$M$7="",LIST!$A$77,IFERROR(VLOOKUP(B2760,'PHR (Project Hourly Rate)'!B:G,6,FALSE),LIST!$A$78)))</f>
        <v/>
      </c>
    </row>
    <row r="2761" spans="1:12" ht="36" customHeight="1">
      <c r="A2761" s="184">
        <v>2759</v>
      </c>
      <c r="B2761" s="46"/>
      <c r="C2761" s="47"/>
      <c r="D2761" s="48"/>
      <c r="E2761" s="49"/>
      <c r="F2761" s="49"/>
      <c r="G2761" s="41" t="str">
        <f>IF(C2761="","",VLOOKUP(WEEKDAY(C2761),LIST!$A$15:$B$21,2,FALSE))</f>
        <v/>
      </c>
      <c r="H2761" s="42" t="str">
        <f>IF(B2761="","",IF(L2761=LIST!$A$80,LIST!$A$78,IF(L2761=LIST!$A$81,LIST!$A$78,IF(L2761=LIST!$A$82,LIST!$A$78,IF(IFERROR(VLOOKUP(B2761,'PHR (Project Hourly Rate)'!B:G,6,FALSE),LIST!$A$78)=0,LIST!$A$79,L2761)))))</f>
        <v/>
      </c>
      <c r="I2761" s="42" t="str">
        <f>IF(B2761="","",IF(L2761=LIST!$A$75,"",IF(K2761=LIST!$A$76,LIST!$A$76,IF(L2761=LIST!$A$77,"",IF(L2761=LIST!$A$78,"",IF(L2761=LIST!$A$80,"",IF(L2761=LIST!$A$72,"",IF(L2761=LIST!$A$73,"",IF(L2761=LIST!$A$81,"",IF(L2761=LIST!$A$82,"",IF(L2761=LIST!$A$79,"",IF(K2761=LIST!$A$75,LIST!$A$75,ROUND(J2761*L2761,2)))))))))))))</f>
        <v/>
      </c>
      <c r="J2761" s="43">
        <f>IF(D2761="",0,IF(K2761=LIST!$A$75,0,IF(K2761=LIST!$A$76,0,IF(K2761=LIST!$A$77,0,IF(K2761=LIST!$A$78,0,(MIN(D2761,8)-K2761))))))</f>
        <v>0</v>
      </c>
      <c r="K2761" s="185" t="str">
        <f>IF(D2761="","",IF('CLAIM FORM'!$M$7="",0,IF(L2761=LIST!$A$78,0,IF('CLAIM FORM'!$M$7="R&amp;D",0,IF(E2761="",LIST!$A$75,IF(F2761=LIST!$F$30,0,IFERROR(((VLOOKUP(E2761,'TRAINING CODE'!B:D,3,FALSE)*MIN(D2761,8))),LIST!$A$76)))))))</f>
        <v/>
      </c>
      <c r="L2761" s="183" t="str">
        <f>IF(B2761="","",IF('CLAIM FORM'!$M$7="",LIST!$A$77,IFERROR(VLOOKUP(B2761,'PHR (Project Hourly Rate)'!B:G,6,FALSE),LIST!$A$78)))</f>
        <v/>
      </c>
    </row>
    <row r="2762" spans="1:12" ht="36" customHeight="1">
      <c r="A2762" s="184">
        <v>2760</v>
      </c>
      <c r="B2762" s="46"/>
      <c r="C2762" s="47"/>
      <c r="D2762" s="48"/>
      <c r="E2762" s="49"/>
      <c r="F2762" s="49"/>
      <c r="G2762" s="41" t="str">
        <f>IF(C2762="","",VLOOKUP(WEEKDAY(C2762),LIST!$A$15:$B$21,2,FALSE))</f>
        <v/>
      </c>
      <c r="H2762" s="42" t="str">
        <f>IF(B2762="","",IF(L2762=LIST!$A$80,LIST!$A$78,IF(L2762=LIST!$A$81,LIST!$A$78,IF(L2762=LIST!$A$82,LIST!$A$78,IF(IFERROR(VLOOKUP(B2762,'PHR (Project Hourly Rate)'!B:G,6,FALSE),LIST!$A$78)=0,LIST!$A$79,L2762)))))</f>
        <v/>
      </c>
      <c r="I2762" s="42" t="str">
        <f>IF(B2762="","",IF(L2762=LIST!$A$75,"",IF(K2762=LIST!$A$76,LIST!$A$76,IF(L2762=LIST!$A$77,"",IF(L2762=LIST!$A$78,"",IF(L2762=LIST!$A$80,"",IF(L2762=LIST!$A$72,"",IF(L2762=LIST!$A$73,"",IF(L2762=LIST!$A$81,"",IF(L2762=LIST!$A$82,"",IF(L2762=LIST!$A$79,"",IF(K2762=LIST!$A$75,LIST!$A$75,ROUND(J2762*L2762,2)))))))))))))</f>
        <v/>
      </c>
      <c r="J2762" s="43">
        <f>IF(D2762="",0,IF(K2762=LIST!$A$75,0,IF(K2762=LIST!$A$76,0,IF(K2762=LIST!$A$77,0,IF(K2762=LIST!$A$78,0,(MIN(D2762,8)-K2762))))))</f>
        <v>0</v>
      </c>
      <c r="K2762" s="185" t="str">
        <f>IF(D2762="","",IF('CLAIM FORM'!$M$7="",0,IF(L2762=LIST!$A$78,0,IF('CLAIM FORM'!$M$7="R&amp;D",0,IF(E2762="",LIST!$A$75,IF(F2762=LIST!$F$30,0,IFERROR(((VLOOKUP(E2762,'TRAINING CODE'!B:D,3,FALSE)*MIN(D2762,8))),LIST!$A$76)))))))</f>
        <v/>
      </c>
      <c r="L2762" s="183" t="str">
        <f>IF(B2762="","",IF('CLAIM FORM'!$M$7="",LIST!$A$77,IFERROR(VLOOKUP(B2762,'PHR (Project Hourly Rate)'!B:G,6,FALSE),LIST!$A$78)))</f>
        <v/>
      </c>
    </row>
    <row r="2763" spans="1:12" ht="36" customHeight="1">
      <c r="A2763" s="184">
        <v>2761</v>
      </c>
      <c r="B2763" s="46"/>
      <c r="C2763" s="47"/>
      <c r="D2763" s="48"/>
      <c r="E2763" s="49"/>
      <c r="F2763" s="49"/>
      <c r="G2763" s="41" t="str">
        <f>IF(C2763="","",VLOOKUP(WEEKDAY(C2763),LIST!$A$15:$B$21,2,FALSE))</f>
        <v/>
      </c>
      <c r="H2763" s="42" t="str">
        <f>IF(B2763="","",IF(L2763=LIST!$A$80,LIST!$A$78,IF(L2763=LIST!$A$81,LIST!$A$78,IF(L2763=LIST!$A$82,LIST!$A$78,IF(IFERROR(VLOOKUP(B2763,'PHR (Project Hourly Rate)'!B:G,6,FALSE),LIST!$A$78)=0,LIST!$A$79,L2763)))))</f>
        <v/>
      </c>
      <c r="I2763" s="42" t="str">
        <f>IF(B2763="","",IF(L2763=LIST!$A$75,"",IF(K2763=LIST!$A$76,LIST!$A$76,IF(L2763=LIST!$A$77,"",IF(L2763=LIST!$A$78,"",IF(L2763=LIST!$A$80,"",IF(L2763=LIST!$A$72,"",IF(L2763=LIST!$A$73,"",IF(L2763=LIST!$A$81,"",IF(L2763=LIST!$A$82,"",IF(L2763=LIST!$A$79,"",IF(K2763=LIST!$A$75,LIST!$A$75,ROUND(J2763*L2763,2)))))))))))))</f>
        <v/>
      </c>
      <c r="J2763" s="43">
        <f>IF(D2763="",0,IF(K2763=LIST!$A$75,0,IF(K2763=LIST!$A$76,0,IF(K2763=LIST!$A$77,0,IF(K2763=LIST!$A$78,0,(MIN(D2763,8)-K2763))))))</f>
        <v>0</v>
      </c>
      <c r="K2763" s="185" t="str">
        <f>IF(D2763="","",IF('CLAIM FORM'!$M$7="",0,IF(L2763=LIST!$A$78,0,IF('CLAIM FORM'!$M$7="R&amp;D",0,IF(E2763="",LIST!$A$75,IF(F2763=LIST!$F$30,0,IFERROR(((VLOOKUP(E2763,'TRAINING CODE'!B:D,3,FALSE)*MIN(D2763,8))),LIST!$A$76)))))))</f>
        <v/>
      </c>
      <c r="L2763" s="183" t="str">
        <f>IF(B2763="","",IF('CLAIM FORM'!$M$7="",LIST!$A$77,IFERROR(VLOOKUP(B2763,'PHR (Project Hourly Rate)'!B:G,6,FALSE),LIST!$A$78)))</f>
        <v/>
      </c>
    </row>
    <row r="2764" spans="1:12" ht="36" customHeight="1">
      <c r="A2764" s="184">
        <v>2762</v>
      </c>
      <c r="B2764" s="46"/>
      <c r="C2764" s="47"/>
      <c r="D2764" s="48"/>
      <c r="E2764" s="49"/>
      <c r="F2764" s="49"/>
      <c r="G2764" s="41" t="str">
        <f>IF(C2764="","",VLOOKUP(WEEKDAY(C2764),LIST!$A$15:$B$21,2,FALSE))</f>
        <v/>
      </c>
      <c r="H2764" s="42" t="str">
        <f>IF(B2764="","",IF(L2764=LIST!$A$80,LIST!$A$78,IF(L2764=LIST!$A$81,LIST!$A$78,IF(L2764=LIST!$A$82,LIST!$A$78,IF(IFERROR(VLOOKUP(B2764,'PHR (Project Hourly Rate)'!B:G,6,FALSE),LIST!$A$78)=0,LIST!$A$79,L2764)))))</f>
        <v/>
      </c>
      <c r="I2764" s="42" t="str">
        <f>IF(B2764="","",IF(L2764=LIST!$A$75,"",IF(K2764=LIST!$A$76,LIST!$A$76,IF(L2764=LIST!$A$77,"",IF(L2764=LIST!$A$78,"",IF(L2764=LIST!$A$80,"",IF(L2764=LIST!$A$72,"",IF(L2764=LIST!$A$73,"",IF(L2764=LIST!$A$81,"",IF(L2764=LIST!$A$82,"",IF(L2764=LIST!$A$79,"",IF(K2764=LIST!$A$75,LIST!$A$75,ROUND(J2764*L2764,2)))))))))))))</f>
        <v/>
      </c>
      <c r="J2764" s="43">
        <f>IF(D2764="",0,IF(K2764=LIST!$A$75,0,IF(K2764=LIST!$A$76,0,IF(K2764=LIST!$A$77,0,IF(K2764=LIST!$A$78,0,(MIN(D2764,8)-K2764))))))</f>
        <v>0</v>
      </c>
      <c r="K2764" s="185" t="str">
        <f>IF(D2764="","",IF('CLAIM FORM'!$M$7="",0,IF(L2764=LIST!$A$78,0,IF('CLAIM FORM'!$M$7="R&amp;D",0,IF(E2764="",LIST!$A$75,IF(F2764=LIST!$F$30,0,IFERROR(((VLOOKUP(E2764,'TRAINING CODE'!B:D,3,FALSE)*MIN(D2764,8))),LIST!$A$76)))))))</f>
        <v/>
      </c>
      <c r="L2764" s="183" t="str">
        <f>IF(B2764="","",IF('CLAIM FORM'!$M$7="",LIST!$A$77,IFERROR(VLOOKUP(B2764,'PHR (Project Hourly Rate)'!B:G,6,FALSE),LIST!$A$78)))</f>
        <v/>
      </c>
    </row>
    <row r="2765" spans="1:12" ht="36" customHeight="1">
      <c r="A2765" s="184">
        <v>2763</v>
      </c>
      <c r="B2765" s="46"/>
      <c r="C2765" s="47"/>
      <c r="D2765" s="48"/>
      <c r="E2765" s="49"/>
      <c r="F2765" s="49"/>
      <c r="G2765" s="41" t="str">
        <f>IF(C2765="","",VLOOKUP(WEEKDAY(C2765),LIST!$A$15:$B$21,2,FALSE))</f>
        <v/>
      </c>
      <c r="H2765" s="42" t="str">
        <f>IF(B2765="","",IF(L2765=LIST!$A$80,LIST!$A$78,IF(L2765=LIST!$A$81,LIST!$A$78,IF(L2765=LIST!$A$82,LIST!$A$78,IF(IFERROR(VLOOKUP(B2765,'PHR (Project Hourly Rate)'!B:G,6,FALSE),LIST!$A$78)=0,LIST!$A$79,L2765)))))</f>
        <v/>
      </c>
      <c r="I2765" s="42" t="str">
        <f>IF(B2765="","",IF(L2765=LIST!$A$75,"",IF(K2765=LIST!$A$76,LIST!$A$76,IF(L2765=LIST!$A$77,"",IF(L2765=LIST!$A$78,"",IF(L2765=LIST!$A$80,"",IF(L2765=LIST!$A$72,"",IF(L2765=LIST!$A$73,"",IF(L2765=LIST!$A$81,"",IF(L2765=LIST!$A$82,"",IF(L2765=LIST!$A$79,"",IF(K2765=LIST!$A$75,LIST!$A$75,ROUND(J2765*L2765,2)))))))))))))</f>
        <v/>
      </c>
      <c r="J2765" s="43">
        <f>IF(D2765="",0,IF(K2765=LIST!$A$75,0,IF(K2765=LIST!$A$76,0,IF(K2765=LIST!$A$77,0,IF(K2765=LIST!$A$78,0,(MIN(D2765,8)-K2765))))))</f>
        <v>0</v>
      </c>
      <c r="K2765" s="185" t="str">
        <f>IF(D2765="","",IF('CLAIM FORM'!$M$7="",0,IF(L2765=LIST!$A$78,0,IF('CLAIM FORM'!$M$7="R&amp;D",0,IF(E2765="",LIST!$A$75,IF(F2765=LIST!$F$30,0,IFERROR(((VLOOKUP(E2765,'TRAINING CODE'!B:D,3,FALSE)*MIN(D2765,8))),LIST!$A$76)))))))</f>
        <v/>
      </c>
      <c r="L2765" s="183" t="str">
        <f>IF(B2765="","",IF('CLAIM FORM'!$M$7="",LIST!$A$77,IFERROR(VLOOKUP(B2765,'PHR (Project Hourly Rate)'!B:G,6,FALSE),LIST!$A$78)))</f>
        <v/>
      </c>
    </row>
    <row r="2766" spans="1:12" ht="36" customHeight="1">
      <c r="A2766" s="184">
        <v>2764</v>
      </c>
      <c r="B2766" s="46"/>
      <c r="C2766" s="47"/>
      <c r="D2766" s="48"/>
      <c r="E2766" s="49"/>
      <c r="F2766" s="49"/>
      <c r="G2766" s="41" t="str">
        <f>IF(C2766="","",VLOOKUP(WEEKDAY(C2766),LIST!$A$15:$B$21,2,FALSE))</f>
        <v/>
      </c>
      <c r="H2766" s="42" t="str">
        <f>IF(B2766="","",IF(L2766=LIST!$A$80,LIST!$A$78,IF(L2766=LIST!$A$81,LIST!$A$78,IF(L2766=LIST!$A$82,LIST!$A$78,IF(IFERROR(VLOOKUP(B2766,'PHR (Project Hourly Rate)'!B:G,6,FALSE),LIST!$A$78)=0,LIST!$A$79,L2766)))))</f>
        <v/>
      </c>
      <c r="I2766" s="42" t="str">
        <f>IF(B2766="","",IF(L2766=LIST!$A$75,"",IF(K2766=LIST!$A$76,LIST!$A$76,IF(L2766=LIST!$A$77,"",IF(L2766=LIST!$A$78,"",IF(L2766=LIST!$A$80,"",IF(L2766=LIST!$A$72,"",IF(L2766=LIST!$A$73,"",IF(L2766=LIST!$A$81,"",IF(L2766=LIST!$A$82,"",IF(L2766=LIST!$A$79,"",IF(K2766=LIST!$A$75,LIST!$A$75,ROUND(J2766*L2766,2)))))))))))))</f>
        <v/>
      </c>
      <c r="J2766" s="43">
        <f>IF(D2766="",0,IF(K2766=LIST!$A$75,0,IF(K2766=LIST!$A$76,0,IF(K2766=LIST!$A$77,0,IF(K2766=LIST!$A$78,0,(MIN(D2766,8)-K2766))))))</f>
        <v>0</v>
      </c>
      <c r="K2766" s="185" t="str">
        <f>IF(D2766="","",IF('CLAIM FORM'!$M$7="",0,IF(L2766=LIST!$A$78,0,IF('CLAIM FORM'!$M$7="R&amp;D",0,IF(E2766="",LIST!$A$75,IF(F2766=LIST!$F$30,0,IFERROR(((VLOOKUP(E2766,'TRAINING CODE'!B:D,3,FALSE)*MIN(D2766,8))),LIST!$A$76)))))))</f>
        <v/>
      </c>
      <c r="L2766" s="183" t="str">
        <f>IF(B2766="","",IF('CLAIM FORM'!$M$7="",LIST!$A$77,IFERROR(VLOOKUP(B2766,'PHR (Project Hourly Rate)'!B:G,6,FALSE),LIST!$A$78)))</f>
        <v/>
      </c>
    </row>
    <row r="2767" spans="1:12" ht="36" customHeight="1">
      <c r="A2767" s="184">
        <v>2765</v>
      </c>
      <c r="B2767" s="46"/>
      <c r="C2767" s="47"/>
      <c r="D2767" s="48"/>
      <c r="E2767" s="49"/>
      <c r="F2767" s="49"/>
      <c r="G2767" s="41" t="str">
        <f>IF(C2767="","",VLOOKUP(WEEKDAY(C2767),LIST!$A$15:$B$21,2,FALSE))</f>
        <v/>
      </c>
      <c r="H2767" s="42" t="str">
        <f>IF(B2767="","",IF(L2767=LIST!$A$80,LIST!$A$78,IF(L2767=LIST!$A$81,LIST!$A$78,IF(L2767=LIST!$A$82,LIST!$A$78,IF(IFERROR(VLOOKUP(B2767,'PHR (Project Hourly Rate)'!B:G,6,FALSE),LIST!$A$78)=0,LIST!$A$79,L2767)))))</f>
        <v/>
      </c>
      <c r="I2767" s="42" t="str">
        <f>IF(B2767="","",IF(L2767=LIST!$A$75,"",IF(K2767=LIST!$A$76,LIST!$A$76,IF(L2767=LIST!$A$77,"",IF(L2767=LIST!$A$78,"",IF(L2767=LIST!$A$80,"",IF(L2767=LIST!$A$72,"",IF(L2767=LIST!$A$73,"",IF(L2767=LIST!$A$81,"",IF(L2767=LIST!$A$82,"",IF(L2767=LIST!$A$79,"",IF(K2767=LIST!$A$75,LIST!$A$75,ROUND(J2767*L2767,2)))))))))))))</f>
        <v/>
      </c>
      <c r="J2767" s="43">
        <f>IF(D2767="",0,IF(K2767=LIST!$A$75,0,IF(K2767=LIST!$A$76,0,IF(K2767=LIST!$A$77,0,IF(K2767=LIST!$A$78,0,(MIN(D2767,8)-K2767))))))</f>
        <v>0</v>
      </c>
      <c r="K2767" s="185" t="str">
        <f>IF(D2767="","",IF('CLAIM FORM'!$M$7="",0,IF(L2767=LIST!$A$78,0,IF('CLAIM FORM'!$M$7="R&amp;D",0,IF(E2767="",LIST!$A$75,IF(F2767=LIST!$F$30,0,IFERROR(((VLOOKUP(E2767,'TRAINING CODE'!B:D,3,FALSE)*MIN(D2767,8))),LIST!$A$76)))))))</f>
        <v/>
      </c>
      <c r="L2767" s="183" t="str">
        <f>IF(B2767="","",IF('CLAIM FORM'!$M$7="",LIST!$A$77,IFERROR(VLOOKUP(B2767,'PHR (Project Hourly Rate)'!B:G,6,FALSE),LIST!$A$78)))</f>
        <v/>
      </c>
    </row>
    <row r="2768" spans="1:12" ht="36" customHeight="1">
      <c r="A2768" s="184">
        <v>2766</v>
      </c>
      <c r="B2768" s="46"/>
      <c r="C2768" s="47"/>
      <c r="D2768" s="48"/>
      <c r="E2768" s="49"/>
      <c r="F2768" s="49"/>
      <c r="G2768" s="41" t="str">
        <f>IF(C2768="","",VLOOKUP(WEEKDAY(C2768),LIST!$A$15:$B$21,2,FALSE))</f>
        <v/>
      </c>
      <c r="H2768" s="42" t="str">
        <f>IF(B2768="","",IF(L2768=LIST!$A$80,LIST!$A$78,IF(L2768=LIST!$A$81,LIST!$A$78,IF(L2768=LIST!$A$82,LIST!$A$78,IF(IFERROR(VLOOKUP(B2768,'PHR (Project Hourly Rate)'!B:G,6,FALSE),LIST!$A$78)=0,LIST!$A$79,L2768)))))</f>
        <v/>
      </c>
      <c r="I2768" s="42" t="str">
        <f>IF(B2768="","",IF(L2768=LIST!$A$75,"",IF(K2768=LIST!$A$76,LIST!$A$76,IF(L2768=LIST!$A$77,"",IF(L2768=LIST!$A$78,"",IF(L2768=LIST!$A$80,"",IF(L2768=LIST!$A$72,"",IF(L2768=LIST!$A$73,"",IF(L2768=LIST!$A$81,"",IF(L2768=LIST!$A$82,"",IF(L2768=LIST!$A$79,"",IF(K2768=LIST!$A$75,LIST!$A$75,ROUND(J2768*L2768,2)))))))))))))</f>
        <v/>
      </c>
      <c r="J2768" s="43">
        <f>IF(D2768="",0,IF(K2768=LIST!$A$75,0,IF(K2768=LIST!$A$76,0,IF(K2768=LIST!$A$77,0,IF(K2768=LIST!$A$78,0,(MIN(D2768,8)-K2768))))))</f>
        <v>0</v>
      </c>
      <c r="K2768" s="185" t="str">
        <f>IF(D2768="","",IF('CLAIM FORM'!$M$7="",0,IF(L2768=LIST!$A$78,0,IF('CLAIM FORM'!$M$7="R&amp;D",0,IF(E2768="",LIST!$A$75,IF(F2768=LIST!$F$30,0,IFERROR(((VLOOKUP(E2768,'TRAINING CODE'!B:D,3,FALSE)*MIN(D2768,8))),LIST!$A$76)))))))</f>
        <v/>
      </c>
      <c r="L2768" s="183" t="str">
        <f>IF(B2768="","",IF('CLAIM FORM'!$M$7="",LIST!$A$77,IFERROR(VLOOKUP(B2768,'PHR (Project Hourly Rate)'!B:G,6,FALSE),LIST!$A$78)))</f>
        <v/>
      </c>
    </row>
    <row r="2769" spans="1:12" ht="36" customHeight="1">
      <c r="A2769" s="184">
        <v>2767</v>
      </c>
      <c r="B2769" s="46"/>
      <c r="C2769" s="47"/>
      <c r="D2769" s="48"/>
      <c r="E2769" s="49"/>
      <c r="F2769" s="49"/>
      <c r="G2769" s="41" t="str">
        <f>IF(C2769="","",VLOOKUP(WEEKDAY(C2769),LIST!$A$15:$B$21,2,FALSE))</f>
        <v/>
      </c>
      <c r="H2769" s="42" t="str">
        <f>IF(B2769="","",IF(L2769=LIST!$A$80,LIST!$A$78,IF(L2769=LIST!$A$81,LIST!$A$78,IF(L2769=LIST!$A$82,LIST!$A$78,IF(IFERROR(VLOOKUP(B2769,'PHR (Project Hourly Rate)'!B:G,6,FALSE),LIST!$A$78)=0,LIST!$A$79,L2769)))))</f>
        <v/>
      </c>
      <c r="I2769" s="42" t="str">
        <f>IF(B2769="","",IF(L2769=LIST!$A$75,"",IF(K2769=LIST!$A$76,LIST!$A$76,IF(L2769=LIST!$A$77,"",IF(L2769=LIST!$A$78,"",IF(L2769=LIST!$A$80,"",IF(L2769=LIST!$A$72,"",IF(L2769=LIST!$A$73,"",IF(L2769=LIST!$A$81,"",IF(L2769=LIST!$A$82,"",IF(L2769=LIST!$A$79,"",IF(K2769=LIST!$A$75,LIST!$A$75,ROUND(J2769*L2769,2)))))))))))))</f>
        <v/>
      </c>
      <c r="J2769" s="43">
        <f>IF(D2769="",0,IF(K2769=LIST!$A$75,0,IF(K2769=LIST!$A$76,0,IF(K2769=LIST!$A$77,0,IF(K2769=LIST!$A$78,0,(MIN(D2769,8)-K2769))))))</f>
        <v>0</v>
      </c>
      <c r="K2769" s="185" t="str">
        <f>IF(D2769="","",IF('CLAIM FORM'!$M$7="",0,IF(L2769=LIST!$A$78,0,IF('CLAIM FORM'!$M$7="R&amp;D",0,IF(E2769="",LIST!$A$75,IF(F2769=LIST!$F$30,0,IFERROR(((VLOOKUP(E2769,'TRAINING CODE'!B:D,3,FALSE)*MIN(D2769,8))),LIST!$A$76)))))))</f>
        <v/>
      </c>
      <c r="L2769" s="183" t="str">
        <f>IF(B2769="","",IF('CLAIM FORM'!$M$7="",LIST!$A$77,IFERROR(VLOOKUP(B2769,'PHR (Project Hourly Rate)'!B:G,6,FALSE),LIST!$A$78)))</f>
        <v/>
      </c>
    </row>
    <row r="2770" spans="1:12" ht="36" customHeight="1">
      <c r="A2770" s="184">
        <v>2768</v>
      </c>
      <c r="B2770" s="46"/>
      <c r="C2770" s="47"/>
      <c r="D2770" s="48"/>
      <c r="E2770" s="49"/>
      <c r="F2770" s="49"/>
      <c r="G2770" s="41" t="str">
        <f>IF(C2770="","",VLOOKUP(WEEKDAY(C2770),LIST!$A$15:$B$21,2,FALSE))</f>
        <v/>
      </c>
      <c r="H2770" s="42" t="str">
        <f>IF(B2770="","",IF(L2770=LIST!$A$80,LIST!$A$78,IF(L2770=LIST!$A$81,LIST!$A$78,IF(L2770=LIST!$A$82,LIST!$A$78,IF(IFERROR(VLOOKUP(B2770,'PHR (Project Hourly Rate)'!B:G,6,FALSE),LIST!$A$78)=0,LIST!$A$79,L2770)))))</f>
        <v/>
      </c>
      <c r="I2770" s="42" t="str">
        <f>IF(B2770="","",IF(L2770=LIST!$A$75,"",IF(K2770=LIST!$A$76,LIST!$A$76,IF(L2770=LIST!$A$77,"",IF(L2770=LIST!$A$78,"",IF(L2770=LIST!$A$80,"",IF(L2770=LIST!$A$72,"",IF(L2770=LIST!$A$73,"",IF(L2770=LIST!$A$81,"",IF(L2770=LIST!$A$82,"",IF(L2770=LIST!$A$79,"",IF(K2770=LIST!$A$75,LIST!$A$75,ROUND(J2770*L2770,2)))))))))))))</f>
        <v/>
      </c>
      <c r="J2770" s="43">
        <f>IF(D2770="",0,IF(K2770=LIST!$A$75,0,IF(K2770=LIST!$A$76,0,IF(K2770=LIST!$A$77,0,IF(K2770=LIST!$A$78,0,(MIN(D2770,8)-K2770))))))</f>
        <v>0</v>
      </c>
      <c r="K2770" s="185" t="str">
        <f>IF(D2770="","",IF('CLAIM FORM'!$M$7="",0,IF(L2770=LIST!$A$78,0,IF('CLAIM FORM'!$M$7="R&amp;D",0,IF(E2770="",LIST!$A$75,IF(F2770=LIST!$F$30,0,IFERROR(((VLOOKUP(E2770,'TRAINING CODE'!B:D,3,FALSE)*MIN(D2770,8))),LIST!$A$76)))))))</f>
        <v/>
      </c>
      <c r="L2770" s="183" t="str">
        <f>IF(B2770="","",IF('CLAIM FORM'!$M$7="",LIST!$A$77,IFERROR(VLOOKUP(B2770,'PHR (Project Hourly Rate)'!B:G,6,FALSE),LIST!$A$78)))</f>
        <v/>
      </c>
    </row>
    <row r="2771" spans="1:12" ht="36" customHeight="1">
      <c r="A2771" s="184">
        <v>2769</v>
      </c>
      <c r="B2771" s="46"/>
      <c r="C2771" s="47"/>
      <c r="D2771" s="48"/>
      <c r="E2771" s="49"/>
      <c r="F2771" s="49"/>
      <c r="G2771" s="41" t="str">
        <f>IF(C2771="","",VLOOKUP(WEEKDAY(C2771),LIST!$A$15:$B$21,2,FALSE))</f>
        <v/>
      </c>
      <c r="H2771" s="42" t="str">
        <f>IF(B2771="","",IF(L2771=LIST!$A$80,LIST!$A$78,IF(L2771=LIST!$A$81,LIST!$A$78,IF(L2771=LIST!$A$82,LIST!$A$78,IF(IFERROR(VLOOKUP(B2771,'PHR (Project Hourly Rate)'!B:G,6,FALSE),LIST!$A$78)=0,LIST!$A$79,L2771)))))</f>
        <v/>
      </c>
      <c r="I2771" s="42" t="str">
        <f>IF(B2771="","",IF(L2771=LIST!$A$75,"",IF(K2771=LIST!$A$76,LIST!$A$76,IF(L2771=LIST!$A$77,"",IF(L2771=LIST!$A$78,"",IF(L2771=LIST!$A$80,"",IF(L2771=LIST!$A$72,"",IF(L2771=LIST!$A$73,"",IF(L2771=LIST!$A$81,"",IF(L2771=LIST!$A$82,"",IF(L2771=LIST!$A$79,"",IF(K2771=LIST!$A$75,LIST!$A$75,ROUND(J2771*L2771,2)))))))))))))</f>
        <v/>
      </c>
      <c r="J2771" s="43">
        <f>IF(D2771="",0,IF(K2771=LIST!$A$75,0,IF(K2771=LIST!$A$76,0,IF(K2771=LIST!$A$77,0,IF(K2771=LIST!$A$78,0,(MIN(D2771,8)-K2771))))))</f>
        <v>0</v>
      </c>
      <c r="K2771" s="185" t="str">
        <f>IF(D2771="","",IF('CLAIM FORM'!$M$7="",0,IF(L2771=LIST!$A$78,0,IF('CLAIM FORM'!$M$7="R&amp;D",0,IF(E2771="",LIST!$A$75,IF(F2771=LIST!$F$30,0,IFERROR(((VLOOKUP(E2771,'TRAINING CODE'!B:D,3,FALSE)*MIN(D2771,8))),LIST!$A$76)))))))</f>
        <v/>
      </c>
      <c r="L2771" s="183" t="str">
        <f>IF(B2771="","",IF('CLAIM FORM'!$M$7="",LIST!$A$77,IFERROR(VLOOKUP(B2771,'PHR (Project Hourly Rate)'!B:G,6,FALSE),LIST!$A$78)))</f>
        <v/>
      </c>
    </row>
    <row r="2772" spans="1:12" ht="36" customHeight="1">
      <c r="A2772" s="184">
        <v>2770</v>
      </c>
      <c r="B2772" s="46"/>
      <c r="C2772" s="47"/>
      <c r="D2772" s="48"/>
      <c r="E2772" s="49"/>
      <c r="F2772" s="49"/>
      <c r="G2772" s="41" t="str">
        <f>IF(C2772="","",VLOOKUP(WEEKDAY(C2772),LIST!$A$15:$B$21,2,FALSE))</f>
        <v/>
      </c>
      <c r="H2772" s="42" t="str">
        <f>IF(B2772="","",IF(L2772=LIST!$A$80,LIST!$A$78,IF(L2772=LIST!$A$81,LIST!$A$78,IF(L2772=LIST!$A$82,LIST!$A$78,IF(IFERROR(VLOOKUP(B2772,'PHR (Project Hourly Rate)'!B:G,6,FALSE),LIST!$A$78)=0,LIST!$A$79,L2772)))))</f>
        <v/>
      </c>
      <c r="I2772" s="42" t="str">
        <f>IF(B2772="","",IF(L2772=LIST!$A$75,"",IF(K2772=LIST!$A$76,LIST!$A$76,IF(L2772=LIST!$A$77,"",IF(L2772=LIST!$A$78,"",IF(L2772=LIST!$A$80,"",IF(L2772=LIST!$A$72,"",IF(L2772=LIST!$A$73,"",IF(L2772=LIST!$A$81,"",IF(L2772=LIST!$A$82,"",IF(L2772=LIST!$A$79,"",IF(K2772=LIST!$A$75,LIST!$A$75,ROUND(J2772*L2772,2)))))))))))))</f>
        <v/>
      </c>
      <c r="J2772" s="43">
        <f>IF(D2772="",0,IF(K2772=LIST!$A$75,0,IF(K2772=LIST!$A$76,0,IF(K2772=LIST!$A$77,0,IF(K2772=LIST!$A$78,0,(MIN(D2772,8)-K2772))))))</f>
        <v>0</v>
      </c>
      <c r="K2772" s="185" t="str">
        <f>IF(D2772="","",IF('CLAIM FORM'!$M$7="",0,IF(L2772=LIST!$A$78,0,IF('CLAIM FORM'!$M$7="R&amp;D",0,IF(E2772="",LIST!$A$75,IF(F2772=LIST!$F$30,0,IFERROR(((VLOOKUP(E2772,'TRAINING CODE'!B:D,3,FALSE)*MIN(D2772,8))),LIST!$A$76)))))))</f>
        <v/>
      </c>
      <c r="L2772" s="183" t="str">
        <f>IF(B2772="","",IF('CLAIM FORM'!$M$7="",LIST!$A$77,IFERROR(VLOOKUP(B2772,'PHR (Project Hourly Rate)'!B:G,6,FALSE),LIST!$A$78)))</f>
        <v/>
      </c>
    </row>
    <row r="2773" spans="1:12" ht="36" customHeight="1">
      <c r="A2773" s="184">
        <v>2771</v>
      </c>
      <c r="B2773" s="46"/>
      <c r="C2773" s="47"/>
      <c r="D2773" s="48"/>
      <c r="E2773" s="49"/>
      <c r="F2773" s="49"/>
      <c r="G2773" s="41" t="str">
        <f>IF(C2773="","",VLOOKUP(WEEKDAY(C2773),LIST!$A$15:$B$21,2,FALSE))</f>
        <v/>
      </c>
      <c r="H2773" s="42" t="str">
        <f>IF(B2773="","",IF(L2773=LIST!$A$80,LIST!$A$78,IF(L2773=LIST!$A$81,LIST!$A$78,IF(L2773=LIST!$A$82,LIST!$A$78,IF(IFERROR(VLOOKUP(B2773,'PHR (Project Hourly Rate)'!B:G,6,FALSE),LIST!$A$78)=0,LIST!$A$79,L2773)))))</f>
        <v/>
      </c>
      <c r="I2773" s="42" t="str">
        <f>IF(B2773="","",IF(L2773=LIST!$A$75,"",IF(K2773=LIST!$A$76,LIST!$A$76,IF(L2773=LIST!$A$77,"",IF(L2773=LIST!$A$78,"",IF(L2773=LIST!$A$80,"",IF(L2773=LIST!$A$72,"",IF(L2773=LIST!$A$73,"",IF(L2773=LIST!$A$81,"",IF(L2773=LIST!$A$82,"",IF(L2773=LIST!$A$79,"",IF(K2773=LIST!$A$75,LIST!$A$75,ROUND(J2773*L2773,2)))))))))))))</f>
        <v/>
      </c>
      <c r="J2773" s="43">
        <f>IF(D2773="",0,IF(K2773=LIST!$A$75,0,IF(K2773=LIST!$A$76,0,IF(K2773=LIST!$A$77,0,IF(K2773=LIST!$A$78,0,(MIN(D2773,8)-K2773))))))</f>
        <v>0</v>
      </c>
      <c r="K2773" s="185" t="str">
        <f>IF(D2773="","",IF('CLAIM FORM'!$M$7="",0,IF(L2773=LIST!$A$78,0,IF('CLAIM FORM'!$M$7="R&amp;D",0,IF(E2773="",LIST!$A$75,IF(F2773=LIST!$F$30,0,IFERROR(((VLOOKUP(E2773,'TRAINING CODE'!B:D,3,FALSE)*MIN(D2773,8))),LIST!$A$76)))))))</f>
        <v/>
      </c>
      <c r="L2773" s="183" t="str">
        <f>IF(B2773="","",IF('CLAIM FORM'!$M$7="",LIST!$A$77,IFERROR(VLOOKUP(B2773,'PHR (Project Hourly Rate)'!B:G,6,FALSE),LIST!$A$78)))</f>
        <v/>
      </c>
    </row>
    <row r="2774" spans="1:12" ht="36" customHeight="1">
      <c r="A2774" s="184">
        <v>2772</v>
      </c>
      <c r="B2774" s="46"/>
      <c r="C2774" s="47"/>
      <c r="D2774" s="48"/>
      <c r="E2774" s="49"/>
      <c r="F2774" s="49"/>
      <c r="G2774" s="41" t="str">
        <f>IF(C2774="","",VLOOKUP(WEEKDAY(C2774),LIST!$A$15:$B$21,2,FALSE))</f>
        <v/>
      </c>
      <c r="H2774" s="42" t="str">
        <f>IF(B2774="","",IF(L2774=LIST!$A$80,LIST!$A$78,IF(L2774=LIST!$A$81,LIST!$A$78,IF(L2774=LIST!$A$82,LIST!$A$78,IF(IFERROR(VLOOKUP(B2774,'PHR (Project Hourly Rate)'!B:G,6,FALSE),LIST!$A$78)=0,LIST!$A$79,L2774)))))</f>
        <v/>
      </c>
      <c r="I2774" s="42" t="str">
        <f>IF(B2774="","",IF(L2774=LIST!$A$75,"",IF(K2774=LIST!$A$76,LIST!$A$76,IF(L2774=LIST!$A$77,"",IF(L2774=LIST!$A$78,"",IF(L2774=LIST!$A$80,"",IF(L2774=LIST!$A$72,"",IF(L2774=LIST!$A$73,"",IF(L2774=LIST!$A$81,"",IF(L2774=LIST!$A$82,"",IF(L2774=LIST!$A$79,"",IF(K2774=LIST!$A$75,LIST!$A$75,ROUND(J2774*L2774,2)))))))))))))</f>
        <v/>
      </c>
      <c r="J2774" s="43">
        <f>IF(D2774="",0,IF(K2774=LIST!$A$75,0,IF(K2774=LIST!$A$76,0,IF(K2774=LIST!$A$77,0,IF(K2774=LIST!$A$78,0,(MIN(D2774,8)-K2774))))))</f>
        <v>0</v>
      </c>
      <c r="K2774" s="185" t="str">
        <f>IF(D2774="","",IF('CLAIM FORM'!$M$7="",0,IF(L2774=LIST!$A$78,0,IF('CLAIM FORM'!$M$7="R&amp;D",0,IF(E2774="",LIST!$A$75,IF(F2774=LIST!$F$30,0,IFERROR(((VLOOKUP(E2774,'TRAINING CODE'!B:D,3,FALSE)*MIN(D2774,8))),LIST!$A$76)))))))</f>
        <v/>
      </c>
      <c r="L2774" s="183" t="str">
        <f>IF(B2774="","",IF('CLAIM FORM'!$M$7="",LIST!$A$77,IFERROR(VLOOKUP(B2774,'PHR (Project Hourly Rate)'!B:G,6,FALSE),LIST!$A$78)))</f>
        <v/>
      </c>
    </row>
    <row r="2775" spans="1:12" ht="36" customHeight="1">
      <c r="A2775" s="184">
        <v>2773</v>
      </c>
      <c r="B2775" s="46"/>
      <c r="C2775" s="47"/>
      <c r="D2775" s="48"/>
      <c r="E2775" s="49"/>
      <c r="F2775" s="49"/>
      <c r="G2775" s="41" t="str">
        <f>IF(C2775="","",VLOOKUP(WEEKDAY(C2775),LIST!$A$15:$B$21,2,FALSE))</f>
        <v/>
      </c>
      <c r="H2775" s="42" t="str">
        <f>IF(B2775="","",IF(L2775=LIST!$A$80,LIST!$A$78,IF(L2775=LIST!$A$81,LIST!$A$78,IF(L2775=LIST!$A$82,LIST!$A$78,IF(IFERROR(VLOOKUP(B2775,'PHR (Project Hourly Rate)'!B:G,6,FALSE),LIST!$A$78)=0,LIST!$A$79,L2775)))))</f>
        <v/>
      </c>
      <c r="I2775" s="42" t="str">
        <f>IF(B2775="","",IF(L2775=LIST!$A$75,"",IF(K2775=LIST!$A$76,LIST!$A$76,IF(L2775=LIST!$A$77,"",IF(L2775=LIST!$A$78,"",IF(L2775=LIST!$A$80,"",IF(L2775=LIST!$A$72,"",IF(L2775=LIST!$A$73,"",IF(L2775=LIST!$A$81,"",IF(L2775=LIST!$A$82,"",IF(L2775=LIST!$A$79,"",IF(K2775=LIST!$A$75,LIST!$A$75,ROUND(J2775*L2775,2)))))))))))))</f>
        <v/>
      </c>
      <c r="J2775" s="43">
        <f>IF(D2775="",0,IF(K2775=LIST!$A$75,0,IF(K2775=LIST!$A$76,0,IF(K2775=LIST!$A$77,0,IF(K2775=LIST!$A$78,0,(MIN(D2775,8)-K2775))))))</f>
        <v>0</v>
      </c>
      <c r="K2775" s="185" t="str">
        <f>IF(D2775="","",IF('CLAIM FORM'!$M$7="",0,IF(L2775=LIST!$A$78,0,IF('CLAIM FORM'!$M$7="R&amp;D",0,IF(E2775="",LIST!$A$75,IF(F2775=LIST!$F$30,0,IFERROR(((VLOOKUP(E2775,'TRAINING CODE'!B:D,3,FALSE)*MIN(D2775,8))),LIST!$A$76)))))))</f>
        <v/>
      </c>
      <c r="L2775" s="183" t="str">
        <f>IF(B2775="","",IF('CLAIM FORM'!$M$7="",LIST!$A$77,IFERROR(VLOOKUP(B2775,'PHR (Project Hourly Rate)'!B:G,6,FALSE),LIST!$A$78)))</f>
        <v/>
      </c>
    </row>
    <row r="2776" spans="1:12" ht="36" customHeight="1">
      <c r="A2776" s="184">
        <v>2774</v>
      </c>
      <c r="B2776" s="46"/>
      <c r="C2776" s="47"/>
      <c r="D2776" s="48"/>
      <c r="E2776" s="49"/>
      <c r="F2776" s="49"/>
      <c r="G2776" s="41" t="str">
        <f>IF(C2776="","",VLOOKUP(WEEKDAY(C2776),LIST!$A$15:$B$21,2,FALSE))</f>
        <v/>
      </c>
      <c r="H2776" s="42" t="str">
        <f>IF(B2776="","",IF(L2776=LIST!$A$80,LIST!$A$78,IF(L2776=LIST!$A$81,LIST!$A$78,IF(L2776=LIST!$A$82,LIST!$A$78,IF(IFERROR(VLOOKUP(B2776,'PHR (Project Hourly Rate)'!B:G,6,FALSE),LIST!$A$78)=0,LIST!$A$79,L2776)))))</f>
        <v/>
      </c>
      <c r="I2776" s="42" t="str">
        <f>IF(B2776="","",IF(L2776=LIST!$A$75,"",IF(K2776=LIST!$A$76,LIST!$A$76,IF(L2776=LIST!$A$77,"",IF(L2776=LIST!$A$78,"",IF(L2776=LIST!$A$80,"",IF(L2776=LIST!$A$72,"",IF(L2776=LIST!$A$73,"",IF(L2776=LIST!$A$81,"",IF(L2776=LIST!$A$82,"",IF(L2776=LIST!$A$79,"",IF(K2776=LIST!$A$75,LIST!$A$75,ROUND(J2776*L2776,2)))))))))))))</f>
        <v/>
      </c>
      <c r="J2776" s="43">
        <f>IF(D2776="",0,IF(K2776=LIST!$A$75,0,IF(K2776=LIST!$A$76,0,IF(K2776=LIST!$A$77,0,IF(K2776=LIST!$A$78,0,(MIN(D2776,8)-K2776))))))</f>
        <v>0</v>
      </c>
      <c r="K2776" s="185" t="str">
        <f>IF(D2776="","",IF('CLAIM FORM'!$M$7="",0,IF(L2776=LIST!$A$78,0,IF('CLAIM FORM'!$M$7="R&amp;D",0,IF(E2776="",LIST!$A$75,IF(F2776=LIST!$F$30,0,IFERROR(((VLOOKUP(E2776,'TRAINING CODE'!B:D,3,FALSE)*MIN(D2776,8))),LIST!$A$76)))))))</f>
        <v/>
      </c>
      <c r="L2776" s="183" t="str">
        <f>IF(B2776="","",IF('CLAIM FORM'!$M$7="",LIST!$A$77,IFERROR(VLOOKUP(B2776,'PHR (Project Hourly Rate)'!B:G,6,FALSE),LIST!$A$78)))</f>
        <v/>
      </c>
    </row>
    <row r="2777" spans="1:12" ht="36" customHeight="1">
      <c r="A2777" s="184">
        <v>2775</v>
      </c>
      <c r="B2777" s="46"/>
      <c r="C2777" s="47"/>
      <c r="D2777" s="48"/>
      <c r="E2777" s="49"/>
      <c r="F2777" s="49"/>
      <c r="G2777" s="41" t="str">
        <f>IF(C2777="","",VLOOKUP(WEEKDAY(C2777),LIST!$A$15:$B$21,2,FALSE))</f>
        <v/>
      </c>
      <c r="H2777" s="42" t="str">
        <f>IF(B2777="","",IF(L2777=LIST!$A$80,LIST!$A$78,IF(L2777=LIST!$A$81,LIST!$A$78,IF(L2777=LIST!$A$82,LIST!$A$78,IF(IFERROR(VLOOKUP(B2777,'PHR (Project Hourly Rate)'!B:G,6,FALSE),LIST!$A$78)=0,LIST!$A$79,L2777)))))</f>
        <v/>
      </c>
      <c r="I2777" s="42" t="str">
        <f>IF(B2777="","",IF(L2777=LIST!$A$75,"",IF(K2777=LIST!$A$76,LIST!$A$76,IF(L2777=LIST!$A$77,"",IF(L2777=LIST!$A$78,"",IF(L2777=LIST!$A$80,"",IF(L2777=LIST!$A$72,"",IF(L2777=LIST!$A$73,"",IF(L2777=LIST!$A$81,"",IF(L2777=LIST!$A$82,"",IF(L2777=LIST!$A$79,"",IF(K2777=LIST!$A$75,LIST!$A$75,ROUND(J2777*L2777,2)))))))))))))</f>
        <v/>
      </c>
      <c r="J2777" s="43">
        <f>IF(D2777="",0,IF(K2777=LIST!$A$75,0,IF(K2777=LIST!$A$76,0,IF(K2777=LIST!$A$77,0,IF(K2777=LIST!$A$78,0,(MIN(D2777,8)-K2777))))))</f>
        <v>0</v>
      </c>
      <c r="K2777" s="185" t="str">
        <f>IF(D2777="","",IF('CLAIM FORM'!$M$7="",0,IF(L2777=LIST!$A$78,0,IF('CLAIM FORM'!$M$7="R&amp;D",0,IF(E2777="",LIST!$A$75,IF(F2777=LIST!$F$30,0,IFERROR(((VLOOKUP(E2777,'TRAINING CODE'!B:D,3,FALSE)*MIN(D2777,8))),LIST!$A$76)))))))</f>
        <v/>
      </c>
      <c r="L2777" s="183" t="str">
        <f>IF(B2777="","",IF('CLAIM FORM'!$M$7="",LIST!$A$77,IFERROR(VLOOKUP(B2777,'PHR (Project Hourly Rate)'!B:G,6,FALSE),LIST!$A$78)))</f>
        <v/>
      </c>
    </row>
    <row r="2778" spans="1:12" ht="36" customHeight="1">
      <c r="A2778" s="184">
        <v>2776</v>
      </c>
      <c r="B2778" s="46"/>
      <c r="C2778" s="47"/>
      <c r="D2778" s="48"/>
      <c r="E2778" s="49"/>
      <c r="F2778" s="49"/>
      <c r="G2778" s="41" t="str">
        <f>IF(C2778="","",VLOOKUP(WEEKDAY(C2778),LIST!$A$15:$B$21,2,FALSE))</f>
        <v/>
      </c>
      <c r="H2778" s="42" t="str">
        <f>IF(B2778="","",IF(L2778=LIST!$A$80,LIST!$A$78,IF(L2778=LIST!$A$81,LIST!$A$78,IF(L2778=LIST!$A$82,LIST!$A$78,IF(IFERROR(VLOOKUP(B2778,'PHR (Project Hourly Rate)'!B:G,6,FALSE),LIST!$A$78)=0,LIST!$A$79,L2778)))))</f>
        <v/>
      </c>
      <c r="I2778" s="42" t="str">
        <f>IF(B2778="","",IF(L2778=LIST!$A$75,"",IF(K2778=LIST!$A$76,LIST!$A$76,IF(L2778=LIST!$A$77,"",IF(L2778=LIST!$A$78,"",IF(L2778=LIST!$A$80,"",IF(L2778=LIST!$A$72,"",IF(L2778=LIST!$A$73,"",IF(L2778=LIST!$A$81,"",IF(L2778=LIST!$A$82,"",IF(L2778=LIST!$A$79,"",IF(K2778=LIST!$A$75,LIST!$A$75,ROUND(J2778*L2778,2)))))))))))))</f>
        <v/>
      </c>
      <c r="J2778" s="43">
        <f>IF(D2778="",0,IF(K2778=LIST!$A$75,0,IF(K2778=LIST!$A$76,0,IF(K2778=LIST!$A$77,0,IF(K2778=LIST!$A$78,0,(MIN(D2778,8)-K2778))))))</f>
        <v>0</v>
      </c>
      <c r="K2778" s="185" t="str">
        <f>IF(D2778="","",IF('CLAIM FORM'!$M$7="",0,IF(L2778=LIST!$A$78,0,IF('CLAIM FORM'!$M$7="R&amp;D",0,IF(E2778="",LIST!$A$75,IF(F2778=LIST!$F$30,0,IFERROR(((VLOOKUP(E2778,'TRAINING CODE'!B:D,3,FALSE)*MIN(D2778,8))),LIST!$A$76)))))))</f>
        <v/>
      </c>
      <c r="L2778" s="183" t="str">
        <f>IF(B2778="","",IF('CLAIM FORM'!$M$7="",LIST!$A$77,IFERROR(VLOOKUP(B2778,'PHR (Project Hourly Rate)'!B:G,6,FALSE),LIST!$A$78)))</f>
        <v/>
      </c>
    </row>
    <row r="2779" spans="1:12" ht="36" customHeight="1">
      <c r="A2779" s="184">
        <v>2777</v>
      </c>
      <c r="B2779" s="46"/>
      <c r="C2779" s="47"/>
      <c r="D2779" s="48"/>
      <c r="E2779" s="49"/>
      <c r="F2779" s="49"/>
      <c r="G2779" s="41" t="str">
        <f>IF(C2779="","",VLOOKUP(WEEKDAY(C2779),LIST!$A$15:$B$21,2,FALSE))</f>
        <v/>
      </c>
      <c r="H2779" s="42" t="str">
        <f>IF(B2779="","",IF(L2779=LIST!$A$80,LIST!$A$78,IF(L2779=LIST!$A$81,LIST!$A$78,IF(L2779=LIST!$A$82,LIST!$A$78,IF(IFERROR(VLOOKUP(B2779,'PHR (Project Hourly Rate)'!B:G,6,FALSE),LIST!$A$78)=0,LIST!$A$79,L2779)))))</f>
        <v/>
      </c>
      <c r="I2779" s="42" t="str">
        <f>IF(B2779="","",IF(L2779=LIST!$A$75,"",IF(K2779=LIST!$A$76,LIST!$A$76,IF(L2779=LIST!$A$77,"",IF(L2779=LIST!$A$78,"",IF(L2779=LIST!$A$80,"",IF(L2779=LIST!$A$72,"",IF(L2779=LIST!$A$73,"",IF(L2779=LIST!$A$81,"",IF(L2779=LIST!$A$82,"",IF(L2779=LIST!$A$79,"",IF(K2779=LIST!$A$75,LIST!$A$75,ROUND(J2779*L2779,2)))))))))))))</f>
        <v/>
      </c>
      <c r="J2779" s="43">
        <f>IF(D2779="",0,IF(K2779=LIST!$A$75,0,IF(K2779=LIST!$A$76,0,IF(K2779=LIST!$A$77,0,IF(K2779=LIST!$A$78,0,(MIN(D2779,8)-K2779))))))</f>
        <v>0</v>
      </c>
      <c r="K2779" s="185" t="str">
        <f>IF(D2779="","",IF('CLAIM FORM'!$M$7="",0,IF(L2779=LIST!$A$78,0,IF('CLAIM FORM'!$M$7="R&amp;D",0,IF(E2779="",LIST!$A$75,IF(F2779=LIST!$F$30,0,IFERROR(((VLOOKUP(E2779,'TRAINING CODE'!B:D,3,FALSE)*MIN(D2779,8))),LIST!$A$76)))))))</f>
        <v/>
      </c>
      <c r="L2779" s="183" t="str">
        <f>IF(B2779="","",IF('CLAIM FORM'!$M$7="",LIST!$A$77,IFERROR(VLOOKUP(B2779,'PHR (Project Hourly Rate)'!B:G,6,FALSE),LIST!$A$78)))</f>
        <v/>
      </c>
    </row>
    <row r="2780" spans="1:12" ht="36" customHeight="1">
      <c r="A2780" s="184">
        <v>2778</v>
      </c>
      <c r="B2780" s="46"/>
      <c r="C2780" s="47"/>
      <c r="D2780" s="48"/>
      <c r="E2780" s="49"/>
      <c r="F2780" s="49"/>
      <c r="G2780" s="41" t="str">
        <f>IF(C2780="","",VLOOKUP(WEEKDAY(C2780),LIST!$A$15:$B$21,2,FALSE))</f>
        <v/>
      </c>
      <c r="H2780" s="42" t="str">
        <f>IF(B2780="","",IF(L2780=LIST!$A$80,LIST!$A$78,IF(L2780=LIST!$A$81,LIST!$A$78,IF(L2780=LIST!$A$82,LIST!$A$78,IF(IFERROR(VLOOKUP(B2780,'PHR (Project Hourly Rate)'!B:G,6,FALSE),LIST!$A$78)=0,LIST!$A$79,L2780)))))</f>
        <v/>
      </c>
      <c r="I2780" s="42" t="str">
        <f>IF(B2780="","",IF(L2780=LIST!$A$75,"",IF(K2780=LIST!$A$76,LIST!$A$76,IF(L2780=LIST!$A$77,"",IF(L2780=LIST!$A$78,"",IF(L2780=LIST!$A$80,"",IF(L2780=LIST!$A$72,"",IF(L2780=LIST!$A$73,"",IF(L2780=LIST!$A$81,"",IF(L2780=LIST!$A$82,"",IF(L2780=LIST!$A$79,"",IF(K2780=LIST!$A$75,LIST!$A$75,ROUND(J2780*L2780,2)))))))))))))</f>
        <v/>
      </c>
      <c r="J2780" s="43">
        <f>IF(D2780="",0,IF(K2780=LIST!$A$75,0,IF(K2780=LIST!$A$76,0,IF(K2780=LIST!$A$77,0,IF(K2780=LIST!$A$78,0,(MIN(D2780,8)-K2780))))))</f>
        <v>0</v>
      </c>
      <c r="K2780" s="185" t="str">
        <f>IF(D2780="","",IF('CLAIM FORM'!$M$7="",0,IF(L2780=LIST!$A$78,0,IF('CLAIM FORM'!$M$7="R&amp;D",0,IF(E2780="",LIST!$A$75,IF(F2780=LIST!$F$30,0,IFERROR(((VLOOKUP(E2780,'TRAINING CODE'!B:D,3,FALSE)*MIN(D2780,8))),LIST!$A$76)))))))</f>
        <v/>
      </c>
      <c r="L2780" s="183" t="str">
        <f>IF(B2780="","",IF('CLAIM FORM'!$M$7="",LIST!$A$77,IFERROR(VLOOKUP(B2780,'PHR (Project Hourly Rate)'!B:G,6,FALSE),LIST!$A$78)))</f>
        <v/>
      </c>
    </row>
    <row r="2781" spans="1:12" ht="36" customHeight="1">
      <c r="A2781" s="184">
        <v>2779</v>
      </c>
      <c r="B2781" s="46"/>
      <c r="C2781" s="47"/>
      <c r="D2781" s="48"/>
      <c r="E2781" s="49"/>
      <c r="F2781" s="49"/>
      <c r="G2781" s="41" t="str">
        <f>IF(C2781="","",VLOOKUP(WEEKDAY(C2781),LIST!$A$15:$B$21,2,FALSE))</f>
        <v/>
      </c>
      <c r="H2781" s="42" t="str">
        <f>IF(B2781="","",IF(L2781=LIST!$A$80,LIST!$A$78,IF(L2781=LIST!$A$81,LIST!$A$78,IF(L2781=LIST!$A$82,LIST!$A$78,IF(IFERROR(VLOOKUP(B2781,'PHR (Project Hourly Rate)'!B:G,6,FALSE),LIST!$A$78)=0,LIST!$A$79,L2781)))))</f>
        <v/>
      </c>
      <c r="I2781" s="42" t="str">
        <f>IF(B2781="","",IF(L2781=LIST!$A$75,"",IF(K2781=LIST!$A$76,LIST!$A$76,IF(L2781=LIST!$A$77,"",IF(L2781=LIST!$A$78,"",IF(L2781=LIST!$A$80,"",IF(L2781=LIST!$A$72,"",IF(L2781=LIST!$A$73,"",IF(L2781=LIST!$A$81,"",IF(L2781=LIST!$A$82,"",IF(L2781=LIST!$A$79,"",IF(K2781=LIST!$A$75,LIST!$A$75,ROUND(J2781*L2781,2)))))))))))))</f>
        <v/>
      </c>
      <c r="J2781" s="43">
        <f>IF(D2781="",0,IF(K2781=LIST!$A$75,0,IF(K2781=LIST!$A$76,0,IF(K2781=LIST!$A$77,0,IF(K2781=LIST!$A$78,0,(MIN(D2781,8)-K2781))))))</f>
        <v>0</v>
      </c>
      <c r="K2781" s="185" t="str">
        <f>IF(D2781="","",IF('CLAIM FORM'!$M$7="",0,IF(L2781=LIST!$A$78,0,IF('CLAIM FORM'!$M$7="R&amp;D",0,IF(E2781="",LIST!$A$75,IF(F2781=LIST!$F$30,0,IFERROR(((VLOOKUP(E2781,'TRAINING CODE'!B:D,3,FALSE)*MIN(D2781,8))),LIST!$A$76)))))))</f>
        <v/>
      </c>
      <c r="L2781" s="183" t="str">
        <f>IF(B2781="","",IF('CLAIM FORM'!$M$7="",LIST!$A$77,IFERROR(VLOOKUP(B2781,'PHR (Project Hourly Rate)'!B:G,6,FALSE),LIST!$A$78)))</f>
        <v/>
      </c>
    </row>
    <row r="2782" spans="1:12" ht="36" customHeight="1">
      <c r="A2782" s="184">
        <v>2780</v>
      </c>
      <c r="B2782" s="46"/>
      <c r="C2782" s="47"/>
      <c r="D2782" s="48"/>
      <c r="E2782" s="49"/>
      <c r="F2782" s="49"/>
      <c r="G2782" s="41" t="str">
        <f>IF(C2782="","",VLOOKUP(WEEKDAY(C2782),LIST!$A$15:$B$21,2,FALSE))</f>
        <v/>
      </c>
      <c r="H2782" s="42" t="str">
        <f>IF(B2782="","",IF(L2782=LIST!$A$80,LIST!$A$78,IF(L2782=LIST!$A$81,LIST!$A$78,IF(L2782=LIST!$A$82,LIST!$A$78,IF(IFERROR(VLOOKUP(B2782,'PHR (Project Hourly Rate)'!B:G,6,FALSE),LIST!$A$78)=0,LIST!$A$79,L2782)))))</f>
        <v/>
      </c>
      <c r="I2782" s="42" t="str">
        <f>IF(B2782="","",IF(L2782=LIST!$A$75,"",IF(K2782=LIST!$A$76,LIST!$A$76,IF(L2782=LIST!$A$77,"",IF(L2782=LIST!$A$78,"",IF(L2782=LIST!$A$80,"",IF(L2782=LIST!$A$72,"",IF(L2782=LIST!$A$73,"",IF(L2782=LIST!$A$81,"",IF(L2782=LIST!$A$82,"",IF(L2782=LIST!$A$79,"",IF(K2782=LIST!$A$75,LIST!$A$75,ROUND(J2782*L2782,2)))))))))))))</f>
        <v/>
      </c>
      <c r="J2782" s="43">
        <f>IF(D2782="",0,IF(K2782=LIST!$A$75,0,IF(K2782=LIST!$A$76,0,IF(K2782=LIST!$A$77,0,IF(K2782=LIST!$A$78,0,(MIN(D2782,8)-K2782))))))</f>
        <v>0</v>
      </c>
      <c r="K2782" s="185" t="str">
        <f>IF(D2782="","",IF('CLAIM FORM'!$M$7="",0,IF(L2782=LIST!$A$78,0,IF('CLAIM FORM'!$M$7="R&amp;D",0,IF(E2782="",LIST!$A$75,IF(F2782=LIST!$F$30,0,IFERROR(((VLOOKUP(E2782,'TRAINING CODE'!B:D,3,FALSE)*MIN(D2782,8))),LIST!$A$76)))))))</f>
        <v/>
      </c>
      <c r="L2782" s="183" t="str">
        <f>IF(B2782="","",IF('CLAIM FORM'!$M$7="",LIST!$A$77,IFERROR(VLOOKUP(B2782,'PHR (Project Hourly Rate)'!B:G,6,FALSE),LIST!$A$78)))</f>
        <v/>
      </c>
    </row>
    <row r="2783" spans="1:12" ht="36" customHeight="1">
      <c r="A2783" s="184">
        <v>2781</v>
      </c>
      <c r="B2783" s="46"/>
      <c r="C2783" s="47"/>
      <c r="D2783" s="48"/>
      <c r="E2783" s="49"/>
      <c r="F2783" s="49"/>
      <c r="G2783" s="41" t="str">
        <f>IF(C2783="","",VLOOKUP(WEEKDAY(C2783),LIST!$A$15:$B$21,2,FALSE))</f>
        <v/>
      </c>
      <c r="H2783" s="42" t="str">
        <f>IF(B2783="","",IF(L2783=LIST!$A$80,LIST!$A$78,IF(L2783=LIST!$A$81,LIST!$A$78,IF(L2783=LIST!$A$82,LIST!$A$78,IF(IFERROR(VLOOKUP(B2783,'PHR (Project Hourly Rate)'!B:G,6,FALSE),LIST!$A$78)=0,LIST!$A$79,L2783)))))</f>
        <v/>
      </c>
      <c r="I2783" s="42" t="str">
        <f>IF(B2783="","",IF(L2783=LIST!$A$75,"",IF(K2783=LIST!$A$76,LIST!$A$76,IF(L2783=LIST!$A$77,"",IF(L2783=LIST!$A$78,"",IF(L2783=LIST!$A$80,"",IF(L2783=LIST!$A$72,"",IF(L2783=LIST!$A$73,"",IF(L2783=LIST!$A$81,"",IF(L2783=LIST!$A$82,"",IF(L2783=LIST!$A$79,"",IF(K2783=LIST!$A$75,LIST!$A$75,ROUND(J2783*L2783,2)))))))))))))</f>
        <v/>
      </c>
      <c r="J2783" s="43">
        <f>IF(D2783="",0,IF(K2783=LIST!$A$75,0,IF(K2783=LIST!$A$76,0,IF(K2783=LIST!$A$77,0,IF(K2783=LIST!$A$78,0,(MIN(D2783,8)-K2783))))))</f>
        <v>0</v>
      </c>
      <c r="K2783" s="185" t="str">
        <f>IF(D2783="","",IF('CLAIM FORM'!$M$7="",0,IF(L2783=LIST!$A$78,0,IF('CLAIM FORM'!$M$7="R&amp;D",0,IF(E2783="",LIST!$A$75,IF(F2783=LIST!$F$30,0,IFERROR(((VLOOKUP(E2783,'TRAINING CODE'!B:D,3,FALSE)*MIN(D2783,8))),LIST!$A$76)))))))</f>
        <v/>
      </c>
      <c r="L2783" s="183" t="str">
        <f>IF(B2783="","",IF('CLAIM FORM'!$M$7="",LIST!$A$77,IFERROR(VLOOKUP(B2783,'PHR (Project Hourly Rate)'!B:G,6,FALSE),LIST!$A$78)))</f>
        <v/>
      </c>
    </row>
    <row r="2784" spans="1:12" ht="36" customHeight="1">
      <c r="A2784" s="184">
        <v>2782</v>
      </c>
      <c r="B2784" s="46"/>
      <c r="C2784" s="47"/>
      <c r="D2784" s="48"/>
      <c r="E2784" s="49"/>
      <c r="F2784" s="49"/>
      <c r="G2784" s="41" t="str">
        <f>IF(C2784="","",VLOOKUP(WEEKDAY(C2784),LIST!$A$15:$B$21,2,FALSE))</f>
        <v/>
      </c>
      <c r="H2784" s="42" t="str">
        <f>IF(B2784="","",IF(L2784=LIST!$A$80,LIST!$A$78,IF(L2784=LIST!$A$81,LIST!$A$78,IF(L2784=LIST!$A$82,LIST!$A$78,IF(IFERROR(VLOOKUP(B2784,'PHR (Project Hourly Rate)'!B:G,6,FALSE),LIST!$A$78)=0,LIST!$A$79,L2784)))))</f>
        <v/>
      </c>
      <c r="I2784" s="42" t="str">
        <f>IF(B2784="","",IF(L2784=LIST!$A$75,"",IF(K2784=LIST!$A$76,LIST!$A$76,IF(L2784=LIST!$A$77,"",IF(L2784=LIST!$A$78,"",IF(L2784=LIST!$A$80,"",IF(L2784=LIST!$A$72,"",IF(L2784=LIST!$A$73,"",IF(L2784=LIST!$A$81,"",IF(L2784=LIST!$A$82,"",IF(L2784=LIST!$A$79,"",IF(K2784=LIST!$A$75,LIST!$A$75,ROUND(J2784*L2784,2)))))))))))))</f>
        <v/>
      </c>
      <c r="J2784" s="43">
        <f>IF(D2784="",0,IF(K2784=LIST!$A$75,0,IF(K2784=LIST!$A$76,0,IF(K2784=LIST!$A$77,0,IF(K2784=LIST!$A$78,0,(MIN(D2784,8)-K2784))))))</f>
        <v>0</v>
      </c>
      <c r="K2784" s="185" t="str">
        <f>IF(D2784="","",IF('CLAIM FORM'!$M$7="",0,IF(L2784=LIST!$A$78,0,IF('CLAIM FORM'!$M$7="R&amp;D",0,IF(E2784="",LIST!$A$75,IF(F2784=LIST!$F$30,0,IFERROR(((VLOOKUP(E2784,'TRAINING CODE'!B:D,3,FALSE)*MIN(D2784,8))),LIST!$A$76)))))))</f>
        <v/>
      </c>
      <c r="L2784" s="183" t="str">
        <f>IF(B2784="","",IF('CLAIM FORM'!$M$7="",LIST!$A$77,IFERROR(VLOOKUP(B2784,'PHR (Project Hourly Rate)'!B:G,6,FALSE),LIST!$A$78)))</f>
        <v/>
      </c>
    </row>
    <row r="2785" spans="1:12" ht="36" customHeight="1">
      <c r="A2785" s="184">
        <v>2783</v>
      </c>
      <c r="B2785" s="46"/>
      <c r="C2785" s="47"/>
      <c r="D2785" s="48"/>
      <c r="E2785" s="49"/>
      <c r="F2785" s="49"/>
      <c r="G2785" s="41" t="str">
        <f>IF(C2785="","",VLOOKUP(WEEKDAY(C2785),LIST!$A$15:$B$21,2,FALSE))</f>
        <v/>
      </c>
      <c r="H2785" s="42" t="str">
        <f>IF(B2785="","",IF(L2785=LIST!$A$80,LIST!$A$78,IF(L2785=LIST!$A$81,LIST!$A$78,IF(L2785=LIST!$A$82,LIST!$A$78,IF(IFERROR(VLOOKUP(B2785,'PHR (Project Hourly Rate)'!B:G,6,FALSE),LIST!$A$78)=0,LIST!$A$79,L2785)))))</f>
        <v/>
      </c>
      <c r="I2785" s="42" t="str">
        <f>IF(B2785="","",IF(L2785=LIST!$A$75,"",IF(K2785=LIST!$A$76,LIST!$A$76,IF(L2785=LIST!$A$77,"",IF(L2785=LIST!$A$78,"",IF(L2785=LIST!$A$80,"",IF(L2785=LIST!$A$72,"",IF(L2785=LIST!$A$73,"",IF(L2785=LIST!$A$81,"",IF(L2785=LIST!$A$82,"",IF(L2785=LIST!$A$79,"",IF(K2785=LIST!$A$75,LIST!$A$75,ROUND(J2785*L2785,2)))))))))))))</f>
        <v/>
      </c>
      <c r="J2785" s="43">
        <f>IF(D2785="",0,IF(K2785=LIST!$A$75,0,IF(K2785=LIST!$A$76,0,IF(K2785=LIST!$A$77,0,IF(K2785=LIST!$A$78,0,(MIN(D2785,8)-K2785))))))</f>
        <v>0</v>
      </c>
      <c r="K2785" s="185" t="str">
        <f>IF(D2785="","",IF('CLAIM FORM'!$M$7="",0,IF(L2785=LIST!$A$78,0,IF('CLAIM FORM'!$M$7="R&amp;D",0,IF(E2785="",LIST!$A$75,IF(F2785=LIST!$F$30,0,IFERROR(((VLOOKUP(E2785,'TRAINING CODE'!B:D,3,FALSE)*MIN(D2785,8))),LIST!$A$76)))))))</f>
        <v/>
      </c>
      <c r="L2785" s="183" t="str">
        <f>IF(B2785="","",IF('CLAIM FORM'!$M$7="",LIST!$A$77,IFERROR(VLOOKUP(B2785,'PHR (Project Hourly Rate)'!B:G,6,FALSE),LIST!$A$78)))</f>
        <v/>
      </c>
    </row>
    <row r="2786" spans="1:12" ht="36" customHeight="1">
      <c r="A2786" s="184">
        <v>2784</v>
      </c>
      <c r="B2786" s="46"/>
      <c r="C2786" s="47"/>
      <c r="D2786" s="48"/>
      <c r="E2786" s="49"/>
      <c r="F2786" s="49"/>
      <c r="G2786" s="41" t="str">
        <f>IF(C2786="","",VLOOKUP(WEEKDAY(C2786),LIST!$A$15:$B$21,2,FALSE))</f>
        <v/>
      </c>
      <c r="H2786" s="42" t="str">
        <f>IF(B2786="","",IF(L2786=LIST!$A$80,LIST!$A$78,IF(L2786=LIST!$A$81,LIST!$A$78,IF(L2786=LIST!$A$82,LIST!$A$78,IF(IFERROR(VLOOKUP(B2786,'PHR (Project Hourly Rate)'!B:G,6,FALSE),LIST!$A$78)=0,LIST!$A$79,L2786)))))</f>
        <v/>
      </c>
      <c r="I2786" s="42" t="str">
        <f>IF(B2786="","",IF(L2786=LIST!$A$75,"",IF(K2786=LIST!$A$76,LIST!$A$76,IF(L2786=LIST!$A$77,"",IF(L2786=LIST!$A$78,"",IF(L2786=LIST!$A$80,"",IF(L2786=LIST!$A$72,"",IF(L2786=LIST!$A$73,"",IF(L2786=LIST!$A$81,"",IF(L2786=LIST!$A$82,"",IF(L2786=LIST!$A$79,"",IF(K2786=LIST!$A$75,LIST!$A$75,ROUND(J2786*L2786,2)))))))))))))</f>
        <v/>
      </c>
      <c r="J2786" s="43">
        <f>IF(D2786="",0,IF(K2786=LIST!$A$75,0,IF(K2786=LIST!$A$76,0,IF(K2786=LIST!$A$77,0,IF(K2786=LIST!$A$78,0,(MIN(D2786,8)-K2786))))))</f>
        <v>0</v>
      </c>
      <c r="K2786" s="185" t="str">
        <f>IF(D2786="","",IF('CLAIM FORM'!$M$7="",0,IF(L2786=LIST!$A$78,0,IF('CLAIM FORM'!$M$7="R&amp;D",0,IF(E2786="",LIST!$A$75,IF(F2786=LIST!$F$30,0,IFERROR(((VLOOKUP(E2786,'TRAINING CODE'!B:D,3,FALSE)*MIN(D2786,8))),LIST!$A$76)))))))</f>
        <v/>
      </c>
      <c r="L2786" s="183" t="str">
        <f>IF(B2786="","",IF('CLAIM FORM'!$M$7="",LIST!$A$77,IFERROR(VLOOKUP(B2786,'PHR (Project Hourly Rate)'!B:G,6,FALSE),LIST!$A$78)))</f>
        <v/>
      </c>
    </row>
    <row r="2787" spans="1:12" ht="36" customHeight="1">
      <c r="A2787" s="184">
        <v>2785</v>
      </c>
      <c r="B2787" s="46"/>
      <c r="C2787" s="47"/>
      <c r="D2787" s="48"/>
      <c r="E2787" s="49"/>
      <c r="F2787" s="49"/>
      <c r="G2787" s="41" t="str">
        <f>IF(C2787="","",VLOOKUP(WEEKDAY(C2787),LIST!$A$15:$B$21,2,FALSE))</f>
        <v/>
      </c>
      <c r="H2787" s="42" t="str">
        <f>IF(B2787="","",IF(L2787=LIST!$A$80,LIST!$A$78,IF(L2787=LIST!$A$81,LIST!$A$78,IF(L2787=LIST!$A$82,LIST!$A$78,IF(IFERROR(VLOOKUP(B2787,'PHR (Project Hourly Rate)'!B:G,6,FALSE),LIST!$A$78)=0,LIST!$A$79,L2787)))))</f>
        <v/>
      </c>
      <c r="I2787" s="42" t="str">
        <f>IF(B2787="","",IF(L2787=LIST!$A$75,"",IF(K2787=LIST!$A$76,LIST!$A$76,IF(L2787=LIST!$A$77,"",IF(L2787=LIST!$A$78,"",IF(L2787=LIST!$A$80,"",IF(L2787=LIST!$A$72,"",IF(L2787=LIST!$A$73,"",IF(L2787=LIST!$A$81,"",IF(L2787=LIST!$A$82,"",IF(L2787=LIST!$A$79,"",IF(K2787=LIST!$A$75,LIST!$A$75,ROUND(J2787*L2787,2)))))))))))))</f>
        <v/>
      </c>
      <c r="J2787" s="43">
        <f>IF(D2787="",0,IF(K2787=LIST!$A$75,0,IF(K2787=LIST!$A$76,0,IF(K2787=LIST!$A$77,0,IF(K2787=LIST!$A$78,0,(MIN(D2787,8)-K2787))))))</f>
        <v>0</v>
      </c>
      <c r="K2787" s="185" t="str">
        <f>IF(D2787="","",IF('CLAIM FORM'!$M$7="",0,IF(L2787=LIST!$A$78,0,IF('CLAIM FORM'!$M$7="R&amp;D",0,IF(E2787="",LIST!$A$75,IF(F2787=LIST!$F$30,0,IFERROR(((VLOOKUP(E2787,'TRAINING CODE'!B:D,3,FALSE)*MIN(D2787,8))),LIST!$A$76)))))))</f>
        <v/>
      </c>
      <c r="L2787" s="183" t="str">
        <f>IF(B2787="","",IF('CLAIM FORM'!$M$7="",LIST!$A$77,IFERROR(VLOOKUP(B2787,'PHR (Project Hourly Rate)'!B:G,6,FALSE),LIST!$A$78)))</f>
        <v/>
      </c>
    </row>
    <row r="2788" spans="1:12" ht="36" customHeight="1">
      <c r="A2788" s="184">
        <v>2786</v>
      </c>
      <c r="B2788" s="46"/>
      <c r="C2788" s="47"/>
      <c r="D2788" s="48"/>
      <c r="E2788" s="49"/>
      <c r="F2788" s="49"/>
      <c r="G2788" s="41" t="str">
        <f>IF(C2788="","",VLOOKUP(WEEKDAY(C2788),LIST!$A$15:$B$21,2,FALSE))</f>
        <v/>
      </c>
      <c r="H2788" s="42" t="str">
        <f>IF(B2788="","",IF(L2788=LIST!$A$80,LIST!$A$78,IF(L2788=LIST!$A$81,LIST!$A$78,IF(L2788=LIST!$A$82,LIST!$A$78,IF(IFERROR(VLOOKUP(B2788,'PHR (Project Hourly Rate)'!B:G,6,FALSE),LIST!$A$78)=0,LIST!$A$79,L2788)))))</f>
        <v/>
      </c>
      <c r="I2788" s="42" t="str">
        <f>IF(B2788="","",IF(L2788=LIST!$A$75,"",IF(K2788=LIST!$A$76,LIST!$A$76,IF(L2788=LIST!$A$77,"",IF(L2788=LIST!$A$78,"",IF(L2788=LIST!$A$80,"",IF(L2788=LIST!$A$72,"",IF(L2788=LIST!$A$73,"",IF(L2788=LIST!$A$81,"",IF(L2788=LIST!$A$82,"",IF(L2788=LIST!$A$79,"",IF(K2788=LIST!$A$75,LIST!$A$75,ROUND(J2788*L2788,2)))))))))))))</f>
        <v/>
      </c>
      <c r="J2788" s="43">
        <f>IF(D2788="",0,IF(K2788=LIST!$A$75,0,IF(K2788=LIST!$A$76,0,IF(K2788=LIST!$A$77,0,IF(K2788=LIST!$A$78,0,(MIN(D2788,8)-K2788))))))</f>
        <v>0</v>
      </c>
      <c r="K2788" s="185" t="str">
        <f>IF(D2788="","",IF('CLAIM FORM'!$M$7="",0,IF(L2788=LIST!$A$78,0,IF('CLAIM FORM'!$M$7="R&amp;D",0,IF(E2788="",LIST!$A$75,IF(F2788=LIST!$F$30,0,IFERROR(((VLOOKUP(E2788,'TRAINING CODE'!B:D,3,FALSE)*MIN(D2788,8))),LIST!$A$76)))))))</f>
        <v/>
      </c>
      <c r="L2788" s="183" t="str">
        <f>IF(B2788="","",IF('CLAIM FORM'!$M$7="",LIST!$A$77,IFERROR(VLOOKUP(B2788,'PHR (Project Hourly Rate)'!B:G,6,FALSE),LIST!$A$78)))</f>
        <v/>
      </c>
    </row>
    <row r="2789" spans="1:12" ht="36" customHeight="1">
      <c r="A2789" s="184">
        <v>2787</v>
      </c>
      <c r="B2789" s="46"/>
      <c r="C2789" s="47"/>
      <c r="D2789" s="48"/>
      <c r="E2789" s="49"/>
      <c r="F2789" s="49"/>
      <c r="G2789" s="41" t="str">
        <f>IF(C2789="","",VLOOKUP(WEEKDAY(C2789),LIST!$A$15:$B$21,2,FALSE))</f>
        <v/>
      </c>
      <c r="H2789" s="42" t="str">
        <f>IF(B2789="","",IF(L2789=LIST!$A$80,LIST!$A$78,IF(L2789=LIST!$A$81,LIST!$A$78,IF(L2789=LIST!$A$82,LIST!$A$78,IF(IFERROR(VLOOKUP(B2789,'PHR (Project Hourly Rate)'!B:G,6,FALSE),LIST!$A$78)=0,LIST!$A$79,L2789)))))</f>
        <v/>
      </c>
      <c r="I2789" s="42" t="str">
        <f>IF(B2789="","",IF(L2789=LIST!$A$75,"",IF(K2789=LIST!$A$76,LIST!$A$76,IF(L2789=LIST!$A$77,"",IF(L2789=LIST!$A$78,"",IF(L2789=LIST!$A$80,"",IF(L2789=LIST!$A$72,"",IF(L2789=LIST!$A$73,"",IF(L2789=LIST!$A$81,"",IF(L2789=LIST!$A$82,"",IF(L2789=LIST!$A$79,"",IF(K2789=LIST!$A$75,LIST!$A$75,ROUND(J2789*L2789,2)))))))))))))</f>
        <v/>
      </c>
      <c r="J2789" s="43">
        <f>IF(D2789="",0,IF(K2789=LIST!$A$75,0,IF(K2789=LIST!$A$76,0,IF(K2789=LIST!$A$77,0,IF(K2789=LIST!$A$78,0,(MIN(D2789,8)-K2789))))))</f>
        <v>0</v>
      </c>
      <c r="K2789" s="185" t="str">
        <f>IF(D2789="","",IF('CLAIM FORM'!$M$7="",0,IF(L2789=LIST!$A$78,0,IF('CLAIM FORM'!$M$7="R&amp;D",0,IF(E2789="",LIST!$A$75,IF(F2789=LIST!$F$30,0,IFERROR(((VLOOKUP(E2789,'TRAINING CODE'!B:D,3,FALSE)*MIN(D2789,8))),LIST!$A$76)))))))</f>
        <v/>
      </c>
      <c r="L2789" s="183" t="str">
        <f>IF(B2789="","",IF('CLAIM FORM'!$M$7="",LIST!$A$77,IFERROR(VLOOKUP(B2789,'PHR (Project Hourly Rate)'!B:G,6,FALSE),LIST!$A$78)))</f>
        <v/>
      </c>
    </row>
    <row r="2790" spans="1:12" ht="36" customHeight="1">
      <c r="A2790" s="184">
        <v>2788</v>
      </c>
      <c r="B2790" s="46"/>
      <c r="C2790" s="47"/>
      <c r="D2790" s="48"/>
      <c r="E2790" s="49"/>
      <c r="F2790" s="49"/>
      <c r="G2790" s="41" t="str">
        <f>IF(C2790="","",VLOOKUP(WEEKDAY(C2790),LIST!$A$15:$B$21,2,FALSE))</f>
        <v/>
      </c>
      <c r="H2790" s="42" t="str">
        <f>IF(B2790="","",IF(L2790=LIST!$A$80,LIST!$A$78,IF(L2790=LIST!$A$81,LIST!$A$78,IF(L2790=LIST!$A$82,LIST!$A$78,IF(IFERROR(VLOOKUP(B2790,'PHR (Project Hourly Rate)'!B:G,6,FALSE),LIST!$A$78)=0,LIST!$A$79,L2790)))))</f>
        <v/>
      </c>
      <c r="I2790" s="42" t="str">
        <f>IF(B2790="","",IF(L2790=LIST!$A$75,"",IF(K2790=LIST!$A$76,LIST!$A$76,IF(L2790=LIST!$A$77,"",IF(L2790=LIST!$A$78,"",IF(L2790=LIST!$A$80,"",IF(L2790=LIST!$A$72,"",IF(L2790=LIST!$A$73,"",IF(L2790=LIST!$A$81,"",IF(L2790=LIST!$A$82,"",IF(L2790=LIST!$A$79,"",IF(K2790=LIST!$A$75,LIST!$A$75,ROUND(J2790*L2790,2)))))))))))))</f>
        <v/>
      </c>
      <c r="J2790" s="43">
        <f>IF(D2790="",0,IF(K2790=LIST!$A$75,0,IF(K2790=LIST!$A$76,0,IF(K2790=LIST!$A$77,0,IF(K2790=LIST!$A$78,0,(MIN(D2790,8)-K2790))))))</f>
        <v>0</v>
      </c>
      <c r="K2790" s="185" t="str">
        <f>IF(D2790="","",IF('CLAIM FORM'!$M$7="",0,IF(L2790=LIST!$A$78,0,IF('CLAIM FORM'!$M$7="R&amp;D",0,IF(E2790="",LIST!$A$75,IF(F2790=LIST!$F$30,0,IFERROR(((VLOOKUP(E2790,'TRAINING CODE'!B:D,3,FALSE)*MIN(D2790,8))),LIST!$A$76)))))))</f>
        <v/>
      </c>
      <c r="L2790" s="183" t="str">
        <f>IF(B2790="","",IF('CLAIM FORM'!$M$7="",LIST!$A$77,IFERROR(VLOOKUP(B2790,'PHR (Project Hourly Rate)'!B:G,6,FALSE),LIST!$A$78)))</f>
        <v/>
      </c>
    </row>
    <row r="2791" spans="1:12" ht="36" customHeight="1">
      <c r="A2791" s="184">
        <v>2789</v>
      </c>
      <c r="B2791" s="46"/>
      <c r="C2791" s="47"/>
      <c r="D2791" s="48"/>
      <c r="E2791" s="49"/>
      <c r="F2791" s="49"/>
      <c r="G2791" s="41" t="str">
        <f>IF(C2791="","",VLOOKUP(WEEKDAY(C2791),LIST!$A$15:$B$21,2,FALSE))</f>
        <v/>
      </c>
      <c r="H2791" s="42" t="str">
        <f>IF(B2791="","",IF(L2791=LIST!$A$80,LIST!$A$78,IF(L2791=LIST!$A$81,LIST!$A$78,IF(L2791=LIST!$A$82,LIST!$A$78,IF(IFERROR(VLOOKUP(B2791,'PHR (Project Hourly Rate)'!B:G,6,FALSE),LIST!$A$78)=0,LIST!$A$79,L2791)))))</f>
        <v/>
      </c>
      <c r="I2791" s="42" t="str">
        <f>IF(B2791="","",IF(L2791=LIST!$A$75,"",IF(K2791=LIST!$A$76,LIST!$A$76,IF(L2791=LIST!$A$77,"",IF(L2791=LIST!$A$78,"",IF(L2791=LIST!$A$80,"",IF(L2791=LIST!$A$72,"",IF(L2791=LIST!$A$73,"",IF(L2791=LIST!$A$81,"",IF(L2791=LIST!$A$82,"",IF(L2791=LIST!$A$79,"",IF(K2791=LIST!$A$75,LIST!$A$75,ROUND(J2791*L2791,2)))))))))))))</f>
        <v/>
      </c>
      <c r="J2791" s="43">
        <f>IF(D2791="",0,IF(K2791=LIST!$A$75,0,IF(K2791=LIST!$A$76,0,IF(K2791=LIST!$A$77,0,IF(K2791=LIST!$A$78,0,(MIN(D2791,8)-K2791))))))</f>
        <v>0</v>
      </c>
      <c r="K2791" s="185" t="str">
        <f>IF(D2791="","",IF('CLAIM FORM'!$M$7="",0,IF(L2791=LIST!$A$78,0,IF('CLAIM FORM'!$M$7="R&amp;D",0,IF(E2791="",LIST!$A$75,IF(F2791=LIST!$F$30,0,IFERROR(((VLOOKUP(E2791,'TRAINING CODE'!B:D,3,FALSE)*MIN(D2791,8))),LIST!$A$76)))))))</f>
        <v/>
      </c>
      <c r="L2791" s="183" t="str">
        <f>IF(B2791="","",IF('CLAIM FORM'!$M$7="",LIST!$A$77,IFERROR(VLOOKUP(B2791,'PHR (Project Hourly Rate)'!B:G,6,FALSE),LIST!$A$78)))</f>
        <v/>
      </c>
    </row>
    <row r="2792" spans="1:12" ht="36" customHeight="1">
      <c r="A2792" s="184">
        <v>2790</v>
      </c>
      <c r="B2792" s="46"/>
      <c r="C2792" s="47"/>
      <c r="D2792" s="48"/>
      <c r="E2792" s="49"/>
      <c r="F2792" s="49"/>
      <c r="G2792" s="41" t="str">
        <f>IF(C2792="","",VLOOKUP(WEEKDAY(C2792),LIST!$A$15:$B$21,2,FALSE))</f>
        <v/>
      </c>
      <c r="H2792" s="42" t="str">
        <f>IF(B2792="","",IF(L2792=LIST!$A$80,LIST!$A$78,IF(L2792=LIST!$A$81,LIST!$A$78,IF(L2792=LIST!$A$82,LIST!$A$78,IF(IFERROR(VLOOKUP(B2792,'PHR (Project Hourly Rate)'!B:G,6,FALSE),LIST!$A$78)=0,LIST!$A$79,L2792)))))</f>
        <v/>
      </c>
      <c r="I2792" s="42" t="str">
        <f>IF(B2792="","",IF(L2792=LIST!$A$75,"",IF(K2792=LIST!$A$76,LIST!$A$76,IF(L2792=LIST!$A$77,"",IF(L2792=LIST!$A$78,"",IF(L2792=LIST!$A$80,"",IF(L2792=LIST!$A$72,"",IF(L2792=LIST!$A$73,"",IF(L2792=LIST!$A$81,"",IF(L2792=LIST!$A$82,"",IF(L2792=LIST!$A$79,"",IF(K2792=LIST!$A$75,LIST!$A$75,ROUND(J2792*L2792,2)))))))))))))</f>
        <v/>
      </c>
      <c r="J2792" s="43">
        <f>IF(D2792="",0,IF(K2792=LIST!$A$75,0,IF(K2792=LIST!$A$76,0,IF(K2792=LIST!$A$77,0,IF(K2792=LIST!$A$78,0,(MIN(D2792,8)-K2792))))))</f>
        <v>0</v>
      </c>
      <c r="K2792" s="185" t="str">
        <f>IF(D2792="","",IF('CLAIM FORM'!$M$7="",0,IF(L2792=LIST!$A$78,0,IF('CLAIM FORM'!$M$7="R&amp;D",0,IF(E2792="",LIST!$A$75,IF(F2792=LIST!$F$30,0,IFERROR(((VLOOKUP(E2792,'TRAINING CODE'!B:D,3,FALSE)*MIN(D2792,8))),LIST!$A$76)))))))</f>
        <v/>
      </c>
      <c r="L2792" s="183" t="str">
        <f>IF(B2792="","",IF('CLAIM FORM'!$M$7="",LIST!$A$77,IFERROR(VLOOKUP(B2792,'PHR (Project Hourly Rate)'!B:G,6,FALSE),LIST!$A$78)))</f>
        <v/>
      </c>
    </row>
    <row r="2793" spans="1:12" ht="36" customHeight="1">
      <c r="A2793" s="184">
        <v>2791</v>
      </c>
      <c r="B2793" s="46"/>
      <c r="C2793" s="47"/>
      <c r="D2793" s="48"/>
      <c r="E2793" s="49"/>
      <c r="F2793" s="49"/>
      <c r="G2793" s="41" t="str">
        <f>IF(C2793="","",VLOOKUP(WEEKDAY(C2793),LIST!$A$15:$B$21,2,FALSE))</f>
        <v/>
      </c>
      <c r="H2793" s="42" t="str">
        <f>IF(B2793="","",IF(L2793=LIST!$A$80,LIST!$A$78,IF(L2793=LIST!$A$81,LIST!$A$78,IF(L2793=LIST!$A$82,LIST!$A$78,IF(IFERROR(VLOOKUP(B2793,'PHR (Project Hourly Rate)'!B:G,6,FALSE),LIST!$A$78)=0,LIST!$A$79,L2793)))))</f>
        <v/>
      </c>
      <c r="I2793" s="42" t="str">
        <f>IF(B2793="","",IF(L2793=LIST!$A$75,"",IF(K2793=LIST!$A$76,LIST!$A$76,IF(L2793=LIST!$A$77,"",IF(L2793=LIST!$A$78,"",IF(L2793=LIST!$A$80,"",IF(L2793=LIST!$A$72,"",IF(L2793=LIST!$A$73,"",IF(L2793=LIST!$A$81,"",IF(L2793=LIST!$A$82,"",IF(L2793=LIST!$A$79,"",IF(K2793=LIST!$A$75,LIST!$A$75,ROUND(J2793*L2793,2)))))))))))))</f>
        <v/>
      </c>
      <c r="J2793" s="43">
        <f>IF(D2793="",0,IF(K2793=LIST!$A$75,0,IF(K2793=LIST!$A$76,0,IF(K2793=LIST!$A$77,0,IF(K2793=LIST!$A$78,0,(MIN(D2793,8)-K2793))))))</f>
        <v>0</v>
      </c>
      <c r="K2793" s="185" t="str">
        <f>IF(D2793="","",IF('CLAIM FORM'!$M$7="",0,IF(L2793=LIST!$A$78,0,IF('CLAIM FORM'!$M$7="R&amp;D",0,IF(E2793="",LIST!$A$75,IF(F2793=LIST!$F$30,0,IFERROR(((VLOOKUP(E2793,'TRAINING CODE'!B:D,3,FALSE)*MIN(D2793,8))),LIST!$A$76)))))))</f>
        <v/>
      </c>
      <c r="L2793" s="183" t="str">
        <f>IF(B2793="","",IF('CLAIM FORM'!$M$7="",LIST!$A$77,IFERROR(VLOOKUP(B2793,'PHR (Project Hourly Rate)'!B:G,6,FALSE),LIST!$A$78)))</f>
        <v/>
      </c>
    </row>
    <row r="2794" spans="1:12" ht="36" customHeight="1">
      <c r="A2794" s="184">
        <v>2792</v>
      </c>
      <c r="B2794" s="46"/>
      <c r="C2794" s="47"/>
      <c r="D2794" s="48"/>
      <c r="E2794" s="49"/>
      <c r="F2794" s="49"/>
      <c r="G2794" s="41" t="str">
        <f>IF(C2794="","",VLOOKUP(WEEKDAY(C2794),LIST!$A$15:$B$21,2,FALSE))</f>
        <v/>
      </c>
      <c r="H2794" s="42" t="str">
        <f>IF(B2794="","",IF(L2794=LIST!$A$80,LIST!$A$78,IF(L2794=LIST!$A$81,LIST!$A$78,IF(L2794=LIST!$A$82,LIST!$A$78,IF(IFERROR(VLOOKUP(B2794,'PHR (Project Hourly Rate)'!B:G,6,FALSE),LIST!$A$78)=0,LIST!$A$79,L2794)))))</f>
        <v/>
      </c>
      <c r="I2794" s="42" t="str">
        <f>IF(B2794="","",IF(L2794=LIST!$A$75,"",IF(K2794=LIST!$A$76,LIST!$A$76,IF(L2794=LIST!$A$77,"",IF(L2794=LIST!$A$78,"",IF(L2794=LIST!$A$80,"",IF(L2794=LIST!$A$72,"",IF(L2794=LIST!$A$73,"",IF(L2794=LIST!$A$81,"",IF(L2794=LIST!$A$82,"",IF(L2794=LIST!$A$79,"",IF(K2794=LIST!$A$75,LIST!$A$75,ROUND(J2794*L2794,2)))))))))))))</f>
        <v/>
      </c>
      <c r="J2794" s="43">
        <f>IF(D2794="",0,IF(K2794=LIST!$A$75,0,IF(K2794=LIST!$A$76,0,IF(K2794=LIST!$A$77,0,IF(K2794=LIST!$A$78,0,(MIN(D2794,8)-K2794))))))</f>
        <v>0</v>
      </c>
      <c r="K2794" s="185" t="str">
        <f>IF(D2794="","",IF('CLAIM FORM'!$M$7="",0,IF(L2794=LIST!$A$78,0,IF('CLAIM FORM'!$M$7="R&amp;D",0,IF(E2794="",LIST!$A$75,IF(F2794=LIST!$F$30,0,IFERROR(((VLOOKUP(E2794,'TRAINING CODE'!B:D,3,FALSE)*MIN(D2794,8))),LIST!$A$76)))))))</f>
        <v/>
      </c>
      <c r="L2794" s="183" t="str">
        <f>IF(B2794="","",IF('CLAIM FORM'!$M$7="",LIST!$A$77,IFERROR(VLOOKUP(B2794,'PHR (Project Hourly Rate)'!B:G,6,FALSE),LIST!$A$78)))</f>
        <v/>
      </c>
    </row>
    <row r="2795" spans="1:12" ht="36" customHeight="1">
      <c r="A2795" s="184">
        <v>2793</v>
      </c>
      <c r="B2795" s="46"/>
      <c r="C2795" s="47"/>
      <c r="D2795" s="48"/>
      <c r="E2795" s="49"/>
      <c r="F2795" s="49"/>
      <c r="G2795" s="41" t="str">
        <f>IF(C2795="","",VLOOKUP(WEEKDAY(C2795),LIST!$A$15:$B$21,2,FALSE))</f>
        <v/>
      </c>
      <c r="H2795" s="42" t="str">
        <f>IF(B2795="","",IF(L2795=LIST!$A$80,LIST!$A$78,IF(L2795=LIST!$A$81,LIST!$A$78,IF(L2795=LIST!$A$82,LIST!$A$78,IF(IFERROR(VLOOKUP(B2795,'PHR (Project Hourly Rate)'!B:G,6,FALSE),LIST!$A$78)=0,LIST!$A$79,L2795)))))</f>
        <v/>
      </c>
      <c r="I2795" s="42" t="str">
        <f>IF(B2795="","",IF(L2795=LIST!$A$75,"",IF(K2795=LIST!$A$76,LIST!$A$76,IF(L2795=LIST!$A$77,"",IF(L2795=LIST!$A$78,"",IF(L2795=LIST!$A$80,"",IF(L2795=LIST!$A$72,"",IF(L2795=LIST!$A$73,"",IF(L2795=LIST!$A$81,"",IF(L2795=LIST!$A$82,"",IF(L2795=LIST!$A$79,"",IF(K2795=LIST!$A$75,LIST!$A$75,ROUND(J2795*L2795,2)))))))))))))</f>
        <v/>
      </c>
      <c r="J2795" s="43">
        <f>IF(D2795="",0,IF(K2795=LIST!$A$75,0,IF(K2795=LIST!$A$76,0,IF(K2795=LIST!$A$77,0,IF(K2795=LIST!$A$78,0,(MIN(D2795,8)-K2795))))))</f>
        <v>0</v>
      </c>
      <c r="K2795" s="185" t="str">
        <f>IF(D2795="","",IF('CLAIM FORM'!$M$7="",0,IF(L2795=LIST!$A$78,0,IF('CLAIM FORM'!$M$7="R&amp;D",0,IF(E2795="",LIST!$A$75,IF(F2795=LIST!$F$30,0,IFERROR(((VLOOKUP(E2795,'TRAINING CODE'!B:D,3,FALSE)*MIN(D2795,8))),LIST!$A$76)))))))</f>
        <v/>
      </c>
      <c r="L2795" s="183" t="str">
        <f>IF(B2795="","",IF('CLAIM FORM'!$M$7="",LIST!$A$77,IFERROR(VLOOKUP(B2795,'PHR (Project Hourly Rate)'!B:G,6,FALSE),LIST!$A$78)))</f>
        <v/>
      </c>
    </row>
    <row r="2796" spans="1:12" ht="36" customHeight="1">
      <c r="A2796" s="184">
        <v>2794</v>
      </c>
      <c r="B2796" s="46"/>
      <c r="C2796" s="47"/>
      <c r="D2796" s="48"/>
      <c r="E2796" s="49"/>
      <c r="F2796" s="49"/>
      <c r="G2796" s="41" t="str">
        <f>IF(C2796="","",VLOOKUP(WEEKDAY(C2796),LIST!$A$15:$B$21,2,FALSE))</f>
        <v/>
      </c>
      <c r="H2796" s="42" t="str">
        <f>IF(B2796="","",IF(L2796=LIST!$A$80,LIST!$A$78,IF(L2796=LIST!$A$81,LIST!$A$78,IF(L2796=LIST!$A$82,LIST!$A$78,IF(IFERROR(VLOOKUP(B2796,'PHR (Project Hourly Rate)'!B:G,6,FALSE),LIST!$A$78)=0,LIST!$A$79,L2796)))))</f>
        <v/>
      </c>
      <c r="I2796" s="42" t="str">
        <f>IF(B2796="","",IF(L2796=LIST!$A$75,"",IF(K2796=LIST!$A$76,LIST!$A$76,IF(L2796=LIST!$A$77,"",IF(L2796=LIST!$A$78,"",IF(L2796=LIST!$A$80,"",IF(L2796=LIST!$A$72,"",IF(L2796=LIST!$A$73,"",IF(L2796=LIST!$A$81,"",IF(L2796=LIST!$A$82,"",IF(L2796=LIST!$A$79,"",IF(K2796=LIST!$A$75,LIST!$A$75,ROUND(J2796*L2796,2)))))))))))))</f>
        <v/>
      </c>
      <c r="J2796" s="43">
        <f>IF(D2796="",0,IF(K2796=LIST!$A$75,0,IF(K2796=LIST!$A$76,0,IF(K2796=LIST!$A$77,0,IF(K2796=LIST!$A$78,0,(MIN(D2796,8)-K2796))))))</f>
        <v>0</v>
      </c>
      <c r="K2796" s="185" t="str">
        <f>IF(D2796="","",IF('CLAIM FORM'!$M$7="",0,IF(L2796=LIST!$A$78,0,IF('CLAIM FORM'!$M$7="R&amp;D",0,IF(E2796="",LIST!$A$75,IF(F2796=LIST!$F$30,0,IFERROR(((VLOOKUP(E2796,'TRAINING CODE'!B:D,3,FALSE)*MIN(D2796,8))),LIST!$A$76)))))))</f>
        <v/>
      </c>
      <c r="L2796" s="183" t="str">
        <f>IF(B2796="","",IF('CLAIM FORM'!$M$7="",LIST!$A$77,IFERROR(VLOOKUP(B2796,'PHR (Project Hourly Rate)'!B:G,6,FALSE),LIST!$A$78)))</f>
        <v/>
      </c>
    </row>
    <row r="2797" spans="1:12" ht="36" customHeight="1">
      <c r="A2797" s="184">
        <v>2795</v>
      </c>
      <c r="B2797" s="46"/>
      <c r="C2797" s="47"/>
      <c r="D2797" s="48"/>
      <c r="E2797" s="49"/>
      <c r="F2797" s="49"/>
      <c r="G2797" s="41" t="str">
        <f>IF(C2797="","",VLOOKUP(WEEKDAY(C2797),LIST!$A$15:$B$21,2,FALSE))</f>
        <v/>
      </c>
      <c r="H2797" s="42" t="str">
        <f>IF(B2797="","",IF(L2797=LIST!$A$80,LIST!$A$78,IF(L2797=LIST!$A$81,LIST!$A$78,IF(L2797=LIST!$A$82,LIST!$A$78,IF(IFERROR(VLOOKUP(B2797,'PHR (Project Hourly Rate)'!B:G,6,FALSE),LIST!$A$78)=0,LIST!$A$79,L2797)))))</f>
        <v/>
      </c>
      <c r="I2797" s="42" t="str">
        <f>IF(B2797="","",IF(L2797=LIST!$A$75,"",IF(K2797=LIST!$A$76,LIST!$A$76,IF(L2797=LIST!$A$77,"",IF(L2797=LIST!$A$78,"",IF(L2797=LIST!$A$80,"",IF(L2797=LIST!$A$72,"",IF(L2797=LIST!$A$73,"",IF(L2797=LIST!$A$81,"",IF(L2797=LIST!$A$82,"",IF(L2797=LIST!$A$79,"",IF(K2797=LIST!$A$75,LIST!$A$75,ROUND(J2797*L2797,2)))))))))))))</f>
        <v/>
      </c>
      <c r="J2797" s="43">
        <f>IF(D2797="",0,IF(K2797=LIST!$A$75,0,IF(K2797=LIST!$A$76,0,IF(K2797=LIST!$A$77,0,IF(K2797=LIST!$A$78,0,(MIN(D2797,8)-K2797))))))</f>
        <v>0</v>
      </c>
      <c r="K2797" s="185" t="str">
        <f>IF(D2797="","",IF('CLAIM FORM'!$M$7="",0,IF(L2797=LIST!$A$78,0,IF('CLAIM FORM'!$M$7="R&amp;D",0,IF(E2797="",LIST!$A$75,IF(F2797=LIST!$F$30,0,IFERROR(((VLOOKUP(E2797,'TRAINING CODE'!B:D,3,FALSE)*MIN(D2797,8))),LIST!$A$76)))))))</f>
        <v/>
      </c>
      <c r="L2797" s="183" t="str">
        <f>IF(B2797="","",IF('CLAIM FORM'!$M$7="",LIST!$A$77,IFERROR(VLOOKUP(B2797,'PHR (Project Hourly Rate)'!B:G,6,FALSE),LIST!$A$78)))</f>
        <v/>
      </c>
    </row>
    <row r="2798" spans="1:12" ht="36" customHeight="1">
      <c r="A2798" s="184">
        <v>2796</v>
      </c>
      <c r="B2798" s="46"/>
      <c r="C2798" s="47"/>
      <c r="D2798" s="48"/>
      <c r="E2798" s="49"/>
      <c r="F2798" s="49"/>
      <c r="G2798" s="41" t="str">
        <f>IF(C2798="","",VLOOKUP(WEEKDAY(C2798),LIST!$A$15:$B$21,2,FALSE))</f>
        <v/>
      </c>
      <c r="H2798" s="42" t="str">
        <f>IF(B2798="","",IF(L2798=LIST!$A$80,LIST!$A$78,IF(L2798=LIST!$A$81,LIST!$A$78,IF(L2798=LIST!$A$82,LIST!$A$78,IF(IFERROR(VLOOKUP(B2798,'PHR (Project Hourly Rate)'!B:G,6,FALSE),LIST!$A$78)=0,LIST!$A$79,L2798)))))</f>
        <v/>
      </c>
      <c r="I2798" s="42" t="str">
        <f>IF(B2798="","",IF(L2798=LIST!$A$75,"",IF(K2798=LIST!$A$76,LIST!$A$76,IF(L2798=LIST!$A$77,"",IF(L2798=LIST!$A$78,"",IF(L2798=LIST!$A$80,"",IF(L2798=LIST!$A$72,"",IF(L2798=LIST!$A$73,"",IF(L2798=LIST!$A$81,"",IF(L2798=LIST!$A$82,"",IF(L2798=LIST!$A$79,"",IF(K2798=LIST!$A$75,LIST!$A$75,ROUND(J2798*L2798,2)))))))))))))</f>
        <v/>
      </c>
      <c r="J2798" s="43">
        <f>IF(D2798="",0,IF(K2798=LIST!$A$75,0,IF(K2798=LIST!$A$76,0,IF(K2798=LIST!$A$77,0,IF(K2798=LIST!$A$78,0,(MIN(D2798,8)-K2798))))))</f>
        <v>0</v>
      </c>
      <c r="K2798" s="185" t="str">
        <f>IF(D2798="","",IF('CLAIM FORM'!$M$7="",0,IF(L2798=LIST!$A$78,0,IF('CLAIM FORM'!$M$7="R&amp;D",0,IF(E2798="",LIST!$A$75,IF(F2798=LIST!$F$30,0,IFERROR(((VLOOKUP(E2798,'TRAINING CODE'!B:D,3,FALSE)*MIN(D2798,8))),LIST!$A$76)))))))</f>
        <v/>
      </c>
      <c r="L2798" s="183" t="str">
        <f>IF(B2798="","",IF('CLAIM FORM'!$M$7="",LIST!$A$77,IFERROR(VLOOKUP(B2798,'PHR (Project Hourly Rate)'!B:G,6,FALSE),LIST!$A$78)))</f>
        <v/>
      </c>
    </row>
    <row r="2799" spans="1:12" ht="36" customHeight="1">
      <c r="A2799" s="184">
        <v>2797</v>
      </c>
      <c r="B2799" s="46"/>
      <c r="C2799" s="47"/>
      <c r="D2799" s="48"/>
      <c r="E2799" s="49"/>
      <c r="F2799" s="49"/>
      <c r="G2799" s="41" t="str">
        <f>IF(C2799="","",VLOOKUP(WEEKDAY(C2799),LIST!$A$15:$B$21,2,FALSE))</f>
        <v/>
      </c>
      <c r="H2799" s="42" t="str">
        <f>IF(B2799="","",IF(L2799=LIST!$A$80,LIST!$A$78,IF(L2799=LIST!$A$81,LIST!$A$78,IF(L2799=LIST!$A$82,LIST!$A$78,IF(IFERROR(VLOOKUP(B2799,'PHR (Project Hourly Rate)'!B:G,6,FALSE),LIST!$A$78)=0,LIST!$A$79,L2799)))))</f>
        <v/>
      </c>
      <c r="I2799" s="42" t="str">
        <f>IF(B2799="","",IF(L2799=LIST!$A$75,"",IF(K2799=LIST!$A$76,LIST!$A$76,IF(L2799=LIST!$A$77,"",IF(L2799=LIST!$A$78,"",IF(L2799=LIST!$A$80,"",IF(L2799=LIST!$A$72,"",IF(L2799=LIST!$A$73,"",IF(L2799=LIST!$A$81,"",IF(L2799=LIST!$A$82,"",IF(L2799=LIST!$A$79,"",IF(K2799=LIST!$A$75,LIST!$A$75,ROUND(J2799*L2799,2)))))))))))))</f>
        <v/>
      </c>
      <c r="J2799" s="43">
        <f>IF(D2799="",0,IF(K2799=LIST!$A$75,0,IF(K2799=LIST!$A$76,0,IF(K2799=LIST!$A$77,0,IF(K2799=LIST!$A$78,0,(MIN(D2799,8)-K2799))))))</f>
        <v>0</v>
      </c>
      <c r="K2799" s="185" t="str">
        <f>IF(D2799="","",IF('CLAIM FORM'!$M$7="",0,IF(L2799=LIST!$A$78,0,IF('CLAIM FORM'!$M$7="R&amp;D",0,IF(E2799="",LIST!$A$75,IF(F2799=LIST!$F$30,0,IFERROR(((VLOOKUP(E2799,'TRAINING CODE'!B:D,3,FALSE)*MIN(D2799,8))),LIST!$A$76)))))))</f>
        <v/>
      </c>
      <c r="L2799" s="183" t="str">
        <f>IF(B2799="","",IF('CLAIM FORM'!$M$7="",LIST!$A$77,IFERROR(VLOOKUP(B2799,'PHR (Project Hourly Rate)'!B:G,6,FALSE),LIST!$A$78)))</f>
        <v/>
      </c>
    </row>
    <row r="2800" spans="1:12" ht="36" customHeight="1">
      <c r="A2800" s="184">
        <v>2798</v>
      </c>
      <c r="B2800" s="46"/>
      <c r="C2800" s="47"/>
      <c r="D2800" s="48"/>
      <c r="E2800" s="49"/>
      <c r="F2800" s="49"/>
      <c r="G2800" s="41" t="str">
        <f>IF(C2800="","",VLOOKUP(WEEKDAY(C2800),LIST!$A$15:$B$21,2,FALSE))</f>
        <v/>
      </c>
      <c r="H2800" s="42" t="str">
        <f>IF(B2800="","",IF(L2800=LIST!$A$80,LIST!$A$78,IF(L2800=LIST!$A$81,LIST!$A$78,IF(L2800=LIST!$A$82,LIST!$A$78,IF(IFERROR(VLOOKUP(B2800,'PHR (Project Hourly Rate)'!B:G,6,FALSE),LIST!$A$78)=0,LIST!$A$79,L2800)))))</f>
        <v/>
      </c>
      <c r="I2800" s="42" t="str">
        <f>IF(B2800="","",IF(L2800=LIST!$A$75,"",IF(K2800=LIST!$A$76,LIST!$A$76,IF(L2800=LIST!$A$77,"",IF(L2800=LIST!$A$78,"",IF(L2800=LIST!$A$80,"",IF(L2800=LIST!$A$72,"",IF(L2800=LIST!$A$73,"",IF(L2800=LIST!$A$81,"",IF(L2800=LIST!$A$82,"",IF(L2800=LIST!$A$79,"",IF(K2800=LIST!$A$75,LIST!$A$75,ROUND(J2800*L2800,2)))))))))))))</f>
        <v/>
      </c>
      <c r="J2800" s="43">
        <f>IF(D2800="",0,IF(K2800=LIST!$A$75,0,IF(K2800=LIST!$A$76,0,IF(K2800=LIST!$A$77,0,IF(K2800=LIST!$A$78,0,(MIN(D2800,8)-K2800))))))</f>
        <v>0</v>
      </c>
      <c r="K2800" s="185" t="str">
        <f>IF(D2800="","",IF('CLAIM FORM'!$M$7="",0,IF(L2800=LIST!$A$78,0,IF('CLAIM FORM'!$M$7="R&amp;D",0,IF(E2800="",LIST!$A$75,IF(F2800=LIST!$F$30,0,IFERROR(((VLOOKUP(E2800,'TRAINING CODE'!B:D,3,FALSE)*MIN(D2800,8))),LIST!$A$76)))))))</f>
        <v/>
      </c>
      <c r="L2800" s="183" t="str">
        <f>IF(B2800="","",IF('CLAIM FORM'!$M$7="",LIST!$A$77,IFERROR(VLOOKUP(B2800,'PHR (Project Hourly Rate)'!B:G,6,FALSE),LIST!$A$78)))</f>
        <v/>
      </c>
    </row>
    <row r="2801" spans="1:12" ht="36" customHeight="1">
      <c r="A2801" s="184">
        <v>2799</v>
      </c>
      <c r="B2801" s="46"/>
      <c r="C2801" s="47"/>
      <c r="D2801" s="48"/>
      <c r="E2801" s="49"/>
      <c r="F2801" s="49"/>
      <c r="G2801" s="41" t="str">
        <f>IF(C2801="","",VLOOKUP(WEEKDAY(C2801),LIST!$A$15:$B$21,2,FALSE))</f>
        <v/>
      </c>
      <c r="H2801" s="42" t="str">
        <f>IF(B2801="","",IF(L2801=LIST!$A$80,LIST!$A$78,IF(L2801=LIST!$A$81,LIST!$A$78,IF(L2801=LIST!$A$82,LIST!$A$78,IF(IFERROR(VLOOKUP(B2801,'PHR (Project Hourly Rate)'!B:G,6,FALSE),LIST!$A$78)=0,LIST!$A$79,L2801)))))</f>
        <v/>
      </c>
      <c r="I2801" s="42" t="str">
        <f>IF(B2801="","",IF(L2801=LIST!$A$75,"",IF(K2801=LIST!$A$76,LIST!$A$76,IF(L2801=LIST!$A$77,"",IF(L2801=LIST!$A$78,"",IF(L2801=LIST!$A$80,"",IF(L2801=LIST!$A$72,"",IF(L2801=LIST!$A$73,"",IF(L2801=LIST!$A$81,"",IF(L2801=LIST!$A$82,"",IF(L2801=LIST!$A$79,"",IF(K2801=LIST!$A$75,LIST!$A$75,ROUND(J2801*L2801,2)))))))))))))</f>
        <v/>
      </c>
      <c r="J2801" s="43">
        <f>IF(D2801="",0,IF(K2801=LIST!$A$75,0,IF(K2801=LIST!$A$76,0,IF(K2801=LIST!$A$77,0,IF(K2801=LIST!$A$78,0,(MIN(D2801,8)-K2801))))))</f>
        <v>0</v>
      </c>
      <c r="K2801" s="185" t="str">
        <f>IF(D2801="","",IF('CLAIM FORM'!$M$7="",0,IF(L2801=LIST!$A$78,0,IF('CLAIM FORM'!$M$7="R&amp;D",0,IF(E2801="",LIST!$A$75,IF(F2801=LIST!$F$30,0,IFERROR(((VLOOKUP(E2801,'TRAINING CODE'!B:D,3,FALSE)*MIN(D2801,8))),LIST!$A$76)))))))</f>
        <v/>
      </c>
      <c r="L2801" s="183" t="str">
        <f>IF(B2801="","",IF('CLAIM FORM'!$M$7="",LIST!$A$77,IFERROR(VLOOKUP(B2801,'PHR (Project Hourly Rate)'!B:G,6,FALSE),LIST!$A$78)))</f>
        <v/>
      </c>
    </row>
    <row r="2802" spans="1:12" ht="36" customHeight="1">
      <c r="A2802" s="184">
        <v>2800</v>
      </c>
      <c r="B2802" s="46"/>
      <c r="C2802" s="47"/>
      <c r="D2802" s="48"/>
      <c r="E2802" s="49"/>
      <c r="F2802" s="49"/>
      <c r="G2802" s="41" t="str">
        <f>IF(C2802="","",VLOOKUP(WEEKDAY(C2802),LIST!$A$15:$B$21,2,FALSE))</f>
        <v/>
      </c>
      <c r="H2802" s="42" t="str">
        <f>IF(B2802="","",IF(L2802=LIST!$A$80,LIST!$A$78,IF(L2802=LIST!$A$81,LIST!$A$78,IF(L2802=LIST!$A$82,LIST!$A$78,IF(IFERROR(VLOOKUP(B2802,'PHR (Project Hourly Rate)'!B:G,6,FALSE),LIST!$A$78)=0,LIST!$A$79,L2802)))))</f>
        <v/>
      </c>
      <c r="I2802" s="42" t="str">
        <f>IF(B2802="","",IF(L2802=LIST!$A$75,"",IF(K2802=LIST!$A$76,LIST!$A$76,IF(L2802=LIST!$A$77,"",IF(L2802=LIST!$A$78,"",IF(L2802=LIST!$A$80,"",IF(L2802=LIST!$A$72,"",IF(L2802=LIST!$A$73,"",IF(L2802=LIST!$A$81,"",IF(L2802=LIST!$A$82,"",IF(L2802=LIST!$A$79,"",IF(K2802=LIST!$A$75,LIST!$A$75,ROUND(J2802*L2802,2)))))))))))))</f>
        <v/>
      </c>
      <c r="J2802" s="43">
        <f>IF(D2802="",0,IF(K2802=LIST!$A$75,0,IF(K2802=LIST!$A$76,0,IF(K2802=LIST!$A$77,0,IF(K2802=LIST!$A$78,0,(MIN(D2802,8)-K2802))))))</f>
        <v>0</v>
      </c>
      <c r="K2802" s="185" t="str">
        <f>IF(D2802="","",IF('CLAIM FORM'!$M$7="",0,IF(L2802=LIST!$A$78,0,IF('CLAIM FORM'!$M$7="R&amp;D",0,IF(E2802="",LIST!$A$75,IF(F2802=LIST!$F$30,0,IFERROR(((VLOOKUP(E2802,'TRAINING CODE'!B:D,3,FALSE)*MIN(D2802,8))),LIST!$A$76)))))))</f>
        <v/>
      </c>
      <c r="L2802" s="183" t="str">
        <f>IF(B2802="","",IF('CLAIM FORM'!$M$7="",LIST!$A$77,IFERROR(VLOOKUP(B2802,'PHR (Project Hourly Rate)'!B:G,6,FALSE),LIST!$A$78)))</f>
        <v/>
      </c>
    </row>
    <row r="2803" spans="1:12" ht="36" customHeight="1">
      <c r="A2803" s="184">
        <v>2801</v>
      </c>
      <c r="B2803" s="46"/>
      <c r="C2803" s="47"/>
      <c r="D2803" s="48"/>
      <c r="E2803" s="49"/>
      <c r="F2803" s="49"/>
      <c r="G2803" s="41" t="str">
        <f>IF(C2803="","",VLOOKUP(WEEKDAY(C2803),LIST!$A$15:$B$21,2,FALSE))</f>
        <v/>
      </c>
      <c r="H2803" s="42" t="str">
        <f>IF(B2803="","",IF(L2803=LIST!$A$80,LIST!$A$78,IF(L2803=LIST!$A$81,LIST!$A$78,IF(L2803=LIST!$A$82,LIST!$A$78,IF(IFERROR(VLOOKUP(B2803,'PHR (Project Hourly Rate)'!B:G,6,FALSE),LIST!$A$78)=0,LIST!$A$79,L2803)))))</f>
        <v/>
      </c>
      <c r="I2803" s="42" t="str">
        <f>IF(B2803="","",IF(L2803=LIST!$A$75,"",IF(K2803=LIST!$A$76,LIST!$A$76,IF(L2803=LIST!$A$77,"",IF(L2803=LIST!$A$78,"",IF(L2803=LIST!$A$80,"",IF(L2803=LIST!$A$72,"",IF(L2803=LIST!$A$73,"",IF(L2803=LIST!$A$81,"",IF(L2803=LIST!$A$82,"",IF(L2803=LIST!$A$79,"",IF(K2803=LIST!$A$75,LIST!$A$75,ROUND(J2803*L2803,2)))))))))))))</f>
        <v/>
      </c>
      <c r="J2803" s="43">
        <f>IF(D2803="",0,IF(K2803=LIST!$A$75,0,IF(K2803=LIST!$A$76,0,IF(K2803=LIST!$A$77,0,IF(K2803=LIST!$A$78,0,(MIN(D2803,8)-K2803))))))</f>
        <v>0</v>
      </c>
      <c r="K2803" s="185" t="str">
        <f>IF(D2803="","",IF('CLAIM FORM'!$M$7="",0,IF(L2803=LIST!$A$78,0,IF('CLAIM FORM'!$M$7="R&amp;D",0,IF(E2803="",LIST!$A$75,IF(F2803=LIST!$F$30,0,IFERROR(((VLOOKUP(E2803,'TRAINING CODE'!B:D,3,FALSE)*MIN(D2803,8))),LIST!$A$76)))))))</f>
        <v/>
      </c>
      <c r="L2803" s="183" t="str">
        <f>IF(B2803="","",IF('CLAIM FORM'!$M$7="",LIST!$A$77,IFERROR(VLOOKUP(B2803,'PHR (Project Hourly Rate)'!B:G,6,FALSE),LIST!$A$78)))</f>
        <v/>
      </c>
    </row>
    <row r="2804" spans="1:12" ht="36" customHeight="1">
      <c r="A2804" s="184">
        <v>2802</v>
      </c>
      <c r="B2804" s="46"/>
      <c r="C2804" s="47"/>
      <c r="D2804" s="48"/>
      <c r="E2804" s="49"/>
      <c r="F2804" s="49"/>
      <c r="G2804" s="41" t="str">
        <f>IF(C2804="","",VLOOKUP(WEEKDAY(C2804),LIST!$A$15:$B$21,2,FALSE))</f>
        <v/>
      </c>
      <c r="H2804" s="42" t="str">
        <f>IF(B2804="","",IF(L2804=LIST!$A$80,LIST!$A$78,IF(L2804=LIST!$A$81,LIST!$A$78,IF(L2804=LIST!$A$82,LIST!$A$78,IF(IFERROR(VLOOKUP(B2804,'PHR (Project Hourly Rate)'!B:G,6,FALSE),LIST!$A$78)=0,LIST!$A$79,L2804)))))</f>
        <v/>
      </c>
      <c r="I2804" s="42" t="str">
        <f>IF(B2804="","",IF(L2804=LIST!$A$75,"",IF(K2804=LIST!$A$76,LIST!$A$76,IF(L2804=LIST!$A$77,"",IF(L2804=LIST!$A$78,"",IF(L2804=LIST!$A$80,"",IF(L2804=LIST!$A$72,"",IF(L2804=LIST!$A$73,"",IF(L2804=LIST!$A$81,"",IF(L2804=LIST!$A$82,"",IF(L2804=LIST!$A$79,"",IF(K2804=LIST!$A$75,LIST!$A$75,ROUND(J2804*L2804,2)))))))))))))</f>
        <v/>
      </c>
      <c r="J2804" s="43">
        <f>IF(D2804="",0,IF(K2804=LIST!$A$75,0,IF(K2804=LIST!$A$76,0,IF(K2804=LIST!$A$77,0,IF(K2804=LIST!$A$78,0,(MIN(D2804,8)-K2804))))))</f>
        <v>0</v>
      </c>
      <c r="K2804" s="185" t="str">
        <f>IF(D2804="","",IF('CLAIM FORM'!$M$7="",0,IF(L2804=LIST!$A$78,0,IF('CLAIM FORM'!$M$7="R&amp;D",0,IF(E2804="",LIST!$A$75,IF(F2804=LIST!$F$30,0,IFERROR(((VLOOKUP(E2804,'TRAINING CODE'!B:D,3,FALSE)*MIN(D2804,8))),LIST!$A$76)))))))</f>
        <v/>
      </c>
      <c r="L2804" s="183" t="str">
        <f>IF(B2804="","",IF('CLAIM FORM'!$M$7="",LIST!$A$77,IFERROR(VLOOKUP(B2804,'PHR (Project Hourly Rate)'!B:G,6,FALSE),LIST!$A$78)))</f>
        <v/>
      </c>
    </row>
    <row r="2805" spans="1:12" ht="36" customHeight="1">
      <c r="A2805" s="184">
        <v>2803</v>
      </c>
      <c r="B2805" s="46"/>
      <c r="C2805" s="47"/>
      <c r="D2805" s="48"/>
      <c r="E2805" s="49"/>
      <c r="F2805" s="49"/>
      <c r="G2805" s="41" t="str">
        <f>IF(C2805="","",VLOOKUP(WEEKDAY(C2805),LIST!$A$15:$B$21,2,FALSE))</f>
        <v/>
      </c>
      <c r="H2805" s="42" t="str">
        <f>IF(B2805="","",IF(L2805=LIST!$A$80,LIST!$A$78,IF(L2805=LIST!$A$81,LIST!$A$78,IF(L2805=LIST!$A$82,LIST!$A$78,IF(IFERROR(VLOOKUP(B2805,'PHR (Project Hourly Rate)'!B:G,6,FALSE),LIST!$A$78)=0,LIST!$A$79,L2805)))))</f>
        <v/>
      </c>
      <c r="I2805" s="42" t="str">
        <f>IF(B2805="","",IF(L2805=LIST!$A$75,"",IF(K2805=LIST!$A$76,LIST!$A$76,IF(L2805=LIST!$A$77,"",IF(L2805=LIST!$A$78,"",IF(L2805=LIST!$A$80,"",IF(L2805=LIST!$A$72,"",IF(L2805=LIST!$A$73,"",IF(L2805=LIST!$A$81,"",IF(L2805=LIST!$A$82,"",IF(L2805=LIST!$A$79,"",IF(K2805=LIST!$A$75,LIST!$A$75,ROUND(J2805*L2805,2)))))))))))))</f>
        <v/>
      </c>
      <c r="J2805" s="43">
        <f>IF(D2805="",0,IF(K2805=LIST!$A$75,0,IF(K2805=LIST!$A$76,0,IF(K2805=LIST!$A$77,0,IF(K2805=LIST!$A$78,0,(MIN(D2805,8)-K2805))))))</f>
        <v>0</v>
      </c>
      <c r="K2805" s="185" t="str">
        <f>IF(D2805="","",IF('CLAIM FORM'!$M$7="",0,IF(L2805=LIST!$A$78,0,IF('CLAIM FORM'!$M$7="R&amp;D",0,IF(E2805="",LIST!$A$75,IF(F2805=LIST!$F$30,0,IFERROR(((VLOOKUP(E2805,'TRAINING CODE'!B:D,3,FALSE)*MIN(D2805,8))),LIST!$A$76)))))))</f>
        <v/>
      </c>
      <c r="L2805" s="183" t="str">
        <f>IF(B2805="","",IF('CLAIM FORM'!$M$7="",LIST!$A$77,IFERROR(VLOOKUP(B2805,'PHR (Project Hourly Rate)'!B:G,6,FALSE),LIST!$A$78)))</f>
        <v/>
      </c>
    </row>
    <row r="2806" spans="1:12" ht="36" customHeight="1">
      <c r="A2806" s="184">
        <v>2804</v>
      </c>
      <c r="B2806" s="46"/>
      <c r="C2806" s="47"/>
      <c r="D2806" s="48"/>
      <c r="E2806" s="49"/>
      <c r="F2806" s="49"/>
      <c r="G2806" s="41" t="str">
        <f>IF(C2806="","",VLOOKUP(WEEKDAY(C2806),LIST!$A$15:$B$21,2,FALSE))</f>
        <v/>
      </c>
      <c r="H2806" s="42" t="str">
        <f>IF(B2806="","",IF(L2806=LIST!$A$80,LIST!$A$78,IF(L2806=LIST!$A$81,LIST!$A$78,IF(L2806=LIST!$A$82,LIST!$A$78,IF(IFERROR(VLOOKUP(B2806,'PHR (Project Hourly Rate)'!B:G,6,FALSE),LIST!$A$78)=0,LIST!$A$79,L2806)))))</f>
        <v/>
      </c>
      <c r="I2806" s="42" t="str">
        <f>IF(B2806="","",IF(L2806=LIST!$A$75,"",IF(K2806=LIST!$A$76,LIST!$A$76,IF(L2806=LIST!$A$77,"",IF(L2806=LIST!$A$78,"",IF(L2806=LIST!$A$80,"",IF(L2806=LIST!$A$72,"",IF(L2806=LIST!$A$73,"",IF(L2806=LIST!$A$81,"",IF(L2806=LIST!$A$82,"",IF(L2806=LIST!$A$79,"",IF(K2806=LIST!$A$75,LIST!$A$75,ROUND(J2806*L2806,2)))))))))))))</f>
        <v/>
      </c>
      <c r="J2806" s="43">
        <f>IF(D2806="",0,IF(K2806=LIST!$A$75,0,IF(K2806=LIST!$A$76,0,IF(K2806=LIST!$A$77,0,IF(K2806=LIST!$A$78,0,(MIN(D2806,8)-K2806))))))</f>
        <v>0</v>
      </c>
      <c r="K2806" s="185" t="str">
        <f>IF(D2806="","",IF('CLAIM FORM'!$M$7="",0,IF(L2806=LIST!$A$78,0,IF('CLAIM FORM'!$M$7="R&amp;D",0,IF(E2806="",LIST!$A$75,IF(F2806=LIST!$F$30,0,IFERROR(((VLOOKUP(E2806,'TRAINING CODE'!B:D,3,FALSE)*MIN(D2806,8))),LIST!$A$76)))))))</f>
        <v/>
      </c>
      <c r="L2806" s="183" t="str">
        <f>IF(B2806="","",IF('CLAIM FORM'!$M$7="",LIST!$A$77,IFERROR(VLOOKUP(B2806,'PHR (Project Hourly Rate)'!B:G,6,FALSE),LIST!$A$78)))</f>
        <v/>
      </c>
    </row>
    <row r="2807" spans="1:12" ht="36" customHeight="1">
      <c r="A2807" s="184">
        <v>2805</v>
      </c>
      <c r="B2807" s="46"/>
      <c r="C2807" s="47"/>
      <c r="D2807" s="48"/>
      <c r="E2807" s="49"/>
      <c r="F2807" s="49"/>
      <c r="G2807" s="41" t="str">
        <f>IF(C2807="","",VLOOKUP(WEEKDAY(C2807),LIST!$A$15:$B$21,2,FALSE))</f>
        <v/>
      </c>
      <c r="H2807" s="42" t="str">
        <f>IF(B2807="","",IF(L2807=LIST!$A$80,LIST!$A$78,IF(L2807=LIST!$A$81,LIST!$A$78,IF(L2807=LIST!$A$82,LIST!$A$78,IF(IFERROR(VLOOKUP(B2807,'PHR (Project Hourly Rate)'!B:G,6,FALSE),LIST!$A$78)=0,LIST!$A$79,L2807)))))</f>
        <v/>
      </c>
      <c r="I2807" s="42" t="str">
        <f>IF(B2807="","",IF(L2807=LIST!$A$75,"",IF(K2807=LIST!$A$76,LIST!$A$76,IF(L2807=LIST!$A$77,"",IF(L2807=LIST!$A$78,"",IF(L2807=LIST!$A$80,"",IF(L2807=LIST!$A$72,"",IF(L2807=LIST!$A$73,"",IF(L2807=LIST!$A$81,"",IF(L2807=LIST!$A$82,"",IF(L2807=LIST!$A$79,"",IF(K2807=LIST!$A$75,LIST!$A$75,ROUND(J2807*L2807,2)))))))))))))</f>
        <v/>
      </c>
      <c r="J2807" s="43">
        <f>IF(D2807="",0,IF(K2807=LIST!$A$75,0,IF(K2807=LIST!$A$76,0,IF(K2807=LIST!$A$77,0,IF(K2807=LIST!$A$78,0,(MIN(D2807,8)-K2807))))))</f>
        <v>0</v>
      </c>
      <c r="K2807" s="185" t="str">
        <f>IF(D2807="","",IF('CLAIM FORM'!$M$7="",0,IF(L2807=LIST!$A$78,0,IF('CLAIM FORM'!$M$7="R&amp;D",0,IF(E2807="",LIST!$A$75,IF(F2807=LIST!$F$30,0,IFERROR(((VLOOKUP(E2807,'TRAINING CODE'!B:D,3,FALSE)*MIN(D2807,8))),LIST!$A$76)))))))</f>
        <v/>
      </c>
      <c r="L2807" s="183" t="str">
        <f>IF(B2807="","",IF('CLAIM FORM'!$M$7="",LIST!$A$77,IFERROR(VLOOKUP(B2807,'PHR (Project Hourly Rate)'!B:G,6,FALSE),LIST!$A$78)))</f>
        <v/>
      </c>
    </row>
    <row r="2808" spans="1:12" ht="36" customHeight="1">
      <c r="A2808" s="184">
        <v>2806</v>
      </c>
      <c r="B2808" s="46"/>
      <c r="C2808" s="47"/>
      <c r="D2808" s="48"/>
      <c r="E2808" s="49"/>
      <c r="F2808" s="49"/>
      <c r="G2808" s="41" t="str">
        <f>IF(C2808="","",VLOOKUP(WEEKDAY(C2808),LIST!$A$15:$B$21,2,FALSE))</f>
        <v/>
      </c>
      <c r="H2808" s="42" t="str">
        <f>IF(B2808="","",IF(L2808=LIST!$A$80,LIST!$A$78,IF(L2808=LIST!$A$81,LIST!$A$78,IF(L2808=LIST!$A$82,LIST!$A$78,IF(IFERROR(VLOOKUP(B2808,'PHR (Project Hourly Rate)'!B:G,6,FALSE),LIST!$A$78)=0,LIST!$A$79,L2808)))))</f>
        <v/>
      </c>
      <c r="I2808" s="42" t="str">
        <f>IF(B2808="","",IF(L2808=LIST!$A$75,"",IF(K2808=LIST!$A$76,LIST!$A$76,IF(L2808=LIST!$A$77,"",IF(L2808=LIST!$A$78,"",IF(L2808=LIST!$A$80,"",IF(L2808=LIST!$A$72,"",IF(L2808=LIST!$A$73,"",IF(L2808=LIST!$A$81,"",IF(L2808=LIST!$A$82,"",IF(L2808=LIST!$A$79,"",IF(K2808=LIST!$A$75,LIST!$A$75,ROUND(J2808*L2808,2)))))))))))))</f>
        <v/>
      </c>
      <c r="J2808" s="43">
        <f>IF(D2808="",0,IF(K2808=LIST!$A$75,0,IF(K2808=LIST!$A$76,0,IF(K2808=LIST!$A$77,0,IF(K2808=LIST!$A$78,0,(MIN(D2808,8)-K2808))))))</f>
        <v>0</v>
      </c>
      <c r="K2808" s="185" t="str">
        <f>IF(D2808="","",IF('CLAIM FORM'!$M$7="",0,IF(L2808=LIST!$A$78,0,IF('CLAIM FORM'!$M$7="R&amp;D",0,IF(E2808="",LIST!$A$75,IF(F2808=LIST!$F$30,0,IFERROR(((VLOOKUP(E2808,'TRAINING CODE'!B:D,3,FALSE)*MIN(D2808,8))),LIST!$A$76)))))))</f>
        <v/>
      </c>
      <c r="L2808" s="183" t="str">
        <f>IF(B2808="","",IF('CLAIM FORM'!$M$7="",LIST!$A$77,IFERROR(VLOOKUP(B2808,'PHR (Project Hourly Rate)'!B:G,6,FALSE),LIST!$A$78)))</f>
        <v/>
      </c>
    </row>
    <row r="2809" spans="1:12" ht="36" customHeight="1">
      <c r="A2809" s="184">
        <v>2807</v>
      </c>
      <c r="B2809" s="46"/>
      <c r="C2809" s="47"/>
      <c r="D2809" s="48"/>
      <c r="E2809" s="49"/>
      <c r="F2809" s="49"/>
      <c r="G2809" s="41" t="str">
        <f>IF(C2809="","",VLOOKUP(WEEKDAY(C2809),LIST!$A$15:$B$21,2,FALSE))</f>
        <v/>
      </c>
      <c r="H2809" s="42" t="str">
        <f>IF(B2809="","",IF(L2809=LIST!$A$80,LIST!$A$78,IF(L2809=LIST!$A$81,LIST!$A$78,IF(L2809=LIST!$A$82,LIST!$A$78,IF(IFERROR(VLOOKUP(B2809,'PHR (Project Hourly Rate)'!B:G,6,FALSE),LIST!$A$78)=0,LIST!$A$79,L2809)))))</f>
        <v/>
      </c>
      <c r="I2809" s="42" t="str">
        <f>IF(B2809="","",IF(L2809=LIST!$A$75,"",IF(K2809=LIST!$A$76,LIST!$A$76,IF(L2809=LIST!$A$77,"",IF(L2809=LIST!$A$78,"",IF(L2809=LIST!$A$80,"",IF(L2809=LIST!$A$72,"",IF(L2809=LIST!$A$73,"",IF(L2809=LIST!$A$81,"",IF(L2809=LIST!$A$82,"",IF(L2809=LIST!$A$79,"",IF(K2809=LIST!$A$75,LIST!$A$75,ROUND(J2809*L2809,2)))))))))))))</f>
        <v/>
      </c>
      <c r="J2809" s="43">
        <f>IF(D2809="",0,IF(K2809=LIST!$A$75,0,IF(K2809=LIST!$A$76,0,IF(K2809=LIST!$A$77,0,IF(K2809=LIST!$A$78,0,(MIN(D2809,8)-K2809))))))</f>
        <v>0</v>
      </c>
      <c r="K2809" s="185" t="str">
        <f>IF(D2809="","",IF('CLAIM FORM'!$M$7="",0,IF(L2809=LIST!$A$78,0,IF('CLAIM FORM'!$M$7="R&amp;D",0,IF(E2809="",LIST!$A$75,IF(F2809=LIST!$F$30,0,IFERROR(((VLOOKUP(E2809,'TRAINING CODE'!B:D,3,FALSE)*MIN(D2809,8))),LIST!$A$76)))))))</f>
        <v/>
      </c>
      <c r="L2809" s="183" t="str">
        <f>IF(B2809="","",IF('CLAIM FORM'!$M$7="",LIST!$A$77,IFERROR(VLOOKUP(B2809,'PHR (Project Hourly Rate)'!B:G,6,FALSE),LIST!$A$78)))</f>
        <v/>
      </c>
    </row>
    <row r="2810" spans="1:12" ht="36" customHeight="1">
      <c r="A2810" s="184">
        <v>2808</v>
      </c>
      <c r="B2810" s="46"/>
      <c r="C2810" s="47"/>
      <c r="D2810" s="48"/>
      <c r="E2810" s="49"/>
      <c r="F2810" s="49"/>
      <c r="G2810" s="41" t="str">
        <f>IF(C2810="","",VLOOKUP(WEEKDAY(C2810),LIST!$A$15:$B$21,2,FALSE))</f>
        <v/>
      </c>
      <c r="H2810" s="42" t="str">
        <f>IF(B2810="","",IF(L2810=LIST!$A$80,LIST!$A$78,IF(L2810=LIST!$A$81,LIST!$A$78,IF(L2810=LIST!$A$82,LIST!$A$78,IF(IFERROR(VLOOKUP(B2810,'PHR (Project Hourly Rate)'!B:G,6,FALSE),LIST!$A$78)=0,LIST!$A$79,L2810)))))</f>
        <v/>
      </c>
      <c r="I2810" s="42" t="str">
        <f>IF(B2810="","",IF(L2810=LIST!$A$75,"",IF(K2810=LIST!$A$76,LIST!$A$76,IF(L2810=LIST!$A$77,"",IF(L2810=LIST!$A$78,"",IF(L2810=LIST!$A$80,"",IF(L2810=LIST!$A$72,"",IF(L2810=LIST!$A$73,"",IF(L2810=LIST!$A$81,"",IF(L2810=LIST!$A$82,"",IF(L2810=LIST!$A$79,"",IF(K2810=LIST!$A$75,LIST!$A$75,ROUND(J2810*L2810,2)))))))))))))</f>
        <v/>
      </c>
      <c r="J2810" s="43">
        <f>IF(D2810="",0,IF(K2810=LIST!$A$75,0,IF(K2810=LIST!$A$76,0,IF(K2810=LIST!$A$77,0,IF(K2810=LIST!$A$78,0,(MIN(D2810,8)-K2810))))))</f>
        <v>0</v>
      </c>
      <c r="K2810" s="185" t="str">
        <f>IF(D2810="","",IF('CLAIM FORM'!$M$7="",0,IF(L2810=LIST!$A$78,0,IF('CLAIM FORM'!$M$7="R&amp;D",0,IF(E2810="",LIST!$A$75,IF(F2810=LIST!$F$30,0,IFERROR(((VLOOKUP(E2810,'TRAINING CODE'!B:D,3,FALSE)*MIN(D2810,8))),LIST!$A$76)))))))</f>
        <v/>
      </c>
      <c r="L2810" s="183" t="str">
        <f>IF(B2810="","",IF('CLAIM FORM'!$M$7="",LIST!$A$77,IFERROR(VLOOKUP(B2810,'PHR (Project Hourly Rate)'!B:G,6,FALSE),LIST!$A$78)))</f>
        <v/>
      </c>
    </row>
    <row r="2811" spans="1:12" ht="36" customHeight="1">
      <c r="A2811" s="184">
        <v>2809</v>
      </c>
      <c r="B2811" s="46"/>
      <c r="C2811" s="47"/>
      <c r="D2811" s="48"/>
      <c r="E2811" s="49"/>
      <c r="F2811" s="49"/>
      <c r="G2811" s="41" t="str">
        <f>IF(C2811="","",VLOOKUP(WEEKDAY(C2811),LIST!$A$15:$B$21,2,FALSE))</f>
        <v/>
      </c>
      <c r="H2811" s="42" t="str">
        <f>IF(B2811="","",IF(L2811=LIST!$A$80,LIST!$A$78,IF(L2811=LIST!$A$81,LIST!$A$78,IF(L2811=LIST!$A$82,LIST!$A$78,IF(IFERROR(VLOOKUP(B2811,'PHR (Project Hourly Rate)'!B:G,6,FALSE),LIST!$A$78)=0,LIST!$A$79,L2811)))))</f>
        <v/>
      </c>
      <c r="I2811" s="42" t="str">
        <f>IF(B2811="","",IF(L2811=LIST!$A$75,"",IF(K2811=LIST!$A$76,LIST!$A$76,IF(L2811=LIST!$A$77,"",IF(L2811=LIST!$A$78,"",IF(L2811=LIST!$A$80,"",IF(L2811=LIST!$A$72,"",IF(L2811=LIST!$A$73,"",IF(L2811=LIST!$A$81,"",IF(L2811=LIST!$A$82,"",IF(L2811=LIST!$A$79,"",IF(K2811=LIST!$A$75,LIST!$A$75,ROUND(J2811*L2811,2)))))))))))))</f>
        <v/>
      </c>
      <c r="J2811" s="43">
        <f>IF(D2811="",0,IF(K2811=LIST!$A$75,0,IF(K2811=LIST!$A$76,0,IF(K2811=LIST!$A$77,0,IF(K2811=LIST!$A$78,0,(MIN(D2811,8)-K2811))))))</f>
        <v>0</v>
      </c>
      <c r="K2811" s="185" t="str">
        <f>IF(D2811="","",IF('CLAIM FORM'!$M$7="",0,IF(L2811=LIST!$A$78,0,IF('CLAIM FORM'!$M$7="R&amp;D",0,IF(E2811="",LIST!$A$75,IF(F2811=LIST!$F$30,0,IFERROR(((VLOOKUP(E2811,'TRAINING CODE'!B:D,3,FALSE)*MIN(D2811,8))),LIST!$A$76)))))))</f>
        <v/>
      </c>
      <c r="L2811" s="183" t="str">
        <f>IF(B2811="","",IF('CLAIM FORM'!$M$7="",LIST!$A$77,IFERROR(VLOOKUP(B2811,'PHR (Project Hourly Rate)'!B:G,6,FALSE),LIST!$A$78)))</f>
        <v/>
      </c>
    </row>
    <row r="2812" spans="1:12" ht="36" customHeight="1">
      <c r="A2812" s="184">
        <v>2810</v>
      </c>
      <c r="B2812" s="46"/>
      <c r="C2812" s="47"/>
      <c r="D2812" s="48"/>
      <c r="E2812" s="49"/>
      <c r="F2812" s="49"/>
      <c r="G2812" s="41" t="str">
        <f>IF(C2812="","",VLOOKUP(WEEKDAY(C2812),LIST!$A$15:$B$21,2,FALSE))</f>
        <v/>
      </c>
      <c r="H2812" s="42" t="str">
        <f>IF(B2812="","",IF(L2812=LIST!$A$80,LIST!$A$78,IF(L2812=LIST!$A$81,LIST!$A$78,IF(L2812=LIST!$A$82,LIST!$A$78,IF(IFERROR(VLOOKUP(B2812,'PHR (Project Hourly Rate)'!B:G,6,FALSE),LIST!$A$78)=0,LIST!$A$79,L2812)))))</f>
        <v/>
      </c>
      <c r="I2812" s="42" t="str">
        <f>IF(B2812="","",IF(L2812=LIST!$A$75,"",IF(K2812=LIST!$A$76,LIST!$A$76,IF(L2812=LIST!$A$77,"",IF(L2812=LIST!$A$78,"",IF(L2812=LIST!$A$80,"",IF(L2812=LIST!$A$72,"",IF(L2812=LIST!$A$73,"",IF(L2812=LIST!$A$81,"",IF(L2812=LIST!$A$82,"",IF(L2812=LIST!$A$79,"",IF(K2812=LIST!$A$75,LIST!$A$75,ROUND(J2812*L2812,2)))))))))))))</f>
        <v/>
      </c>
      <c r="J2812" s="43">
        <f>IF(D2812="",0,IF(K2812=LIST!$A$75,0,IF(K2812=LIST!$A$76,0,IF(K2812=LIST!$A$77,0,IF(K2812=LIST!$A$78,0,(MIN(D2812,8)-K2812))))))</f>
        <v>0</v>
      </c>
      <c r="K2812" s="185" t="str">
        <f>IF(D2812="","",IF('CLAIM FORM'!$M$7="",0,IF(L2812=LIST!$A$78,0,IF('CLAIM FORM'!$M$7="R&amp;D",0,IF(E2812="",LIST!$A$75,IF(F2812=LIST!$F$30,0,IFERROR(((VLOOKUP(E2812,'TRAINING CODE'!B:D,3,FALSE)*MIN(D2812,8))),LIST!$A$76)))))))</f>
        <v/>
      </c>
      <c r="L2812" s="183" t="str">
        <f>IF(B2812="","",IF('CLAIM FORM'!$M$7="",LIST!$A$77,IFERROR(VLOOKUP(B2812,'PHR (Project Hourly Rate)'!B:G,6,FALSE),LIST!$A$78)))</f>
        <v/>
      </c>
    </row>
    <row r="2813" spans="1:12" ht="36" customHeight="1">
      <c r="A2813" s="184">
        <v>2811</v>
      </c>
      <c r="B2813" s="46"/>
      <c r="C2813" s="47"/>
      <c r="D2813" s="48"/>
      <c r="E2813" s="49"/>
      <c r="F2813" s="49"/>
      <c r="G2813" s="41" t="str">
        <f>IF(C2813="","",VLOOKUP(WEEKDAY(C2813),LIST!$A$15:$B$21,2,FALSE))</f>
        <v/>
      </c>
      <c r="H2813" s="42" t="str">
        <f>IF(B2813="","",IF(L2813=LIST!$A$80,LIST!$A$78,IF(L2813=LIST!$A$81,LIST!$A$78,IF(L2813=LIST!$A$82,LIST!$A$78,IF(IFERROR(VLOOKUP(B2813,'PHR (Project Hourly Rate)'!B:G,6,FALSE),LIST!$A$78)=0,LIST!$A$79,L2813)))))</f>
        <v/>
      </c>
      <c r="I2813" s="42" t="str">
        <f>IF(B2813="","",IF(L2813=LIST!$A$75,"",IF(K2813=LIST!$A$76,LIST!$A$76,IF(L2813=LIST!$A$77,"",IF(L2813=LIST!$A$78,"",IF(L2813=LIST!$A$80,"",IF(L2813=LIST!$A$72,"",IF(L2813=LIST!$A$73,"",IF(L2813=LIST!$A$81,"",IF(L2813=LIST!$A$82,"",IF(L2813=LIST!$A$79,"",IF(K2813=LIST!$A$75,LIST!$A$75,ROUND(J2813*L2813,2)))))))))))))</f>
        <v/>
      </c>
      <c r="J2813" s="43">
        <f>IF(D2813="",0,IF(K2813=LIST!$A$75,0,IF(K2813=LIST!$A$76,0,IF(K2813=LIST!$A$77,0,IF(K2813=LIST!$A$78,0,(MIN(D2813,8)-K2813))))))</f>
        <v>0</v>
      </c>
      <c r="K2813" s="185" t="str">
        <f>IF(D2813="","",IF('CLAIM FORM'!$M$7="",0,IF(L2813=LIST!$A$78,0,IF('CLAIM FORM'!$M$7="R&amp;D",0,IF(E2813="",LIST!$A$75,IF(F2813=LIST!$F$30,0,IFERROR(((VLOOKUP(E2813,'TRAINING CODE'!B:D,3,FALSE)*MIN(D2813,8))),LIST!$A$76)))))))</f>
        <v/>
      </c>
      <c r="L2813" s="183" t="str">
        <f>IF(B2813="","",IF('CLAIM FORM'!$M$7="",LIST!$A$77,IFERROR(VLOOKUP(B2813,'PHR (Project Hourly Rate)'!B:G,6,FALSE),LIST!$A$78)))</f>
        <v/>
      </c>
    </row>
    <row r="2814" spans="1:12" ht="36" customHeight="1">
      <c r="A2814" s="184">
        <v>2812</v>
      </c>
      <c r="B2814" s="46"/>
      <c r="C2814" s="47"/>
      <c r="D2814" s="48"/>
      <c r="E2814" s="49"/>
      <c r="F2814" s="49"/>
      <c r="G2814" s="41" t="str">
        <f>IF(C2814="","",VLOOKUP(WEEKDAY(C2814),LIST!$A$15:$B$21,2,FALSE))</f>
        <v/>
      </c>
      <c r="H2814" s="42" t="str">
        <f>IF(B2814="","",IF(L2814=LIST!$A$80,LIST!$A$78,IF(L2814=LIST!$A$81,LIST!$A$78,IF(L2814=LIST!$A$82,LIST!$A$78,IF(IFERROR(VLOOKUP(B2814,'PHR (Project Hourly Rate)'!B:G,6,FALSE),LIST!$A$78)=0,LIST!$A$79,L2814)))))</f>
        <v/>
      </c>
      <c r="I2814" s="42" t="str">
        <f>IF(B2814="","",IF(L2814=LIST!$A$75,"",IF(K2814=LIST!$A$76,LIST!$A$76,IF(L2814=LIST!$A$77,"",IF(L2814=LIST!$A$78,"",IF(L2814=LIST!$A$80,"",IF(L2814=LIST!$A$72,"",IF(L2814=LIST!$A$73,"",IF(L2814=LIST!$A$81,"",IF(L2814=LIST!$A$82,"",IF(L2814=LIST!$A$79,"",IF(K2814=LIST!$A$75,LIST!$A$75,ROUND(J2814*L2814,2)))))))))))))</f>
        <v/>
      </c>
      <c r="J2814" s="43">
        <f>IF(D2814="",0,IF(K2814=LIST!$A$75,0,IF(K2814=LIST!$A$76,0,IF(K2814=LIST!$A$77,0,IF(K2814=LIST!$A$78,0,(MIN(D2814,8)-K2814))))))</f>
        <v>0</v>
      </c>
      <c r="K2814" s="185" t="str">
        <f>IF(D2814="","",IF('CLAIM FORM'!$M$7="",0,IF(L2814=LIST!$A$78,0,IF('CLAIM FORM'!$M$7="R&amp;D",0,IF(E2814="",LIST!$A$75,IF(F2814=LIST!$F$30,0,IFERROR(((VLOOKUP(E2814,'TRAINING CODE'!B:D,3,FALSE)*MIN(D2814,8))),LIST!$A$76)))))))</f>
        <v/>
      </c>
      <c r="L2814" s="183" t="str">
        <f>IF(B2814="","",IF('CLAIM FORM'!$M$7="",LIST!$A$77,IFERROR(VLOOKUP(B2814,'PHR (Project Hourly Rate)'!B:G,6,FALSE),LIST!$A$78)))</f>
        <v/>
      </c>
    </row>
    <row r="2815" spans="1:12" ht="36" customHeight="1">
      <c r="A2815" s="184">
        <v>2813</v>
      </c>
      <c r="B2815" s="46"/>
      <c r="C2815" s="47"/>
      <c r="D2815" s="48"/>
      <c r="E2815" s="49"/>
      <c r="F2815" s="49"/>
      <c r="G2815" s="41" t="str">
        <f>IF(C2815="","",VLOOKUP(WEEKDAY(C2815),LIST!$A$15:$B$21,2,FALSE))</f>
        <v/>
      </c>
      <c r="H2815" s="42" t="str">
        <f>IF(B2815="","",IF(L2815=LIST!$A$80,LIST!$A$78,IF(L2815=LIST!$A$81,LIST!$A$78,IF(L2815=LIST!$A$82,LIST!$A$78,IF(IFERROR(VLOOKUP(B2815,'PHR (Project Hourly Rate)'!B:G,6,FALSE),LIST!$A$78)=0,LIST!$A$79,L2815)))))</f>
        <v/>
      </c>
      <c r="I2815" s="42" t="str">
        <f>IF(B2815="","",IF(L2815=LIST!$A$75,"",IF(K2815=LIST!$A$76,LIST!$A$76,IF(L2815=LIST!$A$77,"",IF(L2815=LIST!$A$78,"",IF(L2815=LIST!$A$80,"",IF(L2815=LIST!$A$72,"",IF(L2815=LIST!$A$73,"",IF(L2815=LIST!$A$81,"",IF(L2815=LIST!$A$82,"",IF(L2815=LIST!$A$79,"",IF(K2815=LIST!$A$75,LIST!$A$75,ROUND(J2815*L2815,2)))))))))))))</f>
        <v/>
      </c>
      <c r="J2815" s="43">
        <f>IF(D2815="",0,IF(K2815=LIST!$A$75,0,IF(K2815=LIST!$A$76,0,IF(K2815=LIST!$A$77,0,IF(K2815=LIST!$A$78,0,(MIN(D2815,8)-K2815))))))</f>
        <v>0</v>
      </c>
      <c r="K2815" s="185" t="str">
        <f>IF(D2815="","",IF('CLAIM FORM'!$M$7="",0,IF(L2815=LIST!$A$78,0,IF('CLAIM FORM'!$M$7="R&amp;D",0,IF(E2815="",LIST!$A$75,IF(F2815=LIST!$F$30,0,IFERROR(((VLOOKUP(E2815,'TRAINING CODE'!B:D,3,FALSE)*MIN(D2815,8))),LIST!$A$76)))))))</f>
        <v/>
      </c>
      <c r="L2815" s="183" t="str">
        <f>IF(B2815="","",IF('CLAIM FORM'!$M$7="",LIST!$A$77,IFERROR(VLOOKUP(B2815,'PHR (Project Hourly Rate)'!B:G,6,FALSE),LIST!$A$78)))</f>
        <v/>
      </c>
    </row>
    <row r="2816" spans="1:12" ht="36" customHeight="1">
      <c r="A2816" s="184">
        <v>2814</v>
      </c>
      <c r="B2816" s="46"/>
      <c r="C2816" s="47"/>
      <c r="D2816" s="48"/>
      <c r="E2816" s="49"/>
      <c r="F2816" s="49"/>
      <c r="G2816" s="41" t="str">
        <f>IF(C2816="","",VLOOKUP(WEEKDAY(C2816),LIST!$A$15:$B$21,2,FALSE))</f>
        <v/>
      </c>
      <c r="H2816" s="42" t="str">
        <f>IF(B2816="","",IF(L2816=LIST!$A$80,LIST!$A$78,IF(L2816=LIST!$A$81,LIST!$A$78,IF(L2816=LIST!$A$82,LIST!$A$78,IF(IFERROR(VLOOKUP(B2816,'PHR (Project Hourly Rate)'!B:G,6,FALSE),LIST!$A$78)=0,LIST!$A$79,L2816)))))</f>
        <v/>
      </c>
      <c r="I2816" s="42" t="str">
        <f>IF(B2816="","",IF(L2816=LIST!$A$75,"",IF(K2816=LIST!$A$76,LIST!$A$76,IF(L2816=LIST!$A$77,"",IF(L2816=LIST!$A$78,"",IF(L2816=LIST!$A$80,"",IF(L2816=LIST!$A$72,"",IF(L2816=LIST!$A$73,"",IF(L2816=LIST!$A$81,"",IF(L2816=LIST!$A$82,"",IF(L2816=LIST!$A$79,"",IF(K2816=LIST!$A$75,LIST!$A$75,ROUND(J2816*L2816,2)))))))))))))</f>
        <v/>
      </c>
      <c r="J2816" s="43">
        <f>IF(D2816="",0,IF(K2816=LIST!$A$75,0,IF(K2816=LIST!$A$76,0,IF(K2816=LIST!$A$77,0,IF(K2816=LIST!$A$78,0,(MIN(D2816,8)-K2816))))))</f>
        <v>0</v>
      </c>
      <c r="K2816" s="185" t="str">
        <f>IF(D2816="","",IF('CLAIM FORM'!$M$7="",0,IF(L2816=LIST!$A$78,0,IF('CLAIM FORM'!$M$7="R&amp;D",0,IF(E2816="",LIST!$A$75,IF(F2816=LIST!$F$30,0,IFERROR(((VLOOKUP(E2816,'TRAINING CODE'!B:D,3,FALSE)*MIN(D2816,8))),LIST!$A$76)))))))</f>
        <v/>
      </c>
      <c r="L2816" s="183" t="str">
        <f>IF(B2816="","",IF('CLAIM FORM'!$M$7="",LIST!$A$77,IFERROR(VLOOKUP(B2816,'PHR (Project Hourly Rate)'!B:G,6,FALSE),LIST!$A$78)))</f>
        <v/>
      </c>
    </row>
    <row r="2817" spans="1:12" ht="36" customHeight="1">
      <c r="A2817" s="184">
        <v>2815</v>
      </c>
      <c r="B2817" s="46"/>
      <c r="C2817" s="47"/>
      <c r="D2817" s="48"/>
      <c r="E2817" s="49"/>
      <c r="F2817" s="49"/>
      <c r="G2817" s="41" t="str">
        <f>IF(C2817="","",VLOOKUP(WEEKDAY(C2817),LIST!$A$15:$B$21,2,FALSE))</f>
        <v/>
      </c>
      <c r="H2817" s="42" t="str">
        <f>IF(B2817="","",IF(L2817=LIST!$A$80,LIST!$A$78,IF(L2817=LIST!$A$81,LIST!$A$78,IF(L2817=LIST!$A$82,LIST!$A$78,IF(IFERROR(VLOOKUP(B2817,'PHR (Project Hourly Rate)'!B:G,6,FALSE),LIST!$A$78)=0,LIST!$A$79,L2817)))))</f>
        <v/>
      </c>
      <c r="I2817" s="42" t="str">
        <f>IF(B2817="","",IF(L2817=LIST!$A$75,"",IF(K2817=LIST!$A$76,LIST!$A$76,IF(L2817=LIST!$A$77,"",IF(L2817=LIST!$A$78,"",IF(L2817=LIST!$A$80,"",IF(L2817=LIST!$A$72,"",IF(L2817=LIST!$A$73,"",IF(L2817=LIST!$A$81,"",IF(L2817=LIST!$A$82,"",IF(L2817=LIST!$A$79,"",IF(K2817=LIST!$A$75,LIST!$A$75,ROUND(J2817*L2817,2)))))))))))))</f>
        <v/>
      </c>
      <c r="J2817" s="43">
        <f>IF(D2817="",0,IF(K2817=LIST!$A$75,0,IF(K2817=LIST!$A$76,0,IF(K2817=LIST!$A$77,0,IF(K2817=LIST!$A$78,0,(MIN(D2817,8)-K2817))))))</f>
        <v>0</v>
      </c>
      <c r="K2817" s="185" t="str">
        <f>IF(D2817="","",IF('CLAIM FORM'!$M$7="",0,IF(L2817=LIST!$A$78,0,IF('CLAIM FORM'!$M$7="R&amp;D",0,IF(E2817="",LIST!$A$75,IF(F2817=LIST!$F$30,0,IFERROR(((VLOOKUP(E2817,'TRAINING CODE'!B:D,3,FALSE)*MIN(D2817,8))),LIST!$A$76)))))))</f>
        <v/>
      </c>
      <c r="L2817" s="183" t="str">
        <f>IF(B2817="","",IF('CLAIM FORM'!$M$7="",LIST!$A$77,IFERROR(VLOOKUP(B2817,'PHR (Project Hourly Rate)'!B:G,6,FALSE),LIST!$A$78)))</f>
        <v/>
      </c>
    </row>
    <row r="2818" spans="1:12" ht="36" customHeight="1">
      <c r="A2818" s="184">
        <v>2816</v>
      </c>
      <c r="B2818" s="46"/>
      <c r="C2818" s="47"/>
      <c r="D2818" s="48"/>
      <c r="E2818" s="49"/>
      <c r="F2818" s="49"/>
      <c r="G2818" s="41" t="str">
        <f>IF(C2818="","",VLOOKUP(WEEKDAY(C2818),LIST!$A$15:$B$21,2,FALSE))</f>
        <v/>
      </c>
      <c r="H2818" s="42" t="str">
        <f>IF(B2818="","",IF(L2818=LIST!$A$80,LIST!$A$78,IF(L2818=LIST!$A$81,LIST!$A$78,IF(L2818=LIST!$A$82,LIST!$A$78,IF(IFERROR(VLOOKUP(B2818,'PHR (Project Hourly Rate)'!B:G,6,FALSE),LIST!$A$78)=0,LIST!$A$79,L2818)))))</f>
        <v/>
      </c>
      <c r="I2818" s="42" t="str">
        <f>IF(B2818="","",IF(L2818=LIST!$A$75,"",IF(K2818=LIST!$A$76,LIST!$A$76,IF(L2818=LIST!$A$77,"",IF(L2818=LIST!$A$78,"",IF(L2818=LIST!$A$80,"",IF(L2818=LIST!$A$72,"",IF(L2818=LIST!$A$73,"",IF(L2818=LIST!$A$81,"",IF(L2818=LIST!$A$82,"",IF(L2818=LIST!$A$79,"",IF(K2818=LIST!$A$75,LIST!$A$75,ROUND(J2818*L2818,2)))))))))))))</f>
        <v/>
      </c>
      <c r="J2818" s="43">
        <f>IF(D2818="",0,IF(K2818=LIST!$A$75,0,IF(K2818=LIST!$A$76,0,IF(K2818=LIST!$A$77,0,IF(K2818=LIST!$A$78,0,(MIN(D2818,8)-K2818))))))</f>
        <v>0</v>
      </c>
      <c r="K2818" s="185" t="str">
        <f>IF(D2818="","",IF('CLAIM FORM'!$M$7="",0,IF(L2818=LIST!$A$78,0,IF('CLAIM FORM'!$M$7="R&amp;D",0,IF(E2818="",LIST!$A$75,IF(F2818=LIST!$F$30,0,IFERROR(((VLOOKUP(E2818,'TRAINING CODE'!B:D,3,FALSE)*MIN(D2818,8))),LIST!$A$76)))))))</f>
        <v/>
      </c>
      <c r="L2818" s="183" t="str">
        <f>IF(B2818="","",IF('CLAIM FORM'!$M$7="",LIST!$A$77,IFERROR(VLOOKUP(B2818,'PHR (Project Hourly Rate)'!B:G,6,FALSE),LIST!$A$78)))</f>
        <v/>
      </c>
    </row>
    <row r="2819" spans="1:12" ht="36" customHeight="1">
      <c r="A2819" s="184">
        <v>2817</v>
      </c>
      <c r="B2819" s="46"/>
      <c r="C2819" s="47"/>
      <c r="D2819" s="48"/>
      <c r="E2819" s="49"/>
      <c r="F2819" s="49"/>
      <c r="G2819" s="41" t="str">
        <f>IF(C2819="","",VLOOKUP(WEEKDAY(C2819),LIST!$A$15:$B$21,2,FALSE))</f>
        <v/>
      </c>
      <c r="H2819" s="42" t="str">
        <f>IF(B2819="","",IF(L2819=LIST!$A$80,LIST!$A$78,IF(L2819=LIST!$A$81,LIST!$A$78,IF(L2819=LIST!$A$82,LIST!$A$78,IF(IFERROR(VLOOKUP(B2819,'PHR (Project Hourly Rate)'!B:G,6,FALSE),LIST!$A$78)=0,LIST!$A$79,L2819)))))</f>
        <v/>
      </c>
      <c r="I2819" s="42" t="str">
        <f>IF(B2819="","",IF(L2819=LIST!$A$75,"",IF(K2819=LIST!$A$76,LIST!$A$76,IF(L2819=LIST!$A$77,"",IF(L2819=LIST!$A$78,"",IF(L2819=LIST!$A$80,"",IF(L2819=LIST!$A$72,"",IF(L2819=LIST!$A$73,"",IF(L2819=LIST!$A$81,"",IF(L2819=LIST!$A$82,"",IF(L2819=LIST!$A$79,"",IF(K2819=LIST!$A$75,LIST!$A$75,ROUND(J2819*L2819,2)))))))))))))</f>
        <v/>
      </c>
      <c r="J2819" s="43">
        <f>IF(D2819="",0,IF(K2819=LIST!$A$75,0,IF(K2819=LIST!$A$76,0,IF(K2819=LIST!$A$77,0,IF(K2819=LIST!$A$78,0,(MIN(D2819,8)-K2819))))))</f>
        <v>0</v>
      </c>
      <c r="K2819" s="185" t="str">
        <f>IF(D2819="","",IF('CLAIM FORM'!$M$7="",0,IF(L2819=LIST!$A$78,0,IF('CLAIM FORM'!$M$7="R&amp;D",0,IF(E2819="",LIST!$A$75,IF(F2819=LIST!$F$30,0,IFERROR(((VLOOKUP(E2819,'TRAINING CODE'!B:D,3,FALSE)*MIN(D2819,8))),LIST!$A$76)))))))</f>
        <v/>
      </c>
      <c r="L2819" s="183" t="str">
        <f>IF(B2819="","",IF('CLAIM FORM'!$M$7="",LIST!$A$77,IFERROR(VLOOKUP(B2819,'PHR (Project Hourly Rate)'!B:G,6,FALSE),LIST!$A$78)))</f>
        <v/>
      </c>
    </row>
    <row r="2820" spans="1:12" ht="36" customHeight="1">
      <c r="A2820" s="184">
        <v>2818</v>
      </c>
      <c r="B2820" s="46"/>
      <c r="C2820" s="47"/>
      <c r="D2820" s="48"/>
      <c r="E2820" s="49"/>
      <c r="F2820" s="49"/>
      <c r="G2820" s="41" t="str">
        <f>IF(C2820="","",VLOOKUP(WEEKDAY(C2820),LIST!$A$15:$B$21,2,FALSE))</f>
        <v/>
      </c>
      <c r="H2820" s="42" t="str">
        <f>IF(B2820="","",IF(L2820=LIST!$A$80,LIST!$A$78,IF(L2820=LIST!$A$81,LIST!$A$78,IF(L2820=LIST!$A$82,LIST!$A$78,IF(IFERROR(VLOOKUP(B2820,'PHR (Project Hourly Rate)'!B:G,6,FALSE),LIST!$A$78)=0,LIST!$A$79,L2820)))))</f>
        <v/>
      </c>
      <c r="I2820" s="42" t="str">
        <f>IF(B2820="","",IF(L2820=LIST!$A$75,"",IF(K2820=LIST!$A$76,LIST!$A$76,IF(L2820=LIST!$A$77,"",IF(L2820=LIST!$A$78,"",IF(L2820=LIST!$A$80,"",IF(L2820=LIST!$A$72,"",IF(L2820=LIST!$A$73,"",IF(L2820=LIST!$A$81,"",IF(L2820=LIST!$A$82,"",IF(L2820=LIST!$A$79,"",IF(K2820=LIST!$A$75,LIST!$A$75,ROUND(J2820*L2820,2)))))))))))))</f>
        <v/>
      </c>
      <c r="J2820" s="43">
        <f>IF(D2820="",0,IF(K2820=LIST!$A$75,0,IF(K2820=LIST!$A$76,0,IF(K2820=LIST!$A$77,0,IF(K2820=LIST!$A$78,0,(MIN(D2820,8)-K2820))))))</f>
        <v>0</v>
      </c>
      <c r="K2820" s="185" t="str">
        <f>IF(D2820="","",IF('CLAIM FORM'!$M$7="",0,IF(L2820=LIST!$A$78,0,IF('CLAIM FORM'!$M$7="R&amp;D",0,IF(E2820="",LIST!$A$75,IF(F2820=LIST!$F$30,0,IFERROR(((VLOOKUP(E2820,'TRAINING CODE'!B:D,3,FALSE)*MIN(D2820,8))),LIST!$A$76)))))))</f>
        <v/>
      </c>
      <c r="L2820" s="183" t="str">
        <f>IF(B2820="","",IF('CLAIM FORM'!$M$7="",LIST!$A$77,IFERROR(VLOOKUP(B2820,'PHR (Project Hourly Rate)'!B:G,6,FALSE),LIST!$A$78)))</f>
        <v/>
      </c>
    </row>
    <row r="2821" spans="1:12" ht="36" customHeight="1">
      <c r="A2821" s="184">
        <v>2819</v>
      </c>
      <c r="B2821" s="46"/>
      <c r="C2821" s="47"/>
      <c r="D2821" s="48"/>
      <c r="E2821" s="49"/>
      <c r="F2821" s="49"/>
      <c r="G2821" s="41" t="str">
        <f>IF(C2821="","",VLOOKUP(WEEKDAY(C2821),LIST!$A$15:$B$21,2,FALSE))</f>
        <v/>
      </c>
      <c r="H2821" s="42" t="str">
        <f>IF(B2821="","",IF(L2821=LIST!$A$80,LIST!$A$78,IF(L2821=LIST!$A$81,LIST!$A$78,IF(L2821=LIST!$A$82,LIST!$A$78,IF(IFERROR(VLOOKUP(B2821,'PHR (Project Hourly Rate)'!B:G,6,FALSE),LIST!$A$78)=0,LIST!$A$79,L2821)))))</f>
        <v/>
      </c>
      <c r="I2821" s="42" t="str">
        <f>IF(B2821="","",IF(L2821=LIST!$A$75,"",IF(K2821=LIST!$A$76,LIST!$A$76,IF(L2821=LIST!$A$77,"",IF(L2821=LIST!$A$78,"",IF(L2821=LIST!$A$80,"",IF(L2821=LIST!$A$72,"",IF(L2821=LIST!$A$73,"",IF(L2821=LIST!$A$81,"",IF(L2821=LIST!$A$82,"",IF(L2821=LIST!$A$79,"",IF(K2821=LIST!$A$75,LIST!$A$75,ROUND(J2821*L2821,2)))))))))))))</f>
        <v/>
      </c>
      <c r="J2821" s="43">
        <f>IF(D2821="",0,IF(K2821=LIST!$A$75,0,IF(K2821=LIST!$A$76,0,IF(K2821=LIST!$A$77,0,IF(K2821=LIST!$A$78,0,(MIN(D2821,8)-K2821))))))</f>
        <v>0</v>
      </c>
      <c r="K2821" s="185" t="str">
        <f>IF(D2821="","",IF('CLAIM FORM'!$M$7="",0,IF(L2821=LIST!$A$78,0,IF('CLAIM FORM'!$M$7="R&amp;D",0,IF(E2821="",LIST!$A$75,IF(F2821=LIST!$F$30,0,IFERROR(((VLOOKUP(E2821,'TRAINING CODE'!B:D,3,FALSE)*MIN(D2821,8))),LIST!$A$76)))))))</f>
        <v/>
      </c>
      <c r="L2821" s="183" t="str">
        <f>IF(B2821="","",IF('CLAIM FORM'!$M$7="",LIST!$A$77,IFERROR(VLOOKUP(B2821,'PHR (Project Hourly Rate)'!B:G,6,FALSE),LIST!$A$78)))</f>
        <v/>
      </c>
    </row>
    <row r="2822" spans="1:12" ht="36" customHeight="1">
      <c r="A2822" s="184">
        <v>2820</v>
      </c>
      <c r="B2822" s="46"/>
      <c r="C2822" s="47"/>
      <c r="D2822" s="48"/>
      <c r="E2822" s="49"/>
      <c r="F2822" s="49"/>
      <c r="G2822" s="41" t="str">
        <f>IF(C2822="","",VLOOKUP(WEEKDAY(C2822),LIST!$A$15:$B$21,2,FALSE))</f>
        <v/>
      </c>
      <c r="H2822" s="42" t="str">
        <f>IF(B2822="","",IF(L2822=LIST!$A$80,LIST!$A$78,IF(L2822=LIST!$A$81,LIST!$A$78,IF(L2822=LIST!$A$82,LIST!$A$78,IF(IFERROR(VLOOKUP(B2822,'PHR (Project Hourly Rate)'!B:G,6,FALSE),LIST!$A$78)=0,LIST!$A$79,L2822)))))</f>
        <v/>
      </c>
      <c r="I2822" s="42" t="str">
        <f>IF(B2822="","",IF(L2822=LIST!$A$75,"",IF(K2822=LIST!$A$76,LIST!$A$76,IF(L2822=LIST!$A$77,"",IF(L2822=LIST!$A$78,"",IF(L2822=LIST!$A$80,"",IF(L2822=LIST!$A$72,"",IF(L2822=LIST!$A$73,"",IF(L2822=LIST!$A$81,"",IF(L2822=LIST!$A$82,"",IF(L2822=LIST!$A$79,"",IF(K2822=LIST!$A$75,LIST!$A$75,ROUND(J2822*L2822,2)))))))))))))</f>
        <v/>
      </c>
      <c r="J2822" s="43">
        <f>IF(D2822="",0,IF(K2822=LIST!$A$75,0,IF(K2822=LIST!$A$76,0,IF(K2822=LIST!$A$77,0,IF(K2822=LIST!$A$78,0,(MIN(D2822,8)-K2822))))))</f>
        <v>0</v>
      </c>
      <c r="K2822" s="185" t="str">
        <f>IF(D2822="","",IF('CLAIM FORM'!$M$7="",0,IF(L2822=LIST!$A$78,0,IF('CLAIM FORM'!$M$7="R&amp;D",0,IF(E2822="",LIST!$A$75,IF(F2822=LIST!$F$30,0,IFERROR(((VLOOKUP(E2822,'TRAINING CODE'!B:D,3,FALSE)*MIN(D2822,8))),LIST!$A$76)))))))</f>
        <v/>
      </c>
      <c r="L2822" s="183" t="str">
        <f>IF(B2822="","",IF('CLAIM FORM'!$M$7="",LIST!$A$77,IFERROR(VLOOKUP(B2822,'PHR (Project Hourly Rate)'!B:G,6,FALSE),LIST!$A$78)))</f>
        <v/>
      </c>
    </row>
    <row r="2823" spans="1:12" ht="36" customHeight="1">
      <c r="A2823" s="184">
        <v>2821</v>
      </c>
      <c r="B2823" s="46"/>
      <c r="C2823" s="47"/>
      <c r="D2823" s="48"/>
      <c r="E2823" s="49"/>
      <c r="F2823" s="49"/>
      <c r="G2823" s="41" t="str">
        <f>IF(C2823="","",VLOOKUP(WEEKDAY(C2823),LIST!$A$15:$B$21,2,FALSE))</f>
        <v/>
      </c>
      <c r="H2823" s="42" t="str">
        <f>IF(B2823="","",IF(L2823=LIST!$A$80,LIST!$A$78,IF(L2823=LIST!$A$81,LIST!$A$78,IF(L2823=LIST!$A$82,LIST!$A$78,IF(IFERROR(VLOOKUP(B2823,'PHR (Project Hourly Rate)'!B:G,6,FALSE),LIST!$A$78)=0,LIST!$A$79,L2823)))))</f>
        <v/>
      </c>
      <c r="I2823" s="42" t="str">
        <f>IF(B2823="","",IF(L2823=LIST!$A$75,"",IF(K2823=LIST!$A$76,LIST!$A$76,IF(L2823=LIST!$A$77,"",IF(L2823=LIST!$A$78,"",IF(L2823=LIST!$A$80,"",IF(L2823=LIST!$A$72,"",IF(L2823=LIST!$A$73,"",IF(L2823=LIST!$A$81,"",IF(L2823=LIST!$A$82,"",IF(L2823=LIST!$A$79,"",IF(K2823=LIST!$A$75,LIST!$A$75,ROUND(J2823*L2823,2)))))))))))))</f>
        <v/>
      </c>
      <c r="J2823" s="43">
        <f>IF(D2823="",0,IF(K2823=LIST!$A$75,0,IF(K2823=LIST!$A$76,0,IF(K2823=LIST!$A$77,0,IF(K2823=LIST!$A$78,0,(MIN(D2823,8)-K2823))))))</f>
        <v>0</v>
      </c>
      <c r="K2823" s="185" t="str">
        <f>IF(D2823="","",IF('CLAIM FORM'!$M$7="",0,IF(L2823=LIST!$A$78,0,IF('CLAIM FORM'!$M$7="R&amp;D",0,IF(E2823="",LIST!$A$75,IF(F2823=LIST!$F$30,0,IFERROR(((VLOOKUP(E2823,'TRAINING CODE'!B:D,3,FALSE)*MIN(D2823,8))),LIST!$A$76)))))))</f>
        <v/>
      </c>
      <c r="L2823" s="183" t="str">
        <f>IF(B2823="","",IF('CLAIM FORM'!$M$7="",LIST!$A$77,IFERROR(VLOOKUP(B2823,'PHR (Project Hourly Rate)'!B:G,6,FALSE),LIST!$A$78)))</f>
        <v/>
      </c>
    </row>
    <row r="2824" spans="1:12" ht="36" customHeight="1">
      <c r="A2824" s="184">
        <v>2822</v>
      </c>
      <c r="B2824" s="46"/>
      <c r="C2824" s="47"/>
      <c r="D2824" s="48"/>
      <c r="E2824" s="49"/>
      <c r="F2824" s="49"/>
      <c r="G2824" s="41" t="str">
        <f>IF(C2824="","",VLOOKUP(WEEKDAY(C2824),LIST!$A$15:$B$21,2,FALSE))</f>
        <v/>
      </c>
      <c r="H2824" s="42" t="str">
        <f>IF(B2824="","",IF(L2824=LIST!$A$80,LIST!$A$78,IF(L2824=LIST!$A$81,LIST!$A$78,IF(L2824=LIST!$A$82,LIST!$A$78,IF(IFERROR(VLOOKUP(B2824,'PHR (Project Hourly Rate)'!B:G,6,FALSE),LIST!$A$78)=0,LIST!$A$79,L2824)))))</f>
        <v/>
      </c>
      <c r="I2824" s="42" t="str">
        <f>IF(B2824="","",IF(L2824=LIST!$A$75,"",IF(K2824=LIST!$A$76,LIST!$A$76,IF(L2824=LIST!$A$77,"",IF(L2824=LIST!$A$78,"",IF(L2824=LIST!$A$80,"",IF(L2824=LIST!$A$72,"",IF(L2824=LIST!$A$73,"",IF(L2824=LIST!$A$81,"",IF(L2824=LIST!$A$82,"",IF(L2824=LIST!$A$79,"",IF(K2824=LIST!$A$75,LIST!$A$75,ROUND(J2824*L2824,2)))))))))))))</f>
        <v/>
      </c>
      <c r="J2824" s="43">
        <f>IF(D2824="",0,IF(K2824=LIST!$A$75,0,IF(K2824=LIST!$A$76,0,IF(K2824=LIST!$A$77,0,IF(K2824=LIST!$A$78,0,(MIN(D2824,8)-K2824))))))</f>
        <v>0</v>
      </c>
      <c r="K2824" s="185" t="str">
        <f>IF(D2824="","",IF('CLAIM FORM'!$M$7="",0,IF(L2824=LIST!$A$78,0,IF('CLAIM FORM'!$M$7="R&amp;D",0,IF(E2824="",LIST!$A$75,IF(F2824=LIST!$F$30,0,IFERROR(((VLOOKUP(E2824,'TRAINING CODE'!B:D,3,FALSE)*MIN(D2824,8))),LIST!$A$76)))))))</f>
        <v/>
      </c>
      <c r="L2824" s="183" t="str">
        <f>IF(B2824="","",IF('CLAIM FORM'!$M$7="",LIST!$A$77,IFERROR(VLOOKUP(B2824,'PHR (Project Hourly Rate)'!B:G,6,FALSE),LIST!$A$78)))</f>
        <v/>
      </c>
    </row>
    <row r="2825" spans="1:12" ht="36" customHeight="1">
      <c r="A2825" s="184">
        <v>2823</v>
      </c>
      <c r="B2825" s="46"/>
      <c r="C2825" s="47"/>
      <c r="D2825" s="48"/>
      <c r="E2825" s="49"/>
      <c r="F2825" s="49"/>
      <c r="G2825" s="41" t="str">
        <f>IF(C2825="","",VLOOKUP(WEEKDAY(C2825),LIST!$A$15:$B$21,2,FALSE))</f>
        <v/>
      </c>
      <c r="H2825" s="42" t="str">
        <f>IF(B2825="","",IF(L2825=LIST!$A$80,LIST!$A$78,IF(L2825=LIST!$A$81,LIST!$A$78,IF(L2825=LIST!$A$82,LIST!$A$78,IF(IFERROR(VLOOKUP(B2825,'PHR (Project Hourly Rate)'!B:G,6,FALSE),LIST!$A$78)=0,LIST!$A$79,L2825)))))</f>
        <v/>
      </c>
      <c r="I2825" s="42" t="str">
        <f>IF(B2825="","",IF(L2825=LIST!$A$75,"",IF(K2825=LIST!$A$76,LIST!$A$76,IF(L2825=LIST!$A$77,"",IF(L2825=LIST!$A$78,"",IF(L2825=LIST!$A$80,"",IF(L2825=LIST!$A$72,"",IF(L2825=LIST!$A$73,"",IF(L2825=LIST!$A$81,"",IF(L2825=LIST!$A$82,"",IF(L2825=LIST!$A$79,"",IF(K2825=LIST!$A$75,LIST!$A$75,ROUND(J2825*L2825,2)))))))))))))</f>
        <v/>
      </c>
      <c r="J2825" s="43">
        <f>IF(D2825="",0,IF(K2825=LIST!$A$75,0,IF(K2825=LIST!$A$76,0,IF(K2825=LIST!$A$77,0,IF(K2825=LIST!$A$78,0,(MIN(D2825,8)-K2825))))))</f>
        <v>0</v>
      </c>
      <c r="K2825" s="185" t="str">
        <f>IF(D2825="","",IF('CLAIM FORM'!$M$7="",0,IF(L2825=LIST!$A$78,0,IF('CLAIM FORM'!$M$7="R&amp;D",0,IF(E2825="",LIST!$A$75,IF(F2825=LIST!$F$30,0,IFERROR(((VLOOKUP(E2825,'TRAINING CODE'!B:D,3,FALSE)*MIN(D2825,8))),LIST!$A$76)))))))</f>
        <v/>
      </c>
      <c r="L2825" s="183" t="str">
        <f>IF(B2825="","",IF('CLAIM FORM'!$M$7="",LIST!$A$77,IFERROR(VLOOKUP(B2825,'PHR (Project Hourly Rate)'!B:G,6,FALSE),LIST!$A$78)))</f>
        <v/>
      </c>
    </row>
    <row r="2826" spans="1:12" ht="36" customHeight="1">
      <c r="A2826" s="184">
        <v>2824</v>
      </c>
      <c r="B2826" s="46"/>
      <c r="C2826" s="47"/>
      <c r="D2826" s="48"/>
      <c r="E2826" s="49"/>
      <c r="F2826" s="49"/>
      <c r="G2826" s="41" t="str">
        <f>IF(C2826="","",VLOOKUP(WEEKDAY(C2826),LIST!$A$15:$B$21,2,FALSE))</f>
        <v/>
      </c>
      <c r="H2826" s="42" t="str">
        <f>IF(B2826="","",IF(L2826=LIST!$A$80,LIST!$A$78,IF(L2826=LIST!$A$81,LIST!$A$78,IF(L2826=LIST!$A$82,LIST!$A$78,IF(IFERROR(VLOOKUP(B2826,'PHR (Project Hourly Rate)'!B:G,6,FALSE),LIST!$A$78)=0,LIST!$A$79,L2826)))))</f>
        <v/>
      </c>
      <c r="I2826" s="42" t="str">
        <f>IF(B2826="","",IF(L2826=LIST!$A$75,"",IF(K2826=LIST!$A$76,LIST!$A$76,IF(L2826=LIST!$A$77,"",IF(L2826=LIST!$A$78,"",IF(L2826=LIST!$A$80,"",IF(L2826=LIST!$A$72,"",IF(L2826=LIST!$A$73,"",IF(L2826=LIST!$A$81,"",IF(L2826=LIST!$A$82,"",IF(L2826=LIST!$A$79,"",IF(K2826=LIST!$A$75,LIST!$A$75,ROUND(J2826*L2826,2)))))))))))))</f>
        <v/>
      </c>
      <c r="J2826" s="43">
        <f>IF(D2826="",0,IF(K2826=LIST!$A$75,0,IF(K2826=LIST!$A$76,0,IF(K2826=LIST!$A$77,0,IF(K2826=LIST!$A$78,0,(MIN(D2826,8)-K2826))))))</f>
        <v>0</v>
      </c>
      <c r="K2826" s="185" t="str">
        <f>IF(D2826="","",IF('CLAIM FORM'!$M$7="",0,IF(L2826=LIST!$A$78,0,IF('CLAIM FORM'!$M$7="R&amp;D",0,IF(E2826="",LIST!$A$75,IF(F2826=LIST!$F$30,0,IFERROR(((VLOOKUP(E2826,'TRAINING CODE'!B:D,3,FALSE)*MIN(D2826,8))),LIST!$A$76)))))))</f>
        <v/>
      </c>
      <c r="L2826" s="183" t="str">
        <f>IF(B2826="","",IF('CLAIM FORM'!$M$7="",LIST!$A$77,IFERROR(VLOOKUP(B2826,'PHR (Project Hourly Rate)'!B:G,6,FALSE),LIST!$A$78)))</f>
        <v/>
      </c>
    </row>
    <row r="2827" spans="1:12" ht="36" customHeight="1">
      <c r="A2827" s="184">
        <v>2825</v>
      </c>
      <c r="B2827" s="46"/>
      <c r="C2827" s="47"/>
      <c r="D2827" s="48"/>
      <c r="E2827" s="49"/>
      <c r="F2827" s="49"/>
      <c r="G2827" s="41" t="str">
        <f>IF(C2827="","",VLOOKUP(WEEKDAY(C2827),LIST!$A$15:$B$21,2,FALSE))</f>
        <v/>
      </c>
      <c r="H2827" s="42" t="str">
        <f>IF(B2827="","",IF(L2827=LIST!$A$80,LIST!$A$78,IF(L2827=LIST!$A$81,LIST!$A$78,IF(L2827=LIST!$A$82,LIST!$A$78,IF(IFERROR(VLOOKUP(B2827,'PHR (Project Hourly Rate)'!B:G,6,FALSE),LIST!$A$78)=0,LIST!$A$79,L2827)))))</f>
        <v/>
      </c>
      <c r="I2827" s="42" t="str">
        <f>IF(B2827="","",IF(L2827=LIST!$A$75,"",IF(K2827=LIST!$A$76,LIST!$A$76,IF(L2827=LIST!$A$77,"",IF(L2827=LIST!$A$78,"",IF(L2827=LIST!$A$80,"",IF(L2827=LIST!$A$72,"",IF(L2827=LIST!$A$73,"",IF(L2827=LIST!$A$81,"",IF(L2827=LIST!$A$82,"",IF(L2827=LIST!$A$79,"",IF(K2827=LIST!$A$75,LIST!$A$75,ROUND(J2827*L2827,2)))))))))))))</f>
        <v/>
      </c>
      <c r="J2827" s="43">
        <f>IF(D2827="",0,IF(K2827=LIST!$A$75,0,IF(K2827=LIST!$A$76,0,IF(K2827=LIST!$A$77,0,IF(K2827=LIST!$A$78,0,(MIN(D2827,8)-K2827))))))</f>
        <v>0</v>
      </c>
      <c r="K2827" s="185" t="str">
        <f>IF(D2827="","",IF('CLAIM FORM'!$M$7="",0,IF(L2827=LIST!$A$78,0,IF('CLAIM FORM'!$M$7="R&amp;D",0,IF(E2827="",LIST!$A$75,IF(F2827=LIST!$F$30,0,IFERROR(((VLOOKUP(E2827,'TRAINING CODE'!B:D,3,FALSE)*MIN(D2827,8))),LIST!$A$76)))))))</f>
        <v/>
      </c>
      <c r="L2827" s="183" t="str">
        <f>IF(B2827="","",IF('CLAIM FORM'!$M$7="",LIST!$A$77,IFERROR(VLOOKUP(B2827,'PHR (Project Hourly Rate)'!B:G,6,FALSE),LIST!$A$78)))</f>
        <v/>
      </c>
    </row>
    <row r="2828" spans="1:12" ht="36" customHeight="1">
      <c r="A2828" s="184">
        <v>2826</v>
      </c>
      <c r="B2828" s="46"/>
      <c r="C2828" s="47"/>
      <c r="D2828" s="48"/>
      <c r="E2828" s="49"/>
      <c r="F2828" s="49"/>
      <c r="G2828" s="41" t="str">
        <f>IF(C2828="","",VLOOKUP(WEEKDAY(C2828),LIST!$A$15:$B$21,2,FALSE))</f>
        <v/>
      </c>
      <c r="H2828" s="42" t="str">
        <f>IF(B2828="","",IF(L2828=LIST!$A$80,LIST!$A$78,IF(L2828=LIST!$A$81,LIST!$A$78,IF(L2828=LIST!$A$82,LIST!$A$78,IF(IFERROR(VLOOKUP(B2828,'PHR (Project Hourly Rate)'!B:G,6,FALSE),LIST!$A$78)=0,LIST!$A$79,L2828)))))</f>
        <v/>
      </c>
      <c r="I2828" s="42" t="str">
        <f>IF(B2828="","",IF(L2828=LIST!$A$75,"",IF(K2828=LIST!$A$76,LIST!$A$76,IF(L2828=LIST!$A$77,"",IF(L2828=LIST!$A$78,"",IF(L2828=LIST!$A$80,"",IF(L2828=LIST!$A$72,"",IF(L2828=LIST!$A$73,"",IF(L2828=LIST!$A$81,"",IF(L2828=LIST!$A$82,"",IF(L2828=LIST!$A$79,"",IF(K2828=LIST!$A$75,LIST!$A$75,ROUND(J2828*L2828,2)))))))))))))</f>
        <v/>
      </c>
      <c r="J2828" s="43">
        <f>IF(D2828="",0,IF(K2828=LIST!$A$75,0,IF(K2828=LIST!$A$76,0,IF(K2828=LIST!$A$77,0,IF(K2828=LIST!$A$78,0,(MIN(D2828,8)-K2828))))))</f>
        <v>0</v>
      </c>
      <c r="K2828" s="185" t="str">
        <f>IF(D2828="","",IF('CLAIM FORM'!$M$7="",0,IF(L2828=LIST!$A$78,0,IF('CLAIM FORM'!$M$7="R&amp;D",0,IF(E2828="",LIST!$A$75,IF(F2828=LIST!$F$30,0,IFERROR(((VLOOKUP(E2828,'TRAINING CODE'!B:D,3,FALSE)*MIN(D2828,8))),LIST!$A$76)))))))</f>
        <v/>
      </c>
      <c r="L2828" s="183" t="str">
        <f>IF(B2828="","",IF('CLAIM FORM'!$M$7="",LIST!$A$77,IFERROR(VLOOKUP(B2828,'PHR (Project Hourly Rate)'!B:G,6,FALSE),LIST!$A$78)))</f>
        <v/>
      </c>
    </row>
    <row r="2829" spans="1:12" ht="36" customHeight="1">
      <c r="A2829" s="184">
        <v>2827</v>
      </c>
      <c r="B2829" s="46"/>
      <c r="C2829" s="47"/>
      <c r="D2829" s="48"/>
      <c r="E2829" s="49"/>
      <c r="F2829" s="49"/>
      <c r="G2829" s="41" t="str">
        <f>IF(C2829="","",VLOOKUP(WEEKDAY(C2829),LIST!$A$15:$B$21,2,FALSE))</f>
        <v/>
      </c>
      <c r="H2829" s="42" t="str">
        <f>IF(B2829="","",IF(L2829=LIST!$A$80,LIST!$A$78,IF(L2829=LIST!$A$81,LIST!$A$78,IF(L2829=LIST!$A$82,LIST!$A$78,IF(IFERROR(VLOOKUP(B2829,'PHR (Project Hourly Rate)'!B:G,6,FALSE),LIST!$A$78)=0,LIST!$A$79,L2829)))))</f>
        <v/>
      </c>
      <c r="I2829" s="42" t="str">
        <f>IF(B2829="","",IF(L2829=LIST!$A$75,"",IF(K2829=LIST!$A$76,LIST!$A$76,IF(L2829=LIST!$A$77,"",IF(L2829=LIST!$A$78,"",IF(L2829=LIST!$A$80,"",IF(L2829=LIST!$A$72,"",IF(L2829=LIST!$A$73,"",IF(L2829=LIST!$A$81,"",IF(L2829=LIST!$A$82,"",IF(L2829=LIST!$A$79,"",IF(K2829=LIST!$A$75,LIST!$A$75,ROUND(J2829*L2829,2)))))))))))))</f>
        <v/>
      </c>
      <c r="J2829" s="43">
        <f>IF(D2829="",0,IF(K2829=LIST!$A$75,0,IF(K2829=LIST!$A$76,0,IF(K2829=LIST!$A$77,0,IF(K2829=LIST!$A$78,0,(MIN(D2829,8)-K2829))))))</f>
        <v>0</v>
      </c>
      <c r="K2829" s="185" t="str">
        <f>IF(D2829="","",IF('CLAIM FORM'!$M$7="",0,IF(L2829=LIST!$A$78,0,IF('CLAIM FORM'!$M$7="R&amp;D",0,IF(E2829="",LIST!$A$75,IF(F2829=LIST!$F$30,0,IFERROR(((VLOOKUP(E2829,'TRAINING CODE'!B:D,3,FALSE)*MIN(D2829,8))),LIST!$A$76)))))))</f>
        <v/>
      </c>
      <c r="L2829" s="183" t="str">
        <f>IF(B2829="","",IF('CLAIM FORM'!$M$7="",LIST!$A$77,IFERROR(VLOOKUP(B2829,'PHR (Project Hourly Rate)'!B:G,6,FALSE),LIST!$A$78)))</f>
        <v/>
      </c>
    </row>
    <row r="2830" spans="1:12" ht="36" customHeight="1">
      <c r="A2830" s="184">
        <v>2828</v>
      </c>
      <c r="B2830" s="46"/>
      <c r="C2830" s="47"/>
      <c r="D2830" s="48"/>
      <c r="E2830" s="49"/>
      <c r="F2830" s="49"/>
      <c r="G2830" s="41" t="str">
        <f>IF(C2830="","",VLOOKUP(WEEKDAY(C2830),LIST!$A$15:$B$21,2,FALSE))</f>
        <v/>
      </c>
      <c r="H2830" s="42" t="str">
        <f>IF(B2830="","",IF(L2830=LIST!$A$80,LIST!$A$78,IF(L2830=LIST!$A$81,LIST!$A$78,IF(L2830=LIST!$A$82,LIST!$A$78,IF(IFERROR(VLOOKUP(B2830,'PHR (Project Hourly Rate)'!B:G,6,FALSE),LIST!$A$78)=0,LIST!$A$79,L2830)))))</f>
        <v/>
      </c>
      <c r="I2830" s="42" t="str">
        <f>IF(B2830="","",IF(L2830=LIST!$A$75,"",IF(K2830=LIST!$A$76,LIST!$A$76,IF(L2830=LIST!$A$77,"",IF(L2830=LIST!$A$78,"",IF(L2830=LIST!$A$80,"",IF(L2830=LIST!$A$72,"",IF(L2830=LIST!$A$73,"",IF(L2830=LIST!$A$81,"",IF(L2830=LIST!$A$82,"",IF(L2830=LIST!$A$79,"",IF(K2830=LIST!$A$75,LIST!$A$75,ROUND(J2830*L2830,2)))))))))))))</f>
        <v/>
      </c>
      <c r="J2830" s="43">
        <f>IF(D2830="",0,IF(K2830=LIST!$A$75,0,IF(K2830=LIST!$A$76,0,IF(K2830=LIST!$A$77,0,IF(K2830=LIST!$A$78,0,(MIN(D2830,8)-K2830))))))</f>
        <v>0</v>
      </c>
      <c r="K2830" s="185" t="str">
        <f>IF(D2830="","",IF('CLAIM FORM'!$M$7="",0,IF(L2830=LIST!$A$78,0,IF('CLAIM FORM'!$M$7="R&amp;D",0,IF(E2830="",LIST!$A$75,IF(F2830=LIST!$F$30,0,IFERROR(((VLOOKUP(E2830,'TRAINING CODE'!B:D,3,FALSE)*MIN(D2830,8))),LIST!$A$76)))))))</f>
        <v/>
      </c>
      <c r="L2830" s="183" t="str">
        <f>IF(B2830="","",IF('CLAIM FORM'!$M$7="",LIST!$A$77,IFERROR(VLOOKUP(B2830,'PHR (Project Hourly Rate)'!B:G,6,FALSE),LIST!$A$78)))</f>
        <v/>
      </c>
    </row>
    <row r="2831" spans="1:12" ht="36" customHeight="1">
      <c r="A2831" s="184">
        <v>2829</v>
      </c>
      <c r="B2831" s="46"/>
      <c r="C2831" s="47"/>
      <c r="D2831" s="48"/>
      <c r="E2831" s="49"/>
      <c r="F2831" s="49"/>
      <c r="G2831" s="41" t="str">
        <f>IF(C2831="","",VLOOKUP(WEEKDAY(C2831),LIST!$A$15:$B$21,2,FALSE))</f>
        <v/>
      </c>
      <c r="H2831" s="42" t="str">
        <f>IF(B2831="","",IF(L2831=LIST!$A$80,LIST!$A$78,IF(L2831=LIST!$A$81,LIST!$A$78,IF(L2831=LIST!$A$82,LIST!$A$78,IF(IFERROR(VLOOKUP(B2831,'PHR (Project Hourly Rate)'!B:G,6,FALSE),LIST!$A$78)=0,LIST!$A$79,L2831)))))</f>
        <v/>
      </c>
      <c r="I2831" s="42" t="str">
        <f>IF(B2831="","",IF(L2831=LIST!$A$75,"",IF(K2831=LIST!$A$76,LIST!$A$76,IF(L2831=LIST!$A$77,"",IF(L2831=LIST!$A$78,"",IF(L2831=LIST!$A$80,"",IF(L2831=LIST!$A$72,"",IF(L2831=LIST!$A$73,"",IF(L2831=LIST!$A$81,"",IF(L2831=LIST!$A$82,"",IF(L2831=LIST!$A$79,"",IF(K2831=LIST!$A$75,LIST!$A$75,ROUND(J2831*L2831,2)))))))))))))</f>
        <v/>
      </c>
      <c r="J2831" s="43">
        <f>IF(D2831="",0,IF(K2831=LIST!$A$75,0,IF(K2831=LIST!$A$76,0,IF(K2831=LIST!$A$77,0,IF(K2831=LIST!$A$78,0,(MIN(D2831,8)-K2831))))))</f>
        <v>0</v>
      </c>
      <c r="K2831" s="185" t="str">
        <f>IF(D2831="","",IF('CLAIM FORM'!$M$7="",0,IF(L2831=LIST!$A$78,0,IF('CLAIM FORM'!$M$7="R&amp;D",0,IF(E2831="",LIST!$A$75,IF(F2831=LIST!$F$30,0,IFERROR(((VLOOKUP(E2831,'TRAINING CODE'!B:D,3,FALSE)*MIN(D2831,8))),LIST!$A$76)))))))</f>
        <v/>
      </c>
      <c r="L2831" s="183" t="str">
        <f>IF(B2831="","",IF('CLAIM FORM'!$M$7="",LIST!$A$77,IFERROR(VLOOKUP(B2831,'PHR (Project Hourly Rate)'!B:G,6,FALSE),LIST!$A$78)))</f>
        <v/>
      </c>
    </row>
    <row r="2832" spans="1:12" ht="36" customHeight="1">
      <c r="A2832" s="184">
        <v>2830</v>
      </c>
      <c r="B2832" s="46"/>
      <c r="C2832" s="47"/>
      <c r="D2832" s="48"/>
      <c r="E2832" s="49"/>
      <c r="F2832" s="49"/>
      <c r="G2832" s="41" t="str">
        <f>IF(C2832="","",VLOOKUP(WEEKDAY(C2832),LIST!$A$15:$B$21,2,FALSE))</f>
        <v/>
      </c>
      <c r="H2832" s="42" t="str">
        <f>IF(B2832="","",IF(L2832=LIST!$A$80,LIST!$A$78,IF(L2832=LIST!$A$81,LIST!$A$78,IF(L2832=LIST!$A$82,LIST!$A$78,IF(IFERROR(VLOOKUP(B2832,'PHR (Project Hourly Rate)'!B:G,6,FALSE),LIST!$A$78)=0,LIST!$A$79,L2832)))))</f>
        <v/>
      </c>
      <c r="I2832" s="42" t="str">
        <f>IF(B2832="","",IF(L2832=LIST!$A$75,"",IF(K2832=LIST!$A$76,LIST!$A$76,IF(L2832=LIST!$A$77,"",IF(L2832=LIST!$A$78,"",IF(L2832=LIST!$A$80,"",IF(L2832=LIST!$A$72,"",IF(L2832=LIST!$A$73,"",IF(L2832=LIST!$A$81,"",IF(L2832=LIST!$A$82,"",IF(L2832=LIST!$A$79,"",IF(K2832=LIST!$A$75,LIST!$A$75,ROUND(J2832*L2832,2)))))))))))))</f>
        <v/>
      </c>
      <c r="J2832" s="43">
        <f>IF(D2832="",0,IF(K2832=LIST!$A$75,0,IF(K2832=LIST!$A$76,0,IF(K2832=LIST!$A$77,0,IF(K2832=LIST!$A$78,0,(MIN(D2832,8)-K2832))))))</f>
        <v>0</v>
      </c>
      <c r="K2832" s="185" t="str">
        <f>IF(D2832="","",IF('CLAIM FORM'!$M$7="",0,IF(L2832=LIST!$A$78,0,IF('CLAIM FORM'!$M$7="R&amp;D",0,IF(E2832="",LIST!$A$75,IF(F2832=LIST!$F$30,0,IFERROR(((VLOOKUP(E2832,'TRAINING CODE'!B:D,3,FALSE)*MIN(D2832,8))),LIST!$A$76)))))))</f>
        <v/>
      </c>
      <c r="L2832" s="183" t="str">
        <f>IF(B2832="","",IF('CLAIM FORM'!$M$7="",LIST!$A$77,IFERROR(VLOOKUP(B2832,'PHR (Project Hourly Rate)'!B:G,6,FALSE),LIST!$A$78)))</f>
        <v/>
      </c>
    </row>
    <row r="2833" spans="1:12" ht="36" customHeight="1">
      <c r="A2833" s="184">
        <v>2831</v>
      </c>
      <c r="B2833" s="46"/>
      <c r="C2833" s="47"/>
      <c r="D2833" s="48"/>
      <c r="E2833" s="49"/>
      <c r="F2833" s="49"/>
      <c r="G2833" s="41" t="str">
        <f>IF(C2833="","",VLOOKUP(WEEKDAY(C2833),LIST!$A$15:$B$21,2,FALSE))</f>
        <v/>
      </c>
      <c r="H2833" s="42" t="str">
        <f>IF(B2833="","",IF(L2833=LIST!$A$80,LIST!$A$78,IF(L2833=LIST!$A$81,LIST!$A$78,IF(L2833=LIST!$A$82,LIST!$A$78,IF(IFERROR(VLOOKUP(B2833,'PHR (Project Hourly Rate)'!B:G,6,FALSE),LIST!$A$78)=0,LIST!$A$79,L2833)))))</f>
        <v/>
      </c>
      <c r="I2833" s="42" t="str">
        <f>IF(B2833="","",IF(L2833=LIST!$A$75,"",IF(K2833=LIST!$A$76,LIST!$A$76,IF(L2833=LIST!$A$77,"",IF(L2833=LIST!$A$78,"",IF(L2833=LIST!$A$80,"",IF(L2833=LIST!$A$72,"",IF(L2833=LIST!$A$73,"",IF(L2833=LIST!$A$81,"",IF(L2833=LIST!$A$82,"",IF(L2833=LIST!$A$79,"",IF(K2833=LIST!$A$75,LIST!$A$75,ROUND(J2833*L2833,2)))))))))))))</f>
        <v/>
      </c>
      <c r="J2833" s="43">
        <f>IF(D2833="",0,IF(K2833=LIST!$A$75,0,IF(K2833=LIST!$A$76,0,IF(K2833=LIST!$A$77,0,IF(K2833=LIST!$A$78,0,(MIN(D2833,8)-K2833))))))</f>
        <v>0</v>
      </c>
      <c r="K2833" s="185" t="str">
        <f>IF(D2833="","",IF('CLAIM FORM'!$M$7="",0,IF(L2833=LIST!$A$78,0,IF('CLAIM FORM'!$M$7="R&amp;D",0,IF(E2833="",LIST!$A$75,IF(F2833=LIST!$F$30,0,IFERROR(((VLOOKUP(E2833,'TRAINING CODE'!B:D,3,FALSE)*MIN(D2833,8))),LIST!$A$76)))))))</f>
        <v/>
      </c>
      <c r="L2833" s="183" t="str">
        <f>IF(B2833="","",IF('CLAIM FORM'!$M$7="",LIST!$A$77,IFERROR(VLOOKUP(B2833,'PHR (Project Hourly Rate)'!B:G,6,FALSE),LIST!$A$78)))</f>
        <v/>
      </c>
    </row>
    <row r="2834" spans="1:12" ht="36" customHeight="1">
      <c r="A2834" s="184">
        <v>2832</v>
      </c>
      <c r="B2834" s="46"/>
      <c r="C2834" s="47"/>
      <c r="D2834" s="48"/>
      <c r="E2834" s="49"/>
      <c r="F2834" s="49"/>
      <c r="G2834" s="41" t="str">
        <f>IF(C2834="","",VLOOKUP(WEEKDAY(C2834),LIST!$A$15:$B$21,2,FALSE))</f>
        <v/>
      </c>
      <c r="H2834" s="42" t="str">
        <f>IF(B2834="","",IF(L2834=LIST!$A$80,LIST!$A$78,IF(L2834=LIST!$A$81,LIST!$A$78,IF(L2834=LIST!$A$82,LIST!$A$78,IF(IFERROR(VLOOKUP(B2834,'PHR (Project Hourly Rate)'!B:G,6,FALSE),LIST!$A$78)=0,LIST!$A$79,L2834)))))</f>
        <v/>
      </c>
      <c r="I2834" s="42" t="str">
        <f>IF(B2834="","",IF(L2834=LIST!$A$75,"",IF(K2834=LIST!$A$76,LIST!$A$76,IF(L2834=LIST!$A$77,"",IF(L2834=LIST!$A$78,"",IF(L2834=LIST!$A$80,"",IF(L2834=LIST!$A$72,"",IF(L2834=LIST!$A$73,"",IF(L2834=LIST!$A$81,"",IF(L2834=LIST!$A$82,"",IF(L2834=LIST!$A$79,"",IF(K2834=LIST!$A$75,LIST!$A$75,ROUND(J2834*L2834,2)))))))))))))</f>
        <v/>
      </c>
      <c r="J2834" s="43">
        <f>IF(D2834="",0,IF(K2834=LIST!$A$75,0,IF(K2834=LIST!$A$76,0,IF(K2834=LIST!$A$77,0,IF(K2834=LIST!$A$78,0,(MIN(D2834,8)-K2834))))))</f>
        <v>0</v>
      </c>
      <c r="K2834" s="185" t="str">
        <f>IF(D2834="","",IF('CLAIM FORM'!$M$7="",0,IF(L2834=LIST!$A$78,0,IF('CLAIM FORM'!$M$7="R&amp;D",0,IF(E2834="",LIST!$A$75,IF(F2834=LIST!$F$30,0,IFERROR(((VLOOKUP(E2834,'TRAINING CODE'!B:D,3,FALSE)*MIN(D2834,8))),LIST!$A$76)))))))</f>
        <v/>
      </c>
      <c r="L2834" s="183" t="str">
        <f>IF(B2834="","",IF('CLAIM FORM'!$M$7="",LIST!$A$77,IFERROR(VLOOKUP(B2834,'PHR (Project Hourly Rate)'!B:G,6,FALSE),LIST!$A$78)))</f>
        <v/>
      </c>
    </row>
    <row r="2835" spans="1:12" ht="36" customHeight="1">
      <c r="A2835" s="184">
        <v>2833</v>
      </c>
      <c r="B2835" s="46"/>
      <c r="C2835" s="47"/>
      <c r="D2835" s="48"/>
      <c r="E2835" s="49"/>
      <c r="F2835" s="49"/>
      <c r="G2835" s="41" t="str">
        <f>IF(C2835="","",VLOOKUP(WEEKDAY(C2835),LIST!$A$15:$B$21,2,FALSE))</f>
        <v/>
      </c>
      <c r="H2835" s="42" t="str">
        <f>IF(B2835="","",IF(L2835=LIST!$A$80,LIST!$A$78,IF(L2835=LIST!$A$81,LIST!$A$78,IF(L2835=LIST!$A$82,LIST!$A$78,IF(IFERROR(VLOOKUP(B2835,'PHR (Project Hourly Rate)'!B:G,6,FALSE),LIST!$A$78)=0,LIST!$A$79,L2835)))))</f>
        <v/>
      </c>
      <c r="I2835" s="42" t="str">
        <f>IF(B2835="","",IF(L2835=LIST!$A$75,"",IF(K2835=LIST!$A$76,LIST!$A$76,IF(L2835=LIST!$A$77,"",IF(L2835=LIST!$A$78,"",IF(L2835=LIST!$A$80,"",IF(L2835=LIST!$A$72,"",IF(L2835=LIST!$A$73,"",IF(L2835=LIST!$A$81,"",IF(L2835=LIST!$A$82,"",IF(L2835=LIST!$A$79,"",IF(K2835=LIST!$A$75,LIST!$A$75,ROUND(J2835*L2835,2)))))))))))))</f>
        <v/>
      </c>
      <c r="J2835" s="43">
        <f>IF(D2835="",0,IF(K2835=LIST!$A$75,0,IF(K2835=LIST!$A$76,0,IF(K2835=LIST!$A$77,0,IF(K2835=LIST!$A$78,0,(MIN(D2835,8)-K2835))))))</f>
        <v>0</v>
      </c>
      <c r="K2835" s="185" t="str">
        <f>IF(D2835="","",IF('CLAIM FORM'!$M$7="",0,IF(L2835=LIST!$A$78,0,IF('CLAIM FORM'!$M$7="R&amp;D",0,IF(E2835="",LIST!$A$75,IF(F2835=LIST!$F$30,0,IFERROR(((VLOOKUP(E2835,'TRAINING CODE'!B:D,3,FALSE)*MIN(D2835,8))),LIST!$A$76)))))))</f>
        <v/>
      </c>
      <c r="L2835" s="183" t="str">
        <f>IF(B2835="","",IF('CLAIM FORM'!$M$7="",LIST!$A$77,IFERROR(VLOOKUP(B2835,'PHR (Project Hourly Rate)'!B:G,6,FALSE),LIST!$A$78)))</f>
        <v/>
      </c>
    </row>
    <row r="2836" spans="1:12" ht="36" customHeight="1">
      <c r="A2836" s="184">
        <v>2834</v>
      </c>
      <c r="B2836" s="46"/>
      <c r="C2836" s="47"/>
      <c r="D2836" s="48"/>
      <c r="E2836" s="49"/>
      <c r="F2836" s="49"/>
      <c r="G2836" s="41" t="str">
        <f>IF(C2836="","",VLOOKUP(WEEKDAY(C2836),LIST!$A$15:$B$21,2,FALSE))</f>
        <v/>
      </c>
      <c r="H2836" s="42" t="str">
        <f>IF(B2836="","",IF(L2836=LIST!$A$80,LIST!$A$78,IF(L2836=LIST!$A$81,LIST!$A$78,IF(L2836=LIST!$A$82,LIST!$A$78,IF(IFERROR(VLOOKUP(B2836,'PHR (Project Hourly Rate)'!B:G,6,FALSE),LIST!$A$78)=0,LIST!$A$79,L2836)))))</f>
        <v/>
      </c>
      <c r="I2836" s="42" t="str">
        <f>IF(B2836="","",IF(L2836=LIST!$A$75,"",IF(K2836=LIST!$A$76,LIST!$A$76,IF(L2836=LIST!$A$77,"",IF(L2836=LIST!$A$78,"",IF(L2836=LIST!$A$80,"",IF(L2836=LIST!$A$72,"",IF(L2836=LIST!$A$73,"",IF(L2836=LIST!$A$81,"",IF(L2836=LIST!$A$82,"",IF(L2836=LIST!$A$79,"",IF(K2836=LIST!$A$75,LIST!$A$75,ROUND(J2836*L2836,2)))))))))))))</f>
        <v/>
      </c>
      <c r="J2836" s="43">
        <f>IF(D2836="",0,IF(K2836=LIST!$A$75,0,IF(K2836=LIST!$A$76,0,IF(K2836=LIST!$A$77,0,IF(K2836=LIST!$A$78,0,(MIN(D2836,8)-K2836))))))</f>
        <v>0</v>
      </c>
      <c r="K2836" s="185" t="str">
        <f>IF(D2836="","",IF('CLAIM FORM'!$M$7="",0,IF(L2836=LIST!$A$78,0,IF('CLAIM FORM'!$M$7="R&amp;D",0,IF(E2836="",LIST!$A$75,IF(F2836=LIST!$F$30,0,IFERROR(((VLOOKUP(E2836,'TRAINING CODE'!B:D,3,FALSE)*MIN(D2836,8))),LIST!$A$76)))))))</f>
        <v/>
      </c>
      <c r="L2836" s="183" t="str">
        <f>IF(B2836="","",IF('CLAIM FORM'!$M$7="",LIST!$A$77,IFERROR(VLOOKUP(B2836,'PHR (Project Hourly Rate)'!B:G,6,FALSE),LIST!$A$78)))</f>
        <v/>
      </c>
    </row>
    <row r="2837" spans="1:12" ht="36" customHeight="1">
      <c r="A2837" s="184">
        <v>2835</v>
      </c>
      <c r="B2837" s="46"/>
      <c r="C2837" s="47"/>
      <c r="D2837" s="48"/>
      <c r="E2837" s="49"/>
      <c r="F2837" s="49"/>
      <c r="G2837" s="41" t="str">
        <f>IF(C2837="","",VLOOKUP(WEEKDAY(C2837),LIST!$A$15:$B$21,2,FALSE))</f>
        <v/>
      </c>
      <c r="H2837" s="42" t="str">
        <f>IF(B2837="","",IF(L2837=LIST!$A$80,LIST!$A$78,IF(L2837=LIST!$A$81,LIST!$A$78,IF(L2837=LIST!$A$82,LIST!$A$78,IF(IFERROR(VLOOKUP(B2837,'PHR (Project Hourly Rate)'!B:G,6,FALSE),LIST!$A$78)=0,LIST!$A$79,L2837)))))</f>
        <v/>
      </c>
      <c r="I2837" s="42" t="str">
        <f>IF(B2837="","",IF(L2837=LIST!$A$75,"",IF(K2837=LIST!$A$76,LIST!$A$76,IF(L2837=LIST!$A$77,"",IF(L2837=LIST!$A$78,"",IF(L2837=LIST!$A$80,"",IF(L2837=LIST!$A$72,"",IF(L2837=LIST!$A$73,"",IF(L2837=LIST!$A$81,"",IF(L2837=LIST!$A$82,"",IF(L2837=LIST!$A$79,"",IF(K2837=LIST!$A$75,LIST!$A$75,ROUND(J2837*L2837,2)))))))))))))</f>
        <v/>
      </c>
      <c r="J2837" s="43">
        <f>IF(D2837="",0,IF(K2837=LIST!$A$75,0,IF(K2837=LIST!$A$76,0,IF(K2837=LIST!$A$77,0,IF(K2837=LIST!$A$78,0,(MIN(D2837,8)-K2837))))))</f>
        <v>0</v>
      </c>
      <c r="K2837" s="185" t="str">
        <f>IF(D2837="","",IF('CLAIM FORM'!$M$7="",0,IF(L2837=LIST!$A$78,0,IF('CLAIM FORM'!$M$7="R&amp;D",0,IF(E2837="",LIST!$A$75,IF(F2837=LIST!$F$30,0,IFERROR(((VLOOKUP(E2837,'TRAINING CODE'!B:D,3,FALSE)*MIN(D2837,8))),LIST!$A$76)))))))</f>
        <v/>
      </c>
      <c r="L2837" s="183" t="str">
        <f>IF(B2837="","",IF('CLAIM FORM'!$M$7="",LIST!$A$77,IFERROR(VLOOKUP(B2837,'PHR (Project Hourly Rate)'!B:G,6,FALSE),LIST!$A$78)))</f>
        <v/>
      </c>
    </row>
    <row r="2838" spans="1:12" ht="36" customHeight="1">
      <c r="A2838" s="184">
        <v>2836</v>
      </c>
      <c r="B2838" s="46"/>
      <c r="C2838" s="47"/>
      <c r="D2838" s="48"/>
      <c r="E2838" s="49"/>
      <c r="F2838" s="49"/>
      <c r="G2838" s="41" t="str">
        <f>IF(C2838="","",VLOOKUP(WEEKDAY(C2838),LIST!$A$15:$B$21,2,FALSE))</f>
        <v/>
      </c>
      <c r="H2838" s="42" t="str">
        <f>IF(B2838="","",IF(L2838=LIST!$A$80,LIST!$A$78,IF(L2838=LIST!$A$81,LIST!$A$78,IF(L2838=LIST!$A$82,LIST!$A$78,IF(IFERROR(VLOOKUP(B2838,'PHR (Project Hourly Rate)'!B:G,6,FALSE),LIST!$A$78)=0,LIST!$A$79,L2838)))))</f>
        <v/>
      </c>
      <c r="I2838" s="42" t="str">
        <f>IF(B2838="","",IF(L2838=LIST!$A$75,"",IF(K2838=LIST!$A$76,LIST!$A$76,IF(L2838=LIST!$A$77,"",IF(L2838=LIST!$A$78,"",IF(L2838=LIST!$A$80,"",IF(L2838=LIST!$A$72,"",IF(L2838=LIST!$A$73,"",IF(L2838=LIST!$A$81,"",IF(L2838=LIST!$A$82,"",IF(L2838=LIST!$A$79,"",IF(K2838=LIST!$A$75,LIST!$A$75,ROUND(J2838*L2838,2)))))))))))))</f>
        <v/>
      </c>
      <c r="J2838" s="43">
        <f>IF(D2838="",0,IF(K2838=LIST!$A$75,0,IF(K2838=LIST!$A$76,0,IF(K2838=LIST!$A$77,0,IF(K2838=LIST!$A$78,0,(MIN(D2838,8)-K2838))))))</f>
        <v>0</v>
      </c>
      <c r="K2838" s="185" t="str">
        <f>IF(D2838="","",IF('CLAIM FORM'!$M$7="",0,IF(L2838=LIST!$A$78,0,IF('CLAIM FORM'!$M$7="R&amp;D",0,IF(E2838="",LIST!$A$75,IF(F2838=LIST!$F$30,0,IFERROR(((VLOOKUP(E2838,'TRAINING CODE'!B:D,3,FALSE)*MIN(D2838,8))),LIST!$A$76)))))))</f>
        <v/>
      </c>
      <c r="L2838" s="183" t="str">
        <f>IF(B2838="","",IF('CLAIM FORM'!$M$7="",LIST!$A$77,IFERROR(VLOOKUP(B2838,'PHR (Project Hourly Rate)'!B:G,6,FALSE),LIST!$A$78)))</f>
        <v/>
      </c>
    </row>
    <row r="2839" spans="1:12" ht="36" customHeight="1">
      <c r="A2839" s="184">
        <v>2837</v>
      </c>
      <c r="B2839" s="46"/>
      <c r="C2839" s="47"/>
      <c r="D2839" s="48"/>
      <c r="E2839" s="49"/>
      <c r="F2839" s="49"/>
      <c r="G2839" s="41" t="str">
        <f>IF(C2839="","",VLOOKUP(WEEKDAY(C2839),LIST!$A$15:$B$21,2,FALSE))</f>
        <v/>
      </c>
      <c r="H2839" s="42" t="str">
        <f>IF(B2839="","",IF(L2839=LIST!$A$80,LIST!$A$78,IF(L2839=LIST!$A$81,LIST!$A$78,IF(L2839=LIST!$A$82,LIST!$A$78,IF(IFERROR(VLOOKUP(B2839,'PHR (Project Hourly Rate)'!B:G,6,FALSE),LIST!$A$78)=0,LIST!$A$79,L2839)))))</f>
        <v/>
      </c>
      <c r="I2839" s="42" t="str">
        <f>IF(B2839="","",IF(L2839=LIST!$A$75,"",IF(K2839=LIST!$A$76,LIST!$A$76,IF(L2839=LIST!$A$77,"",IF(L2839=LIST!$A$78,"",IF(L2839=LIST!$A$80,"",IF(L2839=LIST!$A$72,"",IF(L2839=LIST!$A$73,"",IF(L2839=LIST!$A$81,"",IF(L2839=LIST!$A$82,"",IF(L2839=LIST!$A$79,"",IF(K2839=LIST!$A$75,LIST!$A$75,ROUND(J2839*L2839,2)))))))))))))</f>
        <v/>
      </c>
      <c r="J2839" s="43">
        <f>IF(D2839="",0,IF(K2839=LIST!$A$75,0,IF(K2839=LIST!$A$76,0,IF(K2839=LIST!$A$77,0,IF(K2839=LIST!$A$78,0,(MIN(D2839,8)-K2839))))))</f>
        <v>0</v>
      </c>
      <c r="K2839" s="185" t="str">
        <f>IF(D2839="","",IF('CLAIM FORM'!$M$7="",0,IF(L2839=LIST!$A$78,0,IF('CLAIM FORM'!$M$7="R&amp;D",0,IF(E2839="",LIST!$A$75,IF(F2839=LIST!$F$30,0,IFERROR(((VLOOKUP(E2839,'TRAINING CODE'!B:D,3,FALSE)*MIN(D2839,8))),LIST!$A$76)))))))</f>
        <v/>
      </c>
      <c r="L2839" s="183" t="str">
        <f>IF(B2839="","",IF('CLAIM FORM'!$M$7="",LIST!$A$77,IFERROR(VLOOKUP(B2839,'PHR (Project Hourly Rate)'!B:G,6,FALSE),LIST!$A$78)))</f>
        <v/>
      </c>
    </row>
    <row r="2840" spans="1:12" ht="36" customHeight="1">
      <c r="A2840" s="184">
        <v>2838</v>
      </c>
      <c r="B2840" s="46"/>
      <c r="C2840" s="47"/>
      <c r="D2840" s="48"/>
      <c r="E2840" s="49"/>
      <c r="F2840" s="49"/>
      <c r="G2840" s="41" t="str">
        <f>IF(C2840="","",VLOOKUP(WEEKDAY(C2840),LIST!$A$15:$B$21,2,FALSE))</f>
        <v/>
      </c>
      <c r="H2840" s="42" t="str">
        <f>IF(B2840="","",IF(L2840=LIST!$A$80,LIST!$A$78,IF(L2840=LIST!$A$81,LIST!$A$78,IF(L2840=LIST!$A$82,LIST!$A$78,IF(IFERROR(VLOOKUP(B2840,'PHR (Project Hourly Rate)'!B:G,6,FALSE),LIST!$A$78)=0,LIST!$A$79,L2840)))))</f>
        <v/>
      </c>
      <c r="I2840" s="42" t="str">
        <f>IF(B2840="","",IF(L2840=LIST!$A$75,"",IF(K2840=LIST!$A$76,LIST!$A$76,IF(L2840=LIST!$A$77,"",IF(L2840=LIST!$A$78,"",IF(L2840=LIST!$A$80,"",IF(L2840=LIST!$A$72,"",IF(L2840=LIST!$A$73,"",IF(L2840=LIST!$A$81,"",IF(L2840=LIST!$A$82,"",IF(L2840=LIST!$A$79,"",IF(K2840=LIST!$A$75,LIST!$A$75,ROUND(J2840*L2840,2)))))))))))))</f>
        <v/>
      </c>
      <c r="J2840" s="43">
        <f>IF(D2840="",0,IF(K2840=LIST!$A$75,0,IF(K2840=LIST!$A$76,0,IF(K2840=LIST!$A$77,0,IF(K2840=LIST!$A$78,0,(MIN(D2840,8)-K2840))))))</f>
        <v>0</v>
      </c>
      <c r="K2840" s="185" t="str">
        <f>IF(D2840="","",IF('CLAIM FORM'!$M$7="",0,IF(L2840=LIST!$A$78,0,IF('CLAIM FORM'!$M$7="R&amp;D",0,IF(E2840="",LIST!$A$75,IF(F2840=LIST!$F$30,0,IFERROR(((VLOOKUP(E2840,'TRAINING CODE'!B:D,3,FALSE)*MIN(D2840,8))),LIST!$A$76)))))))</f>
        <v/>
      </c>
      <c r="L2840" s="183" t="str">
        <f>IF(B2840="","",IF('CLAIM FORM'!$M$7="",LIST!$A$77,IFERROR(VLOOKUP(B2840,'PHR (Project Hourly Rate)'!B:G,6,FALSE),LIST!$A$78)))</f>
        <v/>
      </c>
    </row>
    <row r="2841" spans="1:12" ht="36" customHeight="1">
      <c r="A2841" s="184">
        <v>2839</v>
      </c>
      <c r="B2841" s="46"/>
      <c r="C2841" s="47"/>
      <c r="D2841" s="48"/>
      <c r="E2841" s="49"/>
      <c r="F2841" s="49"/>
      <c r="G2841" s="41" t="str">
        <f>IF(C2841="","",VLOOKUP(WEEKDAY(C2841),LIST!$A$15:$B$21,2,FALSE))</f>
        <v/>
      </c>
      <c r="H2841" s="42" t="str">
        <f>IF(B2841="","",IF(L2841=LIST!$A$80,LIST!$A$78,IF(L2841=LIST!$A$81,LIST!$A$78,IF(L2841=LIST!$A$82,LIST!$A$78,IF(IFERROR(VLOOKUP(B2841,'PHR (Project Hourly Rate)'!B:G,6,FALSE),LIST!$A$78)=0,LIST!$A$79,L2841)))))</f>
        <v/>
      </c>
      <c r="I2841" s="42" t="str">
        <f>IF(B2841="","",IF(L2841=LIST!$A$75,"",IF(K2841=LIST!$A$76,LIST!$A$76,IF(L2841=LIST!$A$77,"",IF(L2841=LIST!$A$78,"",IF(L2841=LIST!$A$80,"",IF(L2841=LIST!$A$72,"",IF(L2841=LIST!$A$73,"",IF(L2841=LIST!$A$81,"",IF(L2841=LIST!$A$82,"",IF(L2841=LIST!$A$79,"",IF(K2841=LIST!$A$75,LIST!$A$75,ROUND(J2841*L2841,2)))))))))))))</f>
        <v/>
      </c>
      <c r="J2841" s="43">
        <f>IF(D2841="",0,IF(K2841=LIST!$A$75,0,IF(K2841=LIST!$A$76,0,IF(K2841=LIST!$A$77,0,IF(K2841=LIST!$A$78,0,(MIN(D2841,8)-K2841))))))</f>
        <v>0</v>
      </c>
      <c r="K2841" s="185" t="str">
        <f>IF(D2841="","",IF('CLAIM FORM'!$M$7="",0,IF(L2841=LIST!$A$78,0,IF('CLAIM FORM'!$M$7="R&amp;D",0,IF(E2841="",LIST!$A$75,IF(F2841=LIST!$F$30,0,IFERROR(((VLOOKUP(E2841,'TRAINING CODE'!B:D,3,FALSE)*MIN(D2841,8))),LIST!$A$76)))))))</f>
        <v/>
      </c>
      <c r="L2841" s="183" t="str">
        <f>IF(B2841="","",IF('CLAIM FORM'!$M$7="",LIST!$A$77,IFERROR(VLOOKUP(B2841,'PHR (Project Hourly Rate)'!B:G,6,FALSE),LIST!$A$78)))</f>
        <v/>
      </c>
    </row>
    <row r="2842" spans="1:12" ht="36" customHeight="1">
      <c r="A2842" s="184">
        <v>2840</v>
      </c>
      <c r="B2842" s="46"/>
      <c r="C2842" s="47"/>
      <c r="D2842" s="48"/>
      <c r="E2842" s="49"/>
      <c r="F2842" s="49"/>
      <c r="G2842" s="41" t="str">
        <f>IF(C2842="","",VLOOKUP(WEEKDAY(C2842),LIST!$A$15:$B$21,2,FALSE))</f>
        <v/>
      </c>
      <c r="H2842" s="42" t="str">
        <f>IF(B2842="","",IF(L2842=LIST!$A$80,LIST!$A$78,IF(L2842=LIST!$A$81,LIST!$A$78,IF(L2842=LIST!$A$82,LIST!$A$78,IF(IFERROR(VLOOKUP(B2842,'PHR (Project Hourly Rate)'!B:G,6,FALSE),LIST!$A$78)=0,LIST!$A$79,L2842)))))</f>
        <v/>
      </c>
      <c r="I2842" s="42" t="str">
        <f>IF(B2842="","",IF(L2842=LIST!$A$75,"",IF(K2842=LIST!$A$76,LIST!$A$76,IF(L2842=LIST!$A$77,"",IF(L2842=LIST!$A$78,"",IF(L2842=LIST!$A$80,"",IF(L2842=LIST!$A$72,"",IF(L2842=LIST!$A$73,"",IF(L2842=LIST!$A$81,"",IF(L2842=LIST!$A$82,"",IF(L2842=LIST!$A$79,"",IF(K2842=LIST!$A$75,LIST!$A$75,ROUND(J2842*L2842,2)))))))))))))</f>
        <v/>
      </c>
      <c r="J2842" s="43">
        <f>IF(D2842="",0,IF(K2842=LIST!$A$75,0,IF(K2842=LIST!$A$76,0,IF(K2842=LIST!$A$77,0,IF(K2842=LIST!$A$78,0,(MIN(D2842,8)-K2842))))))</f>
        <v>0</v>
      </c>
      <c r="K2842" s="185" t="str">
        <f>IF(D2842="","",IF('CLAIM FORM'!$M$7="",0,IF(L2842=LIST!$A$78,0,IF('CLAIM FORM'!$M$7="R&amp;D",0,IF(E2842="",LIST!$A$75,IF(F2842=LIST!$F$30,0,IFERROR(((VLOOKUP(E2842,'TRAINING CODE'!B:D,3,FALSE)*MIN(D2842,8))),LIST!$A$76)))))))</f>
        <v/>
      </c>
      <c r="L2842" s="183" t="str">
        <f>IF(B2842="","",IF('CLAIM FORM'!$M$7="",LIST!$A$77,IFERROR(VLOOKUP(B2842,'PHR (Project Hourly Rate)'!B:G,6,FALSE),LIST!$A$78)))</f>
        <v/>
      </c>
    </row>
    <row r="2843" spans="1:12" ht="36" customHeight="1">
      <c r="A2843" s="184">
        <v>2841</v>
      </c>
      <c r="B2843" s="46"/>
      <c r="C2843" s="47"/>
      <c r="D2843" s="48"/>
      <c r="E2843" s="49"/>
      <c r="F2843" s="49"/>
      <c r="G2843" s="41" t="str">
        <f>IF(C2843="","",VLOOKUP(WEEKDAY(C2843),LIST!$A$15:$B$21,2,FALSE))</f>
        <v/>
      </c>
      <c r="H2843" s="42" t="str">
        <f>IF(B2843="","",IF(L2843=LIST!$A$80,LIST!$A$78,IF(L2843=LIST!$A$81,LIST!$A$78,IF(L2843=LIST!$A$82,LIST!$A$78,IF(IFERROR(VLOOKUP(B2843,'PHR (Project Hourly Rate)'!B:G,6,FALSE),LIST!$A$78)=0,LIST!$A$79,L2843)))))</f>
        <v/>
      </c>
      <c r="I2843" s="42" t="str">
        <f>IF(B2843="","",IF(L2843=LIST!$A$75,"",IF(K2843=LIST!$A$76,LIST!$A$76,IF(L2843=LIST!$A$77,"",IF(L2843=LIST!$A$78,"",IF(L2843=LIST!$A$80,"",IF(L2843=LIST!$A$72,"",IF(L2843=LIST!$A$73,"",IF(L2843=LIST!$A$81,"",IF(L2843=LIST!$A$82,"",IF(L2843=LIST!$A$79,"",IF(K2843=LIST!$A$75,LIST!$A$75,ROUND(J2843*L2843,2)))))))))))))</f>
        <v/>
      </c>
      <c r="J2843" s="43">
        <f>IF(D2843="",0,IF(K2843=LIST!$A$75,0,IF(K2843=LIST!$A$76,0,IF(K2843=LIST!$A$77,0,IF(K2843=LIST!$A$78,0,(MIN(D2843,8)-K2843))))))</f>
        <v>0</v>
      </c>
      <c r="K2843" s="185" t="str">
        <f>IF(D2843="","",IF('CLAIM FORM'!$M$7="",0,IF(L2843=LIST!$A$78,0,IF('CLAIM FORM'!$M$7="R&amp;D",0,IF(E2843="",LIST!$A$75,IF(F2843=LIST!$F$30,0,IFERROR(((VLOOKUP(E2843,'TRAINING CODE'!B:D,3,FALSE)*MIN(D2843,8))),LIST!$A$76)))))))</f>
        <v/>
      </c>
      <c r="L2843" s="183" t="str">
        <f>IF(B2843="","",IF('CLAIM FORM'!$M$7="",LIST!$A$77,IFERROR(VLOOKUP(B2843,'PHR (Project Hourly Rate)'!B:G,6,FALSE),LIST!$A$78)))</f>
        <v/>
      </c>
    </row>
    <row r="2844" spans="1:12" ht="36" customHeight="1">
      <c r="A2844" s="184">
        <v>2842</v>
      </c>
      <c r="B2844" s="46"/>
      <c r="C2844" s="47"/>
      <c r="D2844" s="48"/>
      <c r="E2844" s="49"/>
      <c r="F2844" s="49"/>
      <c r="G2844" s="41" t="str">
        <f>IF(C2844="","",VLOOKUP(WEEKDAY(C2844),LIST!$A$15:$B$21,2,FALSE))</f>
        <v/>
      </c>
      <c r="H2844" s="42" t="str">
        <f>IF(B2844="","",IF(L2844=LIST!$A$80,LIST!$A$78,IF(L2844=LIST!$A$81,LIST!$A$78,IF(L2844=LIST!$A$82,LIST!$A$78,IF(IFERROR(VLOOKUP(B2844,'PHR (Project Hourly Rate)'!B:G,6,FALSE),LIST!$A$78)=0,LIST!$A$79,L2844)))))</f>
        <v/>
      </c>
      <c r="I2844" s="42" t="str">
        <f>IF(B2844="","",IF(L2844=LIST!$A$75,"",IF(K2844=LIST!$A$76,LIST!$A$76,IF(L2844=LIST!$A$77,"",IF(L2844=LIST!$A$78,"",IF(L2844=LIST!$A$80,"",IF(L2844=LIST!$A$72,"",IF(L2844=LIST!$A$73,"",IF(L2844=LIST!$A$81,"",IF(L2844=LIST!$A$82,"",IF(L2844=LIST!$A$79,"",IF(K2844=LIST!$A$75,LIST!$A$75,ROUND(J2844*L2844,2)))))))))))))</f>
        <v/>
      </c>
      <c r="J2844" s="43">
        <f>IF(D2844="",0,IF(K2844=LIST!$A$75,0,IF(K2844=LIST!$A$76,0,IF(K2844=LIST!$A$77,0,IF(K2844=LIST!$A$78,0,(MIN(D2844,8)-K2844))))))</f>
        <v>0</v>
      </c>
      <c r="K2844" s="185" t="str">
        <f>IF(D2844="","",IF('CLAIM FORM'!$M$7="",0,IF(L2844=LIST!$A$78,0,IF('CLAIM FORM'!$M$7="R&amp;D",0,IF(E2844="",LIST!$A$75,IF(F2844=LIST!$F$30,0,IFERROR(((VLOOKUP(E2844,'TRAINING CODE'!B:D,3,FALSE)*MIN(D2844,8))),LIST!$A$76)))))))</f>
        <v/>
      </c>
      <c r="L2844" s="183" t="str">
        <f>IF(B2844="","",IF('CLAIM FORM'!$M$7="",LIST!$A$77,IFERROR(VLOOKUP(B2844,'PHR (Project Hourly Rate)'!B:G,6,FALSE),LIST!$A$78)))</f>
        <v/>
      </c>
    </row>
    <row r="2845" spans="1:12" ht="36" customHeight="1">
      <c r="A2845" s="184">
        <v>2843</v>
      </c>
      <c r="B2845" s="46"/>
      <c r="C2845" s="47"/>
      <c r="D2845" s="48"/>
      <c r="E2845" s="49"/>
      <c r="F2845" s="49"/>
      <c r="G2845" s="41" t="str">
        <f>IF(C2845="","",VLOOKUP(WEEKDAY(C2845),LIST!$A$15:$B$21,2,FALSE))</f>
        <v/>
      </c>
      <c r="H2845" s="42" t="str">
        <f>IF(B2845="","",IF(L2845=LIST!$A$80,LIST!$A$78,IF(L2845=LIST!$A$81,LIST!$A$78,IF(L2845=LIST!$A$82,LIST!$A$78,IF(IFERROR(VLOOKUP(B2845,'PHR (Project Hourly Rate)'!B:G,6,FALSE),LIST!$A$78)=0,LIST!$A$79,L2845)))))</f>
        <v/>
      </c>
      <c r="I2845" s="42" t="str">
        <f>IF(B2845="","",IF(L2845=LIST!$A$75,"",IF(K2845=LIST!$A$76,LIST!$A$76,IF(L2845=LIST!$A$77,"",IF(L2845=LIST!$A$78,"",IF(L2845=LIST!$A$80,"",IF(L2845=LIST!$A$72,"",IF(L2845=LIST!$A$73,"",IF(L2845=LIST!$A$81,"",IF(L2845=LIST!$A$82,"",IF(L2845=LIST!$A$79,"",IF(K2845=LIST!$A$75,LIST!$A$75,ROUND(J2845*L2845,2)))))))))))))</f>
        <v/>
      </c>
      <c r="J2845" s="43">
        <f>IF(D2845="",0,IF(K2845=LIST!$A$75,0,IF(K2845=LIST!$A$76,0,IF(K2845=LIST!$A$77,0,IF(K2845=LIST!$A$78,0,(MIN(D2845,8)-K2845))))))</f>
        <v>0</v>
      </c>
      <c r="K2845" s="185" t="str">
        <f>IF(D2845="","",IF('CLAIM FORM'!$M$7="",0,IF(L2845=LIST!$A$78,0,IF('CLAIM FORM'!$M$7="R&amp;D",0,IF(E2845="",LIST!$A$75,IF(F2845=LIST!$F$30,0,IFERROR(((VLOOKUP(E2845,'TRAINING CODE'!B:D,3,FALSE)*MIN(D2845,8))),LIST!$A$76)))))))</f>
        <v/>
      </c>
      <c r="L2845" s="183" t="str">
        <f>IF(B2845="","",IF('CLAIM FORM'!$M$7="",LIST!$A$77,IFERROR(VLOOKUP(B2845,'PHR (Project Hourly Rate)'!B:G,6,FALSE),LIST!$A$78)))</f>
        <v/>
      </c>
    </row>
    <row r="2846" spans="1:12" ht="36" customHeight="1">
      <c r="A2846" s="184">
        <v>2844</v>
      </c>
      <c r="B2846" s="46"/>
      <c r="C2846" s="47"/>
      <c r="D2846" s="48"/>
      <c r="E2846" s="49"/>
      <c r="F2846" s="49"/>
      <c r="G2846" s="41" t="str">
        <f>IF(C2846="","",VLOOKUP(WEEKDAY(C2846),LIST!$A$15:$B$21,2,FALSE))</f>
        <v/>
      </c>
      <c r="H2846" s="42" t="str">
        <f>IF(B2846="","",IF(L2846=LIST!$A$80,LIST!$A$78,IF(L2846=LIST!$A$81,LIST!$A$78,IF(L2846=LIST!$A$82,LIST!$A$78,IF(IFERROR(VLOOKUP(B2846,'PHR (Project Hourly Rate)'!B:G,6,FALSE),LIST!$A$78)=0,LIST!$A$79,L2846)))))</f>
        <v/>
      </c>
      <c r="I2846" s="42" t="str">
        <f>IF(B2846="","",IF(L2846=LIST!$A$75,"",IF(K2846=LIST!$A$76,LIST!$A$76,IF(L2846=LIST!$A$77,"",IF(L2846=LIST!$A$78,"",IF(L2846=LIST!$A$80,"",IF(L2846=LIST!$A$72,"",IF(L2846=LIST!$A$73,"",IF(L2846=LIST!$A$81,"",IF(L2846=LIST!$A$82,"",IF(L2846=LIST!$A$79,"",IF(K2846=LIST!$A$75,LIST!$A$75,ROUND(J2846*L2846,2)))))))))))))</f>
        <v/>
      </c>
      <c r="J2846" s="43">
        <f>IF(D2846="",0,IF(K2846=LIST!$A$75,0,IF(K2846=LIST!$A$76,0,IF(K2846=LIST!$A$77,0,IF(K2846=LIST!$A$78,0,(MIN(D2846,8)-K2846))))))</f>
        <v>0</v>
      </c>
      <c r="K2846" s="185" t="str">
        <f>IF(D2846="","",IF('CLAIM FORM'!$M$7="",0,IF(L2846=LIST!$A$78,0,IF('CLAIM FORM'!$M$7="R&amp;D",0,IF(E2846="",LIST!$A$75,IF(F2846=LIST!$F$30,0,IFERROR(((VLOOKUP(E2846,'TRAINING CODE'!B:D,3,FALSE)*MIN(D2846,8))),LIST!$A$76)))))))</f>
        <v/>
      </c>
      <c r="L2846" s="183" t="str">
        <f>IF(B2846="","",IF('CLAIM FORM'!$M$7="",LIST!$A$77,IFERROR(VLOOKUP(B2846,'PHR (Project Hourly Rate)'!B:G,6,FALSE),LIST!$A$78)))</f>
        <v/>
      </c>
    </row>
    <row r="2847" spans="1:12" ht="36" customHeight="1">
      <c r="A2847" s="184">
        <v>2845</v>
      </c>
      <c r="B2847" s="46"/>
      <c r="C2847" s="47"/>
      <c r="D2847" s="48"/>
      <c r="E2847" s="49"/>
      <c r="F2847" s="49"/>
      <c r="G2847" s="41" t="str">
        <f>IF(C2847="","",VLOOKUP(WEEKDAY(C2847),LIST!$A$15:$B$21,2,FALSE))</f>
        <v/>
      </c>
      <c r="H2847" s="42" t="str">
        <f>IF(B2847="","",IF(L2847=LIST!$A$80,LIST!$A$78,IF(L2847=LIST!$A$81,LIST!$A$78,IF(L2847=LIST!$A$82,LIST!$A$78,IF(IFERROR(VLOOKUP(B2847,'PHR (Project Hourly Rate)'!B:G,6,FALSE),LIST!$A$78)=0,LIST!$A$79,L2847)))))</f>
        <v/>
      </c>
      <c r="I2847" s="42" t="str">
        <f>IF(B2847="","",IF(L2847=LIST!$A$75,"",IF(K2847=LIST!$A$76,LIST!$A$76,IF(L2847=LIST!$A$77,"",IF(L2847=LIST!$A$78,"",IF(L2847=LIST!$A$80,"",IF(L2847=LIST!$A$72,"",IF(L2847=LIST!$A$73,"",IF(L2847=LIST!$A$81,"",IF(L2847=LIST!$A$82,"",IF(L2847=LIST!$A$79,"",IF(K2847=LIST!$A$75,LIST!$A$75,ROUND(J2847*L2847,2)))))))))))))</f>
        <v/>
      </c>
      <c r="J2847" s="43">
        <f>IF(D2847="",0,IF(K2847=LIST!$A$75,0,IF(K2847=LIST!$A$76,0,IF(K2847=LIST!$A$77,0,IF(K2847=LIST!$A$78,0,(MIN(D2847,8)-K2847))))))</f>
        <v>0</v>
      </c>
      <c r="K2847" s="185" t="str">
        <f>IF(D2847="","",IF('CLAIM FORM'!$M$7="",0,IF(L2847=LIST!$A$78,0,IF('CLAIM FORM'!$M$7="R&amp;D",0,IF(E2847="",LIST!$A$75,IF(F2847=LIST!$F$30,0,IFERROR(((VLOOKUP(E2847,'TRAINING CODE'!B:D,3,FALSE)*MIN(D2847,8))),LIST!$A$76)))))))</f>
        <v/>
      </c>
      <c r="L2847" s="183" t="str">
        <f>IF(B2847="","",IF('CLAIM FORM'!$M$7="",LIST!$A$77,IFERROR(VLOOKUP(B2847,'PHR (Project Hourly Rate)'!B:G,6,FALSE),LIST!$A$78)))</f>
        <v/>
      </c>
    </row>
    <row r="2848" spans="1:12" ht="36" customHeight="1">
      <c r="A2848" s="184">
        <v>2846</v>
      </c>
      <c r="B2848" s="46"/>
      <c r="C2848" s="47"/>
      <c r="D2848" s="48"/>
      <c r="E2848" s="49"/>
      <c r="F2848" s="49"/>
      <c r="G2848" s="41" t="str">
        <f>IF(C2848="","",VLOOKUP(WEEKDAY(C2848),LIST!$A$15:$B$21,2,FALSE))</f>
        <v/>
      </c>
      <c r="H2848" s="42" t="str">
        <f>IF(B2848="","",IF(L2848=LIST!$A$80,LIST!$A$78,IF(L2848=LIST!$A$81,LIST!$A$78,IF(L2848=LIST!$A$82,LIST!$A$78,IF(IFERROR(VLOOKUP(B2848,'PHR (Project Hourly Rate)'!B:G,6,FALSE),LIST!$A$78)=0,LIST!$A$79,L2848)))))</f>
        <v/>
      </c>
      <c r="I2848" s="42" t="str">
        <f>IF(B2848="","",IF(L2848=LIST!$A$75,"",IF(K2848=LIST!$A$76,LIST!$A$76,IF(L2848=LIST!$A$77,"",IF(L2848=LIST!$A$78,"",IF(L2848=LIST!$A$80,"",IF(L2848=LIST!$A$72,"",IF(L2848=LIST!$A$73,"",IF(L2848=LIST!$A$81,"",IF(L2848=LIST!$A$82,"",IF(L2848=LIST!$A$79,"",IF(K2848=LIST!$A$75,LIST!$A$75,ROUND(J2848*L2848,2)))))))))))))</f>
        <v/>
      </c>
      <c r="J2848" s="43">
        <f>IF(D2848="",0,IF(K2848=LIST!$A$75,0,IF(K2848=LIST!$A$76,0,IF(K2848=LIST!$A$77,0,IF(K2848=LIST!$A$78,0,(MIN(D2848,8)-K2848))))))</f>
        <v>0</v>
      </c>
      <c r="K2848" s="185" t="str">
        <f>IF(D2848="","",IF('CLAIM FORM'!$M$7="",0,IF(L2848=LIST!$A$78,0,IF('CLAIM FORM'!$M$7="R&amp;D",0,IF(E2848="",LIST!$A$75,IF(F2848=LIST!$F$30,0,IFERROR(((VLOOKUP(E2848,'TRAINING CODE'!B:D,3,FALSE)*MIN(D2848,8))),LIST!$A$76)))))))</f>
        <v/>
      </c>
      <c r="L2848" s="183" t="str">
        <f>IF(B2848="","",IF('CLAIM FORM'!$M$7="",LIST!$A$77,IFERROR(VLOOKUP(B2848,'PHR (Project Hourly Rate)'!B:G,6,FALSE),LIST!$A$78)))</f>
        <v/>
      </c>
    </row>
    <row r="2849" spans="1:12" ht="36" customHeight="1">
      <c r="A2849" s="184">
        <v>2847</v>
      </c>
      <c r="B2849" s="46"/>
      <c r="C2849" s="47"/>
      <c r="D2849" s="48"/>
      <c r="E2849" s="49"/>
      <c r="F2849" s="49"/>
      <c r="G2849" s="41" t="str">
        <f>IF(C2849="","",VLOOKUP(WEEKDAY(C2849),LIST!$A$15:$B$21,2,FALSE))</f>
        <v/>
      </c>
      <c r="H2849" s="42" t="str">
        <f>IF(B2849="","",IF(L2849=LIST!$A$80,LIST!$A$78,IF(L2849=LIST!$A$81,LIST!$A$78,IF(L2849=LIST!$A$82,LIST!$A$78,IF(IFERROR(VLOOKUP(B2849,'PHR (Project Hourly Rate)'!B:G,6,FALSE),LIST!$A$78)=0,LIST!$A$79,L2849)))))</f>
        <v/>
      </c>
      <c r="I2849" s="42" t="str">
        <f>IF(B2849="","",IF(L2849=LIST!$A$75,"",IF(K2849=LIST!$A$76,LIST!$A$76,IF(L2849=LIST!$A$77,"",IF(L2849=LIST!$A$78,"",IF(L2849=LIST!$A$80,"",IF(L2849=LIST!$A$72,"",IF(L2849=LIST!$A$73,"",IF(L2849=LIST!$A$81,"",IF(L2849=LIST!$A$82,"",IF(L2849=LIST!$A$79,"",IF(K2849=LIST!$A$75,LIST!$A$75,ROUND(J2849*L2849,2)))))))))))))</f>
        <v/>
      </c>
      <c r="J2849" s="43">
        <f>IF(D2849="",0,IF(K2849=LIST!$A$75,0,IF(K2849=LIST!$A$76,0,IF(K2849=LIST!$A$77,0,IF(K2849=LIST!$A$78,0,(MIN(D2849,8)-K2849))))))</f>
        <v>0</v>
      </c>
      <c r="K2849" s="185" t="str">
        <f>IF(D2849="","",IF('CLAIM FORM'!$M$7="",0,IF(L2849=LIST!$A$78,0,IF('CLAIM FORM'!$M$7="R&amp;D",0,IF(E2849="",LIST!$A$75,IF(F2849=LIST!$F$30,0,IFERROR(((VLOOKUP(E2849,'TRAINING CODE'!B:D,3,FALSE)*MIN(D2849,8))),LIST!$A$76)))))))</f>
        <v/>
      </c>
      <c r="L2849" s="183" t="str">
        <f>IF(B2849="","",IF('CLAIM FORM'!$M$7="",LIST!$A$77,IFERROR(VLOOKUP(B2849,'PHR (Project Hourly Rate)'!B:G,6,FALSE),LIST!$A$78)))</f>
        <v/>
      </c>
    </row>
    <row r="2850" spans="1:12" ht="36" customHeight="1">
      <c r="A2850" s="184">
        <v>2848</v>
      </c>
      <c r="B2850" s="46"/>
      <c r="C2850" s="47"/>
      <c r="D2850" s="48"/>
      <c r="E2850" s="49"/>
      <c r="F2850" s="49"/>
      <c r="G2850" s="41" t="str">
        <f>IF(C2850="","",VLOOKUP(WEEKDAY(C2850),LIST!$A$15:$B$21,2,FALSE))</f>
        <v/>
      </c>
      <c r="H2850" s="42" t="str">
        <f>IF(B2850="","",IF(L2850=LIST!$A$80,LIST!$A$78,IF(L2850=LIST!$A$81,LIST!$A$78,IF(L2850=LIST!$A$82,LIST!$A$78,IF(IFERROR(VLOOKUP(B2850,'PHR (Project Hourly Rate)'!B:G,6,FALSE),LIST!$A$78)=0,LIST!$A$79,L2850)))))</f>
        <v/>
      </c>
      <c r="I2850" s="42" t="str">
        <f>IF(B2850="","",IF(L2850=LIST!$A$75,"",IF(K2850=LIST!$A$76,LIST!$A$76,IF(L2850=LIST!$A$77,"",IF(L2850=LIST!$A$78,"",IF(L2850=LIST!$A$80,"",IF(L2850=LIST!$A$72,"",IF(L2850=LIST!$A$73,"",IF(L2850=LIST!$A$81,"",IF(L2850=LIST!$A$82,"",IF(L2850=LIST!$A$79,"",IF(K2850=LIST!$A$75,LIST!$A$75,ROUND(J2850*L2850,2)))))))))))))</f>
        <v/>
      </c>
      <c r="J2850" s="43">
        <f>IF(D2850="",0,IF(K2850=LIST!$A$75,0,IF(K2850=LIST!$A$76,0,IF(K2850=LIST!$A$77,0,IF(K2850=LIST!$A$78,0,(MIN(D2850,8)-K2850))))))</f>
        <v>0</v>
      </c>
      <c r="K2850" s="185" t="str">
        <f>IF(D2850="","",IF('CLAIM FORM'!$M$7="",0,IF(L2850=LIST!$A$78,0,IF('CLAIM FORM'!$M$7="R&amp;D",0,IF(E2850="",LIST!$A$75,IF(F2850=LIST!$F$30,0,IFERROR(((VLOOKUP(E2850,'TRAINING CODE'!B:D,3,FALSE)*MIN(D2850,8))),LIST!$A$76)))))))</f>
        <v/>
      </c>
      <c r="L2850" s="183" t="str">
        <f>IF(B2850="","",IF('CLAIM FORM'!$M$7="",LIST!$A$77,IFERROR(VLOOKUP(B2850,'PHR (Project Hourly Rate)'!B:G,6,FALSE),LIST!$A$78)))</f>
        <v/>
      </c>
    </row>
    <row r="2851" spans="1:12" ht="36" customHeight="1">
      <c r="A2851" s="184">
        <v>2849</v>
      </c>
      <c r="B2851" s="46"/>
      <c r="C2851" s="47"/>
      <c r="D2851" s="48"/>
      <c r="E2851" s="49"/>
      <c r="F2851" s="49"/>
      <c r="G2851" s="41" t="str">
        <f>IF(C2851="","",VLOOKUP(WEEKDAY(C2851),LIST!$A$15:$B$21,2,FALSE))</f>
        <v/>
      </c>
      <c r="H2851" s="42" t="str">
        <f>IF(B2851="","",IF(L2851=LIST!$A$80,LIST!$A$78,IF(L2851=LIST!$A$81,LIST!$A$78,IF(L2851=LIST!$A$82,LIST!$A$78,IF(IFERROR(VLOOKUP(B2851,'PHR (Project Hourly Rate)'!B:G,6,FALSE),LIST!$A$78)=0,LIST!$A$79,L2851)))))</f>
        <v/>
      </c>
      <c r="I2851" s="42" t="str">
        <f>IF(B2851="","",IF(L2851=LIST!$A$75,"",IF(K2851=LIST!$A$76,LIST!$A$76,IF(L2851=LIST!$A$77,"",IF(L2851=LIST!$A$78,"",IF(L2851=LIST!$A$80,"",IF(L2851=LIST!$A$72,"",IF(L2851=LIST!$A$73,"",IF(L2851=LIST!$A$81,"",IF(L2851=LIST!$A$82,"",IF(L2851=LIST!$A$79,"",IF(K2851=LIST!$A$75,LIST!$A$75,ROUND(J2851*L2851,2)))))))))))))</f>
        <v/>
      </c>
      <c r="J2851" s="43">
        <f>IF(D2851="",0,IF(K2851=LIST!$A$75,0,IF(K2851=LIST!$A$76,0,IF(K2851=LIST!$A$77,0,IF(K2851=LIST!$A$78,0,(MIN(D2851,8)-K2851))))))</f>
        <v>0</v>
      </c>
      <c r="K2851" s="185" t="str">
        <f>IF(D2851="","",IF('CLAIM FORM'!$M$7="",0,IF(L2851=LIST!$A$78,0,IF('CLAIM FORM'!$M$7="R&amp;D",0,IF(E2851="",LIST!$A$75,IF(F2851=LIST!$F$30,0,IFERROR(((VLOOKUP(E2851,'TRAINING CODE'!B:D,3,FALSE)*MIN(D2851,8))),LIST!$A$76)))))))</f>
        <v/>
      </c>
      <c r="L2851" s="183" t="str">
        <f>IF(B2851="","",IF('CLAIM FORM'!$M$7="",LIST!$A$77,IFERROR(VLOOKUP(B2851,'PHR (Project Hourly Rate)'!B:G,6,FALSE),LIST!$A$78)))</f>
        <v/>
      </c>
    </row>
    <row r="2852" spans="1:12" ht="36" customHeight="1">
      <c r="A2852" s="184">
        <v>2850</v>
      </c>
      <c r="B2852" s="46"/>
      <c r="C2852" s="47"/>
      <c r="D2852" s="48"/>
      <c r="E2852" s="49"/>
      <c r="F2852" s="49"/>
      <c r="G2852" s="41" t="str">
        <f>IF(C2852="","",VLOOKUP(WEEKDAY(C2852),LIST!$A$15:$B$21,2,FALSE))</f>
        <v/>
      </c>
      <c r="H2852" s="42" t="str">
        <f>IF(B2852="","",IF(L2852=LIST!$A$80,LIST!$A$78,IF(L2852=LIST!$A$81,LIST!$A$78,IF(L2852=LIST!$A$82,LIST!$A$78,IF(IFERROR(VLOOKUP(B2852,'PHR (Project Hourly Rate)'!B:G,6,FALSE),LIST!$A$78)=0,LIST!$A$79,L2852)))))</f>
        <v/>
      </c>
      <c r="I2852" s="42" t="str">
        <f>IF(B2852="","",IF(L2852=LIST!$A$75,"",IF(K2852=LIST!$A$76,LIST!$A$76,IF(L2852=LIST!$A$77,"",IF(L2852=LIST!$A$78,"",IF(L2852=LIST!$A$80,"",IF(L2852=LIST!$A$72,"",IF(L2852=LIST!$A$73,"",IF(L2852=LIST!$A$81,"",IF(L2852=LIST!$A$82,"",IF(L2852=LIST!$A$79,"",IF(K2852=LIST!$A$75,LIST!$A$75,ROUND(J2852*L2852,2)))))))))))))</f>
        <v/>
      </c>
      <c r="J2852" s="43">
        <f>IF(D2852="",0,IF(K2852=LIST!$A$75,0,IF(K2852=LIST!$A$76,0,IF(K2852=LIST!$A$77,0,IF(K2852=LIST!$A$78,0,(MIN(D2852,8)-K2852))))))</f>
        <v>0</v>
      </c>
      <c r="K2852" s="185" t="str">
        <f>IF(D2852="","",IF('CLAIM FORM'!$M$7="",0,IF(L2852=LIST!$A$78,0,IF('CLAIM FORM'!$M$7="R&amp;D",0,IF(E2852="",LIST!$A$75,IF(F2852=LIST!$F$30,0,IFERROR(((VLOOKUP(E2852,'TRAINING CODE'!B:D,3,FALSE)*MIN(D2852,8))),LIST!$A$76)))))))</f>
        <v/>
      </c>
      <c r="L2852" s="183" t="str">
        <f>IF(B2852="","",IF('CLAIM FORM'!$M$7="",LIST!$A$77,IFERROR(VLOOKUP(B2852,'PHR (Project Hourly Rate)'!B:G,6,FALSE),LIST!$A$78)))</f>
        <v/>
      </c>
    </row>
    <row r="2853" spans="1:12" ht="36" customHeight="1">
      <c r="A2853" s="184">
        <v>2851</v>
      </c>
      <c r="B2853" s="46"/>
      <c r="C2853" s="47"/>
      <c r="D2853" s="48"/>
      <c r="E2853" s="49"/>
      <c r="F2853" s="49"/>
      <c r="G2853" s="41" t="str">
        <f>IF(C2853="","",VLOOKUP(WEEKDAY(C2853),LIST!$A$15:$B$21,2,FALSE))</f>
        <v/>
      </c>
      <c r="H2853" s="42" t="str">
        <f>IF(B2853="","",IF(L2853=LIST!$A$80,LIST!$A$78,IF(L2853=LIST!$A$81,LIST!$A$78,IF(L2853=LIST!$A$82,LIST!$A$78,IF(IFERROR(VLOOKUP(B2853,'PHR (Project Hourly Rate)'!B:G,6,FALSE),LIST!$A$78)=0,LIST!$A$79,L2853)))))</f>
        <v/>
      </c>
      <c r="I2853" s="42" t="str">
        <f>IF(B2853="","",IF(L2853=LIST!$A$75,"",IF(K2853=LIST!$A$76,LIST!$A$76,IF(L2853=LIST!$A$77,"",IF(L2853=LIST!$A$78,"",IF(L2853=LIST!$A$80,"",IF(L2853=LIST!$A$72,"",IF(L2853=LIST!$A$73,"",IF(L2853=LIST!$A$81,"",IF(L2853=LIST!$A$82,"",IF(L2853=LIST!$A$79,"",IF(K2853=LIST!$A$75,LIST!$A$75,ROUND(J2853*L2853,2)))))))))))))</f>
        <v/>
      </c>
      <c r="J2853" s="43">
        <f>IF(D2853="",0,IF(K2853=LIST!$A$75,0,IF(K2853=LIST!$A$76,0,IF(K2853=LIST!$A$77,0,IF(K2853=LIST!$A$78,0,(MIN(D2853,8)-K2853))))))</f>
        <v>0</v>
      </c>
      <c r="K2853" s="185" t="str">
        <f>IF(D2853="","",IF('CLAIM FORM'!$M$7="",0,IF(L2853=LIST!$A$78,0,IF('CLAIM FORM'!$M$7="R&amp;D",0,IF(E2853="",LIST!$A$75,IF(F2853=LIST!$F$30,0,IFERROR(((VLOOKUP(E2853,'TRAINING CODE'!B:D,3,FALSE)*MIN(D2853,8))),LIST!$A$76)))))))</f>
        <v/>
      </c>
      <c r="L2853" s="183" t="str">
        <f>IF(B2853="","",IF('CLAIM FORM'!$M$7="",LIST!$A$77,IFERROR(VLOOKUP(B2853,'PHR (Project Hourly Rate)'!B:G,6,FALSE),LIST!$A$78)))</f>
        <v/>
      </c>
    </row>
    <row r="2854" spans="1:12" ht="36" customHeight="1">
      <c r="A2854" s="184">
        <v>2852</v>
      </c>
      <c r="B2854" s="46"/>
      <c r="C2854" s="47"/>
      <c r="D2854" s="48"/>
      <c r="E2854" s="49"/>
      <c r="F2854" s="49"/>
      <c r="G2854" s="41" t="str">
        <f>IF(C2854="","",VLOOKUP(WEEKDAY(C2854),LIST!$A$15:$B$21,2,FALSE))</f>
        <v/>
      </c>
      <c r="H2854" s="42" t="str">
        <f>IF(B2854="","",IF(L2854=LIST!$A$80,LIST!$A$78,IF(L2854=LIST!$A$81,LIST!$A$78,IF(L2854=LIST!$A$82,LIST!$A$78,IF(IFERROR(VLOOKUP(B2854,'PHR (Project Hourly Rate)'!B:G,6,FALSE),LIST!$A$78)=0,LIST!$A$79,L2854)))))</f>
        <v/>
      </c>
      <c r="I2854" s="42" t="str">
        <f>IF(B2854="","",IF(L2854=LIST!$A$75,"",IF(K2854=LIST!$A$76,LIST!$A$76,IF(L2854=LIST!$A$77,"",IF(L2854=LIST!$A$78,"",IF(L2854=LIST!$A$80,"",IF(L2854=LIST!$A$72,"",IF(L2854=LIST!$A$73,"",IF(L2854=LIST!$A$81,"",IF(L2854=LIST!$A$82,"",IF(L2854=LIST!$A$79,"",IF(K2854=LIST!$A$75,LIST!$A$75,ROUND(J2854*L2854,2)))))))))))))</f>
        <v/>
      </c>
      <c r="J2854" s="43">
        <f>IF(D2854="",0,IF(K2854=LIST!$A$75,0,IF(K2854=LIST!$A$76,0,IF(K2854=LIST!$A$77,0,IF(K2854=LIST!$A$78,0,(MIN(D2854,8)-K2854))))))</f>
        <v>0</v>
      </c>
      <c r="K2854" s="185" t="str">
        <f>IF(D2854="","",IF('CLAIM FORM'!$M$7="",0,IF(L2854=LIST!$A$78,0,IF('CLAIM FORM'!$M$7="R&amp;D",0,IF(E2854="",LIST!$A$75,IF(F2854=LIST!$F$30,0,IFERROR(((VLOOKUP(E2854,'TRAINING CODE'!B:D,3,FALSE)*MIN(D2854,8))),LIST!$A$76)))))))</f>
        <v/>
      </c>
      <c r="L2854" s="183" t="str">
        <f>IF(B2854="","",IF('CLAIM FORM'!$M$7="",LIST!$A$77,IFERROR(VLOOKUP(B2854,'PHR (Project Hourly Rate)'!B:G,6,FALSE),LIST!$A$78)))</f>
        <v/>
      </c>
    </row>
    <row r="2855" spans="1:12" ht="36" customHeight="1">
      <c r="A2855" s="184">
        <v>2853</v>
      </c>
      <c r="B2855" s="46"/>
      <c r="C2855" s="47"/>
      <c r="D2855" s="48"/>
      <c r="E2855" s="49"/>
      <c r="F2855" s="49"/>
      <c r="G2855" s="41" t="str">
        <f>IF(C2855="","",VLOOKUP(WEEKDAY(C2855),LIST!$A$15:$B$21,2,FALSE))</f>
        <v/>
      </c>
      <c r="H2855" s="42" t="str">
        <f>IF(B2855="","",IF(L2855=LIST!$A$80,LIST!$A$78,IF(L2855=LIST!$A$81,LIST!$A$78,IF(L2855=LIST!$A$82,LIST!$A$78,IF(IFERROR(VLOOKUP(B2855,'PHR (Project Hourly Rate)'!B:G,6,FALSE),LIST!$A$78)=0,LIST!$A$79,L2855)))))</f>
        <v/>
      </c>
      <c r="I2855" s="42" t="str">
        <f>IF(B2855="","",IF(L2855=LIST!$A$75,"",IF(K2855=LIST!$A$76,LIST!$A$76,IF(L2855=LIST!$A$77,"",IF(L2855=LIST!$A$78,"",IF(L2855=LIST!$A$80,"",IF(L2855=LIST!$A$72,"",IF(L2855=LIST!$A$73,"",IF(L2855=LIST!$A$81,"",IF(L2855=LIST!$A$82,"",IF(L2855=LIST!$A$79,"",IF(K2855=LIST!$A$75,LIST!$A$75,ROUND(J2855*L2855,2)))))))))))))</f>
        <v/>
      </c>
      <c r="J2855" s="43">
        <f>IF(D2855="",0,IF(K2855=LIST!$A$75,0,IF(K2855=LIST!$A$76,0,IF(K2855=LIST!$A$77,0,IF(K2855=LIST!$A$78,0,(MIN(D2855,8)-K2855))))))</f>
        <v>0</v>
      </c>
      <c r="K2855" s="185" t="str">
        <f>IF(D2855="","",IF('CLAIM FORM'!$M$7="",0,IF(L2855=LIST!$A$78,0,IF('CLAIM FORM'!$M$7="R&amp;D",0,IF(E2855="",LIST!$A$75,IF(F2855=LIST!$F$30,0,IFERROR(((VLOOKUP(E2855,'TRAINING CODE'!B:D,3,FALSE)*MIN(D2855,8))),LIST!$A$76)))))))</f>
        <v/>
      </c>
      <c r="L2855" s="183" t="str">
        <f>IF(B2855="","",IF('CLAIM FORM'!$M$7="",LIST!$A$77,IFERROR(VLOOKUP(B2855,'PHR (Project Hourly Rate)'!B:G,6,FALSE),LIST!$A$78)))</f>
        <v/>
      </c>
    </row>
    <row r="2856" spans="1:12" ht="36" customHeight="1">
      <c r="A2856" s="184">
        <v>2854</v>
      </c>
      <c r="B2856" s="46"/>
      <c r="C2856" s="47"/>
      <c r="D2856" s="48"/>
      <c r="E2856" s="49"/>
      <c r="F2856" s="49"/>
      <c r="G2856" s="41" t="str">
        <f>IF(C2856="","",VLOOKUP(WEEKDAY(C2856),LIST!$A$15:$B$21,2,FALSE))</f>
        <v/>
      </c>
      <c r="H2856" s="42" t="str">
        <f>IF(B2856="","",IF(L2856=LIST!$A$80,LIST!$A$78,IF(L2856=LIST!$A$81,LIST!$A$78,IF(L2856=LIST!$A$82,LIST!$A$78,IF(IFERROR(VLOOKUP(B2856,'PHR (Project Hourly Rate)'!B:G,6,FALSE),LIST!$A$78)=0,LIST!$A$79,L2856)))))</f>
        <v/>
      </c>
      <c r="I2856" s="42" t="str">
        <f>IF(B2856="","",IF(L2856=LIST!$A$75,"",IF(K2856=LIST!$A$76,LIST!$A$76,IF(L2856=LIST!$A$77,"",IF(L2856=LIST!$A$78,"",IF(L2856=LIST!$A$80,"",IF(L2856=LIST!$A$72,"",IF(L2856=LIST!$A$73,"",IF(L2856=LIST!$A$81,"",IF(L2856=LIST!$A$82,"",IF(L2856=LIST!$A$79,"",IF(K2856=LIST!$A$75,LIST!$A$75,ROUND(J2856*L2856,2)))))))))))))</f>
        <v/>
      </c>
      <c r="J2856" s="43">
        <f>IF(D2856="",0,IF(K2856=LIST!$A$75,0,IF(K2856=LIST!$A$76,0,IF(K2856=LIST!$A$77,0,IF(K2856=LIST!$A$78,0,(MIN(D2856,8)-K2856))))))</f>
        <v>0</v>
      </c>
      <c r="K2856" s="185" t="str">
        <f>IF(D2856="","",IF('CLAIM FORM'!$M$7="",0,IF(L2856=LIST!$A$78,0,IF('CLAIM FORM'!$M$7="R&amp;D",0,IF(E2856="",LIST!$A$75,IF(F2856=LIST!$F$30,0,IFERROR(((VLOOKUP(E2856,'TRAINING CODE'!B:D,3,FALSE)*MIN(D2856,8))),LIST!$A$76)))))))</f>
        <v/>
      </c>
      <c r="L2856" s="183" t="str">
        <f>IF(B2856="","",IF('CLAIM FORM'!$M$7="",LIST!$A$77,IFERROR(VLOOKUP(B2856,'PHR (Project Hourly Rate)'!B:G,6,FALSE),LIST!$A$78)))</f>
        <v/>
      </c>
    </row>
    <row r="2857" spans="1:12" ht="36" customHeight="1">
      <c r="A2857" s="184">
        <v>2855</v>
      </c>
      <c r="B2857" s="46"/>
      <c r="C2857" s="47"/>
      <c r="D2857" s="48"/>
      <c r="E2857" s="49"/>
      <c r="F2857" s="49"/>
      <c r="G2857" s="41" t="str">
        <f>IF(C2857="","",VLOOKUP(WEEKDAY(C2857),LIST!$A$15:$B$21,2,FALSE))</f>
        <v/>
      </c>
      <c r="H2857" s="42" t="str">
        <f>IF(B2857="","",IF(L2857=LIST!$A$80,LIST!$A$78,IF(L2857=LIST!$A$81,LIST!$A$78,IF(L2857=LIST!$A$82,LIST!$A$78,IF(IFERROR(VLOOKUP(B2857,'PHR (Project Hourly Rate)'!B:G,6,FALSE),LIST!$A$78)=0,LIST!$A$79,L2857)))))</f>
        <v/>
      </c>
      <c r="I2857" s="42" t="str">
        <f>IF(B2857="","",IF(L2857=LIST!$A$75,"",IF(K2857=LIST!$A$76,LIST!$A$76,IF(L2857=LIST!$A$77,"",IF(L2857=LIST!$A$78,"",IF(L2857=LIST!$A$80,"",IF(L2857=LIST!$A$72,"",IF(L2857=LIST!$A$73,"",IF(L2857=LIST!$A$81,"",IF(L2857=LIST!$A$82,"",IF(L2857=LIST!$A$79,"",IF(K2857=LIST!$A$75,LIST!$A$75,ROUND(J2857*L2857,2)))))))))))))</f>
        <v/>
      </c>
      <c r="J2857" s="43">
        <f>IF(D2857="",0,IF(K2857=LIST!$A$75,0,IF(K2857=LIST!$A$76,0,IF(K2857=LIST!$A$77,0,IF(K2857=LIST!$A$78,0,(MIN(D2857,8)-K2857))))))</f>
        <v>0</v>
      </c>
      <c r="K2857" s="185" t="str">
        <f>IF(D2857="","",IF('CLAIM FORM'!$M$7="",0,IF(L2857=LIST!$A$78,0,IF('CLAIM FORM'!$M$7="R&amp;D",0,IF(E2857="",LIST!$A$75,IF(F2857=LIST!$F$30,0,IFERROR(((VLOOKUP(E2857,'TRAINING CODE'!B:D,3,FALSE)*MIN(D2857,8))),LIST!$A$76)))))))</f>
        <v/>
      </c>
      <c r="L2857" s="183" t="str">
        <f>IF(B2857="","",IF('CLAIM FORM'!$M$7="",LIST!$A$77,IFERROR(VLOOKUP(B2857,'PHR (Project Hourly Rate)'!B:G,6,FALSE),LIST!$A$78)))</f>
        <v/>
      </c>
    </row>
    <row r="2858" spans="1:12" ht="36" customHeight="1">
      <c r="A2858" s="184">
        <v>2856</v>
      </c>
      <c r="B2858" s="46"/>
      <c r="C2858" s="47"/>
      <c r="D2858" s="48"/>
      <c r="E2858" s="49"/>
      <c r="F2858" s="49"/>
      <c r="G2858" s="41" t="str">
        <f>IF(C2858="","",VLOOKUP(WEEKDAY(C2858),LIST!$A$15:$B$21,2,FALSE))</f>
        <v/>
      </c>
      <c r="H2858" s="42" t="str">
        <f>IF(B2858="","",IF(L2858=LIST!$A$80,LIST!$A$78,IF(L2858=LIST!$A$81,LIST!$A$78,IF(L2858=LIST!$A$82,LIST!$A$78,IF(IFERROR(VLOOKUP(B2858,'PHR (Project Hourly Rate)'!B:G,6,FALSE),LIST!$A$78)=0,LIST!$A$79,L2858)))))</f>
        <v/>
      </c>
      <c r="I2858" s="42" t="str">
        <f>IF(B2858="","",IF(L2858=LIST!$A$75,"",IF(K2858=LIST!$A$76,LIST!$A$76,IF(L2858=LIST!$A$77,"",IF(L2858=LIST!$A$78,"",IF(L2858=LIST!$A$80,"",IF(L2858=LIST!$A$72,"",IF(L2858=LIST!$A$73,"",IF(L2858=LIST!$A$81,"",IF(L2858=LIST!$A$82,"",IF(L2858=LIST!$A$79,"",IF(K2858=LIST!$A$75,LIST!$A$75,ROUND(J2858*L2858,2)))))))))))))</f>
        <v/>
      </c>
      <c r="J2858" s="43">
        <f>IF(D2858="",0,IF(K2858=LIST!$A$75,0,IF(K2858=LIST!$A$76,0,IF(K2858=LIST!$A$77,0,IF(K2858=LIST!$A$78,0,(MIN(D2858,8)-K2858))))))</f>
        <v>0</v>
      </c>
      <c r="K2858" s="185" t="str">
        <f>IF(D2858="","",IF('CLAIM FORM'!$M$7="",0,IF(L2858=LIST!$A$78,0,IF('CLAIM FORM'!$M$7="R&amp;D",0,IF(E2858="",LIST!$A$75,IF(F2858=LIST!$F$30,0,IFERROR(((VLOOKUP(E2858,'TRAINING CODE'!B:D,3,FALSE)*MIN(D2858,8))),LIST!$A$76)))))))</f>
        <v/>
      </c>
      <c r="L2858" s="183" t="str">
        <f>IF(B2858="","",IF('CLAIM FORM'!$M$7="",LIST!$A$77,IFERROR(VLOOKUP(B2858,'PHR (Project Hourly Rate)'!B:G,6,FALSE),LIST!$A$78)))</f>
        <v/>
      </c>
    </row>
    <row r="2859" spans="1:12" ht="36" customHeight="1">
      <c r="A2859" s="184">
        <v>2857</v>
      </c>
      <c r="B2859" s="46"/>
      <c r="C2859" s="47"/>
      <c r="D2859" s="48"/>
      <c r="E2859" s="49"/>
      <c r="F2859" s="49"/>
      <c r="G2859" s="41" t="str">
        <f>IF(C2859="","",VLOOKUP(WEEKDAY(C2859),LIST!$A$15:$B$21,2,FALSE))</f>
        <v/>
      </c>
      <c r="H2859" s="42" t="str">
        <f>IF(B2859="","",IF(L2859=LIST!$A$80,LIST!$A$78,IF(L2859=LIST!$A$81,LIST!$A$78,IF(L2859=LIST!$A$82,LIST!$A$78,IF(IFERROR(VLOOKUP(B2859,'PHR (Project Hourly Rate)'!B:G,6,FALSE),LIST!$A$78)=0,LIST!$A$79,L2859)))))</f>
        <v/>
      </c>
      <c r="I2859" s="42" t="str">
        <f>IF(B2859="","",IF(L2859=LIST!$A$75,"",IF(K2859=LIST!$A$76,LIST!$A$76,IF(L2859=LIST!$A$77,"",IF(L2859=LIST!$A$78,"",IF(L2859=LIST!$A$80,"",IF(L2859=LIST!$A$72,"",IF(L2859=LIST!$A$73,"",IF(L2859=LIST!$A$81,"",IF(L2859=LIST!$A$82,"",IF(L2859=LIST!$A$79,"",IF(K2859=LIST!$A$75,LIST!$A$75,ROUND(J2859*L2859,2)))))))))))))</f>
        <v/>
      </c>
      <c r="J2859" s="43">
        <f>IF(D2859="",0,IF(K2859=LIST!$A$75,0,IF(K2859=LIST!$A$76,0,IF(K2859=LIST!$A$77,0,IF(K2859=LIST!$A$78,0,(MIN(D2859,8)-K2859))))))</f>
        <v>0</v>
      </c>
      <c r="K2859" s="185" t="str">
        <f>IF(D2859="","",IF('CLAIM FORM'!$M$7="",0,IF(L2859=LIST!$A$78,0,IF('CLAIM FORM'!$M$7="R&amp;D",0,IF(E2859="",LIST!$A$75,IF(F2859=LIST!$F$30,0,IFERROR(((VLOOKUP(E2859,'TRAINING CODE'!B:D,3,FALSE)*MIN(D2859,8))),LIST!$A$76)))))))</f>
        <v/>
      </c>
      <c r="L2859" s="183" t="str">
        <f>IF(B2859="","",IF('CLAIM FORM'!$M$7="",LIST!$A$77,IFERROR(VLOOKUP(B2859,'PHR (Project Hourly Rate)'!B:G,6,FALSE),LIST!$A$78)))</f>
        <v/>
      </c>
    </row>
    <row r="2860" spans="1:12" ht="36" customHeight="1">
      <c r="A2860" s="184">
        <v>2858</v>
      </c>
      <c r="B2860" s="46"/>
      <c r="C2860" s="47"/>
      <c r="D2860" s="48"/>
      <c r="E2860" s="49"/>
      <c r="F2860" s="49"/>
      <c r="G2860" s="41" t="str">
        <f>IF(C2860="","",VLOOKUP(WEEKDAY(C2860),LIST!$A$15:$B$21,2,FALSE))</f>
        <v/>
      </c>
      <c r="H2860" s="42" t="str">
        <f>IF(B2860="","",IF(L2860=LIST!$A$80,LIST!$A$78,IF(L2860=LIST!$A$81,LIST!$A$78,IF(L2860=LIST!$A$82,LIST!$A$78,IF(IFERROR(VLOOKUP(B2860,'PHR (Project Hourly Rate)'!B:G,6,FALSE),LIST!$A$78)=0,LIST!$A$79,L2860)))))</f>
        <v/>
      </c>
      <c r="I2860" s="42" t="str">
        <f>IF(B2860="","",IF(L2860=LIST!$A$75,"",IF(K2860=LIST!$A$76,LIST!$A$76,IF(L2860=LIST!$A$77,"",IF(L2860=LIST!$A$78,"",IF(L2860=LIST!$A$80,"",IF(L2860=LIST!$A$72,"",IF(L2860=LIST!$A$73,"",IF(L2860=LIST!$A$81,"",IF(L2860=LIST!$A$82,"",IF(L2860=LIST!$A$79,"",IF(K2860=LIST!$A$75,LIST!$A$75,ROUND(J2860*L2860,2)))))))))))))</f>
        <v/>
      </c>
      <c r="J2860" s="43">
        <f>IF(D2860="",0,IF(K2860=LIST!$A$75,0,IF(K2860=LIST!$A$76,0,IF(K2860=LIST!$A$77,0,IF(K2860=LIST!$A$78,0,(MIN(D2860,8)-K2860))))))</f>
        <v>0</v>
      </c>
      <c r="K2860" s="185" t="str">
        <f>IF(D2860="","",IF('CLAIM FORM'!$M$7="",0,IF(L2860=LIST!$A$78,0,IF('CLAIM FORM'!$M$7="R&amp;D",0,IF(E2860="",LIST!$A$75,IF(F2860=LIST!$F$30,0,IFERROR(((VLOOKUP(E2860,'TRAINING CODE'!B:D,3,FALSE)*MIN(D2860,8))),LIST!$A$76)))))))</f>
        <v/>
      </c>
      <c r="L2860" s="183" t="str">
        <f>IF(B2860="","",IF('CLAIM FORM'!$M$7="",LIST!$A$77,IFERROR(VLOOKUP(B2860,'PHR (Project Hourly Rate)'!B:G,6,FALSE),LIST!$A$78)))</f>
        <v/>
      </c>
    </row>
    <row r="2861" spans="1:12" ht="36" customHeight="1">
      <c r="A2861" s="184">
        <v>2859</v>
      </c>
      <c r="B2861" s="46"/>
      <c r="C2861" s="47"/>
      <c r="D2861" s="48"/>
      <c r="E2861" s="49"/>
      <c r="F2861" s="49"/>
      <c r="G2861" s="41" t="str">
        <f>IF(C2861="","",VLOOKUP(WEEKDAY(C2861),LIST!$A$15:$B$21,2,FALSE))</f>
        <v/>
      </c>
      <c r="H2861" s="42" t="str">
        <f>IF(B2861="","",IF(L2861=LIST!$A$80,LIST!$A$78,IF(L2861=LIST!$A$81,LIST!$A$78,IF(L2861=LIST!$A$82,LIST!$A$78,IF(IFERROR(VLOOKUP(B2861,'PHR (Project Hourly Rate)'!B:G,6,FALSE),LIST!$A$78)=0,LIST!$A$79,L2861)))))</f>
        <v/>
      </c>
      <c r="I2861" s="42" t="str">
        <f>IF(B2861="","",IF(L2861=LIST!$A$75,"",IF(K2861=LIST!$A$76,LIST!$A$76,IF(L2861=LIST!$A$77,"",IF(L2861=LIST!$A$78,"",IF(L2861=LIST!$A$80,"",IF(L2861=LIST!$A$72,"",IF(L2861=LIST!$A$73,"",IF(L2861=LIST!$A$81,"",IF(L2861=LIST!$A$82,"",IF(L2861=LIST!$A$79,"",IF(K2861=LIST!$A$75,LIST!$A$75,ROUND(J2861*L2861,2)))))))))))))</f>
        <v/>
      </c>
      <c r="J2861" s="43">
        <f>IF(D2861="",0,IF(K2861=LIST!$A$75,0,IF(K2861=LIST!$A$76,0,IF(K2861=LIST!$A$77,0,IF(K2861=LIST!$A$78,0,(MIN(D2861,8)-K2861))))))</f>
        <v>0</v>
      </c>
      <c r="K2861" s="185" t="str">
        <f>IF(D2861="","",IF('CLAIM FORM'!$M$7="",0,IF(L2861=LIST!$A$78,0,IF('CLAIM FORM'!$M$7="R&amp;D",0,IF(E2861="",LIST!$A$75,IF(F2861=LIST!$F$30,0,IFERROR(((VLOOKUP(E2861,'TRAINING CODE'!B:D,3,FALSE)*MIN(D2861,8))),LIST!$A$76)))))))</f>
        <v/>
      </c>
      <c r="L2861" s="183" t="str">
        <f>IF(B2861="","",IF('CLAIM FORM'!$M$7="",LIST!$A$77,IFERROR(VLOOKUP(B2861,'PHR (Project Hourly Rate)'!B:G,6,FALSE),LIST!$A$78)))</f>
        <v/>
      </c>
    </row>
    <row r="2862" spans="1:12" ht="36" customHeight="1">
      <c r="A2862" s="184">
        <v>2860</v>
      </c>
      <c r="B2862" s="46"/>
      <c r="C2862" s="47"/>
      <c r="D2862" s="48"/>
      <c r="E2862" s="49"/>
      <c r="F2862" s="49"/>
      <c r="G2862" s="41" t="str">
        <f>IF(C2862="","",VLOOKUP(WEEKDAY(C2862),LIST!$A$15:$B$21,2,FALSE))</f>
        <v/>
      </c>
      <c r="H2862" s="42" t="str">
        <f>IF(B2862="","",IF(L2862=LIST!$A$80,LIST!$A$78,IF(L2862=LIST!$A$81,LIST!$A$78,IF(L2862=LIST!$A$82,LIST!$A$78,IF(IFERROR(VLOOKUP(B2862,'PHR (Project Hourly Rate)'!B:G,6,FALSE),LIST!$A$78)=0,LIST!$A$79,L2862)))))</f>
        <v/>
      </c>
      <c r="I2862" s="42" t="str">
        <f>IF(B2862="","",IF(L2862=LIST!$A$75,"",IF(K2862=LIST!$A$76,LIST!$A$76,IF(L2862=LIST!$A$77,"",IF(L2862=LIST!$A$78,"",IF(L2862=LIST!$A$80,"",IF(L2862=LIST!$A$72,"",IF(L2862=LIST!$A$73,"",IF(L2862=LIST!$A$81,"",IF(L2862=LIST!$A$82,"",IF(L2862=LIST!$A$79,"",IF(K2862=LIST!$A$75,LIST!$A$75,ROUND(J2862*L2862,2)))))))))))))</f>
        <v/>
      </c>
      <c r="J2862" s="43">
        <f>IF(D2862="",0,IF(K2862=LIST!$A$75,0,IF(K2862=LIST!$A$76,0,IF(K2862=LIST!$A$77,0,IF(K2862=LIST!$A$78,0,(MIN(D2862,8)-K2862))))))</f>
        <v>0</v>
      </c>
      <c r="K2862" s="185" t="str">
        <f>IF(D2862="","",IF('CLAIM FORM'!$M$7="",0,IF(L2862=LIST!$A$78,0,IF('CLAIM FORM'!$M$7="R&amp;D",0,IF(E2862="",LIST!$A$75,IF(F2862=LIST!$F$30,0,IFERROR(((VLOOKUP(E2862,'TRAINING CODE'!B:D,3,FALSE)*MIN(D2862,8))),LIST!$A$76)))))))</f>
        <v/>
      </c>
      <c r="L2862" s="183" t="str">
        <f>IF(B2862="","",IF('CLAIM FORM'!$M$7="",LIST!$A$77,IFERROR(VLOOKUP(B2862,'PHR (Project Hourly Rate)'!B:G,6,FALSE),LIST!$A$78)))</f>
        <v/>
      </c>
    </row>
    <row r="2863" spans="1:12" ht="36" customHeight="1">
      <c r="A2863" s="184">
        <v>2861</v>
      </c>
      <c r="B2863" s="46"/>
      <c r="C2863" s="47"/>
      <c r="D2863" s="48"/>
      <c r="E2863" s="49"/>
      <c r="F2863" s="49"/>
      <c r="G2863" s="41" t="str">
        <f>IF(C2863="","",VLOOKUP(WEEKDAY(C2863),LIST!$A$15:$B$21,2,FALSE))</f>
        <v/>
      </c>
      <c r="H2863" s="42" t="str">
        <f>IF(B2863="","",IF(L2863=LIST!$A$80,LIST!$A$78,IF(L2863=LIST!$A$81,LIST!$A$78,IF(L2863=LIST!$A$82,LIST!$A$78,IF(IFERROR(VLOOKUP(B2863,'PHR (Project Hourly Rate)'!B:G,6,FALSE),LIST!$A$78)=0,LIST!$A$79,L2863)))))</f>
        <v/>
      </c>
      <c r="I2863" s="42" t="str">
        <f>IF(B2863="","",IF(L2863=LIST!$A$75,"",IF(K2863=LIST!$A$76,LIST!$A$76,IF(L2863=LIST!$A$77,"",IF(L2863=LIST!$A$78,"",IF(L2863=LIST!$A$80,"",IF(L2863=LIST!$A$72,"",IF(L2863=LIST!$A$73,"",IF(L2863=LIST!$A$81,"",IF(L2863=LIST!$A$82,"",IF(L2863=LIST!$A$79,"",IF(K2863=LIST!$A$75,LIST!$A$75,ROUND(J2863*L2863,2)))))))))))))</f>
        <v/>
      </c>
      <c r="J2863" s="43">
        <f>IF(D2863="",0,IF(K2863=LIST!$A$75,0,IF(K2863=LIST!$A$76,0,IF(K2863=LIST!$A$77,0,IF(K2863=LIST!$A$78,0,(MIN(D2863,8)-K2863))))))</f>
        <v>0</v>
      </c>
      <c r="K2863" s="185" t="str">
        <f>IF(D2863="","",IF('CLAIM FORM'!$M$7="",0,IF(L2863=LIST!$A$78,0,IF('CLAIM FORM'!$M$7="R&amp;D",0,IF(E2863="",LIST!$A$75,IF(F2863=LIST!$F$30,0,IFERROR(((VLOOKUP(E2863,'TRAINING CODE'!B:D,3,FALSE)*MIN(D2863,8))),LIST!$A$76)))))))</f>
        <v/>
      </c>
      <c r="L2863" s="183" t="str">
        <f>IF(B2863="","",IF('CLAIM FORM'!$M$7="",LIST!$A$77,IFERROR(VLOOKUP(B2863,'PHR (Project Hourly Rate)'!B:G,6,FALSE),LIST!$A$78)))</f>
        <v/>
      </c>
    </row>
    <row r="2864" spans="1:12" ht="36" customHeight="1">
      <c r="A2864" s="184">
        <v>2862</v>
      </c>
      <c r="B2864" s="46"/>
      <c r="C2864" s="47"/>
      <c r="D2864" s="48"/>
      <c r="E2864" s="49"/>
      <c r="F2864" s="49"/>
      <c r="G2864" s="41" t="str">
        <f>IF(C2864="","",VLOOKUP(WEEKDAY(C2864),LIST!$A$15:$B$21,2,FALSE))</f>
        <v/>
      </c>
      <c r="H2864" s="42" t="str">
        <f>IF(B2864="","",IF(L2864=LIST!$A$80,LIST!$A$78,IF(L2864=LIST!$A$81,LIST!$A$78,IF(L2864=LIST!$A$82,LIST!$A$78,IF(IFERROR(VLOOKUP(B2864,'PHR (Project Hourly Rate)'!B:G,6,FALSE),LIST!$A$78)=0,LIST!$A$79,L2864)))))</f>
        <v/>
      </c>
      <c r="I2864" s="42" t="str">
        <f>IF(B2864="","",IF(L2864=LIST!$A$75,"",IF(K2864=LIST!$A$76,LIST!$A$76,IF(L2864=LIST!$A$77,"",IF(L2864=LIST!$A$78,"",IF(L2864=LIST!$A$80,"",IF(L2864=LIST!$A$72,"",IF(L2864=LIST!$A$73,"",IF(L2864=LIST!$A$81,"",IF(L2864=LIST!$A$82,"",IF(L2864=LIST!$A$79,"",IF(K2864=LIST!$A$75,LIST!$A$75,ROUND(J2864*L2864,2)))))))))))))</f>
        <v/>
      </c>
      <c r="J2864" s="43">
        <f>IF(D2864="",0,IF(K2864=LIST!$A$75,0,IF(K2864=LIST!$A$76,0,IF(K2864=LIST!$A$77,0,IF(K2864=LIST!$A$78,0,(MIN(D2864,8)-K2864))))))</f>
        <v>0</v>
      </c>
      <c r="K2864" s="185" t="str">
        <f>IF(D2864="","",IF('CLAIM FORM'!$M$7="",0,IF(L2864=LIST!$A$78,0,IF('CLAIM FORM'!$M$7="R&amp;D",0,IF(E2864="",LIST!$A$75,IF(F2864=LIST!$F$30,0,IFERROR(((VLOOKUP(E2864,'TRAINING CODE'!B:D,3,FALSE)*MIN(D2864,8))),LIST!$A$76)))))))</f>
        <v/>
      </c>
      <c r="L2864" s="183" t="str">
        <f>IF(B2864="","",IF('CLAIM FORM'!$M$7="",LIST!$A$77,IFERROR(VLOOKUP(B2864,'PHR (Project Hourly Rate)'!B:G,6,FALSE),LIST!$A$78)))</f>
        <v/>
      </c>
    </row>
    <row r="2865" spans="1:12" ht="36" customHeight="1">
      <c r="A2865" s="184">
        <v>2863</v>
      </c>
      <c r="B2865" s="46"/>
      <c r="C2865" s="47"/>
      <c r="D2865" s="48"/>
      <c r="E2865" s="49"/>
      <c r="F2865" s="49"/>
      <c r="G2865" s="41" t="str">
        <f>IF(C2865="","",VLOOKUP(WEEKDAY(C2865),LIST!$A$15:$B$21,2,FALSE))</f>
        <v/>
      </c>
      <c r="H2865" s="42" t="str">
        <f>IF(B2865="","",IF(L2865=LIST!$A$80,LIST!$A$78,IF(L2865=LIST!$A$81,LIST!$A$78,IF(L2865=LIST!$A$82,LIST!$A$78,IF(IFERROR(VLOOKUP(B2865,'PHR (Project Hourly Rate)'!B:G,6,FALSE),LIST!$A$78)=0,LIST!$A$79,L2865)))))</f>
        <v/>
      </c>
      <c r="I2865" s="42" t="str">
        <f>IF(B2865="","",IF(L2865=LIST!$A$75,"",IF(K2865=LIST!$A$76,LIST!$A$76,IF(L2865=LIST!$A$77,"",IF(L2865=LIST!$A$78,"",IF(L2865=LIST!$A$80,"",IF(L2865=LIST!$A$72,"",IF(L2865=LIST!$A$73,"",IF(L2865=LIST!$A$81,"",IF(L2865=LIST!$A$82,"",IF(L2865=LIST!$A$79,"",IF(K2865=LIST!$A$75,LIST!$A$75,ROUND(J2865*L2865,2)))))))))))))</f>
        <v/>
      </c>
      <c r="J2865" s="43">
        <f>IF(D2865="",0,IF(K2865=LIST!$A$75,0,IF(K2865=LIST!$A$76,0,IF(K2865=LIST!$A$77,0,IF(K2865=LIST!$A$78,0,(MIN(D2865,8)-K2865))))))</f>
        <v>0</v>
      </c>
      <c r="K2865" s="185" t="str">
        <f>IF(D2865="","",IF('CLAIM FORM'!$M$7="",0,IF(L2865=LIST!$A$78,0,IF('CLAIM FORM'!$M$7="R&amp;D",0,IF(E2865="",LIST!$A$75,IF(F2865=LIST!$F$30,0,IFERROR(((VLOOKUP(E2865,'TRAINING CODE'!B:D,3,FALSE)*MIN(D2865,8))),LIST!$A$76)))))))</f>
        <v/>
      </c>
      <c r="L2865" s="183" t="str">
        <f>IF(B2865="","",IF('CLAIM FORM'!$M$7="",LIST!$A$77,IFERROR(VLOOKUP(B2865,'PHR (Project Hourly Rate)'!B:G,6,FALSE),LIST!$A$78)))</f>
        <v/>
      </c>
    </row>
    <row r="2866" spans="1:12" ht="36" customHeight="1">
      <c r="A2866" s="184">
        <v>2864</v>
      </c>
      <c r="B2866" s="46"/>
      <c r="C2866" s="47"/>
      <c r="D2866" s="48"/>
      <c r="E2866" s="49"/>
      <c r="F2866" s="49"/>
      <c r="G2866" s="41" t="str">
        <f>IF(C2866="","",VLOOKUP(WEEKDAY(C2866),LIST!$A$15:$B$21,2,FALSE))</f>
        <v/>
      </c>
      <c r="H2866" s="42" t="str">
        <f>IF(B2866="","",IF(L2866=LIST!$A$80,LIST!$A$78,IF(L2866=LIST!$A$81,LIST!$A$78,IF(L2866=LIST!$A$82,LIST!$A$78,IF(IFERROR(VLOOKUP(B2866,'PHR (Project Hourly Rate)'!B:G,6,FALSE),LIST!$A$78)=0,LIST!$A$79,L2866)))))</f>
        <v/>
      </c>
      <c r="I2866" s="42" t="str">
        <f>IF(B2866="","",IF(L2866=LIST!$A$75,"",IF(K2866=LIST!$A$76,LIST!$A$76,IF(L2866=LIST!$A$77,"",IF(L2866=LIST!$A$78,"",IF(L2866=LIST!$A$80,"",IF(L2866=LIST!$A$72,"",IF(L2866=LIST!$A$73,"",IF(L2866=LIST!$A$81,"",IF(L2866=LIST!$A$82,"",IF(L2866=LIST!$A$79,"",IF(K2866=LIST!$A$75,LIST!$A$75,ROUND(J2866*L2866,2)))))))))))))</f>
        <v/>
      </c>
      <c r="J2866" s="43">
        <f>IF(D2866="",0,IF(K2866=LIST!$A$75,0,IF(K2866=LIST!$A$76,0,IF(K2866=LIST!$A$77,0,IF(K2866=LIST!$A$78,0,(MIN(D2866,8)-K2866))))))</f>
        <v>0</v>
      </c>
      <c r="K2866" s="185" t="str">
        <f>IF(D2866="","",IF('CLAIM FORM'!$M$7="",0,IF(L2866=LIST!$A$78,0,IF('CLAIM FORM'!$M$7="R&amp;D",0,IF(E2866="",LIST!$A$75,IF(F2866=LIST!$F$30,0,IFERROR(((VLOOKUP(E2866,'TRAINING CODE'!B:D,3,FALSE)*MIN(D2866,8))),LIST!$A$76)))))))</f>
        <v/>
      </c>
      <c r="L2866" s="183" t="str">
        <f>IF(B2866="","",IF('CLAIM FORM'!$M$7="",LIST!$A$77,IFERROR(VLOOKUP(B2866,'PHR (Project Hourly Rate)'!B:G,6,FALSE),LIST!$A$78)))</f>
        <v/>
      </c>
    </row>
    <row r="2867" spans="1:12" ht="36" customHeight="1">
      <c r="A2867" s="184">
        <v>2865</v>
      </c>
      <c r="B2867" s="46"/>
      <c r="C2867" s="47"/>
      <c r="D2867" s="48"/>
      <c r="E2867" s="49"/>
      <c r="F2867" s="49"/>
      <c r="G2867" s="41" t="str">
        <f>IF(C2867="","",VLOOKUP(WEEKDAY(C2867),LIST!$A$15:$B$21,2,FALSE))</f>
        <v/>
      </c>
      <c r="H2867" s="42" t="str">
        <f>IF(B2867="","",IF(L2867=LIST!$A$80,LIST!$A$78,IF(L2867=LIST!$A$81,LIST!$A$78,IF(L2867=LIST!$A$82,LIST!$A$78,IF(IFERROR(VLOOKUP(B2867,'PHR (Project Hourly Rate)'!B:G,6,FALSE),LIST!$A$78)=0,LIST!$A$79,L2867)))))</f>
        <v/>
      </c>
      <c r="I2867" s="42" t="str">
        <f>IF(B2867="","",IF(L2867=LIST!$A$75,"",IF(K2867=LIST!$A$76,LIST!$A$76,IF(L2867=LIST!$A$77,"",IF(L2867=LIST!$A$78,"",IF(L2867=LIST!$A$80,"",IF(L2867=LIST!$A$72,"",IF(L2867=LIST!$A$73,"",IF(L2867=LIST!$A$81,"",IF(L2867=LIST!$A$82,"",IF(L2867=LIST!$A$79,"",IF(K2867=LIST!$A$75,LIST!$A$75,ROUND(J2867*L2867,2)))))))))))))</f>
        <v/>
      </c>
      <c r="J2867" s="43">
        <f>IF(D2867="",0,IF(K2867=LIST!$A$75,0,IF(K2867=LIST!$A$76,0,IF(K2867=LIST!$A$77,0,IF(K2867=LIST!$A$78,0,(MIN(D2867,8)-K2867))))))</f>
        <v>0</v>
      </c>
      <c r="K2867" s="185" t="str">
        <f>IF(D2867="","",IF('CLAIM FORM'!$M$7="",0,IF(L2867=LIST!$A$78,0,IF('CLAIM FORM'!$M$7="R&amp;D",0,IF(E2867="",LIST!$A$75,IF(F2867=LIST!$F$30,0,IFERROR(((VLOOKUP(E2867,'TRAINING CODE'!B:D,3,FALSE)*MIN(D2867,8))),LIST!$A$76)))))))</f>
        <v/>
      </c>
      <c r="L2867" s="183" t="str">
        <f>IF(B2867="","",IF('CLAIM FORM'!$M$7="",LIST!$A$77,IFERROR(VLOOKUP(B2867,'PHR (Project Hourly Rate)'!B:G,6,FALSE),LIST!$A$78)))</f>
        <v/>
      </c>
    </row>
    <row r="2868" spans="1:12" ht="36" customHeight="1">
      <c r="A2868" s="184">
        <v>2866</v>
      </c>
      <c r="B2868" s="46"/>
      <c r="C2868" s="47"/>
      <c r="D2868" s="48"/>
      <c r="E2868" s="49"/>
      <c r="F2868" s="49"/>
      <c r="G2868" s="41" t="str">
        <f>IF(C2868="","",VLOOKUP(WEEKDAY(C2868),LIST!$A$15:$B$21,2,FALSE))</f>
        <v/>
      </c>
      <c r="H2868" s="42" t="str">
        <f>IF(B2868="","",IF(L2868=LIST!$A$80,LIST!$A$78,IF(L2868=LIST!$A$81,LIST!$A$78,IF(L2868=LIST!$A$82,LIST!$A$78,IF(IFERROR(VLOOKUP(B2868,'PHR (Project Hourly Rate)'!B:G,6,FALSE),LIST!$A$78)=0,LIST!$A$79,L2868)))))</f>
        <v/>
      </c>
      <c r="I2868" s="42" t="str">
        <f>IF(B2868="","",IF(L2868=LIST!$A$75,"",IF(K2868=LIST!$A$76,LIST!$A$76,IF(L2868=LIST!$A$77,"",IF(L2868=LIST!$A$78,"",IF(L2868=LIST!$A$80,"",IF(L2868=LIST!$A$72,"",IF(L2868=LIST!$A$73,"",IF(L2868=LIST!$A$81,"",IF(L2868=LIST!$A$82,"",IF(L2868=LIST!$A$79,"",IF(K2868=LIST!$A$75,LIST!$A$75,ROUND(J2868*L2868,2)))))))))))))</f>
        <v/>
      </c>
      <c r="J2868" s="43">
        <f>IF(D2868="",0,IF(K2868=LIST!$A$75,0,IF(K2868=LIST!$A$76,0,IF(K2868=LIST!$A$77,0,IF(K2868=LIST!$A$78,0,(MIN(D2868,8)-K2868))))))</f>
        <v>0</v>
      </c>
      <c r="K2868" s="185" t="str">
        <f>IF(D2868="","",IF('CLAIM FORM'!$M$7="",0,IF(L2868=LIST!$A$78,0,IF('CLAIM FORM'!$M$7="R&amp;D",0,IF(E2868="",LIST!$A$75,IF(F2868=LIST!$F$30,0,IFERROR(((VLOOKUP(E2868,'TRAINING CODE'!B:D,3,FALSE)*MIN(D2868,8))),LIST!$A$76)))))))</f>
        <v/>
      </c>
      <c r="L2868" s="183" t="str">
        <f>IF(B2868="","",IF('CLAIM FORM'!$M$7="",LIST!$A$77,IFERROR(VLOOKUP(B2868,'PHR (Project Hourly Rate)'!B:G,6,FALSE),LIST!$A$78)))</f>
        <v/>
      </c>
    </row>
    <row r="2869" spans="1:12" ht="36" customHeight="1">
      <c r="A2869" s="184">
        <v>2867</v>
      </c>
      <c r="B2869" s="46"/>
      <c r="C2869" s="47"/>
      <c r="D2869" s="48"/>
      <c r="E2869" s="49"/>
      <c r="F2869" s="49"/>
      <c r="G2869" s="41" t="str">
        <f>IF(C2869="","",VLOOKUP(WEEKDAY(C2869),LIST!$A$15:$B$21,2,FALSE))</f>
        <v/>
      </c>
      <c r="H2869" s="42" t="str">
        <f>IF(B2869="","",IF(L2869=LIST!$A$80,LIST!$A$78,IF(L2869=LIST!$A$81,LIST!$A$78,IF(L2869=LIST!$A$82,LIST!$A$78,IF(IFERROR(VLOOKUP(B2869,'PHR (Project Hourly Rate)'!B:G,6,FALSE),LIST!$A$78)=0,LIST!$A$79,L2869)))))</f>
        <v/>
      </c>
      <c r="I2869" s="42" t="str">
        <f>IF(B2869="","",IF(L2869=LIST!$A$75,"",IF(K2869=LIST!$A$76,LIST!$A$76,IF(L2869=LIST!$A$77,"",IF(L2869=LIST!$A$78,"",IF(L2869=LIST!$A$80,"",IF(L2869=LIST!$A$72,"",IF(L2869=LIST!$A$73,"",IF(L2869=LIST!$A$81,"",IF(L2869=LIST!$A$82,"",IF(L2869=LIST!$A$79,"",IF(K2869=LIST!$A$75,LIST!$A$75,ROUND(J2869*L2869,2)))))))))))))</f>
        <v/>
      </c>
      <c r="J2869" s="43">
        <f>IF(D2869="",0,IF(K2869=LIST!$A$75,0,IF(K2869=LIST!$A$76,0,IF(K2869=LIST!$A$77,0,IF(K2869=LIST!$A$78,0,(MIN(D2869,8)-K2869))))))</f>
        <v>0</v>
      </c>
      <c r="K2869" s="185" t="str">
        <f>IF(D2869="","",IF('CLAIM FORM'!$M$7="",0,IF(L2869=LIST!$A$78,0,IF('CLAIM FORM'!$M$7="R&amp;D",0,IF(E2869="",LIST!$A$75,IF(F2869=LIST!$F$30,0,IFERROR(((VLOOKUP(E2869,'TRAINING CODE'!B:D,3,FALSE)*MIN(D2869,8))),LIST!$A$76)))))))</f>
        <v/>
      </c>
      <c r="L2869" s="183" t="str">
        <f>IF(B2869="","",IF('CLAIM FORM'!$M$7="",LIST!$A$77,IFERROR(VLOOKUP(B2869,'PHR (Project Hourly Rate)'!B:G,6,FALSE),LIST!$A$78)))</f>
        <v/>
      </c>
    </row>
    <row r="2870" spans="1:12" ht="36" customHeight="1">
      <c r="A2870" s="184">
        <v>2868</v>
      </c>
      <c r="B2870" s="46"/>
      <c r="C2870" s="47"/>
      <c r="D2870" s="48"/>
      <c r="E2870" s="49"/>
      <c r="F2870" s="49"/>
      <c r="G2870" s="41" t="str">
        <f>IF(C2870="","",VLOOKUP(WEEKDAY(C2870),LIST!$A$15:$B$21,2,FALSE))</f>
        <v/>
      </c>
      <c r="H2870" s="42" t="str">
        <f>IF(B2870="","",IF(L2870=LIST!$A$80,LIST!$A$78,IF(L2870=LIST!$A$81,LIST!$A$78,IF(L2870=LIST!$A$82,LIST!$A$78,IF(IFERROR(VLOOKUP(B2870,'PHR (Project Hourly Rate)'!B:G,6,FALSE),LIST!$A$78)=0,LIST!$A$79,L2870)))))</f>
        <v/>
      </c>
      <c r="I2870" s="42" t="str">
        <f>IF(B2870="","",IF(L2870=LIST!$A$75,"",IF(K2870=LIST!$A$76,LIST!$A$76,IF(L2870=LIST!$A$77,"",IF(L2870=LIST!$A$78,"",IF(L2870=LIST!$A$80,"",IF(L2870=LIST!$A$72,"",IF(L2870=LIST!$A$73,"",IF(L2870=LIST!$A$81,"",IF(L2870=LIST!$A$82,"",IF(L2870=LIST!$A$79,"",IF(K2870=LIST!$A$75,LIST!$A$75,ROUND(J2870*L2870,2)))))))))))))</f>
        <v/>
      </c>
      <c r="J2870" s="43">
        <f>IF(D2870="",0,IF(K2870=LIST!$A$75,0,IF(K2870=LIST!$A$76,0,IF(K2870=LIST!$A$77,0,IF(K2870=LIST!$A$78,0,(MIN(D2870,8)-K2870))))))</f>
        <v>0</v>
      </c>
      <c r="K2870" s="185" t="str">
        <f>IF(D2870="","",IF('CLAIM FORM'!$M$7="",0,IF(L2870=LIST!$A$78,0,IF('CLAIM FORM'!$M$7="R&amp;D",0,IF(E2870="",LIST!$A$75,IF(F2870=LIST!$F$30,0,IFERROR(((VLOOKUP(E2870,'TRAINING CODE'!B:D,3,FALSE)*MIN(D2870,8))),LIST!$A$76)))))))</f>
        <v/>
      </c>
      <c r="L2870" s="183" t="str">
        <f>IF(B2870="","",IF('CLAIM FORM'!$M$7="",LIST!$A$77,IFERROR(VLOOKUP(B2870,'PHR (Project Hourly Rate)'!B:G,6,FALSE),LIST!$A$78)))</f>
        <v/>
      </c>
    </row>
    <row r="2871" spans="1:12" ht="36" customHeight="1">
      <c r="A2871" s="184">
        <v>2869</v>
      </c>
      <c r="B2871" s="46"/>
      <c r="C2871" s="47"/>
      <c r="D2871" s="48"/>
      <c r="E2871" s="49"/>
      <c r="F2871" s="49"/>
      <c r="G2871" s="41" t="str">
        <f>IF(C2871="","",VLOOKUP(WEEKDAY(C2871),LIST!$A$15:$B$21,2,FALSE))</f>
        <v/>
      </c>
      <c r="H2871" s="42" t="str">
        <f>IF(B2871="","",IF(L2871=LIST!$A$80,LIST!$A$78,IF(L2871=LIST!$A$81,LIST!$A$78,IF(L2871=LIST!$A$82,LIST!$A$78,IF(IFERROR(VLOOKUP(B2871,'PHR (Project Hourly Rate)'!B:G,6,FALSE),LIST!$A$78)=0,LIST!$A$79,L2871)))))</f>
        <v/>
      </c>
      <c r="I2871" s="42" t="str">
        <f>IF(B2871="","",IF(L2871=LIST!$A$75,"",IF(K2871=LIST!$A$76,LIST!$A$76,IF(L2871=LIST!$A$77,"",IF(L2871=LIST!$A$78,"",IF(L2871=LIST!$A$80,"",IF(L2871=LIST!$A$72,"",IF(L2871=LIST!$A$73,"",IF(L2871=LIST!$A$81,"",IF(L2871=LIST!$A$82,"",IF(L2871=LIST!$A$79,"",IF(K2871=LIST!$A$75,LIST!$A$75,ROUND(J2871*L2871,2)))))))))))))</f>
        <v/>
      </c>
      <c r="J2871" s="43">
        <f>IF(D2871="",0,IF(K2871=LIST!$A$75,0,IF(K2871=LIST!$A$76,0,IF(K2871=LIST!$A$77,0,IF(K2871=LIST!$A$78,0,(MIN(D2871,8)-K2871))))))</f>
        <v>0</v>
      </c>
      <c r="K2871" s="185" t="str">
        <f>IF(D2871="","",IF('CLAIM FORM'!$M$7="",0,IF(L2871=LIST!$A$78,0,IF('CLAIM FORM'!$M$7="R&amp;D",0,IF(E2871="",LIST!$A$75,IF(F2871=LIST!$F$30,0,IFERROR(((VLOOKUP(E2871,'TRAINING CODE'!B:D,3,FALSE)*MIN(D2871,8))),LIST!$A$76)))))))</f>
        <v/>
      </c>
      <c r="L2871" s="183" t="str">
        <f>IF(B2871="","",IF('CLAIM FORM'!$M$7="",LIST!$A$77,IFERROR(VLOOKUP(B2871,'PHR (Project Hourly Rate)'!B:G,6,FALSE),LIST!$A$78)))</f>
        <v/>
      </c>
    </row>
    <row r="2872" spans="1:12" ht="36" customHeight="1">
      <c r="A2872" s="184">
        <v>2870</v>
      </c>
      <c r="B2872" s="46"/>
      <c r="C2872" s="47"/>
      <c r="D2872" s="48"/>
      <c r="E2872" s="49"/>
      <c r="F2872" s="49"/>
      <c r="G2872" s="41" t="str">
        <f>IF(C2872="","",VLOOKUP(WEEKDAY(C2872),LIST!$A$15:$B$21,2,FALSE))</f>
        <v/>
      </c>
      <c r="H2872" s="42" t="str">
        <f>IF(B2872="","",IF(L2872=LIST!$A$80,LIST!$A$78,IF(L2872=LIST!$A$81,LIST!$A$78,IF(L2872=LIST!$A$82,LIST!$A$78,IF(IFERROR(VLOOKUP(B2872,'PHR (Project Hourly Rate)'!B:G,6,FALSE),LIST!$A$78)=0,LIST!$A$79,L2872)))))</f>
        <v/>
      </c>
      <c r="I2872" s="42" t="str">
        <f>IF(B2872="","",IF(L2872=LIST!$A$75,"",IF(K2872=LIST!$A$76,LIST!$A$76,IF(L2872=LIST!$A$77,"",IF(L2872=LIST!$A$78,"",IF(L2872=LIST!$A$80,"",IF(L2872=LIST!$A$72,"",IF(L2872=LIST!$A$73,"",IF(L2872=LIST!$A$81,"",IF(L2872=LIST!$A$82,"",IF(L2872=LIST!$A$79,"",IF(K2872=LIST!$A$75,LIST!$A$75,ROUND(J2872*L2872,2)))))))))))))</f>
        <v/>
      </c>
      <c r="J2872" s="43">
        <f>IF(D2872="",0,IF(K2872=LIST!$A$75,0,IF(K2872=LIST!$A$76,0,IF(K2872=LIST!$A$77,0,IF(K2872=LIST!$A$78,0,(MIN(D2872,8)-K2872))))))</f>
        <v>0</v>
      </c>
      <c r="K2872" s="185" t="str">
        <f>IF(D2872="","",IF('CLAIM FORM'!$M$7="",0,IF(L2872=LIST!$A$78,0,IF('CLAIM FORM'!$M$7="R&amp;D",0,IF(E2872="",LIST!$A$75,IF(F2872=LIST!$F$30,0,IFERROR(((VLOOKUP(E2872,'TRAINING CODE'!B:D,3,FALSE)*MIN(D2872,8))),LIST!$A$76)))))))</f>
        <v/>
      </c>
      <c r="L2872" s="183" t="str">
        <f>IF(B2872="","",IF('CLAIM FORM'!$M$7="",LIST!$A$77,IFERROR(VLOOKUP(B2872,'PHR (Project Hourly Rate)'!B:G,6,FALSE),LIST!$A$78)))</f>
        <v/>
      </c>
    </row>
    <row r="2873" spans="1:12" ht="36" customHeight="1">
      <c r="A2873" s="184">
        <v>2871</v>
      </c>
      <c r="B2873" s="46"/>
      <c r="C2873" s="47"/>
      <c r="D2873" s="48"/>
      <c r="E2873" s="49"/>
      <c r="F2873" s="49"/>
      <c r="G2873" s="41" t="str">
        <f>IF(C2873="","",VLOOKUP(WEEKDAY(C2873),LIST!$A$15:$B$21,2,FALSE))</f>
        <v/>
      </c>
      <c r="H2873" s="42" t="str">
        <f>IF(B2873="","",IF(L2873=LIST!$A$80,LIST!$A$78,IF(L2873=LIST!$A$81,LIST!$A$78,IF(L2873=LIST!$A$82,LIST!$A$78,IF(IFERROR(VLOOKUP(B2873,'PHR (Project Hourly Rate)'!B:G,6,FALSE),LIST!$A$78)=0,LIST!$A$79,L2873)))))</f>
        <v/>
      </c>
      <c r="I2873" s="42" t="str">
        <f>IF(B2873="","",IF(L2873=LIST!$A$75,"",IF(K2873=LIST!$A$76,LIST!$A$76,IF(L2873=LIST!$A$77,"",IF(L2873=LIST!$A$78,"",IF(L2873=LIST!$A$80,"",IF(L2873=LIST!$A$72,"",IF(L2873=LIST!$A$73,"",IF(L2873=LIST!$A$81,"",IF(L2873=LIST!$A$82,"",IF(L2873=LIST!$A$79,"",IF(K2873=LIST!$A$75,LIST!$A$75,ROUND(J2873*L2873,2)))))))))))))</f>
        <v/>
      </c>
      <c r="J2873" s="43">
        <f>IF(D2873="",0,IF(K2873=LIST!$A$75,0,IF(K2873=LIST!$A$76,0,IF(K2873=LIST!$A$77,0,IF(K2873=LIST!$A$78,0,(MIN(D2873,8)-K2873))))))</f>
        <v>0</v>
      </c>
      <c r="K2873" s="185" t="str">
        <f>IF(D2873="","",IF('CLAIM FORM'!$M$7="",0,IF(L2873=LIST!$A$78,0,IF('CLAIM FORM'!$M$7="R&amp;D",0,IF(E2873="",LIST!$A$75,IF(F2873=LIST!$F$30,0,IFERROR(((VLOOKUP(E2873,'TRAINING CODE'!B:D,3,FALSE)*MIN(D2873,8))),LIST!$A$76)))))))</f>
        <v/>
      </c>
      <c r="L2873" s="183" t="str">
        <f>IF(B2873="","",IF('CLAIM FORM'!$M$7="",LIST!$A$77,IFERROR(VLOOKUP(B2873,'PHR (Project Hourly Rate)'!B:G,6,FALSE),LIST!$A$78)))</f>
        <v/>
      </c>
    </row>
    <row r="2874" spans="1:12" ht="36" customHeight="1">
      <c r="A2874" s="184">
        <v>2872</v>
      </c>
      <c r="B2874" s="46"/>
      <c r="C2874" s="47"/>
      <c r="D2874" s="48"/>
      <c r="E2874" s="49"/>
      <c r="F2874" s="49"/>
      <c r="G2874" s="41" t="str">
        <f>IF(C2874="","",VLOOKUP(WEEKDAY(C2874),LIST!$A$15:$B$21,2,FALSE))</f>
        <v/>
      </c>
      <c r="H2874" s="42" t="str">
        <f>IF(B2874="","",IF(L2874=LIST!$A$80,LIST!$A$78,IF(L2874=LIST!$A$81,LIST!$A$78,IF(L2874=LIST!$A$82,LIST!$A$78,IF(IFERROR(VLOOKUP(B2874,'PHR (Project Hourly Rate)'!B:G,6,FALSE),LIST!$A$78)=0,LIST!$A$79,L2874)))))</f>
        <v/>
      </c>
      <c r="I2874" s="42" t="str">
        <f>IF(B2874="","",IF(L2874=LIST!$A$75,"",IF(K2874=LIST!$A$76,LIST!$A$76,IF(L2874=LIST!$A$77,"",IF(L2874=LIST!$A$78,"",IF(L2874=LIST!$A$80,"",IF(L2874=LIST!$A$72,"",IF(L2874=LIST!$A$73,"",IF(L2874=LIST!$A$81,"",IF(L2874=LIST!$A$82,"",IF(L2874=LIST!$A$79,"",IF(K2874=LIST!$A$75,LIST!$A$75,ROUND(J2874*L2874,2)))))))))))))</f>
        <v/>
      </c>
      <c r="J2874" s="43">
        <f>IF(D2874="",0,IF(K2874=LIST!$A$75,0,IF(K2874=LIST!$A$76,0,IF(K2874=LIST!$A$77,0,IF(K2874=LIST!$A$78,0,(MIN(D2874,8)-K2874))))))</f>
        <v>0</v>
      </c>
      <c r="K2874" s="185" t="str">
        <f>IF(D2874="","",IF('CLAIM FORM'!$M$7="",0,IF(L2874=LIST!$A$78,0,IF('CLAIM FORM'!$M$7="R&amp;D",0,IF(E2874="",LIST!$A$75,IF(F2874=LIST!$F$30,0,IFERROR(((VLOOKUP(E2874,'TRAINING CODE'!B:D,3,FALSE)*MIN(D2874,8))),LIST!$A$76)))))))</f>
        <v/>
      </c>
      <c r="L2874" s="183" t="str">
        <f>IF(B2874="","",IF('CLAIM FORM'!$M$7="",LIST!$A$77,IFERROR(VLOOKUP(B2874,'PHR (Project Hourly Rate)'!B:G,6,FALSE),LIST!$A$78)))</f>
        <v/>
      </c>
    </row>
    <row r="2875" spans="1:12" ht="36" customHeight="1">
      <c r="A2875" s="184">
        <v>2873</v>
      </c>
      <c r="B2875" s="46"/>
      <c r="C2875" s="47"/>
      <c r="D2875" s="48"/>
      <c r="E2875" s="49"/>
      <c r="F2875" s="49"/>
      <c r="G2875" s="41" t="str">
        <f>IF(C2875="","",VLOOKUP(WEEKDAY(C2875),LIST!$A$15:$B$21,2,FALSE))</f>
        <v/>
      </c>
      <c r="H2875" s="42" t="str">
        <f>IF(B2875="","",IF(L2875=LIST!$A$80,LIST!$A$78,IF(L2875=LIST!$A$81,LIST!$A$78,IF(L2875=LIST!$A$82,LIST!$A$78,IF(IFERROR(VLOOKUP(B2875,'PHR (Project Hourly Rate)'!B:G,6,FALSE),LIST!$A$78)=0,LIST!$A$79,L2875)))))</f>
        <v/>
      </c>
      <c r="I2875" s="42" t="str">
        <f>IF(B2875="","",IF(L2875=LIST!$A$75,"",IF(K2875=LIST!$A$76,LIST!$A$76,IF(L2875=LIST!$A$77,"",IF(L2875=LIST!$A$78,"",IF(L2875=LIST!$A$80,"",IF(L2875=LIST!$A$72,"",IF(L2875=LIST!$A$73,"",IF(L2875=LIST!$A$81,"",IF(L2875=LIST!$A$82,"",IF(L2875=LIST!$A$79,"",IF(K2875=LIST!$A$75,LIST!$A$75,ROUND(J2875*L2875,2)))))))))))))</f>
        <v/>
      </c>
      <c r="J2875" s="43">
        <f>IF(D2875="",0,IF(K2875=LIST!$A$75,0,IF(K2875=LIST!$A$76,0,IF(K2875=LIST!$A$77,0,IF(K2875=LIST!$A$78,0,(MIN(D2875,8)-K2875))))))</f>
        <v>0</v>
      </c>
      <c r="K2875" s="185" t="str">
        <f>IF(D2875="","",IF('CLAIM FORM'!$M$7="",0,IF(L2875=LIST!$A$78,0,IF('CLAIM FORM'!$M$7="R&amp;D",0,IF(E2875="",LIST!$A$75,IF(F2875=LIST!$F$30,0,IFERROR(((VLOOKUP(E2875,'TRAINING CODE'!B:D,3,FALSE)*MIN(D2875,8))),LIST!$A$76)))))))</f>
        <v/>
      </c>
      <c r="L2875" s="183" t="str">
        <f>IF(B2875="","",IF('CLAIM FORM'!$M$7="",LIST!$A$77,IFERROR(VLOOKUP(B2875,'PHR (Project Hourly Rate)'!B:G,6,FALSE),LIST!$A$78)))</f>
        <v/>
      </c>
    </row>
    <row r="2876" spans="1:12" ht="36" customHeight="1">
      <c r="A2876" s="184">
        <v>2874</v>
      </c>
      <c r="B2876" s="46"/>
      <c r="C2876" s="47"/>
      <c r="D2876" s="48"/>
      <c r="E2876" s="49"/>
      <c r="F2876" s="49"/>
      <c r="G2876" s="41" t="str">
        <f>IF(C2876="","",VLOOKUP(WEEKDAY(C2876),LIST!$A$15:$B$21,2,FALSE))</f>
        <v/>
      </c>
      <c r="H2876" s="42" t="str">
        <f>IF(B2876="","",IF(L2876=LIST!$A$80,LIST!$A$78,IF(L2876=LIST!$A$81,LIST!$A$78,IF(L2876=LIST!$A$82,LIST!$A$78,IF(IFERROR(VLOOKUP(B2876,'PHR (Project Hourly Rate)'!B:G,6,FALSE),LIST!$A$78)=0,LIST!$A$79,L2876)))))</f>
        <v/>
      </c>
      <c r="I2876" s="42" t="str">
        <f>IF(B2876="","",IF(L2876=LIST!$A$75,"",IF(K2876=LIST!$A$76,LIST!$A$76,IF(L2876=LIST!$A$77,"",IF(L2876=LIST!$A$78,"",IF(L2876=LIST!$A$80,"",IF(L2876=LIST!$A$72,"",IF(L2876=LIST!$A$73,"",IF(L2876=LIST!$A$81,"",IF(L2876=LIST!$A$82,"",IF(L2876=LIST!$A$79,"",IF(K2876=LIST!$A$75,LIST!$A$75,ROUND(J2876*L2876,2)))))))))))))</f>
        <v/>
      </c>
      <c r="J2876" s="43">
        <f>IF(D2876="",0,IF(K2876=LIST!$A$75,0,IF(K2876=LIST!$A$76,0,IF(K2876=LIST!$A$77,0,IF(K2876=LIST!$A$78,0,(MIN(D2876,8)-K2876))))))</f>
        <v>0</v>
      </c>
      <c r="K2876" s="185" t="str">
        <f>IF(D2876="","",IF('CLAIM FORM'!$M$7="",0,IF(L2876=LIST!$A$78,0,IF('CLAIM FORM'!$M$7="R&amp;D",0,IF(E2876="",LIST!$A$75,IF(F2876=LIST!$F$30,0,IFERROR(((VLOOKUP(E2876,'TRAINING CODE'!B:D,3,FALSE)*MIN(D2876,8))),LIST!$A$76)))))))</f>
        <v/>
      </c>
      <c r="L2876" s="183" t="str">
        <f>IF(B2876="","",IF('CLAIM FORM'!$M$7="",LIST!$A$77,IFERROR(VLOOKUP(B2876,'PHR (Project Hourly Rate)'!B:G,6,FALSE),LIST!$A$78)))</f>
        <v/>
      </c>
    </row>
    <row r="2877" spans="1:12" ht="36" customHeight="1">
      <c r="A2877" s="184">
        <v>2875</v>
      </c>
      <c r="B2877" s="46"/>
      <c r="C2877" s="47"/>
      <c r="D2877" s="48"/>
      <c r="E2877" s="49"/>
      <c r="F2877" s="49"/>
      <c r="G2877" s="41" t="str">
        <f>IF(C2877="","",VLOOKUP(WEEKDAY(C2877),LIST!$A$15:$B$21,2,FALSE))</f>
        <v/>
      </c>
      <c r="H2877" s="42" t="str">
        <f>IF(B2877="","",IF(L2877=LIST!$A$80,LIST!$A$78,IF(L2877=LIST!$A$81,LIST!$A$78,IF(L2877=LIST!$A$82,LIST!$A$78,IF(IFERROR(VLOOKUP(B2877,'PHR (Project Hourly Rate)'!B:G,6,FALSE),LIST!$A$78)=0,LIST!$A$79,L2877)))))</f>
        <v/>
      </c>
      <c r="I2877" s="42" t="str">
        <f>IF(B2877="","",IF(L2877=LIST!$A$75,"",IF(K2877=LIST!$A$76,LIST!$A$76,IF(L2877=LIST!$A$77,"",IF(L2877=LIST!$A$78,"",IF(L2877=LIST!$A$80,"",IF(L2877=LIST!$A$72,"",IF(L2877=LIST!$A$73,"",IF(L2877=LIST!$A$81,"",IF(L2877=LIST!$A$82,"",IF(L2877=LIST!$A$79,"",IF(K2877=LIST!$A$75,LIST!$A$75,ROUND(J2877*L2877,2)))))))))))))</f>
        <v/>
      </c>
      <c r="J2877" s="43">
        <f>IF(D2877="",0,IF(K2877=LIST!$A$75,0,IF(K2877=LIST!$A$76,0,IF(K2877=LIST!$A$77,0,IF(K2877=LIST!$A$78,0,(MIN(D2877,8)-K2877))))))</f>
        <v>0</v>
      </c>
      <c r="K2877" s="185" t="str">
        <f>IF(D2877="","",IF('CLAIM FORM'!$M$7="",0,IF(L2877=LIST!$A$78,0,IF('CLAIM FORM'!$M$7="R&amp;D",0,IF(E2877="",LIST!$A$75,IF(F2877=LIST!$F$30,0,IFERROR(((VLOOKUP(E2877,'TRAINING CODE'!B:D,3,FALSE)*MIN(D2877,8))),LIST!$A$76)))))))</f>
        <v/>
      </c>
      <c r="L2877" s="183" t="str">
        <f>IF(B2877="","",IF('CLAIM FORM'!$M$7="",LIST!$A$77,IFERROR(VLOOKUP(B2877,'PHR (Project Hourly Rate)'!B:G,6,FALSE),LIST!$A$78)))</f>
        <v/>
      </c>
    </row>
    <row r="2878" spans="1:12" ht="36" customHeight="1">
      <c r="A2878" s="184">
        <v>2876</v>
      </c>
      <c r="B2878" s="46"/>
      <c r="C2878" s="47"/>
      <c r="D2878" s="48"/>
      <c r="E2878" s="49"/>
      <c r="F2878" s="49"/>
      <c r="G2878" s="41" t="str">
        <f>IF(C2878="","",VLOOKUP(WEEKDAY(C2878),LIST!$A$15:$B$21,2,FALSE))</f>
        <v/>
      </c>
      <c r="H2878" s="42" t="str">
        <f>IF(B2878="","",IF(L2878=LIST!$A$80,LIST!$A$78,IF(L2878=LIST!$A$81,LIST!$A$78,IF(L2878=LIST!$A$82,LIST!$A$78,IF(IFERROR(VLOOKUP(B2878,'PHR (Project Hourly Rate)'!B:G,6,FALSE),LIST!$A$78)=0,LIST!$A$79,L2878)))))</f>
        <v/>
      </c>
      <c r="I2878" s="42" t="str">
        <f>IF(B2878="","",IF(L2878=LIST!$A$75,"",IF(K2878=LIST!$A$76,LIST!$A$76,IF(L2878=LIST!$A$77,"",IF(L2878=LIST!$A$78,"",IF(L2878=LIST!$A$80,"",IF(L2878=LIST!$A$72,"",IF(L2878=LIST!$A$73,"",IF(L2878=LIST!$A$81,"",IF(L2878=LIST!$A$82,"",IF(L2878=LIST!$A$79,"",IF(K2878=LIST!$A$75,LIST!$A$75,ROUND(J2878*L2878,2)))))))))))))</f>
        <v/>
      </c>
      <c r="J2878" s="43">
        <f>IF(D2878="",0,IF(K2878=LIST!$A$75,0,IF(K2878=LIST!$A$76,0,IF(K2878=LIST!$A$77,0,IF(K2878=LIST!$A$78,0,(MIN(D2878,8)-K2878))))))</f>
        <v>0</v>
      </c>
      <c r="K2878" s="185" t="str">
        <f>IF(D2878="","",IF('CLAIM FORM'!$M$7="",0,IF(L2878=LIST!$A$78,0,IF('CLAIM FORM'!$M$7="R&amp;D",0,IF(E2878="",LIST!$A$75,IF(F2878=LIST!$F$30,0,IFERROR(((VLOOKUP(E2878,'TRAINING CODE'!B:D,3,FALSE)*MIN(D2878,8))),LIST!$A$76)))))))</f>
        <v/>
      </c>
      <c r="L2878" s="183" t="str">
        <f>IF(B2878="","",IF('CLAIM FORM'!$M$7="",LIST!$A$77,IFERROR(VLOOKUP(B2878,'PHR (Project Hourly Rate)'!B:G,6,FALSE),LIST!$A$78)))</f>
        <v/>
      </c>
    </row>
    <row r="2879" spans="1:12" ht="36" customHeight="1">
      <c r="A2879" s="184">
        <v>2877</v>
      </c>
      <c r="B2879" s="46"/>
      <c r="C2879" s="47"/>
      <c r="D2879" s="48"/>
      <c r="E2879" s="49"/>
      <c r="F2879" s="49"/>
      <c r="G2879" s="41" t="str">
        <f>IF(C2879="","",VLOOKUP(WEEKDAY(C2879),LIST!$A$15:$B$21,2,FALSE))</f>
        <v/>
      </c>
      <c r="H2879" s="42" t="str">
        <f>IF(B2879="","",IF(L2879=LIST!$A$80,LIST!$A$78,IF(L2879=LIST!$A$81,LIST!$A$78,IF(L2879=LIST!$A$82,LIST!$A$78,IF(IFERROR(VLOOKUP(B2879,'PHR (Project Hourly Rate)'!B:G,6,FALSE),LIST!$A$78)=0,LIST!$A$79,L2879)))))</f>
        <v/>
      </c>
      <c r="I2879" s="42" t="str">
        <f>IF(B2879="","",IF(L2879=LIST!$A$75,"",IF(K2879=LIST!$A$76,LIST!$A$76,IF(L2879=LIST!$A$77,"",IF(L2879=LIST!$A$78,"",IF(L2879=LIST!$A$80,"",IF(L2879=LIST!$A$72,"",IF(L2879=LIST!$A$73,"",IF(L2879=LIST!$A$81,"",IF(L2879=LIST!$A$82,"",IF(L2879=LIST!$A$79,"",IF(K2879=LIST!$A$75,LIST!$A$75,ROUND(J2879*L2879,2)))))))))))))</f>
        <v/>
      </c>
      <c r="J2879" s="43">
        <f>IF(D2879="",0,IF(K2879=LIST!$A$75,0,IF(K2879=LIST!$A$76,0,IF(K2879=LIST!$A$77,0,IF(K2879=LIST!$A$78,0,(MIN(D2879,8)-K2879))))))</f>
        <v>0</v>
      </c>
      <c r="K2879" s="185" t="str">
        <f>IF(D2879="","",IF('CLAIM FORM'!$M$7="",0,IF(L2879=LIST!$A$78,0,IF('CLAIM FORM'!$M$7="R&amp;D",0,IF(E2879="",LIST!$A$75,IF(F2879=LIST!$F$30,0,IFERROR(((VLOOKUP(E2879,'TRAINING CODE'!B:D,3,FALSE)*MIN(D2879,8))),LIST!$A$76)))))))</f>
        <v/>
      </c>
      <c r="L2879" s="183" t="str">
        <f>IF(B2879="","",IF('CLAIM FORM'!$M$7="",LIST!$A$77,IFERROR(VLOOKUP(B2879,'PHR (Project Hourly Rate)'!B:G,6,FALSE),LIST!$A$78)))</f>
        <v/>
      </c>
    </row>
    <row r="2880" spans="1:12" ht="36" customHeight="1">
      <c r="A2880" s="184">
        <v>2878</v>
      </c>
      <c r="B2880" s="46"/>
      <c r="C2880" s="47"/>
      <c r="D2880" s="48"/>
      <c r="E2880" s="49"/>
      <c r="F2880" s="49"/>
      <c r="G2880" s="41" t="str">
        <f>IF(C2880="","",VLOOKUP(WEEKDAY(C2880),LIST!$A$15:$B$21,2,FALSE))</f>
        <v/>
      </c>
      <c r="H2880" s="42" t="str">
        <f>IF(B2880="","",IF(L2880=LIST!$A$80,LIST!$A$78,IF(L2880=LIST!$A$81,LIST!$A$78,IF(L2880=LIST!$A$82,LIST!$A$78,IF(IFERROR(VLOOKUP(B2880,'PHR (Project Hourly Rate)'!B:G,6,FALSE),LIST!$A$78)=0,LIST!$A$79,L2880)))))</f>
        <v/>
      </c>
      <c r="I2880" s="42" t="str">
        <f>IF(B2880="","",IF(L2880=LIST!$A$75,"",IF(K2880=LIST!$A$76,LIST!$A$76,IF(L2880=LIST!$A$77,"",IF(L2880=LIST!$A$78,"",IF(L2880=LIST!$A$80,"",IF(L2880=LIST!$A$72,"",IF(L2880=LIST!$A$73,"",IF(L2880=LIST!$A$81,"",IF(L2880=LIST!$A$82,"",IF(L2880=LIST!$A$79,"",IF(K2880=LIST!$A$75,LIST!$A$75,ROUND(J2880*L2880,2)))))))))))))</f>
        <v/>
      </c>
      <c r="J2880" s="43">
        <f>IF(D2880="",0,IF(K2880=LIST!$A$75,0,IF(K2880=LIST!$A$76,0,IF(K2880=LIST!$A$77,0,IF(K2880=LIST!$A$78,0,(MIN(D2880,8)-K2880))))))</f>
        <v>0</v>
      </c>
      <c r="K2880" s="185" t="str">
        <f>IF(D2880="","",IF('CLAIM FORM'!$M$7="",0,IF(L2880=LIST!$A$78,0,IF('CLAIM FORM'!$M$7="R&amp;D",0,IF(E2880="",LIST!$A$75,IF(F2880=LIST!$F$30,0,IFERROR(((VLOOKUP(E2880,'TRAINING CODE'!B:D,3,FALSE)*MIN(D2880,8))),LIST!$A$76)))))))</f>
        <v/>
      </c>
      <c r="L2880" s="183" t="str">
        <f>IF(B2880="","",IF('CLAIM FORM'!$M$7="",LIST!$A$77,IFERROR(VLOOKUP(B2880,'PHR (Project Hourly Rate)'!B:G,6,FALSE),LIST!$A$78)))</f>
        <v/>
      </c>
    </row>
    <row r="2881" spans="1:12" ht="36" customHeight="1">
      <c r="A2881" s="184">
        <v>2879</v>
      </c>
      <c r="B2881" s="46"/>
      <c r="C2881" s="47"/>
      <c r="D2881" s="48"/>
      <c r="E2881" s="49"/>
      <c r="F2881" s="49"/>
      <c r="G2881" s="41" t="str">
        <f>IF(C2881="","",VLOOKUP(WEEKDAY(C2881),LIST!$A$15:$B$21,2,FALSE))</f>
        <v/>
      </c>
      <c r="H2881" s="42" t="str">
        <f>IF(B2881="","",IF(L2881=LIST!$A$80,LIST!$A$78,IF(L2881=LIST!$A$81,LIST!$A$78,IF(L2881=LIST!$A$82,LIST!$A$78,IF(IFERROR(VLOOKUP(B2881,'PHR (Project Hourly Rate)'!B:G,6,FALSE),LIST!$A$78)=0,LIST!$A$79,L2881)))))</f>
        <v/>
      </c>
      <c r="I2881" s="42" t="str">
        <f>IF(B2881="","",IF(L2881=LIST!$A$75,"",IF(K2881=LIST!$A$76,LIST!$A$76,IF(L2881=LIST!$A$77,"",IF(L2881=LIST!$A$78,"",IF(L2881=LIST!$A$80,"",IF(L2881=LIST!$A$72,"",IF(L2881=LIST!$A$73,"",IF(L2881=LIST!$A$81,"",IF(L2881=LIST!$A$82,"",IF(L2881=LIST!$A$79,"",IF(K2881=LIST!$A$75,LIST!$A$75,ROUND(J2881*L2881,2)))))))))))))</f>
        <v/>
      </c>
      <c r="J2881" s="43">
        <f>IF(D2881="",0,IF(K2881=LIST!$A$75,0,IF(K2881=LIST!$A$76,0,IF(K2881=LIST!$A$77,0,IF(K2881=LIST!$A$78,0,(MIN(D2881,8)-K2881))))))</f>
        <v>0</v>
      </c>
      <c r="K2881" s="185" t="str">
        <f>IF(D2881="","",IF('CLAIM FORM'!$M$7="",0,IF(L2881=LIST!$A$78,0,IF('CLAIM FORM'!$M$7="R&amp;D",0,IF(E2881="",LIST!$A$75,IF(F2881=LIST!$F$30,0,IFERROR(((VLOOKUP(E2881,'TRAINING CODE'!B:D,3,FALSE)*MIN(D2881,8))),LIST!$A$76)))))))</f>
        <v/>
      </c>
      <c r="L2881" s="183" t="str">
        <f>IF(B2881="","",IF('CLAIM FORM'!$M$7="",LIST!$A$77,IFERROR(VLOOKUP(B2881,'PHR (Project Hourly Rate)'!B:G,6,FALSE),LIST!$A$78)))</f>
        <v/>
      </c>
    </row>
    <row r="2882" spans="1:12" ht="36" customHeight="1">
      <c r="A2882" s="184">
        <v>2880</v>
      </c>
      <c r="B2882" s="46"/>
      <c r="C2882" s="47"/>
      <c r="D2882" s="48"/>
      <c r="E2882" s="49"/>
      <c r="F2882" s="49"/>
      <c r="G2882" s="41" t="str">
        <f>IF(C2882="","",VLOOKUP(WEEKDAY(C2882),LIST!$A$15:$B$21,2,FALSE))</f>
        <v/>
      </c>
      <c r="H2882" s="42" t="str">
        <f>IF(B2882="","",IF(L2882=LIST!$A$80,LIST!$A$78,IF(L2882=LIST!$A$81,LIST!$A$78,IF(L2882=LIST!$A$82,LIST!$A$78,IF(IFERROR(VLOOKUP(B2882,'PHR (Project Hourly Rate)'!B:G,6,FALSE),LIST!$A$78)=0,LIST!$A$79,L2882)))))</f>
        <v/>
      </c>
      <c r="I2882" s="42" t="str">
        <f>IF(B2882="","",IF(L2882=LIST!$A$75,"",IF(K2882=LIST!$A$76,LIST!$A$76,IF(L2882=LIST!$A$77,"",IF(L2882=LIST!$A$78,"",IF(L2882=LIST!$A$80,"",IF(L2882=LIST!$A$72,"",IF(L2882=LIST!$A$73,"",IF(L2882=LIST!$A$81,"",IF(L2882=LIST!$A$82,"",IF(L2882=LIST!$A$79,"",IF(K2882=LIST!$A$75,LIST!$A$75,ROUND(J2882*L2882,2)))))))))))))</f>
        <v/>
      </c>
      <c r="J2882" s="43">
        <f>IF(D2882="",0,IF(K2882=LIST!$A$75,0,IF(K2882=LIST!$A$76,0,IF(K2882=LIST!$A$77,0,IF(K2882=LIST!$A$78,0,(MIN(D2882,8)-K2882))))))</f>
        <v>0</v>
      </c>
      <c r="K2882" s="185" t="str">
        <f>IF(D2882="","",IF('CLAIM FORM'!$M$7="",0,IF(L2882=LIST!$A$78,0,IF('CLAIM FORM'!$M$7="R&amp;D",0,IF(E2882="",LIST!$A$75,IF(F2882=LIST!$F$30,0,IFERROR(((VLOOKUP(E2882,'TRAINING CODE'!B:D,3,FALSE)*MIN(D2882,8))),LIST!$A$76)))))))</f>
        <v/>
      </c>
      <c r="L2882" s="183" t="str">
        <f>IF(B2882="","",IF('CLAIM FORM'!$M$7="",LIST!$A$77,IFERROR(VLOOKUP(B2882,'PHR (Project Hourly Rate)'!B:G,6,FALSE),LIST!$A$78)))</f>
        <v/>
      </c>
    </row>
    <row r="2883" spans="1:12" ht="36" customHeight="1">
      <c r="A2883" s="184">
        <v>2881</v>
      </c>
      <c r="B2883" s="46"/>
      <c r="C2883" s="47"/>
      <c r="D2883" s="48"/>
      <c r="E2883" s="49"/>
      <c r="F2883" s="49"/>
      <c r="G2883" s="41" t="str">
        <f>IF(C2883="","",VLOOKUP(WEEKDAY(C2883),LIST!$A$15:$B$21,2,FALSE))</f>
        <v/>
      </c>
      <c r="H2883" s="42" t="str">
        <f>IF(B2883="","",IF(L2883=LIST!$A$80,LIST!$A$78,IF(L2883=LIST!$A$81,LIST!$A$78,IF(L2883=LIST!$A$82,LIST!$A$78,IF(IFERROR(VLOOKUP(B2883,'PHR (Project Hourly Rate)'!B:G,6,FALSE),LIST!$A$78)=0,LIST!$A$79,L2883)))))</f>
        <v/>
      </c>
      <c r="I2883" s="42" t="str">
        <f>IF(B2883="","",IF(L2883=LIST!$A$75,"",IF(K2883=LIST!$A$76,LIST!$A$76,IF(L2883=LIST!$A$77,"",IF(L2883=LIST!$A$78,"",IF(L2883=LIST!$A$80,"",IF(L2883=LIST!$A$72,"",IF(L2883=LIST!$A$73,"",IF(L2883=LIST!$A$81,"",IF(L2883=LIST!$A$82,"",IF(L2883=LIST!$A$79,"",IF(K2883=LIST!$A$75,LIST!$A$75,ROUND(J2883*L2883,2)))))))))))))</f>
        <v/>
      </c>
      <c r="J2883" s="43">
        <f>IF(D2883="",0,IF(K2883=LIST!$A$75,0,IF(K2883=LIST!$A$76,0,IF(K2883=LIST!$A$77,0,IF(K2883=LIST!$A$78,0,(MIN(D2883,8)-K2883))))))</f>
        <v>0</v>
      </c>
      <c r="K2883" s="185" t="str">
        <f>IF(D2883="","",IF('CLAIM FORM'!$M$7="",0,IF(L2883=LIST!$A$78,0,IF('CLAIM FORM'!$M$7="R&amp;D",0,IF(E2883="",LIST!$A$75,IF(F2883=LIST!$F$30,0,IFERROR(((VLOOKUP(E2883,'TRAINING CODE'!B:D,3,FALSE)*MIN(D2883,8))),LIST!$A$76)))))))</f>
        <v/>
      </c>
      <c r="L2883" s="183" t="str">
        <f>IF(B2883="","",IF('CLAIM FORM'!$M$7="",LIST!$A$77,IFERROR(VLOOKUP(B2883,'PHR (Project Hourly Rate)'!B:G,6,FALSE),LIST!$A$78)))</f>
        <v/>
      </c>
    </row>
    <row r="2884" spans="1:12" ht="36" customHeight="1">
      <c r="A2884" s="184">
        <v>2882</v>
      </c>
      <c r="B2884" s="46"/>
      <c r="C2884" s="47"/>
      <c r="D2884" s="48"/>
      <c r="E2884" s="49"/>
      <c r="F2884" s="49"/>
      <c r="G2884" s="41" t="str">
        <f>IF(C2884="","",VLOOKUP(WEEKDAY(C2884),LIST!$A$15:$B$21,2,FALSE))</f>
        <v/>
      </c>
      <c r="H2884" s="42" t="str">
        <f>IF(B2884="","",IF(L2884=LIST!$A$80,LIST!$A$78,IF(L2884=LIST!$A$81,LIST!$A$78,IF(L2884=LIST!$A$82,LIST!$A$78,IF(IFERROR(VLOOKUP(B2884,'PHR (Project Hourly Rate)'!B:G,6,FALSE),LIST!$A$78)=0,LIST!$A$79,L2884)))))</f>
        <v/>
      </c>
      <c r="I2884" s="42" t="str">
        <f>IF(B2884="","",IF(L2884=LIST!$A$75,"",IF(K2884=LIST!$A$76,LIST!$A$76,IF(L2884=LIST!$A$77,"",IF(L2884=LIST!$A$78,"",IF(L2884=LIST!$A$80,"",IF(L2884=LIST!$A$72,"",IF(L2884=LIST!$A$73,"",IF(L2884=LIST!$A$81,"",IF(L2884=LIST!$A$82,"",IF(L2884=LIST!$A$79,"",IF(K2884=LIST!$A$75,LIST!$A$75,ROUND(J2884*L2884,2)))))))))))))</f>
        <v/>
      </c>
      <c r="J2884" s="43">
        <f>IF(D2884="",0,IF(K2884=LIST!$A$75,0,IF(K2884=LIST!$A$76,0,IF(K2884=LIST!$A$77,0,IF(K2884=LIST!$A$78,0,(MIN(D2884,8)-K2884))))))</f>
        <v>0</v>
      </c>
      <c r="K2884" s="185" t="str">
        <f>IF(D2884="","",IF('CLAIM FORM'!$M$7="",0,IF(L2884=LIST!$A$78,0,IF('CLAIM FORM'!$M$7="R&amp;D",0,IF(E2884="",LIST!$A$75,IF(F2884=LIST!$F$30,0,IFERROR(((VLOOKUP(E2884,'TRAINING CODE'!B:D,3,FALSE)*MIN(D2884,8))),LIST!$A$76)))))))</f>
        <v/>
      </c>
      <c r="L2884" s="183" t="str">
        <f>IF(B2884="","",IF('CLAIM FORM'!$M$7="",LIST!$A$77,IFERROR(VLOOKUP(B2884,'PHR (Project Hourly Rate)'!B:G,6,FALSE),LIST!$A$78)))</f>
        <v/>
      </c>
    </row>
    <row r="2885" spans="1:12" ht="36" customHeight="1">
      <c r="A2885" s="184">
        <v>2883</v>
      </c>
      <c r="B2885" s="46"/>
      <c r="C2885" s="47"/>
      <c r="D2885" s="48"/>
      <c r="E2885" s="49"/>
      <c r="F2885" s="49"/>
      <c r="G2885" s="41" t="str">
        <f>IF(C2885="","",VLOOKUP(WEEKDAY(C2885),LIST!$A$15:$B$21,2,FALSE))</f>
        <v/>
      </c>
      <c r="H2885" s="42" t="str">
        <f>IF(B2885="","",IF(L2885=LIST!$A$80,LIST!$A$78,IF(L2885=LIST!$A$81,LIST!$A$78,IF(L2885=LIST!$A$82,LIST!$A$78,IF(IFERROR(VLOOKUP(B2885,'PHR (Project Hourly Rate)'!B:G,6,FALSE),LIST!$A$78)=0,LIST!$A$79,L2885)))))</f>
        <v/>
      </c>
      <c r="I2885" s="42" t="str">
        <f>IF(B2885="","",IF(L2885=LIST!$A$75,"",IF(K2885=LIST!$A$76,LIST!$A$76,IF(L2885=LIST!$A$77,"",IF(L2885=LIST!$A$78,"",IF(L2885=LIST!$A$80,"",IF(L2885=LIST!$A$72,"",IF(L2885=LIST!$A$73,"",IF(L2885=LIST!$A$81,"",IF(L2885=LIST!$A$82,"",IF(L2885=LIST!$A$79,"",IF(K2885=LIST!$A$75,LIST!$A$75,ROUND(J2885*L2885,2)))))))))))))</f>
        <v/>
      </c>
      <c r="J2885" s="43">
        <f>IF(D2885="",0,IF(K2885=LIST!$A$75,0,IF(K2885=LIST!$A$76,0,IF(K2885=LIST!$A$77,0,IF(K2885=LIST!$A$78,0,(MIN(D2885,8)-K2885))))))</f>
        <v>0</v>
      </c>
      <c r="K2885" s="185" t="str">
        <f>IF(D2885="","",IF('CLAIM FORM'!$M$7="",0,IF(L2885=LIST!$A$78,0,IF('CLAIM FORM'!$M$7="R&amp;D",0,IF(E2885="",LIST!$A$75,IF(F2885=LIST!$F$30,0,IFERROR(((VLOOKUP(E2885,'TRAINING CODE'!B:D,3,FALSE)*MIN(D2885,8))),LIST!$A$76)))))))</f>
        <v/>
      </c>
      <c r="L2885" s="183" t="str">
        <f>IF(B2885="","",IF('CLAIM FORM'!$M$7="",LIST!$A$77,IFERROR(VLOOKUP(B2885,'PHR (Project Hourly Rate)'!B:G,6,FALSE),LIST!$A$78)))</f>
        <v/>
      </c>
    </row>
    <row r="2886" spans="1:12" ht="36" customHeight="1">
      <c r="A2886" s="184">
        <v>2884</v>
      </c>
      <c r="B2886" s="46"/>
      <c r="C2886" s="47"/>
      <c r="D2886" s="48"/>
      <c r="E2886" s="49"/>
      <c r="F2886" s="49"/>
      <c r="G2886" s="41" t="str">
        <f>IF(C2886="","",VLOOKUP(WEEKDAY(C2886),LIST!$A$15:$B$21,2,FALSE))</f>
        <v/>
      </c>
      <c r="H2886" s="42" t="str">
        <f>IF(B2886="","",IF(L2886=LIST!$A$80,LIST!$A$78,IF(L2886=LIST!$A$81,LIST!$A$78,IF(L2886=LIST!$A$82,LIST!$A$78,IF(IFERROR(VLOOKUP(B2886,'PHR (Project Hourly Rate)'!B:G,6,FALSE),LIST!$A$78)=0,LIST!$A$79,L2886)))))</f>
        <v/>
      </c>
      <c r="I2886" s="42" t="str">
        <f>IF(B2886="","",IF(L2886=LIST!$A$75,"",IF(K2886=LIST!$A$76,LIST!$A$76,IF(L2886=LIST!$A$77,"",IF(L2886=LIST!$A$78,"",IF(L2886=LIST!$A$80,"",IF(L2886=LIST!$A$72,"",IF(L2886=LIST!$A$73,"",IF(L2886=LIST!$A$81,"",IF(L2886=LIST!$A$82,"",IF(L2886=LIST!$A$79,"",IF(K2886=LIST!$A$75,LIST!$A$75,ROUND(J2886*L2886,2)))))))))))))</f>
        <v/>
      </c>
      <c r="J2886" s="43">
        <f>IF(D2886="",0,IF(K2886=LIST!$A$75,0,IF(K2886=LIST!$A$76,0,IF(K2886=LIST!$A$77,0,IF(K2886=LIST!$A$78,0,(MIN(D2886,8)-K2886))))))</f>
        <v>0</v>
      </c>
      <c r="K2886" s="185" t="str">
        <f>IF(D2886="","",IF('CLAIM FORM'!$M$7="",0,IF(L2886=LIST!$A$78,0,IF('CLAIM FORM'!$M$7="R&amp;D",0,IF(E2886="",LIST!$A$75,IF(F2886=LIST!$F$30,0,IFERROR(((VLOOKUP(E2886,'TRAINING CODE'!B:D,3,FALSE)*MIN(D2886,8))),LIST!$A$76)))))))</f>
        <v/>
      </c>
      <c r="L2886" s="183" t="str">
        <f>IF(B2886="","",IF('CLAIM FORM'!$M$7="",LIST!$A$77,IFERROR(VLOOKUP(B2886,'PHR (Project Hourly Rate)'!B:G,6,FALSE),LIST!$A$78)))</f>
        <v/>
      </c>
    </row>
    <row r="2887" spans="1:12" ht="36" customHeight="1">
      <c r="A2887" s="184">
        <v>2885</v>
      </c>
      <c r="B2887" s="46"/>
      <c r="C2887" s="47"/>
      <c r="D2887" s="48"/>
      <c r="E2887" s="49"/>
      <c r="F2887" s="49"/>
      <c r="G2887" s="41" t="str">
        <f>IF(C2887="","",VLOOKUP(WEEKDAY(C2887),LIST!$A$15:$B$21,2,FALSE))</f>
        <v/>
      </c>
      <c r="H2887" s="42" t="str">
        <f>IF(B2887="","",IF(L2887=LIST!$A$80,LIST!$A$78,IF(L2887=LIST!$A$81,LIST!$A$78,IF(L2887=LIST!$A$82,LIST!$A$78,IF(IFERROR(VLOOKUP(B2887,'PHR (Project Hourly Rate)'!B:G,6,FALSE),LIST!$A$78)=0,LIST!$A$79,L2887)))))</f>
        <v/>
      </c>
      <c r="I2887" s="42" t="str">
        <f>IF(B2887="","",IF(L2887=LIST!$A$75,"",IF(K2887=LIST!$A$76,LIST!$A$76,IF(L2887=LIST!$A$77,"",IF(L2887=LIST!$A$78,"",IF(L2887=LIST!$A$80,"",IF(L2887=LIST!$A$72,"",IF(L2887=LIST!$A$73,"",IF(L2887=LIST!$A$81,"",IF(L2887=LIST!$A$82,"",IF(L2887=LIST!$A$79,"",IF(K2887=LIST!$A$75,LIST!$A$75,ROUND(J2887*L2887,2)))))))))))))</f>
        <v/>
      </c>
      <c r="J2887" s="43">
        <f>IF(D2887="",0,IF(K2887=LIST!$A$75,0,IF(K2887=LIST!$A$76,0,IF(K2887=LIST!$A$77,0,IF(K2887=LIST!$A$78,0,(MIN(D2887,8)-K2887))))))</f>
        <v>0</v>
      </c>
      <c r="K2887" s="185" t="str">
        <f>IF(D2887="","",IF('CLAIM FORM'!$M$7="",0,IF(L2887=LIST!$A$78,0,IF('CLAIM FORM'!$M$7="R&amp;D",0,IF(E2887="",LIST!$A$75,IF(F2887=LIST!$F$30,0,IFERROR(((VLOOKUP(E2887,'TRAINING CODE'!B:D,3,FALSE)*MIN(D2887,8))),LIST!$A$76)))))))</f>
        <v/>
      </c>
      <c r="L2887" s="183" t="str">
        <f>IF(B2887="","",IF('CLAIM FORM'!$M$7="",LIST!$A$77,IFERROR(VLOOKUP(B2887,'PHR (Project Hourly Rate)'!B:G,6,FALSE),LIST!$A$78)))</f>
        <v/>
      </c>
    </row>
    <row r="2888" spans="1:12" ht="36" customHeight="1">
      <c r="A2888" s="184">
        <v>2886</v>
      </c>
      <c r="B2888" s="46"/>
      <c r="C2888" s="47"/>
      <c r="D2888" s="48"/>
      <c r="E2888" s="49"/>
      <c r="F2888" s="49"/>
      <c r="G2888" s="41" t="str">
        <f>IF(C2888="","",VLOOKUP(WEEKDAY(C2888),LIST!$A$15:$B$21,2,FALSE))</f>
        <v/>
      </c>
      <c r="H2888" s="42" t="str">
        <f>IF(B2888="","",IF(L2888=LIST!$A$80,LIST!$A$78,IF(L2888=LIST!$A$81,LIST!$A$78,IF(L2888=LIST!$A$82,LIST!$A$78,IF(IFERROR(VLOOKUP(B2888,'PHR (Project Hourly Rate)'!B:G,6,FALSE),LIST!$A$78)=0,LIST!$A$79,L2888)))))</f>
        <v/>
      </c>
      <c r="I2888" s="42" t="str">
        <f>IF(B2888="","",IF(L2888=LIST!$A$75,"",IF(K2888=LIST!$A$76,LIST!$A$76,IF(L2888=LIST!$A$77,"",IF(L2888=LIST!$A$78,"",IF(L2888=LIST!$A$80,"",IF(L2888=LIST!$A$72,"",IF(L2888=LIST!$A$73,"",IF(L2888=LIST!$A$81,"",IF(L2888=LIST!$A$82,"",IF(L2888=LIST!$A$79,"",IF(K2888=LIST!$A$75,LIST!$A$75,ROUND(J2888*L2888,2)))))))))))))</f>
        <v/>
      </c>
      <c r="J2888" s="43">
        <f>IF(D2888="",0,IF(K2888=LIST!$A$75,0,IF(K2888=LIST!$A$76,0,IF(K2888=LIST!$A$77,0,IF(K2888=LIST!$A$78,0,(MIN(D2888,8)-K2888))))))</f>
        <v>0</v>
      </c>
      <c r="K2888" s="185" t="str">
        <f>IF(D2888="","",IF('CLAIM FORM'!$M$7="",0,IF(L2888=LIST!$A$78,0,IF('CLAIM FORM'!$M$7="R&amp;D",0,IF(E2888="",LIST!$A$75,IF(F2888=LIST!$F$30,0,IFERROR(((VLOOKUP(E2888,'TRAINING CODE'!B:D,3,FALSE)*MIN(D2888,8))),LIST!$A$76)))))))</f>
        <v/>
      </c>
      <c r="L2888" s="183" t="str">
        <f>IF(B2888="","",IF('CLAIM FORM'!$M$7="",LIST!$A$77,IFERROR(VLOOKUP(B2888,'PHR (Project Hourly Rate)'!B:G,6,FALSE),LIST!$A$78)))</f>
        <v/>
      </c>
    </row>
    <row r="2889" spans="1:12" ht="36" customHeight="1">
      <c r="A2889" s="184">
        <v>2887</v>
      </c>
      <c r="B2889" s="46"/>
      <c r="C2889" s="47"/>
      <c r="D2889" s="48"/>
      <c r="E2889" s="49"/>
      <c r="F2889" s="49"/>
      <c r="G2889" s="41" t="str">
        <f>IF(C2889="","",VLOOKUP(WEEKDAY(C2889),LIST!$A$15:$B$21,2,FALSE))</f>
        <v/>
      </c>
      <c r="H2889" s="42" t="str">
        <f>IF(B2889="","",IF(L2889=LIST!$A$80,LIST!$A$78,IF(L2889=LIST!$A$81,LIST!$A$78,IF(L2889=LIST!$A$82,LIST!$A$78,IF(IFERROR(VLOOKUP(B2889,'PHR (Project Hourly Rate)'!B:G,6,FALSE),LIST!$A$78)=0,LIST!$A$79,L2889)))))</f>
        <v/>
      </c>
      <c r="I2889" s="42" t="str">
        <f>IF(B2889="","",IF(L2889=LIST!$A$75,"",IF(K2889=LIST!$A$76,LIST!$A$76,IF(L2889=LIST!$A$77,"",IF(L2889=LIST!$A$78,"",IF(L2889=LIST!$A$80,"",IF(L2889=LIST!$A$72,"",IF(L2889=LIST!$A$73,"",IF(L2889=LIST!$A$81,"",IF(L2889=LIST!$A$82,"",IF(L2889=LIST!$A$79,"",IF(K2889=LIST!$A$75,LIST!$A$75,ROUND(J2889*L2889,2)))))))))))))</f>
        <v/>
      </c>
      <c r="J2889" s="43">
        <f>IF(D2889="",0,IF(K2889=LIST!$A$75,0,IF(K2889=LIST!$A$76,0,IF(K2889=LIST!$A$77,0,IF(K2889=LIST!$A$78,0,(MIN(D2889,8)-K2889))))))</f>
        <v>0</v>
      </c>
      <c r="K2889" s="185" t="str">
        <f>IF(D2889="","",IF('CLAIM FORM'!$M$7="",0,IF(L2889=LIST!$A$78,0,IF('CLAIM FORM'!$M$7="R&amp;D",0,IF(E2889="",LIST!$A$75,IF(F2889=LIST!$F$30,0,IFERROR(((VLOOKUP(E2889,'TRAINING CODE'!B:D,3,FALSE)*MIN(D2889,8))),LIST!$A$76)))))))</f>
        <v/>
      </c>
      <c r="L2889" s="183" t="str">
        <f>IF(B2889="","",IF('CLAIM FORM'!$M$7="",LIST!$A$77,IFERROR(VLOOKUP(B2889,'PHR (Project Hourly Rate)'!B:G,6,FALSE),LIST!$A$78)))</f>
        <v/>
      </c>
    </row>
    <row r="2890" spans="1:12" ht="36" customHeight="1">
      <c r="A2890" s="184">
        <v>2888</v>
      </c>
      <c r="B2890" s="46"/>
      <c r="C2890" s="47"/>
      <c r="D2890" s="48"/>
      <c r="E2890" s="49"/>
      <c r="F2890" s="49"/>
      <c r="G2890" s="41" t="str">
        <f>IF(C2890="","",VLOOKUP(WEEKDAY(C2890),LIST!$A$15:$B$21,2,FALSE))</f>
        <v/>
      </c>
      <c r="H2890" s="42" t="str">
        <f>IF(B2890="","",IF(L2890=LIST!$A$80,LIST!$A$78,IF(L2890=LIST!$A$81,LIST!$A$78,IF(L2890=LIST!$A$82,LIST!$A$78,IF(IFERROR(VLOOKUP(B2890,'PHR (Project Hourly Rate)'!B:G,6,FALSE),LIST!$A$78)=0,LIST!$A$79,L2890)))))</f>
        <v/>
      </c>
      <c r="I2890" s="42" t="str">
        <f>IF(B2890="","",IF(L2890=LIST!$A$75,"",IF(K2890=LIST!$A$76,LIST!$A$76,IF(L2890=LIST!$A$77,"",IF(L2890=LIST!$A$78,"",IF(L2890=LIST!$A$80,"",IF(L2890=LIST!$A$72,"",IF(L2890=LIST!$A$73,"",IF(L2890=LIST!$A$81,"",IF(L2890=LIST!$A$82,"",IF(L2890=LIST!$A$79,"",IF(K2890=LIST!$A$75,LIST!$A$75,ROUND(J2890*L2890,2)))))))))))))</f>
        <v/>
      </c>
      <c r="J2890" s="43">
        <f>IF(D2890="",0,IF(K2890=LIST!$A$75,0,IF(K2890=LIST!$A$76,0,IF(K2890=LIST!$A$77,0,IF(K2890=LIST!$A$78,0,(MIN(D2890,8)-K2890))))))</f>
        <v>0</v>
      </c>
      <c r="K2890" s="185" t="str">
        <f>IF(D2890="","",IF('CLAIM FORM'!$M$7="",0,IF(L2890=LIST!$A$78,0,IF('CLAIM FORM'!$M$7="R&amp;D",0,IF(E2890="",LIST!$A$75,IF(F2890=LIST!$F$30,0,IFERROR(((VLOOKUP(E2890,'TRAINING CODE'!B:D,3,FALSE)*MIN(D2890,8))),LIST!$A$76)))))))</f>
        <v/>
      </c>
      <c r="L2890" s="183" t="str">
        <f>IF(B2890="","",IF('CLAIM FORM'!$M$7="",LIST!$A$77,IFERROR(VLOOKUP(B2890,'PHR (Project Hourly Rate)'!B:G,6,FALSE),LIST!$A$78)))</f>
        <v/>
      </c>
    </row>
    <row r="2891" spans="1:12" ht="36" customHeight="1">
      <c r="A2891" s="184">
        <v>2889</v>
      </c>
      <c r="B2891" s="46"/>
      <c r="C2891" s="47"/>
      <c r="D2891" s="48"/>
      <c r="E2891" s="49"/>
      <c r="F2891" s="49"/>
      <c r="G2891" s="41" t="str">
        <f>IF(C2891="","",VLOOKUP(WEEKDAY(C2891),LIST!$A$15:$B$21,2,FALSE))</f>
        <v/>
      </c>
      <c r="H2891" s="42" t="str">
        <f>IF(B2891="","",IF(L2891=LIST!$A$80,LIST!$A$78,IF(L2891=LIST!$A$81,LIST!$A$78,IF(L2891=LIST!$A$82,LIST!$A$78,IF(IFERROR(VLOOKUP(B2891,'PHR (Project Hourly Rate)'!B:G,6,FALSE),LIST!$A$78)=0,LIST!$A$79,L2891)))))</f>
        <v/>
      </c>
      <c r="I2891" s="42" t="str">
        <f>IF(B2891="","",IF(L2891=LIST!$A$75,"",IF(K2891=LIST!$A$76,LIST!$A$76,IF(L2891=LIST!$A$77,"",IF(L2891=LIST!$A$78,"",IF(L2891=LIST!$A$80,"",IF(L2891=LIST!$A$72,"",IF(L2891=LIST!$A$73,"",IF(L2891=LIST!$A$81,"",IF(L2891=LIST!$A$82,"",IF(L2891=LIST!$A$79,"",IF(K2891=LIST!$A$75,LIST!$A$75,ROUND(J2891*L2891,2)))))))))))))</f>
        <v/>
      </c>
      <c r="J2891" s="43">
        <f>IF(D2891="",0,IF(K2891=LIST!$A$75,0,IF(K2891=LIST!$A$76,0,IF(K2891=LIST!$A$77,0,IF(K2891=LIST!$A$78,0,(MIN(D2891,8)-K2891))))))</f>
        <v>0</v>
      </c>
      <c r="K2891" s="185" t="str">
        <f>IF(D2891="","",IF('CLAIM FORM'!$M$7="",0,IF(L2891=LIST!$A$78,0,IF('CLAIM FORM'!$M$7="R&amp;D",0,IF(E2891="",LIST!$A$75,IF(F2891=LIST!$F$30,0,IFERROR(((VLOOKUP(E2891,'TRAINING CODE'!B:D,3,FALSE)*MIN(D2891,8))),LIST!$A$76)))))))</f>
        <v/>
      </c>
      <c r="L2891" s="183" t="str">
        <f>IF(B2891="","",IF('CLAIM FORM'!$M$7="",LIST!$A$77,IFERROR(VLOOKUP(B2891,'PHR (Project Hourly Rate)'!B:G,6,FALSE),LIST!$A$78)))</f>
        <v/>
      </c>
    </row>
    <row r="2892" spans="1:12" ht="36" customHeight="1">
      <c r="A2892" s="184">
        <v>2890</v>
      </c>
      <c r="B2892" s="46"/>
      <c r="C2892" s="47"/>
      <c r="D2892" s="48"/>
      <c r="E2892" s="49"/>
      <c r="F2892" s="49"/>
      <c r="G2892" s="41" t="str">
        <f>IF(C2892="","",VLOOKUP(WEEKDAY(C2892),LIST!$A$15:$B$21,2,FALSE))</f>
        <v/>
      </c>
      <c r="H2892" s="42" t="str">
        <f>IF(B2892="","",IF(L2892=LIST!$A$80,LIST!$A$78,IF(L2892=LIST!$A$81,LIST!$A$78,IF(L2892=LIST!$A$82,LIST!$A$78,IF(IFERROR(VLOOKUP(B2892,'PHR (Project Hourly Rate)'!B:G,6,FALSE),LIST!$A$78)=0,LIST!$A$79,L2892)))))</f>
        <v/>
      </c>
      <c r="I2892" s="42" t="str">
        <f>IF(B2892="","",IF(L2892=LIST!$A$75,"",IF(K2892=LIST!$A$76,LIST!$A$76,IF(L2892=LIST!$A$77,"",IF(L2892=LIST!$A$78,"",IF(L2892=LIST!$A$80,"",IF(L2892=LIST!$A$72,"",IF(L2892=LIST!$A$73,"",IF(L2892=LIST!$A$81,"",IF(L2892=LIST!$A$82,"",IF(L2892=LIST!$A$79,"",IF(K2892=LIST!$A$75,LIST!$A$75,ROUND(J2892*L2892,2)))))))))))))</f>
        <v/>
      </c>
      <c r="J2892" s="43">
        <f>IF(D2892="",0,IF(K2892=LIST!$A$75,0,IF(K2892=LIST!$A$76,0,IF(K2892=LIST!$A$77,0,IF(K2892=LIST!$A$78,0,(MIN(D2892,8)-K2892))))))</f>
        <v>0</v>
      </c>
      <c r="K2892" s="185" t="str">
        <f>IF(D2892="","",IF('CLAIM FORM'!$M$7="",0,IF(L2892=LIST!$A$78,0,IF('CLAIM FORM'!$M$7="R&amp;D",0,IF(E2892="",LIST!$A$75,IF(F2892=LIST!$F$30,0,IFERROR(((VLOOKUP(E2892,'TRAINING CODE'!B:D,3,FALSE)*MIN(D2892,8))),LIST!$A$76)))))))</f>
        <v/>
      </c>
      <c r="L2892" s="183" t="str">
        <f>IF(B2892="","",IF('CLAIM FORM'!$M$7="",LIST!$A$77,IFERROR(VLOOKUP(B2892,'PHR (Project Hourly Rate)'!B:G,6,FALSE),LIST!$A$78)))</f>
        <v/>
      </c>
    </row>
    <row r="2893" spans="1:12" ht="36" customHeight="1">
      <c r="A2893" s="184">
        <v>2891</v>
      </c>
      <c r="B2893" s="46"/>
      <c r="C2893" s="47"/>
      <c r="D2893" s="48"/>
      <c r="E2893" s="49"/>
      <c r="F2893" s="49"/>
      <c r="G2893" s="41" t="str">
        <f>IF(C2893="","",VLOOKUP(WEEKDAY(C2893),LIST!$A$15:$B$21,2,FALSE))</f>
        <v/>
      </c>
      <c r="H2893" s="42" t="str">
        <f>IF(B2893="","",IF(L2893=LIST!$A$80,LIST!$A$78,IF(L2893=LIST!$A$81,LIST!$A$78,IF(L2893=LIST!$A$82,LIST!$A$78,IF(IFERROR(VLOOKUP(B2893,'PHR (Project Hourly Rate)'!B:G,6,FALSE),LIST!$A$78)=0,LIST!$A$79,L2893)))))</f>
        <v/>
      </c>
      <c r="I2893" s="42" t="str">
        <f>IF(B2893="","",IF(L2893=LIST!$A$75,"",IF(K2893=LIST!$A$76,LIST!$A$76,IF(L2893=LIST!$A$77,"",IF(L2893=LIST!$A$78,"",IF(L2893=LIST!$A$80,"",IF(L2893=LIST!$A$72,"",IF(L2893=LIST!$A$73,"",IF(L2893=LIST!$A$81,"",IF(L2893=LIST!$A$82,"",IF(L2893=LIST!$A$79,"",IF(K2893=LIST!$A$75,LIST!$A$75,ROUND(J2893*L2893,2)))))))))))))</f>
        <v/>
      </c>
      <c r="J2893" s="43">
        <f>IF(D2893="",0,IF(K2893=LIST!$A$75,0,IF(K2893=LIST!$A$76,0,IF(K2893=LIST!$A$77,0,IF(K2893=LIST!$A$78,0,(MIN(D2893,8)-K2893))))))</f>
        <v>0</v>
      </c>
      <c r="K2893" s="185" t="str">
        <f>IF(D2893="","",IF('CLAIM FORM'!$M$7="",0,IF(L2893=LIST!$A$78,0,IF('CLAIM FORM'!$M$7="R&amp;D",0,IF(E2893="",LIST!$A$75,IF(F2893=LIST!$F$30,0,IFERROR(((VLOOKUP(E2893,'TRAINING CODE'!B:D,3,FALSE)*MIN(D2893,8))),LIST!$A$76)))))))</f>
        <v/>
      </c>
      <c r="L2893" s="183" t="str">
        <f>IF(B2893="","",IF('CLAIM FORM'!$M$7="",LIST!$A$77,IFERROR(VLOOKUP(B2893,'PHR (Project Hourly Rate)'!B:G,6,FALSE),LIST!$A$78)))</f>
        <v/>
      </c>
    </row>
    <row r="2894" spans="1:12" ht="36" customHeight="1">
      <c r="A2894" s="184">
        <v>2892</v>
      </c>
      <c r="B2894" s="46"/>
      <c r="C2894" s="47"/>
      <c r="D2894" s="48"/>
      <c r="E2894" s="49"/>
      <c r="F2894" s="49"/>
      <c r="G2894" s="41" t="str">
        <f>IF(C2894="","",VLOOKUP(WEEKDAY(C2894),LIST!$A$15:$B$21,2,FALSE))</f>
        <v/>
      </c>
      <c r="H2894" s="42" t="str">
        <f>IF(B2894="","",IF(L2894=LIST!$A$80,LIST!$A$78,IF(L2894=LIST!$A$81,LIST!$A$78,IF(L2894=LIST!$A$82,LIST!$A$78,IF(IFERROR(VLOOKUP(B2894,'PHR (Project Hourly Rate)'!B:G,6,FALSE),LIST!$A$78)=0,LIST!$A$79,L2894)))))</f>
        <v/>
      </c>
      <c r="I2894" s="42" t="str">
        <f>IF(B2894="","",IF(L2894=LIST!$A$75,"",IF(K2894=LIST!$A$76,LIST!$A$76,IF(L2894=LIST!$A$77,"",IF(L2894=LIST!$A$78,"",IF(L2894=LIST!$A$80,"",IF(L2894=LIST!$A$72,"",IF(L2894=LIST!$A$73,"",IF(L2894=LIST!$A$81,"",IF(L2894=LIST!$A$82,"",IF(L2894=LIST!$A$79,"",IF(K2894=LIST!$A$75,LIST!$A$75,ROUND(J2894*L2894,2)))))))))))))</f>
        <v/>
      </c>
      <c r="J2894" s="43">
        <f>IF(D2894="",0,IF(K2894=LIST!$A$75,0,IF(K2894=LIST!$A$76,0,IF(K2894=LIST!$A$77,0,IF(K2894=LIST!$A$78,0,(MIN(D2894,8)-K2894))))))</f>
        <v>0</v>
      </c>
      <c r="K2894" s="185" t="str">
        <f>IF(D2894="","",IF('CLAIM FORM'!$M$7="",0,IF(L2894=LIST!$A$78,0,IF('CLAIM FORM'!$M$7="R&amp;D",0,IF(E2894="",LIST!$A$75,IF(F2894=LIST!$F$30,0,IFERROR(((VLOOKUP(E2894,'TRAINING CODE'!B:D,3,FALSE)*MIN(D2894,8))),LIST!$A$76)))))))</f>
        <v/>
      </c>
      <c r="L2894" s="183" t="str">
        <f>IF(B2894="","",IF('CLAIM FORM'!$M$7="",LIST!$A$77,IFERROR(VLOOKUP(B2894,'PHR (Project Hourly Rate)'!B:G,6,FALSE),LIST!$A$78)))</f>
        <v/>
      </c>
    </row>
    <row r="2895" spans="1:12" ht="36" customHeight="1">
      <c r="A2895" s="184">
        <v>2893</v>
      </c>
      <c r="B2895" s="46"/>
      <c r="C2895" s="47"/>
      <c r="D2895" s="48"/>
      <c r="E2895" s="49"/>
      <c r="F2895" s="49"/>
      <c r="G2895" s="41" t="str">
        <f>IF(C2895="","",VLOOKUP(WEEKDAY(C2895),LIST!$A$15:$B$21,2,FALSE))</f>
        <v/>
      </c>
      <c r="H2895" s="42" t="str">
        <f>IF(B2895="","",IF(L2895=LIST!$A$80,LIST!$A$78,IF(L2895=LIST!$A$81,LIST!$A$78,IF(L2895=LIST!$A$82,LIST!$A$78,IF(IFERROR(VLOOKUP(B2895,'PHR (Project Hourly Rate)'!B:G,6,FALSE),LIST!$A$78)=0,LIST!$A$79,L2895)))))</f>
        <v/>
      </c>
      <c r="I2895" s="42" t="str">
        <f>IF(B2895="","",IF(L2895=LIST!$A$75,"",IF(K2895=LIST!$A$76,LIST!$A$76,IF(L2895=LIST!$A$77,"",IF(L2895=LIST!$A$78,"",IF(L2895=LIST!$A$80,"",IF(L2895=LIST!$A$72,"",IF(L2895=LIST!$A$73,"",IF(L2895=LIST!$A$81,"",IF(L2895=LIST!$A$82,"",IF(L2895=LIST!$A$79,"",IF(K2895=LIST!$A$75,LIST!$A$75,ROUND(J2895*L2895,2)))))))))))))</f>
        <v/>
      </c>
      <c r="J2895" s="43">
        <f>IF(D2895="",0,IF(K2895=LIST!$A$75,0,IF(K2895=LIST!$A$76,0,IF(K2895=LIST!$A$77,0,IF(K2895=LIST!$A$78,0,(MIN(D2895,8)-K2895))))))</f>
        <v>0</v>
      </c>
      <c r="K2895" s="185" t="str">
        <f>IF(D2895="","",IF('CLAIM FORM'!$M$7="",0,IF(L2895=LIST!$A$78,0,IF('CLAIM FORM'!$M$7="R&amp;D",0,IF(E2895="",LIST!$A$75,IF(F2895=LIST!$F$30,0,IFERROR(((VLOOKUP(E2895,'TRAINING CODE'!B:D,3,FALSE)*MIN(D2895,8))),LIST!$A$76)))))))</f>
        <v/>
      </c>
      <c r="L2895" s="183" t="str">
        <f>IF(B2895="","",IF('CLAIM FORM'!$M$7="",LIST!$A$77,IFERROR(VLOOKUP(B2895,'PHR (Project Hourly Rate)'!B:G,6,FALSE),LIST!$A$78)))</f>
        <v/>
      </c>
    </row>
    <row r="2896" spans="1:12" ht="36" customHeight="1">
      <c r="A2896" s="184">
        <v>2894</v>
      </c>
      <c r="B2896" s="46"/>
      <c r="C2896" s="47"/>
      <c r="D2896" s="48"/>
      <c r="E2896" s="49"/>
      <c r="F2896" s="49"/>
      <c r="G2896" s="41" t="str">
        <f>IF(C2896="","",VLOOKUP(WEEKDAY(C2896),LIST!$A$15:$B$21,2,FALSE))</f>
        <v/>
      </c>
      <c r="H2896" s="42" t="str">
        <f>IF(B2896="","",IF(L2896=LIST!$A$80,LIST!$A$78,IF(L2896=LIST!$A$81,LIST!$A$78,IF(L2896=LIST!$A$82,LIST!$A$78,IF(IFERROR(VLOOKUP(B2896,'PHR (Project Hourly Rate)'!B:G,6,FALSE),LIST!$A$78)=0,LIST!$A$79,L2896)))))</f>
        <v/>
      </c>
      <c r="I2896" s="42" t="str">
        <f>IF(B2896="","",IF(L2896=LIST!$A$75,"",IF(K2896=LIST!$A$76,LIST!$A$76,IF(L2896=LIST!$A$77,"",IF(L2896=LIST!$A$78,"",IF(L2896=LIST!$A$80,"",IF(L2896=LIST!$A$72,"",IF(L2896=LIST!$A$73,"",IF(L2896=LIST!$A$81,"",IF(L2896=LIST!$A$82,"",IF(L2896=LIST!$A$79,"",IF(K2896=LIST!$A$75,LIST!$A$75,ROUND(J2896*L2896,2)))))))))))))</f>
        <v/>
      </c>
      <c r="J2896" s="43">
        <f>IF(D2896="",0,IF(K2896=LIST!$A$75,0,IF(K2896=LIST!$A$76,0,IF(K2896=LIST!$A$77,0,IF(K2896=LIST!$A$78,0,(MIN(D2896,8)-K2896))))))</f>
        <v>0</v>
      </c>
      <c r="K2896" s="185" t="str">
        <f>IF(D2896="","",IF('CLAIM FORM'!$M$7="",0,IF(L2896=LIST!$A$78,0,IF('CLAIM FORM'!$M$7="R&amp;D",0,IF(E2896="",LIST!$A$75,IF(F2896=LIST!$F$30,0,IFERROR(((VLOOKUP(E2896,'TRAINING CODE'!B:D,3,FALSE)*MIN(D2896,8))),LIST!$A$76)))))))</f>
        <v/>
      </c>
      <c r="L2896" s="183" t="str">
        <f>IF(B2896="","",IF('CLAIM FORM'!$M$7="",LIST!$A$77,IFERROR(VLOOKUP(B2896,'PHR (Project Hourly Rate)'!B:G,6,FALSE),LIST!$A$78)))</f>
        <v/>
      </c>
    </row>
    <row r="2897" spans="1:12" ht="36" customHeight="1">
      <c r="A2897" s="184">
        <v>2895</v>
      </c>
      <c r="B2897" s="46"/>
      <c r="C2897" s="47"/>
      <c r="D2897" s="48"/>
      <c r="E2897" s="49"/>
      <c r="F2897" s="49"/>
      <c r="G2897" s="41" t="str">
        <f>IF(C2897="","",VLOOKUP(WEEKDAY(C2897),LIST!$A$15:$B$21,2,FALSE))</f>
        <v/>
      </c>
      <c r="H2897" s="42" t="str">
        <f>IF(B2897="","",IF(L2897=LIST!$A$80,LIST!$A$78,IF(L2897=LIST!$A$81,LIST!$A$78,IF(L2897=LIST!$A$82,LIST!$A$78,IF(IFERROR(VLOOKUP(B2897,'PHR (Project Hourly Rate)'!B:G,6,FALSE),LIST!$A$78)=0,LIST!$A$79,L2897)))))</f>
        <v/>
      </c>
      <c r="I2897" s="42" t="str">
        <f>IF(B2897="","",IF(L2897=LIST!$A$75,"",IF(K2897=LIST!$A$76,LIST!$A$76,IF(L2897=LIST!$A$77,"",IF(L2897=LIST!$A$78,"",IF(L2897=LIST!$A$80,"",IF(L2897=LIST!$A$72,"",IF(L2897=LIST!$A$73,"",IF(L2897=LIST!$A$81,"",IF(L2897=LIST!$A$82,"",IF(L2897=LIST!$A$79,"",IF(K2897=LIST!$A$75,LIST!$A$75,ROUND(J2897*L2897,2)))))))))))))</f>
        <v/>
      </c>
      <c r="J2897" s="43">
        <f>IF(D2897="",0,IF(K2897=LIST!$A$75,0,IF(K2897=LIST!$A$76,0,IF(K2897=LIST!$A$77,0,IF(K2897=LIST!$A$78,0,(MIN(D2897,8)-K2897))))))</f>
        <v>0</v>
      </c>
      <c r="K2897" s="185" t="str">
        <f>IF(D2897="","",IF('CLAIM FORM'!$M$7="",0,IF(L2897=LIST!$A$78,0,IF('CLAIM FORM'!$M$7="R&amp;D",0,IF(E2897="",LIST!$A$75,IF(F2897=LIST!$F$30,0,IFERROR(((VLOOKUP(E2897,'TRAINING CODE'!B:D,3,FALSE)*MIN(D2897,8))),LIST!$A$76)))))))</f>
        <v/>
      </c>
      <c r="L2897" s="183" t="str">
        <f>IF(B2897="","",IF('CLAIM FORM'!$M$7="",LIST!$A$77,IFERROR(VLOOKUP(B2897,'PHR (Project Hourly Rate)'!B:G,6,FALSE),LIST!$A$78)))</f>
        <v/>
      </c>
    </row>
    <row r="2898" spans="1:12" ht="36" customHeight="1">
      <c r="A2898" s="184">
        <v>2896</v>
      </c>
      <c r="B2898" s="46"/>
      <c r="C2898" s="47"/>
      <c r="D2898" s="48"/>
      <c r="E2898" s="49"/>
      <c r="F2898" s="49"/>
      <c r="G2898" s="41" t="str">
        <f>IF(C2898="","",VLOOKUP(WEEKDAY(C2898),LIST!$A$15:$B$21,2,FALSE))</f>
        <v/>
      </c>
      <c r="H2898" s="42" t="str">
        <f>IF(B2898="","",IF(L2898=LIST!$A$80,LIST!$A$78,IF(L2898=LIST!$A$81,LIST!$A$78,IF(L2898=LIST!$A$82,LIST!$A$78,IF(IFERROR(VLOOKUP(B2898,'PHR (Project Hourly Rate)'!B:G,6,FALSE),LIST!$A$78)=0,LIST!$A$79,L2898)))))</f>
        <v/>
      </c>
      <c r="I2898" s="42" t="str">
        <f>IF(B2898="","",IF(L2898=LIST!$A$75,"",IF(K2898=LIST!$A$76,LIST!$A$76,IF(L2898=LIST!$A$77,"",IF(L2898=LIST!$A$78,"",IF(L2898=LIST!$A$80,"",IF(L2898=LIST!$A$72,"",IF(L2898=LIST!$A$73,"",IF(L2898=LIST!$A$81,"",IF(L2898=LIST!$A$82,"",IF(L2898=LIST!$A$79,"",IF(K2898=LIST!$A$75,LIST!$A$75,ROUND(J2898*L2898,2)))))))))))))</f>
        <v/>
      </c>
      <c r="J2898" s="43">
        <f>IF(D2898="",0,IF(K2898=LIST!$A$75,0,IF(K2898=LIST!$A$76,0,IF(K2898=LIST!$A$77,0,IF(K2898=LIST!$A$78,0,(MIN(D2898,8)-K2898))))))</f>
        <v>0</v>
      </c>
      <c r="K2898" s="185" t="str">
        <f>IF(D2898="","",IF('CLAIM FORM'!$M$7="",0,IF(L2898=LIST!$A$78,0,IF('CLAIM FORM'!$M$7="R&amp;D",0,IF(E2898="",LIST!$A$75,IF(F2898=LIST!$F$30,0,IFERROR(((VLOOKUP(E2898,'TRAINING CODE'!B:D,3,FALSE)*MIN(D2898,8))),LIST!$A$76)))))))</f>
        <v/>
      </c>
      <c r="L2898" s="183" t="str">
        <f>IF(B2898="","",IF('CLAIM FORM'!$M$7="",LIST!$A$77,IFERROR(VLOOKUP(B2898,'PHR (Project Hourly Rate)'!B:G,6,FALSE),LIST!$A$78)))</f>
        <v/>
      </c>
    </row>
    <row r="2899" spans="1:12" ht="36" customHeight="1">
      <c r="A2899" s="184">
        <v>2897</v>
      </c>
      <c r="B2899" s="46"/>
      <c r="C2899" s="47"/>
      <c r="D2899" s="48"/>
      <c r="E2899" s="49"/>
      <c r="F2899" s="49"/>
      <c r="G2899" s="41" t="str">
        <f>IF(C2899="","",VLOOKUP(WEEKDAY(C2899),LIST!$A$15:$B$21,2,FALSE))</f>
        <v/>
      </c>
      <c r="H2899" s="42" t="str">
        <f>IF(B2899="","",IF(L2899=LIST!$A$80,LIST!$A$78,IF(L2899=LIST!$A$81,LIST!$A$78,IF(L2899=LIST!$A$82,LIST!$A$78,IF(IFERROR(VLOOKUP(B2899,'PHR (Project Hourly Rate)'!B:G,6,FALSE),LIST!$A$78)=0,LIST!$A$79,L2899)))))</f>
        <v/>
      </c>
      <c r="I2899" s="42" t="str">
        <f>IF(B2899="","",IF(L2899=LIST!$A$75,"",IF(K2899=LIST!$A$76,LIST!$A$76,IF(L2899=LIST!$A$77,"",IF(L2899=LIST!$A$78,"",IF(L2899=LIST!$A$80,"",IF(L2899=LIST!$A$72,"",IF(L2899=LIST!$A$73,"",IF(L2899=LIST!$A$81,"",IF(L2899=LIST!$A$82,"",IF(L2899=LIST!$A$79,"",IF(K2899=LIST!$A$75,LIST!$A$75,ROUND(J2899*L2899,2)))))))))))))</f>
        <v/>
      </c>
      <c r="J2899" s="43">
        <f>IF(D2899="",0,IF(K2899=LIST!$A$75,0,IF(K2899=LIST!$A$76,0,IF(K2899=LIST!$A$77,0,IF(K2899=LIST!$A$78,0,(MIN(D2899,8)-K2899))))))</f>
        <v>0</v>
      </c>
      <c r="K2899" s="185" t="str">
        <f>IF(D2899="","",IF('CLAIM FORM'!$M$7="",0,IF(L2899=LIST!$A$78,0,IF('CLAIM FORM'!$M$7="R&amp;D",0,IF(E2899="",LIST!$A$75,IF(F2899=LIST!$F$30,0,IFERROR(((VLOOKUP(E2899,'TRAINING CODE'!B:D,3,FALSE)*MIN(D2899,8))),LIST!$A$76)))))))</f>
        <v/>
      </c>
      <c r="L2899" s="183" t="str">
        <f>IF(B2899="","",IF('CLAIM FORM'!$M$7="",LIST!$A$77,IFERROR(VLOOKUP(B2899,'PHR (Project Hourly Rate)'!B:G,6,FALSE),LIST!$A$78)))</f>
        <v/>
      </c>
    </row>
    <row r="2900" spans="1:12" ht="36" customHeight="1">
      <c r="A2900" s="184">
        <v>2898</v>
      </c>
      <c r="B2900" s="46"/>
      <c r="C2900" s="47"/>
      <c r="D2900" s="48"/>
      <c r="E2900" s="49"/>
      <c r="F2900" s="49"/>
      <c r="G2900" s="41" t="str">
        <f>IF(C2900="","",VLOOKUP(WEEKDAY(C2900),LIST!$A$15:$B$21,2,FALSE))</f>
        <v/>
      </c>
      <c r="H2900" s="42" t="str">
        <f>IF(B2900="","",IF(L2900=LIST!$A$80,LIST!$A$78,IF(L2900=LIST!$A$81,LIST!$A$78,IF(L2900=LIST!$A$82,LIST!$A$78,IF(IFERROR(VLOOKUP(B2900,'PHR (Project Hourly Rate)'!B:G,6,FALSE),LIST!$A$78)=0,LIST!$A$79,L2900)))))</f>
        <v/>
      </c>
      <c r="I2900" s="42" t="str">
        <f>IF(B2900="","",IF(L2900=LIST!$A$75,"",IF(K2900=LIST!$A$76,LIST!$A$76,IF(L2900=LIST!$A$77,"",IF(L2900=LIST!$A$78,"",IF(L2900=LIST!$A$80,"",IF(L2900=LIST!$A$72,"",IF(L2900=LIST!$A$73,"",IF(L2900=LIST!$A$81,"",IF(L2900=LIST!$A$82,"",IF(L2900=LIST!$A$79,"",IF(K2900=LIST!$A$75,LIST!$A$75,ROUND(J2900*L2900,2)))))))))))))</f>
        <v/>
      </c>
      <c r="J2900" s="43">
        <f>IF(D2900="",0,IF(K2900=LIST!$A$75,0,IF(K2900=LIST!$A$76,0,IF(K2900=LIST!$A$77,0,IF(K2900=LIST!$A$78,0,(MIN(D2900,8)-K2900))))))</f>
        <v>0</v>
      </c>
      <c r="K2900" s="185" t="str">
        <f>IF(D2900="","",IF('CLAIM FORM'!$M$7="",0,IF(L2900=LIST!$A$78,0,IF('CLAIM FORM'!$M$7="R&amp;D",0,IF(E2900="",LIST!$A$75,IF(F2900=LIST!$F$30,0,IFERROR(((VLOOKUP(E2900,'TRAINING CODE'!B:D,3,FALSE)*MIN(D2900,8))),LIST!$A$76)))))))</f>
        <v/>
      </c>
      <c r="L2900" s="183" t="str">
        <f>IF(B2900="","",IF('CLAIM FORM'!$M$7="",LIST!$A$77,IFERROR(VLOOKUP(B2900,'PHR (Project Hourly Rate)'!B:G,6,FALSE),LIST!$A$78)))</f>
        <v/>
      </c>
    </row>
    <row r="2901" spans="1:12" ht="36" customHeight="1">
      <c r="A2901" s="184">
        <v>2899</v>
      </c>
      <c r="B2901" s="46"/>
      <c r="C2901" s="47"/>
      <c r="D2901" s="48"/>
      <c r="E2901" s="49"/>
      <c r="F2901" s="49"/>
      <c r="G2901" s="41" t="str">
        <f>IF(C2901="","",VLOOKUP(WEEKDAY(C2901),LIST!$A$15:$B$21,2,FALSE))</f>
        <v/>
      </c>
      <c r="H2901" s="42" t="str">
        <f>IF(B2901="","",IF(L2901=LIST!$A$80,LIST!$A$78,IF(L2901=LIST!$A$81,LIST!$A$78,IF(L2901=LIST!$A$82,LIST!$A$78,IF(IFERROR(VLOOKUP(B2901,'PHR (Project Hourly Rate)'!B:G,6,FALSE),LIST!$A$78)=0,LIST!$A$79,L2901)))))</f>
        <v/>
      </c>
      <c r="I2901" s="42" t="str">
        <f>IF(B2901="","",IF(L2901=LIST!$A$75,"",IF(K2901=LIST!$A$76,LIST!$A$76,IF(L2901=LIST!$A$77,"",IF(L2901=LIST!$A$78,"",IF(L2901=LIST!$A$80,"",IF(L2901=LIST!$A$72,"",IF(L2901=LIST!$A$73,"",IF(L2901=LIST!$A$81,"",IF(L2901=LIST!$A$82,"",IF(L2901=LIST!$A$79,"",IF(K2901=LIST!$A$75,LIST!$A$75,ROUND(J2901*L2901,2)))))))))))))</f>
        <v/>
      </c>
      <c r="J2901" s="43">
        <f>IF(D2901="",0,IF(K2901=LIST!$A$75,0,IF(K2901=LIST!$A$76,0,IF(K2901=LIST!$A$77,0,IF(K2901=LIST!$A$78,0,(MIN(D2901,8)-K2901))))))</f>
        <v>0</v>
      </c>
      <c r="K2901" s="185" t="str">
        <f>IF(D2901="","",IF('CLAIM FORM'!$M$7="",0,IF(L2901=LIST!$A$78,0,IF('CLAIM FORM'!$M$7="R&amp;D",0,IF(E2901="",LIST!$A$75,IF(F2901=LIST!$F$30,0,IFERROR(((VLOOKUP(E2901,'TRAINING CODE'!B:D,3,FALSE)*MIN(D2901,8))),LIST!$A$76)))))))</f>
        <v/>
      </c>
      <c r="L2901" s="183" t="str">
        <f>IF(B2901="","",IF('CLAIM FORM'!$M$7="",LIST!$A$77,IFERROR(VLOOKUP(B2901,'PHR (Project Hourly Rate)'!B:G,6,FALSE),LIST!$A$78)))</f>
        <v/>
      </c>
    </row>
    <row r="2902" spans="1:12" ht="36" customHeight="1">
      <c r="A2902" s="184">
        <v>2900</v>
      </c>
      <c r="B2902" s="46"/>
      <c r="C2902" s="47"/>
      <c r="D2902" s="48"/>
      <c r="E2902" s="49"/>
      <c r="F2902" s="49"/>
      <c r="G2902" s="41" t="str">
        <f>IF(C2902="","",VLOOKUP(WEEKDAY(C2902),LIST!$A$15:$B$21,2,FALSE))</f>
        <v/>
      </c>
      <c r="H2902" s="42" t="str">
        <f>IF(B2902="","",IF(L2902=LIST!$A$80,LIST!$A$78,IF(L2902=LIST!$A$81,LIST!$A$78,IF(L2902=LIST!$A$82,LIST!$A$78,IF(IFERROR(VLOOKUP(B2902,'PHR (Project Hourly Rate)'!B:G,6,FALSE),LIST!$A$78)=0,LIST!$A$79,L2902)))))</f>
        <v/>
      </c>
      <c r="I2902" s="42" t="str">
        <f>IF(B2902="","",IF(L2902=LIST!$A$75,"",IF(K2902=LIST!$A$76,LIST!$A$76,IF(L2902=LIST!$A$77,"",IF(L2902=LIST!$A$78,"",IF(L2902=LIST!$A$80,"",IF(L2902=LIST!$A$72,"",IF(L2902=LIST!$A$73,"",IF(L2902=LIST!$A$81,"",IF(L2902=LIST!$A$82,"",IF(L2902=LIST!$A$79,"",IF(K2902=LIST!$A$75,LIST!$A$75,ROUND(J2902*L2902,2)))))))))))))</f>
        <v/>
      </c>
      <c r="J2902" s="43">
        <f>IF(D2902="",0,IF(K2902=LIST!$A$75,0,IF(K2902=LIST!$A$76,0,IF(K2902=LIST!$A$77,0,IF(K2902=LIST!$A$78,0,(MIN(D2902,8)-K2902))))))</f>
        <v>0</v>
      </c>
      <c r="K2902" s="185" t="str">
        <f>IF(D2902="","",IF('CLAIM FORM'!$M$7="",0,IF(L2902=LIST!$A$78,0,IF('CLAIM FORM'!$M$7="R&amp;D",0,IF(E2902="",LIST!$A$75,IF(F2902=LIST!$F$30,0,IFERROR(((VLOOKUP(E2902,'TRAINING CODE'!B:D,3,FALSE)*MIN(D2902,8))),LIST!$A$76)))))))</f>
        <v/>
      </c>
      <c r="L2902" s="183" t="str">
        <f>IF(B2902="","",IF('CLAIM FORM'!$M$7="",LIST!$A$77,IFERROR(VLOOKUP(B2902,'PHR (Project Hourly Rate)'!B:G,6,FALSE),LIST!$A$78)))</f>
        <v/>
      </c>
    </row>
    <row r="2903" spans="1:12" ht="36" customHeight="1">
      <c r="A2903" s="184">
        <v>2901</v>
      </c>
      <c r="B2903" s="46"/>
      <c r="C2903" s="47"/>
      <c r="D2903" s="48"/>
      <c r="E2903" s="49"/>
      <c r="F2903" s="49"/>
      <c r="G2903" s="41" t="str">
        <f>IF(C2903="","",VLOOKUP(WEEKDAY(C2903),LIST!$A$15:$B$21,2,FALSE))</f>
        <v/>
      </c>
      <c r="H2903" s="42" t="str">
        <f>IF(B2903="","",IF(L2903=LIST!$A$80,LIST!$A$78,IF(L2903=LIST!$A$81,LIST!$A$78,IF(L2903=LIST!$A$82,LIST!$A$78,IF(IFERROR(VLOOKUP(B2903,'PHR (Project Hourly Rate)'!B:G,6,FALSE),LIST!$A$78)=0,LIST!$A$79,L2903)))))</f>
        <v/>
      </c>
      <c r="I2903" s="42" t="str">
        <f>IF(B2903="","",IF(L2903=LIST!$A$75,"",IF(K2903=LIST!$A$76,LIST!$A$76,IF(L2903=LIST!$A$77,"",IF(L2903=LIST!$A$78,"",IF(L2903=LIST!$A$80,"",IF(L2903=LIST!$A$72,"",IF(L2903=LIST!$A$73,"",IF(L2903=LIST!$A$81,"",IF(L2903=LIST!$A$82,"",IF(L2903=LIST!$A$79,"",IF(K2903=LIST!$A$75,LIST!$A$75,ROUND(J2903*L2903,2)))))))))))))</f>
        <v/>
      </c>
      <c r="J2903" s="43">
        <f>IF(D2903="",0,IF(K2903=LIST!$A$75,0,IF(K2903=LIST!$A$76,0,IF(K2903=LIST!$A$77,0,IF(K2903=LIST!$A$78,0,(MIN(D2903,8)-K2903))))))</f>
        <v>0</v>
      </c>
      <c r="K2903" s="185" t="str">
        <f>IF(D2903="","",IF('CLAIM FORM'!$M$7="",0,IF(L2903=LIST!$A$78,0,IF('CLAIM FORM'!$M$7="R&amp;D",0,IF(E2903="",LIST!$A$75,IF(F2903=LIST!$F$30,0,IFERROR(((VLOOKUP(E2903,'TRAINING CODE'!B:D,3,FALSE)*MIN(D2903,8))),LIST!$A$76)))))))</f>
        <v/>
      </c>
      <c r="L2903" s="183" t="str">
        <f>IF(B2903="","",IF('CLAIM FORM'!$M$7="",LIST!$A$77,IFERROR(VLOOKUP(B2903,'PHR (Project Hourly Rate)'!B:G,6,FALSE),LIST!$A$78)))</f>
        <v/>
      </c>
    </row>
    <row r="2904" spans="1:12" ht="36" customHeight="1">
      <c r="A2904" s="184">
        <v>2902</v>
      </c>
      <c r="B2904" s="46"/>
      <c r="C2904" s="47"/>
      <c r="D2904" s="48"/>
      <c r="E2904" s="49"/>
      <c r="F2904" s="49"/>
      <c r="G2904" s="41" t="str">
        <f>IF(C2904="","",VLOOKUP(WEEKDAY(C2904),LIST!$A$15:$B$21,2,FALSE))</f>
        <v/>
      </c>
      <c r="H2904" s="42" t="str">
        <f>IF(B2904="","",IF(L2904=LIST!$A$80,LIST!$A$78,IF(L2904=LIST!$A$81,LIST!$A$78,IF(L2904=LIST!$A$82,LIST!$A$78,IF(IFERROR(VLOOKUP(B2904,'PHR (Project Hourly Rate)'!B:G,6,FALSE),LIST!$A$78)=0,LIST!$A$79,L2904)))))</f>
        <v/>
      </c>
      <c r="I2904" s="42" t="str">
        <f>IF(B2904="","",IF(L2904=LIST!$A$75,"",IF(K2904=LIST!$A$76,LIST!$A$76,IF(L2904=LIST!$A$77,"",IF(L2904=LIST!$A$78,"",IF(L2904=LIST!$A$80,"",IF(L2904=LIST!$A$72,"",IF(L2904=LIST!$A$73,"",IF(L2904=LIST!$A$81,"",IF(L2904=LIST!$A$82,"",IF(L2904=LIST!$A$79,"",IF(K2904=LIST!$A$75,LIST!$A$75,ROUND(J2904*L2904,2)))))))))))))</f>
        <v/>
      </c>
      <c r="J2904" s="43">
        <f>IF(D2904="",0,IF(K2904=LIST!$A$75,0,IF(K2904=LIST!$A$76,0,IF(K2904=LIST!$A$77,0,IF(K2904=LIST!$A$78,0,(MIN(D2904,8)-K2904))))))</f>
        <v>0</v>
      </c>
      <c r="K2904" s="185" t="str">
        <f>IF(D2904="","",IF('CLAIM FORM'!$M$7="",0,IF(L2904=LIST!$A$78,0,IF('CLAIM FORM'!$M$7="R&amp;D",0,IF(E2904="",LIST!$A$75,IF(F2904=LIST!$F$30,0,IFERROR(((VLOOKUP(E2904,'TRAINING CODE'!B:D,3,FALSE)*MIN(D2904,8))),LIST!$A$76)))))))</f>
        <v/>
      </c>
      <c r="L2904" s="183" t="str">
        <f>IF(B2904="","",IF('CLAIM FORM'!$M$7="",LIST!$A$77,IFERROR(VLOOKUP(B2904,'PHR (Project Hourly Rate)'!B:G,6,FALSE),LIST!$A$78)))</f>
        <v/>
      </c>
    </row>
    <row r="2905" spans="1:12" ht="36" customHeight="1">
      <c r="A2905" s="184">
        <v>2903</v>
      </c>
      <c r="B2905" s="46"/>
      <c r="C2905" s="47"/>
      <c r="D2905" s="48"/>
      <c r="E2905" s="49"/>
      <c r="F2905" s="49"/>
      <c r="G2905" s="41" t="str">
        <f>IF(C2905="","",VLOOKUP(WEEKDAY(C2905),LIST!$A$15:$B$21,2,FALSE))</f>
        <v/>
      </c>
      <c r="H2905" s="42" t="str">
        <f>IF(B2905="","",IF(L2905=LIST!$A$80,LIST!$A$78,IF(L2905=LIST!$A$81,LIST!$A$78,IF(L2905=LIST!$A$82,LIST!$A$78,IF(IFERROR(VLOOKUP(B2905,'PHR (Project Hourly Rate)'!B:G,6,FALSE),LIST!$A$78)=0,LIST!$A$79,L2905)))))</f>
        <v/>
      </c>
      <c r="I2905" s="42" t="str">
        <f>IF(B2905="","",IF(L2905=LIST!$A$75,"",IF(K2905=LIST!$A$76,LIST!$A$76,IF(L2905=LIST!$A$77,"",IF(L2905=LIST!$A$78,"",IF(L2905=LIST!$A$80,"",IF(L2905=LIST!$A$72,"",IF(L2905=LIST!$A$73,"",IF(L2905=LIST!$A$81,"",IF(L2905=LIST!$A$82,"",IF(L2905=LIST!$A$79,"",IF(K2905=LIST!$A$75,LIST!$A$75,ROUND(J2905*L2905,2)))))))))))))</f>
        <v/>
      </c>
      <c r="J2905" s="43">
        <f>IF(D2905="",0,IF(K2905=LIST!$A$75,0,IF(K2905=LIST!$A$76,0,IF(K2905=LIST!$A$77,0,IF(K2905=LIST!$A$78,0,(MIN(D2905,8)-K2905))))))</f>
        <v>0</v>
      </c>
      <c r="K2905" s="185" t="str">
        <f>IF(D2905="","",IF('CLAIM FORM'!$M$7="",0,IF(L2905=LIST!$A$78,0,IF('CLAIM FORM'!$M$7="R&amp;D",0,IF(E2905="",LIST!$A$75,IF(F2905=LIST!$F$30,0,IFERROR(((VLOOKUP(E2905,'TRAINING CODE'!B:D,3,FALSE)*MIN(D2905,8))),LIST!$A$76)))))))</f>
        <v/>
      </c>
      <c r="L2905" s="183" t="str">
        <f>IF(B2905="","",IF('CLAIM FORM'!$M$7="",LIST!$A$77,IFERROR(VLOOKUP(B2905,'PHR (Project Hourly Rate)'!B:G,6,FALSE),LIST!$A$78)))</f>
        <v/>
      </c>
    </row>
    <row r="2906" spans="1:12" ht="36" customHeight="1">
      <c r="A2906" s="184">
        <v>2904</v>
      </c>
      <c r="B2906" s="46"/>
      <c r="C2906" s="47"/>
      <c r="D2906" s="48"/>
      <c r="E2906" s="49"/>
      <c r="F2906" s="49"/>
      <c r="G2906" s="41" t="str">
        <f>IF(C2906="","",VLOOKUP(WEEKDAY(C2906),LIST!$A$15:$B$21,2,FALSE))</f>
        <v/>
      </c>
      <c r="H2906" s="42" t="str">
        <f>IF(B2906="","",IF(L2906=LIST!$A$80,LIST!$A$78,IF(L2906=LIST!$A$81,LIST!$A$78,IF(L2906=LIST!$A$82,LIST!$A$78,IF(IFERROR(VLOOKUP(B2906,'PHR (Project Hourly Rate)'!B:G,6,FALSE),LIST!$A$78)=0,LIST!$A$79,L2906)))))</f>
        <v/>
      </c>
      <c r="I2906" s="42" t="str">
        <f>IF(B2906="","",IF(L2906=LIST!$A$75,"",IF(K2906=LIST!$A$76,LIST!$A$76,IF(L2906=LIST!$A$77,"",IF(L2906=LIST!$A$78,"",IF(L2906=LIST!$A$80,"",IF(L2906=LIST!$A$72,"",IF(L2906=LIST!$A$73,"",IF(L2906=LIST!$A$81,"",IF(L2906=LIST!$A$82,"",IF(L2906=LIST!$A$79,"",IF(K2906=LIST!$A$75,LIST!$A$75,ROUND(J2906*L2906,2)))))))))))))</f>
        <v/>
      </c>
      <c r="J2906" s="43">
        <f>IF(D2906="",0,IF(K2906=LIST!$A$75,0,IF(K2906=LIST!$A$76,0,IF(K2906=LIST!$A$77,0,IF(K2906=LIST!$A$78,0,(MIN(D2906,8)-K2906))))))</f>
        <v>0</v>
      </c>
      <c r="K2906" s="185" t="str">
        <f>IF(D2906="","",IF('CLAIM FORM'!$M$7="",0,IF(L2906=LIST!$A$78,0,IF('CLAIM FORM'!$M$7="R&amp;D",0,IF(E2906="",LIST!$A$75,IF(F2906=LIST!$F$30,0,IFERROR(((VLOOKUP(E2906,'TRAINING CODE'!B:D,3,FALSE)*MIN(D2906,8))),LIST!$A$76)))))))</f>
        <v/>
      </c>
      <c r="L2906" s="183" t="str">
        <f>IF(B2906="","",IF('CLAIM FORM'!$M$7="",LIST!$A$77,IFERROR(VLOOKUP(B2906,'PHR (Project Hourly Rate)'!B:G,6,FALSE),LIST!$A$78)))</f>
        <v/>
      </c>
    </row>
    <row r="2907" spans="1:12" ht="36" customHeight="1">
      <c r="A2907" s="184">
        <v>2905</v>
      </c>
      <c r="B2907" s="46"/>
      <c r="C2907" s="47"/>
      <c r="D2907" s="48"/>
      <c r="E2907" s="49"/>
      <c r="F2907" s="49"/>
      <c r="G2907" s="41" t="str">
        <f>IF(C2907="","",VLOOKUP(WEEKDAY(C2907),LIST!$A$15:$B$21,2,FALSE))</f>
        <v/>
      </c>
      <c r="H2907" s="42" t="str">
        <f>IF(B2907="","",IF(L2907=LIST!$A$80,LIST!$A$78,IF(L2907=LIST!$A$81,LIST!$A$78,IF(L2907=LIST!$A$82,LIST!$A$78,IF(IFERROR(VLOOKUP(B2907,'PHR (Project Hourly Rate)'!B:G,6,FALSE),LIST!$A$78)=0,LIST!$A$79,L2907)))))</f>
        <v/>
      </c>
      <c r="I2907" s="42" t="str">
        <f>IF(B2907="","",IF(L2907=LIST!$A$75,"",IF(K2907=LIST!$A$76,LIST!$A$76,IF(L2907=LIST!$A$77,"",IF(L2907=LIST!$A$78,"",IF(L2907=LIST!$A$80,"",IF(L2907=LIST!$A$72,"",IF(L2907=LIST!$A$73,"",IF(L2907=LIST!$A$81,"",IF(L2907=LIST!$A$82,"",IF(L2907=LIST!$A$79,"",IF(K2907=LIST!$A$75,LIST!$A$75,ROUND(J2907*L2907,2)))))))))))))</f>
        <v/>
      </c>
      <c r="J2907" s="43">
        <f>IF(D2907="",0,IF(K2907=LIST!$A$75,0,IF(K2907=LIST!$A$76,0,IF(K2907=LIST!$A$77,0,IF(K2907=LIST!$A$78,0,(MIN(D2907,8)-K2907))))))</f>
        <v>0</v>
      </c>
      <c r="K2907" s="185" t="str">
        <f>IF(D2907="","",IF('CLAIM FORM'!$M$7="",0,IF(L2907=LIST!$A$78,0,IF('CLAIM FORM'!$M$7="R&amp;D",0,IF(E2907="",LIST!$A$75,IF(F2907=LIST!$F$30,0,IFERROR(((VLOOKUP(E2907,'TRAINING CODE'!B:D,3,FALSE)*MIN(D2907,8))),LIST!$A$76)))))))</f>
        <v/>
      </c>
      <c r="L2907" s="183" t="str">
        <f>IF(B2907="","",IF('CLAIM FORM'!$M$7="",LIST!$A$77,IFERROR(VLOOKUP(B2907,'PHR (Project Hourly Rate)'!B:G,6,FALSE),LIST!$A$78)))</f>
        <v/>
      </c>
    </row>
    <row r="2908" spans="1:12" ht="36" customHeight="1">
      <c r="A2908" s="184">
        <v>2906</v>
      </c>
      <c r="B2908" s="46"/>
      <c r="C2908" s="47"/>
      <c r="D2908" s="48"/>
      <c r="E2908" s="49"/>
      <c r="F2908" s="49"/>
      <c r="G2908" s="41" t="str">
        <f>IF(C2908="","",VLOOKUP(WEEKDAY(C2908),LIST!$A$15:$B$21,2,FALSE))</f>
        <v/>
      </c>
      <c r="H2908" s="42" t="str">
        <f>IF(B2908="","",IF(L2908=LIST!$A$80,LIST!$A$78,IF(L2908=LIST!$A$81,LIST!$A$78,IF(L2908=LIST!$A$82,LIST!$A$78,IF(IFERROR(VLOOKUP(B2908,'PHR (Project Hourly Rate)'!B:G,6,FALSE),LIST!$A$78)=0,LIST!$A$79,L2908)))))</f>
        <v/>
      </c>
      <c r="I2908" s="42" t="str">
        <f>IF(B2908="","",IF(L2908=LIST!$A$75,"",IF(K2908=LIST!$A$76,LIST!$A$76,IF(L2908=LIST!$A$77,"",IF(L2908=LIST!$A$78,"",IF(L2908=LIST!$A$80,"",IF(L2908=LIST!$A$72,"",IF(L2908=LIST!$A$73,"",IF(L2908=LIST!$A$81,"",IF(L2908=LIST!$A$82,"",IF(L2908=LIST!$A$79,"",IF(K2908=LIST!$A$75,LIST!$A$75,ROUND(J2908*L2908,2)))))))))))))</f>
        <v/>
      </c>
      <c r="J2908" s="43">
        <f>IF(D2908="",0,IF(K2908=LIST!$A$75,0,IF(K2908=LIST!$A$76,0,IF(K2908=LIST!$A$77,0,IF(K2908=LIST!$A$78,0,(MIN(D2908,8)-K2908))))))</f>
        <v>0</v>
      </c>
      <c r="K2908" s="185" t="str">
        <f>IF(D2908="","",IF('CLAIM FORM'!$M$7="",0,IF(L2908=LIST!$A$78,0,IF('CLAIM FORM'!$M$7="R&amp;D",0,IF(E2908="",LIST!$A$75,IF(F2908=LIST!$F$30,0,IFERROR(((VLOOKUP(E2908,'TRAINING CODE'!B:D,3,FALSE)*MIN(D2908,8))),LIST!$A$76)))))))</f>
        <v/>
      </c>
      <c r="L2908" s="183" t="str">
        <f>IF(B2908="","",IF('CLAIM FORM'!$M$7="",LIST!$A$77,IFERROR(VLOOKUP(B2908,'PHR (Project Hourly Rate)'!B:G,6,FALSE),LIST!$A$78)))</f>
        <v/>
      </c>
    </row>
    <row r="2909" spans="1:12" ht="36" customHeight="1">
      <c r="A2909" s="184">
        <v>2907</v>
      </c>
      <c r="B2909" s="46"/>
      <c r="C2909" s="47"/>
      <c r="D2909" s="48"/>
      <c r="E2909" s="49"/>
      <c r="F2909" s="49"/>
      <c r="G2909" s="41" t="str">
        <f>IF(C2909="","",VLOOKUP(WEEKDAY(C2909),LIST!$A$15:$B$21,2,FALSE))</f>
        <v/>
      </c>
      <c r="H2909" s="42" t="str">
        <f>IF(B2909="","",IF(L2909=LIST!$A$80,LIST!$A$78,IF(L2909=LIST!$A$81,LIST!$A$78,IF(L2909=LIST!$A$82,LIST!$A$78,IF(IFERROR(VLOOKUP(B2909,'PHR (Project Hourly Rate)'!B:G,6,FALSE),LIST!$A$78)=0,LIST!$A$79,L2909)))))</f>
        <v/>
      </c>
      <c r="I2909" s="42" t="str">
        <f>IF(B2909="","",IF(L2909=LIST!$A$75,"",IF(K2909=LIST!$A$76,LIST!$A$76,IF(L2909=LIST!$A$77,"",IF(L2909=LIST!$A$78,"",IF(L2909=LIST!$A$80,"",IF(L2909=LIST!$A$72,"",IF(L2909=LIST!$A$73,"",IF(L2909=LIST!$A$81,"",IF(L2909=LIST!$A$82,"",IF(L2909=LIST!$A$79,"",IF(K2909=LIST!$A$75,LIST!$A$75,ROUND(J2909*L2909,2)))))))))))))</f>
        <v/>
      </c>
      <c r="J2909" s="43">
        <f>IF(D2909="",0,IF(K2909=LIST!$A$75,0,IF(K2909=LIST!$A$76,0,IF(K2909=LIST!$A$77,0,IF(K2909=LIST!$A$78,0,(MIN(D2909,8)-K2909))))))</f>
        <v>0</v>
      </c>
      <c r="K2909" s="185" t="str">
        <f>IF(D2909="","",IF('CLAIM FORM'!$M$7="",0,IF(L2909=LIST!$A$78,0,IF('CLAIM FORM'!$M$7="R&amp;D",0,IF(E2909="",LIST!$A$75,IF(F2909=LIST!$F$30,0,IFERROR(((VLOOKUP(E2909,'TRAINING CODE'!B:D,3,FALSE)*MIN(D2909,8))),LIST!$A$76)))))))</f>
        <v/>
      </c>
      <c r="L2909" s="183" t="str">
        <f>IF(B2909="","",IF('CLAIM FORM'!$M$7="",LIST!$A$77,IFERROR(VLOOKUP(B2909,'PHR (Project Hourly Rate)'!B:G,6,FALSE),LIST!$A$78)))</f>
        <v/>
      </c>
    </row>
    <row r="2910" spans="1:12" ht="36" customHeight="1">
      <c r="A2910" s="184">
        <v>2908</v>
      </c>
      <c r="B2910" s="46"/>
      <c r="C2910" s="47"/>
      <c r="D2910" s="48"/>
      <c r="E2910" s="49"/>
      <c r="F2910" s="49"/>
      <c r="G2910" s="41" t="str">
        <f>IF(C2910="","",VLOOKUP(WEEKDAY(C2910),LIST!$A$15:$B$21,2,FALSE))</f>
        <v/>
      </c>
      <c r="H2910" s="42" t="str">
        <f>IF(B2910="","",IF(L2910=LIST!$A$80,LIST!$A$78,IF(L2910=LIST!$A$81,LIST!$A$78,IF(L2910=LIST!$A$82,LIST!$A$78,IF(IFERROR(VLOOKUP(B2910,'PHR (Project Hourly Rate)'!B:G,6,FALSE),LIST!$A$78)=0,LIST!$A$79,L2910)))))</f>
        <v/>
      </c>
      <c r="I2910" s="42" t="str">
        <f>IF(B2910="","",IF(L2910=LIST!$A$75,"",IF(K2910=LIST!$A$76,LIST!$A$76,IF(L2910=LIST!$A$77,"",IF(L2910=LIST!$A$78,"",IF(L2910=LIST!$A$80,"",IF(L2910=LIST!$A$72,"",IF(L2910=LIST!$A$73,"",IF(L2910=LIST!$A$81,"",IF(L2910=LIST!$A$82,"",IF(L2910=LIST!$A$79,"",IF(K2910=LIST!$A$75,LIST!$A$75,ROUND(J2910*L2910,2)))))))))))))</f>
        <v/>
      </c>
      <c r="J2910" s="43">
        <f>IF(D2910="",0,IF(K2910=LIST!$A$75,0,IF(K2910=LIST!$A$76,0,IF(K2910=LIST!$A$77,0,IF(K2910=LIST!$A$78,0,(MIN(D2910,8)-K2910))))))</f>
        <v>0</v>
      </c>
      <c r="K2910" s="185" t="str">
        <f>IF(D2910="","",IF('CLAIM FORM'!$M$7="",0,IF(L2910=LIST!$A$78,0,IF('CLAIM FORM'!$M$7="R&amp;D",0,IF(E2910="",LIST!$A$75,IF(F2910=LIST!$F$30,0,IFERROR(((VLOOKUP(E2910,'TRAINING CODE'!B:D,3,FALSE)*MIN(D2910,8))),LIST!$A$76)))))))</f>
        <v/>
      </c>
      <c r="L2910" s="183" t="str">
        <f>IF(B2910="","",IF('CLAIM FORM'!$M$7="",LIST!$A$77,IFERROR(VLOOKUP(B2910,'PHR (Project Hourly Rate)'!B:G,6,FALSE),LIST!$A$78)))</f>
        <v/>
      </c>
    </row>
    <row r="2911" spans="1:12" ht="36" customHeight="1">
      <c r="A2911" s="184">
        <v>2909</v>
      </c>
      <c r="B2911" s="46"/>
      <c r="C2911" s="47"/>
      <c r="D2911" s="48"/>
      <c r="E2911" s="49"/>
      <c r="F2911" s="49"/>
      <c r="G2911" s="41" t="str">
        <f>IF(C2911="","",VLOOKUP(WEEKDAY(C2911),LIST!$A$15:$B$21,2,FALSE))</f>
        <v/>
      </c>
      <c r="H2911" s="42" t="str">
        <f>IF(B2911="","",IF(L2911=LIST!$A$80,LIST!$A$78,IF(L2911=LIST!$A$81,LIST!$A$78,IF(L2911=LIST!$A$82,LIST!$A$78,IF(IFERROR(VLOOKUP(B2911,'PHR (Project Hourly Rate)'!B:G,6,FALSE),LIST!$A$78)=0,LIST!$A$79,L2911)))))</f>
        <v/>
      </c>
      <c r="I2911" s="42" t="str">
        <f>IF(B2911="","",IF(L2911=LIST!$A$75,"",IF(K2911=LIST!$A$76,LIST!$A$76,IF(L2911=LIST!$A$77,"",IF(L2911=LIST!$A$78,"",IF(L2911=LIST!$A$80,"",IF(L2911=LIST!$A$72,"",IF(L2911=LIST!$A$73,"",IF(L2911=LIST!$A$81,"",IF(L2911=LIST!$A$82,"",IF(L2911=LIST!$A$79,"",IF(K2911=LIST!$A$75,LIST!$A$75,ROUND(J2911*L2911,2)))))))))))))</f>
        <v/>
      </c>
      <c r="J2911" s="43">
        <f>IF(D2911="",0,IF(K2911=LIST!$A$75,0,IF(K2911=LIST!$A$76,0,IF(K2911=LIST!$A$77,0,IF(K2911=LIST!$A$78,0,(MIN(D2911,8)-K2911))))))</f>
        <v>0</v>
      </c>
      <c r="K2911" s="185" t="str">
        <f>IF(D2911="","",IF('CLAIM FORM'!$M$7="",0,IF(L2911=LIST!$A$78,0,IF('CLAIM FORM'!$M$7="R&amp;D",0,IF(E2911="",LIST!$A$75,IF(F2911=LIST!$F$30,0,IFERROR(((VLOOKUP(E2911,'TRAINING CODE'!B:D,3,FALSE)*MIN(D2911,8))),LIST!$A$76)))))))</f>
        <v/>
      </c>
      <c r="L2911" s="183" t="str">
        <f>IF(B2911="","",IF('CLAIM FORM'!$M$7="",LIST!$A$77,IFERROR(VLOOKUP(B2911,'PHR (Project Hourly Rate)'!B:G,6,FALSE),LIST!$A$78)))</f>
        <v/>
      </c>
    </row>
    <row r="2912" spans="1:12" ht="36" customHeight="1">
      <c r="A2912" s="184">
        <v>2910</v>
      </c>
      <c r="B2912" s="46"/>
      <c r="C2912" s="47"/>
      <c r="D2912" s="48"/>
      <c r="E2912" s="49"/>
      <c r="F2912" s="49"/>
      <c r="G2912" s="41" t="str">
        <f>IF(C2912="","",VLOOKUP(WEEKDAY(C2912),LIST!$A$15:$B$21,2,FALSE))</f>
        <v/>
      </c>
      <c r="H2912" s="42" t="str">
        <f>IF(B2912="","",IF(L2912=LIST!$A$80,LIST!$A$78,IF(L2912=LIST!$A$81,LIST!$A$78,IF(L2912=LIST!$A$82,LIST!$A$78,IF(IFERROR(VLOOKUP(B2912,'PHR (Project Hourly Rate)'!B:G,6,FALSE),LIST!$A$78)=0,LIST!$A$79,L2912)))))</f>
        <v/>
      </c>
      <c r="I2912" s="42" t="str">
        <f>IF(B2912="","",IF(L2912=LIST!$A$75,"",IF(K2912=LIST!$A$76,LIST!$A$76,IF(L2912=LIST!$A$77,"",IF(L2912=LIST!$A$78,"",IF(L2912=LIST!$A$80,"",IF(L2912=LIST!$A$72,"",IF(L2912=LIST!$A$73,"",IF(L2912=LIST!$A$81,"",IF(L2912=LIST!$A$82,"",IF(L2912=LIST!$A$79,"",IF(K2912=LIST!$A$75,LIST!$A$75,ROUND(J2912*L2912,2)))))))))))))</f>
        <v/>
      </c>
      <c r="J2912" s="43">
        <f>IF(D2912="",0,IF(K2912=LIST!$A$75,0,IF(K2912=LIST!$A$76,0,IF(K2912=LIST!$A$77,0,IF(K2912=LIST!$A$78,0,(MIN(D2912,8)-K2912))))))</f>
        <v>0</v>
      </c>
      <c r="K2912" s="185" t="str">
        <f>IF(D2912="","",IF('CLAIM FORM'!$M$7="",0,IF(L2912=LIST!$A$78,0,IF('CLAIM FORM'!$M$7="R&amp;D",0,IF(E2912="",LIST!$A$75,IF(F2912=LIST!$F$30,0,IFERROR(((VLOOKUP(E2912,'TRAINING CODE'!B:D,3,FALSE)*MIN(D2912,8))),LIST!$A$76)))))))</f>
        <v/>
      </c>
      <c r="L2912" s="183" t="str">
        <f>IF(B2912="","",IF('CLAIM FORM'!$M$7="",LIST!$A$77,IFERROR(VLOOKUP(B2912,'PHR (Project Hourly Rate)'!B:G,6,FALSE),LIST!$A$78)))</f>
        <v/>
      </c>
    </row>
    <row r="2913" spans="1:12" ht="36" customHeight="1">
      <c r="A2913" s="184">
        <v>2911</v>
      </c>
      <c r="B2913" s="46"/>
      <c r="C2913" s="47"/>
      <c r="D2913" s="48"/>
      <c r="E2913" s="49"/>
      <c r="F2913" s="49"/>
      <c r="G2913" s="41" t="str">
        <f>IF(C2913="","",VLOOKUP(WEEKDAY(C2913),LIST!$A$15:$B$21,2,FALSE))</f>
        <v/>
      </c>
      <c r="H2913" s="42" t="str">
        <f>IF(B2913="","",IF(L2913=LIST!$A$80,LIST!$A$78,IF(L2913=LIST!$A$81,LIST!$A$78,IF(L2913=LIST!$A$82,LIST!$A$78,IF(IFERROR(VLOOKUP(B2913,'PHR (Project Hourly Rate)'!B:G,6,FALSE),LIST!$A$78)=0,LIST!$A$79,L2913)))))</f>
        <v/>
      </c>
      <c r="I2913" s="42" t="str">
        <f>IF(B2913="","",IF(L2913=LIST!$A$75,"",IF(K2913=LIST!$A$76,LIST!$A$76,IF(L2913=LIST!$A$77,"",IF(L2913=LIST!$A$78,"",IF(L2913=LIST!$A$80,"",IF(L2913=LIST!$A$72,"",IF(L2913=LIST!$A$73,"",IF(L2913=LIST!$A$81,"",IF(L2913=LIST!$A$82,"",IF(L2913=LIST!$A$79,"",IF(K2913=LIST!$A$75,LIST!$A$75,ROUND(J2913*L2913,2)))))))))))))</f>
        <v/>
      </c>
      <c r="J2913" s="43">
        <f>IF(D2913="",0,IF(K2913=LIST!$A$75,0,IF(K2913=LIST!$A$76,0,IF(K2913=LIST!$A$77,0,IF(K2913=LIST!$A$78,0,(MIN(D2913,8)-K2913))))))</f>
        <v>0</v>
      </c>
      <c r="K2913" s="185" t="str">
        <f>IF(D2913="","",IF('CLAIM FORM'!$M$7="",0,IF(L2913=LIST!$A$78,0,IF('CLAIM FORM'!$M$7="R&amp;D",0,IF(E2913="",LIST!$A$75,IF(F2913=LIST!$F$30,0,IFERROR(((VLOOKUP(E2913,'TRAINING CODE'!B:D,3,FALSE)*MIN(D2913,8))),LIST!$A$76)))))))</f>
        <v/>
      </c>
      <c r="L2913" s="183" t="str">
        <f>IF(B2913="","",IF('CLAIM FORM'!$M$7="",LIST!$A$77,IFERROR(VLOOKUP(B2913,'PHR (Project Hourly Rate)'!B:G,6,FALSE),LIST!$A$78)))</f>
        <v/>
      </c>
    </row>
    <row r="2914" spans="1:12" ht="36" customHeight="1">
      <c r="A2914" s="184">
        <v>2912</v>
      </c>
      <c r="B2914" s="46"/>
      <c r="C2914" s="47"/>
      <c r="D2914" s="48"/>
      <c r="E2914" s="49"/>
      <c r="F2914" s="49"/>
      <c r="G2914" s="41" t="str">
        <f>IF(C2914="","",VLOOKUP(WEEKDAY(C2914),LIST!$A$15:$B$21,2,FALSE))</f>
        <v/>
      </c>
      <c r="H2914" s="42" t="str">
        <f>IF(B2914="","",IF(L2914=LIST!$A$80,LIST!$A$78,IF(L2914=LIST!$A$81,LIST!$A$78,IF(L2914=LIST!$A$82,LIST!$A$78,IF(IFERROR(VLOOKUP(B2914,'PHR (Project Hourly Rate)'!B:G,6,FALSE),LIST!$A$78)=0,LIST!$A$79,L2914)))))</f>
        <v/>
      </c>
      <c r="I2914" s="42" t="str">
        <f>IF(B2914="","",IF(L2914=LIST!$A$75,"",IF(K2914=LIST!$A$76,LIST!$A$76,IF(L2914=LIST!$A$77,"",IF(L2914=LIST!$A$78,"",IF(L2914=LIST!$A$80,"",IF(L2914=LIST!$A$72,"",IF(L2914=LIST!$A$73,"",IF(L2914=LIST!$A$81,"",IF(L2914=LIST!$A$82,"",IF(L2914=LIST!$A$79,"",IF(K2914=LIST!$A$75,LIST!$A$75,ROUND(J2914*L2914,2)))))))))))))</f>
        <v/>
      </c>
      <c r="J2914" s="43">
        <f>IF(D2914="",0,IF(K2914=LIST!$A$75,0,IF(K2914=LIST!$A$76,0,IF(K2914=LIST!$A$77,0,IF(K2914=LIST!$A$78,0,(MIN(D2914,8)-K2914))))))</f>
        <v>0</v>
      </c>
      <c r="K2914" s="185" t="str">
        <f>IF(D2914="","",IF('CLAIM FORM'!$M$7="",0,IF(L2914=LIST!$A$78,0,IF('CLAIM FORM'!$M$7="R&amp;D",0,IF(E2914="",LIST!$A$75,IF(F2914=LIST!$F$30,0,IFERROR(((VLOOKUP(E2914,'TRAINING CODE'!B:D,3,FALSE)*MIN(D2914,8))),LIST!$A$76)))))))</f>
        <v/>
      </c>
      <c r="L2914" s="183" t="str">
        <f>IF(B2914="","",IF('CLAIM FORM'!$M$7="",LIST!$A$77,IFERROR(VLOOKUP(B2914,'PHR (Project Hourly Rate)'!B:G,6,FALSE),LIST!$A$78)))</f>
        <v/>
      </c>
    </row>
    <row r="2915" spans="1:12" ht="36" customHeight="1">
      <c r="A2915" s="184">
        <v>2913</v>
      </c>
      <c r="B2915" s="46"/>
      <c r="C2915" s="47"/>
      <c r="D2915" s="48"/>
      <c r="E2915" s="49"/>
      <c r="F2915" s="49"/>
      <c r="G2915" s="41" t="str">
        <f>IF(C2915="","",VLOOKUP(WEEKDAY(C2915),LIST!$A$15:$B$21,2,FALSE))</f>
        <v/>
      </c>
      <c r="H2915" s="42" t="str">
        <f>IF(B2915="","",IF(L2915=LIST!$A$80,LIST!$A$78,IF(L2915=LIST!$A$81,LIST!$A$78,IF(L2915=LIST!$A$82,LIST!$A$78,IF(IFERROR(VLOOKUP(B2915,'PHR (Project Hourly Rate)'!B:G,6,FALSE),LIST!$A$78)=0,LIST!$A$79,L2915)))))</f>
        <v/>
      </c>
      <c r="I2915" s="42" t="str">
        <f>IF(B2915="","",IF(L2915=LIST!$A$75,"",IF(K2915=LIST!$A$76,LIST!$A$76,IF(L2915=LIST!$A$77,"",IF(L2915=LIST!$A$78,"",IF(L2915=LIST!$A$80,"",IF(L2915=LIST!$A$72,"",IF(L2915=LIST!$A$73,"",IF(L2915=LIST!$A$81,"",IF(L2915=LIST!$A$82,"",IF(L2915=LIST!$A$79,"",IF(K2915=LIST!$A$75,LIST!$A$75,ROUND(J2915*L2915,2)))))))))))))</f>
        <v/>
      </c>
      <c r="J2915" s="43">
        <f>IF(D2915="",0,IF(K2915=LIST!$A$75,0,IF(K2915=LIST!$A$76,0,IF(K2915=LIST!$A$77,0,IF(K2915=LIST!$A$78,0,(MIN(D2915,8)-K2915))))))</f>
        <v>0</v>
      </c>
      <c r="K2915" s="185" t="str">
        <f>IF(D2915="","",IF('CLAIM FORM'!$M$7="",0,IF(L2915=LIST!$A$78,0,IF('CLAIM FORM'!$M$7="R&amp;D",0,IF(E2915="",LIST!$A$75,IF(F2915=LIST!$F$30,0,IFERROR(((VLOOKUP(E2915,'TRAINING CODE'!B:D,3,FALSE)*MIN(D2915,8))),LIST!$A$76)))))))</f>
        <v/>
      </c>
      <c r="L2915" s="183" t="str">
        <f>IF(B2915="","",IF('CLAIM FORM'!$M$7="",LIST!$A$77,IFERROR(VLOOKUP(B2915,'PHR (Project Hourly Rate)'!B:G,6,FALSE),LIST!$A$78)))</f>
        <v/>
      </c>
    </row>
    <row r="2916" spans="1:12" ht="36" customHeight="1">
      <c r="A2916" s="184">
        <v>2914</v>
      </c>
      <c r="B2916" s="46"/>
      <c r="C2916" s="47"/>
      <c r="D2916" s="48"/>
      <c r="E2916" s="49"/>
      <c r="F2916" s="49"/>
      <c r="G2916" s="41" t="str">
        <f>IF(C2916="","",VLOOKUP(WEEKDAY(C2916),LIST!$A$15:$B$21,2,FALSE))</f>
        <v/>
      </c>
      <c r="H2916" s="42" t="str">
        <f>IF(B2916="","",IF(L2916=LIST!$A$80,LIST!$A$78,IF(L2916=LIST!$A$81,LIST!$A$78,IF(L2916=LIST!$A$82,LIST!$A$78,IF(IFERROR(VLOOKUP(B2916,'PHR (Project Hourly Rate)'!B:G,6,FALSE),LIST!$A$78)=0,LIST!$A$79,L2916)))))</f>
        <v/>
      </c>
      <c r="I2916" s="42" t="str">
        <f>IF(B2916="","",IF(L2916=LIST!$A$75,"",IF(K2916=LIST!$A$76,LIST!$A$76,IF(L2916=LIST!$A$77,"",IF(L2916=LIST!$A$78,"",IF(L2916=LIST!$A$80,"",IF(L2916=LIST!$A$72,"",IF(L2916=LIST!$A$73,"",IF(L2916=LIST!$A$81,"",IF(L2916=LIST!$A$82,"",IF(L2916=LIST!$A$79,"",IF(K2916=LIST!$A$75,LIST!$A$75,ROUND(J2916*L2916,2)))))))))))))</f>
        <v/>
      </c>
      <c r="J2916" s="43">
        <f>IF(D2916="",0,IF(K2916=LIST!$A$75,0,IF(K2916=LIST!$A$76,0,IF(K2916=LIST!$A$77,0,IF(K2916=LIST!$A$78,0,(MIN(D2916,8)-K2916))))))</f>
        <v>0</v>
      </c>
      <c r="K2916" s="185" t="str">
        <f>IF(D2916="","",IF('CLAIM FORM'!$M$7="",0,IF(L2916=LIST!$A$78,0,IF('CLAIM FORM'!$M$7="R&amp;D",0,IF(E2916="",LIST!$A$75,IF(F2916=LIST!$F$30,0,IFERROR(((VLOOKUP(E2916,'TRAINING CODE'!B:D,3,FALSE)*MIN(D2916,8))),LIST!$A$76)))))))</f>
        <v/>
      </c>
      <c r="L2916" s="183" t="str">
        <f>IF(B2916="","",IF('CLAIM FORM'!$M$7="",LIST!$A$77,IFERROR(VLOOKUP(B2916,'PHR (Project Hourly Rate)'!B:G,6,FALSE),LIST!$A$78)))</f>
        <v/>
      </c>
    </row>
    <row r="2917" spans="1:12" ht="36" customHeight="1">
      <c r="A2917" s="184">
        <v>2915</v>
      </c>
      <c r="B2917" s="46"/>
      <c r="C2917" s="47"/>
      <c r="D2917" s="48"/>
      <c r="E2917" s="49"/>
      <c r="F2917" s="49"/>
      <c r="G2917" s="41" t="str">
        <f>IF(C2917="","",VLOOKUP(WEEKDAY(C2917),LIST!$A$15:$B$21,2,FALSE))</f>
        <v/>
      </c>
      <c r="H2917" s="42" t="str">
        <f>IF(B2917="","",IF(L2917=LIST!$A$80,LIST!$A$78,IF(L2917=LIST!$A$81,LIST!$A$78,IF(L2917=LIST!$A$82,LIST!$A$78,IF(IFERROR(VLOOKUP(B2917,'PHR (Project Hourly Rate)'!B:G,6,FALSE),LIST!$A$78)=0,LIST!$A$79,L2917)))))</f>
        <v/>
      </c>
      <c r="I2917" s="42" t="str">
        <f>IF(B2917="","",IF(L2917=LIST!$A$75,"",IF(K2917=LIST!$A$76,LIST!$A$76,IF(L2917=LIST!$A$77,"",IF(L2917=LIST!$A$78,"",IF(L2917=LIST!$A$80,"",IF(L2917=LIST!$A$72,"",IF(L2917=LIST!$A$73,"",IF(L2917=LIST!$A$81,"",IF(L2917=LIST!$A$82,"",IF(L2917=LIST!$A$79,"",IF(K2917=LIST!$A$75,LIST!$A$75,ROUND(J2917*L2917,2)))))))))))))</f>
        <v/>
      </c>
      <c r="J2917" s="43">
        <f>IF(D2917="",0,IF(K2917=LIST!$A$75,0,IF(K2917=LIST!$A$76,0,IF(K2917=LIST!$A$77,0,IF(K2917=LIST!$A$78,0,(MIN(D2917,8)-K2917))))))</f>
        <v>0</v>
      </c>
      <c r="K2917" s="185" t="str">
        <f>IF(D2917="","",IF('CLAIM FORM'!$M$7="",0,IF(L2917=LIST!$A$78,0,IF('CLAIM FORM'!$M$7="R&amp;D",0,IF(E2917="",LIST!$A$75,IF(F2917=LIST!$F$30,0,IFERROR(((VLOOKUP(E2917,'TRAINING CODE'!B:D,3,FALSE)*MIN(D2917,8))),LIST!$A$76)))))))</f>
        <v/>
      </c>
      <c r="L2917" s="183" t="str">
        <f>IF(B2917="","",IF('CLAIM FORM'!$M$7="",LIST!$A$77,IFERROR(VLOOKUP(B2917,'PHR (Project Hourly Rate)'!B:G,6,FALSE),LIST!$A$78)))</f>
        <v/>
      </c>
    </row>
    <row r="2918" spans="1:12" ht="36" customHeight="1">
      <c r="A2918" s="184">
        <v>2916</v>
      </c>
      <c r="B2918" s="46"/>
      <c r="C2918" s="47"/>
      <c r="D2918" s="48"/>
      <c r="E2918" s="49"/>
      <c r="F2918" s="49"/>
      <c r="G2918" s="41" t="str">
        <f>IF(C2918="","",VLOOKUP(WEEKDAY(C2918),LIST!$A$15:$B$21,2,FALSE))</f>
        <v/>
      </c>
      <c r="H2918" s="42" t="str">
        <f>IF(B2918="","",IF(L2918=LIST!$A$80,LIST!$A$78,IF(L2918=LIST!$A$81,LIST!$A$78,IF(L2918=LIST!$A$82,LIST!$A$78,IF(IFERROR(VLOOKUP(B2918,'PHR (Project Hourly Rate)'!B:G,6,FALSE),LIST!$A$78)=0,LIST!$A$79,L2918)))))</f>
        <v/>
      </c>
      <c r="I2918" s="42" t="str">
        <f>IF(B2918="","",IF(L2918=LIST!$A$75,"",IF(K2918=LIST!$A$76,LIST!$A$76,IF(L2918=LIST!$A$77,"",IF(L2918=LIST!$A$78,"",IF(L2918=LIST!$A$80,"",IF(L2918=LIST!$A$72,"",IF(L2918=LIST!$A$73,"",IF(L2918=LIST!$A$81,"",IF(L2918=LIST!$A$82,"",IF(L2918=LIST!$A$79,"",IF(K2918=LIST!$A$75,LIST!$A$75,ROUND(J2918*L2918,2)))))))))))))</f>
        <v/>
      </c>
      <c r="J2918" s="43">
        <f>IF(D2918="",0,IF(K2918=LIST!$A$75,0,IF(K2918=LIST!$A$76,0,IF(K2918=LIST!$A$77,0,IF(K2918=LIST!$A$78,0,(MIN(D2918,8)-K2918))))))</f>
        <v>0</v>
      </c>
      <c r="K2918" s="185" t="str">
        <f>IF(D2918="","",IF('CLAIM FORM'!$M$7="",0,IF(L2918=LIST!$A$78,0,IF('CLAIM FORM'!$M$7="R&amp;D",0,IF(E2918="",LIST!$A$75,IF(F2918=LIST!$F$30,0,IFERROR(((VLOOKUP(E2918,'TRAINING CODE'!B:D,3,FALSE)*MIN(D2918,8))),LIST!$A$76)))))))</f>
        <v/>
      </c>
      <c r="L2918" s="183" t="str">
        <f>IF(B2918="","",IF('CLAIM FORM'!$M$7="",LIST!$A$77,IFERROR(VLOOKUP(B2918,'PHR (Project Hourly Rate)'!B:G,6,FALSE),LIST!$A$78)))</f>
        <v/>
      </c>
    </row>
    <row r="2919" spans="1:12" ht="36" customHeight="1">
      <c r="A2919" s="184">
        <v>2917</v>
      </c>
      <c r="B2919" s="46"/>
      <c r="C2919" s="47"/>
      <c r="D2919" s="48"/>
      <c r="E2919" s="49"/>
      <c r="F2919" s="49"/>
      <c r="G2919" s="41" t="str">
        <f>IF(C2919="","",VLOOKUP(WEEKDAY(C2919),LIST!$A$15:$B$21,2,FALSE))</f>
        <v/>
      </c>
      <c r="H2919" s="42" t="str">
        <f>IF(B2919="","",IF(L2919=LIST!$A$80,LIST!$A$78,IF(L2919=LIST!$A$81,LIST!$A$78,IF(L2919=LIST!$A$82,LIST!$A$78,IF(IFERROR(VLOOKUP(B2919,'PHR (Project Hourly Rate)'!B:G,6,FALSE),LIST!$A$78)=0,LIST!$A$79,L2919)))))</f>
        <v/>
      </c>
      <c r="I2919" s="42" t="str">
        <f>IF(B2919="","",IF(L2919=LIST!$A$75,"",IF(K2919=LIST!$A$76,LIST!$A$76,IF(L2919=LIST!$A$77,"",IF(L2919=LIST!$A$78,"",IF(L2919=LIST!$A$80,"",IF(L2919=LIST!$A$72,"",IF(L2919=LIST!$A$73,"",IF(L2919=LIST!$A$81,"",IF(L2919=LIST!$A$82,"",IF(L2919=LIST!$A$79,"",IF(K2919=LIST!$A$75,LIST!$A$75,ROUND(J2919*L2919,2)))))))))))))</f>
        <v/>
      </c>
      <c r="J2919" s="43">
        <f>IF(D2919="",0,IF(K2919=LIST!$A$75,0,IF(K2919=LIST!$A$76,0,IF(K2919=LIST!$A$77,0,IF(K2919=LIST!$A$78,0,(MIN(D2919,8)-K2919))))))</f>
        <v>0</v>
      </c>
      <c r="K2919" s="185" t="str">
        <f>IF(D2919="","",IF('CLAIM FORM'!$M$7="",0,IF(L2919=LIST!$A$78,0,IF('CLAIM FORM'!$M$7="R&amp;D",0,IF(E2919="",LIST!$A$75,IF(F2919=LIST!$F$30,0,IFERROR(((VLOOKUP(E2919,'TRAINING CODE'!B:D,3,FALSE)*MIN(D2919,8))),LIST!$A$76)))))))</f>
        <v/>
      </c>
      <c r="L2919" s="183" t="str">
        <f>IF(B2919="","",IF('CLAIM FORM'!$M$7="",LIST!$A$77,IFERROR(VLOOKUP(B2919,'PHR (Project Hourly Rate)'!B:G,6,FALSE),LIST!$A$78)))</f>
        <v/>
      </c>
    </row>
    <row r="2920" spans="1:12" ht="36" customHeight="1">
      <c r="A2920" s="184">
        <v>2918</v>
      </c>
      <c r="B2920" s="46"/>
      <c r="C2920" s="47"/>
      <c r="D2920" s="48"/>
      <c r="E2920" s="49"/>
      <c r="F2920" s="49"/>
      <c r="G2920" s="41" t="str">
        <f>IF(C2920="","",VLOOKUP(WEEKDAY(C2920),LIST!$A$15:$B$21,2,FALSE))</f>
        <v/>
      </c>
      <c r="H2920" s="42" t="str">
        <f>IF(B2920="","",IF(L2920=LIST!$A$80,LIST!$A$78,IF(L2920=LIST!$A$81,LIST!$A$78,IF(L2920=LIST!$A$82,LIST!$A$78,IF(IFERROR(VLOOKUP(B2920,'PHR (Project Hourly Rate)'!B:G,6,FALSE),LIST!$A$78)=0,LIST!$A$79,L2920)))))</f>
        <v/>
      </c>
      <c r="I2920" s="42" t="str">
        <f>IF(B2920="","",IF(L2920=LIST!$A$75,"",IF(K2920=LIST!$A$76,LIST!$A$76,IF(L2920=LIST!$A$77,"",IF(L2920=LIST!$A$78,"",IF(L2920=LIST!$A$80,"",IF(L2920=LIST!$A$72,"",IF(L2920=LIST!$A$73,"",IF(L2920=LIST!$A$81,"",IF(L2920=LIST!$A$82,"",IF(L2920=LIST!$A$79,"",IF(K2920=LIST!$A$75,LIST!$A$75,ROUND(J2920*L2920,2)))))))))))))</f>
        <v/>
      </c>
      <c r="J2920" s="43">
        <f>IF(D2920="",0,IF(K2920=LIST!$A$75,0,IF(K2920=LIST!$A$76,0,IF(K2920=LIST!$A$77,0,IF(K2920=LIST!$A$78,0,(MIN(D2920,8)-K2920))))))</f>
        <v>0</v>
      </c>
      <c r="K2920" s="185" t="str">
        <f>IF(D2920="","",IF('CLAIM FORM'!$M$7="",0,IF(L2920=LIST!$A$78,0,IF('CLAIM FORM'!$M$7="R&amp;D",0,IF(E2920="",LIST!$A$75,IF(F2920=LIST!$F$30,0,IFERROR(((VLOOKUP(E2920,'TRAINING CODE'!B:D,3,FALSE)*MIN(D2920,8))),LIST!$A$76)))))))</f>
        <v/>
      </c>
      <c r="L2920" s="183" t="str">
        <f>IF(B2920="","",IF('CLAIM FORM'!$M$7="",LIST!$A$77,IFERROR(VLOOKUP(B2920,'PHR (Project Hourly Rate)'!B:G,6,FALSE),LIST!$A$78)))</f>
        <v/>
      </c>
    </row>
    <row r="2921" spans="1:12" ht="36" customHeight="1">
      <c r="A2921" s="184">
        <v>2919</v>
      </c>
      <c r="B2921" s="46"/>
      <c r="C2921" s="47"/>
      <c r="D2921" s="48"/>
      <c r="E2921" s="49"/>
      <c r="F2921" s="49"/>
      <c r="G2921" s="41" t="str">
        <f>IF(C2921="","",VLOOKUP(WEEKDAY(C2921),LIST!$A$15:$B$21,2,FALSE))</f>
        <v/>
      </c>
      <c r="H2921" s="42" t="str">
        <f>IF(B2921="","",IF(L2921=LIST!$A$80,LIST!$A$78,IF(L2921=LIST!$A$81,LIST!$A$78,IF(L2921=LIST!$A$82,LIST!$A$78,IF(IFERROR(VLOOKUP(B2921,'PHR (Project Hourly Rate)'!B:G,6,FALSE),LIST!$A$78)=0,LIST!$A$79,L2921)))))</f>
        <v/>
      </c>
      <c r="I2921" s="42" t="str">
        <f>IF(B2921="","",IF(L2921=LIST!$A$75,"",IF(K2921=LIST!$A$76,LIST!$A$76,IF(L2921=LIST!$A$77,"",IF(L2921=LIST!$A$78,"",IF(L2921=LIST!$A$80,"",IF(L2921=LIST!$A$72,"",IF(L2921=LIST!$A$73,"",IF(L2921=LIST!$A$81,"",IF(L2921=LIST!$A$82,"",IF(L2921=LIST!$A$79,"",IF(K2921=LIST!$A$75,LIST!$A$75,ROUND(J2921*L2921,2)))))))))))))</f>
        <v/>
      </c>
      <c r="J2921" s="43">
        <f>IF(D2921="",0,IF(K2921=LIST!$A$75,0,IF(K2921=LIST!$A$76,0,IF(K2921=LIST!$A$77,0,IF(K2921=LIST!$A$78,0,(MIN(D2921,8)-K2921))))))</f>
        <v>0</v>
      </c>
      <c r="K2921" s="185" t="str">
        <f>IF(D2921="","",IF('CLAIM FORM'!$M$7="",0,IF(L2921=LIST!$A$78,0,IF('CLAIM FORM'!$M$7="R&amp;D",0,IF(E2921="",LIST!$A$75,IF(F2921=LIST!$F$30,0,IFERROR(((VLOOKUP(E2921,'TRAINING CODE'!B:D,3,FALSE)*MIN(D2921,8))),LIST!$A$76)))))))</f>
        <v/>
      </c>
      <c r="L2921" s="183" t="str">
        <f>IF(B2921="","",IF('CLAIM FORM'!$M$7="",LIST!$A$77,IFERROR(VLOOKUP(B2921,'PHR (Project Hourly Rate)'!B:G,6,FALSE),LIST!$A$78)))</f>
        <v/>
      </c>
    </row>
    <row r="2922" spans="1:12" ht="36" customHeight="1">
      <c r="A2922" s="184">
        <v>2920</v>
      </c>
      <c r="B2922" s="46"/>
      <c r="C2922" s="47"/>
      <c r="D2922" s="48"/>
      <c r="E2922" s="49"/>
      <c r="F2922" s="49"/>
      <c r="G2922" s="41" t="str">
        <f>IF(C2922="","",VLOOKUP(WEEKDAY(C2922),LIST!$A$15:$B$21,2,FALSE))</f>
        <v/>
      </c>
      <c r="H2922" s="42" t="str">
        <f>IF(B2922="","",IF(L2922=LIST!$A$80,LIST!$A$78,IF(L2922=LIST!$A$81,LIST!$A$78,IF(L2922=LIST!$A$82,LIST!$A$78,IF(IFERROR(VLOOKUP(B2922,'PHR (Project Hourly Rate)'!B:G,6,FALSE),LIST!$A$78)=0,LIST!$A$79,L2922)))))</f>
        <v/>
      </c>
      <c r="I2922" s="42" t="str">
        <f>IF(B2922="","",IF(L2922=LIST!$A$75,"",IF(K2922=LIST!$A$76,LIST!$A$76,IF(L2922=LIST!$A$77,"",IF(L2922=LIST!$A$78,"",IF(L2922=LIST!$A$80,"",IF(L2922=LIST!$A$72,"",IF(L2922=LIST!$A$73,"",IF(L2922=LIST!$A$81,"",IF(L2922=LIST!$A$82,"",IF(L2922=LIST!$A$79,"",IF(K2922=LIST!$A$75,LIST!$A$75,ROUND(J2922*L2922,2)))))))))))))</f>
        <v/>
      </c>
      <c r="J2922" s="43">
        <f>IF(D2922="",0,IF(K2922=LIST!$A$75,0,IF(K2922=LIST!$A$76,0,IF(K2922=LIST!$A$77,0,IF(K2922=LIST!$A$78,0,(MIN(D2922,8)-K2922))))))</f>
        <v>0</v>
      </c>
      <c r="K2922" s="185" t="str">
        <f>IF(D2922="","",IF('CLAIM FORM'!$M$7="",0,IF(L2922=LIST!$A$78,0,IF('CLAIM FORM'!$M$7="R&amp;D",0,IF(E2922="",LIST!$A$75,IF(F2922=LIST!$F$30,0,IFERROR(((VLOOKUP(E2922,'TRAINING CODE'!B:D,3,FALSE)*MIN(D2922,8))),LIST!$A$76)))))))</f>
        <v/>
      </c>
      <c r="L2922" s="183" t="str">
        <f>IF(B2922="","",IF('CLAIM FORM'!$M$7="",LIST!$A$77,IFERROR(VLOOKUP(B2922,'PHR (Project Hourly Rate)'!B:G,6,FALSE),LIST!$A$78)))</f>
        <v/>
      </c>
    </row>
    <row r="2923" spans="1:12" ht="36" customHeight="1">
      <c r="A2923" s="184">
        <v>2921</v>
      </c>
      <c r="B2923" s="46"/>
      <c r="C2923" s="47"/>
      <c r="D2923" s="48"/>
      <c r="E2923" s="49"/>
      <c r="F2923" s="49"/>
      <c r="G2923" s="41" t="str">
        <f>IF(C2923="","",VLOOKUP(WEEKDAY(C2923),LIST!$A$15:$B$21,2,FALSE))</f>
        <v/>
      </c>
      <c r="H2923" s="42" t="str">
        <f>IF(B2923="","",IF(L2923=LIST!$A$80,LIST!$A$78,IF(L2923=LIST!$A$81,LIST!$A$78,IF(L2923=LIST!$A$82,LIST!$A$78,IF(IFERROR(VLOOKUP(B2923,'PHR (Project Hourly Rate)'!B:G,6,FALSE),LIST!$A$78)=0,LIST!$A$79,L2923)))))</f>
        <v/>
      </c>
      <c r="I2923" s="42" t="str">
        <f>IF(B2923="","",IF(L2923=LIST!$A$75,"",IF(K2923=LIST!$A$76,LIST!$A$76,IF(L2923=LIST!$A$77,"",IF(L2923=LIST!$A$78,"",IF(L2923=LIST!$A$80,"",IF(L2923=LIST!$A$72,"",IF(L2923=LIST!$A$73,"",IF(L2923=LIST!$A$81,"",IF(L2923=LIST!$A$82,"",IF(L2923=LIST!$A$79,"",IF(K2923=LIST!$A$75,LIST!$A$75,ROUND(J2923*L2923,2)))))))))))))</f>
        <v/>
      </c>
      <c r="J2923" s="43">
        <f>IF(D2923="",0,IF(K2923=LIST!$A$75,0,IF(K2923=LIST!$A$76,0,IF(K2923=LIST!$A$77,0,IF(K2923=LIST!$A$78,0,(MIN(D2923,8)-K2923))))))</f>
        <v>0</v>
      </c>
      <c r="K2923" s="185" t="str">
        <f>IF(D2923="","",IF('CLAIM FORM'!$M$7="",0,IF(L2923=LIST!$A$78,0,IF('CLAIM FORM'!$M$7="R&amp;D",0,IF(E2923="",LIST!$A$75,IF(F2923=LIST!$F$30,0,IFERROR(((VLOOKUP(E2923,'TRAINING CODE'!B:D,3,FALSE)*MIN(D2923,8))),LIST!$A$76)))))))</f>
        <v/>
      </c>
      <c r="L2923" s="183" t="str">
        <f>IF(B2923="","",IF('CLAIM FORM'!$M$7="",LIST!$A$77,IFERROR(VLOOKUP(B2923,'PHR (Project Hourly Rate)'!B:G,6,FALSE),LIST!$A$78)))</f>
        <v/>
      </c>
    </row>
    <row r="2924" spans="1:12" ht="36" customHeight="1">
      <c r="A2924" s="184">
        <v>2922</v>
      </c>
      <c r="B2924" s="46"/>
      <c r="C2924" s="47"/>
      <c r="D2924" s="48"/>
      <c r="E2924" s="49"/>
      <c r="F2924" s="49"/>
      <c r="G2924" s="41" t="str">
        <f>IF(C2924="","",VLOOKUP(WEEKDAY(C2924),LIST!$A$15:$B$21,2,FALSE))</f>
        <v/>
      </c>
      <c r="H2924" s="42" t="str">
        <f>IF(B2924="","",IF(L2924=LIST!$A$80,LIST!$A$78,IF(L2924=LIST!$A$81,LIST!$A$78,IF(L2924=LIST!$A$82,LIST!$A$78,IF(IFERROR(VLOOKUP(B2924,'PHR (Project Hourly Rate)'!B:G,6,FALSE),LIST!$A$78)=0,LIST!$A$79,L2924)))))</f>
        <v/>
      </c>
      <c r="I2924" s="42" t="str">
        <f>IF(B2924="","",IF(L2924=LIST!$A$75,"",IF(K2924=LIST!$A$76,LIST!$A$76,IF(L2924=LIST!$A$77,"",IF(L2924=LIST!$A$78,"",IF(L2924=LIST!$A$80,"",IF(L2924=LIST!$A$72,"",IF(L2924=LIST!$A$73,"",IF(L2924=LIST!$A$81,"",IF(L2924=LIST!$A$82,"",IF(L2924=LIST!$A$79,"",IF(K2924=LIST!$A$75,LIST!$A$75,ROUND(J2924*L2924,2)))))))))))))</f>
        <v/>
      </c>
      <c r="J2924" s="43">
        <f>IF(D2924="",0,IF(K2924=LIST!$A$75,0,IF(K2924=LIST!$A$76,0,IF(K2924=LIST!$A$77,0,IF(K2924=LIST!$A$78,0,(MIN(D2924,8)-K2924))))))</f>
        <v>0</v>
      </c>
      <c r="K2924" s="185" t="str">
        <f>IF(D2924="","",IF('CLAIM FORM'!$M$7="",0,IF(L2924=LIST!$A$78,0,IF('CLAIM FORM'!$M$7="R&amp;D",0,IF(E2924="",LIST!$A$75,IF(F2924=LIST!$F$30,0,IFERROR(((VLOOKUP(E2924,'TRAINING CODE'!B:D,3,FALSE)*MIN(D2924,8))),LIST!$A$76)))))))</f>
        <v/>
      </c>
      <c r="L2924" s="183" t="str">
        <f>IF(B2924="","",IF('CLAIM FORM'!$M$7="",LIST!$A$77,IFERROR(VLOOKUP(B2924,'PHR (Project Hourly Rate)'!B:G,6,FALSE),LIST!$A$78)))</f>
        <v/>
      </c>
    </row>
    <row r="2925" spans="1:12" ht="36" customHeight="1">
      <c r="A2925" s="184">
        <v>2923</v>
      </c>
      <c r="B2925" s="46"/>
      <c r="C2925" s="47"/>
      <c r="D2925" s="48"/>
      <c r="E2925" s="49"/>
      <c r="F2925" s="49"/>
      <c r="G2925" s="41" t="str">
        <f>IF(C2925="","",VLOOKUP(WEEKDAY(C2925),LIST!$A$15:$B$21,2,FALSE))</f>
        <v/>
      </c>
      <c r="H2925" s="42" t="str">
        <f>IF(B2925="","",IF(L2925=LIST!$A$80,LIST!$A$78,IF(L2925=LIST!$A$81,LIST!$A$78,IF(L2925=LIST!$A$82,LIST!$A$78,IF(IFERROR(VLOOKUP(B2925,'PHR (Project Hourly Rate)'!B:G,6,FALSE),LIST!$A$78)=0,LIST!$A$79,L2925)))))</f>
        <v/>
      </c>
      <c r="I2925" s="42" t="str">
        <f>IF(B2925="","",IF(L2925=LIST!$A$75,"",IF(K2925=LIST!$A$76,LIST!$A$76,IF(L2925=LIST!$A$77,"",IF(L2925=LIST!$A$78,"",IF(L2925=LIST!$A$80,"",IF(L2925=LIST!$A$72,"",IF(L2925=LIST!$A$73,"",IF(L2925=LIST!$A$81,"",IF(L2925=LIST!$A$82,"",IF(L2925=LIST!$A$79,"",IF(K2925=LIST!$A$75,LIST!$A$75,ROUND(J2925*L2925,2)))))))))))))</f>
        <v/>
      </c>
      <c r="J2925" s="43">
        <f>IF(D2925="",0,IF(K2925=LIST!$A$75,0,IF(K2925=LIST!$A$76,0,IF(K2925=LIST!$A$77,0,IF(K2925=LIST!$A$78,0,(MIN(D2925,8)-K2925))))))</f>
        <v>0</v>
      </c>
      <c r="K2925" s="185" t="str">
        <f>IF(D2925="","",IF('CLAIM FORM'!$M$7="",0,IF(L2925=LIST!$A$78,0,IF('CLAIM FORM'!$M$7="R&amp;D",0,IF(E2925="",LIST!$A$75,IF(F2925=LIST!$F$30,0,IFERROR(((VLOOKUP(E2925,'TRAINING CODE'!B:D,3,FALSE)*MIN(D2925,8))),LIST!$A$76)))))))</f>
        <v/>
      </c>
      <c r="L2925" s="183" t="str">
        <f>IF(B2925="","",IF('CLAIM FORM'!$M$7="",LIST!$A$77,IFERROR(VLOOKUP(B2925,'PHR (Project Hourly Rate)'!B:G,6,FALSE),LIST!$A$78)))</f>
        <v/>
      </c>
    </row>
    <row r="2926" spans="1:12" ht="36" customHeight="1">
      <c r="A2926" s="184">
        <v>2924</v>
      </c>
      <c r="B2926" s="46"/>
      <c r="C2926" s="47"/>
      <c r="D2926" s="48"/>
      <c r="E2926" s="49"/>
      <c r="F2926" s="49"/>
      <c r="G2926" s="41" t="str">
        <f>IF(C2926="","",VLOOKUP(WEEKDAY(C2926),LIST!$A$15:$B$21,2,FALSE))</f>
        <v/>
      </c>
      <c r="H2926" s="42" t="str">
        <f>IF(B2926="","",IF(L2926=LIST!$A$80,LIST!$A$78,IF(L2926=LIST!$A$81,LIST!$A$78,IF(L2926=LIST!$A$82,LIST!$A$78,IF(IFERROR(VLOOKUP(B2926,'PHR (Project Hourly Rate)'!B:G,6,FALSE),LIST!$A$78)=0,LIST!$A$79,L2926)))))</f>
        <v/>
      </c>
      <c r="I2926" s="42" t="str">
        <f>IF(B2926="","",IF(L2926=LIST!$A$75,"",IF(K2926=LIST!$A$76,LIST!$A$76,IF(L2926=LIST!$A$77,"",IF(L2926=LIST!$A$78,"",IF(L2926=LIST!$A$80,"",IF(L2926=LIST!$A$72,"",IF(L2926=LIST!$A$73,"",IF(L2926=LIST!$A$81,"",IF(L2926=LIST!$A$82,"",IF(L2926=LIST!$A$79,"",IF(K2926=LIST!$A$75,LIST!$A$75,ROUND(J2926*L2926,2)))))))))))))</f>
        <v/>
      </c>
      <c r="J2926" s="43">
        <f>IF(D2926="",0,IF(K2926=LIST!$A$75,0,IF(K2926=LIST!$A$76,0,IF(K2926=LIST!$A$77,0,IF(K2926=LIST!$A$78,0,(MIN(D2926,8)-K2926))))))</f>
        <v>0</v>
      </c>
      <c r="K2926" s="185" t="str">
        <f>IF(D2926="","",IF('CLAIM FORM'!$M$7="",0,IF(L2926=LIST!$A$78,0,IF('CLAIM FORM'!$M$7="R&amp;D",0,IF(E2926="",LIST!$A$75,IF(F2926=LIST!$F$30,0,IFERROR(((VLOOKUP(E2926,'TRAINING CODE'!B:D,3,FALSE)*MIN(D2926,8))),LIST!$A$76)))))))</f>
        <v/>
      </c>
      <c r="L2926" s="183" t="str">
        <f>IF(B2926="","",IF('CLAIM FORM'!$M$7="",LIST!$A$77,IFERROR(VLOOKUP(B2926,'PHR (Project Hourly Rate)'!B:G,6,FALSE),LIST!$A$78)))</f>
        <v/>
      </c>
    </row>
    <row r="2927" spans="1:12" ht="36" customHeight="1">
      <c r="A2927" s="184">
        <v>2925</v>
      </c>
      <c r="B2927" s="46"/>
      <c r="C2927" s="47"/>
      <c r="D2927" s="48"/>
      <c r="E2927" s="49"/>
      <c r="F2927" s="49"/>
      <c r="G2927" s="41" t="str">
        <f>IF(C2927="","",VLOOKUP(WEEKDAY(C2927),LIST!$A$15:$B$21,2,FALSE))</f>
        <v/>
      </c>
      <c r="H2927" s="42" t="str">
        <f>IF(B2927="","",IF(L2927=LIST!$A$80,LIST!$A$78,IF(L2927=LIST!$A$81,LIST!$A$78,IF(L2927=LIST!$A$82,LIST!$A$78,IF(IFERROR(VLOOKUP(B2927,'PHR (Project Hourly Rate)'!B:G,6,FALSE),LIST!$A$78)=0,LIST!$A$79,L2927)))))</f>
        <v/>
      </c>
      <c r="I2927" s="42" t="str">
        <f>IF(B2927="","",IF(L2927=LIST!$A$75,"",IF(K2927=LIST!$A$76,LIST!$A$76,IF(L2927=LIST!$A$77,"",IF(L2927=LIST!$A$78,"",IF(L2927=LIST!$A$80,"",IF(L2927=LIST!$A$72,"",IF(L2927=LIST!$A$73,"",IF(L2927=LIST!$A$81,"",IF(L2927=LIST!$A$82,"",IF(L2927=LIST!$A$79,"",IF(K2927=LIST!$A$75,LIST!$A$75,ROUND(J2927*L2927,2)))))))))))))</f>
        <v/>
      </c>
      <c r="J2927" s="43">
        <f>IF(D2927="",0,IF(K2927=LIST!$A$75,0,IF(K2927=LIST!$A$76,0,IF(K2927=LIST!$A$77,0,IF(K2927=LIST!$A$78,0,(MIN(D2927,8)-K2927))))))</f>
        <v>0</v>
      </c>
      <c r="K2927" s="185" t="str">
        <f>IF(D2927="","",IF('CLAIM FORM'!$M$7="",0,IF(L2927=LIST!$A$78,0,IF('CLAIM FORM'!$M$7="R&amp;D",0,IF(E2927="",LIST!$A$75,IF(F2927=LIST!$F$30,0,IFERROR(((VLOOKUP(E2927,'TRAINING CODE'!B:D,3,FALSE)*MIN(D2927,8))),LIST!$A$76)))))))</f>
        <v/>
      </c>
      <c r="L2927" s="183" t="str">
        <f>IF(B2927="","",IF('CLAIM FORM'!$M$7="",LIST!$A$77,IFERROR(VLOOKUP(B2927,'PHR (Project Hourly Rate)'!B:G,6,FALSE),LIST!$A$78)))</f>
        <v/>
      </c>
    </row>
    <row r="2928" spans="1:12" ht="36" customHeight="1">
      <c r="A2928" s="184">
        <v>2926</v>
      </c>
      <c r="B2928" s="46"/>
      <c r="C2928" s="47"/>
      <c r="D2928" s="48"/>
      <c r="E2928" s="49"/>
      <c r="F2928" s="49"/>
      <c r="G2928" s="41" t="str">
        <f>IF(C2928="","",VLOOKUP(WEEKDAY(C2928),LIST!$A$15:$B$21,2,FALSE))</f>
        <v/>
      </c>
      <c r="H2928" s="42" t="str">
        <f>IF(B2928="","",IF(L2928=LIST!$A$80,LIST!$A$78,IF(L2928=LIST!$A$81,LIST!$A$78,IF(L2928=LIST!$A$82,LIST!$A$78,IF(IFERROR(VLOOKUP(B2928,'PHR (Project Hourly Rate)'!B:G,6,FALSE),LIST!$A$78)=0,LIST!$A$79,L2928)))))</f>
        <v/>
      </c>
      <c r="I2928" s="42" t="str">
        <f>IF(B2928="","",IF(L2928=LIST!$A$75,"",IF(K2928=LIST!$A$76,LIST!$A$76,IF(L2928=LIST!$A$77,"",IF(L2928=LIST!$A$78,"",IF(L2928=LIST!$A$80,"",IF(L2928=LIST!$A$72,"",IF(L2928=LIST!$A$73,"",IF(L2928=LIST!$A$81,"",IF(L2928=LIST!$A$82,"",IF(L2928=LIST!$A$79,"",IF(K2928=LIST!$A$75,LIST!$A$75,ROUND(J2928*L2928,2)))))))))))))</f>
        <v/>
      </c>
      <c r="J2928" s="43">
        <f>IF(D2928="",0,IF(K2928=LIST!$A$75,0,IF(K2928=LIST!$A$76,0,IF(K2928=LIST!$A$77,0,IF(K2928=LIST!$A$78,0,(MIN(D2928,8)-K2928))))))</f>
        <v>0</v>
      </c>
      <c r="K2928" s="185" t="str">
        <f>IF(D2928="","",IF('CLAIM FORM'!$M$7="",0,IF(L2928=LIST!$A$78,0,IF('CLAIM FORM'!$M$7="R&amp;D",0,IF(E2928="",LIST!$A$75,IF(F2928=LIST!$F$30,0,IFERROR(((VLOOKUP(E2928,'TRAINING CODE'!B:D,3,FALSE)*MIN(D2928,8))),LIST!$A$76)))))))</f>
        <v/>
      </c>
      <c r="L2928" s="183" t="str">
        <f>IF(B2928="","",IF('CLAIM FORM'!$M$7="",LIST!$A$77,IFERROR(VLOOKUP(B2928,'PHR (Project Hourly Rate)'!B:G,6,FALSE),LIST!$A$78)))</f>
        <v/>
      </c>
    </row>
    <row r="2929" spans="1:12" ht="36" customHeight="1">
      <c r="A2929" s="184">
        <v>2927</v>
      </c>
      <c r="B2929" s="46"/>
      <c r="C2929" s="47"/>
      <c r="D2929" s="48"/>
      <c r="E2929" s="49"/>
      <c r="F2929" s="49"/>
      <c r="G2929" s="41" t="str">
        <f>IF(C2929="","",VLOOKUP(WEEKDAY(C2929),LIST!$A$15:$B$21,2,FALSE))</f>
        <v/>
      </c>
      <c r="H2929" s="42" t="str">
        <f>IF(B2929="","",IF(L2929=LIST!$A$80,LIST!$A$78,IF(L2929=LIST!$A$81,LIST!$A$78,IF(L2929=LIST!$A$82,LIST!$A$78,IF(IFERROR(VLOOKUP(B2929,'PHR (Project Hourly Rate)'!B:G,6,FALSE),LIST!$A$78)=0,LIST!$A$79,L2929)))))</f>
        <v/>
      </c>
      <c r="I2929" s="42" t="str">
        <f>IF(B2929="","",IF(L2929=LIST!$A$75,"",IF(K2929=LIST!$A$76,LIST!$A$76,IF(L2929=LIST!$A$77,"",IF(L2929=LIST!$A$78,"",IF(L2929=LIST!$A$80,"",IF(L2929=LIST!$A$72,"",IF(L2929=LIST!$A$73,"",IF(L2929=LIST!$A$81,"",IF(L2929=LIST!$A$82,"",IF(L2929=LIST!$A$79,"",IF(K2929=LIST!$A$75,LIST!$A$75,ROUND(J2929*L2929,2)))))))))))))</f>
        <v/>
      </c>
      <c r="J2929" s="43">
        <f>IF(D2929="",0,IF(K2929=LIST!$A$75,0,IF(K2929=LIST!$A$76,0,IF(K2929=LIST!$A$77,0,IF(K2929=LIST!$A$78,0,(MIN(D2929,8)-K2929))))))</f>
        <v>0</v>
      </c>
      <c r="K2929" s="185" t="str">
        <f>IF(D2929="","",IF('CLAIM FORM'!$M$7="",0,IF(L2929=LIST!$A$78,0,IF('CLAIM FORM'!$M$7="R&amp;D",0,IF(E2929="",LIST!$A$75,IF(F2929=LIST!$F$30,0,IFERROR(((VLOOKUP(E2929,'TRAINING CODE'!B:D,3,FALSE)*MIN(D2929,8))),LIST!$A$76)))))))</f>
        <v/>
      </c>
      <c r="L2929" s="183" t="str">
        <f>IF(B2929="","",IF('CLAIM FORM'!$M$7="",LIST!$A$77,IFERROR(VLOOKUP(B2929,'PHR (Project Hourly Rate)'!B:G,6,FALSE),LIST!$A$78)))</f>
        <v/>
      </c>
    </row>
    <row r="2930" spans="1:12" ht="36" customHeight="1">
      <c r="A2930" s="184">
        <v>2928</v>
      </c>
      <c r="B2930" s="46"/>
      <c r="C2930" s="47"/>
      <c r="D2930" s="48"/>
      <c r="E2930" s="49"/>
      <c r="F2930" s="49"/>
      <c r="G2930" s="41" t="str">
        <f>IF(C2930="","",VLOOKUP(WEEKDAY(C2930),LIST!$A$15:$B$21,2,FALSE))</f>
        <v/>
      </c>
      <c r="H2930" s="42" t="str">
        <f>IF(B2930="","",IF(L2930=LIST!$A$80,LIST!$A$78,IF(L2930=LIST!$A$81,LIST!$A$78,IF(L2930=LIST!$A$82,LIST!$A$78,IF(IFERROR(VLOOKUP(B2930,'PHR (Project Hourly Rate)'!B:G,6,FALSE),LIST!$A$78)=0,LIST!$A$79,L2930)))))</f>
        <v/>
      </c>
      <c r="I2930" s="42" t="str">
        <f>IF(B2930="","",IF(L2930=LIST!$A$75,"",IF(K2930=LIST!$A$76,LIST!$A$76,IF(L2930=LIST!$A$77,"",IF(L2930=LIST!$A$78,"",IF(L2930=LIST!$A$80,"",IF(L2930=LIST!$A$72,"",IF(L2930=LIST!$A$73,"",IF(L2930=LIST!$A$81,"",IF(L2930=LIST!$A$82,"",IF(L2930=LIST!$A$79,"",IF(K2930=LIST!$A$75,LIST!$A$75,ROUND(J2930*L2930,2)))))))))))))</f>
        <v/>
      </c>
      <c r="J2930" s="43">
        <f>IF(D2930="",0,IF(K2930=LIST!$A$75,0,IF(K2930=LIST!$A$76,0,IF(K2930=LIST!$A$77,0,IF(K2930=LIST!$A$78,0,(MIN(D2930,8)-K2930))))))</f>
        <v>0</v>
      </c>
      <c r="K2930" s="185" t="str">
        <f>IF(D2930="","",IF('CLAIM FORM'!$M$7="",0,IF(L2930=LIST!$A$78,0,IF('CLAIM FORM'!$M$7="R&amp;D",0,IF(E2930="",LIST!$A$75,IF(F2930=LIST!$F$30,0,IFERROR(((VLOOKUP(E2930,'TRAINING CODE'!B:D,3,FALSE)*MIN(D2930,8))),LIST!$A$76)))))))</f>
        <v/>
      </c>
      <c r="L2930" s="183" t="str">
        <f>IF(B2930="","",IF('CLAIM FORM'!$M$7="",LIST!$A$77,IFERROR(VLOOKUP(B2930,'PHR (Project Hourly Rate)'!B:G,6,FALSE),LIST!$A$78)))</f>
        <v/>
      </c>
    </row>
    <row r="2931" spans="1:12" ht="36" customHeight="1">
      <c r="A2931" s="184">
        <v>2929</v>
      </c>
      <c r="B2931" s="46"/>
      <c r="C2931" s="47"/>
      <c r="D2931" s="48"/>
      <c r="E2931" s="49"/>
      <c r="F2931" s="49"/>
      <c r="G2931" s="41" t="str">
        <f>IF(C2931="","",VLOOKUP(WEEKDAY(C2931),LIST!$A$15:$B$21,2,FALSE))</f>
        <v/>
      </c>
      <c r="H2931" s="42" t="str">
        <f>IF(B2931="","",IF(L2931=LIST!$A$80,LIST!$A$78,IF(L2931=LIST!$A$81,LIST!$A$78,IF(L2931=LIST!$A$82,LIST!$A$78,IF(IFERROR(VLOOKUP(B2931,'PHR (Project Hourly Rate)'!B:G,6,FALSE),LIST!$A$78)=0,LIST!$A$79,L2931)))))</f>
        <v/>
      </c>
      <c r="I2931" s="42" t="str">
        <f>IF(B2931="","",IF(L2931=LIST!$A$75,"",IF(K2931=LIST!$A$76,LIST!$A$76,IF(L2931=LIST!$A$77,"",IF(L2931=LIST!$A$78,"",IF(L2931=LIST!$A$80,"",IF(L2931=LIST!$A$72,"",IF(L2931=LIST!$A$73,"",IF(L2931=LIST!$A$81,"",IF(L2931=LIST!$A$82,"",IF(L2931=LIST!$A$79,"",IF(K2931=LIST!$A$75,LIST!$A$75,ROUND(J2931*L2931,2)))))))))))))</f>
        <v/>
      </c>
      <c r="J2931" s="43">
        <f>IF(D2931="",0,IF(K2931=LIST!$A$75,0,IF(K2931=LIST!$A$76,0,IF(K2931=LIST!$A$77,0,IF(K2931=LIST!$A$78,0,(MIN(D2931,8)-K2931))))))</f>
        <v>0</v>
      </c>
      <c r="K2931" s="185" t="str">
        <f>IF(D2931="","",IF('CLAIM FORM'!$M$7="",0,IF(L2931=LIST!$A$78,0,IF('CLAIM FORM'!$M$7="R&amp;D",0,IF(E2931="",LIST!$A$75,IF(F2931=LIST!$F$30,0,IFERROR(((VLOOKUP(E2931,'TRAINING CODE'!B:D,3,FALSE)*MIN(D2931,8))),LIST!$A$76)))))))</f>
        <v/>
      </c>
      <c r="L2931" s="183" t="str">
        <f>IF(B2931="","",IF('CLAIM FORM'!$M$7="",LIST!$A$77,IFERROR(VLOOKUP(B2931,'PHR (Project Hourly Rate)'!B:G,6,FALSE),LIST!$A$78)))</f>
        <v/>
      </c>
    </row>
    <row r="2932" spans="1:12" ht="36" customHeight="1">
      <c r="A2932" s="184">
        <v>2930</v>
      </c>
      <c r="B2932" s="46"/>
      <c r="C2932" s="47"/>
      <c r="D2932" s="48"/>
      <c r="E2932" s="49"/>
      <c r="F2932" s="49"/>
      <c r="G2932" s="41" t="str">
        <f>IF(C2932="","",VLOOKUP(WEEKDAY(C2932),LIST!$A$15:$B$21,2,FALSE))</f>
        <v/>
      </c>
      <c r="H2932" s="42" t="str">
        <f>IF(B2932="","",IF(L2932=LIST!$A$80,LIST!$A$78,IF(L2932=LIST!$A$81,LIST!$A$78,IF(L2932=LIST!$A$82,LIST!$A$78,IF(IFERROR(VLOOKUP(B2932,'PHR (Project Hourly Rate)'!B:G,6,FALSE),LIST!$A$78)=0,LIST!$A$79,L2932)))))</f>
        <v/>
      </c>
      <c r="I2932" s="42" t="str">
        <f>IF(B2932="","",IF(L2932=LIST!$A$75,"",IF(K2932=LIST!$A$76,LIST!$A$76,IF(L2932=LIST!$A$77,"",IF(L2932=LIST!$A$78,"",IF(L2932=LIST!$A$80,"",IF(L2932=LIST!$A$72,"",IF(L2932=LIST!$A$73,"",IF(L2932=LIST!$A$81,"",IF(L2932=LIST!$A$82,"",IF(L2932=LIST!$A$79,"",IF(K2932=LIST!$A$75,LIST!$A$75,ROUND(J2932*L2932,2)))))))))))))</f>
        <v/>
      </c>
      <c r="J2932" s="43">
        <f>IF(D2932="",0,IF(K2932=LIST!$A$75,0,IF(K2932=LIST!$A$76,0,IF(K2932=LIST!$A$77,0,IF(K2932=LIST!$A$78,0,(MIN(D2932,8)-K2932))))))</f>
        <v>0</v>
      </c>
      <c r="K2932" s="185" t="str">
        <f>IF(D2932="","",IF('CLAIM FORM'!$M$7="",0,IF(L2932=LIST!$A$78,0,IF('CLAIM FORM'!$M$7="R&amp;D",0,IF(E2932="",LIST!$A$75,IF(F2932=LIST!$F$30,0,IFERROR(((VLOOKUP(E2932,'TRAINING CODE'!B:D,3,FALSE)*MIN(D2932,8))),LIST!$A$76)))))))</f>
        <v/>
      </c>
      <c r="L2932" s="183" t="str">
        <f>IF(B2932="","",IF('CLAIM FORM'!$M$7="",LIST!$A$77,IFERROR(VLOOKUP(B2932,'PHR (Project Hourly Rate)'!B:G,6,FALSE),LIST!$A$78)))</f>
        <v/>
      </c>
    </row>
    <row r="2933" spans="1:12" ht="36" customHeight="1">
      <c r="A2933" s="184">
        <v>2931</v>
      </c>
      <c r="B2933" s="46"/>
      <c r="C2933" s="47"/>
      <c r="D2933" s="48"/>
      <c r="E2933" s="49"/>
      <c r="F2933" s="49"/>
      <c r="G2933" s="41" t="str">
        <f>IF(C2933="","",VLOOKUP(WEEKDAY(C2933),LIST!$A$15:$B$21,2,FALSE))</f>
        <v/>
      </c>
      <c r="H2933" s="42" t="str">
        <f>IF(B2933="","",IF(L2933=LIST!$A$80,LIST!$A$78,IF(L2933=LIST!$A$81,LIST!$A$78,IF(L2933=LIST!$A$82,LIST!$A$78,IF(IFERROR(VLOOKUP(B2933,'PHR (Project Hourly Rate)'!B:G,6,FALSE),LIST!$A$78)=0,LIST!$A$79,L2933)))))</f>
        <v/>
      </c>
      <c r="I2933" s="42" t="str">
        <f>IF(B2933="","",IF(L2933=LIST!$A$75,"",IF(K2933=LIST!$A$76,LIST!$A$76,IF(L2933=LIST!$A$77,"",IF(L2933=LIST!$A$78,"",IF(L2933=LIST!$A$80,"",IF(L2933=LIST!$A$72,"",IF(L2933=LIST!$A$73,"",IF(L2933=LIST!$A$81,"",IF(L2933=LIST!$A$82,"",IF(L2933=LIST!$A$79,"",IF(K2933=LIST!$A$75,LIST!$A$75,ROUND(J2933*L2933,2)))))))))))))</f>
        <v/>
      </c>
      <c r="J2933" s="43">
        <f>IF(D2933="",0,IF(K2933=LIST!$A$75,0,IF(K2933=LIST!$A$76,0,IF(K2933=LIST!$A$77,0,IF(K2933=LIST!$A$78,0,(MIN(D2933,8)-K2933))))))</f>
        <v>0</v>
      </c>
      <c r="K2933" s="185" t="str">
        <f>IF(D2933="","",IF('CLAIM FORM'!$M$7="",0,IF(L2933=LIST!$A$78,0,IF('CLAIM FORM'!$M$7="R&amp;D",0,IF(E2933="",LIST!$A$75,IF(F2933=LIST!$F$30,0,IFERROR(((VLOOKUP(E2933,'TRAINING CODE'!B:D,3,FALSE)*MIN(D2933,8))),LIST!$A$76)))))))</f>
        <v/>
      </c>
      <c r="L2933" s="183" t="str">
        <f>IF(B2933="","",IF('CLAIM FORM'!$M$7="",LIST!$A$77,IFERROR(VLOOKUP(B2933,'PHR (Project Hourly Rate)'!B:G,6,FALSE),LIST!$A$78)))</f>
        <v/>
      </c>
    </row>
    <row r="2934" spans="1:12" ht="36" customHeight="1">
      <c r="A2934" s="184">
        <v>2932</v>
      </c>
      <c r="B2934" s="46"/>
      <c r="C2934" s="47"/>
      <c r="D2934" s="48"/>
      <c r="E2934" s="49"/>
      <c r="F2934" s="49"/>
      <c r="G2934" s="41" t="str">
        <f>IF(C2934="","",VLOOKUP(WEEKDAY(C2934),LIST!$A$15:$B$21,2,FALSE))</f>
        <v/>
      </c>
      <c r="H2934" s="42" t="str">
        <f>IF(B2934="","",IF(L2934=LIST!$A$80,LIST!$A$78,IF(L2934=LIST!$A$81,LIST!$A$78,IF(L2934=LIST!$A$82,LIST!$A$78,IF(IFERROR(VLOOKUP(B2934,'PHR (Project Hourly Rate)'!B:G,6,FALSE),LIST!$A$78)=0,LIST!$A$79,L2934)))))</f>
        <v/>
      </c>
      <c r="I2934" s="42" t="str">
        <f>IF(B2934="","",IF(L2934=LIST!$A$75,"",IF(K2934=LIST!$A$76,LIST!$A$76,IF(L2934=LIST!$A$77,"",IF(L2934=LIST!$A$78,"",IF(L2934=LIST!$A$80,"",IF(L2934=LIST!$A$72,"",IF(L2934=LIST!$A$73,"",IF(L2934=LIST!$A$81,"",IF(L2934=LIST!$A$82,"",IF(L2934=LIST!$A$79,"",IF(K2934=LIST!$A$75,LIST!$A$75,ROUND(J2934*L2934,2)))))))))))))</f>
        <v/>
      </c>
      <c r="J2934" s="43">
        <f>IF(D2934="",0,IF(K2934=LIST!$A$75,0,IF(K2934=LIST!$A$76,0,IF(K2934=LIST!$A$77,0,IF(K2934=LIST!$A$78,0,(MIN(D2934,8)-K2934))))))</f>
        <v>0</v>
      </c>
      <c r="K2934" s="185" t="str">
        <f>IF(D2934="","",IF('CLAIM FORM'!$M$7="",0,IF(L2934=LIST!$A$78,0,IF('CLAIM FORM'!$M$7="R&amp;D",0,IF(E2934="",LIST!$A$75,IF(F2934=LIST!$F$30,0,IFERROR(((VLOOKUP(E2934,'TRAINING CODE'!B:D,3,FALSE)*MIN(D2934,8))),LIST!$A$76)))))))</f>
        <v/>
      </c>
      <c r="L2934" s="183" t="str">
        <f>IF(B2934="","",IF('CLAIM FORM'!$M$7="",LIST!$A$77,IFERROR(VLOOKUP(B2934,'PHR (Project Hourly Rate)'!B:G,6,FALSE),LIST!$A$78)))</f>
        <v/>
      </c>
    </row>
    <row r="2935" spans="1:12" ht="36" customHeight="1">
      <c r="A2935" s="184">
        <v>2933</v>
      </c>
      <c r="B2935" s="46"/>
      <c r="C2935" s="47"/>
      <c r="D2935" s="48"/>
      <c r="E2935" s="49"/>
      <c r="F2935" s="49"/>
      <c r="G2935" s="41" t="str">
        <f>IF(C2935="","",VLOOKUP(WEEKDAY(C2935),LIST!$A$15:$B$21,2,FALSE))</f>
        <v/>
      </c>
      <c r="H2935" s="42" t="str">
        <f>IF(B2935="","",IF(L2935=LIST!$A$80,LIST!$A$78,IF(L2935=LIST!$A$81,LIST!$A$78,IF(L2935=LIST!$A$82,LIST!$A$78,IF(IFERROR(VLOOKUP(B2935,'PHR (Project Hourly Rate)'!B:G,6,FALSE),LIST!$A$78)=0,LIST!$A$79,L2935)))))</f>
        <v/>
      </c>
      <c r="I2935" s="42" t="str">
        <f>IF(B2935="","",IF(L2935=LIST!$A$75,"",IF(K2935=LIST!$A$76,LIST!$A$76,IF(L2935=LIST!$A$77,"",IF(L2935=LIST!$A$78,"",IF(L2935=LIST!$A$80,"",IF(L2935=LIST!$A$72,"",IF(L2935=LIST!$A$73,"",IF(L2935=LIST!$A$81,"",IF(L2935=LIST!$A$82,"",IF(L2935=LIST!$A$79,"",IF(K2935=LIST!$A$75,LIST!$A$75,ROUND(J2935*L2935,2)))))))))))))</f>
        <v/>
      </c>
      <c r="J2935" s="43">
        <f>IF(D2935="",0,IF(K2935=LIST!$A$75,0,IF(K2935=LIST!$A$76,0,IF(K2935=LIST!$A$77,0,IF(K2935=LIST!$A$78,0,(MIN(D2935,8)-K2935))))))</f>
        <v>0</v>
      </c>
      <c r="K2935" s="185" t="str">
        <f>IF(D2935="","",IF('CLAIM FORM'!$M$7="",0,IF(L2935=LIST!$A$78,0,IF('CLAIM FORM'!$M$7="R&amp;D",0,IF(E2935="",LIST!$A$75,IF(F2935=LIST!$F$30,0,IFERROR(((VLOOKUP(E2935,'TRAINING CODE'!B:D,3,FALSE)*MIN(D2935,8))),LIST!$A$76)))))))</f>
        <v/>
      </c>
      <c r="L2935" s="183" t="str">
        <f>IF(B2935="","",IF('CLAIM FORM'!$M$7="",LIST!$A$77,IFERROR(VLOOKUP(B2935,'PHR (Project Hourly Rate)'!B:G,6,FALSE),LIST!$A$78)))</f>
        <v/>
      </c>
    </row>
    <row r="2936" spans="1:12" ht="36" customHeight="1">
      <c r="A2936" s="184">
        <v>2934</v>
      </c>
      <c r="B2936" s="46"/>
      <c r="C2936" s="47"/>
      <c r="D2936" s="48"/>
      <c r="E2936" s="49"/>
      <c r="F2936" s="49"/>
      <c r="G2936" s="41" t="str">
        <f>IF(C2936="","",VLOOKUP(WEEKDAY(C2936),LIST!$A$15:$B$21,2,FALSE))</f>
        <v/>
      </c>
      <c r="H2936" s="42" t="str">
        <f>IF(B2936="","",IF(L2936=LIST!$A$80,LIST!$A$78,IF(L2936=LIST!$A$81,LIST!$A$78,IF(L2936=LIST!$A$82,LIST!$A$78,IF(IFERROR(VLOOKUP(B2936,'PHR (Project Hourly Rate)'!B:G,6,FALSE),LIST!$A$78)=0,LIST!$A$79,L2936)))))</f>
        <v/>
      </c>
      <c r="I2936" s="42" t="str">
        <f>IF(B2936="","",IF(L2936=LIST!$A$75,"",IF(K2936=LIST!$A$76,LIST!$A$76,IF(L2936=LIST!$A$77,"",IF(L2936=LIST!$A$78,"",IF(L2936=LIST!$A$80,"",IF(L2936=LIST!$A$72,"",IF(L2936=LIST!$A$73,"",IF(L2936=LIST!$A$81,"",IF(L2936=LIST!$A$82,"",IF(L2936=LIST!$A$79,"",IF(K2936=LIST!$A$75,LIST!$A$75,ROUND(J2936*L2936,2)))))))))))))</f>
        <v/>
      </c>
      <c r="J2936" s="43">
        <f>IF(D2936="",0,IF(K2936=LIST!$A$75,0,IF(K2936=LIST!$A$76,0,IF(K2936=LIST!$A$77,0,IF(K2936=LIST!$A$78,0,(MIN(D2936,8)-K2936))))))</f>
        <v>0</v>
      </c>
      <c r="K2936" s="185" t="str">
        <f>IF(D2936="","",IF('CLAIM FORM'!$M$7="",0,IF(L2936=LIST!$A$78,0,IF('CLAIM FORM'!$M$7="R&amp;D",0,IF(E2936="",LIST!$A$75,IF(F2936=LIST!$F$30,0,IFERROR(((VLOOKUP(E2936,'TRAINING CODE'!B:D,3,FALSE)*MIN(D2936,8))),LIST!$A$76)))))))</f>
        <v/>
      </c>
      <c r="L2936" s="183" t="str">
        <f>IF(B2936="","",IF('CLAIM FORM'!$M$7="",LIST!$A$77,IFERROR(VLOOKUP(B2936,'PHR (Project Hourly Rate)'!B:G,6,FALSE),LIST!$A$78)))</f>
        <v/>
      </c>
    </row>
    <row r="2937" spans="1:12" ht="36" customHeight="1">
      <c r="A2937" s="184">
        <v>2935</v>
      </c>
      <c r="B2937" s="46"/>
      <c r="C2937" s="47"/>
      <c r="D2937" s="48"/>
      <c r="E2937" s="49"/>
      <c r="F2937" s="49"/>
      <c r="G2937" s="41" t="str">
        <f>IF(C2937="","",VLOOKUP(WEEKDAY(C2937),LIST!$A$15:$B$21,2,FALSE))</f>
        <v/>
      </c>
      <c r="H2937" s="42" t="str">
        <f>IF(B2937="","",IF(L2937=LIST!$A$80,LIST!$A$78,IF(L2937=LIST!$A$81,LIST!$A$78,IF(L2937=LIST!$A$82,LIST!$A$78,IF(IFERROR(VLOOKUP(B2937,'PHR (Project Hourly Rate)'!B:G,6,FALSE),LIST!$A$78)=0,LIST!$A$79,L2937)))))</f>
        <v/>
      </c>
      <c r="I2937" s="42" t="str">
        <f>IF(B2937="","",IF(L2937=LIST!$A$75,"",IF(K2937=LIST!$A$76,LIST!$A$76,IF(L2937=LIST!$A$77,"",IF(L2937=LIST!$A$78,"",IF(L2937=LIST!$A$80,"",IF(L2937=LIST!$A$72,"",IF(L2937=LIST!$A$73,"",IF(L2937=LIST!$A$81,"",IF(L2937=LIST!$A$82,"",IF(L2937=LIST!$A$79,"",IF(K2937=LIST!$A$75,LIST!$A$75,ROUND(J2937*L2937,2)))))))))))))</f>
        <v/>
      </c>
      <c r="J2937" s="43">
        <f>IF(D2937="",0,IF(K2937=LIST!$A$75,0,IF(K2937=LIST!$A$76,0,IF(K2937=LIST!$A$77,0,IF(K2937=LIST!$A$78,0,(MIN(D2937,8)-K2937))))))</f>
        <v>0</v>
      </c>
      <c r="K2937" s="185" t="str">
        <f>IF(D2937="","",IF('CLAIM FORM'!$M$7="",0,IF(L2937=LIST!$A$78,0,IF('CLAIM FORM'!$M$7="R&amp;D",0,IF(E2937="",LIST!$A$75,IF(F2937=LIST!$F$30,0,IFERROR(((VLOOKUP(E2937,'TRAINING CODE'!B:D,3,FALSE)*MIN(D2937,8))),LIST!$A$76)))))))</f>
        <v/>
      </c>
      <c r="L2937" s="183" t="str">
        <f>IF(B2937="","",IF('CLAIM FORM'!$M$7="",LIST!$A$77,IFERROR(VLOOKUP(B2937,'PHR (Project Hourly Rate)'!B:G,6,FALSE),LIST!$A$78)))</f>
        <v/>
      </c>
    </row>
    <row r="2938" spans="1:12" ht="36" customHeight="1">
      <c r="A2938" s="184">
        <v>2936</v>
      </c>
      <c r="B2938" s="46"/>
      <c r="C2938" s="47"/>
      <c r="D2938" s="48"/>
      <c r="E2938" s="49"/>
      <c r="F2938" s="49"/>
      <c r="G2938" s="41" t="str">
        <f>IF(C2938="","",VLOOKUP(WEEKDAY(C2938),LIST!$A$15:$B$21,2,FALSE))</f>
        <v/>
      </c>
      <c r="H2938" s="42" t="str">
        <f>IF(B2938="","",IF(L2938=LIST!$A$80,LIST!$A$78,IF(L2938=LIST!$A$81,LIST!$A$78,IF(L2938=LIST!$A$82,LIST!$A$78,IF(IFERROR(VLOOKUP(B2938,'PHR (Project Hourly Rate)'!B:G,6,FALSE),LIST!$A$78)=0,LIST!$A$79,L2938)))))</f>
        <v/>
      </c>
      <c r="I2938" s="42" t="str">
        <f>IF(B2938="","",IF(L2938=LIST!$A$75,"",IF(K2938=LIST!$A$76,LIST!$A$76,IF(L2938=LIST!$A$77,"",IF(L2938=LIST!$A$78,"",IF(L2938=LIST!$A$80,"",IF(L2938=LIST!$A$72,"",IF(L2938=LIST!$A$73,"",IF(L2938=LIST!$A$81,"",IF(L2938=LIST!$A$82,"",IF(L2938=LIST!$A$79,"",IF(K2938=LIST!$A$75,LIST!$A$75,ROUND(J2938*L2938,2)))))))))))))</f>
        <v/>
      </c>
      <c r="J2938" s="43">
        <f>IF(D2938="",0,IF(K2938=LIST!$A$75,0,IF(K2938=LIST!$A$76,0,IF(K2938=LIST!$A$77,0,IF(K2938=LIST!$A$78,0,(MIN(D2938,8)-K2938))))))</f>
        <v>0</v>
      </c>
      <c r="K2938" s="185" t="str">
        <f>IF(D2938="","",IF('CLAIM FORM'!$M$7="",0,IF(L2938=LIST!$A$78,0,IF('CLAIM FORM'!$M$7="R&amp;D",0,IF(E2938="",LIST!$A$75,IF(F2938=LIST!$F$30,0,IFERROR(((VLOOKUP(E2938,'TRAINING CODE'!B:D,3,FALSE)*MIN(D2938,8))),LIST!$A$76)))))))</f>
        <v/>
      </c>
      <c r="L2938" s="183" t="str">
        <f>IF(B2938="","",IF('CLAIM FORM'!$M$7="",LIST!$A$77,IFERROR(VLOOKUP(B2938,'PHR (Project Hourly Rate)'!B:G,6,FALSE),LIST!$A$78)))</f>
        <v/>
      </c>
    </row>
    <row r="2939" spans="1:12" ht="36" customHeight="1">
      <c r="A2939" s="184">
        <v>2937</v>
      </c>
      <c r="B2939" s="46"/>
      <c r="C2939" s="47"/>
      <c r="D2939" s="48"/>
      <c r="E2939" s="49"/>
      <c r="F2939" s="49"/>
      <c r="G2939" s="41" t="str">
        <f>IF(C2939="","",VLOOKUP(WEEKDAY(C2939),LIST!$A$15:$B$21,2,FALSE))</f>
        <v/>
      </c>
      <c r="H2939" s="42" t="str">
        <f>IF(B2939="","",IF(L2939=LIST!$A$80,LIST!$A$78,IF(L2939=LIST!$A$81,LIST!$A$78,IF(L2939=LIST!$A$82,LIST!$A$78,IF(IFERROR(VLOOKUP(B2939,'PHR (Project Hourly Rate)'!B:G,6,FALSE),LIST!$A$78)=0,LIST!$A$79,L2939)))))</f>
        <v/>
      </c>
      <c r="I2939" s="42" t="str">
        <f>IF(B2939="","",IF(L2939=LIST!$A$75,"",IF(K2939=LIST!$A$76,LIST!$A$76,IF(L2939=LIST!$A$77,"",IF(L2939=LIST!$A$78,"",IF(L2939=LIST!$A$80,"",IF(L2939=LIST!$A$72,"",IF(L2939=LIST!$A$73,"",IF(L2939=LIST!$A$81,"",IF(L2939=LIST!$A$82,"",IF(L2939=LIST!$A$79,"",IF(K2939=LIST!$A$75,LIST!$A$75,ROUND(J2939*L2939,2)))))))))))))</f>
        <v/>
      </c>
      <c r="J2939" s="43">
        <f>IF(D2939="",0,IF(K2939=LIST!$A$75,0,IF(K2939=LIST!$A$76,0,IF(K2939=LIST!$A$77,0,IF(K2939=LIST!$A$78,0,(MIN(D2939,8)-K2939))))))</f>
        <v>0</v>
      </c>
      <c r="K2939" s="185" t="str">
        <f>IF(D2939="","",IF('CLAIM FORM'!$M$7="",0,IF(L2939=LIST!$A$78,0,IF('CLAIM FORM'!$M$7="R&amp;D",0,IF(E2939="",LIST!$A$75,IF(F2939=LIST!$F$30,0,IFERROR(((VLOOKUP(E2939,'TRAINING CODE'!B:D,3,FALSE)*MIN(D2939,8))),LIST!$A$76)))))))</f>
        <v/>
      </c>
      <c r="L2939" s="183" t="str">
        <f>IF(B2939="","",IF('CLAIM FORM'!$M$7="",LIST!$A$77,IFERROR(VLOOKUP(B2939,'PHR (Project Hourly Rate)'!B:G,6,FALSE),LIST!$A$78)))</f>
        <v/>
      </c>
    </row>
    <row r="2940" spans="1:12" ht="36" customHeight="1">
      <c r="A2940" s="184">
        <v>2938</v>
      </c>
      <c r="B2940" s="46"/>
      <c r="C2940" s="47"/>
      <c r="D2940" s="48"/>
      <c r="E2940" s="49"/>
      <c r="F2940" s="49"/>
      <c r="G2940" s="41" t="str">
        <f>IF(C2940="","",VLOOKUP(WEEKDAY(C2940),LIST!$A$15:$B$21,2,FALSE))</f>
        <v/>
      </c>
      <c r="H2940" s="42" t="str">
        <f>IF(B2940="","",IF(L2940=LIST!$A$80,LIST!$A$78,IF(L2940=LIST!$A$81,LIST!$A$78,IF(L2940=LIST!$A$82,LIST!$A$78,IF(IFERROR(VLOOKUP(B2940,'PHR (Project Hourly Rate)'!B:G,6,FALSE),LIST!$A$78)=0,LIST!$A$79,L2940)))))</f>
        <v/>
      </c>
      <c r="I2940" s="42" t="str">
        <f>IF(B2940="","",IF(L2940=LIST!$A$75,"",IF(K2940=LIST!$A$76,LIST!$A$76,IF(L2940=LIST!$A$77,"",IF(L2940=LIST!$A$78,"",IF(L2940=LIST!$A$80,"",IF(L2940=LIST!$A$72,"",IF(L2940=LIST!$A$73,"",IF(L2940=LIST!$A$81,"",IF(L2940=LIST!$A$82,"",IF(L2940=LIST!$A$79,"",IF(K2940=LIST!$A$75,LIST!$A$75,ROUND(J2940*L2940,2)))))))))))))</f>
        <v/>
      </c>
      <c r="J2940" s="43">
        <f>IF(D2940="",0,IF(K2940=LIST!$A$75,0,IF(K2940=LIST!$A$76,0,IF(K2940=LIST!$A$77,0,IF(K2940=LIST!$A$78,0,(MIN(D2940,8)-K2940))))))</f>
        <v>0</v>
      </c>
      <c r="K2940" s="185" t="str">
        <f>IF(D2940="","",IF('CLAIM FORM'!$M$7="",0,IF(L2940=LIST!$A$78,0,IF('CLAIM FORM'!$M$7="R&amp;D",0,IF(E2940="",LIST!$A$75,IF(F2940=LIST!$F$30,0,IFERROR(((VLOOKUP(E2940,'TRAINING CODE'!B:D,3,FALSE)*MIN(D2940,8))),LIST!$A$76)))))))</f>
        <v/>
      </c>
      <c r="L2940" s="183" t="str">
        <f>IF(B2940="","",IF('CLAIM FORM'!$M$7="",LIST!$A$77,IFERROR(VLOOKUP(B2940,'PHR (Project Hourly Rate)'!B:G,6,FALSE),LIST!$A$78)))</f>
        <v/>
      </c>
    </row>
    <row r="2941" spans="1:12" ht="36" customHeight="1">
      <c r="A2941" s="184">
        <v>2939</v>
      </c>
      <c r="B2941" s="46"/>
      <c r="C2941" s="47"/>
      <c r="D2941" s="48"/>
      <c r="E2941" s="49"/>
      <c r="F2941" s="49"/>
      <c r="G2941" s="41" t="str">
        <f>IF(C2941="","",VLOOKUP(WEEKDAY(C2941),LIST!$A$15:$B$21,2,FALSE))</f>
        <v/>
      </c>
      <c r="H2941" s="42" t="str">
        <f>IF(B2941="","",IF(L2941=LIST!$A$80,LIST!$A$78,IF(L2941=LIST!$A$81,LIST!$A$78,IF(L2941=LIST!$A$82,LIST!$A$78,IF(IFERROR(VLOOKUP(B2941,'PHR (Project Hourly Rate)'!B:G,6,FALSE),LIST!$A$78)=0,LIST!$A$79,L2941)))))</f>
        <v/>
      </c>
      <c r="I2941" s="42" t="str">
        <f>IF(B2941="","",IF(L2941=LIST!$A$75,"",IF(K2941=LIST!$A$76,LIST!$A$76,IF(L2941=LIST!$A$77,"",IF(L2941=LIST!$A$78,"",IF(L2941=LIST!$A$80,"",IF(L2941=LIST!$A$72,"",IF(L2941=LIST!$A$73,"",IF(L2941=LIST!$A$81,"",IF(L2941=LIST!$A$82,"",IF(L2941=LIST!$A$79,"",IF(K2941=LIST!$A$75,LIST!$A$75,ROUND(J2941*L2941,2)))))))))))))</f>
        <v/>
      </c>
      <c r="J2941" s="43">
        <f>IF(D2941="",0,IF(K2941=LIST!$A$75,0,IF(K2941=LIST!$A$76,0,IF(K2941=LIST!$A$77,0,IF(K2941=LIST!$A$78,0,(MIN(D2941,8)-K2941))))))</f>
        <v>0</v>
      </c>
      <c r="K2941" s="185" t="str">
        <f>IF(D2941="","",IF('CLAIM FORM'!$M$7="",0,IF(L2941=LIST!$A$78,0,IF('CLAIM FORM'!$M$7="R&amp;D",0,IF(E2941="",LIST!$A$75,IF(F2941=LIST!$F$30,0,IFERROR(((VLOOKUP(E2941,'TRAINING CODE'!B:D,3,FALSE)*MIN(D2941,8))),LIST!$A$76)))))))</f>
        <v/>
      </c>
      <c r="L2941" s="183" t="str">
        <f>IF(B2941="","",IF('CLAIM FORM'!$M$7="",LIST!$A$77,IFERROR(VLOOKUP(B2941,'PHR (Project Hourly Rate)'!B:G,6,FALSE),LIST!$A$78)))</f>
        <v/>
      </c>
    </row>
    <row r="2942" spans="1:12" ht="36" customHeight="1">
      <c r="A2942" s="184">
        <v>2940</v>
      </c>
      <c r="B2942" s="46"/>
      <c r="C2942" s="47"/>
      <c r="D2942" s="48"/>
      <c r="E2942" s="49"/>
      <c r="F2942" s="49"/>
      <c r="G2942" s="41" t="str">
        <f>IF(C2942="","",VLOOKUP(WEEKDAY(C2942),LIST!$A$15:$B$21,2,FALSE))</f>
        <v/>
      </c>
      <c r="H2942" s="42" t="str">
        <f>IF(B2942="","",IF(L2942=LIST!$A$80,LIST!$A$78,IF(L2942=LIST!$A$81,LIST!$A$78,IF(L2942=LIST!$A$82,LIST!$A$78,IF(IFERROR(VLOOKUP(B2942,'PHR (Project Hourly Rate)'!B:G,6,FALSE),LIST!$A$78)=0,LIST!$A$79,L2942)))))</f>
        <v/>
      </c>
      <c r="I2942" s="42" t="str">
        <f>IF(B2942="","",IF(L2942=LIST!$A$75,"",IF(K2942=LIST!$A$76,LIST!$A$76,IF(L2942=LIST!$A$77,"",IF(L2942=LIST!$A$78,"",IF(L2942=LIST!$A$80,"",IF(L2942=LIST!$A$72,"",IF(L2942=LIST!$A$73,"",IF(L2942=LIST!$A$81,"",IF(L2942=LIST!$A$82,"",IF(L2942=LIST!$A$79,"",IF(K2942=LIST!$A$75,LIST!$A$75,ROUND(J2942*L2942,2)))))))))))))</f>
        <v/>
      </c>
      <c r="J2942" s="43">
        <f>IF(D2942="",0,IF(K2942=LIST!$A$75,0,IF(K2942=LIST!$A$76,0,IF(K2942=LIST!$A$77,0,IF(K2942=LIST!$A$78,0,(MIN(D2942,8)-K2942))))))</f>
        <v>0</v>
      </c>
      <c r="K2942" s="185" t="str">
        <f>IF(D2942="","",IF('CLAIM FORM'!$M$7="",0,IF(L2942=LIST!$A$78,0,IF('CLAIM FORM'!$M$7="R&amp;D",0,IF(E2942="",LIST!$A$75,IF(F2942=LIST!$F$30,0,IFERROR(((VLOOKUP(E2942,'TRAINING CODE'!B:D,3,FALSE)*MIN(D2942,8))),LIST!$A$76)))))))</f>
        <v/>
      </c>
      <c r="L2942" s="183" t="str">
        <f>IF(B2942="","",IF('CLAIM FORM'!$M$7="",LIST!$A$77,IFERROR(VLOOKUP(B2942,'PHR (Project Hourly Rate)'!B:G,6,FALSE),LIST!$A$78)))</f>
        <v/>
      </c>
    </row>
    <row r="2943" spans="1:12" ht="36" customHeight="1">
      <c r="A2943" s="184">
        <v>2941</v>
      </c>
      <c r="B2943" s="46"/>
      <c r="C2943" s="47"/>
      <c r="D2943" s="48"/>
      <c r="E2943" s="49"/>
      <c r="F2943" s="49"/>
      <c r="G2943" s="41" t="str">
        <f>IF(C2943="","",VLOOKUP(WEEKDAY(C2943),LIST!$A$15:$B$21,2,FALSE))</f>
        <v/>
      </c>
      <c r="H2943" s="42" t="str">
        <f>IF(B2943="","",IF(L2943=LIST!$A$80,LIST!$A$78,IF(L2943=LIST!$A$81,LIST!$A$78,IF(L2943=LIST!$A$82,LIST!$A$78,IF(IFERROR(VLOOKUP(B2943,'PHR (Project Hourly Rate)'!B:G,6,FALSE),LIST!$A$78)=0,LIST!$A$79,L2943)))))</f>
        <v/>
      </c>
      <c r="I2943" s="42" t="str">
        <f>IF(B2943="","",IF(L2943=LIST!$A$75,"",IF(K2943=LIST!$A$76,LIST!$A$76,IF(L2943=LIST!$A$77,"",IF(L2943=LIST!$A$78,"",IF(L2943=LIST!$A$80,"",IF(L2943=LIST!$A$72,"",IF(L2943=LIST!$A$73,"",IF(L2943=LIST!$A$81,"",IF(L2943=LIST!$A$82,"",IF(L2943=LIST!$A$79,"",IF(K2943=LIST!$A$75,LIST!$A$75,ROUND(J2943*L2943,2)))))))))))))</f>
        <v/>
      </c>
      <c r="J2943" s="43">
        <f>IF(D2943="",0,IF(K2943=LIST!$A$75,0,IF(K2943=LIST!$A$76,0,IF(K2943=LIST!$A$77,0,IF(K2943=LIST!$A$78,0,(MIN(D2943,8)-K2943))))))</f>
        <v>0</v>
      </c>
      <c r="K2943" s="185" t="str">
        <f>IF(D2943="","",IF('CLAIM FORM'!$M$7="",0,IF(L2943=LIST!$A$78,0,IF('CLAIM FORM'!$M$7="R&amp;D",0,IF(E2943="",LIST!$A$75,IF(F2943=LIST!$F$30,0,IFERROR(((VLOOKUP(E2943,'TRAINING CODE'!B:D,3,FALSE)*MIN(D2943,8))),LIST!$A$76)))))))</f>
        <v/>
      </c>
      <c r="L2943" s="183" t="str">
        <f>IF(B2943="","",IF('CLAIM FORM'!$M$7="",LIST!$A$77,IFERROR(VLOOKUP(B2943,'PHR (Project Hourly Rate)'!B:G,6,FALSE),LIST!$A$78)))</f>
        <v/>
      </c>
    </row>
    <row r="2944" spans="1:12" ht="36" customHeight="1">
      <c r="A2944" s="184">
        <v>2942</v>
      </c>
      <c r="B2944" s="46"/>
      <c r="C2944" s="47"/>
      <c r="D2944" s="48"/>
      <c r="E2944" s="49"/>
      <c r="F2944" s="49"/>
      <c r="G2944" s="41" t="str">
        <f>IF(C2944="","",VLOOKUP(WEEKDAY(C2944),LIST!$A$15:$B$21,2,FALSE))</f>
        <v/>
      </c>
      <c r="H2944" s="42" t="str">
        <f>IF(B2944="","",IF(L2944=LIST!$A$80,LIST!$A$78,IF(L2944=LIST!$A$81,LIST!$A$78,IF(L2944=LIST!$A$82,LIST!$A$78,IF(IFERROR(VLOOKUP(B2944,'PHR (Project Hourly Rate)'!B:G,6,FALSE),LIST!$A$78)=0,LIST!$A$79,L2944)))))</f>
        <v/>
      </c>
      <c r="I2944" s="42" t="str">
        <f>IF(B2944="","",IF(L2944=LIST!$A$75,"",IF(K2944=LIST!$A$76,LIST!$A$76,IF(L2944=LIST!$A$77,"",IF(L2944=LIST!$A$78,"",IF(L2944=LIST!$A$80,"",IF(L2944=LIST!$A$72,"",IF(L2944=LIST!$A$73,"",IF(L2944=LIST!$A$81,"",IF(L2944=LIST!$A$82,"",IF(L2944=LIST!$A$79,"",IF(K2944=LIST!$A$75,LIST!$A$75,ROUND(J2944*L2944,2)))))))))))))</f>
        <v/>
      </c>
      <c r="J2944" s="43">
        <f>IF(D2944="",0,IF(K2944=LIST!$A$75,0,IF(K2944=LIST!$A$76,0,IF(K2944=LIST!$A$77,0,IF(K2944=LIST!$A$78,0,(MIN(D2944,8)-K2944))))))</f>
        <v>0</v>
      </c>
      <c r="K2944" s="185" t="str">
        <f>IF(D2944="","",IF('CLAIM FORM'!$M$7="",0,IF(L2944=LIST!$A$78,0,IF('CLAIM FORM'!$M$7="R&amp;D",0,IF(E2944="",LIST!$A$75,IF(F2944=LIST!$F$30,0,IFERROR(((VLOOKUP(E2944,'TRAINING CODE'!B:D,3,FALSE)*MIN(D2944,8))),LIST!$A$76)))))))</f>
        <v/>
      </c>
      <c r="L2944" s="183" t="str">
        <f>IF(B2944="","",IF('CLAIM FORM'!$M$7="",LIST!$A$77,IFERROR(VLOOKUP(B2944,'PHR (Project Hourly Rate)'!B:G,6,FALSE),LIST!$A$78)))</f>
        <v/>
      </c>
    </row>
    <row r="2945" spans="1:12" ht="36" customHeight="1">
      <c r="A2945" s="184">
        <v>2943</v>
      </c>
      <c r="B2945" s="46"/>
      <c r="C2945" s="47"/>
      <c r="D2945" s="48"/>
      <c r="E2945" s="49"/>
      <c r="F2945" s="49"/>
      <c r="G2945" s="41" t="str">
        <f>IF(C2945="","",VLOOKUP(WEEKDAY(C2945),LIST!$A$15:$B$21,2,FALSE))</f>
        <v/>
      </c>
      <c r="H2945" s="42" t="str">
        <f>IF(B2945="","",IF(L2945=LIST!$A$80,LIST!$A$78,IF(L2945=LIST!$A$81,LIST!$A$78,IF(L2945=LIST!$A$82,LIST!$A$78,IF(IFERROR(VLOOKUP(B2945,'PHR (Project Hourly Rate)'!B:G,6,FALSE),LIST!$A$78)=0,LIST!$A$79,L2945)))))</f>
        <v/>
      </c>
      <c r="I2945" s="42" t="str">
        <f>IF(B2945="","",IF(L2945=LIST!$A$75,"",IF(K2945=LIST!$A$76,LIST!$A$76,IF(L2945=LIST!$A$77,"",IF(L2945=LIST!$A$78,"",IF(L2945=LIST!$A$80,"",IF(L2945=LIST!$A$72,"",IF(L2945=LIST!$A$73,"",IF(L2945=LIST!$A$81,"",IF(L2945=LIST!$A$82,"",IF(L2945=LIST!$A$79,"",IF(K2945=LIST!$A$75,LIST!$A$75,ROUND(J2945*L2945,2)))))))))))))</f>
        <v/>
      </c>
      <c r="J2945" s="43">
        <f>IF(D2945="",0,IF(K2945=LIST!$A$75,0,IF(K2945=LIST!$A$76,0,IF(K2945=LIST!$A$77,0,IF(K2945=LIST!$A$78,0,(MIN(D2945,8)-K2945))))))</f>
        <v>0</v>
      </c>
      <c r="K2945" s="185" t="str">
        <f>IF(D2945="","",IF('CLAIM FORM'!$M$7="",0,IF(L2945=LIST!$A$78,0,IF('CLAIM FORM'!$M$7="R&amp;D",0,IF(E2945="",LIST!$A$75,IF(F2945=LIST!$F$30,0,IFERROR(((VLOOKUP(E2945,'TRAINING CODE'!B:D,3,FALSE)*MIN(D2945,8))),LIST!$A$76)))))))</f>
        <v/>
      </c>
      <c r="L2945" s="183" t="str">
        <f>IF(B2945="","",IF('CLAIM FORM'!$M$7="",LIST!$A$77,IFERROR(VLOOKUP(B2945,'PHR (Project Hourly Rate)'!B:G,6,FALSE),LIST!$A$78)))</f>
        <v/>
      </c>
    </row>
    <row r="2946" spans="1:12" ht="36" customHeight="1">
      <c r="A2946" s="184">
        <v>2944</v>
      </c>
      <c r="B2946" s="46"/>
      <c r="C2946" s="47"/>
      <c r="D2946" s="48"/>
      <c r="E2946" s="49"/>
      <c r="F2946" s="49"/>
      <c r="G2946" s="41" t="str">
        <f>IF(C2946="","",VLOOKUP(WEEKDAY(C2946),LIST!$A$15:$B$21,2,FALSE))</f>
        <v/>
      </c>
      <c r="H2946" s="42" t="str">
        <f>IF(B2946="","",IF(L2946=LIST!$A$80,LIST!$A$78,IF(L2946=LIST!$A$81,LIST!$A$78,IF(L2946=LIST!$A$82,LIST!$A$78,IF(IFERROR(VLOOKUP(B2946,'PHR (Project Hourly Rate)'!B:G,6,FALSE),LIST!$A$78)=0,LIST!$A$79,L2946)))))</f>
        <v/>
      </c>
      <c r="I2946" s="42" t="str">
        <f>IF(B2946="","",IF(L2946=LIST!$A$75,"",IF(K2946=LIST!$A$76,LIST!$A$76,IF(L2946=LIST!$A$77,"",IF(L2946=LIST!$A$78,"",IF(L2946=LIST!$A$80,"",IF(L2946=LIST!$A$72,"",IF(L2946=LIST!$A$73,"",IF(L2946=LIST!$A$81,"",IF(L2946=LIST!$A$82,"",IF(L2946=LIST!$A$79,"",IF(K2946=LIST!$A$75,LIST!$A$75,ROUND(J2946*L2946,2)))))))))))))</f>
        <v/>
      </c>
      <c r="J2946" s="43">
        <f>IF(D2946="",0,IF(K2946=LIST!$A$75,0,IF(K2946=LIST!$A$76,0,IF(K2946=LIST!$A$77,0,IF(K2946=LIST!$A$78,0,(MIN(D2946,8)-K2946))))))</f>
        <v>0</v>
      </c>
      <c r="K2946" s="185" t="str">
        <f>IF(D2946="","",IF('CLAIM FORM'!$M$7="",0,IF(L2946=LIST!$A$78,0,IF('CLAIM FORM'!$M$7="R&amp;D",0,IF(E2946="",LIST!$A$75,IF(F2946=LIST!$F$30,0,IFERROR(((VLOOKUP(E2946,'TRAINING CODE'!B:D,3,FALSE)*MIN(D2946,8))),LIST!$A$76)))))))</f>
        <v/>
      </c>
      <c r="L2946" s="183" t="str">
        <f>IF(B2946="","",IF('CLAIM FORM'!$M$7="",LIST!$A$77,IFERROR(VLOOKUP(B2946,'PHR (Project Hourly Rate)'!B:G,6,FALSE),LIST!$A$78)))</f>
        <v/>
      </c>
    </row>
    <row r="2947" spans="1:12" ht="36" customHeight="1">
      <c r="A2947" s="184">
        <v>2945</v>
      </c>
      <c r="B2947" s="46"/>
      <c r="C2947" s="47"/>
      <c r="D2947" s="48"/>
      <c r="E2947" s="49"/>
      <c r="F2947" s="49"/>
      <c r="G2947" s="41" t="str">
        <f>IF(C2947="","",VLOOKUP(WEEKDAY(C2947),LIST!$A$15:$B$21,2,FALSE))</f>
        <v/>
      </c>
      <c r="H2947" s="42" t="str">
        <f>IF(B2947="","",IF(L2947=LIST!$A$80,LIST!$A$78,IF(L2947=LIST!$A$81,LIST!$A$78,IF(L2947=LIST!$A$82,LIST!$A$78,IF(IFERROR(VLOOKUP(B2947,'PHR (Project Hourly Rate)'!B:G,6,FALSE),LIST!$A$78)=0,LIST!$A$79,L2947)))))</f>
        <v/>
      </c>
      <c r="I2947" s="42" t="str">
        <f>IF(B2947="","",IF(L2947=LIST!$A$75,"",IF(K2947=LIST!$A$76,LIST!$A$76,IF(L2947=LIST!$A$77,"",IF(L2947=LIST!$A$78,"",IF(L2947=LIST!$A$80,"",IF(L2947=LIST!$A$72,"",IF(L2947=LIST!$A$73,"",IF(L2947=LIST!$A$81,"",IF(L2947=LIST!$A$82,"",IF(L2947=LIST!$A$79,"",IF(K2947=LIST!$A$75,LIST!$A$75,ROUND(J2947*L2947,2)))))))))))))</f>
        <v/>
      </c>
      <c r="J2947" s="43">
        <f>IF(D2947="",0,IF(K2947=LIST!$A$75,0,IF(K2947=LIST!$A$76,0,IF(K2947=LIST!$A$77,0,IF(K2947=LIST!$A$78,0,(MIN(D2947,8)-K2947))))))</f>
        <v>0</v>
      </c>
      <c r="K2947" s="185" t="str">
        <f>IF(D2947="","",IF('CLAIM FORM'!$M$7="",0,IF(L2947=LIST!$A$78,0,IF('CLAIM FORM'!$M$7="R&amp;D",0,IF(E2947="",LIST!$A$75,IF(F2947=LIST!$F$30,0,IFERROR(((VLOOKUP(E2947,'TRAINING CODE'!B:D,3,FALSE)*MIN(D2947,8))),LIST!$A$76)))))))</f>
        <v/>
      </c>
      <c r="L2947" s="183" t="str">
        <f>IF(B2947="","",IF('CLAIM FORM'!$M$7="",LIST!$A$77,IFERROR(VLOOKUP(B2947,'PHR (Project Hourly Rate)'!B:G,6,FALSE),LIST!$A$78)))</f>
        <v/>
      </c>
    </row>
    <row r="2948" spans="1:12" ht="36" customHeight="1">
      <c r="A2948" s="184">
        <v>2946</v>
      </c>
      <c r="B2948" s="46"/>
      <c r="C2948" s="47"/>
      <c r="D2948" s="48"/>
      <c r="E2948" s="49"/>
      <c r="F2948" s="49"/>
      <c r="G2948" s="41" t="str">
        <f>IF(C2948="","",VLOOKUP(WEEKDAY(C2948),LIST!$A$15:$B$21,2,FALSE))</f>
        <v/>
      </c>
      <c r="H2948" s="42" t="str">
        <f>IF(B2948="","",IF(L2948=LIST!$A$80,LIST!$A$78,IF(L2948=LIST!$A$81,LIST!$A$78,IF(L2948=LIST!$A$82,LIST!$A$78,IF(IFERROR(VLOOKUP(B2948,'PHR (Project Hourly Rate)'!B:G,6,FALSE),LIST!$A$78)=0,LIST!$A$79,L2948)))))</f>
        <v/>
      </c>
      <c r="I2948" s="42" t="str">
        <f>IF(B2948="","",IF(L2948=LIST!$A$75,"",IF(K2948=LIST!$A$76,LIST!$A$76,IF(L2948=LIST!$A$77,"",IF(L2948=LIST!$A$78,"",IF(L2948=LIST!$A$80,"",IF(L2948=LIST!$A$72,"",IF(L2948=LIST!$A$73,"",IF(L2948=LIST!$A$81,"",IF(L2948=LIST!$A$82,"",IF(L2948=LIST!$A$79,"",IF(K2948=LIST!$A$75,LIST!$A$75,ROUND(J2948*L2948,2)))))))))))))</f>
        <v/>
      </c>
      <c r="J2948" s="43">
        <f>IF(D2948="",0,IF(K2948=LIST!$A$75,0,IF(K2948=LIST!$A$76,0,IF(K2948=LIST!$A$77,0,IF(K2948=LIST!$A$78,0,(MIN(D2948,8)-K2948))))))</f>
        <v>0</v>
      </c>
      <c r="K2948" s="185" t="str">
        <f>IF(D2948="","",IF('CLAIM FORM'!$M$7="",0,IF(L2948=LIST!$A$78,0,IF('CLAIM FORM'!$M$7="R&amp;D",0,IF(E2948="",LIST!$A$75,IF(F2948=LIST!$F$30,0,IFERROR(((VLOOKUP(E2948,'TRAINING CODE'!B:D,3,FALSE)*MIN(D2948,8))),LIST!$A$76)))))))</f>
        <v/>
      </c>
      <c r="L2948" s="183" t="str">
        <f>IF(B2948="","",IF('CLAIM FORM'!$M$7="",LIST!$A$77,IFERROR(VLOOKUP(B2948,'PHR (Project Hourly Rate)'!B:G,6,FALSE),LIST!$A$78)))</f>
        <v/>
      </c>
    </row>
    <row r="2949" spans="1:12" ht="36" customHeight="1">
      <c r="A2949" s="184">
        <v>2947</v>
      </c>
      <c r="B2949" s="46"/>
      <c r="C2949" s="47"/>
      <c r="D2949" s="48"/>
      <c r="E2949" s="49"/>
      <c r="F2949" s="49"/>
      <c r="G2949" s="41" t="str">
        <f>IF(C2949="","",VLOOKUP(WEEKDAY(C2949),LIST!$A$15:$B$21,2,FALSE))</f>
        <v/>
      </c>
      <c r="H2949" s="42" t="str">
        <f>IF(B2949="","",IF(L2949=LIST!$A$80,LIST!$A$78,IF(L2949=LIST!$A$81,LIST!$A$78,IF(L2949=LIST!$A$82,LIST!$A$78,IF(IFERROR(VLOOKUP(B2949,'PHR (Project Hourly Rate)'!B:G,6,FALSE),LIST!$A$78)=0,LIST!$A$79,L2949)))))</f>
        <v/>
      </c>
      <c r="I2949" s="42" t="str">
        <f>IF(B2949="","",IF(L2949=LIST!$A$75,"",IF(K2949=LIST!$A$76,LIST!$A$76,IF(L2949=LIST!$A$77,"",IF(L2949=LIST!$A$78,"",IF(L2949=LIST!$A$80,"",IF(L2949=LIST!$A$72,"",IF(L2949=LIST!$A$73,"",IF(L2949=LIST!$A$81,"",IF(L2949=LIST!$A$82,"",IF(L2949=LIST!$A$79,"",IF(K2949=LIST!$A$75,LIST!$A$75,ROUND(J2949*L2949,2)))))))))))))</f>
        <v/>
      </c>
      <c r="J2949" s="43">
        <f>IF(D2949="",0,IF(K2949=LIST!$A$75,0,IF(K2949=LIST!$A$76,0,IF(K2949=LIST!$A$77,0,IF(K2949=LIST!$A$78,0,(MIN(D2949,8)-K2949))))))</f>
        <v>0</v>
      </c>
      <c r="K2949" s="185" t="str">
        <f>IF(D2949="","",IF('CLAIM FORM'!$M$7="",0,IF(L2949=LIST!$A$78,0,IF('CLAIM FORM'!$M$7="R&amp;D",0,IF(E2949="",LIST!$A$75,IF(F2949=LIST!$F$30,0,IFERROR(((VLOOKUP(E2949,'TRAINING CODE'!B:D,3,FALSE)*MIN(D2949,8))),LIST!$A$76)))))))</f>
        <v/>
      </c>
      <c r="L2949" s="183" t="str">
        <f>IF(B2949="","",IF('CLAIM FORM'!$M$7="",LIST!$A$77,IFERROR(VLOOKUP(B2949,'PHR (Project Hourly Rate)'!B:G,6,FALSE),LIST!$A$78)))</f>
        <v/>
      </c>
    </row>
    <row r="2950" spans="1:12" ht="36" customHeight="1">
      <c r="A2950" s="184">
        <v>2948</v>
      </c>
      <c r="B2950" s="46"/>
      <c r="C2950" s="47"/>
      <c r="D2950" s="48"/>
      <c r="E2950" s="49"/>
      <c r="F2950" s="49"/>
      <c r="G2950" s="41" t="str">
        <f>IF(C2950="","",VLOOKUP(WEEKDAY(C2950),LIST!$A$15:$B$21,2,FALSE))</f>
        <v/>
      </c>
      <c r="H2950" s="42" t="str">
        <f>IF(B2950="","",IF(L2950=LIST!$A$80,LIST!$A$78,IF(L2950=LIST!$A$81,LIST!$A$78,IF(L2950=LIST!$A$82,LIST!$A$78,IF(IFERROR(VLOOKUP(B2950,'PHR (Project Hourly Rate)'!B:G,6,FALSE),LIST!$A$78)=0,LIST!$A$79,L2950)))))</f>
        <v/>
      </c>
      <c r="I2950" s="42" t="str">
        <f>IF(B2950="","",IF(L2950=LIST!$A$75,"",IF(K2950=LIST!$A$76,LIST!$A$76,IF(L2950=LIST!$A$77,"",IF(L2950=LIST!$A$78,"",IF(L2950=LIST!$A$80,"",IF(L2950=LIST!$A$72,"",IF(L2950=LIST!$A$73,"",IF(L2950=LIST!$A$81,"",IF(L2950=LIST!$A$82,"",IF(L2950=LIST!$A$79,"",IF(K2950=LIST!$A$75,LIST!$A$75,ROUND(J2950*L2950,2)))))))))))))</f>
        <v/>
      </c>
      <c r="J2950" s="43">
        <f>IF(D2950="",0,IF(K2950=LIST!$A$75,0,IF(K2950=LIST!$A$76,0,IF(K2950=LIST!$A$77,0,IF(K2950=LIST!$A$78,0,(MIN(D2950,8)-K2950))))))</f>
        <v>0</v>
      </c>
      <c r="K2950" s="185" t="str">
        <f>IF(D2950="","",IF('CLAIM FORM'!$M$7="",0,IF(L2950=LIST!$A$78,0,IF('CLAIM FORM'!$M$7="R&amp;D",0,IF(E2950="",LIST!$A$75,IF(F2950=LIST!$F$30,0,IFERROR(((VLOOKUP(E2950,'TRAINING CODE'!B:D,3,FALSE)*MIN(D2950,8))),LIST!$A$76)))))))</f>
        <v/>
      </c>
      <c r="L2950" s="183" t="str">
        <f>IF(B2950="","",IF('CLAIM FORM'!$M$7="",LIST!$A$77,IFERROR(VLOOKUP(B2950,'PHR (Project Hourly Rate)'!B:G,6,FALSE),LIST!$A$78)))</f>
        <v/>
      </c>
    </row>
    <row r="2951" spans="1:12" ht="36" customHeight="1">
      <c r="A2951" s="184">
        <v>2949</v>
      </c>
      <c r="B2951" s="46"/>
      <c r="C2951" s="47"/>
      <c r="D2951" s="48"/>
      <c r="E2951" s="49"/>
      <c r="F2951" s="49"/>
      <c r="G2951" s="41" t="str">
        <f>IF(C2951="","",VLOOKUP(WEEKDAY(C2951),LIST!$A$15:$B$21,2,FALSE))</f>
        <v/>
      </c>
      <c r="H2951" s="42" t="str">
        <f>IF(B2951="","",IF(L2951=LIST!$A$80,LIST!$A$78,IF(L2951=LIST!$A$81,LIST!$A$78,IF(L2951=LIST!$A$82,LIST!$A$78,IF(IFERROR(VLOOKUP(B2951,'PHR (Project Hourly Rate)'!B:G,6,FALSE),LIST!$A$78)=0,LIST!$A$79,L2951)))))</f>
        <v/>
      </c>
      <c r="I2951" s="42" t="str">
        <f>IF(B2951="","",IF(L2951=LIST!$A$75,"",IF(K2951=LIST!$A$76,LIST!$A$76,IF(L2951=LIST!$A$77,"",IF(L2951=LIST!$A$78,"",IF(L2951=LIST!$A$80,"",IF(L2951=LIST!$A$72,"",IF(L2951=LIST!$A$73,"",IF(L2951=LIST!$A$81,"",IF(L2951=LIST!$A$82,"",IF(L2951=LIST!$A$79,"",IF(K2951=LIST!$A$75,LIST!$A$75,ROUND(J2951*L2951,2)))))))))))))</f>
        <v/>
      </c>
      <c r="J2951" s="43">
        <f>IF(D2951="",0,IF(K2951=LIST!$A$75,0,IF(K2951=LIST!$A$76,0,IF(K2951=LIST!$A$77,0,IF(K2951=LIST!$A$78,0,(MIN(D2951,8)-K2951))))))</f>
        <v>0</v>
      </c>
      <c r="K2951" s="185" t="str">
        <f>IF(D2951="","",IF('CLAIM FORM'!$M$7="",0,IF(L2951=LIST!$A$78,0,IF('CLAIM FORM'!$M$7="R&amp;D",0,IF(E2951="",LIST!$A$75,IF(F2951=LIST!$F$30,0,IFERROR(((VLOOKUP(E2951,'TRAINING CODE'!B:D,3,FALSE)*MIN(D2951,8))),LIST!$A$76)))))))</f>
        <v/>
      </c>
      <c r="L2951" s="183" t="str">
        <f>IF(B2951="","",IF('CLAIM FORM'!$M$7="",LIST!$A$77,IFERROR(VLOOKUP(B2951,'PHR (Project Hourly Rate)'!B:G,6,FALSE),LIST!$A$78)))</f>
        <v/>
      </c>
    </row>
    <row r="2952" spans="1:12" ht="36" customHeight="1">
      <c r="A2952" s="184">
        <v>2950</v>
      </c>
      <c r="B2952" s="46"/>
      <c r="C2952" s="47"/>
      <c r="D2952" s="48"/>
      <c r="E2952" s="49"/>
      <c r="F2952" s="49"/>
      <c r="G2952" s="41" t="str">
        <f>IF(C2952="","",VLOOKUP(WEEKDAY(C2952),LIST!$A$15:$B$21,2,FALSE))</f>
        <v/>
      </c>
      <c r="H2952" s="42" t="str">
        <f>IF(B2952="","",IF(L2952=LIST!$A$80,LIST!$A$78,IF(L2952=LIST!$A$81,LIST!$A$78,IF(L2952=LIST!$A$82,LIST!$A$78,IF(IFERROR(VLOOKUP(B2952,'PHR (Project Hourly Rate)'!B:G,6,FALSE),LIST!$A$78)=0,LIST!$A$79,L2952)))))</f>
        <v/>
      </c>
      <c r="I2952" s="42" t="str">
        <f>IF(B2952="","",IF(L2952=LIST!$A$75,"",IF(K2952=LIST!$A$76,LIST!$A$76,IF(L2952=LIST!$A$77,"",IF(L2952=LIST!$A$78,"",IF(L2952=LIST!$A$80,"",IF(L2952=LIST!$A$72,"",IF(L2952=LIST!$A$73,"",IF(L2952=LIST!$A$81,"",IF(L2952=LIST!$A$82,"",IF(L2952=LIST!$A$79,"",IF(K2952=LIST!$A$75,LIST!$A$75,ROUND(J2952*L2952,2)))))))))))))</f>
        <v/>
      </c>
      <c r="J2952" s="43">
        <f>IF(D2952="",0,IF(K2952=LIST!$A$75,0,IF(K2952=LIST!$A$76,0,IF(K2952=LIST!$A$77,0,IF(K2952=LIST!$A$78,0,(MIN(D2952,8)-K2952))))))</f>
        <v>0</v>
      </c>
      <c r="K2952" s="185" t="str">
        <f>IF(D2952="","",IF('CLAIM FORM'!$M$7="",0,IF(L2952=LIST!$A$78,0,IF('CLAIM FORM'!$M$7="R&amp;D",0,IF(E2952="",LIST!$A$75,IF(F2952=LIST!$F$30,0,IFERROR(((VLOOKUP(E2952,'TRAINING CODE'!B:D,3,FALSE)*MIN(D2952,8))),LIST!$A$76)))))))</f>
        <v/>
      </c>
      <c r="L2952" s="183" t="str">
        <f>IF(B2952="","",IF('CLAIM FORM'!$M$7="",LIST!$A$77,IFERROR(VLOOKUP(B2952,'PHR (Project Hourly Rate)'!B:G,6,FALSE),LIST!$A$78)))</f>
        <v/>
      </c>
    </row>
    <row r="2953" spans="1:12" ht="36" customHeight="1">
      <c r="A2953" s="184">
        <v>2951</v>
      </c>
      <c r="B2953" s="46"/>
      <c r="C2953" s="47"/>
      <c r="D2953" s="48"/>
      <c r="E2953" s="49"/>
      <c r="F2953" s="49"/>
      <c r="G2953" s="41" t="str">
        <f>IF(C2953="","",VLOOKUP(WEEKDAY(C2953),LIST!$A$15:$B$21,2,FALSE))</f>
        <v/>
      </c>
      <c r="H2953" s="42" t="str">
        <f>IF(B2953="","",IF(L2953=LIST!$A$80,LIST!$A$78,IF(L2953=LIST!$A$81,LIST!$A$78,IF(L2953=LIST!$A$82,LIST!$A$78,IF(IFERROR(VLOOKUP(B2953,'PHR (Project Hourly Rate)'!B:G,6,FALSE),LIST!$A$78)=0,LIST!$A$79,L2953)))))</f>
        <v/>
      </c>
      <c r="I2953" s="42" t="str">
        <f>IF(B2953="","",IF(L2953=LIST!$A$75,"",IF(K2953=LIST!$A$76,LIST!$A$76,IF(L2953=LIST!$A$77,"",IF(L2953=LIST!$A$78,"",IF(L2953=LIST!$A$80,"",IF(L2953=LIST!$A$72,"",IF(L2953=LIST!$A$73,"",IF(L2953=LIST!$A$81,"",IF(L2953=LIST!$A$82,"",IF(L2953=LIST!$A$79,"",IF(K2953=LIST!$A$75,LIST!$A$75,ROUND(J2953*L2953,2)))))))))))))</f>
        <v/>
      </c>
      <c r="J2953" s="43">
        <f>IF(D2953="",0,IF(K2953=LIST!$A$75,0,IF(K2953=LIST!$A$76,0,IF(K2953=LIST!$A$77,0,IF(K2953=LIST!$A$78,0,(MIN(D2953,8)-K2953))))))</f>
        <v>0</v>
      </c>
      <c r="K2953" s="185" t="str">
        <f>IF(D2953="","",IF('CLAIM FORM'!$M$7="",0,IF(L2953=LIST!$A$78,0,IF('CLAIM FORM'!$M$7="R&amp;D",0,IF(E2953="",LIST!$A$75,IF(F2953=LIST!$F$30,0,IFERROR(((VLOOKUP(E2953,'TRAINING CODE'!B:D,3,FALSE)*MIN(D2953,8))),LIST!$A$76)))))))</f>
        <v/>
      </c>
      <c r="L2953" s="183" t="str">
        <f>IF(B2953="","",IF('CLAIM FORM'!$M$7="",LIST!$A$77,IFERROR(VLOOKUP(B2953,'PHR (Project Hourly Rate)'!B:G,6,FALSE),LIST!$A$78)))</f>
        <v/>
      </c>
    </row>
    <row r="2954" spans="1:12" ht="36" customHeight="1">
      <c r="A2954" s="184">
        <v>2952</v>
      </c>
      <c r="B2954" s="46"/>
      <c r="C2954" s="47"/>
      <c r="D2954" s="48"/>
      <c r="E2954" s="49"/>
      <c r="F2954" s="49"/>
      <c r="G2954" s="41" t="str">
        <f>IF(C2954="","",VLOOKUP(WEEKDAY(C2954),LIST!$A$15:$B$21,2,FALSE))</f>
        <v/>
      </c>
      <c r="H2954" s="42" t="str">
        <f>IF(B2954="","",IF(L2954=LIST!$A$80,LIST!$A$78,IF(L2954=LIST!$A$81,LIST!$A$78,IF(L2954=LIST!$A$82,LIST!$A$78,IF(IFERROR(VLOOKUP(B2954,'PHR (Project Hourly Rate)'!B:G,6,FALSE),LIST!$A$78)=0,LIST!$A$79,L2954)))))</f>
        <v/>
      </c>
      <c r="I2954" s="42" t="str">
        <f>IF(B2954="","",IF(L2954=LIST!$A$75,"",IF(K2954=LIST!$A$76,LIST!$A$76,IF(L2954=LIST!$A$77,"",IF(L2954=LIST!$A$78,"",IF(L2954=LIST!$A$80,"",IF(L2954=LIST!$A$72,"",IF(L2954=LIST!$A$73,"",IF(L2954=LIST!$A$81,"",IF(L2954=LIST!$A$82,"",IF(L2954=LIST!$A$79,"",IF(K2954=LIST!$A$75,LIST!$A$75,ROUND(J2954*L2954,2)))))))))))))</f>
        <v/>
      </c>
      <c r="J2954" s="43">
        <f>IF(D2954="",0,IF(K2954=LIST!$A$75,0,IF(K2954=LIST!$A$76,0,IF(K2954=LIST!$A$77,0,IF(K2954=LIST!$A$78,0,(MIN(D2954,8)-K2954))))))</f>
        <v>0</v>
      </c>
      <c r="K2954" s="185" t="str">
        <f>IF(D2954="","",IF('CLAIM FORM'!$M$7="",0,IF(L2954=LIST!$A$78,0,IF('CLAIM FORM'!$M$7="R&amp;D",0,IF(E2954="",LIST!$A$75,IF(F2954=LIST!$F$30,0,IFERROR(((VLOOKUP(E2954,'TRAINING CODE'!B:D,3,FALSE)*MIN(D2954,8))),LIST!$A$76)))))))</f>
        <v/>
      </c>
      <c r="L2954" s="183" t="str">
        <f>IF(B2954="","",IF('CLAIM FORM'!$M$7="",LIST!$A$77,IFERROR(VLOOKUP(B2954,'PHR (Project Hourly Rate)'!B:G,6,FALSE),LIST!$A$78)))</f>
        <v/>
      </c>
    </row>
    <row r="2955" spans="1:12" ht="36" customHeight="1">
      <c r="A2955" s="184">
        <v>2953</v>
      </c>
      <c r="B2955" s="46"/>
      <c r="C2955" s="47"/>
      <c r="D2955" s="48"/>
      <c r="E2955" s="49"/>
      <c r="F2955" s="49"/>
      <c r="G2955" s="41" t="str">
        <f>IF(C2955="","",VLOOKUP(WEEKDAY(C2955),LIST!$A$15:$B$21,2,FALSE))</f>
        <v/>
      </c>
      <c r="H2955" s="42" t="str">
        <f>IF(B2955="","",IF(L2955=LIST!$A$80,LIST!$A$78,IF(L2955=LIST!$A$81,LIST!$A$78,IF(L2955=LIST!$A$82,LIST!$A$78,IF(IFERROR(VLOOKUP(B2955,'PHR (Project Hourly Rate)'!B:G,6,FALSE),LIST!$A$78)=0,LIST!$A$79,L2955)))))</f>
        <v/>
      </c>
      <c r="I2955" s="42" t="str">
        <f>IF(B2955="","",IF(L2955=LIST!$A$75,"",IF(K2955=LIST!$A$76,LIST!$A$76,IF(L2955=LIST!$A$77,"",IF(L2955=LIST!$A$78,"",IF(L2955=LIST!$A$80,"",IF(L2955=LIST!$A$72,"",IF(L2955=LIST!$A$73,"",IF(L2955=LIST!$A$81,"",IF(L2955=LIST!$A$82,"",IF(L2955=LIST!$A$79,"",IF(K2955=LIST!$A$75,LIST!$A$75,ROUND(J2955*L2955,2)))))))))))))</f>
        <v/>
      </c>
      <c r="J2955" s="43">
        <f>IF(D2955="",0,IF(K2955=LIST!$A$75,0,IF(K2955=LIST!$A$76,0,IF(K2955=LIST!$A$77,0,IF(K2955=LIST!$A$78,0,(MIN(D2955,8)-K2955))))))</f>
        <v>0</v>
      </c>
      <c r="K2955" s="185" t="str">
        <f>IF(D2955="","",IF('CLAIM FORM'!$M$7="",0,IF(L2955=LIST!$A$78,0,IF('CLAIM FORM'!$M$7="R&amp;D",0,IF(E2955="",LIST!$A$75,IF(F2955=LIST!$F$30,0,IFERROR(((VLOOKUP(E2955,'TRAINING CODE'!B:D,3,FALSE)*MIN(D2955,8))),LIST!$A$76)))))))</f>
        <v/>
      </c>
      <c r="L2955" s="183" t="str">
        <f>IF(B2955="","",IF('CLAIM FORM'!$M$7="",LIST!$A$77,IFERROR(VLOOKUP(B2955,'PHR (Project Hourly Rate)'!B:G,6,FALSE),LIST!$A$78)))</f>
        <v/>
      </c>
    </row>
    <row r="2956" spans="1:12" ht="36" customHeight="1">
      <c r="A2956" s="184">
        <v>2954</v>
      </c>
      <c r="B2956" s="46"/>
      <c r="C2956" s="47"/>
      <c r="D2956" s="48"/>
      <c r="E2956" s="49"/>
      <c r="F2956" s="49"/>
      <c r="G2956" s="41" t="str">
        <f>IF(C2956="","",VLOOKUP(WEEKDAY(C2956),LIST!$A$15:$B$21,2,FALSE))</f>
        <v/>
      </c>
      <c r="H2956" s="42" t="str">
        <f>IF(B2956="","",IF(L2956=LIST!$A$80,LIST!$A$78,IF(L2956=LIST!$A$81,LIST!$A$78,IF(L2956=LIST!$A$82,LIST!$A$78,IF(IFERROR(VLOOKUP(B2956,'PHR (Project Hourly Rate)'!B:G,6,FALSE),LIST!$A$78)=0,LIST!$A$79,L2956)))))</f>
        <v/>
      </c>
      <c r="I2956" s="42" t="str">
        <f>IF(B2956="","",IF(L2956=LIST!$A$75,"",IF(K2956=LIST!$A$76,LIST!$A$76,IF(L2956=LIST!$A$77,"",IF(L2956=LIST!$A$78,"",IF(L2956=LIST!$A$80,"",IF(L2956=LIST!$A$72,"",IF(L2956=LIST!$A$73,"",IF(L2956=LIST!$A$81,"",IF(L2956=LIST!$A$82,"",IF(L2956=LIST!$A$79,"",IF(K2956=LIST!$A$75,LIST!$A$75,ROUND(J2956*L2956,2)))))))))))))</f>
        <v/>
      </c>
      <c r="J2956" s="43">
        <f>IF(D2956="",0,IF(K2956=LIST!$A$75,0,IF(K2956=LIST!$A$76,0,IF(K2956=LIST!$A$77,0,IF(K2956=LIST!$A$78,0,(MIN(D2956,8)-K2956))))))</f>
        <v>0</v>
      </c>
      <c r="K2956" s="185" t="str">
        <f>IF(D2956="","",IF('CLAIM FORM'!$M$7="",0,IF(L2956=LIST!$A$78,0,IF('CLAIM FORM'!$M$7="R&amp;D",0,IF(E2956="",LIST!$A$75,IF(F2956=LIST!$F$30,0,IFERROR(((VLOOKUP(E2956,'TRAINING CODE'!B:D,3,FALSE)*MIN(D2956,8))),LIST!$A$76)))))))</f>
        <v/>
      </c>
      <c r="L2956" s="183" t="str">
        <f>IF(B2956="","",IF('CLAIM FORM'!$M$7="",LIST!$A$77,IFERROR(VLOOKUP(B2956,'PHR (Project Hourly Rate)'!B:G,6,FALSE),LIST!$A$78)))</f>
        <v/>
      </c>
    </row>
    <row r="2957" spans="1:12" ht="36" customHeight="1">
      <c r="A2957" s="184">
        <v>2955</v>
      </c>
      <c r="B2957" s="46"/>
      <c r="C2957" s="47"/>
      <c r="D2957" s="48"/>
      <c r="E2957" s="49"/>
      <c r="F2957" s="49"/>
      <c r="G2957" s="41" t="str">
        <f>IF(C2957="","",VLOOKUP(WEEKDAY(C2957),LIST!$A$15:$B$21,2,FALSE))</f>
        <v/>
      </c>
      <c r="H2957" s="42" t="str">
        <f>IF(B2957="","",IF(L2957=LIST!$A$80,LIST!$A$78,IF(L2957=LIST!$A$81,LIST!$A$78,IF(L2957=LIST!$A$82,LIST!$A$78,IF(IFERROR(VLOOKUP(B2957,'PHR (Project Hourly Rate)'!B:G,6,FALSE),LIST!$A$78)=0,LIST!$A$79,L2957)))))</f>
        <v/>
      </c>
      <c r="I2957" s="42" t="str">
        <f>IF(B2957="","",IF(L2957=LIST!$A$75,"",IF(K2957=LIST!$A$76,LIST!$A$76,IF(L2957=LIST!$A$77,"",IF(L2957=LIST!$A$78,"",IF(L2957=LIST!$A$80,"",IF(L2957=LIST!$A$72,"",IF(L2957=LIST!$A$73,"",IF(L2957=LIST!$A$81,"",IF(L2957=LIST!$A$82,"",IF(L2957=LIST!$A$79,"",IF(K2957=LIST!$A$75,LIST!$A$75,ROUND(J2957*L2957,2)))))))))))))</f>
        <v/>
      </c>
      <c r="J2957" s="43">
        <f>IF(D2957="",0,IF(K2957=LIST!$A$75,0,IF(K2957=LIST!$A$76,0,IF(K2957=LIST!$A$77,0,IF(K2957=LIST!$A$78,0,(MIN(D2957,8)-K2957))))))</f>
        <v>0</v>
      </c>
      <c r="K2957" s="185" t="str">
        <f>IF(D2957="","",IF('CLAIM FORM'!$M$7="",0,IF(L2957=LIST!$A$78,0,IF('CLAIM FORM'!$M$7="R&amp;D",0,IF(E2957="",LIST!$A$75,IF(F2957=LIST!$F$30,0,IFERROR(((VLOOKUP(E2957,'TRAINING CODE'!B:D,3,FALSE)*MIN(D2957,8))),LIST!$A$76)))))))</f>
        <v/>
      </c>
      <c r="L2957" s="183" t="str">
        <f>IF(B2957="","",IF('CLAIM FORM'!$M$7="",LIST!$A$77,IFERROR(VLOOKUP(B2957,'PHR (Project Hourly Rate)'!B:G,6,FALSE),LIST!$A$78)))</f>
        <v/>
      </c>
    </row>
    <row r="2958" spans="1:12" ht="36" customHeight="1">
      <c r="A2958" s="184">
        <v>2956</v>
      </c>
      <c r="B2958" s="46"/>
      <c r="C2958" s="47"/>
      <c r="D2958" s="48"/>
      <c r="E2958" s="49"/>
      <c r="F2958" s="49"/>
      <c r="G2958" s="41" t="str">
        <f>IF(C2958="","",VLOOKUP(WEEKDAY(C2958),LIST!$A$15:$B$21,2,FALSE))</f>
        <v/>
      </c>
      <c r="H2958" s="42" t="str">
        <f>IF(B2958="","",IF(L2958=LIST!$A$80,LIST!$A$78,IF(L2958=LIST!$A$81,LIST!$A$78,IF(L2958=LIST!$A$82,LIST!$A$78,IF(IFERROR(VLOOKUP(B2958,'PHR (Project Hourly Rate)'!B:G,6,FALSE),LIST!$A$78)=0,LIST!$A$79,L2958)))))</f>
        <v/>
      </c>
      <c r="I2958" s="42" t="str">
        <f>IF(B2958="","",IF(L2958=LIST!$A$75,"",IF(K2958=LIST!$A$76,LIST!$A$76,IF(L2958=LIST!$A$77,"",IF(L2958=LIST!$A$78,"",IF(L2958=LIST!$A$80,"",IF(L2958=LIST!$A$72,"",IF(L2958=LIST!$A$73,"",IF(L2958=LIST!$A$81,"",IF(L2958=LIST!$A$82,"",IF(L2958=LIST!$A$79,"",IF(K2958=LIST!$A$75,LIST!$A$75,ROUND(J2958*L2958,2)))))))))))))</f>
        <v/>
      </c>
      <c r="J2958" s="43">
        <f>IF(D2958="",0,IF(K2958=LIST!$A$75,0,IF(K2958=LIST!$A$76,0,IF(K2958=LIST!$A$77,0,IF(K2958=LIST!$A$78,0,(MIN(D2958,8)-K2958))))))</f>
        <v>0</v>
      </c>
      <c r="K2958" s="185" t="str">
        <f>IF(D2958="","",IF('CLAIM FORM'!$M$7="",0,IF(L2958=LIST!$A$78,0,IF('CLAIM FORM'!$M$7="R&amp;D",0,IF(E2958="",LIST!$A$75,IF(F2958=LIST!$F$30,0,IFERROR(((VLOOKUP(E2958,'TRAINING CODE'!B:D,3,FALSE)*MIN(D2958,8))),LIST!$A$76)))))))</f>
        <v/>
      </c>
      <c r="L2958" s="183" t="str">
        <f>IF(B2958="","",IF('CLAIM FORM'!$M$7="",LIST!$A$77,IFERROR(VLOOKUP(B2958,'PHR (Project Hourly Rate)'!B:G,6,FALSE),LIST!$A$78)))</f>
        <v/>
      </c>
    </row>
    <row r="2959" spans="1:12" ht="36" customHeight="1">
      <c r="A2959" s="184">
        <v>2957</v>
      </c>
      <c r="B2959" s="46"/>
      <c r="C2959" s="47"/>
      <c r="D2959" s="48"/>
      <c r="E2959" s="49"/>
      <c r="F2959" s="49"/>
      <c r="G2959" s="41" t="str">
        <f>IF(C2959="","",VLOOKUP(WEEKDAY(C2959),LIST!$A$15:$B$21,2,FALSE))</f>
        <v/>
      </c>
      <c r="H2959" s="42" t="str">
        <f>IF(B2959="","",IF(L2959=LIST!$A$80,LIST!$A$78,IF(L2959=LIST!$A$81,LIST!$A$78,IF(L2959=LIST!$A$82,LIST!$A$78,IF(IFERROR(VLOOKUP(B2959,'PHR (Project Hourly Rate)'!B:G,6,FALSE),LIST!$A$78)=0,LIST!$A$79,L2959)))))</f>
        <v/>
      </c>
      <c r="I2959" s="42" t="str">
        <f>IF(B2959="","",IF(L2959=LIST!$A$75,"",IF(K2959=LIST!$A$76,LIST!$A$76,IF(L2959=LIST!$A$77,"",IF(L2959=LIST!$A$78,"",IF(L2959=LIST!$A$80,"",IF(L2959=LIST!$A$72,"",IF(L2959=LIST!$A$73,"",IF(L2959=LIST!$A$81,"",IF(L2959=LIST!$A$82,"",IF(L2959=LIST!$A$79,"",IF(K2959=LIST!$A$75,LIST!$A$75,ROUND(J2959*L2959,2)))))))))))))</f>
        <v/>
      </c>
      <c r="J2959" s="43">
        <f>IF(D2959="",0,IF(K2959=LIST!$A$75,0,IF(K2959=LIST!$A$76,0,IF(K2959=LIST!$A$77,0,IF(K2959=LIST!$A$78,0,(MIN(D2959,8)-K2959))))))</f>
        <v>0</v>
      </c>
      <c r="K2959" s="185" t="str">
        <f>IF(D2959="","",IF('CLAIM FORM'!$M$7="",0,IF(L2959=LIST!$A$78,0,IF('CLAIM FORM'!$M$7="R&amp;D",0,IF(E2959="",LIST!$A$75,IF(F2959=LIST!$F$30,0,IFERROR(((VLOOKUP(E2959,'TRAINING CODE'!B:D,3,FALSE)*MIN(D2959,8))),LIST!$A$76)))))))</f>
        <v/>
      </c>
      <c r="L2959" s="183" t="str">
        <f>IF(B2959="","",IF('CLAIM FORM'!$M$7="",LIST!$A$77,IFERROR(VLOOKUP(B2959,'PHR (Project Hourly Rate)'!B:G,6,FALSE),LIST!$A$78)))</f>
        <v/>
      </c>
    </row>
    <row r="2960" spans="1:12" ht="36" customHeight="1">
      <c r="A2960" s="184">
        <v>2958</v>
      </c>
      <c r="B2960" s="46"/>
      <c r="C2960" s="47"/>
      <c r="D2960" s="48"/>
      <c r="E2960" s="49"/>
      <c r="F2960" s="49"/>
      <c r="G2960" s="41" t="str">
        <f>IF(C2960="","",VLOOKUP(WEEKDAY(C2960),LIST!$A$15:$B$21,2,FALSE))</f>
        <v/>
      </c>
      <c r="H2960" s="42" t="str">
        <f>IF(B2960="","",IF(L2960=LIST!$A$80,LIST!$A$78,IF(L2960=LIST!$A$81,LIST!$A$78,IF(L2960=LIST!$A$82,LIST!$A$78,IF(IFERROR(VLOOKUP(B2960,'PHR (Project Hourly Rate)'!B:G,6,FALSE),LIST!$A$78)=0,LIST!$A$79,L2960)))))</f>
        <v/>
      </c>
      <c r="I2960" s="42" t="str">
        <f>IF(B2960="","",IF(L2960=LIST!$A$75,"",IF(K2960=LIST!$A$76,LIST!$A$76,IF(L2960=LIST!$A$77,"",IF(L2960=LIST!$A$78,"",IF(L2960=LIST!$A$80,"",IF(L2960=LIST!$A$72,"",IF(L2960=LIST!$A$73,"",IF(L2960=LIST!$A$81,"",IF(L2960=LIST!$A$82,"",IF(L2960=LIST!$A$79,"",IF(K2960=LIST!$A$75,LIST!$A$75,ROUND(J2960*L2960,2)))))))))))))</f>
        <v/>
      </c>
      <c r="J2960" s="43">
        <f>IF(D2960="",0,IF(K2960=LIST!$A$75,0,IF(K2960=LIST!$A$76,0,IF(K2960=LIST!$A$77,0,IF(K2960=LIST!$A$78,0,(MIN(D2960,8)-K2960))))))</f>
        <v>0</v>
      </c>
      <c r="K2960" s="185" t="str">
        <f>IF(D2960="","",IF('CLAIM FORM'!$M$7="",0,IF(L2960=LIST!$A$78,0,IF('CLAIM FORM'!$M$7="R&amp;D",0,IF(E2960="",LIST!$A$75,IF(F2960=LIST!$F$30,0,IFERROR(((VLOOKUP(E2960,'TRAINING CODE'!B:D,3,FALSE)*MIN(D2960,8))),LIST!$A$76)))))))</f>
        <v/>
      </c>
      <c r="L2960" s="183" t="str">
        <f>IF(B2960="","",IF('CLAIM FORM'!$M$7="",LIST!$A$77,IFERROR(VLOOKUP(B2960,'PHR (Project Hourly Rate)'!B:G,6,FALSE),LIST!$A$78)))</f>
        <v/>
      </c>
    </row>
    <row r="2961" spans="1:12" ht="36" customHeight="1">
      <c r="A2961" s="184">
        <v>2959</v>
      </c>
      <c r="B2961" s="46"/>
      <c r="C2961" s="47"/>
      <c r="D2961" s="48"/>
      <c r="E2961" s="49"/>
      <c r="F2961" s="49"/>
      <c r="G2961" s="41" t="str">
        <f>IF(C2961="","",VLOOKUP(WEEKDAY(C2961),LIST!$A$15:$B$21,2,FALSE))</f>
        <v/>
      </c>
      <c r="H2961" s="42" t="str">
        <f>IF(B2961="","",IF(L2961=LIST!$A$80,LIST!$A$78,IF(L2961=LIST!$A$81,LIST!$A$78,IF(L2961=LIST!$A$82,LIST!$A$78,IF(IFERROR(VLOOKUP(B2961,'PHR (Project Hourly Rate)'!B:G,6,FALSE),LIST!$A$78)=0,LIST!$A$79,L2961)))))</f>
        <v/>
      </c>
      <c r="I2961" s="42" t="str">
        <f>IF(B2961="","",IF(L2961=LIST!$A$75,"",IF(K2961=LIST!$A$76,LIST!$A$76,IF(L2961=LIST!$A$77,"",IF(L2961=LIST!$A$78,"",IF(L2961=LIST!$A$80,"",IF(L2961=LIST!$A$72,"",IF(L2961=LIST!$A$73,"",IF(L2961=LIST!$A$81,"",IF(L2961=LIST!$A$82,"",IF(L2961=LIST!$A$79,"",IF(K2961=LIST!$A$75,LIST!$A$75,ROUND(J2961*L2961,2)))))))))))))</f>
        <v/>
      </c>
      <c r="J2961" s="43">
        <f>IF(D2961="",0,IF(K2961=LIST!$A$75,0,IF(K2961=LIST!$A$76,0,IF(K2961=LIST!$A$77,0,IF(K2961=LIST!$A$78,0,(MIN(D2961,8)-K2961))))))</f>
        <v>0</v>
      </c>
      <c r="K2961" s="185" t="str">
        <f>IF(D2961="","",IF('CLAIM FORM'!$M$7="",0,IF(L2961=LIST!$A$78,0,IF('CLAIM FORM'!$M$7="R&amp;D",0,IF(E2961="",LIST!$A$75,IF(F2961=LIST!$F$30,0,IFERROR(((VLOOKUP(E2961,'TRAINING CODE'!B:D,3,FALSE)*MIN(D2961,8))),LIST!$A$76)))))))</f>
        <v/>
      </c>
      <c r="L2961" s="183" t="str">
        <f>IF(B2961="","",IF('CLAIM FORM'!$M$7="",LIST!$A$77,IFERROR(VLOOKUP(B2961,'PHR (Project Hourly Rate)'!B:G,6,FALSE),LIST!$A$78)))</f>
        <v/>
      </c>
    </row>
    <row r="2962" spans="1:12" ht="36" customHeight="1">
      <c r="A2962" s="184">
        <v>2960</v>
      </c>
      <c r="B2962" s="46"/>
      <c r="C2962" s="47"/>
      <c r="D2962" s="48"/>
      <c r="E2962" s="49"/>
      <c r="F2962" s="49"/>
      <c r="G2962" s="41" t="str">
        <f>IF(C2962="","",VLOOKUP(WEEKDAY(C2962),LIST!$A$15:$B$21,2,FALSE))</f>
        <v/>
      </c>
      <c r="H2962" s="42" t="str">
        <f>IF(B2962="","",IF(L2962=LIST!$A$80,LIST!$A$78,IF(L2962=LIST!$A$81,LIST!$A$78,IF(L2962=LIST!$A$82,LIST!$A$78,IF(IFERROR(VLOOKUP(B2962,'PHR (Project Hourly Rate)'!B:G,6,FALSE),LIST!$A$78)=0,LIST!$A$79,L2962)))))</f>
        <v/>
      </c>
      <c r="I2962" s="42" t="str">
        <f>IF(B2962="","",IF(L2962=LIST!$A$75,"",IF(K2962=LIST!$A$76,LIST!$A$76,IF(L2962=LIST!$A$77,"",IF(L2962=LIST!$A$78,"",IF(L2962=LIST!$A$80,"",IF(L2962=LIST!$A$72,"",IF(L2962=LIST!$A$73,"",IF(L2962=LIST!$A$81,"",IF(L2962=LIST!$A$82,"",IF(L2962=LIST!$A$79,"",IF(K2962=LIST!$A$75,LIST!$A$75,ROUND(J2962*L2962,2)))))))))))))</f>
        <v/>
      </c>
      <c r="J2962" s="43">
        <f>IF(D2962="",0,IF(K2962=LIST!$A$75,0,IF(K2962=LIST!$A$76,0,IF(K2962=LIST!$A$77,0,IF(K2962=LIST!$A$78,0,(MIN(D2962,8)-K2962))))))</f>
        <v>0</v>
      </c>
      <c r="K2962" s="185" t="str">
        <f>IF(D2962="","",IF('CLAIM FORM'!$M$7="",0,IF(L2962=LIST!$A$78,0,IF('CLAIM FORM'!$M$7="R&amp;D",0,IF(E2962="",LIST!$A$75,IF(F2962=LIST!$F$30,0,IFERROR(((VLOOKUP(E2962,'TRAINING CODE'!B:D,3,FALSE)*MIN(D2962,8))),LIST!$A$76)))))))</f>
        <v/>
      </c>
      <c r="L2962" s="183" t="str">
        <f>IF(B2962="","",IF('CLAIM FORM'!$M$7="",LIST!$A$77,IFERROR(VLOOKUP(B2962,'PHR (Project Hourly Rate)'!B:G,6,FALSE),LIST!$A$78)))</f>
        <v/>
      </c>
    </row>
    <row r="2963" spans="1:12" ht="36" customHeight="1">
      <c r="A2963" s="184">
        <v>2961</v>
      </c>
      <c r="B2963" s="46"/>
      <c r="C2963" s="47"/>
      <c r="D2963" s="48"/>
      <c r="E2963" s="49"/>
      <c r="F2963" s="49"/>
      <c r="G2963" s="41" t="str">
        <f>IF(C2963="","",VLOOKUP(WEEKDAY(C2963),LIST!$A$15:$B$21,2,FALSE))</f>
        <v/>
      </c>
      <c r="H2963" s="42" t="str">
        <f>IF(B2963="","",IF(L2963=LIST!$A$80,LIST!$A$78,IF(L2963=LIST!$A$81,LIST!$A$78,IF(L2963=LIST!$A$82,LIST!$A$78,IF(IFERROR(VLOOKUP(B2963,'PHR (Project Hourly Rate)'!B:G,6,FALSE),LIST!$A$78)=0,LIST!$A$79,L2963)))))</f>
        <v/>
      </c>
      <c r="I2963" s="42" t="str">
        <f>IF(B2963="","",IF(L2963=LIST!$A$75,"",IF(K2963=LIST!$A$76,LIST!$A$76,IF(L2963=LIST!$A$77,"",IF(L2963=LIST!$A$78,"",IF(L2963=LIST!$A$80,"",IF(L2963=LIST!$A$72,"",IF(L2963=LIST!$A$73,"",IF(L2963=LIST!$A$81,"",IF(L2963=LIST!$A$82,"",IF(L2963=LIST!$A$79,"",IF(K2963=LIST!$A$75,LIST!$A$75,ROUND(J2963*L2963,2)))))))))))))</f>
        <v/>
      </c>
      <c r="J2963" s="43">
        <f>IF(D2963="",0,IF(K2963=LIST!$A$75,0,IF(K2963=LIST!$A$76,0,IF(K2963=LIST!$A$77,0,IF(K2963=LIST!$A$78,0,(MIN(D2963,8)-K2963))))))</f>
        <v>0</v>
      </c>
      <c r="K2963" s="185" t="str">
        <f>IF(D2963="","",IF('CLAIM FORM'!$M$7="",0,IF(L2963=LIST!$A$78,0,IF('CLAIM FORM'!$M$7="R&amp;D",0,IF(E2963="",LIST!$A$75,IF(F2963=LIST!$F$30,0,IFERROR(((VLOOKUP(E2963,'TRAINING CODE'!B:D,3,FALSE)*MIN(D2963,8))),LIST!$A$76)))))))</f>
        <v/>
      </c>
      <c r="L2963" s="183" t="str">
        <f>IF(B2963="","",IF('CLAIM FORM'!$M$7="",LIST!$A$77,IFERROR(VLOOKUP(B2963,'PHR (Project Hourly Rate)'!B:G,6,FALSE),LIST!$A$78)))</f>
        <v/>
      </c>
    </row>
    <row r="2964" spans="1:12" ht="36" customHeight="1">
      <c r="A2964" s="184">
        <v>2962</v>
      </c>
      <c r="B2964" s="46"/>
      <c r="C2964" s="47"/>
      <c r="D2964" s="48"/>
      <c r="E2964" s="49"/>
      <c r="F2964" s="49"/>
      <c r="G2964" s="41" t="str">
        <f>IF(C2964="","",VLOOKUP(WEEKDAY(C2964),LIST!$A$15:$B$21,2,FALSE))</f>
        <v/>
      </c>
      <c r="H2964" s="42" t="str">
        <f>IF(B2964="","",IF(L2964=LIST!$A$80,LIST!$A$78,IF(L2964=LIST!$A$81,LIST!$A$78,IF(L2964=LIST!$A$82,LIST!$A$78,IF(IFERROR(VLOOKUP(B2964,'PHR (Project Hourly Rate)'!B:G,6,FALSE),LIST!$A$78)=0,LIST!$A$79,L2964)))))</f>
        <v/>
      </c>
      <c r="I2964" s="42" t="str">
        <f>IF(B2964="","",IF(L2964=LIST!$A$75,"",IF(K2964=LIST!$A$76,LIST!$A$76,IF(L2964=LIST!$A$77,"",IF(L2964=LIST!$A$78,"",IF(L2964=LIST!$A$80,"",IF(L2964=LIST!$A$72,"",IF(L2964=LIST!$A$73,"",IF(L2964=LIST!$A$81,"",IF(L2964=LIST!$A$82,"",IF(L2964=LIST!$A$79,"",IF(K2964=LIST!$A$75,LIST!$A$75,ROUND(J2964*L2964,2)))))))))))))</f>
        <v/>
      </c>
      <c r="J2964" s="43">
        <f>IF(D2964="",0,IF(K2964=LIST!$A$75,0,IF(K2964=LIST!$A$76,0,IF(K2964=LIST!$A$77,0,IF(K2964=LIST!$A$78,0,(MIN(D2964,8)-K2964))))))</f>
        <v>0</v>
      </c>
      <c r="K2964" s="185" t="str">
        <f>IF(D2964="","",IF('CLAIM FORM'!$M$7="",0,IF(L2964=LIST!$A$78,0,IF('CLAIM FORM'!$M$7="R&amp;D",0,IF(E2964="",LIST!$A$75,IF(F2964=LIST!$F$30,0,IFERROR(((VLOOKUP(E2964,'TRAINING CODE'!B:D,3,FALSE)*MIN(D2964,8))),LIST!$A$76)))))))</f>
        <v/>
      </c>
      <c r="L2964" s="183" t="str">
        <f>IF(B2964="","",IF('CLAIM FORM'!$M$7="",LIST!$A$77,IFERROR(VLOOKUP(B2964,'PHR (Project Hourly Rate)'!B:G,6,FALSE),LIST!$A$78)))</f>
        <v/>
      </c>
    </row>
    <row r="2965" spans="1:12" ht="36" customHeight="1">
      <c r="A2965" s="184">
        <v>2963</v>
      </c>
      <c r="B2965" s="46"/>
      <c r="C2965" s="47"/>
      <c r="D2965" s="48"/>
      <c r="E2965" s="49"/>
      <c r="F2965" s="49"/>
      <c r="G2965" s="41" t="str">
        <f>IF(C2965="","",VLOOKUP(WEEKDAY(C2965),LIST!$A$15:$B$21,2,FALSE))</f>
        <v/>
      </c>
      <c r="H2965" s="42" t="str">
        <f>IF(B2965="","",IF(L2965=LIST!$A$80,LIST!$A$78,IF(L2965=LIST!$A$81,LIST!$A$78,IF(L2965=LIST!$A$82,LIST!$A$78,IF(IFERROR(VLOOKUP(B2965,'PHR (Project Hourly Rate)'!B:G,6,FALSE),LIST!$A$78)=0,LIST!$A$79,L2965)))))</f>
        <v/>
      </c>
      <c r="I2965" s="42" t="str">
        <f>IF(B2965="","",IF(L2965=LIST!$A$75,"",IF(K2965=LIST!$A$76,LIST!$A$76,IF(L2965=LIST!$A$77,"",IF(L2965=LIST!$A$78,"",IF(L2965=LIST!$A$80,"",IF(L2965=LIST!$A$72,"",IF(L2965=LIST!$A$73,"",IF(L2965=LIST!$A$81,"",IF(L2965=LIST!$A$82,"",IF(L2965=LIST!$A$79,"",IF(K2965=LIST!$A$75,LIST!$A$75,ROUND(J2965*L2965,2)))))))))))))</f>
        <v/>
      </c>
      <c r="J2965" s="43">
        <f>IF(D2965="",0,IF(K2965=LIST!$A$75,0,IF(K2965=LIST!$A$76,0,IF(K2965=LIST!$A$77,0,IF(K2965=LIST!$A$78,0,(MIN(D2965,8)-K2965))))))</f>
        <v>0</v>
      </c>
      <c r="K2965" s="185" t="str">
        <f>IF(D2965="","",IF('CLAIM FORM'!$M$7="",0,IF(L2965=LIST!$A$78,0,IF('CLAIM FORM'!$M$7="R&amp;D",0,IF(E2965="",LIST!$A$75,IF(F2965=LIST!$F$30,0,IFERROR(((VLOOKUP(E2965,'TRAINING CODE'!B:D,3,FALSE)*MIN(D2965,8))),LIST!$A$76)))))))</f>
        <v/>
      </c>
      <c r="L2965" s="183" t="str">
        <f>IF(B2965="","",IF('CLAIM FORM'!$M$7="",LIST!$A$77,IFERROR(VLOOKUP(B2965,'PHR (Project Hourly Rate)'!B:G,6,FALSE),LIST!$A$78)))</f>
        <v/>
      </c>
    </row>
    <row r="2966" spans="1:12" ht="36" customHeight="1">
      <c r="A2966" s="184">
        <v>2964</v>
      </c>
      <c r="B2966" s="46"/>
      <c r="C2966" s="47"/>
      <c r="D2966" s="48"/>
      <c r="E2966" s="49"/>
      <c r="F2966" s="49"/>
      <c r="G2966" s="41" t="str">
        <f>IF(C2966="","",VLOOKUP(WEEKDAY(C2966),LIST!$A$15:$B$21,2,FALSE))</f>
        <v/>
      </c>
      <c r="H2966" s="42" t="str">
        <f>IF(B2966="","",IF(L2966=LIST!$A$80,LIST!$A$78,IF(L2966=LIST!$A$81,LIST!$A$78,IF(L2966=LIST!$A$82,LIST!$A$78,IF(IFERROR(VLOOKUP(B2966,'PHR (Project Hourly Rate)'!B:G,6,FALSE),LIST!$A$78)=0,LIST!$A$79,L2966)))))</f>
        <v/>
      </c>
      <c r="I2966" s="42" t="str">
        <f>IF(B2966="","",IF(L2966=LIST!$A$75,"",IF(K2966=LIST!$A$76,LIST!$A$76,IF(L2966=LIST!$A$77,"",IF(L2966=LIST!$A$78,"",IF(L2966=LIST!$A$80,"",IF(L2966=LIST!$A$72,"",IF(L2966=LIST!$A$73,"",IF(L2966=LIST!$A$81,"",IF(L2966=LIST!$A$82,"",IF(L2966=LIST!$A$79,"",IF(K2966=LIST!$A$75,LIST!$A$75,ROUND(J2966*L2966,2)))))))))))))</f>
        <v/>
      </c>
      <c r="J2966" s="43">
        <f>IF(D2966="",0,IF(K2966=LIST!$A$75,0,IF(K2966=LIST!$A$76,0,IF(K2966=LIST!$A$77,0,IF(K2966=LIST!$A$78,0,(MIN(D2966,8)-K2966))))))</f>
        <v>0</v>
      </c>
      <c r="K2966" s="185" t="str">
        <f>IF(D2966="","",IF('CLAIM FORM'!$M$7="",0,IF(L2966=LIST!$A$78,0,IF('CLAIM FORM'!$M$7="R&amp;D",0,IF(E2966="",LIST!$A$75,IF(F2966=LIST!$F$30,0,IFERROR(((VLOOKUP(E2966,'TRAINING CODE'!B:D,3,FALSE)*MIN(D2966,8))),LIST!$A$76)))))))</f>
        <v/>
      </c>
      <c r="L2966" s="183" t="str">
        <f>IF(B2966="","",IF('CLAIM FORM'!$M$7="",LIST!$A$77,IFERROR(VLOOKUP(B2966,'PHR (Project Hourly Rate)'!B:G,6,FALSE),LIST!$A$78)))</f>
        <v/>
      </c>
    </row>
    <row r="2967" spans="1:12" ht="36" customHeight="1">
      <c r="A2967" s="184">
        <v>2965</v>
      </c>
      <c r="B2967" s="46"/>
      <c r="C2967" s="47"/>
      <c r="D2967" s="48"/>
      <c r="E2967" s="49"/>
      <c r="F2967" s="49"/>
      <c r="G2967" s="41" t="str">
        <f>IF(C2967="","",VLOOKUP(WEEKDAY(C2967),LIST!$A$15:$B$21,2,FALSE))</f>
        <v/>
      </c>
      <c r="H2967" s="42" t="str">
        <f>IF(B2967="","",IF(L2967=LIST!$A$80,LIST!$A$78,IF(L2967=LIST!$A$81,LIST!$A$78,IF(L2967=LIST!$A$82,LIST!$A$78,IF(IFERROR(VLOOKUP(B2967,'PHR (Project Hourly Rate)'!B:G,6,FALSE),LIST!$A$78)=0,LIST!$A$79,L2967)))))</f>
        <v/>
      </c>
      <c r="I2967" s="42" t="str">
        <f>IF(B2967="","",IF(L2967=LIST!$A$75,"",IF(K2967=LIST!$A$76,LIST!$A$76,IF(L2967=LIST!$A$77,"",IF(L2967=LIST!$A$78,"",IF(L2967=LIST!$A$80,"",IF(L2967=LIST!$A$72,"",IF(L2967=LIST!$A$73,"",IF(L2967=LIST!$A$81,"",IF(L2967=LIST!$A$82,"",IF(L2967=LIST!$A$79,"",IF(K2967=LIST!$A$75,LIST!$A$75,ROUND(J2967*L2967,2)))))))))))))</f>
        <v/>
      </c>
      <c r="J2967" s="43">
        <f>IF(D2967="",0,IF(K2967=LIST!$A$75,0,IF(K2967=LIST!$A$76,0,IF(K2967=LIST!$A$77,0,IF(K2967=LIST!$A$78,0,(MIN(D2967,8)-K2967))))))</f>
        <v>0</v>
      </c>
      <c r="K2967" s="185" t="str">
        <f>IF(D2967="","",IF('CLAIM FORM'!$M$7="",0,IF(L2967=LIST!$A$78,0,IF('CLAIM FORM'!$M$7="R&amp;D",0,IF(E2967="",LIST!$A$75,IF(F2967=LIST!$F$30,0,IFERROR(((VLOOKUP(E2967,'TRAINING CODE'!B:D,3,FALSE)*MIN(D2967,8))),LIST!$A$76)))))))</f>
        <v/>
      </c>
      <c r="L2967" s="183" t="str">
        <f>IF(B2967="","",IF('CLAIM FORM'!$M$7="",LIST!$A$77,IFERROR(VLOOKUP(B2967,'PHR (Project Hourly Rate)'!B:G,6,FALSE),LIST!$A$78)))</f>
        <v/>
      </c>
    </row>
    <row r="2968" spans="1:12" ht="36" customHeight="1">
      <c r="A2968" s="184">
        <v>2966</v>
      </c>
      <c r="B2968" s="46"/>
      <c r="C2968" s="47"/>
      <c r="D2968" s="48"/>
      <c r="E2968" s="49"/>
      <c r="F2968" s="49"/>
      <c r="G2968" s="41" t="str">
        <f>IF(C2968="","",VLOOKUP(WEEKDAY(C2968),LIST!$A$15:$B$21,2,FALSE))</f>
        <v/>
      </c>
      <c r="H2968" s="42" t="str">
        <f>IF(B2968="","",IF(L2968=LIST!$A$80,LIST!$A$78,IF(L2968=LIST!$A$81,LIST!$A$78,IF(L2968=LIST!$A$82,LIST!$A$78,IF(IFERROR(VLOOKUP(B2968,'PHR (Project Hourly Rate)'!B:G,6,FALSE),LIST!$A$78)=0,LIST!$A$79,L2968)))))</f>
        <v/>
      </c>
      <c r="I2968" s="42" t="str">
        <f>IF(B2968="","",IF(L2968=LIST!$A$75,"",IF(K2968=LIST!$A$76,LIST!$A$76,IF(L2968=LIST!$A$77,"",IF(L2968=LIST!$A$78,"",IF(L2968=LIST!$A$80,"",IF(L2968=LIST!$A$72,"",IF(L2968=LIST!$A$73,"",IF(L2968=LIST!$A$81,"",IF(L2968=LIST!$A$82,"",IF(L2968=LIST!$A$79,"",IF(K2968=LIST!$A$75,LIST!$A$75,ROUND(J2968*L2968,2)))))))))))))</f>
        <v/>
      </c>
      <c r="J2968" s="43">
        <f>IF(D2968="",0,IF(K2968=LIST!$A$75,0,IF(K2968=LIST!$A$76,0,IF(K2968=LIST!$A$77,0,IF(K2968=LIST!$A$78,0,(MIN(D2968,8)-K2968))))))</f>
        <v>0</v>
      </c>
      <c r="K2968" s="185" t="str">
        <f>IF(D2968="","",IF('CLAIM FORM'!$M$7="",0,IF(L2968=LIST!$A$78,0,IF('CLAIM FORM'!$M$7="R&amp;D",0,IF(E2968="",LIST!$A$75,IF(F2968=LIST!$F$30,0,IFERROR(((VLOOKUP(E2968,'TRAINING CODE'!B:D,3,FALSE)*MIN(D2968,8))),LIST!$A$76)))))))</f>
        <v/>
      </c>
      <c r="L2968" s="183" t="str">
        <f>IF(B2968="","",IF('CLAIM FORM'!$M$7="",LIST!$A$77,IFERROR(VLOOKUP(B2968,'PHR (Project Hourly Rate)'!B:G,6,FALSE),LIST!$A$78)))</f>
        <v/>
      </c>
    </row>
    <row r="2969" spans="1:12" ht="36" customHeight="1">
      <c r="A2969" s="184">
        <v>2967</v>
      </c>
      <c r="B2969" s="46"/>
      <c r="C2969" s="47"/>
      <c r="D2969" s="48"/>
      <c r="E2969" s="49"/>
      <c r="F2969" s="49"/>
      <c r="G2969" s="41" t="str">
        <f>IF(C2969="","",VLOOKUP(WEEKDAY(C2969),LIST!$A$15:$B$21,2,FALSE))</f>
        <v/>
      </c>
      <c r="H2969" s="42" t="str">
        <f>IF(B2969="","",IF(L2969=LIST!$A$80,LIST!$A$78,IF(L2969=LIST!$A$81,LIST!$A$78,IF(L2969=LIST!$A$82,LIST!$A$78,IF(IFERROR(VLOOKUP(B2969,'PHR (Project Hourly Rate)'!B:G,6,FALSE),LIST!$A$78)=0,LIST!$A$79,L2969)))))</f>
        <v/>
      </c>
      <c r="I2969" s="42" t="str">
        <f>IF(B2969="","",IF(L2969=LIST!$A$75,"",IF(K2969=LIST!$A$76,LIST!$A$76,IF(L2969=LIST!$A$77,"",IF(L2969=LIST!$A$78,"",IF(L2969=LIST!$A$80,"",IF(L2969=LIST!$A$72,"",IF(L2969=LIST!$A$73,"",IF(L2969=LIST!$A$81,"",IF(L2969=LIST!$A$82,"",IF(L2969=LIST!$A$79,"",IF(K2969=LIST!$A$75,LIST!$A$75,ROUND(J2969*L2969,2)))))))))))))</f>
        <v/>
      </c>
      <c r="J2969" s="43">
        <f>IF(D2969="",0,IF(K2969=LIST!$A$75,0,IF(K2969=LIST!$A$76,0,IF(K2969=LIST!$A$77,0,IF(K2969=LIST!$A$78,0,(MIN(D2969,8)-K2969))))))</f>
        <v>0</v>
      </c>
      <c r="K2969" s="185" t="str">
        <f>IF(D2969="","",IF('CLAIM FORM'!$M$7="",0,IF(L2969=LIST!$A$78,0,IF('CLAIM FORM'!$M$7="R&amp;D",0,IF(E2969="",LIST!$A$75,IF(F2969=LIST!$F$30,0,IFERROR(((VLOOKUP(E2969,'TRAINING CODE'!B:D,3,FALSE)*MIN(D2969,8))),LIST!$A$76)))))))</f>
        <v/>
      </c>
      <c r="L2969" s="183" t="str">
        <f>IF(B2969="","",IF('CLAIM FORM'!$M$7="",LIST!$A$77,IFERROR(VLOOKUP(B2969,'PHR (Project Hourly Rate)'!B:G,6,FALSE),LIST!$A$78)))</f>
        <v/>
      </c>
    </row>
    <row r="2970" spans="1:12" ht="36" customHeight="1">
      <c r="A2970" s="184">
        <v>2968</v>
      </c>
      <c r="B2970" s="46"/>
      <c r="C2970" s="47"/>
      <c r="D2970" s="48"/>
      <c r="E2970" s="49"/>
      <c r="F2970" s="49"/>
      <c r="G2970" s="41" t="str">
        <f>IF(C2970="","",VLOOKUP(WEEKDAY(C2970),LIST!$A$15:$B$21,2,FALSE))</f>
        <v/>
      </c>
      <c r="H2970" s="42" t="str">
        <f>IF(B2970="","",IF(L2970=LIST!$A$80,LIST!$A$78,IF(L2970=LIST!$A$81,LIST!$A$78,IF(L2970=LIST!$A$82,LIST!$A$78,IF(IFERROR(VLOOKUP(B2970,'PHR (Project Hourly Rate)'!B:G,6,FALSE),LIST!$A$78)=0,LIST!$A$79,L2970)))))</f>
        <v/>
      </c>
      <c r="I2970" s="42" t="str">
        <f>IF(B2970="","",IF(L2970=LIST!$A$75,"",IF(K2970=LIST!$A$76,LIST!$A$76,IF(L2970=LIST!$A$77,"",IF(L2970=LIST!$A$78,"",IF(L2970=LIST!$A$80,"",IF(L2970=LIST!$A$72,"",IF(L2970=LIST!$A$73,"",IF(L2970=LIST!$A$81,"",IF(L2970=LIST!$A$82,"",IF(L2970=LIST!$A$79,"",IF(K2970=LIST!$A$75,LIST!$A$75,ROUND(J2970*L2970,2)))))))))))))</f>
        <v/>
      </c>
      <c r="J2970" s="43">
        <f>IF(D2970="",0,IF(K2970=LIST!$A$75,0,IF(K2970=LIST!$A$76,0,IF(K2970=LIST!$A$77,0,IF(K2970=LIST!$A$78,0,(MIN(D2970,8)-K2970))))))</f>
        <v>0</v>
      </c>
      <c r="K2970" s="185" t="str">
        <f>IF(D2970="","",IF('CLAIM FORM'!$M$7="",0,IF(L2970=LIST!$A$78,0,IF('CLAIM FORM'!$M$7="R&amp;D",0,IF(E2970="",LIST!$A$75,IF(F2970=LIST!$F$30,0,IFERROR(((VLOOKUP(E2970,'TRAINING CODE'!B:D,3,FALSE)*MIN(D2970,8))),LIST!$A$76)))))))</f>
        <v/>
      </c>
      <c r="L2970" s="183" t="str">
        <f>IF(B2970="","",IF('CLAIM FORM'!$M$7="",LIST!$A$77,IFERROR(VLOOKUP(B2970,'PHR (Project Hourly Rate)'!B:G,6,FALSE),LIST!$A$78)))</f>
        <v/>
      </c>
    </row>
    <row r="2971" spans="1:12" ht="36" customHeight="1">
      <c r="A2971" s="184">
        <v>2969</v>
      </c>
      <c r="B2971" s="46"/>
      <c r="C2971" s="47"/>
      <c r="D2971" s="48"/>
      <c r="E2971" s="49"/>
      <c r="F2971" s="49"/>
      <c r="G2971" s="41" t="str">
        <f>IF(C2971="","",VLOOKUP(WEEKDAY(C2971),LIST!$A$15:$B$21,2,FALSE))</f>
        <v/>
      </c>
      <c r="H2971" s="42" t="str">
        <f>IF(B2971="","",IF(L2971=LIST!$A$80,LIST!$A$78,IF(L2971=LIST!$A$81,LIST!$A$78,IF(L2971=LIST!$A$82,LIST!$A$78,IF(IFERROR(VLOOKUP(B2971,'PHR (Project Hourly Rate)'!B:G,6,FALSE),LIST!$A$78)=0,LIST!$A$79,L2971)))))</f>
        <v/>
      </c>
      <c r="I2971" s="42" t="str">
        <f>IF(B2971="","",IF(L2971=LIST!$A$75,"",IF(K2971=LIST!$A$76,LIST!$A$76,IF(L2971=LIST!$A$77,"",IF(L2971=LIST!$A$78,"",IF(L2971=LIST!$A$80,"",IF(L2971=LIST!$A$72,"",IF(L2971=LIST!$A$73,"",IF(L2971=LIST!$A$81,"",IF(L2971=LIST!$A$82,"",IF(L2971=LIST!$A$79,"",IF(K2971=LIST!$A$75,LIST!$A$75,ROUND(J2971*L2971,2)))))))))))))</f>
        <v/>
      </c>
      <c r="J2971" s="43">
        <f>IF(D2971="",0,IF(K2971=LIST!$A$75,0,IF(K2971=LIST!$A$76,0,IF(K2971=LIST!$A$77,0,IF(K2971=LIST!$A$78,0,(MIN(D2971,8)-K2971))))))</f>
        <v>0</v>
      </c>
      <c r="K2971" s="185" t="str">
        <f>IF(D2971="","",IF('CLAIM FORM'!$M$7="",0,IF(L2971=LIST!$A$78,0,IF('CLAIM FORM'!$M$7="R&amp;D",0,IF(E2971="",LIST!$A$75,IF(F2971=LIST!$F$30,0,IFERROR(((VLOOKUP(E2971,'TRAINING CODE'!B:D,3,FALSE)*MIN(D2971,8))),LIST!$A$76)))))))</f>
        <v/>
      </c>
      <c r="L2971" s="183" t="str">
        <f>IF(B2971="","",IF('CLAIM FORM'!$M$7="",LIST!$A$77,IFERROR(VLOOKUP(B2971,'PHR (Project Hourly Rate)'!B:G,6,FALSE),LIST!$A$78)))</f>
        <v/>
      </c>
    </row>
    <row r="2972" spans="1:12" ht="36" customHeight="1">
      <c r="A2972" s="184">
        <v>2970</v>
      </c>
      <c r="B2972" s="46"/>
      <c r="C2972" s="47"/>
      <c r="D2972" s="48"/>
      <c r="E2972" s="49"/>
      <c r="F2972" s="49"/>
      <c r="G2972" s="41" t="str">
        <f>IF(C2972="","",VLOOKUP(WEEKDAY(C2972),LIST!$A$15:$B$21,2,FALSE))</f>
        <v/>
      </c>
      <c r="H2972" s="42" t="str">
        <f>IF(B2972="","",IF(L2972=LIST!$A$80,LIST!$A$78,IF(L2972=LIST!$A$81,LIST!$A$78,IF(L2972=LIST!$A$82,LIST!$A$78,IF(IFERROR(VLOOKUP(B2972,'PHR (Project Hourly Rate)'!B:G,6,FALSE),LIST!$A$78)=0,LIST!$A$79,L2972)))))</f>
        <v/>
      </c>
      <c r="I2972" s="42" t="str">
        <f>IF(B2972="","",IF(L2972=LIST!$A$75,"",IF(K2972=LIST!$A$76,LIST!$A$76,IF(L2972=LIST!$A$77,"",IF(L2972=LIST!$A$78,"",IF(L2972=LIST!$A$80,"",IF(L2972=LIST!$A$72,"",IF(L2972=LIST!$A$73,"",IF(L2972=LIST!$A$81,"",IF(L2972=LIST!$A$82,"",IF(L2972=LIST!$A$79,"",IF(K2972=LIST!$A$75,LIST!$A$75,ROUND(J2972*L2972,2)))))))))))))</f>
        <v/>
      </c>
      <c r="J2972" s="43">
        <f>IF(D2972="",0,IF(K2972=LIST!$A$75,0,IF(K2972=LIST!$A$76,0,IF(K2972=LIST!$A$77,0,IF(K2972=LIST!$A$78,0,(MIN(D2972,8)-K2972))))))</f>
        <v>0</v>
      </c>
      <c r="K2972" s="185" t="str">
        <f>IF(D2972="","",IF('CLAIM FORM'!$M$7="",0,IF(L2972=LIST!$A$78,0,IF('CLAIM FORM'!$M$7="R&amp;D",0,IF(E2972="",LIST!$A$75,IF(F2972=LIST!$F$30,0,IFERROR(((VLOOKUP(E2972,'TRAINING CODE'!B:D,3,FALSE)*MIN(D2972,8))),LIST!$A$76)))))))</f>
        <v/>
      </c>
      <c r="L2972" s="183" t="str">
        <f>IF(B2972="","",IF('CLAIM FORM'!$M$7="",LIST!$A$77,IFERROR(VLOOKUP(B2972,'PHR (Project Hourly Rate)'!B:G,6,FALSE),LIST!$A$78)))</f>
        <v/>
      </c>
    </row>
    <row r="2973" spans="1:12" ht="36" customHeight="1">
      <c r="A2973" s="184">
        <v>2971</v>
      </c>
      <c r="B2973" s="46"/>
      <c r="C2973" s="47"/>
      <c r="D2973" s="48"/>
      <c r="E2973" s="49"/>
      <c r="F2973" s="49"/>
      <c r="G2973" s="41" t="str">
        <f>IF(C2973="","",VLOOKUP(WEEKDAY(C2973),LIST!$A$15:$B$21,2,FALSE))</f>
        <v/>
      </c>
      <c r="H2973" s="42" t="str">
        <f>IF(B2973="","",IF(L2973=LIST!$A$80,LIST!$A$78,IF(L2973=LIST!$A$81,LIST!$A$78,IF(L2973=LIST!$A$82,LIST!$A$78,IF(IFERROR(VLOOKUP(B2973,'PHR (Project Hourly Rate)'!B:G,6,FALSE),LIST!$A$78)=0,LIST!$A$79,L2973)))))</f>
        <v/>
      </c>
      <c r="I2973" s="42" t="str">
        <f>IF(B2973="","",IF(L2973=LIST!$A$75,"",IF(K2973=LIST!$A$76,LIST!$A$76,IF(L2973=LIST!$A$77,"",IF(L2973=LIST!$A$78,"",IF(L2973=LIST!$A$80,"",IF(L2973=LIST!$A$72,"",IF(L2973=LIST!$A$73,"",IF(L2973=LIST!$A$81,"",IF(L2973=LIST!$A$82,"",IF(L2973=LIST!$A$79,"",IF(K2973=LIST!$A$75,LIST!$A$75,ROUND(J2973*L2973,2)))))))))))))</f>
        <v/>
      </c>
      <c r="J2973" s="43">
        <f>IF(D2973="",0,IF(K2973=LIST!$A$75,0,IF(K2973=LIST!$A$76,0,IF(K2973=LIST!$A$77,0,IF(K2973=LIST!$A$78,0,(MIN(D2973,8)-K2973))))))</f>
        <v>0</v>
      </c>
      <c r="K2973" s="185" t="str">
        <f>IF(D2973="","",IF('CLAIM FORM'!$M$7="",0,IF(L2973=LIST!$A$78,0,IF('CLAIM FORM'!$M$7="R&amp;D",0,IF(E2973="",LIST!$A$75,IF(F2973=LIST!$F$30,0,IFERROR(((VLOOKUP(E2973,'TRAINING CODE'!B:D,3,FALSE)*MIN(D2973,8))),LIST!$A$76)))))))</f>
        <v/>
      </c>
      <c r="L2973" s="183" t="str">
        <f>IF(B2973="","",IF('CLAIM FORM'!$M$7="",LIST!$A$77,IFERROR(VLOOKUP(B2973,'PHR (Project Hourly Rate)'!B:G,6,FALSE),LIST!$A$78)))</f>
        <v/>
      </c>
    </row>
    <row r="2974" spans="1:12" ht="36" customHeight="1">
      <c r="A2974" s="184">
        <v>2972</v>
      </c>
      <c r="B2974" s="46"/>
      <c r="C2974" s="47"/>
      <c r="D2974" s="48"/>
      <c r="E2974" s="49"/>
      <c r="F2974" s="49"/>
      <c r="G2974" s="41" t="str">
        <f>IF(C2974="","",VLOOKUP(WEEKDAY(C2974),LIST!$A$15:$B$21,2,FALSE))</f>
        <v/>
      </c>
      <c r="H2974" s="42" t="str">
        <f>IF(B2974="","",IF(L2974=LIST!$A$80,LIST!$A$78,IF(L2974=LIST!$A$81,LIST!$A$78,IF(L2974=LIST!$A$82,LIST!$A$78,IF(IFERROR(VLOOKUP(B2974,'PHR (Project Hourly Rate)'!B:G,6,FALSE),LIST!$A$78)=0,LIST!$A$79,L2974)))))</f>
        <v/>
      </c>
      <c r="I2974" s="42" t="str">
        <f>IF(B2974="","",IF(L2974=LIST!$A$75,"",IF(K2974=LIST!$A$76,LIST!$A$76,IF(L2974=LIST!$A$77,"",IF(L2974=LIST!$A$78,"",IF(L2974=LIST!$A$80,"",IF(L2974=LIST!$A$72,"",IF(L2974=LIST!$A$73,"",IF(L2974=LIST!$A$81,"",IF(L2974=LIST!$A$82,"",IF(L2974=LIST!$A$79,"",IF(K2974=LIST!$A$75,LIST!$A$75,ROUND(J2974*L2974,2)))))))))))))</f>
        <v/>
      </c>
      <c r="J2974" s="43">
        <f>IF(D2974="",0,IF(K2974=LIST!$A$75,0,IF(K2974=LIST!$A$76,0,IF(K2974=LIST!$A$77,0,IF(K2974=LIST!$A$78,0,(MIN(D2974,8)-K2974))))))</f>
        <v>0</v>
      </c>
      <c r="K2974" s="185" t="str">
        <f>IF(D2974="","",IF('CLAIM FORM'!$M$7="",0,IF(L2974=LIST!$A$78,0,IF('CLAIM FORM'!$M$7="R&amp;D",0,IF(E2974="",LIST!$A$75,IF(F2974=LIST!$F$30,0,IFERROR(((VLOOKUP(E2974,'TRAINING CODE'!B:D,3,FALSE)*MIN(D2974,8))),LIST!$A$76)))))))</f>
        <v/>
      </c>
      <c r="L2974" s="183" t="str">
        <f>IF(B2974="","",IF('CLAIM FORM'!$M$7="",LIST!$A$77,IFERROR(VLOOKUP(B2974,'PHR (Project Hourly Rate)'!B:G,6,FALSE),LIST!$A$78)))</f>
        <v/>
      </c>
    </row>
    <row r="2975" spans="1:12" ht="36" customHeight="1">
      <c r="A2975" s="184">
        <v>2973</v>
      </c>
      <c r="B2975" s="46"/>
      <c r="C2975" s="47"/>
      <c r="D2975" s="48"/>
      <c r="E2975" s="49"/>
      <c r="F2975" s="49"/>
      <c r="G2975" s="41" t="str">
        <f>IF(C2975="","",VLOOKUP(WEEKDAY(C2975),LIST!$A$15:$B$21,2,FALSE))</f>
        <v/>
      </c>
      <c r="H2975" s="42" t="str">
        <f>IF(B2975="","",IF(L2975=LIST!$A$80,LIST!$A$78,IF(L2975=LIST!$A$81,LIST!$A$78,IF(L2975=LIST!$A$82,LIST!$A$78,IF(IFERROR(VLOOKUP(B2975,'PHR (Project Hourly Rate)'!B:G,6,FALSE),LIST!$A$78)=0,LIST!$A$79,L2975)))))</f>
        <v/>
      </c>
      <c r="I2975" s="42" t="str">
        <f>IF(B2975="","",IF(L2975=LIST!$A$75,"",IF(K2975=LIST!$A$76,LIST!$A$76,IF(L2975=LIST!$A$77,"",IF(L2975=LIST!$A$78,"",IF(L2975=LIST!$A$80,"",IF(L2975=LIST!$A$72,"",IF(L2975=LIST!$A$73,"",IF(L2975=LIST!$A$81,"",IF(L2975=LIST!$A$82,"",IF(L2975=LIST!$A$79,"",IF(K2975=LIST!$A$75,LIST!$A$75,ROUND(J2975*L2975,2)))))))))))))</f>
        <v/>
      </c>
      <c r="J2975" s="43">
        <f>IF(D2975="",0,IF(K2975=LIST!$A$75,0,IF(K2975=LIST!$A$76,0,IF(K2975=LIST!$A$77,0,IF(K2975=LIST!$A$78,0,(MIN(D2975,8)-K2975))))))</f>
        <v>0</v>
      </c>
      <c r="K2975" s="185" t="str">
        <f>IF(D2975="","",IF('CLAIM FORM'!$M$7="",0,IF(L2975=LIST!$A$78,0,IF('CLAIM FORM'!$M$7="R&amp;D",0,IF(E2975="",LIST!$A$75,IF(F2975=LIST!$F$30,0,IFERROR(((VLOOKUP(E2975,'TRAINING CODE'!B:D,3,FALSE)*MIN(D2975,8))),LIST!$A$76)))))))</f>
        <v/>
      </c>
      <c r="L2975" s="183" t="str">
        <f>IF(B2975="","",IF('CLAIM FORM'!$M$7="",LIST!$A$77,IFERROR(VLOOKUP(B2975,'PHR (Project Hourly Rate)'!B:G,6,FALSE),LIST!$A$78)))</f>
        <v/>
      </c>
    </row>
    <row r="2976" spans="1:12" ht="36" customHeight="1">
      <c r="A2976" s="184">
        <v>2974</v>
      </c>
      <c r="B2976" s="46"/>
      <c r="C2976" s="47"/>
      <c r="D2976" s="48"/>
      <c r="E2976" s="49"/>
      <c r="F2976" s="49"/>
      <c r="G2976" s="41" t="str">
        <f>IF(C2976="","",VLOOKUP(WEEKDAY(C2976),LIST!$A$15:$B$21,2,FALSE))</f>
        <v/>
      </c>
      <c r="H2976" s="42" t="str">
        <f>IF(B2976="","",IF(L2976=LIST!$A$80,LIST!$A$78,IF(L2976=LIST!$A$81,LIST!$A$78,IF(L2976=LIST!$A$82,LIST!$A$78,IF(IFERROR(VLOOKUP(B2976,'PHR (Project Hourly Rate)'!B:G,6,FALSE),LIST!$A$78)=0,LIST!$A$79,L2976)))))</f>
        <v/>
      </c>
      <c r="I2976" s="42" t="str">
        <f>IF(B2976="","",IF(L2976=LIST!$A$75,"",IF(K2976=LIST!$A$76,LIST!$A$76,IF(L2976=LIST!$A$77,"",IF(L2976=LIST!$A$78,"",IF(L2976=LIST!$A$80,"",IF(L2976=LIST!$A$72,"",IF(L2976=LIST!$A$73,"",IF(L2976=LIST!$A$81,"",IF(L2976=LIST!$A$82,"",IF(L2976=LIST!$A$79,"",IF(K2976=LIST!$A$75,LIST!$A$75,ROUND(J2976*L2976,2)))))))))))))</f>
        <v/>
      </c>
      <c r="J2976" s="43">
        <f>IF(D2976="",0,IF(K2976=LIST!$A$75,0,IF(K2976=LIST!$A$76,0,IF(K2976=LIST!$A$77,0,IF(K2976=LIST!$A$78,0,(MIN(D2976,8)-K2976))))))</f>
        <v>0</v>
      </c>
      <c r="K2976" s="185" t="str">
        <f>IF(D2976="","",IF('CLAIM FORM'!$M$7="",0,IF(L2976=LIST!$A$78,0,IF('CLAIM FORM'!$M$7="R&amp;D",0,IF(E2976="",LIST!$A$75,IF(F2976=LIST!$F$30,0,IFERROR(((VLOOKUP(E2976,'TRAINING CODE'!B:D,3,FALSE)*MIN(D2976,8))),LIST!$A$76)))))))</f>
        <v/>
      </c>
      <c r="L2976" s="183" t="str">
        <f>IF(B2976="","",IF('CLAIM FORM'!$M$7="",LIST!$A$77,IFERROR(VLOOKUP(B2976,'PHR (Project Hourly Rate)'!B:G,6,FALSE),LIST!$A$78)))</f>
        <v/>
      </c>
    </row>
    <row r="2977" spans="1:12" ht="36" customHeight="1">
      <c r="A2977" s="184">
        <v>2975</v>
      </c>
      <c r="B2977" s="46"/>
      <c r="C2977" s="47"/>
      <c r="D2977" s="48"/>
      <c r="E2977" s="49"/>
      <c r="F2977" s="49"/>
      <c r="G2977" s="41" t="str">
        <f>IF(C2977="","",VLOOKUP(WEEKDAY(C2977),LIST!$A$15:$B$21,2,FALSE))</f>
        <v/>
      </c>
      <c r="H2977" s="42" t="str">
        <f>IF(B2977="","",IF(L2977=LIST!$A$80,LIST!$A$78,IF(L2977=LIST!$A$81,LIST!$A$78,IF(L2977=LIST!$A$82,LIST!$A$78,IF(IFERROR(VLOOKUP(B2977,'PHR (Project Hourly Rate)'!B:G,6,FALSE),LIST!$A$78)=0,LIST!$A$79,L2977)))))</f>
        <v/>
      </c>
      <c r="I2977" s="42" t="str">
        <f>IF(B2977="","",IF(L2977=LIST!$A$75,"",IF(K2977=LIST!$A$76,LIST!$A$76,IF(L2977=LIST!$A$77,"",IF(L2977=LIST!$A$78,"",IF(L2977=LIST!$A$80,"",IF(L2977=LIST!$A$72,"",IF(L2977=LIST!$A$73,"",IF(L2977=LIST!$A$81,"",IF(L2977=LIST!$A$82,"",IF(L2977=LIST!$A$79,"",IF(K2977=LIST!$A$75,LIST!$A$75,ROUND(J2977*L2977,2)))))))))))))</f>
        <v/>
      </c>
      <c r="J2977" s="43">
        <f>IF(D2977="",0,IF(K2977=LIST!$A$75,0,IF(K2977=LIST!$A$76,0,IF(K2977=LIST!$A$77,0,IF(K2977=LIST!$A$78,0,(MIN(D2977,8)-K2977))))))</f>
        <v>0</v>
      </c>
      <c r="K2977" s="185" t="str">
        <f>IF(D2977="","",IF('CLAIM FORM'!$M$7="",0,IF(L2977=LIST!$A$78,0,IF('CLAIM FORM'!$M$7="R&amp;D",0,IF(E2977="",LIST!$A$75,IF(F2977=LIST!$F$30,0,IFERROR(((VLOOKUP(E2977,'TRAINING CODE'!B:D,3,FALSE)*MIN(D2977,8))),LIST!$A$76)))))))</f>
        <v/>
      </c>
      <c r="L2977" s="183" t="str">
        <f>IF(B2977="","",IF('CLAIM FORM'!$M$7="",LIST!$A$77,IFERROR(VLOOKUP(B2977,'PHR (Project Hourly Rate)'!B:G,6,FALSE),LIST!$A$78)))</f>
        <v/>
      </c>
    </row>
    <row r="2978" spans="1:12" ht="36" customHeight="1">
      <c r="A2978" s="184">
        <v>2976</v>
      </c>
      <c r="B2978" s="46"/>
      <c r="C2978" s="47"/>
      <c r="D2978" s="48"/>
      <c r="E2978" s="49"/>
      <c r="F2978" s="49"/>
      <c r="G2978" s="41" t="str">
        <f>IF(C2978="","",VLOOKUP(WEEKDAY(C2978),LIST!$A$15:$B$21,2,FALSE))</f>
        <v/>
      </c>
      <c r="H2978" s="42" t="str">
        <f>IF(B2978="","",IF(L2978=LIST!$A$80,LIST!$A$78,IF(L2978=LIST!$A$81,LIST!$A$78,IF(L2978=LIST!$A$82,LIST!$A$78,IF(IFERROR(VLOOKUP(B2978,'PHR (Project Hourly Rate)'!B:G,6,FALSE),LIST!$A$78)=0,LIST!$A$79,L2978)))))</f>
        <v/>
      </c>
      <c r="I2978" s="42" t="str">
        <f>IF(B2978="","",IF(L2978=LIST!$A$75,"",IF(K2978=LIST!$A$76,LIST!$A$76,IF(L2978=LIST!$A$77,"",IF(L2978=LIST!$A$78,"",IF(L2978=LIST!$A$80,"",IF(L2978=LIST!$A$72,"",IF(L2978=LIST!$A$73,"",IF(L2978=LIST!$A$81,"",IF(L2978=LIST!$A$82,"",IF(L2978=LIST!$A$79,"",IF(K2978=LIST!$A$75,LIST!$A$75,ROUND(J2978*L2978,2)))))))))))))</f>
        <v/>
      </c>
      <c r="J2978" s="43">
        <f>IF(D2978="",0,IF(K2978=LIST!$A$75,0,IF(K2978=LIST!$A$76,0,IF(K2978=LIST!$A$77,0,IF(K2978=LIST!$A$78,0,(MIN(D2978,8)-K2978))))))</f>
        <v>0</v>
      </c>
      <c r="K2978" s="185" t="str">
        <f>IF(D2978="","",IF('CLAIM FORM'!$M$7="",0,IF(L2978=LIST!$A$78,0,IF('CLAIM FORM'!$M$7="R&amp;D",0,IF(E2978="",LIST!$A$75,IF(F2978=LIST!$F$30,0,IFERROR(((VLOOKUP(E2978,'TRAINING CODE'!B:D,3,FALSE)*MIN(D2978,8))),LIST!$A$76)))))))</f>
        <v/>
      </c>
      <c r="L2978" s="183" t="str">
        <f>IF(B2978="","",IF('CLAIM FORM'!$M$7="",LIST!$A$77,IFERROR(VLOOKUP(B2978,'PHR (Project Hourly Rate)'!B:G,6,FALSE),LIST!$A$78)))</f>
        <v/>
      </c>
    </row>
    <row r="2979" spans="1:12" ht="36" customHeight="1">
      <c r="A2979" s="184">
        <v>2977</v>
      </c>
      <c r="B2979" s="46"/>
      <c r="C2979" s="47"/>
      <c r="D2979" s="48"/>
      <c r="E2979" s="49"/>
      <c r="F2979" s="49"/>
      <c r="G2979" s="41" t="str">
        <f>IF(C2979="","",VLOOKUP(WEEKDAY(C2979),LIST!$A$15:$B$21,2,FALSE))</f>
        <v/>
      </c>
      <c r="H2979" s="42" t="str">
        <f>IF(B2979="","",IF(L2979=LIST!$A$80,LIST!$A$78,IF(L2979=LIST!$A$81,LIST!$A$78,IF(L2979=LIST!$A$82,LIST!$A$78,IF(IFERROR(VLOOKUP(B2979,'PHR (Project Hourly Rate)'!B:G,6,FALSE),LIST!$A$78)=0,LIST!$A$79,L2979)))))</f>
        <v/>
      </c>
      <c r="I2979" s="42" t="str">
        <f>IF(B2979="","",IF(L2979=LIST!$A$75,"",IF(K2979=LIST!$A$76,LIST!$A$76,IF(L2979=LIST!$A$77,"",IF(L2979=LIST!$A$78,"",IF(L2979=LIST!$A$80,"",IF(L2979=LIST!$A$72,"",IF(L2979=LIST!$A$73,"",IF(L2979=LIST!$A$81,"",IF(L2979=LIST!$A$82,"",IF(L2979=LIST!$A$79,"",IF(K2979=LIST!$A$75,LIST!$A$75,ROUND(J2979*L2979,2)))))))))))))</f>
        <v/>
      </c>
      <c r="J2979" s="43">
        <f>IF(D2979="",0,IF(K2979=LIST!$A$75,0,IF(K2979=LIST!$A$76,0,IF(K2979=LIST!$A$77,0,IF(K2979=LIST!$A$78,0,(MIN(D2979,8)-K2979))))))</f>
        <v>0</v>
      </c>
      <c r="K2979" s="185" t="str">
        <f>IF(D2979="","",IF('CLAIM FORM'!$M$7="",0,IF(L2979=LIST!$A$78,0,IF('CLAIM FORM'!$M$7="R&amp;D",0,IF(E2979="",LIST!$A$75,IF(F2979=LIST!$F$30,0,IFERROR(((VLOOKUP(E2979,'TRAINING CODE'!B:D,3,FALSE)*MIN(D2979,8))),LIST!$A$76)))))))</f>
        <v/>
      </c>
      <c r="L2979" s="183" t="str">
        <f>IF(B2979="","",IF('CLAIM FORM'!$M$7="",LIST!$A$77,IFERROR(VLOOKUP(B2979,'PHR (Project Hourly Rate)'!B:G,6,FALSE),LIST!$A$78)))</f>
        <v/>
      </c>
    </row>
    <row r="2980" spans="1:12" ht="36" customHeight="1">
      <c r="A2980" s="184">
        <v>2978</v>
      </c>
      <c r="B2980" s="46"/>
      <c r="C2980" s="47"/>
      <c r="D2980" s="48"/>
      <c r="E2980" s="49"/>
      <c r="F2980" s="49"/>
      <c r="G2980" s="41" t="str">
        <f>IF(C2980="","",VLOOKUP(WEEKDAY(C2980),LIST!$A$15:$B$21,2,FALSE))</f>
        <v/>
      </c>
      <c r="H2980" s="42" t="str">
        <f>IF(B2980="","",IF(L2980=LIST!$A$80,LIST!$A$78,IF(L2980=LIST!$A$81,LIST!$A$78,IF(L2980=LIST!$A$82,LIST!$A$78,IF(IFERROR(VLOOKUP(B2980,'PHR (Project Hourly Rate)'!B:G,6,FALSE),LIST!$A$78)=0,LIST!$A$79,L2980)))))</f>
        <v/>
      </c>
      <c r="I2980" s="42" t="str">
        <f>IF(B2980="","",IF(L2980=LIST!$A$75,"",IF(K2980=LIST!$A$76,LIST!$A$76,IF(L2980=LIST!$A$77,"",IF(L2980=LIST!$A$78,"",IF(L2980=LIST!$A$80,"",IF(L2980=LIST!$A$72,"",IF(L2980=LIST!$A$73,"",IF(L2980=LIST!$A$81,"",IF(L2980=LIST!$A$82,"",IF(L2980=LIST!$A$79,"",IF(K2980=LIST!$A$75,LIST!$A$75,ROUND(J2980*L2980,2)))))))))))))</f>
        <v/>
      </c>
      <c r="J2980" s="43">
        <f>IF(D2980="",0,IF(K2980=LIST!$A$75,0,IF(K2980=LIST!$A$76,0,IF(K2980=LIST!$A$77,0,IF(K2980=LIST!$A$78,0,(MIN(D2980,8)-K2980))))))</f>
        <v>0</v>
      </c>
      <c r="K2980" s="185" t="str">
        <f>IF(D2980="","",IF('CLAIM FORM'!$M$7="",0,IF(L2980=LIST!$A$78,0,IF('CLAIM FORM'!$M$7="R&amp;D",0,IF(E2980="",LIST!$A$75,IF(F2980=LIST!$F$30,0,IFERROR(((VLOOKUP(E2980,'TRAINING CODE'!B:D,3,FALSE)*MIN(D2980,8))),LIST!$A$76)))))))</f>
        <v/>
      </c>
      <c r="L2980" s="183" t="str">
        <f>IF(B2980="","",IF('CLAIM FORM'!$M$7="",LIST!$A$77,IFERROR(VLOOKUP(B2980,'PHR (Project Hourly Rate)'!B:G,6,FALSE),LIST!$A$78)))</f>
        <v/>
      </c>
    </row>
    <row r="2981" spans="1:12" ht="36" customHeight="1">
      <c r="A2981" s="184">
        <v>2979</v>
      </c>
      <c r="B2981" s="46"/>
      <c r="C2981" s="47"/>
      <c r="D2981" s="48"/>
      <c r="E2981" s="49"/>
      <c r="F2981" s="49"/>
      <c r="G2981" s="41" t="str">
        <f>IF(C2981="","",VLOOKUP(WEEKDAY(C2981),LIST!$A$15:$B$21,2,FALSE))</f>
        <v/>
      </c>
      <c r="H2981" s="42" t="str">
        <f>IF(B2981="","",IF(L2981=LIST!$A$80,LIST!$A$78,IF(L2981=LIST!$A$81,LIST!$A$78,IF(L2981=LIST!$A$82,LIST!$A$78,IF(IFERROR(VLOOKUP(B2981,'PHR (Project Hourly Rate)'!B:G,6,FALSE),LIST!$A$78)=0,LIST!$A$79,L2981)))))</f>
        <v/>
      </c>
      <c r="I2981" s="42" t="str">
        <f>IF(B2981="","",IF(L2981=LIST!$A$75,"",IF(K2981=LIST!$A$76,LIST!$A$76,IF(L2981=LIST!$A$77,"",IF(L2981=LIST!$A$78,"",IF(L2981=LIST!$A$80,"",IF(L2981=LIST!$A$72,"",IF(L2981=LIST!$A$73,"",IF(L2981=LIST!$A$81,"",IF(L2981=LIST!$A$82,"",IF(L2981=LIST!$A$79,"",IF(K2981=LIST!$A$75,LIST!$A$75,ROUND(J2981*L2981,2)))))))))))))</f>
        <v/>
      </c>
      <c r="J2981" s="43">
        <f>IF(D2981="",0,IF(K2981=LIST!$A$75,0,IF(K2981=LIST!$A$76,0,IF(K2981=LIST!$A$77,0,IF(K2981=LIST!$A$78,0,(MIN(D2981,8)-K2981))))))</f>
        <v>0</v>
      </c>
      <c r="K2981" s="185" t="str">
        <f>IF(D2981="","",IF('CLAIM FORM'!$M$7="",0,IF(L2981=LIST!$A$78,0,IF('CLAIM FORM'!$M$7="R&amp;D",0,IF(E2981="",LIST!$A$75,IF(F2981=LIST!$F$30,0,IFERROR(((VLOOKUP(E2981,'TRAINING CODE'!B:D,3,FALSE)*MIN(D2981,8))),LIST!$A$76)))))))</f>
        <v/>
      </c>
      <c r="L2981" s="183" t="str">
        <f>IF(B2981="","",IF('CLAIM FORM'!$M$7="",LIST!$A$77,IFERROR(VLOOKUP(B2981,'PHR (Project Hourly Rate)'!B:G,6,FALSE),LIST!$A$78)))</f>
        <v/>
      </c>
    </row>
    <row r="2982" spans="1:12" ht="36" customHeight="1">
      <c r="A2982" s="184">
        <v>2980</v>
      </c>
      <c r="B2982" s="46"/>
      <c r="C2982" s="47"/>
      <c r="D2982" s="48"/>
      <c r="E2982" s="49"/>
      <c r="F2982" s="49"/>
      <c r="G2982" s="41" t="str">
        <f>IF(C2982="","",VLOOKUP(WEEKDAY(C2982),LIST!$A$15:$B$21,2,FALSE))</f>
        <v/>
      </c>
      <c r="H2982" s="42" t="str">
        <f>IF(B2982="","",IF(L2982=LIST!$A$80,LIST!$A$78,IF(L2982=LIST!$A$81,LIST!$A$78,IF(L2982=LIST!$A$82,LIST!$A$78,IF(IFERROR(VLOOKUP(B2982,'PHR (Project Hourly Rate)'!B:G,6,FALSE),LIST!$A$78)=0,LIST!$A$79,L2982)))))</f>
        <v/>
      </c>
      <c r="I2982" s="42" t="str">
        <f>IF(B2982="","",IF(L2982=LIST!$A$75,"",IF(K2982=LIST!$A$76,LIST!$A$76,IF(L2982=LIST!$A$77,"",IF(L2982=LIST!$A$78,"",IF(L2982=LIST!$A$80,"",IF(L2982=LIST!$A$72,"",IF(L2982=LIST!$A$73,"",IF(L2982=LIST!$A$81,"",IF(L2982=LIST!$A$82,"",IF(L2982=LIST!$A$79,"",IF(K2982=LIST!$A$75,LIST!$A$75,ROUND(J2982*L2982,2)))))))))))))</f>
        <v/>
      </c>
      <c r="J2982" s="43">
        <f>IF(D2982="",0,IF(K2982=LIST!$A$75,0,IF(K2982=LIST!$A$76,0,IF(K2982=LIST!$A$77,0,IF(K2982=LIST!$A$78,0,(MIN(D2982,8)-K2982))))))</f>
        <v>0</v>
      </c>
      <c r="K2982" s="185" t="str">
        <f>IF(D2982="","",IF('CLAIM FORM'!$M$7="",0,IF(L2982=LIST!$A$78,0,IF('CLAIM FORM'!$M$7="R&amp;D",0,IF(E2982="",LIST!$A$75,IF(F2982=LIST!$F$30,0,IFERROR(((VLOOKUP(E2982,'TRAINING CODE'!B:D,3,FALSE)*MIN(D2982,8))),LIST!$A$76)))))))</f>
        <v/>
      </c>
      <c r="L2982" s="183" t="str">
        <f>IF(B2982="","",IF('CLAIM FORM'!$M$7="",LIST!$A$77,IFERROR(VLOOKUP(B2982,'PHR (Project Hourly Rate)'!B:G,6,FALSE),LIST!$A$78)))</f>
        <v/>
      </c>
    </row>
    <row r="2983" spans="1:12" ht="36" customHeight="1">
      <c r="A2983" s="184">
        <v>2981</v>
      </c>
      <c r="B2983" s="46"/>
      <c r="C2983" s="47"/>
      <c r="D2983" s="48"/>
      <c r="E2983" s="49"/>
      <c r="F2983" s="49"/>
      <c r="G2983" s="41" t="str">
        <f>IF(C2983="","",VLOOKUP(WEEKDAY(C2983),LIST!$A$15:$B$21,2,FALSE))</f>
        <v/>
      </c>
      <c r="H2983" s="42" t="str">
        <f>IF(B2983="","",IF(L2983=LIST!$A$80,LIST!$A$78,IF(L2983=LIST!$A$81,LIST!$A$78,IF(L2983=LIST!$A$82,LIST!$A$78,IF(IFERROR(VLOOKUP(B2983,'PHR (Project Hourly Rate)'!B:G,6,FALSE),LIST!$A$78)=0,LIST!$A$79,L2983)))))</f>
        <v/>
      </c>
      <c r="I2983" s="42" t="str">
        <f>IF(B2983="","",IF(L2983=LIST!$A$75,"",IF(K2983=LIST!$A$76,LIST!$A$76,IF(L2983=LIST!$A$77,"",IF(L2983=LIST!$A$78,"",IF(L2983=LIST!$A$80,"",IF(L2983=LIST!$A$72,"",IF(L2983=LIST!$A$73,"",IF(L2983=LIST!$A$81,"",IF(L2983=LIST!$A$82,"",IF(L2983=LIST!$A$79,"",IF(K2983=LIST!$A$75,LIST!$A$75,ROUND(J2983*L2983,2)))))))))))))</f>
        <v/>
      </c>
      <c r="J2983" s="43">
        <f>IF(D2983="",0,IF(K2983=LIST!$A$75,0,IF(K2983=LIST!$A$76,0,IF(K2983=LIST!$A$77,0,IF(K2983=LIST!$A$78,0,(MIN(D2983,8)-K2983))))))</f>
        <v>0</v>
      </c>
      <c r="K2983" s="185" t="str">
        <f>IF(D2983="","",IF('CLAIM FORM'!$M$7="",0,IF(L2983=LIST!$A$78,0,IF('CLAIM FORM'!$M$7="R&amp;D",0,IF(E2983="",LIST!$A$75,IF(F2983=LIST!$F$30,0,IFERROR(((VLOOKUP(E2983,'TRAINING CODE'!B:D,3,FALSE)*MIN(D2983,8))),LIST!$A$76)))))))</f>
        <v/>
      </c>
      <c r="L2983" s="183" t="str">
        <f>IF(B2983="","",IF('CLAIM FORM'!$M$7="",LIST!$A$77,IFERROR(VLOOKUP(B2983,'PHR (Project Hourly Rate)'!B:G,6,FALSE),LIST!$A$78)))</f>
        <v/>
      </c>
    </row>
    <row r="2984" spans="1:12" ht="36" customHeight="1">
      <c r="A2984" s="184">
        <v>2982</v>
      </c>
      <c r="B2984" s="46"/>
      <c r="C2984" s="47"/>
      <c r="D2984" s="48"/>
      <c r="E2984" s="49"/>
      <c r="F2984" s="49"/>
      <c r="G2984" s="41" t="str">
        <f>IF(C2984="","",VLOOKUP(WEEKDAY(C2984),LIST!$A$15:$B$21,2,FALSE))</f>
        <v/>
      </c>
      <c r="H2984" s="42" t="str">
        <f>IF(B2984="","",IF(L2984=LIST!$A$80,LIST!$A$78,IF(L2984=LIST!$A$81,LIST!$A$78,IF(L2984=LIST!$A$82,LIST!$A$78,IF(IFERROR(VLOOKUP(B2984,'PHR (Project Hourly Rate)'!B:G,6,FALSE),LIST!$A$78)=0,LIST!$A$79,L2984)))))</f>
        <v/>
      </c>
      <c r="I2984" s="42" t="str">
        <f>IF(B2984="","",IF(L2984=LIST!$A$75,"",IF(K2984=LIST!$A$76,LIST!$A$76,IF(L2984=LIST!$A$77,"",IF(L2984=LIST!$A$78,"",IF(L2984=LIST!$A$80,"",IF(L2984=LIST!$A$72,"",IF(L2984=LIST!$A$73,"",IF(L2984=LIST!$A$81,"",IF(L2984=LIST!$A$82,"",IF(L2984=LIST!$A$79,"",IF(K2984=LIST!$A$75,LIST!$A$75,ROUND(J2984*L2984,2)))))))))))))</f>
        <v/>
      </c>
      <c r="J2984" s="43">
        <f>IF(D2984="",0,IF(K2984=LIST!$A$75,0,IF(K2984=LIST!$A$76,0,IF(K2984=LIST!$A$77,0,IF(K2984=LIST!$A$78,0,(MIN(D2984,8)-K2984))))))</f>
        <v>0</v>
      </c>
      <c r="K2984" s="185" t="str">
        <f>IF(D2984="","",IF('CLAIM FORM'!$M$7="",0,IF(L2984=LIST!$A$78,0,IF('CLAIM FORM'!$M$7="R&amp;D",0,IF(E2984="",LIST!$A$75,IF(F2984=LIST!$F$30,0,IFERROR(((VLOOKUP(E2984,'TRAINING CODE'!B:D,3,FALSE)*MIN(D2984,8))),LIST!$A$76)))))))</f>
        <v/>
      </c>
      <c r="L2984" s="183" t="str">
        <f>IF(B2984="","",IF('CLAIM FORM'!$M$7="",LIST!$A$77,IFERROR(VLOOKUP(B2984,'PHR (Project Hourly Rate)'!B:G,6,FALSE),LIST!$A$78)))</f>
        <v/>
      </c>
    </row>
    <row r="2985" spans="1:12" ht="36" customHeight="1">
      <c r="A2985" s="184">
        <v>2983</v>
      </c>
      <c r="B2985" s="46"/>
      <c r="C2985" s="47"/>
      <c r="D2985" s="48"/>
      <c r="E2985" s="49"/>
      <c r="F2985" s="49"/>
      <c r="G2985" s="41" t="str">
        <f>IF(C2985="","",VLOOKUP(WEEKDAY(C2985),LIST!$A$15:$B$21,2,FALSE))</f>
        <v/>
      </c>
      <c r="H2985" s="42" t="str">
        <f>IF(B2985="","",IF(L2985=LIST!$A$80,LIST!$A$78,IF(L2985=LIST!$A$81,LIST!$A$78,IF(L2985=LIST!$A$82,LIST!$A$78,IF(IFERROR(VLOOKUP(B2985,'PHR (Project Hourly Rate)'!B:G,6,FALSE),LIST!$A$78)=0,LIST!$A$79,L2985)))))</f>
        <v/>
      </c>
      <c r="I2985" s="42" t="str">
        <f>IF(B2985="","",IF(L2985=LIST!$A$75,"",IF(K2985=LIST!$A$76,LIST!$A$76,IF(L2985=LIST!$A$77,"",IF(L2985=LIST!$A$78,"",IF(L2985=LIST!$A$80,"",IF(L2985=LIST!$A$72,"",IF(L2985=LIST!$A$73,"",IF(L2985=LIST!$A$81,"",IF(L2985=LIST!$A$82,"",IF(L2985=LIST!$A$79,"",IF(K2985=LIST!$A$75,LIST!$A$75,ROUND(J2985*L2985,2)))))))))))))</f>
        <v/>
      </c>
      <c r="J2985" s="43">
        <f>IF(D2985="",0,IF(K2985=LIST!$A$75,0,IF(K2985=LIST!$A$76,0,IF(K2985=LIST!$A$77,0,IF(K2985=LIST!$A$78,0,(MIN(D2985,8)-K2985))))))</f>
        <v>0</v>
      </c>
      <c r="K2985" s="185" t="str">
        <f>IF(D2985="","",IF('CLAIM FORM'!$M$7="",0,IF(L2985=LIST!$A$78,0,IF('CLAIM FORM'!$M$7="R&amp;D",0,IF(E2985="",LIST!$A$75,IF(F2985=LIST!$F$30,0,IFERROR(((VLOOKUP(E2985,'TRAINING CODE'!B:D,3,FALSE)*MIN(D2985,8))),LIST!$A$76)))))))</f>
        <v/>
      </c>
      <c r="L2985" s="183" t="str">
        <f>IF(B2985="","",IF('CLAIM FORM'!$M$7="",LIST!$A$77,IFERROR(VLOOKUP(B2985,'PHR (Project Hourly Rate)'!B:G,6,FALSE),LIST!$A$78)))</f>
        <v/>
      </c>
    </row>
    <row r="2986" spans="1:12" ht="36" customHeight="1">
      <c r="A2986" s="184">
        <v>2984</v>
      </c>
      <c r="B2986" s="46"/>
      <c r="C2986" s="47"/>
      <c r="D2986" s="48"/>
      <c r="E2986" s="49"/>
      <c r="F2986" s="49"/>
      <c r="G2986" s="41" t="str">
        <f>IF(C2986="","",VLOOKUP(WEEKDAY(C2986),LIST!$A$15:$B$21,2,FALSE))</f>
        <v/>
      </c>
      <c r="H2986" s="42" t="str">
        <f>IF(B2986="","",IF(L2986=LIST!$A$80,LIST!$A$78,IF(L2986=LIST!$A$81,LIST!$A$78,IF(L2986=LIST!$A$82,LIST!$A$78,IF(IFERROR(VLOOKUP(B2986,'PHR (Project Hourly Rate)'!B:G,6,FALSE),LIST!$A$78)=0,LIST!$A$79,L2986)))))</f>
        <v/>
      </c>
      <c r="I2986" s="42" t="str">
        <f>IF(B2986="","",IF(L2986=LIST!$A$75,"",IF(K2986=LIST!$A$76,LIST!$A$76,IF(L2986=LIST!$A$77,"",IF(L2986=LIST!$A$78,"",IF(L2986=LIST!$A$80,"",IF(L2986=LIST!$A$72,"",IF(L2986=LIST!$A$73,"",IF(L2986=LIST!$A$81,"",IF(L2986=LIST!$A$82,"",IF(L2986=LIST!$A$79,"",IF(K2986=LIST!$A$75,LIST!$A$75,ROUND(J2986*L2986,2)))))))))))))</f>
        <v/>
      </c>
      <c r="J2986" s="43">
        <f>IF(D2986="",0,IF(K2986=LIST!$A$75,0,IF(K2986=LIST!$A$76,0,IF(K2986=LIST!$A$77,0,IF(K2986=LIST!$A$78,0,(MIN(D2986,8)-K2986))))))</f>
        <v>0</v>
      </c>
      <c r="K2986" s="185" t="str">
        <f>IF(D2986="","",IF('CLAIM FORM'!$M$7="",0,IF(L2986=LIST!$A$78,0,IF('CLAIM FORM'!$M$7="R&amp;D",0,IF(E2986="",LIST!$A$75,IF(F2986=LIST!$F$30,0,IFERROR(((VLOOKUP(E2986,'TRAINING CODE'!B:D,3,FALSE)*MIN(D2986,8))),LIST!$A$76)))))))</f>
        <v/>
      </c>
      <c r="L2986" s="183" t="str">
        <f>IF(B2986="","",IF('CLAIM FORM'!$M$7="",LIST!$A$77,IFERROR(VLOOKUP(B2986,'PHR (Project Hourly Rate)'!B:G,6,FALSE),LIST!$A$78)))</f>
        <v/>
      </c>
    </row>
    <row r="2987" spans="1:12" ht="36" customHeight="1">
      <c r="A2987" s="184">
        <v>2985</v>
      </c>
      <c r="B2987" s="46"/>
      <c r="C2987" s="47"/>
      <c r="D2987" s="48"/>
      <c r="E2987" s="49"/>
      <c r="F2987" s="49"/>
      <c r="G2987" s="41" t="str">
        <f>IF(C2987="","",VLOOKUP(WEEKDAY(C2987),LIST!$A$15:$B$21,2,FALSE))</f>
        <v/>
      </c>
      <c r="H2987" s="42" t="str">
        <f>IF(B2987="","",IF(L2987=LIST!$A$80,LIST!$A$78,IF(L2987=LIST!$A$81,LIST!$A$78,IF(L2987=LIST!$A$82,LIST!$A$78,IF(IFERROR(VLOOKUP(B2987,'PHR (Project Hourly Rate)'!B:G,6,FALSE),LIST!$A$78)=0,LIST!$A$79,L2987)))))</f>
        <v/>
      </c>
      <c r="I2987" s="42" t="str">
        <f>IF(B2987="","",IF(L2987=LIST!$A$75,"",IF(K2987=LIST!$A$76,LIST!$A$76,IF(L2987=LIST!$A$77,"",IF(L2987=LIST!$A$78,"",IF(L2987=LIST!$A$80,"",IF(L2987=LIST!$A$72,"",IF(L2987=LIST!$A$73,"",IF(L2987=LIST!$A$81,"",IF(L2987=LIST!$A$82,"",IF(L2987=LIST!$A$79,"",IF(K2987=LIST!$A$75,LIST!$A$75,ROUND(J2987*L2987,2)))))))))))))</f>
        <v/>
      </c>
      <c r="J2987" s="43">
        <f>IF(D2987="",0,IF(K2987=LIST!$A$75,0,IF(K2987=LIST!$A$76,0,IF(K2987=LIST!$A$77,0,IF(K2987=LIST!$A$78,0,(MIN(D2987,8)-K2987))))))</f>
        <v>0</v>
      </c>
      <c r="K2987" s="185" t="str">
        <f>IF(D2987="","",IF('CLAIM FORM'!$M$7="",0,IF(L2987=LIST!$A$78,0,IF('CLAIM FORM'!$M$7="R&amp;D",0,IF(E2987="",LIST!$A$75,IF(F2987=LIST!$F$30,0,IFERROR(((VLOOKUP(E2987,'TRAINING CODE'!B:D,3,FALSE)*MIN(D2987,8))),LIST!$A$76)))))))</f>
        <v/>
      </c>
      <c r="L2987" s="183" t="str">
        <f>IF(B2987="","",IF('CLAIM FORM'!$M$7="",LIST!$A$77,IFERROR(VLOOKUP(B2987,'PHR (Project Hourly Rate)'!B:G,6,FALSE),LIST!$A$78)))</f>
        <v/>
      </c>
    </row>
    <row r="2988" spans="1:12" ht="36" customHeight="1">
      <c r="A2988" s="184">
        <v>2986</v>
      </c>
      <c r="B2988" s="46"/>
      <c r="C2988" s="47"/>
      <c r="D2988" s="48"/>
      <c r="E2988" s="49"/>
      <c r="F2988" s="49"/>
      <c r="G2988" s="41" t="str">
        <f>IF(C2988="","",VLOOKUP(WEEKDAY(C2988),LIST!$A$15:$B$21,2,FALSE))</f>
        <v/>
      </c>
      <c r="H2988" s="42" t="str">
        <f>IF(B2988="","",IF(L2988=LIST!$A$80,LIST!$A$78,IF(L2988=LIST!$A$81,LIST!$A$78,IF(L2988=LIST!$A$82,LIST!$A$78,IF(IFERROR(VLOOKUP(B2988,'PHR (Project Hourly Rate)'!B:G,6,FALSE),LIST!$A$78)=0,LIST!$A$79,L2988)))))</f>
        <v/>
      </c>
      <c r="I2988" s="42" t="str">
        <f>IF(B2988="","",IF(L2988=LIST!$A$75,"",IF(K2988=LIST!$A$76,LIST!$A$76,IF(L2988=LIST!$A$77,"",IF(L2988=LIST!$A$78,"",IF(L2988=LIST!$A$80,"",IF(L2988=LIST!$A$72,"",IF(L2988=LIST!$A$73,"",IF(L2988=LIST!$A$81,"",IF(L2988=LIST!$A$82,"",IF(L2988=LIST!$A$79,"",IF(K2988=LIST!$A$75,LIST!$A$75,ROUND(J2988*L2988,2)))))))))))))</f>
        <v/>
      </c>
      <c r="J2988" s="43">
        <f>IF(D2988="",0,IF(K2988=LIST!$A$75,0,IF(K2988=LIST!$A$76,0,IF(K2988=LIST!$A$77,0,IF(K2988=LIST!$A$78,0,(MIN(D2988,8)-K2988))))))</f>
        <v>0</v>
      </c>
      <c r="K2988" s="185" t="str">
        <f>IF(D2988="","",IF('CLAIM FORM'!$M$7="",0,IF(L2988=LIST!$A$78,0,IF('CLAIM FORM'!$M$7="R&amp;D",0,IF(E2988="",LIST!$A$75,IF(F2988=LIST!$F$30,0,IFERROR(((VLOOKUP(E2988,'TRAINING CODE'!B:D,3,FALSE)*MIN(D2988,8))),LIST!$A$76)))))))</f>
        <v/>
      </c>
      <c r="L2988" s="183" t="str">
        <f>IF(B2988="","",IF('CLAIM FORM'!$M$7="",LIST!$A$77,IFERROR(VLOOKUP(B2988,'PHR (Project Hourly Rate)'!B:G,6,FALSE),LIST!$A$78)))</f>
        <v/>
      </c>
    </row>
    <row r="2989" spans="1:12" ht="36" customHeight="1">
      <c r="A2989" s="184">
        <v>2987</v>
      </c>
      <c r="B2989" s="46"/>
      <c r="C2989" s="47"/>
      <c r="D2989" s="48"/>
      <c r="E2989" s="49"/>
      <c r="F2989" s="49"/>
      <c r="G2989" s="41" t="str">
        <f>IF(C2989="","",VLOOKUP(WEEKDAY(C2989),LIST!$A$15:$B$21,2,FALSE))</f>
        <v/>
      </c>
      <c r="H2989" s="42" t="str">
        <f>IF(B2989="","",IF(L2989=LIST!$A$80,LIST!$A$78,IF(L2989=LIST!$A$81,LIST!$A$78,IF(L2989=LIST!$A$82,LIST!$A$78,IF(IFERROR(VLOOKUP(B2989,'PHR (Project Hourly Rate)'!B:G,6,FALSE),LIST!$A$78)=0,LIST!$A$79,L2989)))))</f>
        <v/>
      </c>
      <c r="I2989" s="42" t="str">
        <f>IF(B2989="","",IF(L2989=LIST!$A$75,"",IF(K2989=LIST!$A$76,LIST!$A$76,IF(L2989=LIST!$A$77,"",IF(L2989=LIST!$A$78,"",IF(L2989=LIST!$A$80,"",IF(L2989=LIST!$A$72,"",IF(L2989=LIST!$A$73,"",IF(L2989=LIST!$A$81,"",IF(L2989=LIST!$A$82,"",IF(L2989=LIST!$A$79,"",IF(K2989=LIST!$A$75,LIST!$A$75,ROUND(J2989*L2989,2)))))))))))))</f>
        <v/>
      </c>
      <c r="J2989" s="43">
        <f>IF(D2989="",0,IF(K2989=LIST!$A$75,0,IF(K2989=LIST!$A$76,0,IF(K2989=LIST!$A$77,0,IF(K2989=LIST!$A$78,0,(MIN(D2989,8)-K2989))))))</f>
        <v>0</v>
      </c>
      <c r="K2989" s="185" t="str">
        <f>IF(D2989="","",IF('CLAIM FORM'!$M$7="",0,IF(L2989=LIST!$A$78,0,IF('CLAIM FORM'!$M$7="R&amp;D",0,IF(E2989="",LIST!$A$75,IF(F2989=LIST!$F$30,0,IFERROR(((VLOOKUP(E2989,'TRAINING CODE'!B:D,3,FALSE)*MIN(D2989,8))),LIST!$A$76)))))))</f>
        <v/>
      </c>
      <c r="L2989" s="183" t="str">
        <f>IF(B2989="","",IF('CLAIM FORM'!$M$7="",LIST!$A$77,IFERROR(VLOOKUP(B2989,'PHR (Project Hourly Rate)'!B:G,6,FALSE),LIST!$A$78)))</f>
        <v/>
      </c>
    </row>
    <row r="2990" spans="1:12" ht="36" customHeight="1">
      <c r="A2990" s="184">
        <v>2988</v>
      </c>
      <c r="B2990" s="46"/>
      <c r="C2990" s="47"/>
      <c r="D2990" s="48"/>
      <c r="E2990" s="49"/>
      <c r="F2990" s="49"/>
      <c r="G2990" s="41" t="str">
        <f>IF(C2990="","",VLOOKUP(WEEKDAY(C2990),LIST!$A$15:$B$21,2,FALSE))</f>
        <v/>
      </c>
      <c r="H2990" s="42" t="str">
        <f>IF(B2990="","",IF(L2990=LIST!$A$80,LIST!$A$78,IF(L2990=LIST!$A$81,LIST!$A$78,IF(L2990=LIST!$A$82,LIST!$A$78,IF(IFERROR(VLOOKUP(B2990,'PHR (Project Hourly Rate)'!B:G,6,FALSE),LIST!$A$78)=0,LIST!$A$79,L2990)))))</f>
        <v/>
      </c>
      <c r="I2990" s="42" t="str">
        <f>IF(B2990="","",IF(L2990=LIST!$A$75,"",IF(K2990=LIST!$A$76,LIST!$A$76,IF(L2990=LIST!$A$77,"",IF(L2990=LIST!$A$78,"",IF(L2990=LIST!$A$80,"",IF(L2990=LIST!$A$72,"",IF(L2990=LIST!$A$73,"",IF(L2990=LIST!$A$81,"",IF(L2990=LIST!$A$82,"",IF(L2990=LIST!$A$79,"",IF(K2990=LIST!$A$75,LIST!$A$75,ROUND(J2990*L2990,2)))))))))))))</f>
        <v/>
      </c>
      <c r="J2990" s="43">
        <f>IF(D2990="",0,IF(K2990=LIST!$A$75,0,IF(K2990=LIST!$A$76,0,IF(K2990=LIST!$A$77,0,IF(K2990=LIST!$A$78,0,(MIN(D2990,8)-K2990))))))</f>
        <v>0</v>
      </c>
      <c r="K2990" s="185" t="str">
        <f>IF(D2990="","",IF('CLAIM FORM'!$M$7="",0,IF(L2990=LIST!$A$78,0,IF('CLAIM FORM'!$M$7="R&amp;D",0,IF(E2990="",LIST!$A$75,IF(F2990=LIST!$F$30,0,IFERROR(((VLOOKUP(E2990,'TRAINING CODE'!B:D,3,FALSE)*MIN(D2990,8))),LIST!$A$76)))))))</f>
        <v/>
      </c>
      <c r="L2990" s="183" t="str">
        <f>IF(B2990="","",IF('CLAIM FORM'!$M$7="",LIST!$A$77,IFERROR(VLOOKUP(B2990,'PHR (Project Hourly Rate)'!B:G,6,FALSE),LIST!$A$78)))</f>
        <v/>
      </c>
    </row>
    <row r="2991" spans="1:12" ht="36" customHeight="1">
      <c r="A2991" s="184">
        <v>2989</v>
      </c>
      <c r="B2991" s="46"/>
      <c r="C2991" s="47"/>
      <c r="D2991" s="48"/>
      <c r="E2991" s="49"/>
      <c r="F2991" s="49"/>
      <c r="G2991" s="41" t="str">
        <f>IF(C2991="","",VLOOKUP(WEEKDAY(C2991),LIST!$A$15:$B$21,2,FALSE))</f>
        <v/>
      </c>
      <c r="H2991" s="42" t="str">
        <f>IF(B2991="","",IF(L2991=LIST!$A$80,LIST!$A$78,IF(L2991=LIST!$A$81,LIST!$A$78,IF(L2991=LIST!$A$82,LIST!$A$78,IF(IFERROR(VLOOKUP(B2991,'PHR (Project Hourly Rate)'!B:G,6,FALSE),LIST!$A$78)=0,LIST!$A$79,L2991)))))</f>
        <v/>
      </c>
      <c r="I2991" s="42" t="str">
        <f>IF(B2991="","",IF(L2991=LIST!$A$75,"",IF(K2991=LIST!$A$76,LIST!$A$76,IF(L2991=LIST!$A$77,"",IF(L2991=LIST!$A$78,"",IF(L2991=LIST!$A$80,"",IF(L2991=LIST!$A$72,"",IF(L2991=LIST!$A$73,"",IF(L2991=LIST!$A$81,"",IF(L2991=LIST!$A$82,"",IF(L2991=LIST!$A$79,"",IF(K2991=LIST!$A$75,LIST!$A$75,ROUND(J2991*L2991,2)))))))))))))</f>
        <v/>
      </c>
      <c r="J2991" s="43">
        <f>IF(D2991="",0,IF(K2991=LIST!$A$75,0,IF(K2991=LIST!$A$76,0,IF(K2991=LIST!$A$77,0,IF(K2991=LIST!$A$78,0,(MIN(D2991,8)-K2991))))))</f>
        <v>0</v>
      </c>
      <c r="K2991" s="185" t="str">
        <f>IF(D2991="","",IF('CLAIM FORM'!$M$7="",0,IF(L2991=LIST!$A$78,0,IF('CLAIM FORM'!$M$7="R&amp;D",0,IF(E2991="",LIST!$A$75,IF(F2991=LIST!$F$30,0,IFERROR(((VLOOKUP(E2991,'TRAINING CODE'!B:D,3,FALSE)*MIN(D2991,8))),LIST!$A$76)))))))</f>
        <v/>
      </c>
      <c r="L2991" s="183" t="str">
        <f>IF(B2991="","",IF('CLAIM FORM'!$M$7="",LIST!$A$77,IFERROR(VLOOKUP(B2991,'PHR (Project Hourly Rate)'!B:G,6,FALSE),LIST!$A$78)))</f>
        <v/>
      </c>
    </row>
    <row r="2992" spans="1:12" ht="36" customHeight="1">
      <c r="A2992" s="184">
        <v>2990</v>
      </c>
      <c r="B2992" s="46"/>
      <c r="C2992" s="47"/>
      <c r="D2992" s="48"/>
      <c r="E2992" s="49"/>
      <c r="F2992" s="49"/>
      <c r="G2992" s="41" t="str">
        <f>IF(C2992="","",VLOOKUP(WEEKDAY(C2992),LIST!$A$15:$B$21,2,FALSE))</f>
        <v/>
      </c>
      <c r="H2992" s="42" t="str">
        <f>IF(B2992="","",IF(L2992=LIST!$A$80,LIST!$A$78,IF(L2992=LIST!$A$81,LIST!$A$78,IF(L2992=LIST!$A$82,LIST!$A$78,IF(IFERROR(VLOOKUP(B2992,'PHR (Project Hourly Rate)'!B:G,6,FALSE),LIST!$A$78)=0,LIST!$A$79,L2992)))))</f>
        <v/>
      </c>
      <c r="I2992" s="42" t="str">
        <f>IF(B2992="","",IF(L2992=LIST!$A$75,"",IF(K2992=LIST!$A$76,LIST!$A$76,IF(L2992=LIST!$A$77,"",IF(L2992=LIST!$A$78,"",IF(L2992=LIST!$A$80,"",IF(L2992=LIST!$A$72,"",IF(L2992=LIST!$A$73,"",IF(L2992=LIST!$A$81,"",IF(L2992=LIST!$A$82,"",IF(L2992=LIST!$A$79,"",IF(K2992=LIST!$A$75,LIST!$A$75,ROUND(J2992*L2992,2)))))))))))))</f>
        <v/>
      </c>
      <c r="J2992" s="43">
        <f>IF(D2992="",0,IF(K2992=LIST!$A$75,0,IF(K2992=LIST!$A$76,0,IF(K2992=LIST!$A$77,0,IF(K2992=LIST!$A$78,0,(MIN(D2992,8)-K2992))))))</f>
        <v>0</v>
      </c>
      <c r="K2992" s="185" t="str">
        <f>IF(D2992="","",IF('CLAIM FORM'!$M$7="",0,IF(L2992=LIST!$A$78,0,IF('CLAIM FORM'!$M$7="R&amp;D",0,IF(E2992="",LIST!$A$75,IF(F2992=LIST!$F$30,0,IFERROR(((VLOOKUP(E2992,'TRAINING CODE'!B:D,3,FALSE)*MIN(D2992,8))),LIST!$A$76)))))))</f>
        <v/>
      </c>
      <c r="L2992" s="183" t="str">
        <f>IF(B2992="","",IF('CLAIM FORM'!$M$7="",LIST!$A$77,IFERROR(VLOOKUP(B2992,'PHR (Project Hourly Rate)'!B:G,6,FALSE),LIST!$A$78)))</f>
        <v/>
      </c>
    </row>
    <row r="2993" spans="1:12" ht="36" customHeight="1">
      <c r="A2993" s="184">
        <v>2991</v>
      </c>
      <c r="B2993" s="46"/>
      <c r="C2993" s="47"/>
      <c r="D2993" s="48"/>
      <c r="E2993" s="49"/>
      <c r="F2993" s="49"/>
      <c r="G2993" s="41" t="str">
        <f>IF(C2993="","",VLOOKUP(WEEKDAY(C2993),LIST!$A$15:$B$21,2,FALSE))</f>
        <v/>
      </c>
      <c r="H2993" s="42" t="str">
        <f>IF(B2993="","",IF(L2993=LIST!$A$80,LIST!$A$78,IF(L2993=LIST!$A$81,LIST!$A$78,IF(L2993=LIST!$A$82,LIST!$A$78,IF(IFERROR(VLOOKUP(B2993,'PHR (Project Hourly Rate)'!B:G,6,FALSE),LIST!$A$78)=0,LIST!$A$79,L2993)))))</f>
        <v/>
      </c>
      <c r="I2993" s="42" t="str">
        <f>IF(B2993="","",IF(L2993=LIST!$A$75,"",IF(K2993=LIST!$A$76,LIST!$A$76,IF(L2993=LIST!$A$77,"",IF(L2993=LIST!$A$78,"",IF(L2993=LIST!$A$80,"",IF(L2993=LIST!$A$72,"",IF(L2993=LIST!$A$73,"",IF(L2993=LIST!$A$81,"",IF(L2993=LIST!$A$82,"",IF(L2993=LIST!$A$79,"",IF(K2993=LIST!$A$75,LIST!$A$75,ROUND(J2993*L2993,2)))))))))))))</f>
        <v/>
      </c>
      <c r="J2993" s="43">
        <f>IF(D2993="",0,IF(K2993=LIST!$A$75,0,IF(K2993=LIST!$A$76,0,IF(K2993=LIST!$A$77,0,IF(K2993=LIST!$A$78,0,(MIN(D2993,8)-K2993))))))</f>
        <v>0</v>
      </c>
      <c r="K2993" s="185" t="str">
        <f>IF(D2993="","",IF('CLAIM FORM'!$M$7="",0,IF(L2993=LIST!$A$78,0,IF('CLAIM FORM'!$M$7="R&amp;D",0,IF(E2993="",LIST!$A$75,IF(F2993=LIST!$F$30,0,IFERROR(((VLOOKUP(E2993,'TRAINING CODE'!B:D,3,FALSE)*MIN(D2993,8))),LIST!$A$76)))))))</f>
        <v/>
      </c>
      <c r="L2993" s="183" t="str">
        <f>IF(B2993="","",IF('CLAIM FORM'!$M$7="",LIST!$A$77,IFERROR(VLOOKUP(B2993,'PHR (Project Hourly Rate)'!B:G,6,FALSE),LIST!$A$78)))</f>
        <v/>
      </c>
    </row>
    <row r="2994" spans="1:12" ht="36" customHeight="1">
      <c r="A2994" s="184">
        <v>2992</v>
      </c>
      <c r="B2994" s="46"/>
      <c r="C2994" s="47"/>
      <c r="D2994" s="48"/>
      <c r="E2994" s="49"/>
      <c r="F2994" s="49"/>
      <c r="G2994" s="41" t="str">
        <f>IF(C2994="","",VLOOKUP(WEEKDAY(C2994),LIST!$A$15:$B$21,2,FALSE))</f>
        <v/>
      </c>
      <c r="H2994" s="42" t="str">
        <f>IF(B2994="","",IF(L2994=LIST!$A$80,LIST!$A$78,IF(L2994=LIST!$A$81,LIST!$A$78,IF(L2994=LIST!$A$82,LIST!$A$78,IF(IFERROR(VLOOKUP(B2994,'PHR (Project Hourly Rate)'!B:G,6,FALSE),LIST!$A$78)=0,LIST!$A$79,L2994)))))</f>
        <v/>
      </c>
      <c r="I2994" s="42" t="str">
        <f>IF(B2994="","",IF(L2994=LIST!$A$75,"",IF(K2994=LIST!$A$76,LIST!$A$76,IF(L2994=LIST!$A$77,"",IF(L2994=LIST!$A$78,"",IF(L2994=LIST!$A$80,"",IF(L2994=LIST!$A$72,"",IF(L2994=LIST!$A$73,"",IF(L2994=LIST!$A$81,"",IF(L2994=LIST!$A$82,"",IF(L2994=LIST!$A$79,"",IF(K2994=LIST!$A$75,LIST!$A$75,ROUND(J2994*L2994,2)))))))))))))</f>
        <v/>
      </c>
      <c r="J2994" s="43">
        <f>IF(D2994="",0,IF(K2994=LIST!$A$75,0,IF(K2994=LIST!$A$76,0,IF(K2994=LIST!$A$77,0,IF(K2994=LIST!$A$78,0,(MIN(D2994,8)-K2994))))))</f>
        <v>0</v>
      </c>
      <c r="K2994" s="185" t="str">
        <f>IF(D2994="","",IF('CLAIM FORM'!$M$7="",0,IF(L2994=LIST!$A$78,0,IF('CLAIM FORM'!$M$7="R&amp;D",0,IF(E2994="",LIST!$A$75,IF(F2994=LIST!$F$30,0,IFERROR(((VLOOKUP(E2994,'TRAINING CODE'!B:D,3,FALSE)*MIN(D2994,8))),LIST!$A$76)))))))</f>
        <v/>
      </c>
      <c r="L2994" s="183" t="str">
        <f>IF(B2994="","",IF('CLAIM FORM'!$M$7="",LIST!$A$77,IFERROR(VLOOKUP(B2994,'PHR (Project Hourly Rate)'!B:G,6,FALSE),LIST!$A$78)))</f>
        <v/>
      </c>
    </row>
    <row r="2995" spans="1:12" ht="36" customHeight="1">
      <c r="A2995" s="184">
        <v>2993</v>
      </c>
      <c r="B2995" s="46"/>
      <c r="C2995" s="47"/>
      <c r="D2995" s="48"/>
      <c r="E2995" s="49"/>
      <c r="F2995" s="49"/>
      <c r="G2995" s="41" t="str">
        <f>IF(C2995="","",VLOOKUP(WEEKDAY(C2995),LIST!$A$15:$B$21,2,FALSE))</f>
        <v/>
      </c>
      <c r="H2995" s="42" t="str">
        <f>IF(B2995="","",IF(L2995=LIST!$A$80,LIST!$A$78,IF(L2995=LIST!$A$81,LIST!$A$78,IF(L2995=LIST!$A$82,LIST!$A$78,IF(IFERROR(VLOOKUP(B2995,'PHR (Project Hourly Rate)'!B:G,6,FALSE),LIST!$A$78)=0,LIST!$A$79,L2995)))))</f>
        <v/>
      </c>
      <c r="I2995" s="42" t="str">
        <f>IF(B2995="","",IF(L2995=LIST!$A$75,"",IF(K2995=LIST!$A$76,LIST!$A$76,IF(L2995=LIST!$A$77,"",IF(L2995=LIST!$A$78,"",IF(L2995=LIST!$A$80,"",IF(L2995=LIST!$A$72,"",IF(L2995=LIST!$A$73,"",IF(L2995=LIST!$A$81,"",IF(L2995=LIST!$A$82,"",IF(L2995=LIST!$A$79,"",IF(K2995=LIST!$A$75,LIST!$A$75,ROUND(J2995*L2995,2)))))))))))))</f>
        <v/>
      </c>
      <c r="J2995" s="43">
        <f>IF(D2995="",0,IF(K2995=LIST!$A$75,0,IF(K2995=LIST!$A$76,0,IF(K2995=LIST!$A$77,0,IF(K2995=LIST!$A$78,0,(MIN(D2995,8)-K2995))))))</f>
        <v>0</v>
      </c>
      <c r="K2995" s="185" t="str">
        <f>IF(D2995="","",IF('CLAIM FORM'!$M$7="",0,IF(L2995=LIST!$A$78,0,IF('CLAIM FORM'!$M$7="R&amp;D",0,IF(E2995="",LIST!$A$75,IF(F2995=LIST!$F$30,0,IFERROR(((VLOOKUP(E2995,'TRAINING CODE'!B:D,3,FALSE)*MIN(D2995,8))),LIST!$A$76)))))))</f>
        <v/>
      </c>
      <c r="L2995" s="183" t="str">
        <f>IF(B2995="","",IF('CLAIM FORM'!$M$7="",LIST!$A$77,IFERROR(VLOOKUP(B2995,'PHR (Project Hourly Rate)'!B:G,6,FALSE),LIST!$A$78)))</f>
        <v/>
      </c>
    </row>
    <row r="2996" spans="1:12" ht="36" customHeight="1">
      <c r="A2996" s="184">
        <v>2994</v>
      </c>
      <c r="B2996" s="46"/>
      <c r="C2996" s="47"/>
      <c r="D2996" s="48"/>
      <c r="E2996" s="49"/>
      <c r="F2996" s="49"/>
      <c r="G2996" s="41" t="str">
        <f>IF(C2996="","",VLOOKUP(WEEKDAY(C2996),LIST!$A$15:$B$21,2,FALSE))</f>
        <v/>
      </c>
      <c r="H2996" s="42" t="str">
        <f>IF(B2996="","",IF(L2996=LIST!$A$80,LIST!$A$78,IF(L2996=LIST!$A$81,LIST!$A$78,IF(L2996=LIST!$A$82,LIST!$A$78,IF(IFERROR(VLOOKUP(B2996,'PHR (Project Hourly Rate)'!B:G,6,FALSE),LIST!$A$78)=0,LIST!$A$79,L2996)))))</f>
        <v/>
      </c>
      <c r="I2996" s="42" t="str">
        <f>IF(B2996="","",IF(L2996=LIST!$A$75,"",IF(K2996=LIST!$A$76,LIST!$A$76,IF(L2996=LIST!$A$77,"",IF(L2996=LIST!$A$78,"",IF(L2996=LIST!$A$80,"",IF(L2996=LIST!$A$72,"",IF(L2996=LIST!$A$73,"",IF(L2996=LIST!$A$81,"",IF(L2996=LIST!$A$82,"",IF(L2996=LIST!$A$79,"",IF(K2996=LIST!$A$75,LIST!$A$75,ROUND(J2996*L2996,2)))))))))))))</f>
        <v/>
      </c>
      <c r="J2996" s="43">
        <f>IF(D2996="",0,IF(K2996=LIST!$A$75,0,IF(K2996=LIST!$A$76,0,IF(K2996=LIST!$A$77,0,IF(K2996=LIST!$A$78,0,(MIN(D2996,8)-K2996))))))</f>
        <v>0</v>
      </c>
      <c r="K2996" s="185" t="str">
        <f>IF(D2996="","",IF('CLAIM FORM'!$M$7="",0,IF(L2996=LIST!$A$78,0,IF('CLAIM FORM'!$M$7="R&amp;D",0,IF(E2996="",LIST!$A$75,IF(F2996=LIST!$F$30,0,IFERROR(((VLOOKUP(E2996,'TRAINING CODE'!B:D,3,FALSE)*MIN(D2996,8))),LIST!$A$76)))))))</f>
        <v/>
      </c>
      <c r="L2996" s="183" t="str">
        <f>IF(B2996="","",IF('CLAIM FORM'!$M$7="",LIST!$A$77,IFERROR(VLOOKUP(B2996,'PHR (Project Hourly Rate)'!B:G,6,FALSE),LIST!$A$78)))</f>
        <v/>
      </c>
    </row>
    <row r="2997" spans="1:12" ht="36" customHeight="1">
      <c r="A2997" s="184">
        <v>2995</v>
      </c>
      <c r="B2997" s="46"/>
      <c r="C2997" s="47"/>
      <c r="D2997" s="48"/>
      <c r="E2997" s="49"/>
      <c r="F2997" s="49"/>
      <c r="G2997" s="41" t="str">
        <f>IF(C2997="","",VLOOKUP(WEEKDAY(C2997),LIST!$A$15:$B$21,2,FALSE))</f>
        <v/>
      </c>
      <c r="H2997" s="42" t="str">
        <f>IF(B2997="","",IF(L2997=LIST!$A$80,LIST!$A$78,IF(L2997=LIST!$A$81,LIST!$A$78,IF(L2997=LIST!$A$82,LIST!$A$78,IF(IFERROR(VLOOKUP(B2997,'PHR (Project Hourly Rate)'!B:G,6,FALSE),LIST!$A$78)=0,LIST!$A$79,L2997)))))</f>
        <v/>
      </c>
      <c r="I2997" s="42" t="str">
        <f>IF(B2997="","",IF(L2997=LIST!$A$75,"",IF(K2997=LIST!$A$76,LIST!$A$76,IF(L2997=LIST!$A$77,"",IF(L2997=LIST!$A$78,"",IF(L2997=LIST!$A$80,"",IF(L2997=LIST!$A$72,"",IF(L2997=LIST!$A$73,"",IF(L2997=LIST!$A$81,"",IF(L2997=LIST!$A$82,"",IF(L2997=LIST!$A$79,"",IF(K2997=LIST!$A$75,LIST!$A$75,ROUND(J2997*L2997,2)))))))))))))</f>
        <v/>
      </c>
      <c r="J2997" s="43">
        <f>IF(D2997="",0,IF(K2997=LIST!$A$75,0,IF(K2997=LIST!$A$76,0,IF(K2997=LIST!$A$77,0,IF(K2997=LIST!$A$78,0,(MIN(D2997,8)-K2997))))))</f>
        <v>0</v>
      </c>
      <c r="K2997" s="185" t="str">
        <f>IF(D2997="","",IF('CLAIM FORM'!$M$7="",0,IF(L2997=LIST!$A$78,0,IF('CLAIM FORM'!$M$7="R&amp;D",0,IF(E2997="",LIST!$A$75,IF(F2997=LIST!$F$30,0,IFERROR(((VLOOKUP(E2997,'TRAINING CODE'!B:D,3,FALSE)*MIN(D2997,8))),LIST!$A$76)))))))</f>
        <v/>
      </c>
      <c r="L2997" s="183" t="str">
        <f>IF(B2997="","",IF('CLAIM FORM'!$M$7="",LIST!$A$77,IFERROR(VLOOKUP(B2997,'PHR (Project Hourly Rate)'!B:G,6,FALSE),LIST!$A$78)))</f>
        <v/>
      </c>
    </row>
    <row r="2998" spans="1:12" ht="36" customHeight="1">
      <c r="A2998" s="184">
        <v>2996</v>
      </c>
      <c r="B2998" s="46"/>
      <c r="C2998" s="47"/>
      <c r="D2998" s="48"/>
      <c r="E2998" s="49"/>
      <c r="F2998" s="49"/>
      <c r="G2998" s="41" t="str">
        <f>IF(C2998="","",VLOOKUP(WEEKDAY(C2998),LIST!$A$15:$B$21,2,FALSE))</f>
        <v/>
      </c>
      <c r="H2998" s="42" t="str">
        <f>IF(B2998="","",IF(L2998=LIST!$A$80,LIST!$A$78,IF(L2998=LIST!$A$81,LIST!$A$78,IF(L2998=LIST!$A$82,LIST!$A$78,IF(IFERROR(VLOOKUP(B2998,'PHR (Project Hourly Rate)'!B:G,6,FALSE),LIST!$A$78)=0,LIST!$A$79,L2998)))))</f>
        <v/>
      </c>
      <c r="I2998" s="42" t="str">
        <f>IF(B2998="","",IF(L2998=LIST!$A$75,"",IF(K2998=LIST!$A$76,LIST!$A$76,IF(L2998=LIST!$A$77,"",IF(L2998=LIST!$A$78,"",IF(L2998=LIST!$A$80,"",IF(L2998=LIST!$A$72,"",IF(L2998=LIST!$A$73,"",IF(L2998=LIST!$A$81,"",IF(L2998=LIST!$A$82,"",IF(L2998=LIST!$A$79,"",IF(K2998=LIST!$A$75,LIST!$A$75,ROUND(J2998*L2998,2)))))))))))))</f>
        <v/>
      </c>
      <c r="J2998" s="43">
        <f>IF(D2998="",0,IF(K2998=LIST!$A$75,0,IF(K2998=LIST!$A$76,0,IF(K2998=LIST!$A$77,0,IF(K2998=LIST!$A$78,0,(MIN(D2998,8)-K2998))))))</f>
        <v>0</v>
      </c>
      <c r="K2998" s="185" t="str">
        <f>IF(D2998="","",IF('CLAIM FORM'!$M$7="",0,IF(L2998=LIST!$A$78,0,IF('CLAIM FORM'!$M$7="R&amp;D",0,IF(E2998="",LIST!$A$75,IF(F2998=LIST!$F$30,0,IFERROR(((VLOOKUP(E2998,'TRAINING CODE'!B:D,3,FALSE)*MIN(D2998,8))),LIST!$A$76)))))))</f>
        <v/>
      </c>
      <c r="L2998" s="183" t="str">
        <f>IF(B2998="","",IF('CLAIM FORM'!$M$7="",LIST!$A$77,IFERROR(VLOOKUP(B2998,'PHR (Project Hourly Rate)'!B:G,6,FALSE),LIST!$A$78)))</f>
        <v/>
      </c>
    </row>
    <row r="2999" spans="1:12" ht="36" customHeight="1">
      <c r="A2999" s="184">
        <v>2997</v>
      </c>
      <c r="B2999" s="46"/>
      <c r="C2999" s="47"/>
      <c r="D2999" s="48"/>
      <c r="E2999" s="49"/>
      <c r="F2999" s="49"/>
      <c r="G2999" s="41" t="str">
        <f>IF(C2999="","",VLOOKUP(WEEKDAY(C2999),LIST!$A$15:$B$21,2,FALSE))</f>
        <v/>
      </c>
      <c r="H2999" s="42" t="str">
        <f>IF(B2999="","",IF(L2999=LIST!$A$80,LIST!$A$78,IF(L2999=LIST!$A$81,LIST!$A$78,IF(L2999=LIST!$A$82,LIST!$A$78,IF(IFERROR(VLOOKUP(B2999,'PHR (Project Hourly Rate)'!B:G,6,FALSE),LIST!$A$78)=0,LIST!$A$79,L2999)))))</f>
        <v/>
      </c>
      <c r="I2999" s="42" t="str">
        <f>IF(B2999="","",IF(L2999=LIST!$A$75,"",IF(K2999=LIST!$A$76,LIST!$A$76,IF(L2999=LIST!$A$77,"",IF(L2999=LIST!$A$78,"",IF(L2999=LIST!$A$80,"",IF(L2999=LIST!$A$72,"",IF(L2999=LIST!$A$73,"",IF(L2999=LIST!$A$81,"",IF(L2999=LIST!$A$82,"",IF(L2999=LIST!$A$79,"",IF(K2999=LIST!$A$75,LIST!$A$75,ROUND(J2999*L2999,2)))))))))))))</f>
        <v/>
      </c>
      <c r="J2999" s="43">
        <f>IF(D2999="",0,IF(K2999=LIST!$A$75,0,IF(K2999=LIST!$A$76,0,IF(K2999=LIST!$A$77,0,IF(K2999=LIST!$A$78,0,(MIN(D2999,8)-K2999))))))</f>
        <v>0</v>
      </c>
      <c r="K2999" s="185" t="str">
        <f>IF(D2999="","",IF('CLAIM FORM'!$M$7="",0,IF(L2999=LIST!$A$78,0,IF('CLAIM FORM'!$M$7="R&amp;D",0,IF(E2999="",LIST!$A$75,IF(F2999=LIST!$F$30,0,IFERROR(((VLOOKUP(E2999,'TRAINING CODE'!B:D,3,FALSE)*MIN(D2999,8))),LIST!$A$76)))))))</f>
        <v/>
      </c>
      <c r="L2999" s="183" t="str">
        <f>IF(B2999="","",IF('CLAIM FORM'!$M$7="",LIST!$A$77,IFERROR(VLOOKUP(B2999,'PHR (Project Hourly Rate)'!B:G,6,FALSE),LIST!$A$78)))</f>
        <v/>
      </c>
    </row>
    <row r="3000" spans="1:12" ht="36" customHeight="1">
      <c r="A3000" s="184">
        <v>2998</v>
      </c>
      <c r="B3000" s="46"/>
      <c r="C3000" s="47"/>
      <c r="D3000" s="48"/>
      <c r="E3000" s="49"/>
      <c r="F3000" s="49"/>
      <c r="G3000" s="41" t="str">
        <f>IF(C3000="","",VLOOKUP(WEEKDAY(C3000),LIST!$A$15:$B$21,2,FALSE))</f>
        <v/>
      </c>
      <c r="H3000" s="42" t="str">
        <f>IF(B3000="","",IF(L3000=LIST!$A$80,LIST!$A$78,IF(L3000=LIST!$A$81,LIST!$A$78,IF(L3000=LIST!$A$82,LIST!$A$78,IF(IFERROR(VLOOKUP(B3000,'PHR (Project Hourly Rate)'!B:G,6,FALSE),LIST!$A$78)=0,LIST!$A$79,L3000)))))</f>
        <v/>
      </c>
      <c r="I3000" s="42" t="str">
        <f>IF(B3000="","",IF(L3000=LIST!$A$75,"",IF(K3000=LIST!$A$76,LIST!$A$76,IF(L3000=LIST!$A$77,"",IF(L3000=LIST!$A$78,"",IF(L3000=LIST!$A$80,"",IF(L3000=LIST!$A$72,"",IF(L3000=LIST!$A$73,"",IF(L3000=LIST!$A$81,"",IF(L3000=LIST!$A$82,"",IF(L3000=LIST!$A$79,"",IF(K3000=LIST!$A$75,LIST!$A$75,ROUND(J3000*L3000,2)))))))))))))</f>
        <v/>
      </c>
      <c r="J3000" s="43">
        <f>IF(D3000="",0,IF(K3000=LIST!$A$75,0,IF(K3000=LIST!$A$76,0,IF(K3000=LIST!$A$77,0,IF(K3000=LIST!$A$78,0,(MIN(D3000,8)-K3000))))))</f>
        <v>0</v>
      </c>
      <c r="K3000" s="185" t="str">
        <f>IF(D3000="","",IF('CLAIM FORM'!$M$7="",0,IF(L3000=LIST!$A$78,0,IF('CLAIM FORM'!$M$7="R&amp;D",0,IF(E3000="",LIST!$A$75,IF(F3000=LIST!$F$30,0,IFERROR(((VLOOKUP(E3000,'TRAINING CODE'!B:D,3,FALSE)*MIN(D3000,8))),LIST!$A$76)))))))</f>
        <v/>
      </c>
      <c r="L3000" s="183" t="str">
        <f>IF(B3000="","",IF('CLAIM FORM'!$M$7="",LIST!$A$77,IFERROR(VLOOKUP(B3000,'PHR (Project Hourly Rate)'!B:G,6,FALSE),LIST!$A$78)))</f>
        <v/>
      </c>
    </row>
    <row r="3001" spans="1:12" ht="36" customHeight="1">
      <c r="A3001" s="184">
        <v>2999</v>
      </c>
      <c r="B3001" s="46"/>
      <c r="C3001" s="47"/>
      <c r="D3001" s="48"/>
      <c r="E3001" s="49"/>
      <c r="F3001" s="49"/>
      <c r="G3001" s="41" t="str">
        <f>IF(C3001="","",VLOOKUP(WEEKDAY(C3001),LIST!$A$15:$B$21,2,FALSE))</f>
        <v/>
      </c>
      <c r="H3001" s="42" t="str">
        <f>IF(B3001="","",IF(L3001=LIST!$A$80,LIST!$A$78,IF(L3001=LIST!$A$81,LIST!$A$78,IF(L3001=LIST!$A$82,LIST!$A$78,IF(IFERROR(VLOOKUP(B3001,'PHR (Project Hourly Rate)'!B:G,6,FALSE),LIST!$A$78)=0,LIST!$A$79,L3001)))))</f>
        <v/>
      </c>
      <c r="I3001" s="42" t="str">
        <f>IF(B3001="","",IF(L3001=LIST!$A$75,"",IF(K3001=LIST!$A$76,LIST!$A$76,IF(L3001=LIST!$A$77,"",IF(L3001=LIST!$A$78,"",IF(L3001=LIST!$A$80,"",IF(L3001=LIST!$A$72,"",IF(L3001=LIST!$A$73,"",IF(L3001=LIST!$A$81,"",IF(L3001=LIST!$A$82,"",IF(L3001=LIST!$A$79,"",IF(K3001=LIST!$A$75,LIST!$A$75,ROUND(J3001*L3001,2)))))))))))))</f>
        <v/>
      </c>
      <c r="J3001" s="43">
        <f>IF(D3001="",0,IF(K3001=LIST!$A$75,0,IF(K3001=LIST!$A$76,0,IF(K3001=LIST!$A$77,0,IF(K3001=LIST!$A$78,0,(MIN(D3001,8)-K3001))))))</f>
        <v>0</v>
      </c>
      <c r="K3001" s="185" t="str">
        <f>IF(D3001="","",IF('CLAIM FORM'!$M$7="",0,IF(L3001=LIST!$A$78,0,IF('CLAIM FORM'!$M$7="R&amp;D",0,IF(E3001="",LIST!$A$75,IF(F3001=LIST!$F$30,0,IFERROR(((VLOOKUP(E3001,'TRAINING CODE'!B:D,3,FALSE)*MIN(D3001,8))),LIST!$A$76)))))))</f>
        <v/>
      </c>
      <c r="L3001" s="183" t="str">
        <f>IF(B3001="","",IF('CLAIM FORM'!$M$7="",LIST!$A$77,IFERROR(VLOOKUP(B3001,'PHR (Project Hourly Rate)'!B:G,6,FALSE),LIST!$A$78)))</f>
        <v/>
      </c>
    </row>
    <row r="3002" spans="1:12" ht="36" customHeight="1">
      <c r="A3002" s="184">
        <v>3000</v>
      </c>
      <c r="B3002" s="46"/>
      <c r="C3002" s="47"/>
      <c r="D3002" s="48"/>
      <c r="E3002" s="49"/>
      <c r="F3002" s="49"/>
      <c r="G3002" s="41" t="str">
        <f>IF(C3002="","",VLOOKUP(WEEKDAY(C3002),LIST!$A$15:$B$21,2,FALSE))</f>
        <v/>
      </c>
      <c r="H3002" s="42" t="str">
        <f>IF(B3002="","",IF(L3002=LIST!$A$80,LIST!$A$78,IF(L3002=LIST!$A$81,LIST!$A$78,IF(L3002=LIST!$A$82,LIST!$A$78,IF(IFERROR(VLOOKUP(B3002,'PHR (Project Hourly Rate)'!B:G,6,FALSE),LIST!$A$78)=0,LIST!$A$79,L3002)))))</f>
        <v/>
      </c>
      <c r="I3002" s="42" t="str">
        <f>IF(B3002="","",IF(L3002=LIST!$A$75,"",IF(K3002=LIST!$A$76,LIST!$A$76,IF(L3002=LIST!$A$77,"",IF(L3002=LIST!$A$78,"",IF(L3002=LIST!$A$80,"",IF(L3002=LIST!$A$72,"",IF(L3002=LIST!$A$73,"",IF(L3002=LIST!$A$81,"",IF(L3002=LIST!$A$82,"",IF(L3002=LIST!$A$79,"",IF(K3002=LIST!$A$75,LIST!$A$75,ROUND(J3002*L3002,2)))))))))))))</f>
        <v/>
      </c>
      <c r="J3002" s="43">
        <f>IF(D3002="",0,IF(K3002=LIST!$A$75,0,IF(K3002=LIST!$A$76,0,IF(K3002=LIST!$A$77,0,IF(K3002=LIST!$A$78,0,(MIN(D3002,8)-K3002))))))</f>
        <v>0</v>
      </c>
      <c r="K3002" s="185" t="str">
        <f>IF(D3002="","",IF('CLAIM FORM'!$M$7="",0,IF(L3002=LIST!$A$78,0,IF('CLAIM FORM'!$M$7="R&amp;D",0,IF(E3002="",LIST!$A$75,IF(F3002=LIST!$F$30,0,IFERROR(((VLOOKUP(E3002,'TRAINING CODE'!B:D,3,FALSE)*MIN(D3002,8))),LIST!$A$76)))))))</f>
        <v/>
      </c>
      <c r="L3002" s="183" t="str">
        <f>IF(B3002="","",IF('CLAIM FORM'!$M$7="",LIST!$A$77,IFERROR(VLOOKUP(B3002,'PHR (Project Hourly Rate)'!B:G,6,FALSE),LIST!$A$78)))</f>
        <v/>
      </c>
    </row>
    <row r="3003" spans="1:12" ht="36" customHeight="1">
      <c r="A3003" s="184">
        <v>3001</v>
      </c>
      <c r="B3003" s="46"/>
      <c r="C3003" s="47"/>
      <c r="D3003" s="48"/>
      <c r="E3003" s="49"/>
      <c r="F3003" s="49"/>
      <c r="G3003" s="41" t="str">
        <f>IF(C3003="","",VLOOKUP(WEEKDAY(C3003),LIST!$A$15:$B$21,2,FALSE))</f>
        <v/>
      </c>
      <c r="H3003" s="42" t="str">
        <f>IF(B3003="","",IF(L3003=LIST!$A$80,LIST!$A$78,IF(L3003=LIST!$A$81,LIST!$A$78,IF(L3003=LIST!$A$82,LIST!$A$78,IF(IFERROR(VLOOKUP(B3003,'PHR (Project Hourly Rate)'!B:G,6,FALSE),LIST!$A$78)=0,LIST!$A$79,L3003)))))</f>
        <v/>
      </c>
      <c r="I3003" s="42" t="str">
        <f>IF(B3003="","",IF(L3003=LIST!$A$75,"",IF(K3003=LIST!$A$76,LIST!$A$76,IF(L3003=LIST!$A$77,"",IF(L3003=LIST!$A$78,"",IF(L3003=LIST!$A$80,"",IF(L3003=LIST!$A$72,"",IF(L3003=LIST!$A$73,"",IF(L3003=LIST!$A$81,"",IF(L3003=LIST!$A$82,"",IF(L3003=LIST!$A$79,"",IF(K3003=LIST!$A$75,LIST!$A$75,ROUND(J3003*L3003,2)))))))))))))</f>
        <v/>
      </c>
      <c r="J3003" s="43">
        <f>IF(D3003="",0,IF(K3003=LIST!$A$75,0,IF(K3003=LIST!$A$76,0,IF(K3003=LIST!$A$77,0,IF(K3003=LIST!$A$78,0,(MIN(D3003,8)-K3003))))))</f>
        <v>0</v>
      </c>
      <c r="K3003" s="185" t="str">
        <f>IF(D3003="","",IF('CLAIM FORM'!$M$7="",0,IF(L3003=LIST!$A$78,0,IF('CLAIM FORM'!$M$7="R&amp;D",0,IF(E3003="",LIST!$A$75,IF(F3003=LIST!$F$30,0,IFERROR(((VLOOKUP(E3003,'TRAINING CODE'!B:D,3,FALSE)*MIN(D3003,8))),LIST!$A$76)))))))</f>
        <v/>
      </c>
      <c r="L3003" s="183" t="str">
        <f>IF(B3003="","",IF('CLAIM FORM'!$M$7="",LIST!$A$77,IFERROR(VLOOKUP(B3003,'PHR (Project Hourly Rate)'!B:G,6,FALSE),LIST!$A$78)))</f>
        <v/>
      </c>
    </row>
    <row r="3004" spans="1:12" ht="36" customHeight="1">
      <c r="A3004" s="184">
        <v>3002</v>
      </c>
      <c r="B3004" s="46"/>
      <c r="C3004" s="47"/>
      <c r="D3004" s="48"/>
      <c r="E3004" s="49"/>
      <c r="F3004" s="49"/>
      <c r="G3004" s="41" t="str">
        <f>IF(C3004="","",VLOOKUP(WEEKDAY(C3004),LIST!$A$15:$B$21,2,FALSE))</f>
        <v/>
      </c>
      <c r="H3004" s="42" t="str">
        <f>IF(B3004="","",IF(L3004=LIST!$A$80,LIST!$A$78,IF(L3004=LIST!$A$81,LIST!$A$78,IF(L3004=LIST!$A$82,LIST!$A$78,IF(IFERROR(VLOOKUP(B3004,'PHR (Project Hourly Rate)'!B:G,6,FALSE),LIST!$A$78)=0,LIST!$A$79,L3004)))))</f>
        <v/>
      </c>
      <c r="I3004" s="42" t="str">
        <f>IF(B3004="","",IF(L3004=LIST!$A$75,"",IF(K3004=LIST!$A$76,LIST!$A$76,IF(L3004=LIST!$A$77,"",IF(L3004=LIST!$A$78,"",IF(L3004=LIST!$A$80,"",IF(L3004=LIST!$A$72,"",IF(L3004=LIST!$A$73,"",IF(L3004=LIST!$A$81,"",IF(L3004=LIST!$A$82,"",IF(L3004=LIST!$A$79,"",IF(K3004=LIST!$A$75,LIST!$A$75,ROUND(J3004*L3004,2)))))))))))))</f>
        <v/>
      </c>
      <c r="J3004" s="43">
        <f>IF(D3004="",0,IF(K3004=LIST!$A$75,0,IF(K3004=LIST!$A$76,0,IF(K3004=LIST!$A$77,0,IF(K3004=LIST!$A$78,0,(MIN(D3004,8)-K3004))))))</f>
        <v>0</v>
      </c>
      <c r="K3004" s="185" t="str">
        <f>IF(D3004="","",IF('CLAIM FORM'!$M$7="",0,IF(L3004=LIST!$A$78,0,IF('CLAIM FORM'!$M$7="R&amp;D",0,IF(E3004="",LIST!$A$75,IF(F3004=LIST!$F$30,0,IFERROR(((VLOOKUP(E3004,'TRAINING CODE'!B:D,3,FALSE)*MIN(D3004,8))),LIST!$A$76)))))))</f>
        <v/>
      </c>
      <c r="L3004" s="183" t="str">
        <f>IF(B3004="","",IF('CLAIM FORM'!$M$7="",LIST!$A$77,IFERROR(VLOOKUP(B3004,'PHR (Project Hourly Rate)'!B:G,6,FALSE),LIST!$A$78)))</f>
        <v/>
      </c>
    </row>
    <row r="3005" spans="1:12" ht="36" customHeight="1">
      <c r="A3005" s="184">
        <v>3003</v>
      </c>
      <c r="B3005" s="46"/>
      <c r="C3005" s="47"/>
      <c r="D3005" s="48"/>
      <c r="E3005" s="49"/>
      <c r="F3005" s="49"/>
      <c r="G3005" s="41" t="str">
        <f>IF(C3005="","",VLOOKUP(WEEKDAY(C3005),LIST!$A$15:$B$21,2,FALSE))</f>
        <v/>
      </c>
      <c r="H3005" s="42" t="str">
        <f>IF(B3005="","",IF(L3005=LIST!$A$80,LIST!$A$78,IF(L3005=LIST!$A$81,LIST!$A$78,IF(L3005=LIST!$A$82,LIST!$A$78,IF(IFERROR(VLOOKUP(B3005,'PHR (Project Hourly Rate)'!B:G,6,FALSE),LIST!$A$78)=0,LIST!$A$79,L3005)))))</f>
        <v/>
      </c>
      <c r="I3005" s="42" t="str">
        <f>IF(B3005="","",IF(L3005=LIST!$A$75,"",IF(K3005=LIST!$A$76,LIST!$A$76,IF(L3005=LIST!$A$77,"",IF(L3005=LIST!$A$78,"",IF(L3005=LIST!$A$80,"",IF(L3005=LIST!$A$72,"",IF(L3005=LIST!$A$73,"",IF(L3005=LIST!$A$81,"",IF(L3005=LIST!$A$82,"",IF(L3005=LIST!$A$79,"",IF(K3005=LIST!$A$75,LIST!$A$75,ROUND(J3005*L3005,2)))))))))))))</f>
        <v/>
      </c>
      <c r="J3005" s="43">
        <f>IF(D3005="",0,IF(K3005=LIST!$A$75,0,IF(K3005=LIST!$A$76,0,IF(K3005=LIST!$A$77,0,IF(K3005=LIST!$A$78,0,(MIN(D3005,8)-K3005))))))</f>
        <v>0</v>
      </c>
      <c r="K3005" s="185" t="str">
        <f>IF(D3005="","",IF('CLAIM FORM'!$M$7="",0,IF(L3005=LIST!$A$78,0,IF('CLAIM FORM'!$M$7="R&amp;D",0,IF(E3005="",LIST!$A$75,IF(F3005=LIST!$F$30,0,IFERROR(((VLOOKUP(E3005,'TRAINING CODE'!B:D,3,FALSE)*MIN(D3005,8))),LIST!$A$76)))))))</f>
        <v/>
      </c>
      <c r="L3005" s="183" t="str">
        <f>IF(B3005="","",IF('CLAIM FORM'!$M$7="",LIST!$A$77,IFERROR(VLOOKUP(B3005,'PHR (Project Hourly Rate)'!B:G,6,FALSE),LIST!$A$78)))</f>
        <v/>
      </c>
    </row>
    <row r="3006" spans="1:12" ht="36" customHeight="1">
      <c r="A3006" s="184">
        <v>3004</v>
      </c>
      <c r="B3006" s="46"/>
      <c r="C3006" s="47"/>
      <c r="D3006" s="48"/>
      <c r="E3006" s="49"/>
      <c r="F3006" s="49"/>
      <c r="G3006" s="41" t="str">
        <f>IF(C3006="","",VLOOKUP(WEEKDAY(C3006),LIST!$A$15:$B$21,2,FALSE))</f>
        <v/>
      </c>
      <c r="H3006" s="42" t="str">
        <f>IF(B3006="","",IF(L3006=LIST!$A$80,LIST!$A$78,IF(L3006=LIST!$A$81,LIST!$A$78,IF(L3006=LIST!$A$82,LIST!$A$78,IF(IFERROR(VLOOKUP(B3006,'PHR (Project Hourly Rate)'!B:G,6,FALSE),LIST!$A$78)=0,LIST!$A$79,L3006)))))</f>
        <v/>
      </c>
      <c r="I3006" s="42" t="str">
        <f>IF(B3006="","",IF(L3006=LIST!$A$75,"",IF(K3006=LIST!$A$76,LIST!$A$76,IF(L3006=LIST!$A$77,"",IF(L3006=LIST!$A$78,"",IF(L3006=LIST!$A$80,"",IF(L3006=LIST!$A$72,"",IF(L3006=LIST!$A$73,"",IF(L3006=LIST!$A$81,"",IF(L3006=LIST!$A$82,"",IF(L3006=LIST!$A$79,"",IF(K3006=LIST!$A$75,LIST!$A$75,ROUND(J3006*L3006,2)))))))))))))</f>
        <v/>
      </c>
      <c r="J3006" s="43">
        <f>IF(D3006="",0,IF(K3006=LIST!$A$75,0,IF(K3006=LIST!$A$76,0,IF(K3006=LIST!$A$77,0,IF(K3006=LIST!$A$78,0,(MIN(D3006,8)-K3006))))))</f>
        <v>0</v>
      </c>
      <c r="K3006" s="185" t="str">
        <f>IF(D3006="","",IF('CLAIM FORM'!$M$7="",0,IF(L3006=LIST!$A$78,0,IF('CLAIM FORM'!$M$7="R&amp;D",0,IF(E3006="",LIST!$A$75,IF(F3006=LIST!$F$30,0,IFERROR(((VLOOKUP(E3006,'TRAINING CODE'!B:D,3,FALSE)*MIN(D3006,8))),LIST!$A$76)))))))</f>
        <v/>
      </c>
      <c r="L3006" s="183" t="str">
        <f>IF(B3006="","",IF('CLAIM FORM'!$M$7="",LIST!$A$77,IFERROR(VLOOKUP(B3006,'PHR (Project Hourly Rate)'!B:G,6,FALSE),LIST!$A$78)))</f>
        <v/>
      </c>
    </row>
    <row r="3007" spans="1:12" ht="36" customHeight="1">
      <c r="A3007" s="184">
        <v>3005</v>
      </c>
      <c r="B3007" s="46"/>
      <c r="C3007" s="47"/>
      <c r="D3007" s="48"/>
      <c r="E3007" s="49"/>
      <c r="F3007" s="49"/>
      <c r="G3007" s="41" t="str">
        <f>IF(C3007="","",VLOOKUP(WEEKDAY(C3007),LIST!$A$15:$B$21,2,FALSE))</f>
        <v/>
      </c>
      <c r="H3007" s="42" t="str">
        <f>IF(B3007="","",IF(L3007=LIST!$A$80,LIST!$A$78,IF(L3007=LIST!$A$81,LIST!$A$78,IF(L3007=LIST!$A$82,LIST!$A$78,IF(IFERROR(VLOOKUP(B3007,'PHR (Project Hourly Rate)'!B:G,6,FALSE),LIST!$A$78)=0,LIST!$A$79,L3007)))))</f>
        <v/>
      </c>
      <c r="I3007" s="42" t="str">
        <f>IF(B3007="","",IF(L3007=LIST!$A$75,"",IF(K3007=LIST!$A$76,LIST!$A$76,IF(L3007=LIST!$A$77,"",IF(L3007=LIST!$A$78,"",IF(L3007=LIST!$A$80,"",IF(L3007=LIST!$A$72,"",IF(L3007=LIST!$A$73,"",IF(L3007=LIST!$A$81,"",IF(L3007=LIST!$A$82,"",IF(L3007=LIST!$A$79,"",IF(K3007=LIST!$A$75,LIST!$A$75,ROUND(J3007*L3007,2)))))))))))))</f>
        <v/>
      </c>
      <c r="J3007" s="43">
        <f>IF(D3007="",0,IF(K3007=LIST!$A$75,0,IF(K3007=LIST!$A$76,0,IF(K3007=LIST!$A$77,0,IF(K3007=LIST!$A$78,0,(MIN(D3007,8)-K3007))))))</f>
        <v>0</v>
      </c>
      <c r="K3007" s="185" t="str">
        <f>IF(D3007="","",IF('CLAIM FORM'!$M$7="",0,IF(L3007=LIST!$A$78,0,IF('CLAIM FORM'!$M$7="R&amp;D",0,IF(E3007="",LIST!$A$75,IF(F3007=LIST!$F$30,0,IFERROR(((VLOOKUP(E3007,'TRAINING CODE'!B:D,3,FALSE)*MIN(D3007,8))),LIST!$A$76)))))))</f>
        <v/>
      </c>
      <c r="L3007" s="183" t="str">
        <f>IF(B3007="","",IF('CLAIM FORM'!$M$7="",LIST!$A$77,IFERROR(VLOOKUP(B3007,'PHR (Project Hourly Rate)'!B:G,6,FALSE),LIST!$A$78)))</f>
        <v/>
      </c>
    </row>
    <row r="3008" spans="1:12" ht="36" customHeight="1">
      <c r="A3008" s="184">
        <v>3006</v>
      </c>
      <c r="B3008" s="46"/>
      <c r="C3008" s="47"/>
      <c r="D3008" s="48"/>
      <c r="E3008" s="49"/>
      <c r="F3008" s="49"/>
      <c r="G3008" s="41" t="str">
        <f>IF(C3008="","",VLOOKUP(WEEKDAY(C3008),LIST!$A$15:$B$21,2,FALSE))</f>
        <v/>
      </c>
      <c r="H3008" s="42" t="str">
        <f>IF(B3008="","",IF(L3008=LIST!$A$80,LIST!$A$78,IF(L3008=LIST!$A$81,LIST!$A$78,IF(L3008=LIST!$A$82,LIST!$A$78,IF(IFERROR(VLOOKUP(B3008,'PHR (Project Hourly Rate)'!B:G,6,FALSE),LIST!$A$78)=0,LIST!$A$79,L3008)))))</f>
        <v/>
      </c>
      <c r="I3008" s="42" t="str">
        <f>IF(B3008="","",IF(L3008=LIST!$A$75,"",IF(K3008=LIST!$A$76,LIST!$A$76,IF(L3008=LIST!$A$77,"",IF(L3008=LIST!$A$78,"",IF(L3008=LIST!$A$80,"",IF(L3008=LIST!$A$72,"",IF(L3008=LIST!$A$73,"",IF(L3008=LIST!$A$81,"",IF(L3008=LIST!$A$82,"",IF(L3008=LIST!$A$79,"",IF(K3008=LIST!$A$75,LIST!$A$75,ROUND(J3008*L3008,2)))))))))))))</f>
        <v/>
      </c>
      <c r="J3008" s="43">
        <f>IF(D3008="",0,IF(K3008=LIST!$A$75,0,IF(K3008=LIST!$A$76,0,IF(K3008=LIST!$A$77,0,IF(K3008=LIST!$A$78,0,(MIN(D3008,8)-K3008))))))</f>
        <v>0</v>
      </c>
      <c r="K3008" s="185" t="str">
        <f>IF(D3008="","",IF('CLAIM FORM'!$M$7="",0,IF(L3008=LIST!$A$78,0,IF('CLAIM FORM'!$M$7="R&amp;D",0,IF(E3008="",LIST!$A$75,IF(F3008=LIST!$F$30,0,IFERROR(((VLOOKUP(E3008,'TRAINING CODE'!B:D,3,FALSE)*MIN(D3008,8))),LIST!$A$76)))))))</f>
        <v/>
      </c>
      <c r="L3008" s="183" t="str">
        <f>IF(B3008="","",IF('CLAIM FORM'!$M$7="",LIST!$A$77,IFERROR(VLOOKUP(B3008,'PHR (Project Hourly Rate)'!B:G,6,FALSE),LIST!$A$78)))</f>
        <v/>
      </c>
    </row>
    <row r="3009" spans="1:12" ht="36" customHeight="1">
      <c r="A3009" s="184">
        <v>3007</v>
      </c>
      <c r="B3009" s="46"/>
      <c r="C3009" s="47"/>
      <c r="D3009" s="48"/>
      <c r="E3009" s="49"/>
      <c r="F3009" s="49"/>
      <c r="G3009" s="41" t="str">
        <f>IF(C3009="","",VLOOKUP(WEEKDAY(C3009),LIST!$A$15:$B$21,2,FALSE))</f>
        <v/>
      </c>
      <c r="H3009" s="42" t="str">
        <f>IF(B3009="","",IF(L3009=LIST!$A$80,LIST!$A$78,IF(L3009=LIST!$A$81,LIST!$A$78,IF(L3009=LIST!$A$82,LIST!$A$78,IF(IFERROR(VLOOKUP(B3009,'PHR (Project Hourly Rate)'!B:G,6,FALSE),LIST!$A$78)=0,LIST!$A$79,L3009)))))</f>
        <v/>
      </c>
      <c r="I3009" s="42" t="str">
        <f>IF(B3009="","",IF(L3009=LIST!$A$75,"",IF(K3009=LIST!$A$76,LIST!$A$76,IF(L3009=LIST!$A$77,"",IF(L3009=LIST!$A$78,"",IF(L3009=LIST!$A$80,"",IF(L3009=LIST!$A$72,"",IF(L3009=LIST!$A$73,"",IF(L3009=LIST!$A$81,"",IF(L3009=LIST!$A$82,"",IF(L3009=LIST!$A$79,"",IF(K3009=LIST!$A$75,LIST!$A$75,ROUND(J3009*L3009,2)))))))))))))</f>
        <v/>
      </c>
      <c r="J3009" s="43">
        <f>IF(D3009="",0,IF(K3009=LIST!$A$75,0,IF(K3009=LIST!$A$76,0,IF(K3009=LIST!$A$77,0,IF(K3009=LIST!$A$78,0,(MIN(D3009,8)-K3009))))))</f>
        <v>0</v>
      </c>
      <c r="K3009" s="185" t="str">
        <f>IF(D3009="","",IF('CLAIM FORM'!$M$7="",0,IF(L3009=LIST!$A$78,0,IF('CLAIM FORM'!$M$7="R&amp;D",0,IF(E3009="",LIST!$A$75,IF(F3009=LIST!$F$30,0,IFERROR(((VLOOKUP(E3009,'TRAINING CODE'!B:D,3,FALSE)*MIN(D3009,8))),LIST!$A$76)))))))</f>
        <v/>
      </c>
      <c r="L3009" s="183" t="str">
        <f>IF(B3009="","",IF('CLAIM FORM'!$M$7="",LIST!$A$77,IFERROR(VLOOKUP(B3009,'PHR (Project Hourly Rate)'!B:G,6,FALSE),LIST!$A$78)))</f>
        <v/>
      </c>
    </row>
    <row r="3010" spans="1:12" ht="36" customHeight="1">
      <c r="A3010" s="184">
        <v>3008</v>
      </c>
      <c r="B3010" s="46"/>
      <c r="C3010" s="47"/>
      <c r="D3010" s="48"/>
      <c r="E3010" s="49"/>
      <c r="F3010" s="49"/>
      <c r="G3010" s="41" t="str">
        <f>IF(C3010="","",VLOOKUP(WEEKDAY(C3010),LIST!$A$15:$B$21,2,FALSE))</f>
        <v/>
      </c>
      <c r="H3010" s="42" t="str">
        <f>IF(B3010="","",IF(L3010=LIST!$A$80,LIST!$A$78,IF(L3010=LIST!$A$81,LIST!$A$78,IF(L3010=LIST!$A$82,LIST!$A$78,IF(IFERROR(VLOOKUP(B3010,'PHR (Project Hourly Rate)'!B:G,6,FALSE),LIST!$A$78)=0,LIST!$A$79,L3010)))))</f>
        <v/>
      </c>
      <c r="I3010" s="42" t="str">
        <f>IF(B3010="","",IF(L3010=LIST!$A$75,"",IF(K3010=LIST!$A$76,LIST!$A$76,IF(L3010=LIST!$A$77,"",IF(L3010=LIST!$A$78,"",IF(L3010=LIST!$A$80,"",IF(L3010=LIST!$A$72,"",IF(L3010=LIST!$A$73,"",IF(L3010=LIST!$A$81,"",IF(L3010=LIST!$A$82,"",IF(L3010=LIST!$A$79,"",IF(K3010=LIST!$A$75,LIST!$A$75,ROUND(J3010*L3010,2)))))))))))))</f>
        <v/>
      </c>
      <c r="J3010" s="43">
        <f>IF(D3010="",0,IF(K3010=LIST!$A$75,0,IF(K3010=LIST!$A$76,0,IF(K3010=LIST!$A$77,0,IF(K3010=LIST!$A$78,0,(MIN(D3010,8)-K3010))))))</f>
        <v>0</v>
      </c>
      <c r="K3010" s="185" t="str">
        <f>IF(D3010="","",IF('CLAIM FORM'!$M$7="",0,IF(L3010=LIST!$A$78,0,IF('CLAIM FORM'!$M$7="R&amp;D",0,IF(E3010="",LIST!$A$75,IF(F3010=LIST!$F$30,0,IFERROR(((VLOOKUP(E3010,'TRAINING CODE'!B:D,3,FALSE)*MIN(D3010,8))),LIST!$A$76)))))))</f>
        <v/>
      </c>
      <c r="L3010" s="183" t="str">
        <f>IF(B3010="","",IF('CLAIM FORM'!$M$7="",LIST!$A$77,IFERROR(VLOOKUP(B3010,'PHR (Project Hourly Rate)'!B:G,6,FALSE),LIST!$A$78)))</f>
        <v/>
      </c>
    </row>
    <row r="3011" spans="1:12" ht="36" customHeight="1">
      <c r="A3011" s="184">
        <v>3009</v>
      </c>
      <c r="B3011" s="46"/>
      <c r="C3011" s="47"/>
      <c r="D3011" s="48"/>
      <c r="E3011" s="49"/>
      <c r="F3011" s="49"/>
      <c r="G3011" s="41" t="str">
        <f>IF(C3011="","",VLOOKUP(WEEKDAY(C3011),LIST!$A$15:$B$21,2,FALSE))</f>
        <v/>
      </c>
      <c r="H3011" s="42" t="str">
        <f>IF(B3011="","",IF(L3011=LIST!$A$80,LIST!$A$78,IF(L3011=LIST!$A$81,LIST!$A$78,IF(L3011=LIST!$A$82,LIST!$A$78,IF(IFERROR(VLOOKUP(B3011,'PHR (Project Hourly Rate)'!B:G,6,FALSE),LIST!$A$78)=0,LIST!$A$79,L3011)))))</f>
        <v/>
      </c>
      <c r="I3011" s="42" t="str">
        <f>IF(B3011="","",IF(L3011=LIST!$A$75,"",IF(K3011=LIST!$A$76,LIST!$A$76,IF(L3011=LIST!$A$77,"",IF(L3011=LIST!$A$78,"",IF(L3011=LIST!$A$80,"",IF(L3011=LIST!$A$72,"",IF(L3011=LIST!$A$73,"",IF(L3011=LIST!$A$81,"",IF(L3011=LIST!$A$82,"",IF(L3011=LIST!$A$79,"",IF(K3011=LIST!$A$75,LIST!$A$75,ROUND(J3011*L3011,2)))))))))))))</f>
        <v/>
      </c>
      <c r="J3011" s="43">
        <f>IF(D3011="",0,IF(K3011=LIST!$A$75,0,IF(K3011=LIST!$A$76,0,IF(K3011=LIST!$A$77,0,IF(K3011=LIST!$A$78,0,(MIN(D3011,8)-K3011))))))</f>
        <v>0</v>
      </c>
      <c r="K3011" s="185" t="str">
        <f>IF(D3011="","",IF('CLAIM FORM'!$M$7="",0,IF(L3011=LIST!$A$78,0,IF('CLAIM FORM'!$M$7="R&amp;D",0,IF(E3011="",LIST!$A$75,IF(F3011=LIST!$F$30,0,IFERROR(((VLOOKUP(E3011,'TRAINING CODE'!B:D,3,FALSE)*MIN(D3011,8))),LIST!$A$76)))))))</f>
        <v/>
      </c>
      <c r="L3011" s="183" t="str">
        <f>IF(B3011="","",IF('CLAIM FORM'!$M$7="",LIST!$A$77,IFERROR(VLOOKUP(B3011,'PHR (Project Hourly Rate)'!B:G,6,FALSE),LIST!$A$78)))</f>
        <v/>
      </c>
    </row>
    <row r="3012" spans="1:12" ht="36" customHeight="1">
      <c r="A3012" s="184">
        <v>3010</v>
      </c>
      <c r="B3012" s="46"/>
      <c r="C3012" s="47"/>
      <c r="D3012" s="48"/>
      <c r="E3012" s="49"/>
      <c r="F3012" s="49"/>
      <c r="G3012" s="41" t="str">
        <f>IF(C3012="","",VLOOKUP(WEEKDAY(C3012),LIST!$A$15:$B$21,2,FALSE))</f>
        <v/>
      </c>
      <c r="H3012" s="42" t="str">
        <f>IF(B3012="","",IF(L3012=LIST!$A$80,LIST!$A$78,IF(L3012=LIST!$A$81,LIST!$A$78,IF(L3012=LIST!$A$82,LIST!$A$78,IF(IFERROR(VLOOKUP(B3012,'PHR (Project Hourly Rate)'!B:G,6,FALSE),LIST!$A$78)=0,LIST!$A$79,L3012)))))</f>
        <v/>
      </c>
      <c r="I3012" s="42" t="str">
        <f>IF(B3012="","",IF(L3012=LIST!$A$75,"",IF(K3012=LIST!$A$76,LIST!$A$76,IF(L3012=LIST!$A$77,"",IF(L3012=LIST!$A$78,"",IF(L3012=LIST!$A$80,"",IF(L3012=LIST!$A$72,"",IF(L3012=LIST!$A$73,"",IF(L3012=LIST!$A$81,"",IF(L3012=LIST!$A$82,"",IF(L3012=LIST!$A$79,"",IF(K3012=LIST!$A$75,LIST!$A$75,ROUND(J3012*L3012,2)))))))))))))</f>
        <v/>
      </c>
      <c r="J3012" s="43">
        <f>IF(D3012="",0,IF(K3012=LIST!$A$75,0,IF(K3012=LIST!$A$76,0,IF(K3012=LIST!$A$77,0,IF(K3012=LIST!$A$78,0,(MIN(D3012,8)-K3012))))))</f>
        <v>0</v>
      </c>
      <c r="K3012" s="185" t="str">
        <f>IF(D3012="","",IF('CLAIM FORM'!$M$7="",0,IF(L3012=LIST!$A$78,0,IF('CLAIM FORM'!$M$7="R&amp;D",0,IF(E3012="",LIST!$A$75,IF(F3012=LIST!$F$30,0,IFERROR(((VLOOKUP(E3012,'TRAINING CODE'!B:D,3,FALSE)*MIN(D3012,8))),LIST!$A$76)))))))</f>
        <v/>
      </c>
      <c r="L3012" s="183" t="str">
        <f>IF(B3012="","",IF('CLAIM FORM'!$M$7="",LIST!$A$77,IFERROR(VLOOKUP(B3012,'PHR (Project Hourly Rate)'!B:G,6,FALSE),LIST!$A$78)))</f>
        <v/>
      </c>
    </row>
    <row r="3013" spans="1:12" ht="36" customHeight="1">
      <c r="A3013" s="184">
        <v>3011</v>
      </c>
      <c r="B3013" s="46"/>
      <c r="C3013" s="47"/>
      <c r="D3013" s="48"/>
      <c r="E3013" s="49"/>
      <c r="F3013" s="49"/>
      <c r="G3013" s="41" t="str">
        <f>IF(C3013="","",VLOOKUP(WEEKDAY(C3013),LIST!$A$15:$B$21,2,FALSE))</f>
        <v/>
      </c>
      <c r="H3013" s="42" t="str">
        <f>IF(B3013="","",IF(L3013=LIST!$A$80,LIST!$A$78,IF(L3013=LIST!$A$81,LIST!$A$78,IF(L3013=LIST!$A$82,LIST!$A$78,IF(IFERROR(VLOOKUP(B3013,'PHR (Project Hourly Rate)'!B:G,6,FALSE),LIST!$A$78)=0,LIST!$A$79,L3013)))))</f>
        <v/>
      </c>
      <c r="I3013" s="42" t="str">
        <f>IF(B3013="","",IF(L3013=LIST!$A$75,"",IF(K3013=LIST!$A$76,LIST!$A$76,IF(L3013=LIST!$A$77,"",IF(L3013=LIST!$A$78,"",IF(L3013=LIST!$A$80,"",IF(L3013=LIST!$A$72,"",IF(L3013=LIST!$A$73,"",IF(L3013=LIST!$A$81,"",IF(L3013=LIST!$A$82,"",IF(L3013=LIST!$A$79,"",IF(K3013=LIST!$A$75,LIST!$A$75,ROUND(J3013*L3013,2)))))))))))))</f>
        <v/>
      </c>
      <c r="J3013" s="43">
        <f>IF(D3013="",0,IF(K3013=LIST!$A$75,0,IF(K3013=LIST!$A$76,0,IF(K3013=LIST!$A$77,0,IF(K3013=LIST!$A$78,0,(MIN(D3013,8)-K3013))))))</f>
        <v>0</v>
      </c>
      <c r="K3013" s="185" t="str">
        <f>IF(D3013="","",IF('CLAIM FORM'!$M$7="",0,IF(L3013=LIST!$A$78,0,IF('CLAIM FORM'!$M$7="R&amp;D",0,IF(E3013="",LIST!$A$75,IF(F3013=LIST!$F$30,0,IFERROR(((VLOOKUP(E3013,'TRAINING CODE'!B:D,3,FALSE)*MIN(D3013,8))),LIST!$A$76)))))))</f>
        <v/>
      </c>
      <c r="L3013" s="183" t="str">
        <f>IF(B3013="","",IF('CLAIM FORM'!$M$7="",LIST!$A$77,IFERROR(VLOOKUP(B3013,'PHR (Project Hourly Rate)'!B:G,6,FALSE),LIST!$A$78)))</f>
        <v/>
      </c>
    </row>
    <row r="3014" spans="1:12" ht="36" customHeight="1">
      <c r="A3014" s="184">
        <v>3012</v>
      </c>
      <c r="B3014" s="46"/>
      <c r="C3014" s="47"/>
      <c r="D3014" s="48"/>
      <c r="E3014" s="49"/>
      <c r="F3014" s="49"/>
      <c r="G3014" s="41" t="str">
        <f>IF(C3014="","",VLOOKUP(WEEKDAY(C3014),LIST!$A$15:$B$21,2,FALSE))</f>
        <v/>
      </c>
      <c r="H3014" s="42" t="str">
        <f>IF(B3014="","",IF(L3014=LIST!$A$80,LIST!$A$78,IF(L3014=LIST!$A$81,LIST!$A$78,IF(L3014=LIST!$A$82,LIST!$A$78,IF(IFERROR(VLOOKUP(B3014,'PHR (Project Hourly Rate)'!B:G,6,FALSE),LIST!$A$78)=0,LIST!$A$79,L3014)))))</f>
        <v/>
      </c>
      <c r="I3014" s="42" t="str">
        <f>IF(B3014="","",IF(L3014=LIST!$A$75,"",IF(K3014=LIST!$A$76,LIST!$A$76,IF(L3014=LIST!$A$77,"",IF(L3014=LIST!$A$78,"",IF(L3014=LIST!$A$80,"",IF(L3014=LIST!$A$72,"",IF(L3014=LIST!$A$73,"",IF(L3014=LIST!$A$81,"",IF(L3014=LIST!$A$82,"",IF(L3014=LIST!$A$79,"",IF(K3014=LIST!$A$75,LIST!$A$75,ROUND(J3014*L3014,2)))))))))))))</f>
        <v/>
      </c>
      <c r="J3014" s="43">
        <f>IF(D3014="",0,IF(K3014=LIST!$A$75,0,IF(K3014=LIST!$A$76,0,IF(K3014=LIST!$A$77,0,IF(K3014=LIST!$A$78,0,(MIN(D3014,8)-K3014))))))</f>
        <v>0</v>
      </c>
      <c r="K3014" s="185" t="str">
        <f>IF(D3014="","",IF('CLAIM FORM'!$M$7="",0,IF(L3014=LIST!$A$78,0,IF('CLAIM FORM'!$M$7="R&amp;D",0,IF(E3014="",LIST!$A$75,IF(F3014=LIST!$F$30,0,IFERROR(((VLOOKUP(E3014,'TRAINING CODE'!B:D,3,FALSE)*MIN(D3014,8))),LIST!$A$76)))))))</f>
        <v/>
      </c>
      <c r="L3014" s="183" t="str">
        <f>IF(B3014="","",IF('CLAIM FORM'!$M$7="",LIST!$A$77,IFERROR(VLOOKUP(B3014,'PHR (Project Hourly Rate)'!B:G,6,FALSE),LIST!$A$78)))</f>
        <v/>
      </c>
    </row>
    <row r="3015" spans="1:12" ht="36" customHeight="1">
      <c r="A3015" s="184">
        <v>3013</v>
      </c>
      <c r="B3015" s="46"/>
      <c r="C3015" s="47"/>
      <c r="D3015" s="48"/>
      <c r="E3015" s="49"/>
      <c r="F3015" s="49"/>
      <c r="G3015" s="41" t="str">
        <f>IF(C3015="","",VLOOKUP(WEEKDAY(C3015),LIST!$A$15:$B$21,2,FALSE))</f>
        <v/>
      </c>
      <c r="H3015" s="42" t="str">
        <f>IF(B3015="","",IF(L3015=LIST!$A$80,LIST!$A$78,IF(L3015=LIST!$A$81,LIST!$A$78,IF(L3015=LIST!$A$82,LIST!$A$78,IF(IFERROR(VLOOKUP(B3015,'PHR (Project Hourly Rate)'!B:G,6,FALSE),LIST!$A$78)=0,LIST!$A$79,L3015)))))</f>
        <v/>
      </c>
      <c r="I3015" s="42" t="str">
        <f>IF(B3015="","",IF(L3015=LIST!$A$75,"",IF(K3015=LIST!$A$76,LIST!$A$76,IF(L3015=LIST!$A$77,"",IF(L3015=LIST!$A$78,"",IF(L3015=LIST!$A$80,"",IF(L3015=LIST!$A$72,"",IF(L3015=LIST!$A$73,"",IF(L3015=LIST!$A$81,"",IF(L3015=LIST!$A$82,"",IF(L3015=LIST!$A$79,"",IF(K3015=LIST!$A$75,LIST!$A$75,ROUND(J3015*L3015,2)))))))))))))</f>
        <v/>
      </c>
      <c r="J3015" s="43">
        <f>IF(D3015="",0,IF(K3015=LIST!$A$75,0,IF(K3015=LIST!$A$76,0,IF(K3015=LIST!$A$77,0,IF(K3015=LIST!$A$78,0,(MIN(D3015,8)-K3015))))))</f>
        <v>0</v>
      </c>
      <c r="K3015" s="185" t="str">
        <f>IF(D3015="","",IF('CLAIM FORM'!$M$7="",0,IF(L3015=LIST!$A$78,0,IF('CLAIM FORM'!$M$7="R&amp;D",0,IF(E3015="",LIST!$A$75,IF(F3015=LIST!$F$30,0,IFERROR(((VLOOKUP(E3015,'TRAINING CODE'!B:D,3,FALSE)*MIN(D3015,8))),LIST!$A$76)))))))</f>
        <v/>
      </c>
      <c r="L3015" s="183" t="str">
        <f>IF(B3015="","",IF('CLAIM FORM'!$M$7="",LIST!$A$77,IFERROR(VLOOKUP(B3015,'PHR (Project Hourly Rate)'!B:G,6,FALSE),LIST!$A$78)))</f>
        <v/>
      </c>
    </row>
    <row r="3016" spans="1:12" ht="36" customHeight="1">
      <c r="A3016" s="184">
        <v>3014</v>
      </c>
      <c r="B3016" s="46"/>
      <c r="C3016" s="47"/>
      <c r="D3016" s="48"/>
      <c r="E3016" s="49"/>
      <c r="F3016" s="49"/>
      <c r="G3016" s="41" t="str">
        <f>IF(C3016="","",VLOOKUP(WEEKDAY(C3016),LIST!$A$15:$B$21,2,FALSE))</f>
        <v/>
      </c>
      <c r="H3016" s="42" t="str">
        <f>IF(B3016="","",IF(L3016=LIST!$A$80,LIST!$A$78,IF(L3016=LIST!$A$81,LIST!$A$78,IF(L3016=LIST!$A$82,LIST!$A$78,IF(IFERROR(VLOOKUP(B3016,'PHR (Project Hourly Rate)'!B:G,6,FALSE),LIST!$A$78)=0,LIST!$A$79,L3016)))))</f>
        <v/>
      </c>
      <c r="I3016" s="42" t="str">
        <f>IF(B3016="","",IF(L3016=LIST!$A$75,"",IF(K3016=LIST!$A$76,LIST!$A$76,IF(L3016=LIST!$A$77,"",IF(L3016=LIST!$A$78,"",IF(L3016=LIST!$A$80,"",IF(L3016=LIST!$A$72,"",IF(L3016=LIST!$A$73,"",IF(L3016=LIST!$A$81,"",IF(L3016=LIST!$A$82,"",IF(L3016=LIST!$A$79,"",IF(K3016=LIST!$A$75,LIST!$A$75,ROUND(J3016*L3016,2)))))))))))))</f>
        <v/>
      </c>
      <c r="J3016" s="43">
        <f>IF(D3016="",0,IF(K3016=LIST!$A$75,0,IF(K3016=LIST!$A$76,0,IF(K3016=LIST!$A$77,0,IF(K3016=LIST!$A$78,0,(MIN(D3016,8)-K3016))))))</f>
        <v>0</v>
      </c>
      <c r="K3016" s="185" t="str">
        <f>IF(D3016="","",IF('CLAIM FORM'!$M$7="",0,IF(L3016=LIST!$A$78,0,IF('CLAIM FORM'!$M$7="R&amp;D",0,IF(E3016="",LIST!$A$75,IF(F3016=LIST!$F$30,0,IFERROR(((VLOOKUP(E3016,'TRAINING CODE'!B:D,3,FALSE)*MIN(D3016,8))),LIST!$A$76)))))))</f>
        <v/>
      </c>
      <c r="L3016" s="183" t="str">
        <f>IF(B3016="","",IF('CLAIM FORM'!$M$7="",LIST!$A$77,IFERROR(VLOOKUP(B3016,'PHR (Project Hourly Rate)'!B:G,6,FALSE),LIST!$A$78)))</f>
        <v/>
      </c>
    </row>
    <row r="3017" spans="1:12" ht="36" customHeight="1">
      <c r="A3017" s="184">
        <v>3015</v>
      </c>
      <c r="B3017" s="46"/>
      <c r="C3017" s="47"/>
      <c r="D3017" s="48"/>
      <c r="E3017" s="49"/>
      <c r="F3017" s="49"/>
      <c r="G3017" s="41" t="str">
        <f>IF(C3017="","",VLOOKUP(WEEKDAY(C3017),LIST!$A$15:$B$21,2,FALSE))</f>
        <v/>
      </c>
      <c r="H3017" s="42" t="str">
        <f>IF(B3017="","",IF(L3017=LIST!$A$80,LIST!$A$78,IF(L3017=LIST!$A$81,LIST!$A$78,IF(L3017=LIST!$A$82,LIST!$A$78,IF(IFERROR(VLOOKUP(B3017,'PHR (Project Hourly Rate)'!B:G,6,FALSE),LIST!$A$78)=0,LIST!$A$79,L3017)))))</f>
        <v/>
      </c>
      <c r="I3017" s="42" t="str">
        <f>IF(B3017="","",IF(L3017=LIST!$A$75,"",IF(K3017=LIST!$A$76,LIST!$A$76,IF(L3017=LIST!$A$77,"",IF(L3017=LIST!$A$78,"",IF(L3017=LIST!$A$80,"",IF(L3017=LIST!$A$72,"",IF(L3017=LIST!$A$73,"",IF(L3017=LIST!$A$81,"",IF(L3017=LIST!$A$82,"",IF(L3017=LIST!$A$79,"",IF(K3017=LIST!$A$75,LIST!$A$75,ROUND(J3017*L3017,2)))))))))))))</f>
        <v/>
      </c>
      <c r="J3017" s="43">
        <f>IF(D3017="",0,IF(K3017=LIST!$A$75,0,IF(K3017=LIST!$A$76,0,IF(K3017=LIST!$A$77,0,IF(K3017=LIST!$A$78,0,(MIN(D3017,8)-K3017))))))</f>
        <v>0</v>
      </c>
      <c r="K3017" s="185" t="str">
        <f>IF(D3017="","",IF('CLAIM FORM'!$M$7="",0,IF(L3017=LIST!$A$78,0,IF('CLAIM FORM'!$M$7="R&amp;D",0,IF(E3017="",LIST!$A$75,IF(F3017=LIST!$F$30,0,IFERROR(((VLOOKUP(E3017,'TRAINING CODE'!B:D,3,FALSE)*MIN(D3017,8))),LIST!$A$76)))))))</f>
        <v/>
      </c>
      <c r="L3017" s="183" t="str">
        <f>IF(B3017="","",IF('CLAIM FORM'!$M$7="",LIST!$A$77,IFERROR(VLOOKUP(B3017,'PHR (Project Hourly Rate)'!B:G,6,FALSE),LIST!$A$78)))</f>
        <v/>
      </c>
    </row>
    <row r="3018" spans="1:12" ht="36" customHeight="1">
      <c r="A3018" s="184">
        <v>3016</v>
      </c>
      <c r="B3018" s="46"/>
      <c r="C3018" s="47"/>
      <c r="D3018" s="48"/>
      <c r="E3018" s="49"/>
      <c r="F3018" s="49"/>
      <c r="G3018" s="41" t="str">
        <f>IF(C3018="","",VLOOKUP(WEEKDAY(C3018),LIST!$A$15:$B$21,2,FALSE))</f>
        <v/>
      </c>
      <c r="H3018" s="42" t="str">
        <f>IF(B3018="","",IF(L3018=LIST!$A$80,LIST!$A$78,IF(L3018=LIST!$A$81,LIST!$A$78,IF(L3018=LIST!$A$82,LIST!$A$78,IF(IFERROR(VLOOKUP(B3018,'PHR (Project Hourly Rate)'!B:G,6,FALSE),LIST!$A$78)=0,LIST!$A$79,L3018)))))</f>
        <v/>
      </c>
      <c r="I3018" s="42" t="str">
        <f>IF(B3018="","",IF(L3018=LIST!$A$75,"",IF(K3018=LIST!$A$76,LIST!$A$76,IF(L3018=LIST!$A$77,"",IF(L3018=LIST!$A$78,"",IF(L3018=LIST!$A$80,"",IF(L3018=LIST!$A$72,"",IF(L3018=LIST!$A$73,"",IF(L3018=LIST!$A$81,"",IF(L3018=LIST!$A$82,"",IF(L3018=LIST!$A$79,"",IF(K3018=LIST!$A$75,LIST!$A$75,ROUND(J3018*L3018,2)))))))))))))</f>
        <v/>
      </c>
      <c r="J3018" s="43">
        <f>IF(D3018="",0,IF(K3018=LIST!$A$75,0,IF(K3018=LIST!$A$76,0,IF(K3018=LIST!$A$77,0,IF(K3018=LIST!$A$78,0,(MIN(D3018,8)-K3018))))))</f>
        <v>0</v>
      </c>
      <c r="K3018" s="185" t="str">
        <f>IF(D3018="","",IF('CLAIM FORM'!$M$7="",0,IF(L3018=LIST!$A$78,0,IF('CLAIM FORM'!$M$7="R&amp;D",0,IF(E3018="",LIST!$A$75,IF(F3018=LIST!$F$30,0,IFERROR(((VLOOKUP(E3018,'TRAINING CODE'!B:D,3,FALSE)*MIN(D3018,8))),LIST!$A$76)))))))</f>
        <v/>
      </c>
      <c r="L3018" s="183" t="str">
        <f>IF(B3018="","",IF('CLAIM FORM'!$M$7="",LIST!$A$77,IFERROR(VLOOKUP(B3018,'PHR (Project Hourly Rate)'!B:G,6,FALSE),LIST!$A$78)))</f>
        <v/>
      </c>
    </row>
    <row r="3019" spans="1:12" ht="36" customHeight="1">
      <c r="A3019" s="184">
        <v>3017</v>
      </c>
      <c r="B3019" s="46"/>
      <c r="C3019" s="47"/>
      <c r="D3019" s="48"/>
      <c r="E3019" s="49"/>
      <c r="F3019" s="49"/>
      <c r="G3019" s="41" t="str">
        <f>IF(C3019="","",VLOOKUP(WEEKDAY(C3019),LIST!$A$15:$B$21,2,FALSE))</f>
        <v/>
      </c>
      <c r="H3019" s="42" t="str">
        <f>IF(B3019="","",IF(L3019=LIST!$A$80,LIST!$A$78,IF(L3019=LIST!$A$81,LIST!$A$78,IF(L3019=LIST!$A$82,LIST!$A$78,IF(IFERROR(VLOOKUP(B3019,'PHR (Project Hourly Rate)'!B:G,6,FALSE),LIST!$A$78)=0,LIST!$A$79,L3019)))))</f>
        <v/>
      </c>
      <c r="I3019" s="42" t="str">
        <f>IF(B3019="","",IF(L3019=LIST!$A$75,"",IF(K3019=LIST!$A$76,LIST!$A$76,IF(L3019=LIST!$A$77,"",IF(L3019=LIST!$A$78,"",IF(L3019=LIST!$A$80,"",IF(L3019=LIST!$A$72,"",IF(L3019=LIST!$A$73,"",IF(L3019=LIST!$A$81,"",IF(L3019=LIST!$A$82,"",IF(L3019=LIST!$A$79,"",IF(K3019=LIST!$A$75,LIST!$A$75,ROUND(J3019*L3019,2)))))))))))))</f>
        <v/>
      </c>
      <c r="J3019" s="43">
        <f>IF(D3019="",0,IF(K3019=LIST!$A$75,0,IF(K3019=LIST!$A$76,0,IF(K3019=LIST!$A$77,0,IF(K3019=LIST!$A$78,0,(MIN(D3019,8)-K3019))))))</f>
        <v>0</v>
      </c>
      <c r="K3019" s="185" t="str">
        <f>IF(D3019="","",IF('CLAIM FORM'!$M$7="",0,IF(L3019=LIST!$A$78,0,IF('CLAIM FORM'!$M$7="R&amp;D",0,IF(E3019="",LIST!$A$75,IF(F3019=LIST!$F$30,0,IFERROR(((VLOOKUP(E3019,'TRAINING CODE'!B:D,3,FALSE)*MIN(D3019,8))),LIST!$A$76)))))))</f>
        <v/>
      </c>
      <c r="L3019" s="183" t="str">
        <f>IF(B3019="","",IF('CLAIM FORM'!$M$7="",LIST!$A$77,IFERROR(VLOOKUP(B3019,'PHR (Project Hourly Rate)'!B:G,6,FALSE),LIST!$A$78)))</f>
        <v/>
      </c>
    </row>
    <row r="3020" spans="1:12" ht="36" customHeight="1">
      <c r="A3020" s="184">
        <v>3018</v>
      </c>
      <c r="B3020" s="46"/>
      <c r="C3020" s="47"/>
      <c r="D3020" s="48"/>
      <c r="E3020" s="49"/>
      <c r="F3020" s="49"/>
      <c r="G3020" s="41" t="str">
        <f>IF(C3020="","",VLOOKUP(WEEKDAY(C3020),LIST!$A$15:$B$21,2,FALSE))</f>
        <v/>
      </c>
      <c r="H3020" s="42" t="str">
        <f>IF(B3020="","",IF(L3020=LIST!$A$80,LIST!$A$78,IF(L3020=LIST!$A$81,LIST!$A$78,IF(L3020=LIST!$A$82,LIST!$A$78,IF(IFERROR(VLOOKUP(B3020,'PHR (Project Hourly Rate)'!B:G,6,FALSE),LIST!$A$78)=0,LIST!$A$79,L3020)))))</f>
        <v/>
      </c>
      <c r="I3020" s="42" t="str">
        <f>IF(B3020="","",IF(L3020=LIST!$A$75,"",IF(K3020=LIST!$A$76,LIST!$A$76,IF(L3020=LIST!$A$77,"",IF(L3020=LIST!$A$78,"",IF(L3020=LIST!$A$80,"",IF(L3020=LIST!$A$72,"",IF(L3020=LIST!$A$73,"",IF(L3020=LIST!$A$81,"",IF(L3020=LIST!$A$82,"",IF(L3020=LIST!$A$79,"",IF(K3020=LIST!$A$75,LIST!$A$75,ROUND(J3020*L3020,2)))))))))))))</f>
        <v/>
      </c>
      <c r="J3020" s="43">
        <f>IF(D3020="",0,IF(K3020=LIST!$A$75,0,IF(K3020=LIST!$A$76,0,IF(K3020=LIST!$A$77,0,IF(K3020=LIST!$A$78,0,(MIN(D3020,8)-K3020))))))</f>
        <v>0</v>
      </c>
      <c r="K3020" s="185" t="str">
        <f>IF(D3020="","",IF('CLAIM FORM'!$M$7="",0,IF(L3020=LIST!$A$78,0,IF('CLAIM FORM'!$M$7="R&amp;D",0,IF(E3020="",LIST!$A$75,IF(F3020=LIST!$F$30,0,IFERROR(((VLOOKUP(E3020,'TRAINING CODE'!B:D,3,FALSE)*MIN(D3020,8))),LIST!$A$76)))))))</f>
        <v/>
      </c>
      <c r="L3020" s="183" t="str">
        <f>IF(B3020="","",IF('CLAIM FORM'!$M$7="",LIST!$A$77,IFERROR(VLOOKUP(B3020,'PHR (Project Hourly Rate)'!B:G,6,FALSE),LIST!$A$78)))</f>
        <v/>
      </c>
    </row>
    <row r="3021" spans="1:12" ht="36" customHeight="1">
      <c r="A3021" s="184">
        <v>3019</v>
      </c>
      <c r="B3021" s="46"/>
      <c r="C3021" s="47"/>
      <c r="D3021" s="48"/>
      <c r="E3021" s="49"/>
      <c r="F3021" s="49"/>
      <c r="G3021" s="41" t="str">
        <f>IF(C3021="","",VLOOKUP(WEEKDAY(C3021),LIST!$A$15:$B$21,2,FALSE))</f>
        <v/>
      </c>
      <c r="H3021" s="42" t="str">
        <f>IF(B3021="","",IF(L3021=LIST!$A$80,LIST!$A$78,IF(L3021=LIST!$A$81,LIST!$A$78,IF(L3021=LIST!$A$82,LIST!$A$78,IF(IFERROR(VLOOKUP(B3021,'PHR (Project Hourly Rate)'!B:G,6,FALSE),LIST!$A$78)=0,LIST!$A$79,L3021)))))</f>
        <v/>
      </c>
      <c r="I3021" s="42" t="str">
        <f>IF(B3021="","",IF(L3021=LIST!$A$75,"",IF(K3021=LIST!$A$76,LIST!$A$76,IF(L3021=LIST!$A$77,"",IF(L3021=LIST!$A$78,"",IF(L3021=LIST!$A$80,"",IF(L3021=LIST!$A$72,"",IF(L3021=LIST!$A$73,"",IF(L3021=LIST!$A$81,"",IF(L3021=LIST!$A$82,"",IF(L3021=LIST!$A$79,"",IF(K3021=LIST!$A$75,LIST!$A$75,ROUND(J3021*L3021,2)))))))))))))</f>
        <v/>
      </c>
      <c r="J3021" s="43">
        <f>IF(D3021="",0,IF(K3021=LIST!$A$75,0,IF(K3021=LIST!$A$76,0,IF(K3021=LIST!$A$77,0,IF(K3021=LIST!$A$78,0,(MIN(D3021,8)-K3021))))))</f>
        <v>0</v>
      </c>
      <c r="K3021" s="185" t="str">
        <f>IF(D3021="","",IF('CLAIM FORM'!$M$7="",0,IF(L3021=LIST!$A$78,0,IF('CLAIM FORM'!$M$7="R&amp;D",0,IF(E3021="",LIST!$A$75,IF(F3021=LIST!$F$30,0,IFERROR(((VLOOKUP(E3021,'TRAINING CODE'!B:D,3,FALSE)*MIN(D3021,8))),LIST!$A$76)))))))</f>
        <v/>
      </c>
      <c r="L3021" s="183" t="str">
        <f>IF(B3021="","",IF('CLAIM FORM'!$M$7="",LIST!$A$77,IFERROR(VLOOKUP(B3021,'PHR (Project Hourly Rate)'!B:G,6,FALSE),LIST!$A$78)))</f>
        <v/>
      </c>
    </row>
    <row r="3022" spans="1:12" ht="36" customHeight="1">
      <c r="A3022" s="184">
        <v>3020</v>
      </c>
      <c r="B3022" s="46"/>
      <c r="C3022" s="47"/>
      <c r="D3022" s="48"/>
      <c r="E3022" s="49"/>
      <c r="F3022" s="49"/>
      <c r="G3022" s="41" t="str">
        <f>IF(C3022="","",VLOOKUP(WEEKDAY(C3022),LIST!$A$15:$B$21,2,FALSE))</f>
        <v/>
      </c>
      <c r="H3022" s="42" t="str">
        <f>IF(B3022="","",IF(L3022=LIST!$A$80,LIST!$A$78,IF(L3022=LIST!$A$81,LIST!$A$78,IF(L3022=LIST!$A$82,LIST!$A$78,IF(IFERROR(VLOOKUP(B3022,'PHR (Project Hourly Rate)'!B:G,6,FALSE),LIST!$A$78)=0,LIST!$A$79,L3022)))))</f>
        <v/>
      </c>
      <c r="I3022" s="42" t="str">
        <f>IF(B3022="","",IF(L3022=LIST!$A$75,"",IF(K3022=LIST!$A$76,LIST!$A$76,IF(L3022=LIST!$A$77,"",IF(L3022=LIST!$A$78,"",IF(L3022=LIST!$A$80,"",IF(L3022=LIST!$A$72,"",IF(L3022=LIST!$A$73,"",IF(L3022=LIST!$A$81,"",IF(L3022=LIST!$A$82,"",IF(L3022=LIST!$A$79,"",IF(K3022=LIST!$A$75,LIST!$A$75,ROUND(J3022*L3022,2)))))))))))))</f>
        <v/>
      </c>
      <c r="J3022" s="43">
        <f>IF(D3022="",0,IF(K3022=LIST!$A$75,0,IF(K3022=LIST!$A$76,0,IF(K3022=LIST!$A$77,0,IF(K3022=LIST!$A$78,0,(MIN(D3022,8)-K3022))))))</f>
        <v>0</v>
      </c>
      <c r="K3022" s="185" t="str">
        <f>IF(D3022="","",IF('CLAIM FORM'!$M$7="",0,IF(L3022=LIST!$A$78,0,IF('CLAIM FORM'!$M$7="R&amp;D",0,IF(E3022="",LIST!$A$75,IF(F3022=LIST!$F$30,0,IFERROR(((VLOOKUP(E3022,'TRAINING CODE'!B:D,3,FALSE)*MIN(D3022,8))),LIST!$A$76)))))))</f>
        <v/>
      </c>
      <c r="L3022" s="183" t="str">
        <f>IF(B3022="","",IF('CLAIM FORM'!$M$7="",LIST!$A$77,IFERROR(VLOOKUP(B3022,'PHR (Project Hourly Rate)'!B:G,6,FALSE),LIST!$A$78)))</f>
        <v/>
      </c>
    </row>
    <row r="3023" spans="1:12" ht="36" customHeight="1">
      <c r="A3023" s="184">
        <v>3021</v>
      </c>
      <c r="B3023" s="46"/>
      <c r="C3023" s="47"/>
      <c r="D3023" s="48"/>
      <c r="E3023" s="49"/>
      <c r="F3023" s="49"/>
      <c r="G3023" s="41" t="str">
        <f>IF(C3023="","",VLOOKUP(WEEKDAY(C3023),LIST!$A$15:$B$21,2,FALSE))</f>
        <v/>
      </c>
      <c r="H3023" s="42" t="str">
        <f>IF(B3023="","",IF(L3023=LIST!$A$80,LIST!$A$78,IF(L3023=LIST!$A$81,LIST!$A$78,IF(L3023=LIST!$A$82,LIST!$A$78,IF(IFERROR(VLOOKUP(B3023,'PHR (Project Hourly Rate)'!B:G,6,FALSE),LIST!$A$78)=0,LIST!$A$79,L3023)))))</f>
        <v/>
      </c>
      <c r="I3023" s="42" t="str">
        <f>IF(B3023="","",IF(L3023=LIST!$A$75,"",IF(K3023=LIST!$A$76,LIST!$A$76,IF(L3023=LIST!$A$77,"",IF(L3023=LIST!$A$78,"",IF(L3023=LIST!$A$80,"",IF(L3023=LIST!$A$72,"",IF(L3023=LIST!$A$73,"",IF(L3023=LIST!$A$81,"",IF(L3023=LIST!$A$82,"",IF(L3023=LIST!$A$79,"",IF(K3023=LIST!$A$75,LIST!$A$75,ROUND(J3023*L3023,2)))))))))))))</f>
        <v/>
      </c>
      <c r="J3023" s="43">
        <f>IF(D3023="",0,IF(K3023=LIST!$A$75,0,IF(K3023=LIST!$A$76,0,IF(K3023=LIST!$A$77,0,IF(K3023=LIST!$A$78,0,(MIN(D3023,8)-K3023))))))</f>
        <v>0</v>
      </c>
      <c r="K3023" s="185" t="str">
        <f>IF(D3023="","",IF('CLAIM FORM'!$M$7="",0,IF(L3023=LIST!$A$78,0,IF('CLAIM FORM'!$M$7="R&amp;D",0,IF(E3023="",LIST!$A$75,IF(F3023=LIST!$F$30,0,IFERROR(((VLOOKUP(E3023,'TRAINING CODE'!B:D,3,FALSE)*MIN(D3023,8))),LIST!$A$76)))))))</f>
        <v/>
      </c>
      <c r="L3023" s="183" t="str">
        <f>IF(B3023="","",IF('CLAIM FORM'!$M$7="",LIST!$A$77,IFERROR(VLOOKUP(B3023,'PHR (Project Hourly Rate)'!B:G,6,FALSE),LIST!$A$78)))</f>
        <v/>
      </c>
    </row>
    <row r="3024" spans="1:12" ht="36" customHeight="1">
      <c r="A3024" s="184">
        <v>3022</v>
      </c>
      <c r="B3024" s="46"/>
      <c r="C3024" s="47"/>
      <c r="D3024" s="48"/>
      <c r="E3024" s="49"/>
      <c r="F3024" s="49"/>
      <c r="G3024" s="41" t="str">
        <f>IF(C3024="","",VLOOKUP(WEEKDAY(C3024),LIST!$A$15:$B$21,2,FALSE))</f>
        <v/>
      </c>
      <c r="H3024" s="42" t="str">
        <f>IF(B3024="","",IF(L3024=LIST!$A$80,LIST!$A$78,IF(L3024=LIST!$A$81,LIST!$A$78,IF(L3024=LIST!$A$82,LIST!$A$78,IF(IFERROR(VLOOKUP(B3024,'PHR (Project Hourly Rate)'!B:G,6,FALSE),LIST!$A$78)=0,LIST!$A$79,L3024)))))</f>
        <v/>
      </c>
      <c r="I3024" s="42" t="str">
        <f>IF(B3024="","",IF(L3024=LIST!$A$75,"",IF(K3024=LIST!$A$76,LIST!$A$76,IF(L3024=LIST!$A$77,"",IF(L3024=LIST!$A$78,"",IF(L3024=LIST!$A$80,"",IF(L3024=LIST!$A$72,"",IF(L3024=LIST!$A$73,"",IF(L3024=LIST!$A$81,"",IF(L3024=LIST!$A$82,"",IF(L3024=LIST!$A$79,"",IF(K3024=LIST!$A$75,LIST!$A$75,ROUND(J3024*L3024,2)))))))))))))</f>
        <v/>
      </c>
      <c r="J3024" s="43">
        <f>IF(D3024="",0,IF(K3024=LIST!$A$75,0,IF(K3024=LIST!$A$76,0,IF(K3024=LIST!$A$77,0,IF(K3024=LIST!$A$78,0,(MIN(D3024,8)-K3024))))))</f>
        <v>0</v>
      </c>
      <c r="K3024" s="185" t="str">
        <f>IF(D3024="","",IF('CLAIM FORM'!$M$7="",0,IF(L3024=LIST!$A$78,0,IF('CLAIM FORM'!$M$7="R&amp;D",0,IF(E3024="",LIST!$A$75,IF(F3024=LIST!$F$30,0,IFERROR(((VLOOKUP(E3024,'TRAINING CODE'!B:D,3,FALSE)*MIN(D3024,8))),LIST!$A$76)))))))</f>
        <v/>
      </c>
      <c r="L3024" s="183" t="str">
        <f>IF(B3024="","",IF('CLAIM FORM'!$M$7="",LIST!$A$77,IFERROR(VLOOKUP(B3024,'PHR (Project Hourly Rate)'!B:G,6,FALSE),LIST!$A$78)))</f>
        <v/>
      </c>
    </row>
    <row r="3025" spans="1:12" ht="36" customHeight="1">
      <c r="A3025" s="184">
        <v>3023</v>
      </c>
      <c r="B3025" s="46"/>
      <c r="C3025" s="47"/>
      <c r="D3025" s="48"/>
      <c r="E3025" s="49"/>
      <c r="F3025" s="49"/>
      <c r="G3025" s="41" t="str">
        <f>IF(C3025="","",VLOOKUP(WEEKDAY(C3025),LIST!$A$15:$B$21,2,FALSE))</f>
        <v/>
      </c>
      <c r="H3025" s="42" t="str">
        <f>IF(B3025="","",IF(L3025=LIST!$A$80,LIST!$A$78,IF(L3025=LIST!$A$81,LIST!$A$78,IF(L3025=LIST!$A$82,LIST!$A$78,IF(IFERROR(VLOOKUP(B3025,'PHR (Project Hourly Rate)'!B:G,6,FALSE),LIST!$A$78)=0,LIST!$A$79,L3025)))))</f>
        <v/>
      </c>
      <c r="I3025" s="42" t="str">
        <f>IF(B3025="","",IF(L3025=LIST!$A$75,"",IF(K3025=LIST!$A$76,LIST!$A$76,IF(L3025=LIST!$A$77,"",IF(L3025=LIST!$A$78,"",IF(L3025=LIST!$A$80,"",IF(L3025=LIST!$A$72,"",IF(L3025=LIST!$A$73,"",IF(L3025=LIST!$A$81,"",IF(L3025=LIST!$A$82,"",IF(L3025=LIST!$A$79,"",IF(K3025=LIST!$A$75,LIST!$A$75,ROUND(J3025*L3025,2)))))))))))))</f>
        <v/>
      </c>
      <c r="J3025" s="43">
        <f>IF(D3025="",0,IF(K3025=LIST!$A$75,0,IF(K3025=LIST!$A$76,0,IF(K3025=LIST!$A$77,0,IF(K3025=LIST!$A$78,0,(MIN(D3025,8)-K3025))))))</f>
        <v>0</v>
      </c>
      <c r="K3025" s="185" t="str">
        <f>IF(D3025="","",IF('CLAIM FORM'!$M$7="",0,IF(L3025=LIST!$A$78,0,IF('CLAIM FORM'!$M$7="R&amp;D",0,IF(E3025="",LIST!$A$75,IF(F3025=LIST!$F$30,0,IFERROR(((VLOOKUP(E3025,'TRAINING CODE'!B:D,3,FALSE)*MIN(D3025,8))),LIST!$A$76)))))))</f>
        <v/>
      </c>
      <c r="L3025" s="183" t="str">
        <f>IF(B3025="","",IF('CLAIM FORM'!$M$7="",LIST!$A$77,IFERROR(VLOOKUP(B3025,'PHR (Project Hourly Rate)'!B:G,6,FALSE),LIST!$A$78)))</f>
        <v/>
      </c>
    </row>
    <row r="3026" spans="1:12" ht="36" customHeight="1">
      <c r="A3026" s="184">
        <v>3024</v>
      </c>
      <c r="B3026" s="46"/>
      <c r="C3026" s="47"/>
      <c r="D3026" s="48"/>
      <c r="E3026" s="49"/>
      <c r="F3026" s="49"/>
      <c r="G3026" s="41" t="str">
        <f>IF(C3026="","",VLOOKUP(WEEKDAY(C3026),LIST!$A$15:$B$21,2,FALSE))</f>
        <v/>
      </c>
      <c r="H3026" s="42" t="str">
        <f>IF(B3026="","",IF(L3026=LIST!$A$80,LIST!$A$78,IF(L3026=LIST!$A$81,LIST!$A$78,IF(L3026=LIST!$A$82,LIST!$A$78,IF(IFERROR(VLOOKUP(B3026,'PHR (Project Hourly Rate)'!B:G,6,FALSE),LIST!$A$78)=0,LIST!$A$79,L3026)))))</f>
        <v/>
      </c>
      <c r="I3026" s="42" t="str">
        <f>IF(B3026="","",IF(L3026=LIST!$A$75,"",IF(K3026=LIST!$A$76,LIST!$A$76,IF(L3026=LIST!$A$77,"",IF(L3026=LIST!$A$78,"",IF(L3026=LIST!$A$80,"",IF(L3026=LIST!$A$72,"",IF(L3026=LIST!$A$73,"",IF(L3026=LIST!$A$81,"",IF(L3026=LIST!$A$82,"",IF(L3026=LIST!$A$79,"",IF(K3026=LIST!$A$75,LIST!$A$75,ROUND(J3026*L3026,2)))))))))))))</f>
        <v/>
      </c>
      <c r="J3026" s="43">
        <f>IF(D3026="",0,IF(K3026=LIST!$A$75,0,IF(K3026=LIST!$A$76,0,IF(K3026=LIST!$A$77,0,IF(K3026=LIST!$A$78,0,(MIN(D3026,8)-K3026))))))</f>
        <v>0</v>
      </c>
      <c r="K3026" s="185" t="str">
        <f>IF(D3026="","",IF('CLAIM FORM'!$M$7="",0,IF(L3026=LIST!$A$78,0,IF('CLAIM FORM'!$M$7="R&amp;D",0,IF(E3026="",LIST!$A$75,IF(F3026=LIST!$F$30,0,IFERROR(((VLOOKUP(E3026,'TRAINING CODE'!B:D,3,FALSE)*MIN(D3026,8))),LIST!$A$76)))))))</f>
        <v/>
      </c>
      <c r="L3026" s="183" t="str">
        <f>IF(B3026="","",IF('CLAIM FORM'!$M$7="",LIST!$A$77,IFERROR(VLOOKUP(B3026,'PHR (Project Hourly Rate)'!B:G,6,FALSE),LIST!$A$78)))</f>
        <v/>
      </c>
    </row>
    <row r="3027" spans="1:12" ht="36" customHeight="1">
      <c r="A3027" s="184">
        <v>3025</v>
      </c>
      <c r="B3027" s="46"/>
      <c r="C3027" s="47"/>
      <c r="D3027" s="48"/>
      <c r="E3027" s="49"/>
      <c r="F3027" s="49"/>
      <c r="G3027" s="41" t="str">
        <f>IF(C3027="","",VLOOKUP(WEEKDAY(C3027),LIST!$A$15:$B$21,2,FALSE))</f>
        <v/>
      </c>
      <c r="H3027" s="42" t="str">
        <f>IF(B3027="","",IF(L3027=LIST!$A$80,LIST!$A$78,IF(L3027=LIST!$A$81,LIST!$A$78,IF(L3027=LIST!$A$82,LIST!$A$78,IF(IFERROR(VLOOKUP(B3027,'PHR (Project Hourly Rate)'!B:G,6,FALSE),LIST!$A$78)=0,LIST!$A$79,L3027)))))</f>
        <v/>
      </c>
      <c r="I3027" s="42" t="str">
        <f>IF(B3027="","",IF(L3027=LIST!$A$75,"",IF(K3027=LIST!$A$76,LIST!$A$76,IF(L3027=LIST!$A$77,"",IF(L3027=LIST!$A$78,"",IF(L3027=LIST!$A$80,"",IF(L3027=LIST!$A$72,"",IF(L3027=LIST!$A$73,"",IF(L3027=LIST!$A$81,"",IF(L3027=LIST!$A$82,"",IF(L3027=LIST!$A$79,"",IF(K3027=LIST!$A$75,LIST!$A$75,ROUND(J3027*L3027,2)))))))))))))</f>
        <v/>
      </c>
      <c r="J3027" s="43">
        <f>IF(D3027="",0,IF(K3027=LIST!$A$75,0,IF(K3027=LIST!$A$76,0,IF(K3027=LIST!$A$77,0,IF(K3027=LIST!$A$78,0,(MIN(D3027,8)-K3027))))))</f>
        <v>0</v>
      </c>
      <c r="K3027" s="185" t="str">
        <f>IF(D3027="","",IF('CLAIM FORM'!$M$7="",0,IF(L3027=LIST!$A$78,0,IF('CLAIM FORM'!$M$7="R&amp;D",0,IF(E3027="",LIST!$A$75,IF(F3027=LIST!$F$30,0,IFERROR(((VLOOKUP(E3027,'TRAINING CODE'!B:D,3,FALSE)*MIN(D3027,8))),LIST!$A$76)))))))</f>
        <v/>
      </c>
      <c r="L3027" s="183" t="str">
        <f>IF(B3027="","",IF('CLAIM FORM'!$M$7="",LIST!$A$77,IFERROR(VLOOKUP(B3027,'PHR (Project Hourly Rate)'!B:G,6,FALSE),LIST!$A$78)))</f>
        <v/>
      </c>
    </row>
    <row r="3028" spans="1:12" ht="36" customHeight="1">
      <c r="A3028" s="184">
        <v>3026</v>
      </c>
      <c r="B3028" s="46"/>
      <c r="C3028" s="47"/>
      <c r="D3028" s="48"/>
      <c r="E3028" s="49"/>
      <c r="F3028" s="49"/>
      <c r="G3028" s="41" t="str">
        <f>IF(C3028="","",VLOOKUP(WEEKDAY(C3028),LIST!$A$15:$B$21,2,FALSE))</f>
        <v/>
      </c>
      <c r="H3028" s="42" t="str">
        <f>IF(B3028="","",IF(L3028=LIST!$A$80,LIST!$A$78,IF(L3028=LIST!$A$81,LIST!$A$78,IF(L3028=LIST!$A$82,LIST!$A$78,IF(IFERROR(VLOOKUP(B3028,'PHR (Project Hourly Rate)'!B:G,6,FALSE),LIST!$A$78)=0,LIST!$A$79,L3028)))))</f>
        <v/>
      </c>
      <c r="I3028" s="42" t="str">
        <f>IF(B3028="","",IF(L3028=LIST!$A$75,"",IF(K3028=LIST!$A$76,LIST!$A$76,IF(L3028=LIST!$A$77,"",IF(L3028=LIST!$A$78,"",IF(L3028=LIST!$A$80,"",IF(L3028=LIST!$A$72,"",IF(L3028=LIST!$A$73,"",IF(L3028=LIST!$A$81,"",IF(L3028=LIST!$A$82,"",IF(L3028=LIST!$A$79,"",IF(K3028=LIST!$A$75,LIST!$A$75,ROUND(J3028*L3028,2)))))))))))))</f>
        <v/>
      </c>
      <c r="J3028" s="43">
        <f>IF(D3028="",0,IF(K3028=LIST!$A$75,0,IF(K3028=LIST!$A$76,0,IF(K3028=LIST!$A$77,0,IF(K3028=LIST!$A$78,0,(MIN(D3028,8)-K3028))))))</f>
        <v>0</v>
      </c>
      <c r="K3028" s="185" t="str">
        <f>IF(D3028="","",IF('CLAIM FORM'!$M$7="",0,IF(L3028=LIST!$A$78,0,IF('CLAIM FORM'!$M$7="R&amp;D",0,IF(E3028="",LIST!$A$75,IF(F3028=LIST!$F$30,0,IFERROR(((VLOOKUP(E3028,'TRAINING CODE'!B:D,3,FALSE)*MIN(D3028,8))),LIST!$A$76)))))))</f>
        <v/>
      </c>
      <c r="L3028" s="183" t="str">
        <f>IF(B3028="","",IF('CLAIM FORM'!$M$7="",LIST!$A$77,IFERROR(VLOOKUP(B3028,'PHR (Project Hourly Rate)'!B:G,6,FALSE),LIST!$A$78)))</f>
        <v/>
      </c>
    </row>
    <row r="3029" spans="1:12" ht="36" customHeight="1">
      <c r="A3029" s="184">
        <v>3027</v>
      </c>
      <c r="B3029" s="46"/>
      <c r="C3029" s="47"/>
      <c r="D3029" s="48"/>
      <c r="E3029" s="49"/>
      <c r="F3029" s="49"/>
      <c r="G3029" s="41" t="str">
        <f>IF(C3029="","",VLOOKUP(WEEKDAY(C3029),LIST!$A$15:$B$21,2,FALSE))</f>
        <v/>
      </c>
      <c r="H3029" s="42" t="str">
        <f>IF(B3029="","",IF(L3029=LIST!$A$80,LIST!$A$78,IF(L3029=LIST!$A$81,LIST!$A$78,IF(L3029=LIST!$A$82,LIST!$A$78,IF(IFERROR(VLOOKUP(B3029,'PHR (Project Hourly Rate)'!B:G,6,FALSE),LIST!$A$78)=0,LIST!$A$79,L3029)))))</f>
        <v/>
      </c>
      <c r="I3029" s="42" t="str">
        <f>IF(B3029="","",IF(L3029=LIST!$A$75,"",IF(K3029=LIST!$A$76,LIST!$A$76,IF(L3029=LIST!$A$77,"",IF(L3029=LIST!$A$78,"",IF(L3029=LIST!$A$80,"",IF(L3029=LIST!$A$72,"",IF(L3029=LIST!$A$73,"",IF(L3029=LIST!$A$81,"",IF(L3029=LIST!$A$82,"",IF(L3029=LIST!$A$79,"",IF(K3029=LIST!$A$75,LIST!$A$75,ROUND(J3029*L3029,2)))))))))))))</f>
        <v/>
      </c>
      <c r="J3029" s="43">
        <f>IF(D3029="",0,IF(K3029=LIST!$A$75,0,IF(K3029=LIST!$A$76,0,IF(K3029=LIST!$A$77,0,IF(K3029=LIST!$A$78,0,(MIN(D3029,8)-K3029))))))</f>
        <v>0</v>
      </c>
      <c r="K3029" s="185" t="str">
        <f>IF(D3029="","",IF('CLAIM FORM'!$M$7="",0,IF(L3029=LIST!$A$78,0,IF('CLAIM FORM'!$M$7="R&amp;D",0,IF(E3029="",LIST!$A$75,IF(F3029=LIST!$F$30,0,IFERROR(((VLOOKUP(E3029,'TRAINING CODE'!B:D,3,FALSE)*MIN(D3029,8))),LIST!$A$76)))))))</f>
        <v/>
      </c>
      <c r="L3029" s="183" t="str">
        <f>IF(B3029="","",IF('CLAIM FORM'!$M$7="",LIST!$A$77,IFERROR(VLOOKUP(B3029,'PHR (Project Hourly Rate)'!B:G,6,FALSE),LIST!$A$78)))</f>
        <v/>
      </c>
    </row>
    <row r="3030" spans="1:12" ht="36" customHeight="1">
      <c r="A3030" s="184">
        <v>3028</v>
      </c>
      <c r="B3030" s="46"/>
      <c r="C3030" s="47"/>
      <c r="D3030" s="48"/>
      <c r="E3030" s="49"/>
      <c r="F3030" s="49"/>
      <c r="G3030" s="41" t="str">
        <f>IF(C3030="","",VLOOKUP(WEEKDAY(C3030),LIST!$A$15:$B$21,2,FALSE))</f>
        <v/>
      </c>
      <c r="H3030" s="42" t="str">
        <f>IF(B3030="","",IF(L3030=LIST!$A$80,LIST!$A$78,IF(L3030=LIST!$A$81,LIST!$A$78,IF(L3030=LIST!$A$82,LIST!$A$78,IF(IFERROR(VLOOKUP(B3030,'PHR (Project Hourly Rate)'!B:G,6,FALSE),LIST!$A$78)=0,LIST!$A$79,L3030)))))</f>
        <v/>
      </c>
      <c r="I3030" s="42" t="str">
        <f>IF(B3030="","",IF(L3030=LIST!$A$75,"",IF(K3030=LIST!$A$76,LIST!$A$76,IF(L3030=LIST!$A$77,"",IF(L3030=LIST!$A$78,"",IF(L3030=LIST!$A$80,"",IF(L3030=LIST!$A$72,"",IF(L3030=LIST!$A$73,"",IF(L3030=LIST!$A$81,"",IF(L3030=LIST!$A$82,"",IF(L3030=LIST!$A$79,"",IF(K3030=LIST!$A$75,LIST!$A$75,ROUND(J3030*L3030,2)))))))))))))</f>
        <v/>
      </c>
      <c r="J3030" s="43">
        <f>IF(D3030="",0,IF(K3030=LIST!$A$75,0,IF(K3030=LIST!$A$76,0,IF(K3030=LIST!$A$77,0,IF(K3030=LIST!$A$78,0,(MIN(D3030,8)-K3030))))))</f>
        <v>0</v>
      </c>
      <c r="K3030" s="185" t="str">
        <f>IF(D3030="","",IF('CLAIM FORM'!$M$7="",0,IF(L3030=LIST!$A$78,0,IF('CLAIM FORM'!$M$7="R&amp;D",0,IF(E3030="",LIST!$A$75,IF(F3030=LIST!$F$30,0,IFERROR(((VLOOKUP(E3030,'TRAINING CODE'!B:D,3,FALSE)*MIN(D3030,8))),LIST!$A$76)))))))</f>
        <v/>
      </c>
      <c r="L3030" s="183" t="str">
        <f>IF(B3030="","",IF('CLAIM FORM'!$M$7="",LIST!$A$77,IFERROR(VLOOKUP(B3030,'PHR (Project Hourly Rate)'!B:G,6,FALSE),LIST!$A$78)))</f>
        <v/>
      </c>
    </row>
    <row r="3031" spans="1:12" ht="36" customHeight="1">
      <c r="A3031" s="184">
        <v>3029</v>
      </c>
      <c r="B3031" s="46"/>
      <c r="C3031" s="47"/>
      <c r="D3031" s="48"/>
      <c r="E3031" s="49"/>
      <c r="F3031" s="49"/>
      <c r="G3031" s="41" t="str">
        <f>IF(C3031="","",VLOOKUP(WEEKDAY(C3031),LIST!$A$15:$B$21,2,FALSE))</f>
        <v/>
      </c>
      <c r="H3031" s="42" t="str">
        <f>IF(B3031="","",IF(L3031=LIST!$A$80,LIST!$A$78,IF(L3031=LIST!$A$81,LIST!$A$78,IF(L3031=LIST!$A$82,LIST!$A$78,IF(IFERROR(VLOOKUP(B3031,'PHR (Project Hourly Rate)'!B:G,6,FALSE),LIST!$A$78)=0,LIST!$A$79,L3031)))))</f>
        <v/>
      </c>
      <c r="I3031" s="42" t="str">
        <f>IF(B3031="","",IF(L3031=LIST!$A$75,"",IF(K3031=LIST!$A$76,LIST!$A$76,IF(L3031=LIST!$A$77,"",IF(L3031=LIST!$A$78,"",IF(L3031=LIST!$A$80,"",IF(L3031=LIST!$A$72,"",IF(L3031=LIST!$A$73,"",IF(L3031=LIST!$A$81,"",IF(L3031=LIST!$A$82,"",IF(L3031=LIST!$A$79,"",IF(K3031=LIST!$A$75,LIST!$A$75,ROUND(J3031*L3031,2)))))))))))))</f>
        <v/>
      </c>
      <c r="J3031" s="43">
        <f>IF(D3031="",0,IF(K3031=LIST!$A$75,0,IF(K3031=LIST!$A$76,0,IF(K3031=LIST!$A$77,0,IF(K3031=LIST!$A$78,0,(MIN(D3031,8)-K3031))))))</f>
        <v>0</v>
      </c>
      <c r="K3031" s="185" t="str">
        <f>IF(D3031="","",IF('CLAIM FORM'!$M$7="",0,IF(L3031=LIST!$A$78,0,IF('CLAIM FORM'!$M$7="R&amp;D",0,IF(E3031="",LIST!$A$75,IF(F3031=LIST!$F$30,0,IFERROR(((VLOOKUP(E3031,'TRAINING CODE'!B:D,3,FALSE)*MIN(D3031,8))),LIST!$A$76)))))))</f>
        <v/>
      </c>
      <c r="L3031" s="183" t="str">
        <f>IF(B3031="","",IF('CLAIM FORM'!$M$7="",LIST!$A$77,IFERROR(VLOOKUP(B3031,'PHR (Project Hourly Rate)'!B:G,6,FALSE),LIST!$A$78)))</f>
        <v/>
      </c>
    </row>
    <row r="3032" spans="1:12" ht="36" customHeight="1">
      <c r="A3032" s="184">
        <v>3030</v>
      </c>
      <c r="B3032" s="46"/>
      <c r="C3032" s="47"/>
      <c r="D3032" s="48"/>
      <c r="E3032" s="49"/>
      <c r="F3032" s="49"/>
      <c r="G3032" s="41" t="str">
        <f>IF(C3032="","",VLOOKUP(WEEKDAY(C3032),LIST!$A$15:$B$21,2,FALSE))</f>
        <v/>
      </c>
      <c r="H3032" s="42" t="str">
        <f>IF(B3032="","",IF(L3032=LIST!$A$80,LIST!$A$78,IF(L3032=LIST!$A$81,LIST!$A$78,IF(L3032=LIST!$A$82,LIST!$A$78,IF(IFERROR(VLOOKUP(B3032,'PHR (Project Hourly Rate)'!B:G,6,FALSE),LIST!$A$78)=0,LIST!$A$79,L3032)))))</f>
        <v/>
      </c>
      <c r="I3032" s="42" t="str">
        <f>IF(B3032="","",IF(L3032=LIST!$A$75,"",IF(K3032=LIST!$A$76,LIST!$A$76,IF(L3032=LIST!$A$77,"",IF(L3032=LIST!$A$78,"",IF(L3032=LIST!$A$80,"",IF(L3032=LIST!$A$72,"",IF(L3032=LIST!$A$73,"",IF(L3032=LIST!$A$81,"",IF(L3032=LIST!$A$82,"",IF(L3032=LIST!$A$79,"",IF(K3032=LIST!$A$75,LIST!$A$75,ROUND(J3032*L3032,2)))))))))))))</f>
        <v/>
      </c>
      <c r="J3032" s="43">
        <f>IF(D3032="",0,IF(K3032=LIST!$A$75,0,IF(K3032=LIST!$A$76,0,IF(K3032=LIST!$A$77,0,IF(K3032=LIST!$A$78,0,(MIN(D3032,8)-K3032))))))</f>
        <v>0</v>
      </c>
      <c r="K3032" s="185" t="str">
        <f>IF(D3032="","",IF('CLAIM FORM'!$M$7="",0,IF(L3032=LIST!$A$78,0,IF('CLAIM FORM'!$M$7="R&amp;D",0,IF(E3032="",LIST!$A$75,IF(F3032=LIST!$F$30,0,IFERROR(((VLOOKUP(E3032,'TRAINING CODE'!B:D,3,FALSE)*MIN(D3032,8))),LIST!$A$76)))))))</f>
        <v/>
      </c>
      <c r="L3032" s="183" t="str">
        <f>IF(B3032="","",IF('CLAIM FORM'!$M$7="",LIST!$A$77,IFERROR(VLOOKUP(B3032,'PHR (Project Hourly Rate)'!B:G,6,FALSE),LIST!$A$78)))</f>
        <v/>
      </c>
    </row>
    <row r="3033" spans="1:12" ht="36" customHeight="1">
      <c r="A3033" s="184">
        <v>3031</v>
      </c>
      <c r="B3033" s="46"/>
      <c r="C3033" s="47"/>
      <c r="D3033" s="48"/>
      <c r="E3033" s="49"/>
      <c r="F3033" s="49"/>
      <c r="G3033" s="41" t="str">
        <f>IF(C3033="","",VLOOKUP(WEEKDAY(C3033),LIST!$A$15:$B$21,2,FALSE))</f>
        <v/>
      </c>
      <c r="H3033" s="42" t="str">
        <f>IF(B3033="","",IF(L3033=LIST!$A$80,LIST!$A$78,IF(L3033=LIST!$A$81,LIST!$A$78,IF(L3033=LIST!$A$82,LIST!$A$78,IF(IFERROR(VLOOKUP(B3033,'PHR (Project Hourly Rate)'!B:G,6,FALSE),LIST!$A$78)=0,LIST!$A$79,L3033)))))</f>
        <v/>
      </c>
      <c r="I3033" s="42" t="str">
        <f>IF(B3033="","",IF(L3033=LIST!$A$75,"",IF(K3033=LIST!$A$76,LIST!$A$76,IF(L3033=LIST!$A$77,"",IF(L3033=LIST!$A$78,"",IF(L3033=LIST!$A$80,"",IF(L3033=LIST!$A$72,"",IF(L3033=LIST!$A$73,"",IF(L3033=LIST!$A$81,"",IF(L3033=LIST!$A$82,"",IF(L3033=LIST!$A$79,"",IF(K3033=LIST!$A$75,LIST!$A$75,ROUND(J3033*L3033,2)))))))))))))</f>
        <v/>
      </c>
      <c r="J3033" s="43">
        <f>IF(D3033="",0,IF(K3033=LIST!$A$75,0,IF(K3033=LIST!$A$76,0,IF(K3033=LIST!$A$77,0,IF(K3033=LIST!$A$78,0,(MIN(D3033,8)-K3033))))))</f>
        <v>0</v>
      </c>
      <c r="K3033" s="185" t="str">
        <f>IF(D3033="","",IF('CLAIM FORM'!$M$7="",0,IF(L3033=LIST!$A$78,0,IF('CLAIM FORM'!$M$7="R&amp;D",0,IF(E3033="",LIST!$A$75,IF(F3033=LIST!$F$30,0,IFERROR(((VLOOKUP(E3033,'TRAINING CODE'!B:D,3,FALSE)*MIN(D3033,8))),LIST!$A$76)))))))</f>
        <v/>
      </c>
      <c r="L3033" s="183" t="str">
        <f>IF(B3033="","",IF('CLAIM FORM'!$M$7="",LIST!$A$77,IFERROR(VLOOKUP(B3033,'PHR (Project Hourly Rate)'!B:G,6,FALSE),LIST!$A$78)))</f>
        <v/>
      </c>
    </row>
    <row r="3034" spans="1:12" ht="36" customHeight="1">
      <c r="A3034" s="184">
        <v>3032</v>
      </c>
      <c r="B3034" s="46"/>
      <c r="C3034" s="47"/>
      <c r="D3034" s="48"/>
      <c r="E3034" s="49"/>
      <c r="F3034" s="49"/>
      <c r="G3034" s="41" t="str">
        <f>IF(C3034="","",VLOOKUP(WEEKDAY(C3034),LIST!$A$15:$B$21,2,FALSE))</f>
        <v/>
      </c>
      <c r="H3034" s="42" t="str">
        <f>IF(B3034="","",IF(L3034=LIST!$A$80,LIST!$A$78,IF(L3034=LIST!$A$81,LIST!$A$78,IF(L3034=LIST!$A$82,LIST!$A$78,IF(IFERROR(VLOOKUP(B3034,'PHR (Project Hourly Rate)'!B:G,6,FALSE),LIST!$A$78)=0,LIST!$A$79,L3034)))))</f>
        <v/>
      </c>
      <c r="I3034" s="42" t="str">
        <f>IF(B3034="","",IF(L3034=LIST!$A$75,"",IF(K3034=LIST!$A$76,LIST!$A$76,IF(L3034=LIST!$A$77,"",IF(L3034=LIST!$A$78,"",IF(L3034=LIST!$A$80,"",IF(L3034=LIST!$A$72,"",IF(L3034=LIST!$A$73,"",IF(L3034=LIST!$A$81,"",IF(L3034=LIST!$A$82,"",IF(L3034=LIST!$A$79,"",IF(K3034=LIST!$A$75,LIST!$A$75,ROUND(J3034*L3034,2)))))))))))))</f>
        <v/>
      </c>
      <c r="J3034" s="43">
        <f>IF(D3034="",0,IF(K3034=LIST!$A$75,0,IF(K3034=LIST!$A$76,0,IF(K3034=LIST!$A$77,0,IF(K3034=LIST!$A$78,0,(MIN(D3034,8)-K3034))))))</f>
        <v>0</v>
      </c>
      <c r="K3034" s="185" t="str">
        <f>IF(D3034="","",IF('CLAIM FORM'!$M$7="",0,IF(L3034=LIST!$A$78,0,IF('CLAIM FORM'!$M$7="R&amp;D",0,IF(E3034="",LIST!$A$75,IF(F3034=LIST!$F$30,0,IFERROR(((VLOOKUP(E3034,'TRAINING CODE'!B:D,3,FALSE)*MIN(D3034,8))),LIST!$A$76)))))))</f>
        <v/>
      </c>
      <c r="L3034" s="183" t="str">
        <f>IF(B3034="","",IF('CLAIM FORM'!$M$7="",LIST!$A$77,IFERROR(VLOOKUP(B3034,'PHR (Project Hourly Rate)'!B:G,6,FALSE),LIST!$A$78)))</f>
        <v/>
      </c>
    </row>
    <row r="3035" spans="1:12" ht="36" customHeight="1">
      <c r="A3035" s="184">
        <v>3033</v>
      </c>
      <c r="B3035" s="46"/>
      <c r="C3035" s="47"/>
      <c r="D3035" s="48"/>
      <c r="E3035" s="49"/>
      <c r="F3035" s="49"/>
      <c r="G3035" s="41" t="str">
        <f>IF(C3035="","",VLOOKUP(WEEKDAY(C3035),LIST!$A$15:$B$21,2,FALSE))</f>
        <v/>
      </c>
      <c r="H3035" s="42" t="str">
        <f>IF(B3035="","",IF(L3035=LIST!$A$80,LIST!$A$78,IF(L3035=LIST!$A$81,LIST!$A$78,IF(L3035=LIST!$A$82,LIST!$A$78,IF(IFERROR(VLOOKUP(B3035,'PHR (Project Hourly Rate)'!B:G,6,FALSE),LIST!$A$78)=0,LIST!$A$79,L3035)))))</f>
        <v/>
      </c>
      <c r="I3035" s="42" t="str">
        <f>IF(B3035="","",IF(L3035=LIST!$A$75,"",IF(K3035=LIST!$A$76,LIST!$A$76,IF(L3035=LIST!$A$77,"",IF(L3035=LIST!$A$78,"",IF(L3035=LIST!$A$80,"",IF(L3035=LIST!$A$72,"",IF(L3035=LIST!$A$73,"",IF(L3035=LIST!$A$81,"",IF(L3035=LIST!$A$82,"",IF(L3035=LIST!$A$79,"",IF(K3035=LIST!$A$75,LIST!$A$75,ROUND(J3035*L3035,2)))))))))))))</f>
        <v/>
      </c>
      <c r="J3035" s="43">
        <f>IF(D3035="",0,IF(K3035=LIST!$A$75,0,IF(K3035=LIST!$A$76,0,IF(K3035=LIST!$A$77,0,IF(K3035=LIST!$A$78,0,(MIN(D3035,8)-K3035))))))</f>
        <v>0</v>
      </c>
      <c r="K3035" s="185" t="str">
        <f>IF(D3035="","",IF('CLAIM FORM'!$M$7="",0,IF(L3035=LIST!$A$78,0,IF('CLAIM FORM'!$M$7="R&amp;D",0,IF(E3035="",LIST!$A$75,IF(F3035=LIST!$F$30,0,IFERROR(((VLOOKUP(E3035,'TRAINING CODE'!B:D,3,FALSE)*MIN(D3035,8))),LIST!$A$76)))))))</f>
        <v/>
      </c>
      <c r="L3035" s="183" t="str">
        <f>IF(B3035="","",IF('CLAIM FORM'!$M$7="",LIST!$A$77,IFERROR(VLOOKUP(B3035,'PHR (Project Hourly Rate)'!B:G,6,FALSE),LIST!$A$78)))</f>
        <v/>
      </c>
    </row>
    <row r="3036" spans="1:12" ht="36" customHeight="1">
      <c r="A3036" s="184">
        <v>3034</v>
      </c>
      <c r="B3036" s="46"/>
      <c r="C3036" s="47"/>
      <c r="D3036" s="48"/>
      <c r="E3036" s="49"/>
      <c r="F3036" s="49"/>
      <c r="G3036" s="41" t="str">
        <f>IF(C3036="","",VLOOKUP(WEEKDAY(C3036),LIST!$A$15:$B$21,2,FALSE))</f>
        <v/>
      </c>
      <c r="H3036" s="42" t="str">
        <f>IF(B3036="","",IF(L3036=LIST!$A$80,LIST!$A$78,IF(L3036=LIST!$A$81,LIST!$A$78,IF(L3036=LIST!$A$82,LIST!$A$78,IF(IFERROR(VLOOKUP(B3036,'PHR (Project Hourly Rate)'!B:G,6,FALSE),LIST!$A$78)=0,LIST!$A$79,L3036)))))</f>
        <v/>
      </c>
      <c r="I3036" s="42" t="str">
        <f>IF(B3036="","",IF(L3036=LIST!$A$75,"",IF(K3036=LIST!$A$76,LIST!$A$76,IF(L3036=LIST!$A$77,"",IF(L3036=LIST!$A$78,"",IF(L3036=LIST!$A$80,"",IF(L3036=LIST!$A$72,"",IF(L3036=LIST!$A$73,"",IF(L3036=LIST!$A$81,"",IF(L3036=LIST!$A$82,"",IF(L3036=LIST!$A$79,"",IF(K3036=LIST!$A$75,LIST!$A$75,ROUND(J3036*L3036,2)))))))))))))</f>
        <v/>
      </c>
      <c r="J3036" s="43">
        <f>IF(D3036="",0,IF(K3036=LIST!$A$75,0,IF(K3036=LIST!$A$76,0,IF(K3036=LIST!$A$77,0,IF(K3036=LIST!$A$78,0,(MIN(D3036,8)-K3036))))))</f>
        <v>0</v>
      </c>
      <c r="K3036" s="185" t="str">
        <f>IF(D3036="","",IF('CLAIM FORM'!$M$7="",0,IF(L3036=LIST!$A$78,0,IF('CLAIM FORM'!$M$7="R&amp;D",0,IF(E3036="",LIST!$A$75,IF(F3036=LIST!$F$30,0,IFERROR(((VLOOKUP(E3036,'TRAINING CODE'!B:D,3,FALSE)*MIN(D3036,8))),LIST!$A$76)))))))</f>
        <v/>
      </c>
      <c r="L3036" s="183" t="str">
        <f>IF(B3036="","",IF('CLAIM FORM'!$M$7="",LIST!$A$77,IFERROR(VLOOKUP(B3036,'PHR (Project Hourly Rate)'!B:G,6,FALSE),LIST!$A$78)))</f>
        <v/>
      </c>
    </row>
    <row r="3037" spans="1:12" ht="36" customHeight="1">
      <c r="A3037" s="184">
        <v>3035</v>
      </c>
      <c r="B3037" s="46"/>
      <c r="C3037" s="47"/>
      <c r="D3037" s="48"/>
      <c r="E3037" s="49"/>
      <c r="F3037" s="49"/>
      <c r="G3037" s="41" t="str">
        <f>IF(C3037="","",VLOOKUP(WEEKDAY(C3037),LIST!$A$15:$B$21,2,FALSE))</f>
        <v/>
      </c>
      <c r="H3037" s="42" t="str">
        <f>IF(B3037="","",IF(L3037=LIST!$A$80,LIST!$A$78,IF(L3037=LIST!$A$81,LIST!$A$78,IF(L3037=LIST!$A$82,LIST!$A$78,IF(IFERROR(VLOOKUP(B3037,'PHR (Project Hourly Rate)'!B:G,6,FALSE),LIST!$A$78)=0,LIST!$A$79,L3037)))))</f>
        <v/>
      </c>
      <c r="I3037" s="42" t="str">
        <f>IF(B3037="","",IF(L3037=LIST!$A$75,"",IF(K3037=LIST!$A$76,LIST!$A$76,IF(L3037=LIST!$A$77,"",IF(L3037=LIST!$A$78,"",IF(L3037=LIST!$A$80,"",IF(L3037=LIST!$A$72,"",IF(L3037=LIST!$A$73,"",IF(L3037=LIST!$A$81,"",IF(L3037=LIST!$A$82,"",IF(L3037=LIST!$A$79,"",IF(K3037=LIST!$A$75,LIST!$A$75,ROUND(J3037*L3037,2)))))))))))))</f>
        <v/>
      </c>
      <c r="J3037" s="43">
        <f>IF(D3037="",0,IF(K3037=LIST!$A$75,0,IF(K3037=LIST!$A$76,0,IF(K3037=LIST!$A$77,0,IF(K3037=LIST!$A$78,0,(MIN(D3037,8)-K3037))))))</f>
        <v>0</v>
      </c>
      <c r="K3037" s="185" t="str">
        <f>IF(D3037="","",IF('CLAIM FORM'!$M$7="",0,IF(L3037=LIST!$A$78,0,IF('CLAIM FORM'!$M$7="R&amp;D",0,IF(E3037="",LIST!$A$75,IF(F3037=LIST!$F$30,0,IFERROR(((VLOOKUP(E3037,'TRAINING CODE'!B:D,3,FALSE)*MIN(D3037,8))),LIST!$A$76)))))))</f>
        <v/>
      </c>
      <c r="L3037" s="183" t="str">
        <f>IF(B3037="","",IF('CLAIM FORM'!$M$7="",LIST!$A$77,IFERROR(VLOOKUP(B3037,'PHR (Project Hourly Rate)'!B:G,6,FALSE),LIST!$A$78)))</f>
        <v/>
      </c>
    </row>
    <row r="3038" spans="1:12" ht="36" customHeight="1">
      <c r="A3038" s="184">
        <v>3036</v>
      </c>
      <c r="B3038" s="46"/>
      <c r="C3038" s="47"/>
      <c r="D3038" s="48"/>
      <c r="E3038" s="49"/>
      <c r="F3038" s="49"/>
      <c r="G3038" s="41" t="str">
        <f>IF(C3038="","",VLOOKUP(WEEKDAY(C3038),LIST!$A$15:$B$21,2,FALSE))</f>
        <v/>
      </c>
      <c r="H3038" s="42" t="str">
        <f>IF(B3038="","",IF(L3038=LIST!$A$80,LIST!$A$78,IF(L3038=LIST!$A$81,LIST!$A$78,IF(L3038=LIST!$A$82,LIST!$A$78,IF(IFERROR(VLOOKUP(B3038,'PHR (Project Hourly Rate)'!B:G,6,FALSE),LIST!$A$78)=0,LIST!$A$79,L3038)))))</f>
        <v/>
      </c>
      <c r="I3038" s="42" t="str">
        <f>IF(B3038="","",IF(L3038=LIST!$A$75,"",IF(K3038=LIST!$A$76,LIST!$A$76,IF(L3038=LIST!$A$77,"",IF(L3038=LIST!$A$78,"",IF(L3038=LIST!$A$80,"",IF(L3038=LIST!$A$72,"",IF(L3038=LIST!$A$73,"",IF(L3038=LIST!$A$81,"",IF(L3038=LIST!$A$82,"",IF(L3038=LIST!$A$79,"",IF(K3038=LIST!$A$75,LIST!$A$75,ROUND(J3038*L3038,2)))))))))))))</f>
        <v/>
      </c>
      <c r="J3038" s="43">
        <f>IF(D3038="",0,IF(K3038=LIST!$A$75,0,IF(K3038=LIST!$A$76,0,IF(K3038=LIST!$A$77,0,IF(K3038=LIST!$A$78,0,(MIN(D3038,8)-K3038))))))</f>
        <v>0</v>
      </c>
      <c r="K3038" s="185" t="str">
        <f>IF(D3038="","",IF('CLAIM FORM'!$M$7="",0,IF(L3038=LIST!$A$78,0,IF('CLAIM FORM'!$M$7="R&amp;D",0,IF(E3038="",LIST!$A$75,IF(F3038=LIST!$F$30,0,IFERROR(((VLOOKUP(E3038,'TRAINING CODE'!B:D,3,FALSE)*MIN(D3038,8))),LIST!$A$76)))))))</f>
        <v/>
      </c>
      <c r="L3038" s="183" t="str">
        <f>IF(B3038="","",IF('CLAIM FORM'!$M$7="",LIST!$A$77,IFERROR(VLOOKUP(B3038,'PHR (Project Hourly Rate)'!B:G,6,FALSE),LIST!$A$78)))</f>
        <v/>
      </c>
    </row>
    <row r="3039" spans="1:12" ht="36" customHeight="1">
      <c r="A3039" s="184">
        <v>3037</v>
      </c>
      <c r="B3039" s="46"/>
      <c r="C3039" s="47"/>
      <c r="D3039" s="48"/>
      <c r="E3039" s="49"/>
      <c r="F3039" s="49"/>
      <c r="G3039" s="41" t="str">
        <f>IF(C3039="","",VLOOKUP(WEEKDAY(C3039),LIST!$A$15:$B$21,2,FALSE))</f>
        <v/>
      </c>
      <c r="H3039" s="42" t="str">
        <f>IF(B3039="","",IF(L3039=LIST!$A$80,LIST!$A$78,IF(L3039=LIST!$A$81,LIST!$A$78,IF(L3039=LIST!$A$82,LIST!$A$78,IF(IFERROR(VLOOKUP(B3039,'PHR (Project Hourly Rate)'!B:G,6,FALSE),LIST!$A$78)=0,LIST!$A$79,L3039)))))</f>
        <v/>
      </c>
      <c r="I3039" s="42" t="str">
        <f>IF(B3039="","",IF(L3039=LIST!$A$75,"",IF(K3039=LIST!$A$76,LIST!$A$76,IF(L3039=LIST!$A$77,"",IF(L3039=LIST!$A$78,"",IF(L3039=LIST!$A$80,"",IF(L3039=LIST!$A$72,"",IF(L3039=LIST!$A$73,"",IF(L3039=LIST!$A$81,"",IF(L3039=LIST!$A$82,"",IF(L3039=LIST!$A$79,"",IF(K3039=LIST!$A$75,LIST!$A$75,ROUND(J3039*L3039,2)))))))))))))</f>
        <v/>
      </c>
      <c r="J3039" s="43">
        <f>IF(D3039="",0,IF(K3039=LIST!$A$75,0,IF(K3039=LIST!$A$76,0,IF(K3039=LIST!$A$77,0,IF(K3039=LIST!$A$78,0,(MIN(D3039,8)-K3039))))))</f>
        <v>0</v>
      </c>
      <c r="K3039" s="185" t="str">
        <f>IF(D3039="","",IF('CLAIM FORM'!$M$7="",0,IF(L3039=LIST!$A$78,0,IF('CLAIM FORM'!$M$7="R&amp;D",0,IF(E3039="",LIST!$A$75,IF(F3039=LIST!$F$30,0,IFERROR(((VLOOKUP(E3039,'TRAINING CODE'!B:D,3,FALSE)*MIN(D3039,8))),LIST!$A$76)))))))</f>
        <v/>
      </c>
      <c r="L3039" s="183" t="str">
        <f>IF(B3039="","",IF('CLAIM FORM'!$M$7="",LIST!$A$77,IFERROR(VLOOKUP(B3039,'PHR (Project Hourly Rate)'!B:G,6,FALSE),LIST!$A$78)))</f>
        <v/>
      </c>
    </row>
    <row r="3040" spans="1:12" ht="36" customHeight="1">
      <c r="A3040" s="184">
        <v>3038</v>
      </c>
      <c r="B3040" s="46"/>
      <c r="C3040" s="47"/>
      <c r="D3040" s="48"/>
      <c r="E3040" s="49"/>
      <c r="F3040" s="49"/>
      <c r="G3040" s="41" t="str">
        <f>IF(C3040="","",VLOOKUP(WEEKDAY(C3040),LIST!$A$15:$B$21,2,FALSE))</f>
        <v/>
      </c>
      <c r="H3040" s="42" t="str">
        <f>IF(B3040="","",IF(L3040=LIST!$A$80,LIST!$A$78,IF(L3040=LIST!$A$81,LIST!$A$78,IF(L3040=LIST!$A$82,LIST!$A$78,IF(IFERROR(VLOOKUP(B3040,'PHR (Project Hourly Rate)'!B:G,6,FALSE),LIST!$A$78)=0,LIST!$A$79,L3040)))))</f>
        <v/>
      </c>
      <c r="I3040" s="42" t="str">
        <f>IF(B3040="","",IF(L3040=LIST!$A$75,"",IF(K3040=LIST!$A$76,LIST!$A$76,IF(L3040=LIST!$A$77,"",IF(L3040=LIST!$A$78,"",IF(L3040=LIST!$A$80,"",IF(L3040=LIST!$A$72,"",IF(L3040=LIST!$A$73,"",IF(L3040=LIST!$A$81,"",IF(L3040=LIST!$A$82,"",IF(L3040=LIST!$A$79,"",IF(K3040=LIST!$A$75,LIST!$A$75,ROUND(J3040*L3040,2)))))))))))))</f>
        <v/>
      </c>
      <c r="J3040" s="43">
        <f>IF(D3040="",0,IF(K3040=LIST!$A$75,0,IF(K3040=LIST!$A$76,0,IF(K3040=LIST!$A$77,0,IF(K3040=LIST!$A$78,0,(MIN(D3040,8)-K3040))))))</f>
        <v>0</v>
      </c>
      <c r="K3040" s="185" t="str">
        <f>IF(D3040="","",IF('CLAIM FORM'!$M$7="",0,IF(L3040=LIST!$A$78,0,IF('CLAIM FORM'!$M$7="R&amp;D",0,IF(E3040="",LIST!$A$75,IF(F3040=LIST!$F$30,0,IFERROR(((VLOOKUP(E3040,'TRAINING CODE'!B:D,3,FALSE)*MIN(D3040,8))),LIST!$A$76)))))))</f>
        <v/>
      </c>
      <c r="L3040" s="183" t="str">
        <f>IF(B3040="","",IF('CLAIM FORM'!$M$7="",LIST!$A$77,IFERROR(VLOOKUP(B3040,'PHR (Project Hourly Rate)'!B:G,6,FALSE),LIST!$A$78)))</f>
        <v/>
      </c>
    </row>
    <row r="3041" spans="1:12" ht="36" customHeight="1">
      <c r="A3041" s="184">
        <v>3039</v>
      </c>
      <c r="B3041" s="46"/>
      <c r="C3041" s="47"/>
      <c r="D3041" s="48"/>
      <c r="E3041" s="49"/>
      <c r="F3041" s="49"/>
      <c r="G3041" s="41" t="str">
        <f>IF(C3041="","",VLOOKUP(WEEKDAY(C3041),LIST!$A$15:$B$21,2,FALSE))</f>
        <v/>
      </c>
      <c r="H3041" s="42" t="str">
        <f>IF(B3041="","",IF(L3041=LIST!$A$80,LIST!$A$78,IF(L3041=LIST!$A$81,LIST!$A$78,IF(L3041=LIST!$A$82,LIST!$A$78,IF(IFERROR(VLOOKUP(B3041,'PHR (Project Hourly Rate)'!B:G,6,FALSE),LIST!$A$78)=0,LIST!$A$79,L3041)))))</f>
        <v/>
      </c>
      <c r="I3041" s="42" t="str">
        <f>IF(B3041="","",IF(L3041=LIST!$A$75,"",IF(K3041=LIST!$A$76,LIST!$A$76,IF(L3041=LIST!$A$77,"",IF(L3041=LIST!$A$78,"",IF(L3041=LIST!$A$80,"",IF(L3041=LIST!$A$72,"",IF(L3041=LIST!$A$73,"",IF(L3041=LIST!$A$81,"",IF(L3041=LIST!$A$82,"",IF(L3041=LIST!$A$79,"",IF(K3041=LIST!$A$75,LIST!$A$75,ROUND(J3041*L3041,2)))))))))))))</f>
        <v/>
      </c>
      <c r="J3041" s="43">
        <f>IF(D3041="",0,IF(K3041=LIST!$A$75,0,IF(K3041=LIST!$A$76,0,IF(K3041=LIST!$A$77,0,IF(K3041=LIST!$A$78,0,(MIN(D3041,8)-K3041))))))</f>
        <v>0</v>
      </c>
      <c r="K3041" s="185" t="str">
        <f>IF(D3041="","",IF('CLAIM FORM'!$M$7="",0,IF(L3041=LIST!$A$78,0,IF('CLAIM FORM'!$M$7="R&amp;D",0,IF(E3041="",LIST!$A$75,IF(F3041=LIST!$F$30,0,IFERROR(((VLOOKUP(E3041,'TRAINING CODE'!B:D,3,FALSE)*MIN(D3041,8))),LIST!$A$76)))))))</f>
        <v/>
      </c>
      <c r="L3041" s="183" t="str">
        <f>IF(B3041="","",IF('CLAIM FORM'!$M$7="",LIST!$A$77,IFERROR(VLOOKUP(B3041,'PHR (Project Hourly Rate)'!B:G,6,FALSE),LIST!$A$78)))</f>
        <v/>
      </c>
    </row>
    <row r="3042" spans="1:12" ht="36" customHeight="1">
      <c r="A3042" s="184">
        <v>3040</v>
      </c>
      <c r="B3042" s="46"/>
      <c r="C3042" s="47"/>
      <c r="D3042" s="48"/>
      <c r="E3042" s="49"/>
      <c r="F3042" s="49"/>
      <c r="G3042" s="41" t="str">
        <f>IF(C3042="","",VLOOKUP(WEEKDAY(C3042),LIST!$A$15:$B$21,2,FALSE))</f>
        <v/>
      </c>
      <c r="H3042" s="42" t="str">
        <f>IF(B3042="","",IF(L3042=LIST!$A$80,LIST!$A$78,IF(L3042=LIST!$A$81,LIST!$A$78,IF(L3042=LIST!$A$82,LIST!$A$78,IF(IFERROR(VLOOKUP(B3042,'PHR (Project Hourly Rate)'!B:G,6,FALSE),LIST!$A$78)=0,LIST!$A$79,L3042)))))</f>
        <v/>
      </c>
      <c r="I3042" s="42" t="str">
        <f>IF(B3042="","",IF(L3042=LIST!$A$75,"",IF(K3042=LIST!$A$76,LIST!$A$76,IF(L3042=LIST!$A$77,"",IF(L3042=LIST!$A$78,"",IF(L3042=LIST!$A$80,"",IF(L3042=LIST!$A$72,"",IF(L3042=LIST!$A$73,"",IF(L3042=LIST!$A$81,"",IF(L3042=LIST!$A$82,"",IF(L3042=LIST!$A$79,"",IF(K3042=LIST!$A$75,LIST!$A$75,ROUND(J3042*L3042,2)))))))))))))</f>
        <v/>
      </c>
      <c r="J3042" s="43">
        <f>IF(D3042="",0,IF(K3042=LIST!$A$75,0,IF(K3042=LIST!$A$76,0,IF(K3042=LIST!$A$77,0,IF(K3042=LIST!$A$78,0,(MIN(D3042,8)-K3042))))))</f>
        <v>0</v>
      </c>
      <c r="K3042" s="185" t="str">
        <f>IF(D3042="","",IF('CLAIM FORM'!$M$7="",0,IF(L3042=LIST!$A$78,0,IF('CLAIM FORM'!$M$7="R&amp;D",0,IF(E3042="",LIST!$A$75,IF(F3042=LIST!$F$30,0,IFERROR(((VLOOKUP(E3042,'TRAINING CODE'!B:D,3,FALSE)*MIN(D3042,8))),LIST!$A$76)))))))</f>
        <v/>
      </c>
      <c r="L3042" s="183" t="str">
        <f>IF(B3042="","",IF('CLAIM FORM'!$M$7="",LIST!$A$77,IFERROR(VLOOKUP(B3042,'PHR (Project Hourly Rate)'!B:G,6,FALSE),LIST!$A$78)))</f>
        <v/>
      </c>
    </row>
    <row r="3043" spans="1:12" ht="36" customHeight="1">
      <c r="A3043" s="184">
        <v>3041</v>
      </c>
      <c r="B3043" s="46"/>
      <c r="C3043" s="47"/>
      <c r="D3043" s="48"/>
      <c r="E3043" s="49"/>
      <c r="F3043" s="49"/>
      <c r="G3043" s="41" t="str">
        <f>IF(C3043="","",VLOOKUP(WEEKDAY(C3043),LIST!$A$15:$B$21,2,FALSE))</f>
        <v/>
      </c>
      <c r="H3043" s="42" t="str">
        <f>IF(B3043="","",IF(L3043=LIST!$A$80,LIST!$A$78,IF(L3043=LIST!$A$81,LIST!$A$78,IF(L3043=LIST!$A$82,LIST!$A$78,IF(IFERROR(VLOOKUP(B3043,'PHR (Project Hourly Rate)'!B:G,6,FALSE),LIST!$A$78)=0,LIST!$A$79,L3043)))))</f>
        <v/>
      </c>
      <c r="I3043" s="42" t="str">
        <f>IF(B3043="","",IF(L3043=LIST!$A$75,"",IF(K3043=LIST!$A$76,LIST!$A$76,IF(L3043=LIST!$A$77,"",IF(L3043=LIST!$A$78,"",IF(L3043=LIST!$A$80,"",IF(L3043=LIST!$A$72,"",IF(L3043=LIST!$A$73,"",IF(L3043=LIST!$A$81,"",IF(L3043=LIST!$A$82,"",IF(L3043=LIST!$A$79,"",IF(K3043=LIST!$A$75,LIST!$A$75,ROUND(J3043*L3043,2)))))))))))))</f>
        <v/>
      </c>
      <c r="J3043" s="43">
        <f>IF(D3043="",0,IF(K3043=LIST!$A$75,0,IF(K3043=LIST!$A$76,0,IF(K3043=LIST!$A$77,0,IF(K3043=LIST!$A$78,0,(MIN(D3043,8)-K3043))))))</f>
        <v>0</v>
      </c>
      <c r="K3043" s="185" t="str">
        <f>IF(D3043="","",IF('CLAIM FORM'!$M$7="",0,IF(L3043=LIST!$A$78,0,IF('CLAIM FORM'!$M$7="R&amp;D",0,IF(E3043="",LIST!$A$75,IF(F3043=LIST!$F$30,0,IFERROR(((VLOOKUP(E3043,'TRAINING CODE'!B:D,3,FALSE)*MIN(D3043,8))),LIST!$A$76)))))))</f>
        <v/>
      </c>
      <c r="L3043" s="183" t="str">
        <f>IF(B3043="","",IF('CLAIM FORM'!$M$7="",LIST!$A$77,IFERROR(VLOOKUP(B3043,'PHR (Project Hourly Rate)'!B:G,6,FALSE),LIST!$A$78)))</f>
        <v/>
      </c>
    </row>
    <row r="3044" spans="1:12" ht="36" customHeight="1">
      <c r="A3044" s="184">
        <v>3042</v>
      </c>
      <c r="B3044" s="46"/>
      <c r="C3044" s="47"/>
      <c r="D3044" s="48"/>
      <c r="E3044" s="49"/>
      <c r="F3044" s="49"/>
      <c r="G3044" s="41" t="str">
        <f>IF(C3044="","",VLOOKUP(WEEKDAY(C3044),LIST!$A$15:$B$21,2,FALSE))</f>
        <v/>
      </c>
      <c r="H3044" s="42" t="str">
        <f>IF(B3044="","",IF(L3044=LIST!$A$80,LIST!$A$78,IF(L3044=LIST!$A$81,LIST!$A$78,IF(L3044=LIST!$A$82,LIST!$A$78,IF(IFERROR(VLOOKUP(B3044,'PHR (Project Hourly Rate)'!B:G,6,FALSE),LIST!$A$78)=0,LIST!$A$79,L3044)))))</f>
        <v/>
      </c>
      <c r="I3044" s="42" t="str">
        <f>IF(B3044="","",IF(L3044=LIST!$A$75,"",IF(K3044=LIST!$A$76,LIST!$A$76,IF(L3044=LIST!$A$77,"",IF(L3044=LIST!$A$78,"",IF(L3044=LIST!$A$80,"",IF(L3044=LIST!$A$72,"",IF(L3044=LIST!$A$73,"",IF(L3044=LIST!$A$81,"",IF(L3044=LIST!$A$82,"",IF(L3044=LIST!$A$79,"",IF(K3044=LIST!$A$75,LIST!$A$75,ROUND(J3044*L3044,2)))))))))))))</f>
        <v/>
      </c>
      <c r="J3044" s="43">
        <f>IF(D3044="",0,IF(K3044=LIST!$A$75,0,IF(K3044=LIST!$A$76,0,IF(K3044=LIST!$A$77,0,IF(K3044=LIST!$A$78,0,(MIN(D3044,8)-K3044))))))</f>
        <v>0</v>
      </c>
      <c r="K3044" s="185" t="str">
        <f>IF(D3044="","",IF('CLAIM FORM'!$M$7="",0,IF(L3044=LIST!$A$78,0,IF('CLAIM FORM'!$M$7="R&amp;D",0,IF(E3044="",LIST!$A$75,IF(F3044=LIST!$F$30,0,IFERROR(((VLOOKUP(E3044,'TRAINING CODE'!B:D,3,FALSE)*MIN(D3044,8))),LIST!$A$76)))))))</f>
        <v/>
      </c>
      <c r="L3044" s="183" t="str">
        <f>IF(B3044="","",IF('CLAIM FORM'!$M$7="",LIST!$A$77,IFERROR(VLOOKUP(B3044,'PHR (Project Hourly Rate)'!B:G,6,FALSE),LIST!$A$78)))</f>
        <v/>
      </c>
    </row>
    <row r="3045" spans="1:12" ht="36" customHeight="1">
      <c r="A3045" s="184">
        <v>3043</v>
      </c>
      <c r="B3045" s="46"/>
      <c r="C3045" s="47"/>
      <c r="D3045" s="48"/>
      <c r="E3045" s="49"/>
      <c r="F3045" s="49"/>
      <c r="G3045" s="41" t="str">
        <f>IF(C3045="","",VLOOKUP(WEEKDAY(C3045),LIST!$A$15:$B$21,2,FALSE))</f>
        <v/>
      </c>
      <c r="H3045" s="42" t="str">
        <f>IF(B3045="","",IF(L3045=LIST!$A$80,LIST!$A$78,IF(L3045=LIST!$A$81,LIST!$A$78,IF(L3045=LIST!$A$82,LIST!$A$78,IF(IFERROR(VLOOKUP(B3045,'PHR (Project Hourly Rate)'!B:G,6,FALSE),LIST!$A$78)=0,LIST!$A$79,L3045)))))</f>
        <v/>
      </c>
      <c r="I3045" s="42" t="str">
        <f>IF(B3045="","",IF(L3045=LIST!$A$75,"",IF(K3045=LIST!$A$76,LIST!$A$76,IF(L3045=LIST!$A$77,"",IF(L3045=LIST!$A$78,"",IF(L3045=LIST!$A$80,"",IF(L3045=LIST!$A$72,"",IF(L3045=LIST!$A$73,"",IF(L3045=LIST!$A$81,"",IF(L3045=LIST!$A$82,"",IF(L3045=LIST!$A$79,"",IF(K3045=LIST!$A$75,LIST!$A$75,ROUND(J3045*L3045,2)))))))))))))</f>
        <v/>
      </c>
      <c r="J3045" s="43">
        <f>IF(D3045="",0,IF(K3045=LIST!$A$75,0,IF(K3045=LIST!$A$76,0,IF(K3045=LIST!$A$77,0,IF(K3045=LIST!$A$78,0,(MIN(D3045,8)-K3045))))))</f>
        <v>0</v>
      </c>
      <c r="K3045" s="185" t="str">
        <f>IF(D3045="","",IF('CLAIM FORM'!$M$7="",0,IF(L3045=LIST!$A$78,0,IF('CLAIM FORM'!$M$7="R&amp;D",0,IF(E3045="",LIST!$A$75,IF(F3045=LIST!$F$30,0,IFERROR(((VLOOKUP(E3045,'TRAINING CODE'!B:D,3,FALSE)*MIN(D3045,8))),LIST!$A$76)))))))</f>
        <v/>
      </c>
      <c r="L3045" s="183" t="str">
        <f>IF(B3045="","",IF('CLAIM FORM'!$M$7="",LIST!$A$77,IFERROR(VLOOKUP(B3045,'PHR (Project Hourly Rate)'!B:G,6,FALSE),LIST!$A$78)))</f>
        <v/>
      </c>
    </row>
    <row r="3046" spans="1:12" ht="36" customHeight="1">
      <c r="A3046" s="184">
        <v>3044</v>
      </c>
      <c r="B3046" s="46"/>
      <c r="C3046" s="47"/>
      <c r="D3046" s="48"/>
      <c r="E3046" s="49"/>
      <c r="F3046" s="49"/>
      <c r="G3046" s="41" t="str">
        <f>IF(C3046="","",VLOOKUP(WEEKDAY(C3046),LIST!$A$15:$B$21,2,FALSE))</f>
        <v/>
      </c>
      <c r="H3046" s="42" t="str">
        <f>IF(B3046="","",IF(L3046=LIST!$A$80,LIST!$A$78,IF(L3046=LIST!$A$81,LIST!$A$78,IF(L3046=LIST!$A$82,LIST!$A$78,IF(IFERROR(VLOOKUP(B3046,'PHR (Project Hourly Rate)'!B:G,6,FALSE),LIST!$A$78)=0,LIST!$A$79,L3046)))))</f>
        <v/>
      </c>
      <c r="I3046" s="42" t="str">
        <f>IF(B3046="","",IF(L3046=LIST!$A$75,"",IF(K3046=LIST!$A$76,LIST!$A$76,IF(L3046=LIST!$A$77,"",IF(L3046=LIST!$A$78,"",IF(L3046=LIST!$A$80,"",IF(L3046=LIST!$A$72,"",IF(L3046=LIST!$A$73,"",IF(L3046=LIST!$A$81,"",IF(L3046=LIST!$A$82,"",IF(L3046=LIST!$A$79,"",IF(K3046=LIST!$A$75,LIST!$A$75,ROUND(J3046*L3046,2)))))))))))))</f>
        <v/>
      </c>
      <c r="J3046" s="43">
        <f>IF(D3046="",0,IF(K3046=LIST!$A$75,0,IF(K3046=LIST!$A$76,0,IF(K3046=LIST!$A$77,0,IF(K3046=LIST!$A$78,0,(MIN(D3046,8)-K3046))))))</f>
        <v>0</v>
      </c>
      <c r="K3046" s="185" t="str">
        <f>IF(D3046="","",IF('CLAIM FORM'!$M$7="",0,IF(L3046=LIST!$A$78,0,IF('CLAIM FORM'!$M$7="R&amp;D",0,IF(E3046="",LIST!$A$75,IF(F3046=LIST!$F$30,0,IFERROR(((VLOOKUP(E3046,'TRAINING CODE'!B:D,3,FALSE)*MIN(D3046,8))),LIST!$A$76)))))))</f>
        <v/>
      </c>
      <c r="L3046" s="183" t="str">
        <f>IF(B3046="","",IF('CLAIM FORM'!$M$7="",LIST!$A$77,IFERROR(VLOOKUP(B3046,'PHR (Project Hourly Rate)'!B:G,6,FALSE),LIST!$A$78)))</f>
        <v/>
      </c>
    </row>
    <row r="3047" spans="1:12" ht="36" customHeight="1">
      <c r="A3047" s="184">
        <v>3045</v>
      </c>
      <c r="B3047" s="46"/>
      <c r="C3047" s="47"/>
      <c r="D3047" s="48"/>
      <c r="E3047" s="49"/>
      <c r="F3047" s="49"/>
      <c r="G3047" s="41" t="str">
        <f>IF(C3047="","",VLOOKUP(WEEKDAY(C3047),LIST!$A$15:$B$21,2,FALSE))</f>
        <v/>
      </c>
      <c r="H3047" s="42" t="str">
        <f>IF(B3047="","",IF(L3047=LIST!$A$80,LIST!$A$78,IF(L3047=LIST!$A$81,LIST!$A$78,IF(L3047=LIST!$A$82,LIST!$A$78,IF(IFERROR(VLOOKUP(B3047,'PHR (Project Hourly Rate)'!B:G,6,FALSE),LIST!$A$78)=0,LIST!$A$79,L3047)))))</f>
        <v/>
      </c>
      <c r="I3047" s="42" t="str">
        <f>IF(B3047="","",IF(L3047=LIST!$A$75,"",IF(K3047=LIST!$A$76,LIST!$A$76,IF(L3047=LIST!$A$77,"",IF(L3047=LIST!$A$78,"",IF(L3047=LIST!$A$80,"",IF(L3047=LIST!$A$72,"",IF(L3047=LIST!$A$73,"",IF(L3047=LIST!$A$81,"",IF(L3047=LIST!$A$82,"",IF(L3047=LIST!$A$79,"",IF(K3047=LIST!$A$75,LIST!$A$75,ROUND(J3047*L3047,2)))))))))))))</f>
        <v/>
      </c>
      <c r="J3047" s="43">
        <f>IF(D3047="",0,IF(K3047=LIST!$A$75,0,IF(K3047=LIST!$A$76,0,IF(K3047=LIST!$A$77,0,IF(K3047=LIST!$A$78,0,(MIN(D3047,8)-K3047))))))</f>
        <v>0</v>
      </c>
      <c r="K3047" s="185" t="str">
        <f>IF(D3047="","",IF('CLAIM FORM'!$M$7="",0,IF(L3047=LIST!$A$78,0,IF('CLAIM FORM'!$M$7="R&amp;D",0,IF(E3047="",LIST!$A$75,IF(F3047=LIST!$F$30,0,IFERROR(((VLOOKUP(E3047,'TRAINING CODE'!B:D,3,FALSE)*MIN(D3047,8))),LIST!$A$76)))))))</f>
        <v/>
      </c>
      <c r="L3047" s="183" t="str">
        <f>IF(B3047="","",IF('CLAIM FORM'!$M$7="",LIST!$A$77,IFERROR(VLOOKUP(B3047,'PHR (Project Hourly Rate)'!B:G,6,FALSE),LIST!$A$78)))</f>
        <v/>
      </c>
    </row>
    <row r="3048" spans="1:12" ht="36" customHeight="1">
      <c r="A3048" s="184">
        <v>3046</v>
      </c>
      <c r="B3048" s="46"/>
      <c r="C3048" s="47"/>
      <c r="D3048" s="48"/>
      <c r="E3048" s="49"/>
      <c r="F3048" s="49"/>
      <c r="G3048" s="41" t="str">
        <f>IF(C3048="","",VLOOKUP(WEEKDAY(C3048),LIST!$A$15:$B$21,2,FALSE))</f>
        <v/>
      </c>
      <c r="H3048" s="42" t="str">
        <f>IF(B3048="","",IF(L3048=LIST!$A$80,LIST!$A$78,IF(L3048=LIST!$A$81,LIST!$A$78,IF(L3048=LIST!$A$82,LIST!$A$78,IF(IFERROR(VLOOKUP(B3048,'PHR (Project Hourly Rate)'!B:G,6,FALSE),LIST!$A$78)=0,LIST!$A$79,L3048)))))</f>
        <v/>
      </c>
      <c r="I3048" s="42" t="str">
        <f>IF(B3048="","",IF(L3048=LIST!$A$75,"",IF(K3048=LIST!$A$76,LIST!$A$76,IF(L3048=LIST!$A$77,"",IF(L3048=LIST!$A$78,"",IF(L3048=LIST!$A$80,"",IF(L3048=LIST!$A$72,"",IF(L3048=LIST!$A$73,"",IF(L3048=LIST!$A$81,"",IF(L3048=LIST!$A$82,"",IF(L3048=LIST!$A$79,"",IF(K3048=LIST!$A$75,LIST!$A$75,ROUND(J3048*L3048,2)))))))))))))</f>
        <v/>
      </c>
      <c r="J3048" s="43">
        <f>IF(D3048="",0,IF(K3048=LIST!$A$75,0,IF(K3048=LIST!$A$76,0,IF(K3048=LIST!$A$77,0,IF(K3048=LIST!$A$78,0,(MIN(D3048,8)-K3048))))))</f>
        <v>0</v>
      </c>
      <c r="K3048" s="185" t="str">
        <f>IF(D3048="","",IF('CLAIM FORM'!$M$7="",0,IF(L3048=LIST!$A$78,0,IF('CLAIM FORM'!$M$7="R&amp;D",0,IF(E3048="",LIST!$A$75,IF(F3048=LIST!$F$30,0,IFERROR(((VLOOKUP(E3048,'TRAINING CODE'!B:D,3,FALSE)*MIN(D3048,8))),LIST!$A$76)))))))</f>
        <v/>
      </c>
      <c r="L3048" s="183" t="str">
        <f>IF(B3048="","",IF('CLAIM FORM'!$M$7="",LIST!$A$77,IFERROR(VLOOKUP(B3048,'PHR (Project Hourly Rate)'!B:G,6,FALSE),LIST!$A$78)))</f>
        <v/>
      </c>
    </row>
    <row r="3049" spans="1:12" ht="36" customHeight="1">
      <c r="A3049" s="184">
        <v>3047</v>
      </c>
      <c r="B3049" s="46"/>
      <c r="C3049" s="47"/>
      <c r="D3049" s="48"/>
      <c r="E3049" s="49"/>
      <c r="F3049" s="49"/>
      <c r="G3049" s="41" t="str">
        <f>IF(C3049="","",VLOOKUP(WEEKDAY(C3049),LIST!$A$15:$B$21,2,FALSE))</f>
        <v/>
      </c>
      <c r="H3049" s="42" t="str">
        <f>IF(B3049="","",IF(L3049=LIST!$A$80,LIST!$A$78,IF(L3049=LIST!$A$81,LIST!$A$78,IF(L3049=LIST!$A$82,LIST!$A$78,IF(IFERROR(VLOOKUP(B3049,'PHR (Project Hourly Rate)'!B:G,6,FALSE),LIST!$A$78)=0,LIST!$A$79,L3049)))))</f>
        <v/>
      </c>
      <c r="I3049" s="42" t="str">
        <f>IF(B3049="","",IF(L3049=LIST!$A$75,"",IF(K3049=LIST!$A$76,LIST!$A$76,IF(L3049=LIST!$A$77,"",IF(L3049=LIST!$A$78,"",IF(L3049=LIST!$A$80,"",IF(L3049=LIST!$A$72,"",IF(L3049=LIST!$A$73,"",IF(L3049=LIST!$A$81,"",IF(L3049=LIST!$A$82,"",IF(L3049=LIST!$A$79,"",IF(K3049=LIST!$A$75,LIST!$A$75,ROUND(J3049*L3049,2)))))))))))))</f>
        <v/>
      </c>
      <c r="J3049" s="43">
        <f>IF(D3049="",0,IF(K3049=LIST!$A$75,0,IF(K3049=LIST!$A$76,0,IF(K3049=LIST!$A$77,0,IF(K3049=LIST!$A$78,0,(MIN(D3049,8)-K3049))))))</f>
        <v>0</v>
      </c>
      <c r="K3049" s="185" t="str">
        <f>IF(D3049="","",IF('CLAIM FORM'!$M$7="",0,IF(L3049=LIST!$A$78,0,IF('CLAIM FORM'!$M$7="R&amp;D",0,IF(E3049="",LIST!$A$75,IF(F3049=LIST!$F$30,0,IFERROR(((VLOOKUP(E3049,'TRAINING CODE'!B:D,3,FALSE)*MIN(D3049,8))),LIST!$A$76)))))))</f>
        <v/>
      </c>
      <c r="L3049" s="183" t="str">
        <f>IF(B3049="","",IF('CLAIM FORM'!$M$7="",LIST!$A$77,IFERROR(VLOOKUP(B3049,'PHR (Project Hourly Rate)'!B:G,6,FALSE),LIST!$A$78)))</f>
        <v/>
      </c>
    </row>
    <row r="3050" spans="1:12" ht="36" customHeight="1">
      <c r="A3050" s="184">
        <v>3048</v>
      </c>
      <c r="B3050" s="46"/>
      <c r="C3050" s="47"/>
      <c r="D3050" s="48"/>
      <c r="E3050" s="49"/>
      <c r="F3050" s="49"/>
      <c r="G3050" s="41" t="str">
        <f>IF(C3050="","",VLOOKUP(WEEKDAY(C3050),LIST!$A$15:$B$21,2,FALSE))</f>
        <v/>
      </c>
      <c r="H3050" s="42" t="str">
        <f>IF(B3050="","",IF(L3050=LIST!$A$80,LIST!$A$78,IF(L3050=LIST!$A$81,LIST!$A$78,IF(L3050=LIST!$A$82,LIST!$A$78,IF(IFERROR(VLOOKUP(B3050,'PHR (Project Hourly Rate)'!B:G,6,FALSE),LIST!$A$78)=0,LIST!$A$79,L3050)))))</f>
        <v/>
      </c>
      <c r="I3050" s="42" t="str">
        <f>IF(B3050="","",IF(L3050=LIST!$A$75,"",IF(K3050=LIST!$A$76,LIST!$A$76,IF(L3050=LIST!$A$77,"",IF(L3050=LIST!$A$78,"",IF(L3050=LIST!$A$80,"",IF(L3050=LIST!$A$72,"",IF(L3050=LIST!$A$73,"",IF(L3050=LIST!$A$81,"",IF(L3050=LIST!$A$82,"",IF(L3050=LIST!$A$79,"",IF(K3050=LIST!$A$75,LIST!$A$75,ROUND(J3050*L3050,2)))))))))))))</f>
        <v/>
      </c>
      <c r="J3050" s="43">
        <f>IF(D3050="",0,IF(K3050=LIST!$A$75,0,IF(K3050=LIST!$A$76,0,IF(K3050=LIST!$A$77,0,IF(K3050=LIST!$A$78,0,(MIN(D3050,8)-K3050))))))</f>
        <v>0</v>
      </c>
      <c r="K3050" s="185" t="str">
        <f>IF(D3050="","",IF('CLAIM FORM'!$M$7="",0,IF(L3050=LIST!$A$78,0,IF('CLAIM FORM'!$M$7="R&amp;D",0,IF(E3050="",LIST!$A$75,IF(F3050=LIST!$F$30,0,IFERROR(((VLOOKUP(E3050,'TRAINING CODE'!B:D,3,FALSE)*MIN(D3050,8))),LIST!$A$76)))))))</f>
        <v/>
      </c>
      <c r="L3050" s="183" t="str">
        <f>IF(B3050="","",IF('CLAIM FORM'!$M$7="",LIST!$A$77,IFERROR(VLOOKUP(B3050,'PHR (Project Hourly Rate)'!B:G,6,FALSE),LIST!$A$78)))</f>
        <v/>
      </c>
    </row>
    <row r="3051" spans="1:12" ht="36" customHeight="1">
      <c r="A3051" s="184">
        <v>3049</v>
      </c>
      <c r="B3051" s="46"/>
      <c r="C3051" s="47"/>
      <c r="D3051" s="48"/>
      <c r="E3051" s="49"/>
      <c r="F3051" s="49"/>
      <c r="G3051" s="41" t="str">
        <f>IF(C3051="","",VLOOKUP(WEEKDAY(C3051),LIST!$A$15:$B$21,2,FALSE))</f>
        <v/>
      </c>
      <c r="H3051" s="42" t="str">
        <f>IF(B3051="","",IF(L3051=LIST!$A$80,LIST!$A$78,IF(L3051=LIST!$A$81,LIST!$A$78,IF(L3051=LIST!$A$82,LIST!$A$78,IF(IFERROR(VLOOKUP(B3051,'PHR (Project Hourly Rate)'!B:G,6,FALSE),LIST!$A$78)=0,LIST!$A$79,L3051)))))</f>
        <v/>
      </c>
      <c r="I3051" s="42" t="str">
        <f>IF(B3051="","",IF(L3051=LIST!$A$75,"",IF(K3051=LIST!$A$76,LIST!$A$76,IF(L3051=LIST!$A$77,"",IF(L3051=LIST!$A$78,"",IF(L3051=LIST!$A$80,"",IF(L3051=LIST!$A$72,"",IF(L3051=LIST!$A$73,"",IF(L3051=LIST!$A$81,"",IF(L3051=LIST!$A$82,"",IF(L3051=LIST!$A$79,"",IF(K3051=LIST!$A$75,LIST!$A$75,ROUND(J3051*L3051,2)))))))))))))</f>
        <v/>
      </c>
      <c r="J3051" s="43">
        <f>IF(D3051="",0,IF(K3051=LIST!$A$75,0,IF(K3051=LIST!$A$76,0,IF(K3051=LIST!$A$77,0,IF(K3051=LIST!$A$78,0,(MIN(D3051,8)-K3051))))))</f>
        <v>0</v>
      </c>
      <c r="K3051" s="185" t="str">
        <f>IF(D3051="","",IF('CLAIM FORM'!$M$7="",0,IF(L3051=LIST!$A$78,0,IF('CLAIM FORM'!$M$7="R&amp;D",0,IF(E3051="",LIST!$A$75,IF(F3051=LIST!$F$30,0,IFERROR(((VLOOKUP(E3051,'TRAINING CODE'!B:D,3,FALSE)*MIN(D3051,8))),LIST!$A$76)))))))</f>
        <v/>
      </c>
      <c r="L3051" s="183" t="str">
        <f>IF(B3051="","",IF('CLAIM FORM'!$M$7="",LIST!$A$77,IFERROR(VLOOKUP(B3051,'PHR (Project Hourly Rate)'!B:G,6,FALSE),LIST!$A$78)))</f>
        <v/>
      </c>
    </row>
    <row r="3052" spans="1:12" ht="36" customHeight="1">
      <c r="A3052" s="184">
        <v>3050</v>
      </c>
      <c r="B3052" s="46"/>
      <c r="C3052" s="47"/>
      <c r="D3052" s="48"/>
      <c r="E3052" s="49"/>
      <c r="F3052" s="49"/>
      <c r="G3052" s="41" t="str">
        <f>IF(C3052="","",VLOOKUP(WEEKDAY(C3052),LIST!$A$15:$B$21,2,FALSE))</f>
        <v/>
      </c>
      <c r="H3052" s="42" t="str">
        <f>IF(B3052="","",IF(L3052=LIST!$A$80,LIST!$A$78,IF(L3052=LIST!$A$81,LIST!$A$78,IF(L3052=LIST!$A$82,LIST!$A$78,IF(IFERROR(VLOOKUP(B3052,'PHR (Project Hourly Rate)'!B:G,6,FALSE),LIST!$A$78)=0,LIST!$A$79,L3052)))))</f>
        <v/>
      </c>
      <c r="I3052" s="42" t="str">
        <f>IF(B3052="","",IF(L3052=LIST!$A$75,"",IF(K3052=LIST!$A$76,LIST!$A$76,IF(L3052=LIST!$A$77,"",IF(L3052=LIST!$A$78,"",IF(L3052=LIST!$A$80,"",IF(L3052=LIST!$A$72,"",IF(L3052=LIST!$A$73,"",IF(L3052=LIST!$A$81,"",IF(L3052=LIST!$A$82,"",IF(L3052=LIST!$A$79,"",IF(K3052=LIST!$A$75,LIST!$A$75,ROUND(J3052*L3052,2)))))))))))))</f>
        <v/>
      </c>
      <c r="J3052" s="43">
        <f>IF(D3052="",0,IF(K3052=LIST!$A$75,0,IF(K3052=LIST!$A$76,0,IF(K3052=LIST!$A$77,0,IF(K3052=LIST!$A$78,0,(MIN(D3052,8)-K3052))))))</f>
        <v>0</v>
      </c>
      <c r="K3052" s="185" t="str">
        <f>IF(D3052="","",IF('CLAIM FORM'!$M$7="",0,IF(L3052=LIST!$A$78,0,IF('CLAIM FORM'!$M$7="R&amp;D",0,IF(E3052="",LIST!$A$75,IF(F3052=LIST!$F$30,0,IFERROR(((VLOOKUP(E3052,'TRAINING CODE'!B:D,3,FALSE)*MIN(D3052,8))),LIST!$A$76)))))))</f>
        <v/>
      </c>
      <c r="L3052" s="183" t="str">
        <f>IF(B3052="","",IF('CLAIM FORM'!$M$7="",LIST!$A$77,IFERROR(VLOOKUP(B3052,'PHR (Project Hourly Rate)'!B:G,6,FALSE),LIST!$A$78)))</f>
        <v/>
      </c>
    </row>
    <row r="3053" spans="1:12" ht="36" customHeight="1">
      <c r="A3053" s="184">
        <v>3051</v>
      </c>
      <c r="B3053" s="46"/>
      <c r="C3053" s="47"/>
      <c r="D3053" s="48"/>
      <c r="E3053" s="49"/>
      <c r="F3053" s="49"/>
      <c r="G3053" s="41" t="str">
        <f>IF(C3053="","",VLOOKUP(WEEKDAY(C3053),LIST!$A$15:$B$21,2,FALSE))</f>
        <v/>
      </c>
      <c r="H3053" s="42" t="str">
        <f>IF(B3053="","",IF(L3053=LIST!$A$80,LIST!$A$78,IF(L3053=LIST!$A$81,LIST!$A$78,IF(L3053=LIST!$A$82,LIST!$A$78,IF(IFERROR(VLOOKUP(B3053,'PHR (Project Hourly Rate)'!B:G,6,FALSE),LIST!$A$78)=0,LIST!$A$79,L3053)))))</f>
        <v/>
      </c>
      <c r="I3053" s="42" t="str">
        <f>IF(B3053="","",IF(L3053=LIST!$A$75,"",IF(K3053=LIST!$A$76,LIST!$A$76,IF(L3053=LIST!$A$77,"",IF(L3053=LIST!$A$78,"",IF(L3053=LIST!$A$80,"",IF(L3053=LIST!$A$72,"",IF(L3053=LIST!$A$73,"",IF(L3053=LIST!$A$81,"",IF(L3053=LIST!$A$82,"",IF(L3053=LIST!$A$79,"",IF(K3053=LIST!$A$75,LIST!$A$75,ROUND(J3053*L3053,2)))))))))))))</f>
        <v/>
      </c>
      <c r="J3053" s="43">
        <f>IF(D3053="",0,IF(K3053=LIST!$A$75,0,IF(K3053=LIST!$A$76,0,IF(K3053=LIST!$A$77,0,IF(K3053=LIST!$A$78,0,(MIN(D3053,8)-K3053))))))</f>
        <v>0</v>
      </c>
      <c r="K3053" s="185" t="str">
        <f>IF(D3053="","",IF('CLAIM FORM'!$M$7="",0,IF(L3053=LIST!$A$78,0,IF('CLAIM FORM'!$M$7="R&amp;D",0,IF(E3053="",LIST!$A$75,IF(F3053=LIST!$F$30,0,IFERROR(((VLOOKUP(E3053,'TRAINING CODE'!B:D,3,FALSE)*MIN(D3053,8))),LIST!$A$76)))))))</f>
        <v/>
      </c>
      <c r="L3053" s="183" t="str">
        <f>IF(B3053="","",IF('CLAIM FORM'!$M$7="",LIST!$A$77,IFERROR(VLOOKUP(B3053,'PHR (Project Hourly Rate)'!B:G,6,FALSE),LIST!$A$78)))</f>
        <v/>
      </c>
    </row>
    <row r="3054" spans="1:12" ht="36" customHeight="1">
      <c r="A3054" s="184">
        <v>3052</v>
      </c>
      <c r="B3054" s="46"/>
      <c r="C3054" s="47"/>
      <c r="D3054" s="48"/>
      <c r="E3054" s="49"/>
      <c r="F3054" s="49"/>
      <c r="G3054" s="41" t="str">
        <f>IF(C3054="","",VLOOKUP(WEEKDAY(C3054),LIST!$A$15:$B$21,2,FALSE))</f>
        <v/>
      </c>
      <c r="H3054" s="42" t="str">
        <f>IF(B3054="","",IF(L3054=LIST!$A$80,LIST!$A$78,IF(L3054=LIST!$A$81,LIST!$A$78,IF(L3054=LIST!$A$82,LIST!$A$78,IF(IFERROR(VLOOKUP(B3054,'PHR (Project Hourly Rate)'!B:G,6,FALSE),LIST!$A$78)=0,LIST!$A$79,L3054)))))</f>
        <v/>
      </c>
      <c r="I3054" s="42" t="str">
        <f>IF(B3054="","",IF(L3054=LIST!$A$75,"",IF(K3054=LIST!$A$76,LIST!$A$76,IF(L3054=LIST!$A$77,"",IF(L3054=LIST!$A$78,"",IF(L3054=LIST!$A$80,"",IF(L3054=LIST!$A$72,"",IF(L3054=LIST!$A$73,"",IF(L3054=LIST!$A$81,"",IF(L3054=LIST!$A$82,"",IF(L3054=LIST!$A$79,"",IF(K3054=LIST!$A$75,LIST!$A$75,ROUND(J3054*L3054,2)))))))))))))</f>
        <v/>
      </c>
      <c r="J3054" s="43">
        <f>IF(D3054="",0,IF(K3054=LIST!$A$75,0,IF(K3054=LIST!$A$76,0,IF(K3054=LIST!$A$77,0,IF(K3054=LIST!$A$78,0,(MIN(D3054,8)-K3054))))))</f>
        <v>0</v>
      </c>
      <c r="K3054" s="185" t="str">
        <f>IF(D3054="","",IF('CLAIM FORM'!$M$7="",0,IF(L3054=LIST!$A$78,0,IF('CLAIM FORM'!$M$7="R&amp;D",0,IF(E3054="",LIST!$A$75,IF(F3054=LIST!$F$30,0,IFERROR(((VLOOKUP(E3054,'TRAINING CODE'!B:D,3,FALSE)*MIN(D3054,8))),LIST!$A$76)))))))</f>
        <v/>
      </c>
      <c r="L3054" s="183" t="str">
        <f>IF(B3054="","",IF('CLAIM FORM'!$M$7="",LIST!$A$77,IFERROR(VLOOKUP(B3054,'PHR (Project Hourly Rate)'!B:G,6,FALSE),LIST!$A$78)))</f>
        <v/>
      </c>
    </row>
    <row r="3055" spans="1:12" ht="36" customHeight="1">
      <c r="A3055" s="184">
        <v>3053</v>
      </c>
      <c r="B3055" s="46"/>
      <c r="C3055" s="47"/>
      <c r="D3055" s="48"/>
      <c r="E3055" s="49"/>
      <c r="F3055" s="49"/>
      <c r="G3055" s="41" t="str">
        <f>IF(C3055="","",VLOOKUP(WEEKDAY(C3055),LIST!$A$15:$B$21,2,FALSE))</f>
        <v/>
      </c>
      <c r="H3055" s="42" t="str">
        <f>IF(B3055="","",IF(L3055=LIST!$A$80,LIST!$A$78,IF(L3055=LIST!$A$81,LIST!$A$78,IF(L3055=LIST!$A$82,LIST!$A$78,IF(IFERROR(VLOOKUP(B3055,'PHR (Project Hourly Rate)'!B:G,6,FALSE),LIST!$A$78)=0,LIST!$A$79,L3055)))))</f>
        <v/>
      </c>
      <c r="I3055" s="42" t="str">
        <f>IF(B3055="","",IF(L3055=LIST!$A$75,"",IF(K3055=LIST!$A$76,LIST!$A$76,IF(L3055=LIST!$A$77,"",IF(L3055=LIST!$A$78,"",IF(L3055=LIST!$A$80,"",IF(L3055=LIST!$A$72,"",IF(L3055=LIST!$A$73,"",IF(L3055=LIST!$A$81,"",IF(L3055=LIST!$A$82,"",IF(L3055=LIST!$A$79,"",IF(K3055=LIST!$A$75,LIST!$A$75,ROUND(J3055*L3055,2)))))))))))))</f>
        <v/>
      </c>
      <c r="J3055" s="43">
        <f>IF(D3055="",0,IF(K3055=LIST!$A$75,0,IF(K3055=LIST!$A$76,0,IF(K3055=LIST!$A$77,0,IF(K3055=LIST!$A$78,0,(MIN(D3055,8)-K3055))))))</f>
        <v>0</v>
      </c>
      <c r="K3055" s="185" t="str">
        <f>IF(D3055="","",IF('CLAIM FORM'!$M$7="",0,IF(L3055=LIST!$A$78,0,IF('CLAIM FORM'!$M$7="R&amp;D",0,IF(E3055="",LIST!$A$75,IF(F3055=LIST!$F$30,0,IFERROR(((VLOOKUP(E3055,'TRAINING CODE'!B:D,3,FALSE)*MIN(D3055,8))),LIST!$A$76)))))))</f>
        <v/>
      </c>
      <c r="L3055" s="183" t="str">
        <f>IF(B3055="","",IF('CLAIM FORM'!$M$7="",LIST!$A$77,IFERROR(VLOOKUP(B3055,'PHR (Project Hourly Rate)'!B:G,6,FALSE),LIST!$A$78)))</f>
        <v/>
      </c>
    </row>
    <row r="3056" spans="1:12" ht="36" customHeight="1">
      <c r="A3056" s="184">
        <v>3054</v>
      </c>
      <c r="B3056" s="46"/>
      <c r="C3056" s="47"/>
      <c r="D3056" s="48"/>
      <c r="E3056" s="49"/>
      <c r="F3056" s="49"/>
      <c r="G3056" s="41" t="str">
        <f>IF(C3056="","",VLOOKUP(WEEKDAY(C3056),LIST!$A$15:$B$21,2,FALSE))</f>
        <v/>
      </c>
      <c r="H3056" s="42" t="str">
        <f>IF(B3056="","",IF(L3056=LIST!$A$80,LIST!$A$78,IF(L3056=LIST!$A$81,LIST!$A$78,IF(L3056=LIST!$A$82,LIST!$A$78,IF(IFERROR(VLOOKUP(B3056,'PHR (Project Hourly Rate)'!B:G,6,FALSE),LIST!$A$78)=0,LIST!$A$79,L3056)))))</f>
        <v/>
      </c>
      <c r="I3056" s="42" t="str">
        <f>IF(B3056="","",IF(L3056=LIST!$A$75,"",IF(K3056=LIST!$A$76,LIST!$A$76,IF(L3056=LIST!$A$77,"",IF(L3056=LIST!$A$78,"",IF(L3056=LIST!$A$80,"",IF(L3056=LIST!$A$72,"",IF(L3056=LIST!$A$73,"",IF(L3056=LIST!$A$81,"",IF(L3056=LIST!$A$82,"",IF(L3056=LIST!$A$79,"",IF(K3056=LIST!$A$75,LIST!$A$75,ROUND(J3056*L3056,2)))))))))))))</f>
        <v/>
      </c>
      <c r="J3056" s="43">
        <f>IF(D3056="",0,IF(K3056=LIST!$A$75,0,IF(K3056=LIST!$A$76,0,IF(K3056=LIST!$A$77,0,IF(K3056=LIST!$A$78,0,(MIN(D3056,8)-K3056))))))</f>
        <v>0</v>
      </c>
      <c r="K3056" s="185" t="str">
        <f>IF(D3056="","",IF('CLAIM FORM'!$M$7="",0,IF(L3056=LIST!$A$78,0,IF('CLAIM FORM'!$M$7="R&amp;D",0,IF(E3056="",LIST!$A$75,IF(F3056=LIST!$F$30,0,IFERROR(((VLOOKUP(E3056,'TRAINING CODE'!B:D,3,FALSE)*MIN(D3056,8))),LIST!$A$76)))))))</f>
        <v/>
      </c>
      <c r="L3056" s="183" t="str">
        <f>IF(B3056="","",IF('CLAIM FORM'!$M$7="",LIST!$A$77,IFERROR(VLOOKUP(B3056,'PHR (Project Hourly Rate)'!B:G,6,FALSE),LIST!$A$78)))</f>
        <v/>
      </c>
    </row>
    <row r="3057" spans="1:12" ht="36" customHeight="1">
      <c r="A3057" s="184">
        <v>3055</v>
      </c>
      <c r="B3057" s="46"/>
      <c r="C3057" s="47"/>
      <c r="D3057" s="48"/>
      <c r="E3057" s="49"/>
      <c r="F3057" s="49"/>
      <c r="G3057" s="41" t="str">
        <f>IF(C3057="","",VLOOKUP(WEEKDAY(C3057),LIST!$A$15:$B$21,2,FALSE))</f>
        <v/>
      </c>
      <c r="H3057" s="42" t="str">
        <f>IF(B3057="","",IF(L3057=LIST!$A$80,LIST!$A$78,IF(L3057=LIST!$A$81,LIST!$A$78,IF(L3057=LIST!$A$82,LIST!$A$78,IF(IFERROR(VLOOKUP(B3057,'PHR (Project Hourly Rate)'!B:G,6,FALSE),LIST!$A$78)=0,LIST!$A$79,L3057)))))</f>
        <v/>
      </c>
      <c r="I3057" s="42" t="str">
        <f>IF(B3057="","",IF(L3057=LIST!$A$75,"",IF(K3057=LIST!$A$76,LIST!$A$76,IF(L3057=LIST!$A$77,"",IF(L3057=LIST!$A$78,"",IF(L3057=LIST!$A$80,"",IF(L3057=LIST!$A$72,"",IF(L3057=LIST!$A$73,"",IF(L3057=LIST!$A$81,"",IF(L3057=LIST!$A$82,"",IF(L3057=LIST!$A$79,"",IF(K3057=LIST!$A$75,LIST!$A$75,ROUND(J3057*L3057,2)))))))))))))</f>
        <v/>
      </c>
      <c r="J3057" s="43">
        <f>IF(D3057="",0,IF(K3057=LIST!$A$75,0,IF(K3057=LIST!$A$76,0,IF(K3057=LIST!$A$77,0,IF(K3057=LIST!$A$78,0,(MIN(D3057,8)-K3057))))))</f>
        <v>0</v>
      </c>
      <c r="K3057" s="185" t="str">
        <f>IF(D3057="","",IF('CLAIM FORM'!$M$7="",0,IF(L3057=LIST!$A$78,0,IF('CLAIM FORM'!$M$7="R&amp;D",0,IF(E3057="",LIST!$A$75,IF(F3057=LIST!$F$30,0,IFERROR(((VLOOKUP(E3057,'TRAINING CODE'!B:D,3,FALSE)*MIN(D3057,8))),LIST!$A$76)))))))</f>
        <v/>
      </c>
      <c r="L3057" s="183" t="str">
        <f>IF(B3057="","",IF('CLAIM FORM'!$M$7="",LIST!$A$77,IFERROR(VLOOKUP(B3057,'PHR (Project Hourly Rate)'!B:G,6,FALSE),LIST!$A$78)))</f>
        <v/>
      </c>
    </row>
    <row r="3058" spans="1:12" ht="36" customHeight="1">
      <c r="A3058" s="184">
        <v>3056</v>
      </c>
      <c r="B3058" s="46"/>
      <c r="C3058" s="47"/>
      <c r="D3058" s="48"/>
      <c r="E3058" s="49"/>
      <c r="F3058" s="49"/>
      <c r="G3058" s="41" t="str">
        <f>IF(C3058="","",VLOOKUP(WEEKDAY(C3058),LIST!$A$15:$B$21,2,FALSE))</f>
        <v/>
      </c>
      <c r="H3058" s="42" t="str">
        <f>IF(B3058="","",IF(L3058=LIST!$A$80,LIST!$A$78,IF(L3058=LIST!$A$81,LIST!$A$78,IF(L3058=LIST!$A$82,LIST!$A$78,IF(IFERROR(VLOOKUP(B3058,'PHR (Project Hourly Rate)'!B:G,6,FALSE),LIST!$A$78)=0,LIST!$A$79,L3058)))))</f>
        <v/>
      </c>
      <c r="I3058" s="42" t="str">
        <f>IF(B3058="","",IF(L3058=LIST!$A$75,"",IF(K3058=LIST!$A$76,LIST!$A$76,IF(L3058=LIST!$A$77,"",IF(L3058=LIST!$A$78,"",IF(L3058=LIST!$A$80,"",IF(L3058=LIST!$A$72,"",IF(L3058=LIST!$A$73,"",IF(L3058=LIST!$A$81,"",IF(L3058=LIST!$A$82,"",IF(L3058=LIST!$A$79,"",IF(K3058=LIST!$A$75,LIST!$A$75,ROUND(J3058*L3058,2)))))))))))))</f>
        <v/>
      </c>
      <c r="J3058" s="43">
        <f>IF(D3058="",0,IF(K3058=LIST!$A$75,0,IF(K3058=LIST!$A$76,0,IF(K3058=LIST!$A$77,0,IF(K3058=LIST!$A$78,0,(MIN(D3058,8)-K3058))))))</f>
        <v>0</v>
      </c>
      <c r="K3058" s="185" t="str">
        <f>IF(D3058="","",IF('CLAIM FORM'!$M$7="",0,IF(L3058=LIST!$A$78,0,IF('CLAIM FORM'!$M$7="R&amp;D",0,IF(E3058="",LIST!$A$75,IF(F3058=LIST!$F$30,0,IFERROR(((VLOOKUP(E3058,'TRAINING CODE'!B:D,3,FALSE)*MIN(D3058,8))),LIST!$A$76)))))))</f>
        <v/>
      </c>
      <c r="L3058" s="183" t="str">
        <f>IF(B3058="","",IF('CLAIM FORM'!$M$7="",LIST!$A$77,IFERROR(VLOOKUP(B3058,'PHR (Project Hourly Rate)'!B:G,6,FALSE),LIST!$A$78)))</f>
        <v/>
      </c>
    </row>
    <row r="3059" spans="1:12" ht="36" customHeight="1">
      <c r="A3059" s="184">
        <v>3057</v>
      </c>
      <c r="B3059" s="46"/>
      <c r="C3059" s="47"/>
      <c r="D3059" s="48"/>
      <c r="E3059" s="49"/>
      <c r="F3059" s="49"/>
      <c r="G3059" s="41" t="str">
        <f>IF(C3059="","",VLOOKUP(WEEKDAY(C3059),LIST!$A$15:$B$21,2,FALSE))</f>
        <v/>
      </c>
      <c r="H3059" s="42" t="str">
        <f>IF(B3059="","",IF(L3059=LIST!$A$80,LIST!$A$78,IF(L3059=LIST!$A$81,LIST!$A$78,IF(L3059=LIST!$A$82,LIST!$A$78,IF(IFERROR(VLOOKUP(B3059,'PHR (Project Hourly Rate)'!B:G,6,FALSE),LIST!$A$78)=0,LIST!$A$79,L3059)))))</f>
        <v/>
      </c>
      <c r="I3059" s="42" t="str">
        <f>IF(B3059="","",IF(L3059=LIST!$A$75,"",IF(K3059=LIST!$A$76,LIST!$A$76,IF(L3059=LIST!$A$77,"",IF(L3059=LIST!$A$78,"",IF(L3059=LIST!$A$80,"",IF(L3059=LIST!$A$72,"",IF(L3059=LIST!$A$73,"",IF(L3059=LIST!$A$81,"",IF(L3059=LIST!$A$82,"",IF(L3059=LIST!$A$79,"",IF(K3059=LIST!$A$75,LIST!$A$75,ROUND(J3059*L3059,2)))))))))))))</f>
        <v/>
      </c>
      <c r="J3059" s="43">
        <f>IF(D3059="",0,IF(K3059=LIST!$A$75,0,IF(K3059=LIST!$A$76,0,IF(K3059=LIST!$A$77,0,IF(K3059=LIST!$A$78,0,(MIN(D3059,8)-K3059))))))</f>
        <v>0</v>
      </c>
      <c r="K3059" s="185" t="str">
        <f>IF(D3059="","",IF('CLAIM FORM'!$M$7="",0,IF(L3059=LIST!$A$78,0,IF('CLAIM FORM'!$M$7="R&amp;D",0,IF(E3059="",LIST!$A$75,IF(F3059=LIST!$F$30,0,IFERROR(((VLOOKUP(E3059,'TRAINING CODE'!B:D,3,FALSE)*MIN(D3059,8))),LIST!$A$76)))))))</f>
        <v/>
      </c>
      <c r="L3059" s="183" t="str">
        <f>IF(B3059="","",IF('CLAIM FORM'!$M$7="",LIST!$A$77,IFERROR(VLOOKUP(B3059,'PHR (Project Hourly Rate)'!B:G,6,FALSE),LIST!$A$78)))</f>
        <v/>
      </c>
    </row>
    <row r="3060" spans="1:12" ht="36" customHeight="1">
      <c r="A3060" s="184">
        <v>3058</v>
      </c>
      <c r="B3060" s="46"/>
      <c r="C3060" s="47"/>
      <c r="D3060" s="48"/>
      <c r="E3060" s="49"/>
      <c r="F3060" s="49"/>
      <c r="G3060" s="41" t="str">
        <f>IF(C3060="","",VLOOKUP(WEEKDAY(C3060),LIST!$A$15:$B$21,2,FALSE))</f>
        <v/>
      </c>
      <c r="H3060" s="42" t="str">
        <f>IF(B3060="","",IF(L3060=LIST!$A$80,LIST!$A$78,IF(L3060=LIST!$A$81,LIST!$A$78,IF(L3060=LIST!$A$82,LIST!$A$78,IF(IFERROR(VLOOKUP(B3060,'PHR (Project Hourly Rate)'!B:G,6,FALSE),LIST!$A$78)=0,LIST!$A$79,L3060)))))</f>
        <v/>
      </c>
      <c r="I3060" s="42" t="str">
        <f>IF(B3060="","",IF(L3060=LIST!$A$75,"",IF(K3060=LIST!$A$76,LIST!$A$76,IF(L3060=LIST!$A$77,"",IF(L3060=LIST!$A$78,"",IF(L3060=LIST!$A$80,"",IF(L3060=LIST!$A$72,"",IF(L3060=LIST!$A$73,"",IF(L3060=LIST!$A$81,"",IF(L3060=LIST!$A$82,"",IF(L3060=LIST!$A$79,"",IF(K3060=LIST!$A$75,LIST!$A$75,ROUND(J3060*L3060,2)))))))))))))</f>
        <v/>
      </c>
      <c r="J3060" s="43">
        <f>IF(D3060="",0,IF(K3060=LIST!$A$75,0,IF(K3060=LIST!$A$76,0,IF(K3060=LIST!$A$77,0,IF(K3060=LIST!$A$78,0,(MIN(D3060,8)-K3060))))))</f>
        <v>0</v>
      </c>
      <c r="K3060" s="185" t="str">
        <f>IF(D3060="","",IF('CLAIM FORM'!$M$7="",0,IF(L3060=LIST!$A$78,0,IF('CLAIM FORM'!$M$7="R&amp;D",0,IF(E3060="",LIST!$A$75,IF(F3060=LIST!$F$30,0,IFERROR(((VLOOKUP(E3060,'TRAINING CODE'!B:D,3,FALSE)*MIN(D3060,8))),LIST!$A$76)))))))</f>
        <v/>
      </c>
      <c r="L3060" s="183" t="str">
        <f>IF(B3060="","",IF('CLAIM FORM'!$M$7="",LIST!$A$77,IFERROR(VLOOKUP(B3060,'PHR (Project Hourly Rate)'!B:G,6,FALSE),LIST!$A$78)))</f>
        <v/>
      </c>
    </row>
    <row r="3061" spans="1:12" ht="36" customHeight="1">
      <c r="A3061" s="184">
        <v>3059</v>
      </c>
      <c r="B3061" s="46"/>
      <c r="C3061" s="47"/>
      <c r="D3061" s="48"/>
      <c r="E3061" s="49"/>
      <c r="F3061" s="49"/>
      <c r="G3061" s="41" t="str">
        <f>IF(C3061="","",VLOOKUP(WEEKDAY(C3061),LIST!$A$15:$B$21,2,FALSE))</f>
        <v/>
      </c>
      <c r="H3061" s="42" t="str">
        <f>IF(B3061="","",IF(L3061=LIST!$A$80,LIST!$A$78,IF(L3061=LIST!$A$81,LIST!$A$78,IF(L3061=LIST!$A$82,LIST!$A$78,IF(IFERROR(VLOOKUP(B3061,'PHR (Project Hourly Rate)'!B:G,6,FALSE),LIST!$A$78)=0,LIST!$A$79,L3061)))))</f>
        <v/>
      </c>
      <c r="I3061" s="42" t="str">
        <f>IF(B3061="","",IF(L3061=LIST!$A$75,"",IF(K3061=LIST!$A$76,LIST!$A$76,IF(L3061=LIST!$A$77,"",IF(L3061=LIST!$A$78,"",IF(L3061=LIST!$A$80,"",IF(L3061=LIST!$A$72,"",IF(L3061=LIST!$A$73,"",IF(L3061=LIST!$A$81,"",IF(L3061=LIST!$A$82,"",IF(L3061=LIST!$A$79,"",IF(K3061=LIST!$A$75,LIST!$A$75,ROUND(J3061*L3061,2)))))))))))))</f>
        <v/>
      </c>
      <c r="J3061" s="43">
        <f>IF(D3061="",0,IF(K3061=LIST!$A$75,0,IF(K3061=LIST!$A$76,0,IF(K3061=LIST!$A$77,0,IF(K3061=LIST!$A$78,0,(MIN(D3061,8)-K3061))))))</f>
        <v>0</v>
      </c>
      <c r="K3061" s="185" t="str">
        <f>IF(D3061="","",IF('CLAIM FORM'!$M$7="",0,IF(L3061=LIST!$A$78,0,IF('CLAIM FORM'!$M$7="R&amp;D",0,IF(E3061="",LIST!$A$75,IF(F3061=LIST!$F$30,0,IFERROR(((VLOOKUP(E3061,'TRAINING CODE'!B:D,3,FALSE)*MIN(D3061,8))),LIST!$A$76)))))))</f>
        <v/>
      </c>
      <c r="L3061" s="183" t="str">
        <f>IF(B3061="","",IF('CLAIM FORM'!$M$7="",LIST!$A$77,IFERROR(VLOOKUP(B3061,'PHR (Project Hourly Rate)'!B:G,6,FALSE),LIST!$A$78)))</f>
        <v/>
      </c>
    </row>
    <row r="3062" spans="1:12" ht="36" customHeight="1">
      <c r="A3062" s="184">
        <v>3060</v>
      </c>
      <c r="B3062" s="46"/>
      <c r="C3062" s="47"/>
      <c r="D3062" s="48"/>
      <c r="E3062" s="49"/>
      <c r="F3062" s="49"/>
      <c r="G3062" s="41" t="str">
        <f>IF(C3062="","",VLOOKUP(WEEKDAY(C3062),LIST!$A$15:$B$21,2,FALSE))</f>
        <v/>
      </c>
      <c r="H3062" s="42" t="str">
        <f>IF(B3062="","",IF(L3062=LIST!$A$80,LIST!$A$78,IF(L3062=LIST!$A$81,LIST!$A$78,IF(L3062=LIST!$A$82,LIST!$A$78,IF(IFERROR(VLOOKUP(B3062,'PHR (Project Hourly Rate)'!B:G,6,FALSE),LIST!$A$78)=0,LIST!$A$79,L3062)))))</f>
        <v/>
      </c>
      <c r="I3062" s="42" t="str">
        <f>IF(B3062="","",IF(L3062=LIST!$A$75,"",IF(K3062=LIST!$A$76,LIST!$A$76,IF(L3062=LIST!$A$77,"",IF(L3062=LIST!$A$78,"",IF(L3062=LIST!$A$80,"",IF(L3062=LIST!$A$72,"",IF(L3062=LIST!$A$73,"",IF(L3062=LIST!$A$81,"",IF(L3062=LIST!$A$82,"",IF(L3062=LIST!$A$79,"",IF(K3062=LIST!$A$75,LIST!$A$75,ROUND(J3062*L3062,2)))))))))))))</f>
        <v/>
      </c>
      <c r="J3062" s="43">
        <f>IF(D3062="",0,IF(K3062=LIST!$A$75,0,IF(K3062=LIST!$A$76,0,IF(K3062=LIST!$A$77,0,IF(K3062=LIST!$A$78,0,(MIN(D3062,8)-K3062))))))</f>
        <v>0</v>
      </c>
      <c r="K3062" s="185" t="str">
        <f>IF(D3062="","",IF('CLAIM FORM'!$M$7="",0,IF(L3062=LIST!$A$78,0,IF('CLAIM FORM'!$M$7="R&amp;D",0,IF(E3062="",LIST!$A$75,IF(F3062=LIST!$F$30,0,IFERROR(((VLOOKUP(E3062,'TRAINING CODE'!B:D,3,FALSE)*MIN(D3062,8))),LIST!$A$76)))))))</f>
        <v/>
      </c>
      <c r="L3062" s="183" t="str">
        <f>IF(B3062="","",IF('CLAIM FORM'!$M$7="",LIST!$A$77,IFERROR(VLOOKUP(B3062,'PHR (Project Hourly Rate)'!B:G,6,FALSE),LIST!$A$78)))</f>
        <v/>
      </c>
    </row>
    <row r="3063" spans="1:12" ht="36" customHeight="1">
      <c r="A3063" s="184">
        <v>3061</v>
      </c>
      <c r="B3063" s="46"/>
      <c r="C3063" s="47"/>
      <c r="D3063" s="48"/>
      <c r="E3063" s="49"/>
      <c r="F3063" s="49"/>
      <c r="G3063" s="41" t="str">
        <f>IF(C3063="","",VLOOKUP(WEEKDAY(C3063),LIST!$A$15:$B$21,2,FALSE))</f>
        <v/>
      </c>
      <c r="H3063" s="42" t="str">
        <f>IF(B3063="","",IF(L3063=LIST!$A$80,LIST!$A$78,IF(L3063=LIST!$A$81,LIST!$A$78,IF(L3063=LIST!$A$82,LIST!$A$78,IF(IFERROR(VLOOKUP(B3063,'PHR (Project Hourly Rate)'!B:G,6,FALSE),LIST!$A$78)=0,LIST!$A$79,L3063)))))</f>
        <v/>
      </c>
      <c r="I3063" s="42" t="str">
        <f>IF(B3063="","",IF(L3063=LIST!$A$75,"",IF(K3063=LIST!$A$76,LIST!$A$76,IF(L3063=LIST!$A$77,"",IF(L3063=LIST!$A$78,"",IF(L3063=LIST!$A$80,"",IF(L3063=LIST!$A$72,"",IF(L3063=LIST!$A$73,"",IF(L3063=LIST!$A$81,"",IF(L3063=LIST!$A$82,"",IF(L3063=LIST!$A$79,"",IF(K3063=LIST!$A$75,LIST!$A$75,ROUND(J3063*L3063,2)))))))))))))</f>
        <v/>
      </c>
      <c r="J3063" s="43">
        <f>IF(D3063="",0,IF(K3063=LIST!$A$75,0,IF(K3063=LIST!$A$76,0,IF(K3063=LIST!$A$77,0,IF(K3063=LIST!$A$78,0,(MIN(D3063,8)-K3063))))))</f>
        <v>0</v>
      </c>
      <c r="K3063" s="185" t="str">
        <f>IF(D3063="","",IF('CLAIM FORM'!$M$7="",0,IF(L3063=LIST!$A$78,0,IF('CLAIM FORM'!$M$7="R&amp;D",0,IF(E3063="",LIST!$A$75,IF(F3063=LIST!$F$30,0,IFERROR(((VLOOKUP(E3063,'TRAINING CODE'!B:D,3,FALSE)*MIN(D3063,8))),LIST!$A$76)))))))</f>
        <v/>
      </c>
      <c r="L3063" s="183" t="str">
        <f>IF(B3063="","",IF('CLAIM FORM'!$M$7="",LIST!$A$77,IFERROR(VLOOKUP(B3063,'PHR (Project Hourly Rate)'!B:G,6,FALSE),LIST!$A$78)))</f>
        <v/>
      </c>
    </row>
    <row r="3064" spans="1:12" ht="36" customHeight="1">
      <c r="A3064" s="184">
        <v>3062</v>
      </c>
      <c r="B3064" s="46"/>
      <c r="C3064" s="47"/>
      <c r="D3064" s="48"/>
      <c r="E3064" s="49"/>
      <c r="F3064" s="49"/>
      <c r="G3064" s="41" t="str">
        <f>IF(C3064="","",VLOOKUP(WEEKDAY(C3064),LIST!$A$15:$B$21,2,FALSE))</f>
        <v/>
      </c>
      <c r="H3064" s="42" t="str">
        <f>IF(B3064="","",IF(L3064=LIST!$A$80,LIST!$A$78,IF(L3064=LIST!$A$81,LIST!$A$78,IF(L3064=LIST!$A$82,LIST!$A$78,IF(IFERROR(VLOOKUP(B3064,'PHR (Project Hourly Rate)'!B:G,6,FALSE),LIST!$A$78)=0,LIST!$A$79,L3064)))))</f>
        <v/>
      </c>
      <c r="I3064" s="42" t="str">
        <f>IF(B3064="","",IF(L3064=LIST!$A$75,"",IF(K3064=LIST!$A$76,LIST!$A$76,IF(L3064=LIST!$A$77,"",IF(L3064=LIST!$A$78,"",IF(L3064=LIST!$A$80,"",IF(L3064=LIST!$A$72,"",IF(L3064=LIST!$A$73,"",IF(L3064=LIST!$A$81,"",IF(L3064=LIST!$A$82,"",IF(L3064=LIST!$A$79,"",IF(K3064=LIST!$A$75,LIST!$A$75,ROUND(J3064*L3064,2)))))))))))))</f>
        <v/>
      </c>
      <c r="J3064" s="43">
        <f>IF(D3064="",0,IF(K3064=LIST!$A$75,0,IF(K3064=LIST!$A$76,0,IF(K3064=LIST!$A$77,0,IF(K3064=LIST!$A$78,0,(MIN(D3064,8)-K3064))))))</f>
        <v>0</v>
      </c>
      <c r="K3064" s="185" t="str">
        <f>IF(D3064="","",IF('CLAIM FORM'!$M$7="",0,IF(L3064=LIST!$A$78,0,IF('CLAIM FORM'!$M$7="R&amp;D",0,IF(E3064="",LIST!$A$75,IF(F3064=LIST!$F$30,0,IFERROR(((VLOOKUP(E3064,'TRAINING CODE'!B:D,3,FALSE)*MIN(D3064,8))),LIST!$A$76)))))))</f>
        <v/>
      </c>
      <c r="L3064" s="183" t="str">
        <f>IF(B3064="","",IF('CLAIM FORM'!$M$7="",LIST!$A$77,IFERROR(VLOOKUP(B3064,'PHR (Project Hourly Rate)'!B:G,6,FALSE),LIST!$A$78)))</f>
        <v/>
      </c>
    </row>
    <row r="3065" spans="1:12" ht="36" customHeight="1">
      <c r="A3065" s="184">
        <v>3063</v>
      </c>
      <c r="B3065" s="46"/>
      <c r="C3065" s="47"/>
      <c r="D3065" s="48"/>
      <c r="E3065" s="49"/>
      <c r="F3065" s="49"/>
      <c r="G3065" s="41" t="str">
        <f>IF(C3065="","",VLOOKUP(WEEKDAY(C3065),LIST!$A$15:$B$21,2,FALSE))</f>
        <v/>
      </c>
      <c r="H3065" s="42" t="str">
        <f>IF(B3065="","",IF(L3065=LIST!$A$80,LIST!$A$78,IF(L3065=LIST!$A$81,LIST!$A$78,IF(L3065=LIST!$A$82,LIST!$A$78,IF(IFERROR(VLOOKUP(B3065,'PHR (Project Hourly Rate)'!B:G,6,FALSE),LIST!$A$78)=0,LIST!$A$79,L3065)))))</f>
        <v/>
      </c>
      <c r="I3065" s="42" t="str">
        <f>IF(B3065="","",IF(L3065=LIST!$A$75,"",IF(K3065=LIST!$A$76,LIST!$A$76,IF(L3065=LIST!$A$77,"",IF(L3065=LIST!$A$78,"",IF(L3065=LIST!$A$80,"",IF(L3065=LIST!$A$72,"",IF(L3065=LIST!$A$73,"",IF(L3065=LIST!$A$81,"",IF(L3065=LIST!$A$82,"",IF(L3065=LIST!$A$79,"",IF(K3065=LIST!$A$75,LIST!$A$75,ROUND(J3065*L3065,2)))))))))))))</f>
        <v/>
      </c>
      <c r="J3065" s="43">
        <f>IF(D3065="",0,IF(K3065=LIST!$A$75,0,IF(K3065=LIST!$A$76,0,IF(K3065=LIST!$A$77,0,IF(K3065=LIST!$A$78,0,(MIN(D3065,8)-K3065))))))</f>
        <v>0</v>
      </c>
      <c r="K3065" s="185" t="str">
        <f>IF(D3065="","",IF('CLAIM FORM'!$M$7="",0,IF(L3065=LIST!$A$78,0,IF('CLAIM FORM'!$M$7="R&amp;D",0,IF(E3065="",LIST!$A$75,IF(F3065=LIST!$F$30,0,IFERROR(((VLOOKUP(E3065,'TRAINING CODE'!B:D,3,FALSE)*MIN(D3065,8))),LIST!$A$76)))))))</f>
        <v/>
      </c>
      <c r="L3065" s="183" t="str">
        <f>IF(B3065="","",IF('CLAIM FORM'!$M$7="",LIST!$A$77,IFERROR(VLOOKUP(B3065,'PHR (Project Hourly Rate)'!B:G,6,FALSE),LIST!$A$78)))</f>
        <v/>
      </c>
    </row>
    <row r="3066" spans="1:12" ht="36" customHeight="1">
      <c r="A3066" s="184">
        <v>3064</v>
      </c>
      <c r="B3066" s="46"/>
      <c r="C3066" s="47"/>
      <c r="D3066" s="48"/>
      <c r="E3066" s="49"/>
      <c r="F3066" s="49"/>
      <c r="G3066" s="41" t="str">
        <f>IF(C3066="","",VLOOKUP(WEEKDAY(C3066),LIST!$A$15:$B$21,2,FALSE))</f>
        <v/>
      </c>
      <c r="H3066" s="42" t="str">
        <f>IF(B3066="","",IF(L3066=LIST!$A$80,LIST!$A$78,IF(L3066=LIST!$A$81,LIST!$A$78,IF(L3066=LIST!$A$82,LIST!$A$78,IF(IFERROR(VLOOKUP(B3066,'PHR (Project Hourly Rate)'!B:G,6,FALSE),LIST!$A$78)=0,LIST!$A$79,L3066)))))</f>
        <v/>
      </c>
      <c r="I3066" s="42" t="str">
        <f>IF(B3066="","",IF(L3066=LIST!$A$75,"",IF(K3066=LIST!$A$76,LIST!$A$76,IF(L3066=LIST!$A$77,"",IF(L3066=LIST!$A$78,"",IF(L3066=LIST!$A$80,"",IF(L3066=LIST!$A$72,"",IF(L3066=LIST!$A$73,"",IF(L3066=LIST!$A$81,"",IF(L3066=LIST!$A$82,"",IF(L3066=LIST!$A$79,"",IF(K3066=LIST!$A$75,LIST!$A$75,ROUND(J3066*L3066,2)))))))))))))</f>
        <v/>
      </c>
      <c r="J3066" s="43">
        <f>IF(D3066="",0,IF(K3066=LIST!$A$75,0,IF(K3066=LIST!$A$76,0,IF(K3066=LIST!$A$77,0,IF(K3066=LIST!$A$78,0,(MIN(D3066,8)-K3066))))))</f>
        <v>0</v>
      </c>
      <c r="K3066" s="185" t="str">
        <f>IF(D3066="","",IF('CLAIM FORM'!$M$7="",0,IF(L3066=LIST!$A$78,0,IF('CLAIM FORM'!$M$7="R&amp;D",0,IF(E3066="",LIST!$A$75,IF(F3066=LIST!$F$30,0,IFERROR(((VLOOKUP(E3066,'TRAINING CODE'!B:D,3,FALSE)*MIN(D3066,8))),LIST!$A$76)))))))</f>
        <v/>
      </c>
      <c r="L3066" s="183" t="str">
        <f>IF(B3066="","",IF('CLAIM FORM'!$M$7="",LIST!$A$77,IFERROR(VLOOKUP(B3066,'PHR (Project Hourly Rate)'!B:G,6,FALSE),LIST!$A$78)))</f>
        <v/>
      </c>
    </row>
    <row r="3067" spans="1:12" ht="36" customHeight="1">
      <c r="A3067" s="184">
        <v>3065</v>
      </c>
      <c r="B3067" s="46"/>
      <c r="C3067" s="47"/>
      <c r="D3067" s="48"/>
      <c r="E3067" s="49"/>
      <c r="F3067" s="49"/>
      <c r="G3067" s="41" t="str">
        <f>IF(C3067="","",VLOOKUP(WEEKDAY(C3067),LIST!$A$15:$B$21,2,FALSE))</f>
        <v/>
      </c>
      <c r="H3067" s="42" t="str">
        <f>IF(B3067="","",IF(L3067=LIST!$A$80,LIST!$A$78,IF(L3067=LIST!$A$81,LIST!$A$78,IF(L3067=LIST!$A$82,LIST!$A$78,IF(IFERROR(VLOOKUP(B3067,'PHR (Project Hourly Rate)'!B:G,6,FALSE),LIST!$A$78)=0,LIST!$A$79,L3067)))))</f>
        <v/>
      </c>
      <c r="I3067" s="42" t="str">
        <f>IF(B3067="","",IF(L3067=LIST!$A$75,"",IF(K3067=LIST!$A$76,LIST!$A$76,IF(L3067=LIST!$A$77,"",IF(L3067=LIST!$A$78,"",IF(L3067=LIST!$A$80,"",IF(L3067=LIST!$A$72,"",IF(L3067=LIST!$A$73,"",IF(L3067=LIST!$A$81,"",IF(L3067=LIST!$A$82,"",IF(L3067=LIST!$A$79,"",IF(K3067=LIST!$A$75,LIST!$A$75,ROUND(J3067*L3067,2)))))))))))))</f>
        <v/>
      </c>
      <c r="J3067" s="43">
        <f>IF(D3067="",0,IF(K3067=LIST!$A$75,0,IF(K3067=LIST!$A$76,0,IF(K3067=LIST!$A$77,0,IF(K3067=LIST!$A$78,0,(MIN(D3067,8)-K3067))))))</f>
        <v>0</v>
      </c>
      <c r="K3067" s="185" t="str">
        <f>IF(D3067="","",IF('CLAIM FORM'!$M$7="",0,IF(L3067=LIST!$A$78,0,IF('CLAIM FORM'!$M$7="R&amp;D",0,IF(E3067="",LIST!$A$75,IF(F3067=LIST!$F$30,0,IFERROR(((VLOOKUP(E3067,'TRAINING CODE'!B:D,3,FALSE)*MIN(D3067,8))),LIST!$A$76)))))))</f>
        <v/>
      </c>
      <c r="L3067" s="183" t="str">
        <f>IF(B3067="","",IF('CLAIM FORM'!$M$7="",LIST!$A$77,IFERROR(VLOOKUP(B3067,'PHR (Project Hourly Rate)'!B:G,6,FALSE),LIST!$A$78)))</f>
        <v/>
      </c>
    </row>
    <row r="3068" spans="1:12" ht="36" customHeight="1">
      <c r="A3068" s="184">
        <v>3066</v>
      </c>
      <c r="B3068" s="46"/>
      <c r="C3068" s="47"/>
      <c r="D3068" s="48"/>
      <c r="E3068" s="49"/>
      <c r="F3068" s="49"/>
      <c r="G3068" s="41" t="str">
        <f>IF(C3068="","",VLOOKUP(WEEKDAY(C3068),LIST!$A$15:$B$21,2,FALSE))</f>
        <v/>
      </c>
      <c r="H3068" s="42" t="str">
        <f>IF(B3068="","",IF(L3068=LIST!$A$80,LIST!$A$78,IF(L3068=LIST!$A$81,LIST!$A$78,IF(L3068=LIST!$A$82,LIST!$A$78,IF(IFERROR(VLOOKUP(B3068,'PHR (Project Hourly Rate)'!B:G,6,FALSE),LIST!$A$78)=0,LIST!$A$79,L3068)))))</f>
        <v/>
      </c>
      <c r="I3068" s="42" t="str">
        <f>IF(B3068="","",IF(L3068=LIST!$A$75,"",IF(K3068=LIST!$A$76,LIST!$A$76,IF(L3068=LIST!$A$77,"",IF(L3068=LIST!$A$78,"",IF(L3068=LIST!$A$80,"",IF(L3068=LIST!$A$72,"",IF(L3068=LIST!$A$73,"",IF(L3068=LIST!$A$81,"",IF(L3068=LIST!$A$82,"",IF(L3068=LIST!$A$79,"",IF(K3068=LIST!$A$75,LIST!$A$75,ROUND(J3068*L3068,2)))))))))))))</f>
        <v/>
      </c>
      <c r="J3068" s="43">
        <f>IF(D3068="",0,IF(K3068=LIST!$A$75,0,IF(K3068=LIST!$A$76,0,IF(K3068=LIST!$A$77,0,IF(K3068=LIST!$A$78,0,(MIN(D3068,8)-K3068))))))</f>
        <v>0</v>
      </c>
      <c r="K3068" s="185" t="str">
        <f>IF(D3068="","",IF('CLAIM FORM'!$M$7="",0,IF(L3068=LIST!$A$78,0,IF('CLAIM FORM'!$M$7="R&amp;D",0,IF(E3068="",LIST!$A$75,IF(F3068=LIST!$F$30,0,IFERROR(((VLOOKUP(E3068,'TRAINING CODE'!B:D,3,FALSE)*MIN(D3068,8))),LIST!$A$76)))))))</f>
        <v/>
      </c>
      <c r="L3068" s="183" t="str">
        <f>IF(B3068="","",IF('CLAIM FORM'!$M$7="",LIST!$A$77,IFERROR(VLOOKUP(B3068,'PHR (Project Hourly Rate)'!B:G,6,FALSE),LIST!$A$78)))</f>
        <v/>
      </c>
    </row>
    <row r="3069" spans="1:12" ht="36" customHeight="1">
      <c r="A3069" s="184">
        <v>3067</v>
      </c>
      <c r="B3069" s="46"/>
      <c r="C3069" s="47"/>
      <c r="D3069" s="48"/>
      <c r="E3069" s="49"/>
      <c r="F3069" s="49"/>
      <c r="G3069" s="41" t="str">
        <f>IF(C3069="","",VLOOKUP(WEEKDAY(C3069),LIST!$A$15:$B$21,2,FALSE))</f>
        <v/>
      </c>
      <c r="H3069" s="42" t="str">
        <f>IF(B3069="","",IF(L3069=LIST!$A$80,LIST!$A$78,IF(L3069=LIST!$A$81,LIST!$A$78,IF(L3069=LIST!$A$82,LIST!$A$78,IF(IFERROR(VLOOKUP(B3069,'PHR (Project Hourly Rate)'!B:G,6,FALSE),LIST!$A$78)=0,LIST!$A$79,L3069)))))</f>
        <v/>
      </c>
      <c r="I3069" s="42" t="str">
        <f>IF(B3069="","",IF(L3069=LIST!$A$75,"",IF(K3069=LIST!$A$76,LIST!$A$76,IF(L3069=LIST!$A$77,"",IF(L3069=LIST!$A$78,"",IF(L3069=LIST!$A$80,"",IF(L3069=LIST!$A$72,"",IF(L3069=LIST!$A$73,"",IF(L3069=LIST!$A$81,"",IF(L3069=LIST!$A$82,"",IF(L3069=LIST!$A$79,"",IF(K3069=LIST!$A$75,LIST!$A$75,ROUND(J3069*L3069,2)))))))))))))</f>
        <v/>
      </c>
      <c r="J3069" s="43">
        <f>IF(D3069="",0,IF(K3069=LIST!$A$75,0,IF(K3069=LIST!$A$76,0,IF(K3069=LIST!$A$77,0,IF(K3069=LIST!$A$78,0,(MIN(D3069,8)-K3069))))))</f>
        <v>0</v>
      </c>
      <c r="K3069" s="185" t="str">
        <f>IF(D3069="","",IF('CLAIM FORM'!$M$7="",0,IF(L3069=LIST!$A$78,0,IF('CLAIM FORM'!$M$7="R&amp;D",0,IF(E3069="",LIST!$A$75,IF(F3069=LIST!$F$30,0,IFERROR(((VLOOKUP(E3069,'TRAINING CODE'!B:D,3,FALSE)*MIN(D3069,8))),LIST!$A$76)))))))</f>
        <v/>
      </c>
      <c r="L3069" s="183" t="str">
        <f>IF(B3069="","",IF('CLAIM FORM'!$M$7="",LIST!$A$77,IFERROR(VLOOKUP(B3069,'PHR (Project Hourly Rate)'!B:G,6,FALSE),LIST!$A$78)))</f>
        <v/>
      </c>
    </row>
    <row r="3070" spans="1:12" ht="36" customHeight="1">
      <c r="A3070" s="184">
        <v>3068</v>
      </c>
      <c r="B3070" s="46"/>
      <c r="C3070" s="47"/>
      <c r="D3070" s="48"/>
      <c r="E3070" s="49"/>
      <c r="F3070" s="49"/>
      <c r="G3070" s="41" t="str">
        <f>IF(C3070="","",VLOOKUP(WEEKDAY(C3070),LIST!$A$15:$B$21,2,FALSE))</f>
        <v/>
      </c>
      <c r="H3070" s="42" t="str">
        <f>IF(B3070="","",IF(L3070=LIST!$A$80,LIST!$A$78,IF(L3070=LIST!$A$81,LIST!$A$78,IF(L3070=LIST!$A$82,LIST!$A$78,IF(IFERROR(VLOOKUP(B3070,'PHR (Project Hourly Rate)'!B:G,6,FALSE),LIST!$A$78)=0,LIST!$A$79,L3070)))))</f>
        <v/>
      </c>
      <c r="I3070" s="42" t="str">
        <f>IF(B3070="","",IF(L3070=LIST!$A$75,"",IF(K3070=LIST!$A$76,LIST!$A$76,IF(L3070=LIST!$A$77,"",IF(L3070=LIST!$A$78,"",IF(L3070=LIST!$A$80,"",IF(L3070=LIST!$A$72,"",IF(L3070=LIST!$A$73,"",IF(L3070=LIST!$A$81,"",IF(L3070=LIST!$A$82,"",IF(L3070=LIST!$A$79,"",IF(K3070=LIST!$A$75,LIST!$A$75,ROUND(J3070*L3070,2)))))))))))))</f>
        <v/>
      </c>
      <c r="J3070" s="43">
        <f>IF(D3070="",0,IF(K3070=LIST!$A$75,0,IF(K3070=LIST!$A$76,0,IF(K3070=LIST!$A$77,0,IF(K3070=LIST!$A$78,0,(MIN(D3070,8)-K3070))))))</f>
        <v>0</v>
      </c>
      <c r="K3070" s="185" t="str">
        <f>IF(D3070="","",IF('CLAIM FORM'!$M$7="",0,IF(L3070=LIST!$A$78,0,IF('CLAIM FORM'!$M$7="R&amp;D",0,IF(E3070="",LIST!$A$75,IF(F3070=LIST!$F$30,0,IFERROR(((VLOOKUP(E3070,'TRAINING CODE'!B:D,3,FALSE)*MIN(D3070,8))),LIST!$A$76)))))))</f>
        <v/>
      </c>
      <c r="L3070" s="183" t="str">
        <f>IF(B3070="","",IF('CLAIM FORM'!$M$7="",LIST!$A$77,IFERROR(VLOOKUP(B3070,'PHR (Project Hourly Rate)'!B:G,6,FALSE),LIST!$A$78)))</f>
        <v/>
      </c>
    </row>
    <row r="3071" spans="1:12" ht="36" customHeight="1">
      <c r="A3071" s="184">
        <v>3069</v>
      </c>
      <c r="B3071" s="46"/>
      <c r="C3071" s="47"/>
      <c r="D3071" s="48"/>
      <c r="E3071" s="49"/>
      <c r="F3071" s="49"/>
      <c r="G3071" s="41" t="str">
        <f>IF(C3071="","",VLOOKUP(WEEKDAY(C3071),LIST!$A$15:$B$21,2,FALSE))</f>
        <v/>
      </c>
      <c r="H3071" s="42" t="str">
        <f>IF(B3071="","",IF(L3071=LIST!$A$80,LIST!$A$78,IF(L3071=LIST!$A$81,LIST!$A$78,IF(L3071=LIST!$A$82,LIST!$A$78,IF(IFERROR(VLOOKUP(B3071,'PHR (Project Hourly Rate)'!B:G,6,FALSE),LIST!$A$78)=0,LIST!$A$79,L3071)))))</f>
        <v/>
      </c>
      <c r="I3071" s="42" t="str">
        <f>IF(B3071="","",IF(L3071=LIST!$A$75,"",IF(K3071=LIST!$A$76,LIST!$A$76,IF(L3071=LIST!$A$77,"",IF(L3071=LIST!$A$78,"",IF(L3071=LIST!$A$80,"",IF(L3071=LIST!$A$72,"",IF(L3071=LIST!$A$73,"",IF(L3071=LIST!$A$81,"",IF(L3071=LIST!$A$82,"",IF(L3071=LIST!$A$79,"",IF(K3071=LIST!$A$75,LIST!$A$75,ROUND(J3071*L3071,2)))))))))))))</f>
        <v/>
      </c>
      <c r="J3071" s="43">
        <f>IF(D3071="",0,IF(K3071=LIST!$A$75,0,IF(K3071=LIST!$A$76,0,IF(K3071=LIST!$A$77,0,IF(K3071=LIST!$A$78,0,(MIN(D3071,8)-K3071))))))</f>
        <v>0</v>
      </c>
      <c r="K3071" s="185" t="str">
        <f>IF(D3071="","",IF('CLAIM FORM'!$M$7="",0,IF(L3071=LIST!$A$78,0,IF('CLAIM FORM'!$M$7="R&amp;D",0,IF(E3071="",LIST!$A$75,IF(F3071=LIST!$F$30,0,IFERROR(((VLOOKUP(E3071,'TRAINING CODE'!B:D,3,FALSE)*MIN(D3071,8))),LIST!$A$76)))))))</f>
        <v/>
      </c>
      <c r="L3071" s="183" t="str">
        <f>IF(B3071="","",IF('CLAIM FORM'!$M$7="",LIST!$A$77,IFERROR(VLOOKUP(B3071,'PHR (Project Hourly Rate)'!B:G,6,FALSE),LIST!$A$78)))</f>
        <v/>
      </c>
    </row>
    <row r="3072" spans="1:12" ht="36" customHeight="1">
      <c r="A3072" s="184">
        <v>3070</v>
      </c>
      <c r="B3072" s="46"/>
      <c r="C3072" s="47"/>
      <c r="D3072" s="48"/>
      <c r="E3072" s="49"/>
      <c r="F3072" s="49"/>
      <c r="G3072" s="41" t="str">
        <f>IF(C3072="","",VLOOKUP(WEEKDAY(C3072),LIST!$A$15:$B$21,2,FALSE))</f>
        <v/>
      </c>
      <c r="H3072" s="42" t="str">
        <f>IF(B3072="","",IF(L3072=LIST!$A$80,LIST!$A$78,IF(L3072=LIST!$A$81,LIST!$A$78,IF(L3072=LIST!$A$82,LIST!$A$78,IF(IFERROR(VLOOKUP(B3072,'PHR (Project Hourly Rate)'!B:G,6,FALSE),LIST!$A$78)=0,LIST!$A$79,L3072)))))</f>
        <v/>
      </c>
      <c r="I3072" s="42" t="str">
        <f>IF(B3072="","",IF(L3072=LIST!$A$75,"",IF(K3072=LIST!$A$76,LIST!$A$76,IF(L3072=LIST!$A$77,"",IF(L3072=LIST!$A$78,"",IF(L3072=LIST!$A$80,"",IF(L3072=LIST!$A$72,"",IF(L3072=LIST!$A$73,"",IF(L3072=LIST!$A$81,"",IF(L3072=LIST!$A$82,"",IF(L3072=LIST!$A$79,"",IF(K3072=LIST!$A$75,LIST!$A$75,ROUND(J3072*L3072,2)))))))))))))</f>
        <v/>
      </c>
      <c r="J3072" s="43">
        <f>IF(D3072="",0,IF(K3072=LIST!$A$75,0,IF(K3072=LIST!$A$76,0,IF(K3072=LIST!$A$77,0,IF(K3072=LIST!$A$78,0,(MIN(D3072,8)-K3072))))))</f>
        <v>0</v>
      </c>
      <c r="K3072" s="185" t="str">
        <f>IF(D3072="","",IF('CLAIM FORM'!$M$7="",0,IF(L3072=LIST!$A$78,0,IF('CLAIM FORM'!$M$7="R&amp;D",0,IF(E3072="",LIST!$A$75,IF(F3072=LIST!$F$30,0,IFERROR(((VLOOKUP(E3072,'TRAINING CODE'!B:D,3,FALSE)*MIN(D3072,8))),LIST!$A$76)))))))</f>
        <v/>
      </c>
      <c r="L3072" s="183" t="str">
        <f>IF(B3072="","",IF('CLAIM FORM'!$M$7="",LIST!$A$77,IFERROR(VLOOKUP(B3072,'PHR (Project Hourly Rate)'!B:G,6,FALSE),LIST!$A$78)))</f>
        <v/>
      </c>
    </row>
    <row r="3073" spans="1:12" ht="36" customHeight="1">
      <c r="A3073" s="184">
        <v>3071</v>
      </c>
      <c r="B3073" s="46"/>
      <c r="C3073" s="47"/>
      <c r="D3073" s="48"/>
      <c r="E3073" s="49"/>
      <c r="F3073" s="49"/>
      <c r="G3073" s="41" t="str">
        <f>IF(C3073="","",VLOOKUP(WEEKDAY(C3073),LIST!$A$15:$B$21,2,FALSE))</f>
        <v/>
      </c>
      <c r="H3073" s="42" t="str">
        <f>IF(B3073="","",IF(L3073=LIST!$A$80,LIST!$A$78,IF(L3073=LIST!$A$81,LIST!$A$78,IF(L3073=LIST!$A$82,LIST!$A$78,IF(IFERROR(VLOOKUP(B3073,'PHR (Project Hourly Rate)'!B:G,6,FALSE),LIST!$A$78)=0,LIST!$A$79,L3073)))))</f>
        <v/>
      </c>
      <c r="I3073" s="42" t="str">
        <f>IF(B3073="","",IF(L3073=LIST!$A$75,"",IF(K3073=LIST!$A$76,LIST!$A$76,IF(L3073=LIST!$A$77,"",IF(L3073=LIST!$A$78,"",IF(L3073=LIST!$A$80,"",IF(L3073=LIST!$A$72,"",IF(L3073=LIST!$A$73,"",IF(L3073=LIST!$A$81,"",IF(L3073=LIST!$A$82,"",IF(L3073=LIST!$A$79,"",IF(K3073=LIST!$A$75,LIST!$A$75,ROUND(J3073*L3073,2)))))))))))))</f>
        <v/>
      </c>
      <c r="J3073" s="43">
        <f>IF(D3073="",0,IF(K3073=LIST!$A$75,0,IF(K3073=LIST!$A$76,0,IF(K3073=LIST!$A$77,0,IF(K3073=LIST!$A$78,0,(MIN(D3073,8)-K3073))))))</f>
        <v>0</v>
      </c>
      <c r="K3073" s="185" t="str">
        <f>IF(D3073="","",IF('CLAIM FORM'!$M$7="",0,IF(L3073=LIST!$A$78,0,IF('CLAIM FORM'!$M$7="R&amp;D",0,IF(E3073="",LIST!$A$75,IF(F3073=LIST!$F$30,0,IFERROR(((VLOOKUP(E3073,'TRAINING CODE'!B:D,3,FALSE)*MIN(D3073,8))),LIST!$A$76)))))))</f>
        <v/>
      </c>
      <c r="L3073" s="183" t="str">
        <f>IF(B3073="","",IF('CLAIM FORM'!$M$7="",LIST!$A$77,IFERROR(VLOOKUP(B3073,'PHR (Project Hourly Rate)'!B:G,6,FALSE),LIST!$A$78)))</f>
        <v/>
      </c>
    </row>
    <row r="3074" spans="1:12" ht="36" customHeight="1">
      <c r="A3074" s="184">
        <v>3072</v>
      </c>
      <c r="B3074" s="46"/>
      <c r="C3074" s="47"/>
      <c r="D3074" s="48"/>
      <c r="E3074" s="49"/>
      <c r="F3074" s="49"/>
      <c r="G3074" s="41" t="str">
        <f>IF(C3074="","",VLOOKUP(WEEKDAY(C3074),LIST!$A$15:$B$21,2,FALSE))</f>
        <v/>
      </c>
      <c r="H3074" s="42" t="str">
        <f>IF(B3074="","",IF(L3074=LIST!$A$80,LIST!$A$78,IF(L3074=LIST!$A$81,LIST!$A$78,IF(L3074=LIST!$A$82,LIST!$A$78,IF(IFERROR(VLOOKUP(B3074,'PHR (Project Hourly Rate)'!B:G,6,FALSE),LIST!$A$78)=0,LIST!$A$79,L3074)))))</f>
        <v/>
      </c>
      <c r="I3074" s="42" t="str">
        <f>IF(B3074="","",IF(L3074=LIST!$A$75,"",IF(K3074=LIST!$A$76,LIST!$A$76,IF(L3074=LIST!$A$77,"",IF(L3074=LIST!$A$78,"",IF(L3074=LIST!$A$80,"",IF(L3074=LIST!$A$72,"",IF(L3074=LIST!$A$73,"",IF(L3074=LIST!$A$81,"",IF(L3074=LIST!$A$82,"",IF(L3074=LIST!$A$79,"",IF(K3074=LIST!$A$75,LIST!$A$75,ROUND(J3074*L3074,2)))))))))))))</f>
        <v/>
      </c>
      <c r="J3074" s="43">
        <f>IF(D3074="",0,IF(K3074=LIST!$A$75,0,IF(K3074=LIST!$A$76,0,IF(K3074=LIST!$A$77,0,IF(K3074=LIST!$A$78,0,(MIN(D3074,8)-K3074))))))</f>
        <v>0</v>
      </c>
      <c r="K3074" s="185" t="str">
        <f>IF(D3074="","",IF('CLAIM FORM'!$M$7="",0,IF(L3074=LIST!$A$78,0,IF('CLAIM FORM'!$M$7="R&amp;D",0,IF(E3074="",LIST!$A$75,IF(F3074=LIST!$F$30,0,IFERROR(((VLOOKUP(E3074,'TRAINING CODE'!B:D,3,FALSE)*MIN(D3074,8))),LIST!$A$76)))))))</f>
        <v/>
      </c>
      <c r="L3074" s="183" t="str">
        <f>IF(B3074="","",IF('CLAIM FORM'!$M$7="",LIST!$A$77,IFERROR(VLOOKUP(B3074,'PHR (Project Hourly Rate)'!B:G,6,FALSE),LIST!$A$78)))</f>
        <v/>
      </c>
    </row>
    <row r="3075" spans="1:12" ht="36" customHeight="1">
      <c r="A3075" s="184">
        <v>3073</v>
      </c>
      <c r="B3075" s="46"/>
      <c r="C3075" s="47"/>
      <c r="D3075" s="48"/>
      <c r="E3075" s="49"/>
      <c r="F3075" s="49"/>
      <c r="G3075" s="41" t="str">
        <f>IF(C3075="","",VLOOKUP(WEEKDAY(C3075),LIST!$A$15:$B$21,2,FALSE))</f>
        <v/>
      </c>
      <c r="H3075" s="42" t="str">
        <f>IF(B3075="","",IF(L3075=LIST!$A$80,LIST!$A$78,IF(L3075=LIST!$A$81,LIST!$A$78,IF(L3075=LIST!$A$82,LIST!$A$78,IF(IFERROR(VLOOKUP(B3075,'PHR (Project Hourly Rate)'!B:G,6,FALSE),LIST!$A$78)=0,LIST!$A$79,L3075)))))</f>
        <v/>
      </c>
      <c r="I3075" s="42" t="str">
        <f>IF(B3075="","",IF(L3075=LIST!$A$75,"",IF(K3075=LIST!$A$76,LIST!$A$76,IF(L3075=LIST!$A$77,"",IF(L3075=LIST!$A$78,"",IF(L3075=LIST!$A$80,"",IF(L3075=LIST!$A$72,"",IF(L3075=LIST!$A$73,"",IF(L3075=LIST!$A$81,"",IF(L3075=LIST!$A$82,"",IF(L3075=LIST!$A$79,"",IF(K3075=LIST!$A$75,LIST!$A$75,ROUND(J3075*L3075,2)))))))))))))</f>
        <v/>
      </c>
      <c r="J3075" s="43">
        <f>IF(D3075="",0,IF(K3075=LIST!$A$75,0,IF(K3075=LIST!$A$76,0,IF(K3075=LIST!$A$77,0,IF(K3075=LIST!$A$78,0,(MIN(D3075,8)-K3075))))))</f>
        <v>0</v>
      </c>
      <c r="K3075" s="185" t="str">
        <f>IF(D3075="","",IF('CLAIM FORM'!$M$7="",0,IF(L3075=LIST!$A$78,0,IF('CLAIM FORM'!$M$7="R&amp;D",0,IF(E3075="",LIST!$A$75,IF(F3075=LIST!$F$30,0,IFERROR(((VLOOKUP(E3075,'TRAINING CODE'!B:D,3,FALSE)*MIN(D3075,8))),LIST!$A$76)))))))</f>
        <v/>
      </c>
      <c r="L3075" s="183" t="str">
        <f>IF(B3075="","",IF('CLAIM FORM'!$M$7="",LIST!$A$77,IFERROR(VLOOKUP(B3075,'PHR (Project Hourly Rate)'!B:G,6,FALSE),LIST!$A$78)))</f>
        <v/>
      </c>
    </row>
    <row r="3076" spans="1:12" ht="36" customHeight="1">
      <c r="A3076" s="184">
        <v>3074</v>
      </c>
      <c r="B3076" s="46"/>
      <c r="C3076" s="47"/>
      <c r="D3076" s="48"/>
      <c r="E3076" s="49"/>
      <c r="F3076" s="49"/>
      <c r="G3076" s="41" t="str">
        <f>IF(C3076="","",VLOOKUP(WEEKDAY(C3076),LIST!$A$15:$B$21,2,FALSE))</f>
        <v/>
      </c>
      <c r="H3076" s="42" t="str">
        <f>IF(B3076="","",IF(L3076=LIST!$A$80,LIST!$A$78,IF(L3076=LIST!$A$81,LIST!$A$78,IF(L3076=LIST!$A$82,LIST!$A$78,IF(IFERROR(VLOOKUP(B3076,'PHR (Project Hourly Rate)'!B:G,6,FALSE),LIST!$A$78)=0,LIST!$A$79,L3076)))))</f>
        <v/>
      </c>
      <c r="I3076" s="42" t="str">
        <f>IF(B3076="","",IF(L3076=LIST!$A$75,"",IF(K3076=LIST!$A$76,LIST!$A$76,IF(L3076=LIST!$A$77,"",IF(L3076=LIST!$A$78,"",IF(L3076=LIST!$A$80,"",IF(L3076=LIST!$A$72,"",IF(L3076=LIST!$A$73,"",IF(L3076=LIST!$A$81,"",IF(L3076=LIST!$A$82,"",IF(L3076=LIST!$A$79,"",IF(K3076=LIST!$A$75,LIST!$A$75,ROUND(J3076*L3076,2)))))))))))))</f>
        <v/>
      </c>
      <c r="J3076" s="43">
        <f>IF(D3076="",0,IF(K3076=LIST!$A$75,0,IF(K3076=LIST!$A$76,0,IF(K3076=LIST!$A$77,0,IF(K3076=LIST!$A$78,0,(MIN(D3076,8)-K3076))))))</f>
        <v>0</v>
      </c>
      <c r="K3076" s="185" t="str">
        <f>IF(D3076="","",IF('CLAIM FORM'!$M$7="",0,IF(L3076=LIST!$A$78,0,IF('CLAIM FORM'!$M$7="R&amp;D",0,IF(E3076="",LIST!$A$75,IF(F3076=LIST!$F$30,0,IFERROR(((VLOOKUP(E3076,'TRAINING CODE'!B:D,3,FALSE)*MIN(D3076,8))),LIST!$A$76)))))))</f>
        <v/>
      </c>
      <c r="L3076" s="183" t="str">
        <f>IF(B3076="","",IF('CLAIM FORM'!$M$7="",LIST!$A$77,IFERROR(VLOOKUP(B3076,'PHR (Project Hourly Rate)'!B:G,6,FALSE),LIST!$A$78)))</f>
        <v/>
      </c>
    </row>
    <row r="3077" spans="1:12" ht="36" customHeight="1">
      <c r="A3077" s="184">
        <v>3075</v>
      </c>
      <c r="B3077" s="46"/>
      <c r="C3077" s="47"/>
      <c r="D3077" s="48"/>
      <c r="E3077" s="49"/>
      <c r="F3077" s="49"/>
      <c r="G3077" s="41" t="str">
        <f>IF(C3077="","",VLOOKUP(WEEKDAY(C3077),LIST!$A$15:$B$21,2,FALSE))</f>
        <v/>
      </c>
      <c r="H3077" s="42" t="str">
        <f>IF(B3077="","",IF(L3077=LIST!$A$80,LIST!$A$78,IF(L3077=LIST!$A$81,LIST!$A$78,IF(L3077=LIST!$A$82,LIST!$A$78,IF(IFERROR(VLOOKUP(B3077,'PHR (Project Hourly Rate)'!B:G,6,FALSE),LIST!$A$78)=0,LIST!$A$79,L3077)))))</f>
        <v/>
      </c>
      <c r="I3077" s="42" t="str">
        <f>IF(B3077="","",IF(L3077=LIST!$A$75,"",IF(K3077=LIST!$A$76,LIST!$A$76,IF(L3077=LIST!$A$77,"",IF(L3077=LIST!$A$78,"",IF(L3077=LIST!$A$80,"",IF(L3077=LIST!$A$72,"",IF(L3077=LIST!$A$73,"",IF(L3077=LIST!$A$81,"",IF(L3077=LIST!$A$82,"",IF(L3077=LIST!$A$79,"",IF(K3077=LIST!$A$75,LIST!$A$75,ROUND(J3077*L3077,2)))))))))))))</f>
        <v/>
      </c>
      <c r="J3077" s="43">
        <f>IF(D3077="",0,IF(K3077=LIST!$A$75,0,IF(K3077=LIST!$A$76,0,IF(K3077=LIST!$A$77,0,IF(K3077=LIST!$A$78,0,(MIN(D3077,8)-K3077))))))</f>
        <v>0</v>
      </c>
      <c r="K3077" s="185" t="str">
        <f>IF(D3077="","",IF('CLAIM FORM'!$M$7="",0,IF(L3077=LIST!$A$78,0,IF('CLAIM FORM'!$M$7="R&amp;D",0,IF(E3077="",LIST!$A$75,IF(F3077=LIST!$F$30,0,IFERROR(((VLOOKUP(E3077,'TRAINING CODE'!B:D,3,FALSE)*MIN(D3077,8))),LIST!$A$76)))))))</f>
        <v/>
      </c>
      <c r="L3077" s="183" t="str">
        <f>IF(B3077="","",IF('CLAIM FORM'!$M$7="",LIST!$A$77,IFERROR(VLOOKUP(B3077,'PHR (Project Hourly Rate)'!B:G,6,FALSE),LIST!$A$78)))</f>
        <v/>
      </c>
    </row>
    <row r="3078" spans="1:12" ht="36" customHeight="1">
      <c r="A3078" s="184">
        <v>3076</v>
      </c>
      <c r="B3078" s="46"/>
      <c r="C3078" s="47"/>
      <c r="D3078" s="48"/>
      <c r="E3078" s="49"/>
      <c r="F3078" s="49"/>
      <c r="G3078" s="41" t="str">
        <f>IF(C3078="","",VLOOKUP(WEEKDAY(C3078),LIST!$A$15:$B$21,2,FALSE))</f>
        <v/>
      </c>
      <c r="H3078" s="42" t="str">
        <f>IF(B3078="","",IF(L3078=LIST!$A$80,LIST!$A$78,IF(L3078=LIST!$A$81,LIST!$A$78,IF(L3078=LIST!$A$82,LIST!$A$78,IF(IFERROR(VLOOKUP(B3078,'PHR (Project Hourly Rate)'!B:G,6,FALSE),LIST!$A$78)=0,LIST!$A$79,L3078)))))</f>
        <v/>
      </c>
      <c r="I3078" s="42" t="str">
        <f>IF(B3078="","",IF(L3078=LIST!$A$75,"",IF(K3078=LIST!$A$76,LIST!$A$76,IF(L3078=LIST!$A$77,"",IF(L3078=LIST!$A$78,"",IF(L3078=LIST!$A$80,"",IF(L3078=LIST!$A$72,"",IF(L3078=LIST!$A$73,"",IF(L3078=LIST!$A$81,"",IF(L3078=LIST!$A$82,"",IF(L3078=LIST!$A$79,"",IF(K3078=LIST!$A$75,LIST!$A$75,ROUND(J3078*L3078,2)))))))))))))</f>
        <v/>
      </c>
      <c r="J3078" s="43">
        <f>IF(D3078="",0,IF(K3078=LIST!$A$75,0,IF(K3078=LIST!$A$76,0,IF(K3078=LIST!$A$77,0,IF(K3078=LIST!$A$78,0,(MIN(D3078,8)-K3078))))))</f>
        <v>0</v>
      </c>
      <c r="K3078" s="185" t="str">
        <f>IF(D3078="","",IF('CLAIM FORM'!$M$7="",0,IF(L3078=LIST!$A$78,0,IF('CLAIM FORM'!$M$7="R&amp;D",0,IF(E3078="",LIST!$A$75,IF(F3078=LIST!$F$30,0,IFERROR(((VLOOKUP(E3078,'TRAINING CODE'!B:D,3,FALSE)*MIN(D3078,8))),LIST!$A$76)))))))</f>
        <v/>
      </c>
      <c r="L3078" s="183" t="str">
        <f>IF(B3078="","",IF('CLAIM FORM'!$M$7="",LIST!$A$77,IFERROR(VLOOKUP(B3078,'PHR (Project Hourly Rate)'!B:G,6,FALSE),LIST!$A$78)))</f>
        <v/>
      </c>
    </row>
    <row r="3079" spans="1:12" ht="36" customHeight="1">
      <c r="A3079" s="184">
        <v>3077</v>
      </c>
      <c r="B3079" s="46"/>
      <c r="C3079" s="47"/>
      <c r="D3079" s="48"/>
      <c r="E3079" s="49"/>
      <c r="F3079" s="49"/>
      <c r="G3079" s="41" t="str">
        <f>IF(C3079="","",VLOOKUP(WEEKDAY(C3079),LIST!$A$15:$B$21,2,FALSE))</f>
        <v/>
      </c>
      <c r="H3079" s="42" t="str">
        <f>IF(B3079="","",IF(L3079=LIST!$A$80,LIST!$A$78,IF(L3079=LIST!$A$81,LIST!$A$78,IF(L3079=LIST!$A$82,LIST!$A$78,IF(IFERROR(VLOOKUP(B3079,'PHR (Project Hourly Rate)'!B:G,6,FALSE),LIST!$A$78)=0,LIST!$A$79,L3079)))))</f>
        <v/>
      </c>
      <c r="I3079" s="42" t="str">
        <f>IF(B3079="","",IF(L3079=LIST!$A$75,"",IF(K3079=LIST!$A$76,LIST!$A$76,IF(L3079=LIST!$A$77,"",IF(L3079=LIST!$A$78,"",IF(L3079=LIST!$A$80,"",IF(L3079=LIST!$A$72,"",IF(L3079=LIST!$A$73,"",IF(L3079=LIST!$A$81,"",IF(L3079=LIST!$A$82,"",IF(L3079=LIST!$A$79,"",IF(K3079=LIST!$A$75,LIST!$A$75,ROUND(J3079*L3079,2)))))))))))))</f>
        <v/>
      </c>
      <c r="J3079" s="43">
        <f>IF(D3079="",0,IF(K3079=LIST!$A$75,0,IF(K3079=LIST!$A$76,0,IF(K3079=LIST!$A$77,0,IF(K3079=LIST!$A$78,0,(MIN(D3079,8)-K3079))))))</f>
        <v>0</v>
      </c>
      <c r="K3079" s="185" t="str">
        <f>IF(D3079="","",IF('CLAIM FORM'!$M$7="",0,IF(L3079=LIST!$A$78,0,IF('CLAIM FORM'!$M$7="R&amp;D",0,IF(E3079="",LIST!$A$75,IF(F3079=LIST!$F$30,0,IFERROR(((VLOOKUP(E3079,'TRAINING CODE'!B:D,3,FALSE)*MIN(D3079,8))),LIST!$A$76)))))))</f>
        <v/>
      </c>
      <c r="L3079" s="183" t="str">
        <f>IF(B3079="","",IF('CLAIM FORM'!$M$7="",LIST!$A$77,IFERROR(VLOOKUP(B3079,'PHR (Project Hourly Rate)'!B:G,6,FALSE),LIST!$A$78)))</f>
        <v/>
      </c>
    </row>
    <row r="3080" spans="1:12" ht="36" customHeight="1">
      <c r="A3080" s="184">
        <v>3078</v>
      </c>
      <c r="B3080" s="46"/>
      <c r="C3080" s="47"/>
      <c r="D3080" s="48"/>
      <c r="E3080" s="49"/>
      <c r="F3080" s="49"/>
      <c r="G3080" s="41" t="str">
        <f>IF(C3080="","",VLOOKUP(WEEKDAY(C3080),LIST!$A$15:$B$21,2,FALSE))</f>
        <v/>
      </c>
      <c r="H3080" s="42" t="str">
        <f>IF(B3080="","",IF(L3080=LIST!$A$80,LIST!$A$78,IF(L3080=LIST!$A$81,LIST!$A$78,IF(L3080=LIST!$A$82,LIST!$A$78,IF(IFERROR(VLOOKUP(B3080,'PHR (Project Hourly Rate)'!B:G,6,FALSE),LIST!$A$78)=0,LIST!$A$79,L3080)))))</f>
        <v/>
      </c>
      <c r="I3080" s="42" t="str">
        <f>IF(B3080="","",IF(L3080=LIST!$A$75,"",IF(K3080=LIST!$A$76,LIST!$A$76,IF(L3080=LIST!$A$77,"",IF(L3080=LIST!$A$78,"",IF(L3080=LIST!$A$80,"",IF(L3080=LIST!$A$72,"",IF(L3080=LIST!$A$73,"",IF(L3080=LIST!$A$81,"",IF(L3080=LIST!$A$82,"",IF(L3080=LIST!$A$79,"",IF(K3080=LIST!$A$75,LIST!$A$75,ROUND(J3080*L3080,2)))))))))))))</f>
        <v/>
      </c>
      <c r="J3080" s="43">
        <f>IF(D3080="",0,IF(K3080=LIST!$A$75,0,IF(K3080=LIST!$A$76,0,IF(K3080=LIST!$A$77,0,IF(K3080=LIST!$A$78,0,(MIN(D3080,8)-K3080))))))</f>
        <v>0</v>
      </c>
      <c r="K3080" s="185" t="str">
        <f>IF(D3080="","",IF('CLAIM FORM'!$M$7="",0,IF(L3080=LIST!$A$78,0,IF('CLAIM FORM'!$M$7="R&amp;D",0,IF(E3080="",LIST!$A$75,IF(F3080=LIST!$F$30,0,IFERROR(((VLOOKUP(E3080,'TRAINING CODE'!B:D,3,FALSE)*MIN(D3080,8))),LIST!$A$76)))))))</f>
        <v/>
      </c>
      <c r="L3080" s="183" t="str">
        <f>IF(B3080="","",IF('CLAIM FORM'!$M$7="",LIST!$A$77,IFERROR(VLOOKUP(B3080,'PHR (Project Hourly Rate)'!B:G,6,FALSE),LIST!$A$78)))</f>
        <v/>
      </c>
    </row>
    <row r="3081" spans="1:12" ht="36" customHeight="1">
      <c r="A3081" s="184">
        <v>3079</v>
      </c>
      <c r="B3081" s="46"/>
      <c r="C3081" s="47"/>
      <c r="D3081" s="48"/>
      <c r="E3081" s="49"/>
      <c r="F3081" s="49"/>
      <c r="G3081" s="41" t="str">
        <f>IF(C3081="","",VLOOKUP(WEEKDAY(C3081),LIST!$A$15:$B$21,2,FALSE))</f>
        <v/>
      </c>
      <c r="H3081" s="42" t="str">
        <f>IF(B3081="","",IF(L3081=LIST!$A$80,LIST!$A$78,IF(L3081=LIST!$A$81,LIST!$A$78,IF(L3081=LIST!$A$82,LIST!$A$78,IF(IFERROR(VLOOKUP(B3081,'PHR (Project Hourly Rate)'!B:G,6,FALSE),LIST!$A$78)=0,LIST!$A$79,L3081)))))</f>
        <v/>
      </c>
      <c r="I3081" s="42" t="str">
        <f>IF(B3081="","",IF(L3081=LIST!$A$75,"",IF(K3081=LIST!$A$76,LIST!$A$76,IF(L3081=LIST!$A$77,"",IF(L3081=LIST!$A$78,"",IF(L3081=LIST!$A$80,"",IF(L3081=LIST!$A$72,"",IF(L3081=LIST!$A$73,"",IF(L3081=LIST!$A$81,"",IF(L3081=LIST!$A$82,"",IF(L3081=LIST!$A$79,"",IF(K3081=LIST!$A$75,LIST!$A$75,ROUND(J3081*L3081,2)))))))))))))</f>
        <v/>
      </c>
      <c r="J3081" s="43">
        <f>IF(D3081="",0,IF(K3081=LIST!$A$75,0,IF(K3081=LIST!$A$76,0,IF(K3081=LIST!$A$77,0,IF(K3081=LIST!$A$78,0,(MIN(D3081,8)-K3081))))))</f>
        <v>0</v>
      </c>
      <c r="K3081" s="185" t="str">
        <f>IF(D3081="","",IF('CLAIM FORM'!$M$7="",0,IF(L3081=LIST!$A$78,0,IF('CLAIM FORM'!$M$7="R&amp;D",0,IF(E3081="",LIST!$A$75,IF(F3081=LIST!$F$30,0,IFERROR(((VLOOKUP(E3081,'TRAINING CODE'!B:D,3,FALSE)*MIN(D3081,8))),LIST!$A$76)))))))</f>
        <v/>
      </c>
      <c r="L3081" s="183" t="str">
        <f>IF(B3081="","",IF('CLAIM FORM'!$M$7="",LIST!$A$77,IFERROR(VLOOKUP(B3081,'PHR (Project Hourly Rate)'!B:G,6,FALSE),LIST!$A$78)))</f>
        <v/>
      </c>
    </row>
    <row r="3082" spans="1:12" ht="36" customHeight="1">
      <c r="A3082" s="184">
        <v>3080</v>
      </c>
      <c r="B3082" s="46"/>
      <c r="C3082" s="47"/>
      <c r="D3082" s="48"/>
      <c r="E3082" s="49"/>
      <c r="F3082" s="49"/>
      <c r="G3082" s="41" t="str">
        <f>IF(C3082="","",VLOOKUP(WEEKDAY(C3082),LIST!$A$15:$B$21,2,FALSE))</f>
        <v/>
      </c>
      <c r="H3082" s="42" t="str">
        <f>IF(B3082="","",IF(L3082=LIST!$A$80,LIST!$A$78,IF(L3082=LIST!$A$81,LIST!$A$78,IF(L3082=LIST!$A$82,LIST!$A$78,IF(IFERROR(VLOOKUP(B3082,'PHR (Project Hourly Rate)'!B:G,6,FALSE),LIST!$A$78)=0,LIST!$A$79,L3082)))))</f>
        <v/>
      </c>
      <c r="I3082" s="42" t="str">
        <f>IF(B3082="","",IF(L3082=LIST!$A$75,"",IF(K3082=LIST!$A$76,LIST!$A$76,IF(L3082=LIST!$A$77,"",IF(L3082=LIST!$A$78,"",IF(L3082=LIST!$A$80,"",IF(L3082=LIST!$A$72,"",IF(L3082=LIST!$A$73,"",IF(L3082=LIST!$A$81,"",IF(L3082=LIST!$A$82,"",IF(L3082=LIST!$A$79,"",IF(K3082=LIST!$A$75,LIST!$A$75,ROUND(J3082*L3082,2)))))))))))))</f>
        <v/>
      </c>
      <c r="J3082" s="43">
        <f>IF(D3082="",0,IF(K3082=LIST!$A$75,0,IF(K3082=LIST!$A$76,0,IF(K3082=LIST!$A$77,0,IF(K3082=LIST!$A$78,0,(MIN(D3082,8)-K3082))))))</f>
        <v>0</v>
      </c>
      <c r="K3082" s="185" t="str">
        <f>IF(D3082="","",IF('CLAIM FORM'!$M$7="",0,IF(L3082=LIST!$A$78,0,IF('CLAIM FORM'!$M$7="R&amp;D",0,IF(E3082="",LIST!$A$75,IF(F3082=LIST!$F$30,0,IFERROR(((VLOOKUP(E3082,'TRAINING CODE'!B:D,3,FALSE)*MIN(D3082,8))),LIST!$A$76)))))))</f>
        <v/>
      </c>
      <c r="L3082" s="183" t="str">
        <f>IF(B3082="","",IF('CLAIM FORM'!$M$7="",LIST!$A$77,IFERROR(VLOOKUP(B3082,'PHR (Project Hourly Rate)'!B:G,6,FALSE),LIST!$A$78)))</f>
        <v/>
      </c>
    </row>
    <row r="3083" spans="1:12" ht="36" customHeight="1">
      <c r="A3083" s="184">
        <v>3081</v>
      </c>
      <c r="B3083" s="46"/>
      <c r="C3083" s="47"/>
      <c r="D3083" s="48"/>
      <c r="E3083" s="49"/>
      <c r="F3083" s="49"/>
      <c r="G3083" s="41" t="str">
        <f>IF(C3083="","",VLOOKUP(WEEKDAY(C3083),LIST!$A$15:$B$21,2,FALSE))</f>
        <v/>
      </c>
      <c r="H3083" s="42" t="str">
        <f>IF(B3083="","",IF(L3083=LIST!$A$80,LIST!$A$78,IF(L3083=LIST!$A$81,LIST!$A$78,IF(L3083=LIST!$A$82,LIST!$A$78,IF(IFERROR(VLOOKUP(B3083,'PHR (Project Hourly Rate)'!B:G,6,FALSE),LIST!$A$78)=0,LIST!$A$79,L3083)))))</f>
        <v/>
      </c>
      <c r="I3083" s="42" t="str">
        <f>IF(B3083="","",IF(L3083=LIST!$A$75,"",IF(K3083=LIST!$A$76,LIST!$A$76,IF(L3083=LIST!$A$77,"",IF(L3083=LIST!$A$78,"",IF(L3083=LIST!$A$80,"",IF(L3083=LIST!$A$72,"",IF(L3083=LIST!$A$73,"",IF(L3083=LIST!$A$81,"",IF(L3083=LIST!$A$82,"",IF(L3083=LIST!$A$79,"",IF(K3083=LIST!$A$75,LIST!$A$75,ROUND(J3083*L3083,2)))))))))))))</f>
        <v/>
      </c>
      <c r="J3083" s="43">
        <f>IF(D3083="",0,IF(K3083=LIST!$A$75,0,IF(K3083=LIST!$A$76,0,IF(K3083=LIST!$A$77,0,IF(K3083=LIST!$A$78,0,(MIN(D3083,8)-K3083))))))</f>
        <v>0</v>
      </c>
      <c r="K3083" s="185" t="str">
        <f>IF(D3083="","",IF('CLAIM FORM'!$M$7="",0,IF(L3083=LIST!$A$78,0,IF('CLAIM FORM'!$M$7="R&amp;D",0,IF(E3083="",LIST!$A$75,IF(F3083=LIST!$F$30,0,IFERROR(((VLOOKUP(E3083,'TRAINING CODE'!B:D,3,FALSE)*MIN(D3083,8))),LIST!$A$76)))))))</f>
        <v/>
      </c>
      <c r="L3083" s="183" t="str">
        <f>IF(B3083="","",IF('CLAIM FORM'!$M$7="",LIST!$A$77,IFERROR(VLOOKUP(B3083,'PHR (Project Hourly Rate)'!B:G,6,FALSE),LIST!$A$78)))</f>
        <v/>
      </c>
    </row>
    <row r="3084" spans="1:12" ht="36" customHeight="1">
      <c r="A3084" s="184">
        <v>3082</v>
      </c>
      <c r="B3084" s="46"/>
      <c r="C3084" s="47"/>
      <c r="D3084" s="48"/>
      <c r="E3084" s="49"/>
      <c r="F3084" s="49"/>
      <c r="G3084" s="41" t="str">
        <f>IF(C3084="","",VLOOKUP(WEEKDAY(C3084),LIST!$A$15:$B$21,2,FALSE))</f>
        <v/>
      </c>
      <c r="H3084" s="42" t="str">
        <f>IF(B3084="","",IF(L3084=LIST!$A$80,LIST!$A$78,IF(L3084=LIST!$A$81,LIST!$A$78,IF(L3084=LIST!$A$82,LIST!$A$78,IF(IFERROR(VLOOKUP(B3084,'PHR (Project Hourly Rate)'!B:G,6,FALSE),LIST!$A$78)=0,LIST!$A$79,L3084)))))</f>
        <v/>
      </c>
      <c r="I3084" s="42" t="str">
        <f>IF(B3084="","",IF(L3084=LIST!$A$75,"",IF(K3084=LIST!$A$76,LIST!$A$76,IF(L3084=LIST!$A$77,"",IF(L3084=LIST!$A$78,"",IF(L3084=LIST!$A$80,"",IF(L3084=LIST!$A$72,"",IF(L3084=LIST!$A$73,"",IF(L3084=LIST!$A$81,"",IF(L3084=LIST!$A$82,"",IF(L3084=LIST!$A$79,"",IF(K3084=LIST!$A$75,LIST!$A$75,ROUND(J3084*L3084,2)))))))))))))</f>
        <v/>
      </c>
      <c r="J3084" s="43">
        <f>IF(D3084="",0,IF(K3084=LIST!$A$75,0,IF(K3084=LIST!$A$76,0,IF(K3084=LIST!$A$77,0,IF(K3084=LIST!$A$78,0,(MIN(D3084,8)-K3084))))))</f>
        <v>0</v>
      </c>
      <c r="K3084" s="185" t="str">
        <f>IF(D3084="","",IF('CLAIM FORM'!$M$7="",0,IF(L3084=LIST!$A$78,0,IF('CLAIM FORM'!$M$7="R&amp;D",0,IF(E3084="",LIST!$A$75,IF(F3084=LIST!$F$30,0,IFERROR(((VLOOKUP(E3084,'TRAINING CODE'!B:D,3,FALSE)*MIN(D3084,8))),LIST!$A$76)))))))</f>
        <v/>
      </c>
      <c r="L3084" s="183" t="str">
        <f>IF(B3084="","",IF('CLAIM FORM'!$M$7="",LIST!$A$77,IFERROR(VLOOKUP(B3084,'PHR (Project Hourly Rate)'!B:G,6,FALSE),LIST!$A$78)))</f>
        <v/>
      </c>
    </row>
    <row r="3085" spans="1:12" ht="36" customHeight="1">
      <c r="A3085" s="184">
        <v>3083</v>
      </c>
      <c r="B3085" s="46"/>
      <c r="C3085" s="47"/>
      <c r="D3085" s="48"/>
      <c r="E3085" s="49"/>
      <c r="F3085" s="49"/>
      <c r="G3085" s="41" t="str">
        <f>IF(C3085="","",VLOOKUP(WEEKDAY(C3085),LIST!$A$15:$B$21,2,FALSE))</f>
        <v/>
      </c>
      <c r="H3085" s="42" t="str">
        <f>IF(B3085="","",IF(L3085=LIST!$A$80,LIST!$A$78,IF(L3085=LIST!$A$81,LIST!$A$78,IF(L3085=LIST!$A$82,LIST!$A$78,IF(IFERROR(VLOOKUP(B3085,'PHR (Project Hourly Rate)'!B:G,6,FALSE),LIST!$A$78)=0,LIST!$A$79,L3085)))))</f>
        <v/>
      </c>
      <c r="I3085" s="42" t="str">
        <f>IF(B3085="","",IF(L3085=LIST!$A$75,"",IF(K3085=LIST!$A$76,LIST!$A$76,IF(L3085=LIST!$A$77,"",IF(L3085=LIST!$A$78,"",IF(L3085=LIST!$A$80,"",IF(L3085=LIST!$A$72,"",IF(L3085=LIST!$A$73,"",IF(L3085=LIST!$A$81,"",IF(L3085=LIST!$A$82,"",IF(L3085=LIST!$A$79,"",IF(K3085=LIST!$A$75,LIST!$A$75,ROUND(J3085*L3085,2)))))))))))))</f>
        <v/>
      </c>
      <c r="J3085" s="43">
        <f>IF(D3085="",0,IF(K3085=LIST!$A$75,0,IF(K3085=LIST!$A$76,0,IF(K3085=LIST!$A$77,0,IF(K3085=LIST!$A$78,0,(MIN(D3085,8)-K3085))))))</f>
        <v>0</v>
      </c>
      <c r="K3085" s="185" t="str">
        <f>IF(D3085="","",IF('CLAIM FORM'!$M$7="",0,IF(L3085=LIST!$A$78,0,IF('CLAIM FORM'!$M$7="R&amp;D",0,IF(E3085="",LIST!$A$75,IF(F3085=LIST!$F$30,0,IFERROR(((VLOOKUP(E3085,'TRAINING CODE'!B:D,3,FALSE)*MIN(D3085,8))),LIST!$A$76)))))))</f>
        <v/>
      </c>
      <c r="L3085" s="183" t="str">
        <f>IF(B3085="","",IF('CLAIM FORM'!$M$7="",LIST!$A$77,IFERROR(VLOOKUP(B3085,'PHR (Project Hourly Rate)'!B:G,6,FALSE),LIST!$A$78)))</f>
        <v/>
      </c>
    </row>
    <row r="3086" spans="1:12" ht="36" customHeight="1">
      <c r="A3086" s="184">
        <v>3084</v>
      </c>
      <c r="B3086" s="46"/>
      <c r="C3086" s="47"/>
      <c r="D3086" s="48"/>
      <c r="E3086" s="49"/>
      <c r="F3086" s="49"/>
      <c r="G3086" s="41" t="str">
        <f>IF(C3086="","",VLOOKUP(WEEKDAY(C3086),LIST!$A$15:$B$21,2,FALSE))</f>
        <v/>
      </c>
      <c r="H3086" s="42" t="str">
        <f>IF(B3086="","",IF(L3086=LIST!$A$80,LIST!$A$78,IF(L3086=LIST!$A$81,LIST!$A$78,IF(L3086=LIST!$A$82,LIST!$A$78,IF(IFERROR(VLOOKUP(B3086,'PHR (Project Hourly Rate)'!B:G,6,FALSE),LIST!$A$78)=0,LIST!$A$79,L3086)))))</f>
        <v/>
      </c>
      <c r="I3086" s="42" t="str">
        <f>IF(B3086="","",IF(L3086=LIST!$A$75,"",IF(K3086=LIST!$A$76,LIST!$A$76,IF(L3086=LIST!$A$77,"",IF(L3086=LIST!$A$78,"",IF(L3086=LIST!$A$80,"",IF(L3086=LIST!$A$72,"",IF(L3086=LIST!$A$73,"",IF(L3086=LIST!$A$81,"",IF(L3086=LIST!$A$82,"",IF(L3086=LIST!$A$79,"",IF(K3086=LIST!$A$75,LIST!$A$75,ROUND(J3086*L3086,2)))))))))))))</f>
        <v/>
      </c>
      <c r="J3086" s="43">
        <f>IF(D3086="",0,IF(K3086=LIST!$A$75,0,IF(K3086=LIST!$A$76,0,IF(K3086=LIST!$A$77,0,IF(K3086=LIST!$A$78,0,(MIN(D3086,8)-K3086))))))</f>
        <v>0</v>
      </c>
      <c r="K3086" s="185" t="str">
        <f>IF(D3086="","",IF('CLAIM FORM'!$M$7="",0,IF(L3086=LIST!$A$78,0,IF('CLAIM FORM'!$M$7="R&amp;D",0,IF(E3086="",LIST!$A$75,IF(F3086=LIST!$F$30,0,IFERROR(((VLOOKUP(E3086,'TRAINING CODE'!B:D,3,FALSE)*MIN(D3086,8))),LIST!$A$76)))))))</f>
        <v/>
      </c>
      <c r="L3086" s="183" t="str">
        <f>IF(B3086="","",IF('CLAIM FORM'!$M$7="",LIST!$A$77,IFERROR(VLOOKUP(B3086,'PHR (Project Hourly Rate)'!B:G,6,FALSE),LIST!$A$78)))</f>
        <v/>
      </c>
    </row>
    <row r="3087" spans="1:12" ht="36" customHeight="1">
      <c r="A3087" s="184">
        <v>3085</v>
      </c>
      <c r="B3087" s="46"/>
      <c r="C3087" s="47"/>
      <c r="D3087" s="48"/>
      <c r="E3087" s="49"/>
      <c r="F3087" s="49"/>
      <c r="G3087" s="41" t="str">
        <f>IF(C3087="","",VLOOKUP(WEEKDAY(C3087),LIST!$A$15:$B$21,2,FALSE))</f>
        <v/>
      </c>
      <c r="H3087" s="42" t="str">
        <f>IF(B3087="","",IF(L3087=LIST!$A$80,LIST!$A$78,IF(L3087=LIST!$A$81,LIST!$A$78,IF(L3087=LIST!$A$82,LIST!$A$78,IF(IFERROR(VLOOKUP(B3087,'PHR (Project Hourly Rate)'!B:G,6,FALSE),LIST!$A$78)=0,LIST!$A$79,L3087)))))</f>
        <v/>
      </c>
      <c r="I3087" s="42" t="str">
        <f>IF(B3087="","",IF(L3087=LIST!$A$75,"",IF(K3087=LIST!$A$76,LIST!$A$76,IF(L3087=LIST!$A$77,"",IF(L3087=LIST!$A$78,"",IF(L3087=LIST!$A$80,"",IF(L3087=LIST!$A$72,"",IF(L3087=LIST!$A$73,"",IF(L3087=LIST!$A$81,"",IF(L3087=LIST!$A$82,"",IF(L3087=LIST!$A$79,"",IF(K3087=LIST!$A$75,LIST!$A$75,ROUND(J3087*L3087,2)))))))))))))</f>
        <v/>
      </c>
      <c r="J3087" s="43">
        <f>IF(D3087="",0,IF(K3087=LIST!$A$75,0,IF(K3087=LIST!$A$76,0,IF(K3087=LIST!$A$77,0,IF(K3087=LIST!$A$78,0,(MIN(D3087,8)-K3087))))))</f>
        <v>0</v>
      </c>
      <c r="K3087" s="185" t="str">
        <f>IF(D3087="","",IF('CLAIM FORM'!$M$7="",0,IF(L3087=LIST!$A$78,0,IF('CLAIM FORM'!$M$7="R&amp;D",0,IF(E3087="",LIST!$A$75,IF(F3087=LIST!$F$30,0,IFERROR(((VLOOKUP(E3087,'TRAINING CODE'!B:D,3,FALSE)*MIN(D3087,8))),LIST!$A$76)))))))</f>
        <v/>
      </c>
      <c r="L3087" s="183" t="str">
        <f>IF(B3087="","",IF('CLAIM FORM'!$M$7="",LIST!$A$77,IFERROR(VLOOKUP(B3087,'PHR (Project Hourly Rate)'!B:G,6,FALSE),LIST!$A$78)))</f>
        <v/>
      </c>
    </row>
    <row r="3088" spans="1:12" ht="36" customHeight="1">
      <c r="A3088" s="184">
        <v>3086</v>
      </c>
      <c r="B3088" s="46"/>
      <c r="C3088" s="47"/>
      <c r="D3088" s="48"/>
      <c r="E3088" s="49"/>
      <c r="F3088" s="49"/>
      <c r="G3088" s="41" t="str">
        <f>IF(C3088="","",VLOOKUP(WEEKDAY(C3088),LIST!$A$15:$B$21,2,FALSE))</f>
        <v/>
      </c>
      <c r="H3088" s="42" t="str">
        <f>IF(B3088="","",IF(L3088=LIST!$A$80,LIST!$A$78,IF(L3088=LIST!$A$81,LIST!$A$78,IF(L3088=LIST!$A$82,LIST!$A$78,IF(IFERROR(VLOOKUP(B3088,'PHR (Project Hourly Rate)'!B:G,6,FALSE),LIST!$A$78)=0,LIST!$A$79,L3088)))))</f>
        <v/>
      </c>
      <c r="I3088" s="42" t="str">
        <f>IF(B3088="","",IF(L3088=LIST!$A$75,"",IF(K3088=LIST!$A$76,LIST!$A$76,IF(L3088=LIST!$A$77,"",IF(L3088=LIST!$A$78,"",IF(L3088=LIST!$A$80,"",IF(L3088=LIST!$A$72,"",IF(L3088=LIST!$A$73,"",IF(L3088=LIST!$A$81,"",IF(L3088=LIST!$A$82,"",IF(L3088=LIST!$A$79,"",IF(K3088=LIST!$A$75,LIST!$A$75,ROUND(J3088*L3088,2)))))))))))))</f>
        <v/>
      </c>
      <c r="J3088" s="43">
        <f>IF(D3088="",0,IF(K3088=LIST!$A$75,0,IF(K3088=LIST!$A$76,0,IF(K3088=LIST!$A$77,0,IF(K3088=LIST!$A$78,0,(MIN(D3088,8)-K3088))))))</f>
        <v>0</v>
      </c>
      <c r="K3088" s="185" t="str">
        <f>IF(D3088="","",IF('CLAIM FORM'!$M$7="",0,IF(L3088=LIST!$A$78,0,IF('CLAIM FORM'!$M$7="R&amp;D",0,IF(E3088="",LIST!$A$75,IF(F3088=LIST!$F$30,0,IFERROR(((VLOOKUP(E3088,'TRAINING CODE'!B:D,3,FALSE)*MIN(D3088,8))),LIST!$A$76)))))))</f>
        <v/>
      </c>
      <c r="L3088" s="183" t="str">
        <f>IF(B3088="","",IF('CLAIM FORM'!$M$7="",LIST!$A$77,IFERROR(VLOOKUP(B3088,'PHR (Project Hourly Rate)'!B:G,6,FALSE),LIST!$A$78)))</f>
        <v/>
      </c>
    </row>
    <row r="3089" spans="1:12" ht="36" customHeight="1">
      <c r="A3089" s="184">
        <v>3087</v>
      </c>
      <c r="B3089" s="46"/>
      <c r="C3089" s="47"/>
      <c r="D3089" s="48"/>
      <c r="E3089" s="49"/>
      <c r="F3089" s="49"/>
      <c r="G3089" s="41" t="str">
        <f>IF(C3089="","",VLOOKUP(WEEKDAY(C3089),LIST!$A$15:$B$21,2,FALSE))</f>
        <v/>
      </c>
      <c r="H3089" s="42" t="str">
        <f>IF(B3089="","",IF(L3089=LIST!$A$80,LIST!$A$78,IF(L3089=LIST!$A$81,LIST!$A$78,IF(L3089=LIST!$A$82,LIST!$A$78,IF(IFERROR(VLOOKUP(B3089,'PHR (Project Hourly Rate)'!B:G,6,FALSE),LIST!$A$78)=0,LIST!$A$79,L3089)))))</f>
        <v/>
      </c>
      <c r="I3089" s="42" t="str">
        <f>IF(B3089="","",IF(L3089=LIST!$A$75,"",IF(K3089=LIST!$A$76,LIST!$A$76,IF(L3089=LIST!$A$77,"",IF(L3089=LIST!$A$78,"",IF(L3089=LIST!$A$80,"",IF(L3089=LIST!$A$72,"",IF(L3089=LIST!$A$73,"",IF(L3089=LIST!$A$81,"",IF(L3089=LIST!$A$82,"",IF(L3089=LIST!$A$79,"",IF(K3089=LIST!$A$75,LIST!$A$75,ROUND(J3089*L3089,2)))))))))))))</f>
        <v/>
      </c>
      <c r="J3089" s="43">
        <f>IF(D3089="",0,IF(K3089=LIST!$A$75,0,IF(K3089=LIST!$A$76,0,IF(K3089=LIST!$A$77,0,IF(K3089=LIST!$A$78,0,(MIN(D3089,8)-K3089))))))</f>
        <v>0</v>
      </c>
      <c r="K3089" s="185" t="str">
        <f>IF(D3089="","",IF('CLAIM FORM'!$M$7="",0,IF(L3089=LIST!$A$78,0,IF('CLAIM FORM'!$M$7="R&amp;D",0,IF(E3089="",LIST!$A$75,IF(F3089=LIST!$F$30,0,IFERROR(((VLOOKUP(E3089,'TRAINING CODE'!B:D,3,FALSE)*MIN(D3089,8))),LIST!$A$76)))))))</f>
        <v/>
      </c>
      <c r="L3089" s="183" t="str">
        <f>IF(B3089="","",IF('CLAIM FORM'!$M$7="",LIST!$A$77,IFERROR(VLOOKUP(B3089,'PHR (Project Hourly Rate)'!B:G,6,FALSE),LIST!$A$78)))</f>
        <v/>
      </c>
    </row>
    <row r="3090" spans="1:12" ht="36" customHeight="1">
      <c r="A3090" s="184">
        <v>3088</v>
      </c>
      <c r="B3090" s="46"/>
      <c r="C3090" s="47"/>
      <c r="D3090" s="48"/>
      <c r="E3090" s="49"/>
      <c r="F3090" s="49"/>
      <c r="G3090" s="41" t="str">
        <f>IF(C3090="","",VLOOKUP(WEEKDAY(C3090),LIST!$A$15:$B$21,2,FALSE))</f>
        <v/>
      </c>
      <c r="H3090" s="42" t="str">
        <f>IF(B3090="","",IF(L3090=LIST!$A$80,LIST!$A$78,IF(L3090=LIST!$A$81,LIST!$A$78,IF(L3090=LIST!$A$82,LIST!$A$78,IF(IFERROR(VLOOKUP(B3090,'PHR (Project Hourly Rate)'!B:G,6,FALSE),LIST!$A$78)=0,LIST!$A$79,L3090)))))</f>
        <v/>
      </c>
      <c r="I3090" s="42" t="str">
        <f>IF(B3090="","",IF(L3090=LIST!$A$75,"",IF(K3090=LIST!$A$76,LIST!$A$76,IF(L3090=LIST!$A$77,"",IF(L3090=LIST!$A$78,"",IF(L3090=LIST!$A$80,"",IF(L3090=LIST!$A$72,"",IF(L3090=LIST!$A$73,"",IF(L3090=LIST!$A$81,"",IF(L3090=LIST!$A$82,"",IF(L3090=LIST!$A$79,"",IF(K3090=LIST!$A$75,LIST!$A$75,ROUND(J3090*L3090,2)))))))))))))</f>
        <v/>
      </c>
      <c r="J3090" s="43">
        <f>IF(D3090="",0,IF(K3090=LIST!$A$75,0,IF(K3090=LIST!$A$76,0,IF(K3090=LIST!$A$77,0,IF(K3090=LIST!$A$78,0,(MIN(D3090,8)-K3090))))))</f>
        <v>0</v>
      </c>
      <c r="K3090" s="185" t="str">
        <f>IF(D3090="","",IF('CLAIM FORM'!$M$7="",0,IF(L3090=LIST!$A$78,0,IF('CLAIM FORM'!$M$7="R&amp;D",0,IF(E3090="",LIST!$A$75,IF(F3090=LIST!$F$30,0,IFERROR(((VLOOKUP(E3090,'TRAINING CODE'!B:D,3,FALSE)*MIN(D3090,8))),LIST!$A$76)))))))</f>
        <v/>
      </c>
      <c r="L3090" s="183" t="str">
        <f>IF(B3090="","",IF('CLAIM FORM'!$M$7="",LIST!$A$77,IFERROR(VLOOKUP(B3090,'PHR (Project Hourly Rate)'!B:G,6,FALSE),LIST!$A$78)))</f>
        <v/>
      </c>
    </row>
    <row r="3091" spans="1:12" ht="36" customHeight="1">
      <c r="A3091" s="184">
        <v>3089</v>
      </c>
      <c r="B3091" s="46"/>
      <c r="C3091" s="47"/>
      <c r="D3091" s="48"/>
      <c r="E3091" s="49"/>
      <c r="F3091" s="49"/>
      <c r="G3091" s="41" t="str">
        <f>IF(C3091="","",VLOOKUP(WEEKDAY(C3091),LIST!$A$15:$B$21,2,FALSE))</f>
        <v/>
      </c>
      <c r="H3091" s="42" t="str">
        <f>IF(B3091="","",IF(L3091=LIST!$A$80,LIST!$A$78,IF(L3091=LIST!$A$81,LIST!$A$78,IF(L3091=LIST!$A$82,LIST!$A$78,IF(IFERROR(VLOOKUP(B3091,'PHR (Project Hourly Rate)'!B:G,6,FALSE),LIST!$A$78)=0,LIST!$A$79,L3091)))))</f>
        <v/>
      </c>
      <c r="I3091" s="42" t="str">
        <f>IF(B3091="","",IF(L3091=LIST!$A$75,"",IF(K3091=LIST!$A$76,LIST!$A$76,IF(L3091=LIST!$A$77,"",IF(L3091=LIST!$A$78,"",IF(L3091=LIST!$A$80,"",IF(L3091=LIST!$A$72,"",IF(L3091=LIST!$A$73,"",IF(L3091=LIST!$A$81,"",IF(L3091=LIST!$A$82,"",IF(L3091=LIST!$A$79,"",IF(K3091=LIST!$A$75,LIST!$A$75,ROUND(J3091*L3091,2)))))))))))))</f>
        <v/>
      </c>
      <c r="J3091" s="43">
        <f>IF(D3091="",0,IF(K3091=LIST!$A$75,0,IF(K3091=LIST!$A$76,0,IF(K3091=LIST!$A$77,0,IF(K3091=LIST!$A$78,0,(MIN(D3091,8)-K3091))))))</f>
        <v>0</v>
      </c>
      <c r="K3091" s="185" t="str">
        <f>IF(D3091="","",IF('CLAIM FORM'!$M$7="",0,IF(L3091=LIST!$A$78,0,IF('CLAIM FORM'!$M$7="R&amp;D",0,IF(E3091="",LIST!$A$75,IF(F3091=LIST!$F$30,0,IFERROR(((VLOOKUP(E3091,'TRAINING CODE'!B:D,3,FALSE)*MIN(D3091,8))),LIST!$A$76)))))))</f>
        <v/>
      </c>
      <c r="L3091" s="183" t="str">
        <f>IF(B3091="","",IF('CLAIM FORM'!$M$7="",LIST!$A$77,IFERROR(VLOOKUP(B3091,'PHR (Project Hourly Rate)'!B:G,6,FALSE),LIST!$A$78)))</f>
        <v/>
      </c>
    </row>
    <row r="3092" spans="1:12" ht="36" customHeight="1">
      <c r="A3092" s="184">
        <v>3090</v>
      </c>
      <c r="B3092" s="46"/>
      <c r="C3092" s="47"/>
      <c r="D3092" s="48"/>
      <c r="E3092" s="49"/>
      <c r="F3092" s="49"/>
      <c r="G3092" s="41" t="str">
        <f>IF(C3092="","",VLOOKUP(WEEKDAY(C3092),LIST!$A$15:$B$21,2,FALSE))</f>
        <v/>
      </c>
      <c r="H3092" s="42" t="str">
        <f>IF(B3092="","",IF(L3092=LIST!$A$80,LIST!$A$78,IF(L3092=LIST!$A$81,LIST!$A$78,IF(L3092=LIST!$A$82,LIST!$A$78,IF(IFERROR(VLOOKUP(B3092,'PHR (Project Hourly Rate)'!B:G,6,FALSE),LIST!$A$78)=0,LIST!$A$79,L3092)))))</f>
        <v/>
      </c>
      <c r="I3092" s="42" t="str">
        <f>IF(B3092="","",IF(L3092=LIST!$A$75,"",IF(K3092=LIST!$A$76,LIST!$A$76,IF(L3092=LIST!$A$77,"",IF(L3092=LIST!$A$78,"",IF(L3092=LIST!$A$80,"",IF(L3092=LIST!$A$72,"",IF(L3092=LIST!$A$73,"",IF(L3092=LIST!$A$81,"",IF(L3092=LIST!$A$82,"",IF(L3092=LIST!$A$79,"",IF(K3092=LIST!$A$75,LIST!$A$75,ROUND(J3092*L3092,2)))))))))))))</f>
        <v/>
      </c>
      <c r="J3092" s="43">
        <f>IF(D3092="",0,IF(K3092=LIST!$A$75,0,IF(K3092=LIST!$A$76,0,IF(K3092=LIST!$A$77,0,IF(K3092=LIST!$A$78,0,(MIN(D3092,8)-K3092))))))</f>
        <v>0</v>
      </c>
      <c r="K3092" s="185" t="str">
        <f>IF(D3092="","",IF('CLAIM FORM'!$M$7="",0,IF(L3092=LIST!$A$78,0,IF('CLAIM FORM'!$M$7="R&amp;D",0,IF(E3092="",LIST!$A$75,IF(F3092=LIST!$F$30,0,IFERROR(((VLOOKUP(E3092,'TRAINING CODE'!B:D,3,FALSE)*MIN(D3092,8))),LIST!$A$76)))))))</f>
        <v/>
      </c>
      <c r="L3092" s="183" t="str">
        <f>IF(B3092="","",IF('CLAIM FORM'!$M$7="",LIST!$A$77,IFERROR(VLOOKUP(B3092,'PHR (Project Hourly Rate)'!B:G,6,FALSE),LIST!$A$78)))</f>
        <v/>
      </c>
    </row>
    <row r="3093" spans="1:12" ht="36" customHeight="1">
      <c r="A3093" s="184">
        <v>3091</v>
      </c>
      <c r="B3093" s="46"/>
      <c r="C3093" s="47"/>
      <c r="D3093" s="48"/>
      <c r="E3093" s="49"/>
      <c r="F3093" s="49"/>
      <c r="G3093" s="41" t="str">
        <f>IF(C3093="","",VLOOKUP(WEEKDAY(C3093),LIST!$A$15:$B$21,2,FALSE))</f>
        <v/>
      </c>
      <c r="H3093" s="42" t="str">
        <f>IF(B3093="","",IF(L3093=LIST!$A$80,LIST!$A$78,IF(L3093=LIST!$A$81,LIST!$A$78,IF(L3093=LIST!$A$82,LIST!$A$78,IF(IFERROR(VLOOKUP(B3093,'PHR (Project Hourly Rate)'!B:G,6,FALSE),LIST!$A$78)=0,LIST!$A$79,L3093)))))</f>
        <v/>
      </c>
      <c r="I3093" s="42" t="str">
        <f>IF(B3093="","",IF(L3093=LIST!$A$75,"",IF(K3093=LIST!$A$76,LIST!$A$76,IF(L3093=LIST!$A$77,"",IF(L3093=LIST!$A$78,"",IF(L3093=LIST!$A$80,"",IF(L3093=LIST!$A$72,"",IF(L3093=LIST!$A$73,"",IF(L3093=LIST!$A$81,"",IF(L3093=LIST!$A$82,"",IF(L3093=LIST!$A$79,"",IF(K3093=LIST!$A$75,LIST!$A$75,ROUND(J3093*L3093,2)))))))))))))</f>
        <v/>
      </c>
      <c r="J3093" s="43">
        <f>IF(D3093="",0,IF(K3093=LIST!$A$75,0,IF(K3093=LIST!$A$76,0,IF(K3093=LIST!$A$77,0,IF(K3093=LIST!$A$78,0,(MIN(D3093,8)-K3093))))))</f>
        <v>0</v>
      </c>
      <c r="K3093" s="185" t="str">
        <f>IF(D3093="","",IF('CLAIM FORM'!$M$7="",0,IF(L3093=LIST!$A$78,0,IF('CLAIM FORM'!$M$7="R&amp;D",0,IF(E3093="",LIST!$A$75,IF(F3093=LIST!$F$30,0,IFERROR(((VLOOKUP(E3093,'TRAINING CODE'!B:D,3,FALSE)*MIN(D3093,8))),LIST!$A$76)))))))</f>
        <v/>
      </c>
      <c r="L3093" s="183" t="str">
        <f>IF(B3093="","",IF('CLAIM FORM'!$M$7="",LIST!$A$77,IFERROR(VLOOKUP(B3093,'PHR (Project Hourly Rate)'!B:G,6,FALSE),LIST!$A$78)))</f>
        <v/>
      </c>
    </row>
    <row r="3094" spans="1:12" ht="36" customHeight="1">
      <c r="A3094" s="184">
        <v>3092</v>
      </c>
      <c r="B3094" s="46"/>
      <c r="C3094" s="47"/>
      <c r="D3094" s="48"/>
      <c r="E3094" s="49"/>
      <c r="F3094" s="49"/>
      <c r="G3094" s="41" t="str">
        <f>IF(C3094="","",VLOOKUP(WEEKDAY(C3094),LIST!$A$15:$B$21,2,FALSE))</f>
        <v/>
      </c>
      <c r="H3094" s="42" t="str">
        <f>IF(B3094="","",IF(L3094=LIST!$A$80,LIST!$A$78,IF(L3094=LIST!$A$81,LIST!$A$78,IF(L3094=LIST!$A$82,LIST!$A$78,IF(IFERROR(VLOOKUP(B3094,'PHR (Project Hourly Rate)'!B:G,6,FALSE),LIST!$A$78)=0,LIST!$A$79,L3094)))))</f>
        <v/>
      </c>
      <c r="I3094" s="42" t="str">
        <f>IF(B3094="","",IF(L3094=LIST!$A$75,"",IF(K3094=LIST!$A$76,LIST!$A$76,IF(L3094=LIST!$A$77,"",IF(L3094=LIST!$A$78,"",IF(L3094=LIST!$A$80,"",IF(L3094=LIST!$A$72,"",IF(L3094=LIST!$A$73,"",IF(L3094=LIST!$A$81,"",IF(L3094=LIST!$A$82,"",IF(L3094=LIST!$A$79,"",IF(K3094=LIST!$A$75,LIST!$A$75,ROUND(J3094*L3094,2)))))))))))))</f>
        <v/>
      </c>
      <c r="J3094" s="43">
        <f>IF(D3094="",0,IF(K3094=LIST!$A$75,0,IF(K3094=LIST!$A$76,0,IF(K3094=LIST!$A$77,0,IF(K3094=LIST!$A$78,0,(MIN(D3094,8)-K3094))))))</f>
        <v>0</v>
      </c>
      <c r="K3094" s="185" t="str">
        <f>IF(D3094="","",IF('CLAIM FORM'!$M$7="",0,IF(L3094=LIST!$A$78,0,IF('CLAIM FORM'!$M$7="R&amp;D",0,IF(E3094="",LIST!$A$75,IF(F3094=LIST!$F$30,0,IFERROR(((VLOOKUP(E3094,'TRAINING CODE'!B:D,3,FALSE)*MIN(D3094,8))),LIST!$A$76)))))))</f>
        <v/>
      </c>
      <c r="L3094" s="183" t="str">
        <f>IF(B3094="","",IF('CLAIM FORM'!$M$7="",LIST!$A$77,IFERROR(VLOOKUP(B3094,'PHR (Project Hourly Rate)'!B:G,6,FALSE),LIST!$A$78)))</f>
        <v/>
      </c>
    </row>
    <row r="3095" spans="1:12" ht="36" customHeight="1">
      <c r="A3095" s="184">
        <v>3093</v>
      </c>
      <c r="B3095" s="46"/>
      <c r="C3095" s="47"/>
      <c r="D3095" s="48"/>
      <c r="E3095" s="49"/>
      <c r="F3095" s="49"/>
      <c r="G3095" s="41" t="str">
        <f>IF(C3095="","",VLOOKUP(WEEKDAY(C3095),LIST!$A$15:$B$21,2,FALSE))</f>
        <v/>
      </c>
      <c r="H3095" s="42" t="str">
        <f>IF(B3095="","",IF(L3095=LIST!$A$80,LIST!$A$78,IF(L3095=LIST!$A$81,LIST!$A$78,IF(L3095=LIST!$A$82,LIST!$A$78,IF(IFERROR(VLOOKUP(B3095,'PHR (Project Hourly Rate)'!B:G,6,FALSE),LIST!$A$78)=0,LIST!$A$79,L3095)))))</f>
        <v/>
      </c>
      <c r="I3095" s="42" t="str">
        <f>IF(B3095="","",IF(L3095=LIST!$A$75,"",IF(K3095=LIST!$A$76,LIST!$A$76,IF(L3095=LIST!$A$77,"",IF(L3095=LIST!$A$78,"",IF(L3095=LIST!$A$80,"",IF(L3095=LIST!$A$72,"",IF(L3095=LIST!$A$73,"",IF(L3095=LIST!$A$81,"",IF(L3095=LIST!$A$82,"",IF(L3095=LIST!$A$79,"",IF(K3095=LIST!$A$75,LIST!$A$75,ROUND(J3095*L3095,2)))))))))))))</f>
        <v/>
      </c>
      <c r="J3095" s="43">
        <f>IF(D3095="",0,IF(K3095=LIST!$A$75,0,IF(K3095=LIST!$A$76,0,IF(K3095=LIST!$A$77,0,IF(K3095=LIST!$A$78,0,(MIN(D3095,8)-K3095))))))</f>
        <v>0</v>
      </c>
      <c r="K3095" s="185" t="str">
        <f>IF(D3095="","",IF('CLAIM FORM'!$M$7="",0,IF(L3095=LIST!$A$78,0,IF('CLAIM FORM'!$M$7="R&amp;D",0,IF(E3095="",LIST!$A$75,IF(F3095=LIST!$F$30,0,IFERROR(((VLOOKUP(E3095,'TRAINING CODE'!B:D,3,FALSE)*MIN(D3095,8))),LIST!$A$76)))))))</f>
        <v/>
      </c>
      <c r="L3095" s="183" t="str">
        <f>IF(B3095="","",IF('CLAIM FORM'!$M$7="",LIST!$A$77,IFERROR(VLOOKUP(B3095,'PHR (Project Hourly Rate)'!B:G,6,FALSE),LIST!$A$78)))</f>
        <v/>
      </c>
    </row>
    <row r="3096" spans="1:12" ht="36" customHeight="1">
      <c r="A3096" s="184">
        <v>3094</v>
      </c>
      <c r="B3096" s="46"/>
      <c r="C3096" s="47"/>
      <c r="D3096" s="48"/>
      <c r="E3096" s="49"/>
      <c r="F3096" s="49"/>
      <c r="G3096" s="41" t="str">
        <f>IF(C3096="","",VLOOKUP(WEEKDAY(C3096),LIST!$A$15:$B$21,2,FALSE))</f>
        <v/>
      </c>
      <c r="H3096" s="42" t="str">
        <f>IF(B3096="","",IF(L3096=LIST!$A$80,LIST!$A$78,IF(L3096=LIST!$A$81,LIST!$A$78,IF(L3096=LIST!$A$82,LIST!$A$78,IF(IFERROR(VLOOKUP(B3096,'PHR (Project Hourly Rate)'!B:G,6,FALSE),LIST!$A$78)=0,LIST!$A$79,L3096)))))</f>
        <v/>
      </c>
      <c r="I3096" s="42" t="str">
        <f>IF(B3096="","",IF(L3096=LIST!$A$75,"",IF(K3096=LIST!$A$76,LIST!$A$76,IF(L3096=LIST!$A$77,"",IF(L3096=LIST!$A$78,"",IF(L3096=LIST!$A$80,"",IF(L3096=LIST!$A$72,"",IF(L3096=LIST!$A$73,"",IF(L3096=LIST!$A$81,"",IF(L3096=LIST!$A$82,"",IF(L3096=LIST!$A$79,"",IF(K3096=LIST!$A$75,LIST!$A$75,ROUND(J3096*L3096,2)))))))))))))</f>
        <v/>
      </c>
      <c r="J3096" s="43">
        <f>IF(D3096="",0,IF(K3096=LIST!$A$75,0,IF(K3096=LIST!$A$76,0,IF(K3096=LIST!$A$77,0,IF(K3096=LIST!$A$78,0,(MIN(D3096,8)-K3096))))))</f>
        <v>0</v>
      </c>
      <c r="K3096" s="185" t="str">
        <f>IF(D3096="","",IF('CLAIM FORM'!$M$7="",0,IF(L3096=LIST!$A$78,0,IF('CLAIM FORM'!$M$7="R&amp;D",0,IF(E3096="",LIST!$A$75,IF(F3096=LIST!$F$30,0,IFERROR(((VLOOKUP(E3096,'TRAINING CODE'!B:D,3,FALSE)*MIN(D3096,8))),LIST!$A$76)))))))</f>
        <v/>
      </c>
      <c r="L3096" s="183" t="str">
        <f>IF(B3096="","",IF('CLAIM FORM'!$M$7="",LIST!$A$77,IFERROR(VLOOKUP(B3096,'PHR (Project Hourly Rate)'!B:G,6,FALSE),LIST!$A$78)))</f>
        <v/>
      </c>
    </row>
    <row r="3097" spans="1:12" ht="36" customHeight="1">
      <c r="A3097" s="184">
        <v>3095</v>
      </c>
      <c r="B3097" s="46"/>
      <c r="C3097" s="47"/>
      <c r="D3097" s="48"/>
      <c r="E3097" s="49"/>
      <c r="F3097" s="49"/>
      <c r="G3097" s="41" t="str">
        <f>IF(C3097="","",VLOOKUP(WEEKDAY(C3097),LIST!$A$15:$B$21,2,FALSE))</f>
        <v/>
      </c>
      <c r="H3097" s="42" t="str">
        <f>IF(B3097="","",IF(L3097=LIST!$A$80,LIST!$A$78,IF(L3097=LIST!$A$81,LIST!$A$78,IF(L3097=LIST!$A$82,LIST!$A$78,IF(IFERROR(VLOOKUP(B3097,'PHR (Project Hourly Rate)'!B:G,6,FALSE),LIST!$A$78)=0,LIST!$A$79,L3097)))))</f>
        <v/>
      </c>
      <c r="I3097" s="42" t="str">
        <f>IF(B3097="","",IF(L3097=LIST!$A$75,"",IF(K3097=LIST!$A$76,LIST!$A$76,IF(L3097=LIST!$A$77,"",IF(L3097=LIST!$A$78,"",IF(L3097=LIST!$A$80,"",IF(L3097=LIST!$A$72,"",IF(L3097=LIST!$A$73,"",IF(L3097=LIST!$A$81,"",IF(L3097=LIST!$A$82,"",IF(L3097=LIST!$A$79,"",IF(K3097=LIST!$A$75,LIST!$A$75,ROUND(J3097*L3097,2)))))))))))))</f>
        <v/>
      </c>
      <c r="J3097" s="43">
        <f>IF(D3097="",0,IF(K3097=LIST!$A$75,0,IF(K3097=LIST!$A$76,0,IF(K3097=LIST!$A$77,0,IF(K3097=LIST!$A$78,0,(MIN(D3097,8)-K3097))))))</f>
        <v>0</v>
      </c>
      <c r="K3097" s="185" t="str">
        <f>IF(D3097="","",IF('CLAIM FORM'!$M$7="",0,IF(L3097=LIST!$A$78,0,IF('CLAIM FORM'!$M$7="R&amp;D",0,IF(E3097="",LIST!$A$75,IF(F3097=LIST!$F$30,0,IFERROR(((VLOOKUP(E3097,'TRAINING CODE'!B:D,3,FALSE)*MIN(D3097,8))),LIST!$A$76)))))))</f>
        <v/>
      </c>
      <c r="L3097" s="183" t="str">
        <f>IF(B3097="","",IF('CLAIM FORM'!$M$7="",LIST!$A$77,IFERROR(VLOOKUP(B3097,'PHR (Project Hourly Rate)'!B:G,6,FALSE),LIST!$A$78)))</f>
        <v/>
      </c>
    </row>
    <row r="3098" spans="1:12" ht="36" customHeight="1">
      <c r="A3098" s="184">
        <v>3096</v>
      </c>
      <c r="B3098" s="46"/>
      <c r="C3098" s="47"/>
      <c r="D3098" s="48"/>
      <c r="E3098" s="49"/>
      <c r="F3098" s="49"/>
      <c r="G3098" s="41" t="str">
        <f>IF(C3098="","",VLOOKUP(WEEKDAY(C3098),LIST!$A$15:$B$21,2,FALSE))</f>
        <v/>
      </c>
      <c r="H3098" s="42" t="str">
        <f>IF(B3098="","",IF(L3098=LIST!$A$80,LIST!$A$78,IF(L3098=LIST!$A$81,LIST!$A$78,IF(L3098=LIST!$A$82,LIST!$A$78,IF(IFERROR(VLOOKUP(B3098,'PHR (Project Hourly Rate)'!B:G,6,FALSE),LIST!$A$78)=0,LIST!$A$79,L3098)))))</f>
        <v/>
      </c>
      <c r="I3098" s="42" t="str">
        <f>IF(B3098="","",IF(L3098=LIST!$A$75,"",IF(K3098=LIST!$A$76,LIST!$A$76,IF(L3098=LIST!$A$77,"",IF(L3098=LIST!$A$78,"",IF(L3098=LIST!$A$80,"",IF(L3098=LIST!$A$72,"",IF(L3098=LIST!$A$73,"",IF(L3098=LIST!$A$81,"",IF(L3098=LIST!$A$82,"",IF(L3098=LIST!$A$79,"",IF(K3098=LIST!$A$75,LIST!$A$75,ROUND(J3098*L3098,2)))))))))))))</f>
        <v/>
      </c>
      <c r="J3098" s="43">
        <f>IF(D3098="",0,IF(K3098=LIST!$A$75,0,IF(K3098=LIST!$A$76,0,IF(K3098=LIST!$A$77,0,IF(K3098=LIST!$A$78,0,(MIN(D3098,8)-K3098))))))</f>
        <v>0</v>
      </c>
      <c r="K3098" s="185" t="str">
        <f>IF(D3098="","",IF('CLAIM FORM'!$M$7="",0,IF(L3098=LIST!$A$78,0,IF('CLAIM FORM'!$M$7="R&amp;D",0,IF(E3098="",LIST!$A$75,IF(F3098=LIST!$F$30,0,IFERROR(((VLOOKUP(E3098,'TRAINING CODE'!B:D,3,FALSE)*MIN(D3098,8))),LIST!$A$76)))))))</f>
        <v/>
      </c>
      <c r="L3098" s="183" t="str">
        <f>IF(B3098="","",IF('CLAIM FORM'!$M$7="",LIST!$A$77,IFERROR(VLOOKUP(B3098,'PHR (Project Hourly Rate)'!B:G,6,FALSE),LIST!$A$78)))</f>
        <v/>
      </c>
    </row>
    <row r="3099" spans="1:12" ht="36" customHeight="1">
      <c r="A3099" s="184">
        <v>3097</v>
      </c>
      <c r="B3099" s="46"/>
      <c r="C3099" s="47"/>
      <c r="D3099" s="48"/>
      <c r="E3099" s="49"/>
      <c r="F3099" s="49"/>
      <c r="G3099" s="41" t="str">
        <f>IF(C3099="","",VLOOKUP(WEEKDAY(C3099),LIST!$A$15:$B$21,2,FALSE))</f>
        <v/>
      </c>
      <c r="H3099" s="42" t="str">
        <f>IF(B3099="","",IF(L3099=LIST!$A$80,LIST!$A$78,IF(L3099=LIST!$A$81,LIST!$A$78,IF(L3099=LIST!$A$82,LIST!$A$78,IF(IFERROR(VLOOKUP(B3099,'PHR (Project Hourly Rate)'!B:G,6,FALSE),LIST!$A$78)=0,LIST!$A$79,L3099)))))</f>
        <v/>
      </c>
      <c r="I3099" s="42" t="str">
        <f>IF(B3099="","",IF(L3099=LIST!$A$75,"",IF(K3099=LIST!$A$76,LIST!$A$76,IF(L3099=LIST!$A$77,"",IF(L3099=LIST!$A$78,"",IF(L3099=LIST!$A$80,"",IF(L3099=LIST!$A$72,"",IF(L3099=LIST!$A$73,"",IF(L3099=LIST!$A$81,"",IF(L3099=LIST!$A$82,"",IF(L3099=LIST!$A$79,"",IF(K3099=LIST!$A$75,LIST!$A$75,ROUND(J3099*L3099,2)))))))))))))</f>
        <v/>
      </c>
      <c r="J3099" s="43">
        <f>IF(D3099="",0,IF(K3099=LIST!$A$75,0,IF(K3099=LIST!$A$76,0,IF(K3099=LIST!$A$77,0,IF(K3099=LIST!$A$78,0,(MIN(D3099,8)-K3099))))))</f>
        <v>0</v>
      </c>
      <c r="K3099" s="185" t="str">
        <f>IF(D3099="","",IF('CLAIM FORM'!$M$7="",0,IF(L3099=LIST!$A$78,0,IF('CLAIM FORM'!$M$7="R&amp;D",0,IF(E3099="",LIST!$A$75,IF(F3099=LIST!$F$30,0,IFERROR(((VLOOKUP(E3099,'TRAINING CODE'!B:D,3,FALSE)*MIN(D3099,8))),LIST!$A$76)))))))</f>
        <v/>
      </c>
      <c r="L3099" s="183" t="str">
        <f>IF(B3099="","",IF('CLAIM FORM'!$M$7="",LIST!$A$77,IFERROR(VLOOKUP(B3099,'PHR (Project Hourly Rate)'!B:G,6,FALSE),LIST!$A$78)))</f>
        <v/>
      </c>
    </row>
    <row r="3100" spans="1:12" ht="36" customHeight="1">
      <c r="A3100" s="184">
        <v>3098</v>
      </c>
      <c r="B3100" s="46"/>
      <c r="C3100" s="47"/>
      <c r="D3100" s="48"/>
      <c r="E3100" s="49"/>
      <c r="F3100" s="49"/>
      <c r="G3100" s="41" t="str">
        <f>IF(C3100="","",VLOOKUP(WEEKDAY(C3100),LIST!$A$15:$B$21,2,FALSE))</f>
        <v/>
      </c>
      <c r="H3100" s="42" t="str">
        <f>IF(B3100="","",IF(L3100=LIST!$A$80,LIST!$A$78,IF(L3100=LIST!$A$81,LIST!$A$78,IF(L3100=LIST!$A$82,LIST!$A$78,IF(IFERROR(VLOOKUP(B3100,'PHR (Project Hourly Rate)'!B:G,6,FALSE),LIST!$A$78)=0,LIST!$A$79,L3100)))))</f>
        <v/>
      </c>
      <c r="I3100" s="42" t="str">
        <f>IF(B3100="","",IF(L3100=LIST!$A$75,"",IF(K3100=LIST!$A$76,LIST!$A$76,IF(L3100=LIST!$A$77,"",IF(L3100=LIST!$A$78,"",IF(L3100=LIST!$A$80,"",IF(L3100=LIST!$A$72,"",IF(L3100=LIST!$A$73,"",IF(L3100=LIST!$A$81,"",IF(L3100=LIST!$A$82,"",IF(L3100=LIST!$A$79,"",IF(K3100=LIST!$A$75,LIST!$A$75,ROUND(J3100*L3100,2)))))))))))))</f>
        <v/>
      </c>
      <c r="J3100" s="43">
        <f>IF(D3100="",0,IF(K3100=LIST!$A$75,0,IF(K3100=LIST!$A$76,0,IF(K3100=LIST!$A$77,0,IF(K3100=LIST!$A$78,0,(MIN(D3100,8)-K3100))))))</f>
        <v>0</v>
      </c>
      <c r="K3100" s="185" t="str">
        <f>IF(D3100="","",IF('CLAIM FORM'!$M$7="",0,IF(L3100=LIST!$A$78,0,IF('CLAIM FORM'!$M$7="R&amp;D",0,IF(E3100="",LIST!$A$75,IF(F3100=LIST!$F$30,0,IFERROR(((VLOOKUP(E3100,'TRAINING CODE'!B:D,3,FALSE)*MIN(D3100,8))),LIST!$A$76)))))))</f>
        <v/>
      </c>
      <c r="L3100" s="183" t="str">
        <f>IF(B3100="","",IF('CLAIM FORM'!$M$7="",LIST!$A$77,IFERROR(VLOOKUP(B3100,'PHR (Project Hourly Rate)'!B:G,6,FALSE),LIST!$A$78)))</f>
        <v/>
      </c>
    </row>
    <row r="3101" spans="1:12" ht="36" customHeight="1">
      <c r="A3101" s="184">
        <v>3099</v>
      </c>
      <c r="B3101" s="46"/>
      <c r="C3101" s="47"/>
      <c r="D3101" s="48"/>
      <c r="E3101" s="49"/>
      <c r="F3101" s="49"/>
      <c r="G3101" s="41" t="str">
        <f>IF(C3101="","",VLOOKUP(WEEKDAY(C3101),LIST!$A$15:$B$21,2,FALSE))</f>
        <v/>
      </c>
      <c r="H3101" s="42" t="str">
        <f>IF(B3101="","",IF(L3101=LIST!$A$80,LIST!$A$78,IF(L3101=LIST!$A$81,LIST!$A$78,IF(L3101=LIST!$A$82,LIST!$A$78,IF(IFERROR(VLOOKUP(B3101,'PHR (Project Hourly Rate)'!B:G,6,FALSE),LIST!$A$78)=0,LIST!$A$79,L3101)))))</f>
        <v/>
      </c>
      <c r="I3101" s="42" t="str">
        <f>IF(B3101="","",IF(L3101=LIST!$A$75,"",IF(K3101=LIST!$A$76,LIST!$A$76,IF(L3101=LIST!$A$77,"",IF(L3101=LIST!$A$78,"",IF(L3101=LIST!$A$80,"",IF(L3101=LIST!$A$72,"",IF(L3101=LIST!$A$73,"",IF(L3101=LIST!$A$81,"",IF(L3101=LIST!$A$82,"",IF(L3101=LIST!$A$79,"",IF(K3101=LIST!$A$75,LIST!$A$75,ROUND(J3101*L3101,2)))))))))))))</f>
        <v/>
      </c>
      <c r="J3101" s="43">
        <f>IF(D3101="",0,IF(K3101=LIST!$A$75,0,IF(K3101=LIST!$A$76,0,IF(K3101=LIST!$A$77,0,IF(K3101=LIST!$A$78,0,(MIN(D3101,8)-K3101))))))</f>
        <v>0</v>
      </c>
      <c r="K3101" s="185" t="str">
        <f>IF(D3101="","",IF('CLAIM FORM'!$M$7="",0,IF(L3101=LIST!$A$78,0,IF('CLAIM FORM'!$M$7="R&amp;D",0,IF(E3101="",LIST!$A$75,IF(F3101=LIST!$F$30,0,IFERROR(((VLOOKUP(E3101,'TRAINING CODE'!B:D,3,FALSE)*MIN(D3101,8))),LIST!$A$76)))))))</f>
        <v/>
      </c>
      <c r="L3101" s="183" t="str">
        <f>IF(B3101="","",IF('CLAIM FORM'!$M$7="",LIST!$A$77,IFERROR(VLOOKUP(B3101,'PHR (Project Hourly Rate)'!B:G,6,FALSE),LIST!$A$78)))</f>
        <v/>
      </c>
    </row>
    <row r="3102" spans="1:12" ht="36" customHeight="1">
      <c r="A3102" s="184">
        <v>3100</v>
      </c>
      <c r="B3102" s="46"/>
      <c r="C3102" s="47"/>
      <c r="D3102" s="48"/>
      <c r="E3102" s="49"/>
      <c r="F3102" s="49"/>
      <c r="G3102" s="41" t="str">
        <f>IF(C3102="","",VLOOKUP(WEEKDAY(C3102),LIST!$A$15:$B$21,2,FALSE))</f>
        <v/>
      </c>
      <c r="H3102" s="42" t="str">
        <f>IF(B3102="","",IF(L3102=LIST!$A$80,LIST!$A$78,IF(L3102=LIST!$A$81,LIST!$A$78,IF(L3102=LIST!$A$82,LIST!$A$78,IF(IFERROR(VLOOKUP(B3102,'PHR (Project Hourly Rate)'!B:G,6,FALSE),LIST!$A$78)=0,LIST!$A$79,L3102)))))</f>
        <v/>
      </c>
      <c r="I3102" s="42" t="str">
        <f>IF(B3102="","",IF(L3102=LIST!$A$75,"",IF(K3102=LIST!$A$76,LIST!$A$76,IF(L3102=LIST!$A$77,"",IF(L3102=LIST!$A$78,"",IF(L3102=LIST!$A$80,"",IF(L3102=LIST!$A$72,"",IF(L3102=LIST!$A$73,"",IF(L3102=LIST!$A$81,"",IF(L3102=LIST!$A$82,"",IF(L3102=LIST!$A$79,"",IF(K3102=LIST!$A$75,LIST!$A$75,ROUND(J3102*L3102,2)))))))))))))</f>
        <v/>
      </c>
      <c r="J3102" s="43">
        <f>IF(D3102="",0,IF(K3102=LIST!$A$75,0,IF(K3102=LIST!$A$76,0,IF(K3102=LIST!$A$77,0,IF(K3102=LIST!$A$78,0,(MIN(D3102,8)-K3102))))))</f>
        <v>0</v>
      </c>
      <c r="K3102" s="185" t="str">
        <f>IF(D3102="","",IF('CLAIM FORM'!$M$7="",0,IF(L3102=LIST!$A$78,0,IF('CLAIM FORM'!$M$7="R&amp;D",0,IF(E3102="",LIST!$A$75,IF(F3102=LIST!$F$30,0,IFERROR(((VLOOKUP(E3102,'TRAINING CODE'!B:D,3,FALSE)*MIN(D3102,8))),LIST!$A$76)))))))</f>
        <v/>
      </c>
      <c r="L3102" s="183" t="str">
        <f>IF(B3102="","",IF('CLAIM FORM'!$M$7="",LIST!$A$77,IFERROR(VLOOKUP(B3102,'PHR (Project Hourly Rate)'!B:G,6,FALSE),LIST!$A$78)))</f>
        <v/>
      </c>
    </row>
    <row r="3103" spans="1:12" ht="36" customHeight="1">
      <c r="A3103" s="184">
        <v>3101</v>
      </c>
      <c r="B3103" s="46"/>
      <c r="C3103" s="47"/>
      <c r="D3103" s="48"/>
      <c r="E3103" s="49"/>
      <c r="F3103" s="49"/>
      <c r="G3103" s="41" t="str">
        <f>IF(C3103="","",VLOOKUP(WEEKDAY(C3103),LIST!$A$15:$B$21,2,FALSE))</f>
        <v/>
      </c>
      <c r="H3103" s="42" t="str">
        <f>IF(B3103="","",IF(L3103=LIST!$A$80,LIST!$A$78,IF(L3103=LIST!$A$81,LIST!$A$78,IF(L3103=LIST!$A$82,LIST!$A$78,IF(IFERROR(VLOOKUP(B3103,'PHR (Project Hourly Rate)'!B:G,6,FALSE),LIST!$A$78)=0,LIST!$A$79,L3103)))))</f>
        <v/>
      </c>
      <c r="I3103" s="42" t="str">
        <f>IF(B3103="","",IF(L3103=LIST!$A$75,"",IF(K3103=LIST!$A$76,LIST!$A$76,IF(L3103=LIST!$A$77,"",IF(L3103=LIST!$A$78,"",IF(L3103=LIST!$A$80,"",IF(L3103=LIST!$A$72,"",IF(L3103=LIST!$A$73,"",IF(L3103=LIST!$A$81,"",IF(L3103=LIST!$A$82,"",IF(L3103=LIST!$A$79,"",IF(K3103=LIST!$A$75,LIST!$A$75,ROUND(J3103*L3103,2)))))))))))))</f>
        <v/>
      </c>
      <c r="J3103" s="43">
        <f>IF(D3103="",0,IF(K3103=LIST!$A$75,0,IF(K3103=LIST!$A$76,0,IF(K3103=LIST!$A$77,0,IF(K3103=LIST!$A$78,0,(MIN(D3103,8)-K3103))))))</f>
        <v>0</v>
      </c>
      <c r="K3103" s="185" t="str">
        <f>IF(D3103="","",IF('CLAIM FORM'!$M$7="",0,IF(L3103=LIST!$A$78,0,IF('CLAIM FORM'!$M$7="R&amp;D",0,IF(E3103="",LIST!$A$75,IF(F3103=LIST!$F$30,0,IFERROR(((VLOOKUP(E3103,'TRAINING CODE'!B:D,3,FALSE)*MIN(D3103,8))),LIST!$A$76)))))))</f>
        <v/>
      </c>
      <c r="L3103" s="183" t="str">
        <f>IF(B3103="","",IF('CLAIM FORM'!$M$7="",LIST!$A$77,IFERROR(VLOOKUP(B3103,'PHR (Project Hourly Rate)'!B:G,6,FALSE),LIST!$A$78)))</f>
        <v/>
      </c>
    </row>
    <row r="3104" spans="1:12" ht="36" customHeight="1">
      <c r="A3104" s="184">
        <v>3102</v>
      </c>
      <c r="B3104" s="46"/>
      <c r="C3104" s="47"/>
      <c r="D3104" s="48"/>
      <c r="E3104" s="49"/>
      <c r="F3104" s="49"/>
      <c r="G3104" s="41" t="str">
        <f>IF(C3104="","",VLOOKUP(WEEKDAY(C3104),LIST!$A$15:$B$21,2,FALSE))</f>
        <v/>
      </c>
      <c r="H3104" s="42" t="str">
        <f>IF(B3104="","",IF(L3104=LIST!$A$80,LIST!$A$78,IF(L3104=LIST!$A$81,LIST!$A$78,IF(L3104=LIST!$A$82,LIST!$A$78,IF(IFERROR(VLOOKUP(B3104,'PHR (Project Hourly Rate)'!B:G,6,FALSE),LIST!$A$78)=0,LIST!$A$79,L3104)))))</f>
        <v/>
      </c>
      <c r="I3104" s="42" t="str">
        <f>IF(B3104="","",IF(L3104=LIST!$A$75,"",IF(K3104=LIST!$A$76,LIST!$A$76,IF(L3104=LIST!$A$77,"",IF(L3104=LIST!$A$78,"",IF(L3104=LIST!$A$80,"",IF(L3104=LIST!$A$72,"",IF(L3104=LIST!$A$73,"",IF(L3104=LIST!$A$81,"",IF(L3104=LIST!$A$82,"",IF(L3104=LIST!$A$79,"",IF(K3104=LIST!$A$75,LIST!$A$75,ROUND(J3104*L3104,2)))))))))))))</f>
        <v/>
      </c>
      <c r="J3104" s="43">
        <f>IF(D3104="",0,IF(K3104=LIST!$A$75,0,IF(K3104=LIST!$A$76,0,IF(K3104=LIST!$A$77,0,IF(K3104=LIST!$A$78,0,(MIN(D3104,8)-K3104))))))</f>
        <v>0</v>
      </c>
      <c r="K3104" s="185" t="str">
        <f>IF(D3104="","",IF('CLAIM FORM'!$M$7="",0,IF(L3104=LIST!$A$78,0,IF('CLAIM FORM'!$M$7="R&amp;D",0,IF(E3104="",LIST!$A$75,IF(F3104=LIST!$F$30,0,IFERROR(((VLOOKUP(E3104,'TRAINING CODE'!B:D,3,FALSE)*MIN(D3104,8))),LIST!$A$76)))))))</f>
        <v/>
      </c>
      <c r="L3104" s="183" t="str">
        <f>IF(B3104="","",IF('CLAIM FORM'!$M$7="",LIST!$A$77,IFERROR(VLOOKUP(B3104,'PHR (Project Hourly Rate)'!B:G,6,FALSE),LIST!$A$78)))</f>
        <v/>
      </c>
    </row>
    <row r="3105" spans="1:12" ht="36" customHeight="1">
      <c r="A3105" s="184">
        <v>3103</v>
      </c>
      <c r="B3105" s="46"/>
      <c r="C3105" s="47"/>
      <c r="D3105" s="48"/>
      <c r="E3105" s="49"/>
      <c r="F3105" s="49"/>
      <c r="G3105" s="41" t="str">
        <f>IF(C3105="","",VLOOKUP(WEEKDAY(C3105),LIST!$A$15:$B$21,2,FALSE))</f>
        <v/>
      </c>
      <c r="H3105" s="42" t="str">
        <f>IF(B3105="","",IF(L3105=LIST!$A$80,LIST!$A$78,IF(L3105=LIST!$A$81,LIST!$A$78,IF(L3105=LIST!$A$82,LIST!$A$78,IF(IFERROR(VLOOKUP(B3105,'PHR (Project Hourly Rate)'!B:G,6,FALSE),LIST!$A$78)=0,LIST!$A$79,L3105)))))</f>
        <v/>
      </c>
      <c r="I3105" s="42" t="str">
        <f>IF(B3105="","",IF(L3105=LIST!$A$75,"",IF(K3105=LIST!$A$76,LIST!$A$76,IF(L3105=LIST!$A$77,"",IF(L3105=LIST!$A$78,"",IF(L3105=LIST!$A$80,"",IF(L3105=LIST!$A$72,"",IF(L3105=LIST!$A$73,"",IF(L3105=LIST!$A$81,"",IF(L3105=LIST!$A$82,"",IF(L3105=LIST!$A$79,"",IF(K3105=LIST!$A$75,LIST!$A$75,ROUND(J3105*L3105,2)))))))))))))</f>
        <v/>
      </c>
      <c r="J3105" s="43">
        <f>IF(D3105="",0,IF(K3105=LIST!$A$75,0,IF(K3105=LIST!$A$76,0,IF(K3105=LIST!$A$77,0,IF(K3105=LIST!$A$78,0,(MIN(D3105,8)-K3105))))))</f>
        <v>0</v>
      </c>
      <c r="K3105" s="185" t="str">
        <f>IF(D3105="","",IF('CLAIM FORM'!$M$7="",0,IF(L3105=LIST!$A$78,0,IF('CLAIM FORM'!$M$7="R&amp;D",0,IF(E3105="",LIST!$A$75,IF(F3105=LIST!$F$30,0,IFERROR(((VLOOKUP(E3105,'TRAINING CODE'!B:D,3,FALSE)*MIN(D3105,8))),LIST!$A$76)))))))</f>
        <v/>
      </c>
      <c r="L3105" s="183" t="str">
        <f>IF(B3105="","",IF('CLAIM FORM'!$M$7="",LIST!$A$77,IFERROR(VLOOKUP(B3105,'PHR (Project Hourly Rate)'!B:G,6,FALSE),LIST!$A$78)))</f>
        <v/>
      </c>
    </row>
    <row r="3106" spans="1:12" ht="36" customHeight="1">
      <c r="A3106" s="184">
        <v>3104</v>
      </c>
      <c r="B3106" s="46"/>
      <c r="C3106" s="47"/>
      <c r="D3106" s="48"/>
      <c r="E3106" s="49"/>
      <c r="F3106" s="49"/>
      <c r="G3106" s="41" t="str">
        <f>IF(C3106="","",VLOOKUP(WEEKDAY(C3106),LIST!$A$15:$B$21,2,FALSE))</f>
        <v/>
      </c>
      <c r="H3106" s="42" t="str">
        <f>IF(B3106="","",IF(L3106=LIST!$A$80,LIST!$A$78,IF(L3106=LIST!$A$81,LIST!$A$78,IF(L3106=LIST!$A$82,LIST!$A$78,IF(IFERROR(VLOOKUP(B3106,'PHR (Project Hourly Rate)'!B:G,6,FALSE),LIST!$A$78)=0,LIST!$A$79,L3106)))))</f>
        <v/>
      </c>
      <c r="I3106" s="42" t="str">
        <f>IF(B3106="","",IF(L3106=LIST!$A$75,"",IF(K3106=LIST!$A$76,LIST!$A$76,IF(L3106=LIST!$A$77,"",IF(L3106=LIST!$A$78,"",IF(L3106=LIST!$A$80,"",IF(L3106=LIST!$A$72,"",IF(L3106=LIST!$A$73,"",IF(L3106=LIST!$A$81,"",IF(L3106=LIST!$A$82,"",IF(L3106=LIST!$A$79,"",IF(K3106=LIST!$A$75,LIST!$A$75,ROUND(J3106*L3106,2)))))))))))))</f>
        <v/>
      </c>
      <c r="J3106" s="43">
        <f>IF(D3106="",0,IF(K3106=LIST!$A$75,0,IF(K3106=LIST!$A$76,0,IF(K3106=LIST!$A$77,0,IF(K3106=LIST!$A$78,0,(MIN(D3106,8)-K3106))))))</f>
        <v>0</v>
      </c>
      <c r="K3106" s="185" t="str">
        <f>IF(D3106="","",IF('CLAIM FORM'!$M$7="",0,IF(L3106=LIST!$A$78,0,IF('CLAIM FORM'!$M$7="R&amp;D",0,IF(E3106="",LIST!$A$75,IF(F3106=LIST!$F$30,0,IFERROR(((VLOOKUP(E3106,'TRAINING CODE'!B:D,3,FALSE)*MIN(D3106,8))),LIST!$A$76)))))))</f>
        <v/>
      </c>
      <c r="L3106" s="183" t="str">
        <f>IF(B3106="","",IF('CLAIM FORM'!$M$7="",LIST!$A$77,IFERROR(VLOOKUP(B3106,'PHR (Project Hourly Rate)'!B:G,6,FALSE),LIST!$A$78)))</f>
        <v/>
      </c>
    </row>
    <row r="3107" spans="1:12" ht="36" customHeight="1">
      <c r="A3107" s="184">
        <v>3105</v>
      </c>
      <c r="B3107" s="46"/>
      <c r="C3107" s="47"/>
      <c r="D3107" s="48"/>
      <c r="E3107" s="49"/>
      <c r="F3107" s="49"/>
      <c r="G3107" s="41" t="str">
        <f>IF(C3107="","",VLOOKUP(WEEKDAY(C3107),LIST!$A$15:$B$21,2,FALSE))</f>
        <v/>
      </c>
      <c r="H3107" s="42" t="str">
        <f>IF(B3107="","",IF(L3107=LIST!$A$80,LIST!$A$78,IF(L3107=LIST!$A$81,LIST!$A$78,IF(L3107=LIST!$A$82,LIST!$A$78,IF(IFERROR(VLOOKUP(B3107,'PHR (Project Hourly Rate)'!B:G,6,FALSE),LIST!$A$78)=0,LIST!$A$79,L3107)))))</f>
        <v/>
      </c>
      <c r="I3107" s="42" t="str">
        <f>IF(B3107="","",IF(L3107=LIST!$A$75,"",IF(K3107=LIST!$A$76,LIST!$A$76,IF(L3107=LIST!$A$77,"",IF(L3107=LIST!$A$78,"",IF(L3107=LIST!$A$80,"",IF(L3107=LIST!$A$72,"",IF(L3107=LIST!$A$73,"",IF(L3107=LIST!$A$81,"",IF(L3107=LIST!$A$82,"",IF(L3107=LIST!$A$79,"",IF(K3107=LIST!$A$75,LIST!$A$75,ROUND(J3107*L3107,2)))))))))))))</f>
        <v/>
      </c>
      <c r="J3107" s="43">
        <f>IF(D3107="",0,IF(K3107=LIST!$A$75,0,IF(K3107=LIST!$A$76,0,IF(K3107=LIST!$A$77,0,IF(K3107=LIST!$A$78,0,(MIN(D3107,8)-K3107))))))</f>
        <v>0</v>
      </c>
      <c r="K3107" s="185" t="str">
        <f>IF(D3107="","",IF('CLAIM FORM'!$M$7="",0,IF(L3107=LIST!$A$78,0,IF('CLAIM FORM'!$M$7="R&amp;D",0,IF(E3107="",LIST!$A$75,IF(F3107=LIST!$F$30,0,IFERROR(((VLOOKUP(E3107,'TRAINING CODE'!B:D,3,FALSE)*MIN(D3107,8))),LIST!$A$76)))))))</f>
        <v/>
      </c>
      <c r="L3107" s="183" t="str">
        <f>IF(B3107="","",IF('CLAIM FORM'!$M$7="",LIST!$A$77,IFERROR(VLOOKUP(B3107,'PHR (Project Hourly Rate)'!B:G,6,FALSE),LIST!$A$78)))</f>
        <v/>
      </c>
    </row>
    <row r="3108" spans="1:12" ht="36" customHeight="1">
      <c r="A3108" s="184">
        <v>3106</v>
      </c>
      <c r="B3108" s="46"/>
      <c r="C3108" s="47"/>
      <c r="D3108" s="48"/>
      <c r="E3108" s="49"/>
      <c r="F3108" s="49"/>
      <c r="G3108" s="41" t="str">
        <f>IF(C3108="","",VLOOKUP(WEEKDAY(C3108),LIST!$A$15:$B$21,2,FALSE))</f>
        <v/>
      </c>
      <c r="H3108" s="42" t="str">
        <f>IF(B3108="","",IF(L3108=LIST!$A$80,LIST!$A$78,IF(L3108=LIST!$A$81,LIST!$A$78,IF(L3108=LIST!$A$82,LIST!$A$78,IF(IFERROR(VLOOKUP(B3108,'PHR (Project Hourly Rate)'!B:G,6,FALSE),LIST!$A$78)=0,LIST!$A$79,L3108)))))</f>
        <v/>
      </c>
      <c r="I3108" s="42" t="str">
        <f>IF(B3108="","",IF(L3108=LIST!$A$75,"",IF(K3108=LIST!$A$76,LIST!$A$76,IF(L3108=LIST!$A$77,"",IF(L3108=LIST!$A$78,"",IF(L3108=LIST!$A$80,"",IF(L3108=LIST!$A$72,"",IF(L3108=LIST!$A$73,"",IF(L3108=LIST!$A$81,"",IF(L3108=LIST!$A$82,"",IF(L3108=LIST!$A$79,"",IF(K3108=LIST!$A$75,LIST!$A$75,ROUND(J3108*L3108,2)))))))))))))</f>
        <v/>
      </c>
      <c r="J3108" s="43">
        <f>IF(D3108="",0,IF(K3108=LIST!$A$75,0,IF(K3108=LIST!$A$76,0,IF(K3108=LIST!$A$77,0,IF(K3108=LIST!$A$78,0,(MIN(D3108,8)-K3108))))))</f>
        <v>0</v>
      </c>
      <c r="K3108" s="185" t="str">
        <f>IF(D3108="","",IF('CLAIM FORM'!$M$7="",0,IF(L3108=LIST!$A$78,0,IF('CLAIM FORM'!$M$7="R&amp;D",0,IF(E3108="",LIST!$A$75,IF(F3108=LIST!$F$30,0,IFERROR(((VLOOKUP(E3108,'TRAINING CODE'!B:D,3,FALSE)*MIN(D3108,8))),LIST!$A$76)))))))</f>
        <v/>
      </c>
      <c r="L3108" s="183" t="str">
        <f>IF(B3108="","",IF('CLAIM FORM'!$M$7="",LIST!$A$77,IFERROR(VLOOKUP(B3108,'PHR (Project Hourly Rate)'!B:G,6,FALSE),LIST!$A$78)))</f>
        <v/>
      </c>
    </row>
    <row r="3109" spans="1:12" ht="36" customHeight="1">
      <c r="A3109" s="184">
        <v>3107</v>
      </c>
      <c r="B3109" s="46"/>
      <c r="C3109" s="47"/>
      <c r="D3109" s="48"/>
      <c r="E3109" s="49"/>
      <c r="F3109" s="49"/>
      <c r="G3109" s="41" t="str">
        <f>IF(C3109="","",VLOOKUP(WEEKDAY(C3109),LIST!$A$15:$B$21,2,FALSE))</f>
        <v/>
      </c>
      <c r="H3109" s="42" t="str">
        <f>IF(B3109="","",IF(L3109=LIST!$A$80,LIST!$A$78,IF(L3109=LIST!$A$81,LIST!$A$78,IF(L3109=LIST!$A$82,LIST!$A$78,IF(IFERROR(VLOOKUP(B3109,'PHR (Project Hourly Rate)'!B:G,6,FALSE),LIST!$A$78)=0,LIST!$A$79,L3109)))))</f>
        <v/>
      </c>
      <c r="I3109" s="42" t="str">
        <f>IF(B3109="","",IF(L3109=LIST!$A$75,"",IF(K3109=LIST!$A$76,LIST!$A$76,IF(L3109=LIST!$A$77,"",IF(L3109=LIST!$A$78,"",IF(L3109=LIST!$A$80,"",IF(L3109=LIST!$A$72,"",IF(L3109=LIST!$A$73,"",IF(L3109=LIST!$A$81,"",IF(L3109=LIST!$A$82,"",IF(L3109=LIST!$A$79,"",IF(K3109=LIST!$A$75,LIST!$A$75,ROUND(J3109*L3109,2)))))))))))))</f>
        <v/>
      </c>
      <c r="J3109" s="43">
        <f>IF(D3109="",0,IF(K3109=LIST!$A$75,0,IF(K3109=LIST!$A$76,0,IF(K3109=LIST!$A$77,0,IF(K3109=LIST!$A$78,0,(MIN(D3109,8)-K3109))))))</f>
        <v>0</v>
      </c>
      <c r="K3109" s="185" t="str">
        <f>IF(D3109="","",IF('CLAIM FORM'!$M$7="",0,IF(L3109=LIST!$A$78,0,IF('CLAIM FORM'!$M$7="R&amp;D",0,IF(E3109="",LIST!$A$75,IF(F3109=LIST!$F$30,0,IFERROR(((VLOOKUP(E3109,'TRAINING CODE'!B:D,3,FALSE)*MIN(D3109,8))),LIST!$A$76)))))))</f>
        <v/>
      </c>
      <c r="L3109" s="183" t="str">
        <f>IF(B3109="","",IF('CLAIM FORM'!$M$7="",LIST!$A$77,IFERROR(VLOOKUP(B3109,'PHR (Project Hourly Rate)'!B:G,6,FALSE),LIST!$A$78)))</f>
        <v/>
      </c>
    </row>
    <row r="3110" spans="1:12" ht="36" customHeight="1">
      <c r="A3110" s="184">
        <v>3108</v>
      </c>
      <c r="B3110" s="46"/>
      <c r="C3110" s="47"/>
      <c r="D3110" s="48"/>
      <c r="E3110" s="49"/>
      <c r="F3110" s="49"/>
      <c r="G3110" s="41" t="str">
        <f>IF(C3110="","",VLOOKUP(WEEKDAY(C3110),LIST!$A$15:$B$21,2,FALSE))</f>
        <v/>
      </c>
      <c r="H3110" s="42" t="str">
        <f>IF(B3110="","",IF(L3110=LIST!$A$80,LIST!$A$78,IF(L3110=LIST!$A$81,LIST!$A$78,IF(L3110=LIST!$A$82,LIST!$A$78,IF(IFERROR(VLOOKUP(B3110,'PHR (Project Hourly Rate)'!B:G,6,FALSE),LIST!$A$78)=0,LIST!$A$79,L3110)))))</f>
        <v/>
      </c>
      <c r="I3110" s="42" t="str">
        <f>IF(B3110="","",IF(L3110=LIST!$A$75,"",IF(K3110=LIST!$A$76,LIST!$A$76,IF(L3110=LIST!$A$77,"",IF(L3110=LIST!$A$78,"",IF(L3110=LIST!$A$80,"",IF(L3110=LIST!$A$72,"",IF(L3110=LIST!$A$73,"",IF(L3110=LIST!$A$81,"",IF(L3110=LIST!$A$82,"",IF(L3110=LIST!$A$79,"",IF(K3110=LIST!$A$75,LIST!$A$75,ROUND(J3110*L3110,2)))))))))))))</f>
        <v/>
      </c>
      <c r="J3110" s="43">
        <f>IF(D3110="",0,IF(K3110=LIST!$A$75,0,IF(K3110=LIST!$A$76,0,IF(K3110=LIST!$A$77,0,IF(K3110=LIST!$A$78,0,(MIN(D3110,8)-K3110))))))</f>
        <v>0</v>
      </c>
      <c r="K3110" s="185" t="str">
        <f>IF(D3110="","",IF('CLAIM FORM'!$M$7="",0,IF(L3110=LIST!$A$78,0,IF('CLAIM FORM'!$M$7="R&amp;D",0,IF(E3110="",LIST!$A$75,IF(F3110=LIST!$F$30,0,IFERROR(((VLOOKUP(E3110,'TRAINING CODE'!B:D,3,FALSE)*MIN(D3110,8))),LIST!$A$76)))))))</f>
        <v/>
      </c>
      <c r="L3110" s="183" t="str">
        <f>IF(B3110="","",IF('CLAIM FORM'!$M$7="",LIST!$A$77,IFERROR(VLOOKUP(B3110,'PHR (Project Hourly Rate)'!B:G,6,FALSE),LIST!$A$78)))</f>
        <v/>
      </c>
    </row>
    <row r="3111" spans="1:12" ht="36" customHeight="1">
      <c r="A3111" s="184">
        <v>3109</v>
      </c>
      <c r="B3111" s="46"/>
      <c r="C3111" s="47"/>
      <c r="D3111" s="48"/>
      <c r="E3111" s="49"/>
      <c r="F3111" s="49"/>
      <c r="G3111" s="41" t="str">
        <f>IF(C3111="","",VLOOKUP(WEEKDAY(C3111),LIST!$A$15:$B$21,2,FALSE))</f>
        <v/>
      </c>
      <c r="H3111" s="42" t="str">
        <f>IF(B3111="","",IF(L3111=LIST!$A$80,LIST!$A$78,IF(L3111=LIST!$A$81,LIST!$A$78,IF(L3111=LIST!$A$82,LIST!$A$78,IF(IFERROR(VLOOKUP(B3111,'PHR (Project Hourly Rate)'!B:G,6,FALSE),LIST!$A$78)=0,LIST!$A$79,L3111)))))</f>
        <v/>
      </c>
      <c r="I3111" s="42" t="str">
        <f>IF(B3111="","",IF(L3111=LIST!$A$75,"",IF(K3111=LIST!$A$76,LIST!$A$76,IF(L3111=LIST!$A$77,"",IF(L3111=LIST!$A$78,"",IF(L3111=LIST!$A$80,"",IF(L3111=LIST!$A$72,"",IF(L3111=LIST!$A$73,"",IF(L3111=LIST!$A$81,"",IF(L3111=LIST!$A$82,"",IF(L3111=LIST!$A$79,"",IF(K3111=LIST!$A$75,LIST!$A$75,ROUND(J3111*L3111,2)))))))))))))</f>
        <v/>
      </c>
      <c r="J3111" s="43">
        <f>IF(D3111="",0,IF(K3111=LIST!$A$75,0,IF(K3111=LIST!$A$76,0,IF(K3111=LIST!$A$77,0,IF(K3111=LIST!$A$78,0,(MIN(D3111,8)-K3111))))))</f>
        <v>0</v>
      </c>
      <c r="K3111" s="185" t="str">
        <f>IF(D3111="","",IF('CLAIM FORM'!$M$7="",0,IF(L3111=LIST!$A$78,0,IF('CLAIM FORM'!$M$7="R&amp;D",0,IF(E3111="",LIST!$A$75,IF(F3111=LIST!$F$30,0,IFERROR(((VLOOKUP(E3111,'TRAINING CODE'!B:D,3,FALSE)*MIN(D3111,8))),LIST!$A$76)))))))</f>
        <v/>
      </c>
      <c r="L3111" s="183" t="str">
        <f>IF(B3111="","",IF('CLAIM FORM'!$M$7="",LIST!$A$77,IFERROR(VLOOKUP(B3111,'PHR (Project Hourly Rate)'!B:G,6,FALSE),LIST!$A$78)))</f>
        <v/>
      </c>
    </row>
    <row r="3112" spans="1:12" ht="36" customHeight="1">
      <c r="A3112" s="184">
        <v>3110</v>
      </c>
      <c r="B3112" s="46"/>
      <c r="C3112" s="47"/>
      <c r="D3112" s="48"/>
      <c r="E3112" s="49"/>
      <c r="F3112" s="49"/>
      <c r="G3112" s="41" t="str">
        <f>IF(C3112="","",VLOOKUP(WEEKDAY(C3112),LIST!$A$15:$B$21,2,FALSE))</f>
        <v/>
      </c>
      <c r="H3112" s="42" t="str">
        <f>IF(B3112="","",IF(L3112=LIST!$A$80,LIST!$A$78,IF(L3112=LIST!$A$81,LIST!$A$78,IF(L3112=LIST!$A$82,LIST!$A$78,IF(IFERROR(VLOOKUP(B3112,'PHR (Project Hourly Rate)'!B:G,6,FALSE),LIST!$A$78)=0,LIST!$A$79,L3112)))))</f>
        <v/>
      </c>
      <c r="I3112" s="42" t="str">
        <f>IF(B3112="","",IF(L3112=LIST!$A$75,"",IF(K3112=LIST!$A$76,LIST!$A$76,IF(L3112=LIST!$A$77,"",IF(L3112=LIST!$A$78,"",IF(L3112=LIST!$A$80,"",IF(L3112=LIST!$A$72,"",IF(L3112=LIST!$A$73,"",IF(L3112=LIST!$A$81,"",IF(L3112=LIST!$A$82,"",IF(L3112=LIST!$A$79,"",IF(K3112=LIST!$A$75,LIST!$A$75,ROUND(J3112*L3112,2)))))))))))))</f>
        <v/>
      </c>
      <c r="J3112" s="43">
        <f>IF(D3112="",0,IF(K3112=LIST!$A$75,0,IF(K3112=LIST!$A$76,0,IF(K3112=LIST!$A$77,0,IF(K3112=LIST!$A$78,0,(MIN(D3112,8)-K3112))))))</f>
        <v>0</v>
      </c>
      <c r="K3112" s="185" t="str">
        <f>IF(D3112="","",IF('CLAIM FORM'!$M$7="",0,IF(L3112=LIST!$A$78,0,IF('CLAIM FORM'!$M$7="R&amp;D",0,IF(E3112="",LIST!$A$75,IF(F3112=LIST!$F$30,0,IFERROR(((VLOOKUP(E3112,'TRAINING CODE'!B:D,3,FALSE)*MIN(D3112,8))),LIST!$A$76)))))))</f>
        <v/>
      </c>
      <c r="L3112" s="183" t="str">
        <f>IF(B3112="","",IF('CLAIM FORM'!$M$7="",LIST!$A$77,IFERROR(VLOOKUP(B3112,'PHR (Project Hourly Rate)'!B:G,6,FALSE),LIST!$A$78)))</f>
        <v/>
      </c>
    </row>
    <row r="3113" spans="1:12" ht="36" customHeight="1">
      <c r="A3113" s="184">
        <v>3111</v>
      </c>
      <c r="B3113" s="46"/>
      <c r="C3113" s="47"/>
      <c r="D3113" s="48"/>
      <c r="E3113" s="49"/>
      <c r="F3113" s="49"/>
      <c r="G3113" s="41" t="str">
        <f>IF(C3113="","",VLOOKUP(WEEKDAY(C3113),LIST!$A$15:$B$21,2,FALSE))</f>
        <v/>
      </c>
      <c r="H3113" s="42" t="str">
        <f>IF(B3113="","",IF(L3113=LIST!$A$80,LIST!$A$78,IF(L3113=LIST!$A$81,LIST!$A$78,IF(L3113=LIST!$A$82,LIST!$A$78,IF(IFERROR(VLOOKUP(B3113,'PHR (Project Hourly Rate)'!B:G,6,FALSE),LIST!$A$78)=0,LIST!$A$79,L3113)))))</f>
        <v/>
      </c>
      <c r="I3113" s="42" t="str">
        <f>IF(B3113="","",IF(L3113=LIST!$A$75,"",IF(K3113=LIST!$A$76,LIST!$A$76,IF(L3113=LIST!$A$77,"",IF(L3113=LIST!$A$78,"",IF(L3113=LIST!$A$80,"",IF(L3113=LIST!$A$72,"",IF(L3113=LIST!$A$73,"",IF(L3113=LIST!$A$81,"",IF(L3113=LIST!$A$82,"",IF(L3113=LIST!$A$79,"",IF(K3113=LIST!$A$75,LIST!$A$75,ROUND(J3113*L3113,2)))))))))))))</f>
        <v/>
      </c>
      <c r="J3113" s="43">
        <f>IF(D3113="",0,IF(K3113=LIST!$A$75,0,IF(K3113=LIST!$A$76,0,IF(K3113=LIST!$A$77,0,IF(K3113=LIST!$A$78,0,(MIN(D3113,8)-K3113))))))</f>
        <v>0</v>
      </c>
      <c r="K3113" s="185" t="str">
        <f>IF(D3113="","",IF('CLAIM FORM'!$M$7="",0,IF(L3113=LIST!$A$78,0,IF('CLAIM FORM'!$M$7="R&amp;D",0,IF(E3113="",LIST!$A$75,IF(F3113=LIST!$F$30,0,IFERROR(((VLOOKUP(E3113,'TRAINING CODE'!B:D,3,FALSE)*MIN(D3113,8))),LIST!$A$76)))))))</f>
        <v/>
      </c>
      <c r="L3113" s="183" t="str">
        <f>IF(B3113="","",IF('CLAIM FORM'!$M$7="",LIST!$A$77,IFERROR(VLOOKUP(B3113,'PHR (Project Hourly Rate)'!B:G,6,FALSE),LIST!$A$78)))</f>
        <v/>
      </c>
    </row>
    <row r="3114" spans="1:12" ht="36" customHeight="1">
      <c r="A3114" s="184">
        <v>3112</v>
      </c>
      <c r="B3114" s="46"/>
      <c r="C3114" s="47"/>
      <c r="D3114" s="48"/>
      <c r="E3114" s="49"/>
      <c r="F3114" s="49"/>
      <c r="G3114" s="41" t="str">
        <f>IF(C3114="","",VLOOKUP(WEEKDAY(C3114),LIST!$A$15:$B$21,2,FALSE))</f>
        <v/>
      </c>
      <c r="H3114" s="42" t="str">
        <f>IF(B3114="","",IF(L3114=LIST!$A$80,LIST!$A$78,IF(L3114=LIST!$A$81,LIST!$A$78,IF(L3114=LIST!$A$82,LIST!$A$78,IF(IFERROR(VLOOKUP(B3114,'PHR (Project Hourly Rate)'!B:G,6,FALSE),LIST!$A$78)=0,LIST!$A$79,L3114)))))</f>
        <v/>
      </c>
      <c r="I3114" s="42" t="str">
        <f>IF(B3114="","",IF(L3114=LIST!$A$75,"",IF(K3114=LIST!$A$76,LIST!$A$76,IF(L3114=LIST!$A$77,"",IF(L3114=LIST!$A$78,"",IF(L3114=LIST!$A$80,"",IF(L3114=LIST!$A$72,"",IF(L3114=LIST!$A$73,"",IF(L3114=LIST!$A$81,"",IF(L3114=LIST!$A$82,"",IF(L3114=LIST!$A$79,"",IF(K3114=LIST!$A$75,LIST!$A$75,ROUND(J3114*L3114,2)))))))))))))</f>
        <v/>
      </c>
      <c r="J3114" s="43">
        <f>IF(D3114="",0,IF(K3114=LIST!$A$75,0,IF(K3114=LIST!$A$76,0,IF(K3114=LIST!$A$77,0,IF(K3114=LIST!$A$78,0,(MIN(D3114,8)-K3114))))))</f>
        <v>0</v>
      </c>
      <c r="K3114" s="185" t="str">
        <f>IF(D3114="","",IF('CLAIM FORM'!$M$7="",0,IF(L3114=LIST!$A$78,0,IF('CLAIM FORM'!$M$7="R&amp;D",0,IF(E3114="",LIST!$A$75,IF(F3114=LIST!$F$30,0,IFERROR(((VLOOKUP(E3114,'TRAINING CODE'!B:D,3,FALSE)*MIN(D3114,8))),LIST!$A$76)))))))</f>
        <v/>
      </c>
      <c r="L3114" s="183" t="str">
        <f>IF(B3114="","",IF('CLAIM FORM'!$M$7="",LIST!$A$77,IFERROR(VLOOKUP(B3114,'PHR (Project Hourly Rate)'!B:G,6,FALSE),LIST!$A$78)))</f>
        <v/>
      </c>
    </row>
    <row r="3115" spans="1:12" ht="36" customHeight="1">
      <c r="A3115" s="184">
        <v>3113</v>
      </c>
      <c r="B3115" s="46"/>
      <c r="C3115" s="47"/>
      <c r="D3115" s="48"/>
      <c r="E3115" s="49"/>
      <c r="F3115" s="49"/>
      <c r="G3115" s="41" t="str">
        <f>IF(C3115="","",VLOOKUP(WEEKDAY(C3115),LIST!$A$15:$B$21,2,FALSE))</f>
        <v/>
      </c>
      <c r="H3115" s="42" t="str">
        <f>IF(B3115="","",IF(L3115=LIST!$A$80,LIST!$A$78,IF(L3115=LIST!$A$81,LIST!$A$78,IF(L3115=LIST!$A$82,LIST!$A$78,IF(IFERROR(VLOOKUP(B3115,'PHR (Project Hourly Rate)'!B:G,6,FALSE),LIST!$A$78)=0,LIST!$A$79,L3115)))))</f>
        <v/>
      </c>
      <c r="I3115" s="42" t="str">
        <f>IF(B3115="","",IF(L3115=LIST!$A$75,"",IF(K3115=LIST!$A$76,LIST!$A$76,IF(L3115=LIST!$A$77,"",IF(L3115=LIST!$A$78,"",IF(L3115=LIST!$A$80,"",IF(L3115=LIST!$A$72,"",IF(L3115=LIST!$A$73,"",IF(L3115=LIST!$A$81,"",IF(L3115=LIST!$A$82,"",IF(L3115=LIST!$A$79,"",IF(K3115=LIST!$A$75,LIST!$A$75,ROUND(J3115*L3115,2)))))))))))))</f>
        <v/>
      </c>
      <c r="J3115" s="43">
        <f>IF(D3115="",0,IF(K3115=LIST!$A$75,0,IF(K3115=LIST!$A$76,0,IF(K3115=LIST!$A$77,0,IF(K3115=LIST!$A$78,0,(MIN(D3115,8)-K3115))))))</f>
        <v>0</v>
      </c>
      <c r="K3115" s="185" t="str">
        <f>IF(D3115="","",IF('CLAIM FORM'!$M$7="",0,IF(L3115=LIST!$A$78,0,IF('CLAIM FORM'!$M$7="R&amp;D",0,IF(E3115="",LIST!$A$75,IF(F3115=LIST!$F$30,0,IFERROR(((VLOOKUP(E3115,'TRAINING CODE'!B:D,3,FALSE)*MIN(D3115,8))),LIST!$A$76)))))))</f>
        <v/>
      </c>
      <c r="L3115" s="183" t="str">
        <f>IF(B3115="","",IF('CLAIM FORM'!$M$7="",LIST!$A$77,IFERROR(VLOOKUP(B3115,'PHR (Project Hourly Rate)'!B:G,6,FALSE),LIST!$A$78)))</f>
        <v/>
      </c>
    </row>
    <row r="3116" spans="1:12" ht="36" customHeight="1">
      <c r="A3116" s="184">
        <v>3114</v>
      </c>
      <c r="B3116" s="46"/>
      <c r="C3116" s="47"/>
      <c r="D3116" s="48"/>
      <c r="E3116" s="49"/>
      <c r="F3116" s="49"/>
      <c r="G3116" s="41" t="str">
        <f>IF(C3116="","",VLOOKUP(WEEKDAY(C3116),LIST!$A$15:$B$21,2,FALSE))</f>
        <v/>
      </c>
      <c r="H3116" s="42" t="str">
        <f>IF(B3116="","",IF(L3116=LIST!$A$80,LIST!$A$78,IF(L3116=LIST!$A$81,LIST!$A$78,IF(L3116=LIST!$A$82,LIST!$A$78,IF(IFERROR(VLOOKUP(B3116,'PHR (Project Hourly Rate)'!B:G,6,FALSE),LIST!$A$78)=0,LIST!$A$79,L3116)))))</f>
        <v/>
      </c>
      <c r="I3116" s="42" t="str">
        <f>IF(B3116="","",IF(L3116=LIST!$A$75,"",IF(K3116=LIST!$A$76,LIST!$A$76,IF(L3116=LIST!$A$77,"",IF(L3116=LIST!$A$78,"",IF(L3116=LIST!$A$80,"",IF(L3116=LIST!$A$72,"",IF(L3116=LIST!$A$73,"",IF(L3116=LIST!$A$81,"",IF(L3116=LIST!$A$82,"",IF(L3116=LIST!$A$79,"",IF(K3116=LIST!$A$75,LIST!$A$75,ROUND(J3116*L3116,2)))))))))))))</f>
        <v/>
      </c>
      <c r="J3116" s="43">
        <f>IF(D3116="",0,IF(K3116=LIST!$A$75,0,IF(K3116=LIST!$A$76,0,IF(K3116=LIST!$A$77,0,IF(K3116=LIST!$A$78,0,(MIN(D3116,8)-K3116))))))</f>
        <v>0</v>
      </c>
      <c r="K3116" s="185" t="str">
        <f>IF(D3116="","",IF('CLAIM FORM'!$M$7="",0,IF(L3116=LIST!$A$78,0,IF('CLAIM FORM'!$M$7="R&amp;D",0,IF(E3116="",LIST!$A$75,IF(F3116=LIST!$F$30,0,IFERROR(((VLOOKUP(E3116,'TRAINING CODE'!B:D,3,FALSE)*MIN(D3116,8))),LIST!$A$76)))))))</f>
        <v/>
      </c>
      <c r="L3116" s="183" t="str">
        <f>IF(B3116="","",IF('CLAIM FORM'!$M$7="",LIST!$A$77,IFERROR(VLOOKUP(B3116,'PHR (Project Hourly Rate)'!B:G,6,FALSE),LIST!$A$78)))</f>
        <v/>
      </c>
    </row>
    <row r="3117" spans="1:12" ht="36" customHeight="1">
      <c r="A3117" s="184">
        <v>3115</v>
      </c>
      <c r="B3117" s="46"/>
      <c r="C3117" s="47"/>
      <c r="D3117" s="48"/>
      <c r="E3117" s="49"/>
      <c r="F3117" s="49"/>
      <c r="G3117" s="41" t="str">
        <f>IF(C3117="","",VLOOKUP(WEEKDAY(C3117),LIST!$A$15:$B$21,2,FALSE))</f>
        <v/>
      </c>
      <c r="H3117" s="42" t="str">
        <f>IF(B3117="","",IF(L3117=LIST!$A$80,LIST!$A$78,IF(L3117=LIST!$A$81,LIST!$A$78,IF(L3117=LIST!$A$82,LIST!$A$78,IF(IFERROR(VLOOKUP(B3117,'PHR (Project Hourly Rate)'!B:G,6,FALSE),LIST!$A$78)=0,LIST!$A$79,L3117)))))</f>
        <v/>
      </c>
      <c r="I3117" s="42" t="str">
        <f>IF(B3117="","",IF(L3117=LIST!$A$75,"",IF(K3117=LIST!$A$76,LIST!$A$76,IF(L3117=LIST!$A$77,"",IF(L3117=LIST!$A$78,"",IF(L3117=LIST!$A$80,"",IF(L3117=LIST!$A$72,"",IF(L3117=LIST!$A$73,"",IF(L3117=LIST!$A$81,"",IF(L3117=LIST!$A$82,"",IF(L3117=LIST!$A$79,"",IF(K3117=LIST!$A$75,LIST!$A$75,ROUND(J3117*L3117,2)))))))))))))</f>
        <v/>
      </c>
      <c r="J3117" s="43">
        <f>IF(D3117="",0,IF(K3117=LIST!$A$75,0,IF(K3117=LIST!$A$76,0,IF(K3117=LIST!$A$77,0,IF(K3117=LIST!$A$78,0,(MIN(D3117,8)-K3117))))))</f>
        <v>0</v>
      </c>
      <c r="K3117" s="185" t="str">
        <f>IF(D3117="","",IF('CLAIM FORM'!$M$7="",0,IF(L3117=LIST!$A$78,0,IF('CLAIM FORM'!$M$7="R&amp;D",0,IF(E3117="",LIST!$A$75,IF(F3117=LIST!$F$30,0,IFERROR(((VLOOKUP(E3117,'TRAINING CODE'!B:D,3,FALSE)*MIN(D3117,8))),LIST!$A$76)))))))</f>
        <v/>
      </c>
      <c r="L3117" s="183" t="str">
        <f>IF(B3117="","",IF('CLAIM FORM'!$M$7="",LIST!$A$77,IFERROR(VLOOKUP(B3117,'PHR (Project Hourly Rate)'!B:G,6,FALSE),LIST!$A$78)))</f>
        <v/>
      </c>
    </row>
    <row r="3118" spans="1:12" ht="36" customHeight="1">
      <c r="A3118" s="184">
        <v>3116</v>
      </c>
      <c r="B3118" s="46"/>
      <c r="C3118" s="47"/>
      <c r="D3118" s="48"/>
      <c r="E3118" s="49"/>
      <c r="F3118" s="49"/>
      <c r="G3118" s="41" t="str">
        <f>IF(C3118="","",VLOOKUP(WEEKDAY(C3118),LIST!$A$15:$B$21,2,FALSE))</f>
        <v/>
      </c>
      <c r="H3118" s="42" t="str">
        <f>IF(B3118="","",IF(L3118=LIST!$A$80,LIST!$A$78,IF(L3118=LIST!$A$81,LIST!$A$78,IF(L3118=LIST!$A$82,LIST!$A$78,IF(IFERROR(VLOOKUP(B3118,'PHR (Project Hourly Rate)'!B:G,6,FALSE),LIST!$A$78)=0,LIST!$A$79,L3118)))))</f>
        <v/>
      </c>
      <c r="I3118" s="42" t="str">
        <f>IF(B3118="","",IF(L3118=LIST!$A$75,"",IF(K3118=LIST!$A$76,LIST!$A$76,IF(L3118=LIST!$A$77,"",IF(L3118=LIST!$A$78,"",IF(L3118=LIST!$A$80,"",IF(L3118=LIST!$A$72,"",IF(L3118=LIST!$A$73,"",IF(L3118=LIST!$A$81,"",IF(L3118=LIST!$A$82,"",IF(L3118=LIST!$A$79,"",IF(K3118=LIST!$A$75,LIST!$A$75,ROUND(J3118*L3118,2)))))))))))))</f>
        <v/>
      </c>
      <c r="J3118" s="43">
        <f>IF(D3118="",0,IF(K3118=LIST!$A$75,0,IF(K3118=LIST!$A$76,0,IF(K3118=LIST!$A$77,0,IF(K3118=LIST!$A$78,0,(MIN(D3118,8)-K3118))))))</f>
        <v>0</v>
      </c>
      <c r="K3118" s="185" t="str">
        <f>IF(D3118="","",IF('CLAIM FORM'!$M$7="",0,IF(L3118=LIST!$A$78,0,IF('CLAIM FORM'!$M$7="R&amp;D",0,IF(E3118="",LIST!$A$75,IF(F3118=LIST!$F$30,0,IFERROR(((VLOOKUP(E3118,'TRAINING CODE'!B:D,3,FALSE)*MIN(D3118,8))),LIST!$A$76)))))))</f>
        <v/>
      </c>
      <c r="L3118" s="183" t="str">
        <f>IF(B3118="","",IF('CLAIM FORM'!$M$7="",LIST!$A$77,IFERROR(VLOOKUP(B3118,'PHR (Project Hourly Rate)'!B:G,6,FALSE),LIST!$A$78)))</f>
        <v/>
      </c>
    </row>
    <row r="3119" spans="1:12" ht="36" customHeight="1">
      <c r="A3119" s="184">
        <v>3117</v>
      </c>
      <c r="B3119" s="46"/>
      <c r="C3119" s="47"/>
      <c r="D3119" s="48"/>
      <c r="E3119" s="49"/>
      <c r="F3119" s="49"/>
      <c r="G3119" s="41" t="str">
        <f>IF(C3119="","",VLOOKUP(WEEKDAY(C3119),LIST!$A$15:$B$21,2,FALSE))</f>
        <v/>
      </c>
      <c r="H3119" s="42" t="str">
        <f>IF(B3119="","",IF(L3119=LIST!$A$80,LIST!$A$78,IF(L3119=LIST!$A$81,LIST!$A$78,IF(L3119=LIST!$A$82,LIST!$A$78,IF(IFERROR(VLOOKUP(B3119,'PHR (Project Hourly Rate)'!B:G,6,FALSE),LIST!$A$78)=0,LIST!$A$79,L3119)))))</f>
        <v/>
      </c>
      <c r="I3119" s="42" t="str">
        <f>IF(B3119="","",IF(L3119=LIST!$A$75,"",IF(K3119=LIST!$A$76,LIST!$A$76,IF(L3119=LIST!$A$77,"",IF(L3119=LIST!$A$78,"",IF(L3119=LIST!$A$80,"",IF(L3119=LIST!$A$72,"",IF(L3119=LIST!$A$73,"",IF(L3119=LIST!$A$81,"",IF(L3119=LIST!$A$82,"",IF(L3119=LIST!$A$79,"",IF(K3119=LIST!$A$75,LIST!$A$75,ROUND(J3119*L3119,2)))))))))))))</f>
        <v/>
      </c>
      <c r="J3119" s="43">
        <f>IF(D3119="",0,IF(K3119=LIST!$A$75,0,IF(K3119=LIST!$A$76,0,IF(K3119=LIST!$A$77,0,IF(K3119=LIST!$A$78,0,(MIN(D3119,8)-K3119))))))</f>
        <v>0</v>
      </c>
      <c r="K3119" s="185" t="str">
        <f>IF(D3119="","",IF('CLAIM FORM'!$M$7="",0,IF(L3119=LIST!$A$78,0,IF('CLAIM FORM'!$M$7="R&amp;D",0,IF(E3119="",LIST!$A$75,IF(F3119=LIST!$F$30,0,IFERROR(((VLOOKUP(E3119,'TRAINING CODE'!B:D,3,FALSE)*MIN(D3119,8))),LIST!$A$76)))))))</f>
        <v/>
      </c>
      <c r="L3119" s="183" t="str">
        <f>IF(B3119="","",IF('CLAIM FORM'!$M$7="",LIST!$A$77,IFERROR(VLOOKUP(B3119,'PHR (Project Hourly Rate)'!B:G,6,FALSE),LIST!$A$78)))</f>
        <v/>
      </c>
    </row>
    <row r="3120" spans="1:12" ht="36" customHeight="1">
      <c r="A3120" s="184">
        <v>3118</v>
      </c>
      <c r="B3120" s="46"/>
      <c r="C3120" s="47"/>
      <c r="D3120" s="48"/>
      <c r="E3120" s="49"/>
      <c r="F3120" s="49"/>
      <c r="G3120" s="41" t="str">
        <f>IF(C3120="","",VLOOKUP(WEEKDAY(C3120),LIST!$A$15:$B$21,2,FALSE))</f>
        <v/>
      </c>
      <c r="H3120" s="42" t="str">
        <f>IF(B3120="","",IF(L3120=LIST!$A$80,LIST!$A$78,IF(L3120=LIST!$A$81,LIST!$A$78,IF(L3120=LIST!$A$82,LIST!$A$78,IF(IFERROR(VLOOKUP(B3120,'PHR (Project Hourly Rate)'!B:G,6,FALSE),LIST!$A$78)=0,LIST!$A$79,L3120)))))</f>
        <v/>
      </c>
      <c r="I3120" s="42" t="str">
        <f>IF(B3120="","",IF(L3120=LIST!$A$75,"",IF(K3120=LIST!$A$76,LIST!$A$76,IF(L3120=LIST!$A$77,"",IF(L3120=LIST!$A$78,"",IF(L3120=LIST!$A$80,"",IF(L3120=LIST!$A$72,"",IF(L3120=LIST!$A$73,"",IF(L3120=LIST!$A$81,"",IF(L3120=LIST!$A$82,"",IF(L3120=LIST!$A$79,"",IF(K3120=LIST!$A$75,LIST!$A$75,ROUND(J3120*L3120,2)))))))))))))</f>
        <v/>
      </c>
      <c r="J3120" s="43">
        <f>IF(D3120="",0,IF(K3120=LIST!$A$75,0,IF(K3120=LIST!$A$76,0,IF(K3120=LIST!$A$77,0,IF(K3120=LIST!$A$78,0,(MIN(D3120,8)-K3120))))))</f>
        <v>0</v>
      </c>
      <c r="K3120" s="185" t="str">
        <f>IF(D3120="","",IF('CLAIM FORM'!$M$7="",0,IF(L3120=LIST!$A$78,0,IF('CLAIM FORM'!$M$7="R&amp;D",0,IF(E3120="",LIST!$A$75,IF(F3120=LIST!$F$30,0,IFERROR(((VLOOKUP(E3120,'TRAINING CODE'!B:D,3,FALSE)*MIN(D3120,8))),LIST!$A$76)))))))</f>
        <v/>
      </c>
      <c r="L3120" s="183" t="str">
        <f>IF(B3120="","",IF('CLAIM FORM'!$M$7="",LIST!$A$77,IFERROR(VLOOKUP(B3120,'PHR (Project Hourly Rate)'!B:G,6,FALSE),LIST!$A$78)))</f>
        <v/>
      </c>
    </row>
    <row r="3121" spans="1:12" ht="36" customHeight="1">
      <c r="A3121" s="184">
        <v>3119</v>
      </c>
      <c r="B3121" s="46"/>
      <c r="C3121" s="47"/>
      <c r="D3121" s="48"/>
      <c r="E3121" s="49"/>
      <c r="F3121" s="49"/>
      <c r="G3121" s="41" t="str">
        <f>IF(C3121="","",VLOOKUP(WEEKDAY(C3121),LIST!$A$15:$B$21,2,FALSE))</f>
        <v/>
      </c>
      <c r="H3121" s="42" t="str">
        <f>IF(B3121="","",IF(L3121=LIST!$A$80,LIST!$A$78,IF(L3121=LIST!$A$81,LIST!$A$78,IF(L3121=LIST!$A$82,LIST!$A$78,IF(IFERROR(VLOOKUP(B3121,'PHR (Project Hourly Rate)'!B:G,6,FALSE),LIST!$A$78)=0,LIST!$A$79,L3121)))))</f>
        <v/>
      </c>
      <c r="I3121" s="42" t="str">
        <f>IF(B3121="","",IF(L3121=LIST!$A$75,"",IF(K3121=LIST!$A$76,LIST!$A$76,IF(L3121=LIST!$A$77,"",IF(L3121=LIST!$A$78,"",IF(L3121=LIST!$A$80,"",IF(L3121=LIST!$A$72,"",IF(L3121=LIST!$A$73,"",IF(L3121=LIST!$A$81,"",IF(L3121=LIST!$A$82,"",IF(L3121=LIST!$A$79,"",IF(K3121=LIST!$A$75,LIST!$A$75,ROUND(J3121*L3121,2)))))))))))))</f>
        <v/>
      </c>
      <c r="J3121" s="43">
        <f>IF(D3121="",0,IF(K3121=LIST!$A$75,0,IF(K3121=LIST!$A$76,0,IF(K3121=LIST!$A$77,0,IF(K3121=LIST!$A$78,0,(MIN(D3121,8)-K3121))))))</f>
        <v>0</v>
      </c>
      <c r="K3121" s="185" t="str">
        <f>IF(D3121="","",IF('CLAIM FORM'!$M$7="",0,IF(L3121=LIST!$A$78,0,IF('CLAIM FORM'!$M$7="R&amp;D",0,IF(E3121="",LIST!$A$75,IF(F3121=LIST!$F$30,0,IFERROR(((VLOOKUP(E3121,'TRAINING CODE'!B:D,3,FALSE)*MIN(D3121,8))),LIST!$A$76)))))))</f>
        <v/>
      </c>
      <c r="L3121" s="183" t="str">
        <f>IF(B3121="","",IF('CLAIM FORM'!$M$7="",LIST!$A$77,IFERROR(VLOOKUP(B3121,'PHR (Project Hourly Rate)'!B:G,6,FALSE),LIST!$A$78)))</f>
        <v/>
      </c>
    </row>
    <row r="3122" spans="1:12" ht="36" customHeight="1">
      <c r="A3122" s="184">
        <v>3120</v>
      </c>
      <c r="B3122" s="46"/>
      <c r="C3122" s="47"/>
      <c r="D3122" s="48"/>
      <c r="E3122" s="49"/>
      <c r="F3122" s="49"/>
      <c r="G3122" s="41" t="str">
        <f>IF(C3122="","",VLOOKUP(WEEKDAY(C3122),LIST!$A$15:$B$21,2,FALSE))</f>
        <v/>
      </c>
      <c r="H3122" s="42" t="str">
        <f>IF(B3122="","",IF(L3122=LIST!$A$80,LIST!$A$78,IF(L3122=LIST!$A$81,LIST!$A$78,IF(L3122=LIST!$A$82,LIST!$A$78,IF(IFERROR(VLOOKUP(B3122,'PHR (Project Hourly Rate)'!B:G,6,FALSE),LIST!$A$78)=0,LIST!$A$79,L3122)))))</f>
        <v/>
      </c>
      <c r="I3122" s="42" t="str">
        <f>IF(B3122="","",IF(L3122=LIST!$A$75,"",IF(K3122=LIST!$A$76,LIST!$A$76,IF(L3122=LIST!$A$77,"",IF(L3122=LIST!$A$78,"",IF(L3122=LIST!$A$80,"",IF(L3122=LIST!$A$72,"",IF(L3122=LIST!$A$73,"",IF(L3122=LIST!$A$81,"",IF(L3122=LIST!$A$82,"",IF(L3122=LIST!$A$79,"",IF(K3122=LIST!$A$75,LIST!$A$75,ROUND(J3122*L3122,2)))))))))))))</f>
        <v/>
      </c>
      <c r="J3122" s="43">
        <f>IF(D3122="",0,IF(K3122=LIST!$A$75,0,IF(K3122=LIST!$A$76,0,IF(K3122=LIST!$A$77,0,IF(K3122=LIST!$A$78,0,(MIN(D3122,8)-K3122))))))</f>
        <v>0</v>
      </c>
      <c r="K3122" s="185" t="str">
        <f>IF(D3122="","",IF('CLAIM FORM'!$M$7="",0,IF(L3122=LIST!$A$78,0,IF('CLAIM FORM'!$M$7="R&amp;D",0,IF(E3122="",LIST!$A$75,IF(F3122=LIST!$F$30,0,IFERROR(((VLOOKUP(E3122,'TRAINING CODE'!B:D,3,FALSE)*MIN(D3122,8))),LIST!$A$76)))))))</f>
        <v/>
      </c>
      <c r="L3122" s="183" t="str">
        <f>IF(B3122="","",IF('CLAIM FORM'!$M$7="",LIST!$A$77,IFERROR(VLOOKUP(B3122,'PHR (Project Hourly Rate)'!B:G,6,FALSE),LIST!$A$78)))</f>
        <v/>
      </c>
    </row>
    <row r="3123" spans="1:12" ht="36" customHeight="1">
      <c r="A3123" s="184">
        <v>3121</v>
      </c>
      <c r="B3123" s="46"/>
      <c r="C3123" s="47"/>
      <c r="D3123" s="48"/>
      <c r="E3123" s="49"/>
      <c r="F3123" s="49"/>
      <c r="G3123" s="41" t="str">
        <f>IF(C3123="","",VLOOKUP(WEEKDAY(C3123),LIST!$A$15:$B$21,2,FALSE))</f>
        <v/>
      </c>
      <c r="H3123" s="42" t="str">
        <f>IF(B3123="","",IF(L3123=LIST!$A$80,LIST!$A$78,IF(L3123=LIST!$A$81,LIST!$A$78,IF(L3123=LIST!$A$82,LIST!$A$78,IF(IFERROR(VLOOKUP(B3123,'PHR (Project Hourly Rate)'!B:G,6,FALSE),LIST!$A$78)=0,LIST!$A$79,L3123)))))</f>
        <v/>
      </c>
      <c r="I3123" s="42" t="str">
        <f>IF(B3123="","",IF(L3123=LIST!$A$75,"",IF(K3123=LIST!$A$76,LIST!$A$76,IF(L3123=LIST!$A$77,"",IF(L3123=LIST!$A$78,"",IF(L3123=LIST!$A$80,"",IF(L3123=LIST!$A$72,"",IF(L3123=LIST!$A$73,"",IF(L3123=LIST!$A$81,"",IF(L3123=LIST!$A$82,"",IF(L3123=LIST!$A$79,"",IF(K3123=LIST!$A$75,LIST!$A$75,ROUND(J3123*L3123,2)))))))))))))</f>
        <v/>
      </c>
      <c r="J3123" s="43">
        <f>IF(D3123="",0,IF(K3123=LIST!$A$75,0,IF(K3123=LIST!$A$76,0,IF(K3123=LIST!$A$77,0,IF(K3123=LIST!$A$78,0,(MIN(D3123,8)-K3123))))))</f>
        <v>0</v>
      </c>
      <c r="K3123" s="185" t="str">
        <f>IF(D3123="","",IF('CLAIM FORM'!$M$7="",0,IF(L3123=LIST!$A$78,0,IF('CLAIM FORM'!$M$7="R&amp;D",0,IF(E3123="",LIST!$A$75,IF(F3123=LIST!$F$30,0,IFERROR(((VLOOKUP(E3123,'TRAINING CODE'!B:D,3,FALSE)*MIN(D3123,8))),LIST!$A$76)))))))</f>
        <v/>
      </c>
      <c r="L3123" s="183" t="str">
        <f>IF(B3123="","",IF('CLAIM FORM'!$M$7="",LIST!$A$77,IFERROR(VLOOKUP(B3123,'PHR (Project Hourly Rate)'!B:G,6,FALSE),LIST!$A$78)))</f>
        <v/>
      </c>
    </row>
    <row r="3124" spans="1:12" ht="36" customHeight="1">
      <c r="A3124" s="184">
        <v>3122</v>
      </c>
      <c r="B3124" s="46"/>
      <c r="C3124" s="47"/>
      <c r="D3124" s="48"/>
      <c r="E3124" s="49"/>
      <c r="F3124" s="49"/>
      <c r="G3124" s="41" t="str">
        <f>IF(C3124="","",VLOOKUP(WEEKDAY(C3124),LIST!$A$15:$B$21,2,FALSE))</f>
        <v/>
      </c>
      <c r="H3124" s="42" t="str">
        <f>IF(B3124="","",IF(L3124=LIST!$A$80,LIST!$A$78,IF(L3124=LIST!$A$81,LIST!$A$78,IF(L3124=LIST!$A$82,LIST!$A$78,IF(IFERROR(VLOOKUP(B3124,'PHR (Project Hourly Rate)'!B:G,6,FALSE),LIST!$A$78)=0,LIST!$A$79,L3124)))))</f>
        <v/>
      </c>
      <c r="I3124" s="42" t="str">
        <f>IF(B3124="","",IF(L3124=LIST!$A$75,"",IF(K3124=LIST!$A$76,LIST!$A$76,IF(L3124=LIST!$A$77,"",IF(L3124=LIST!$A$78,"",IF(L3124=LIST!$A$80,"",IF(L3124=LIST!$A$72,"",IF(L3124=LIST!$A$73,"",IF(L3124=LIST!$A$81,"",IF(L3124=LIST!$A$82,"",IF(L3124=LIST!$A$79,"",IF(K3124=LIST!$A$75,LIST!$A$75,ROUND(J3124*L3124,2)))))))))))))</f>
        <v/>
      </c>
      <c r="J3124" s="43">
        <f>IF(D3124="",0,IF(K3124=LIST!$A$75,0,IF(K3124=LIST!$A$76,0,IF(K3124=LIST!$A$77,0,IF(K3124=LIST!$A$78,0,(MIN(D3124,8)-K3124))))))</f>
        <v>0</v>
      </c>
      <c r="K3124" s="185" t="str">
        <f>IF(D3124="","",IF('CLAIM FORM'!$M$7="",0,IF(L3124=LIST!$A$78,0,IF('CLAIM FORM'!$M$7="R&amp;D",0,IF(E3124="",LIST!$A$75,IF(F3124=LIST!$F$30,0,IFERROR(((VLOOKUP(E3124,'TRAINING CODE'!B:D,3,FALSE)*MIN(D3124,8))),LIST!$A$76)))))))</f>
        <v/>
      </c>
      <c r="L3124" s="183" t="str">
        <f>IF(B3124="","",IF('CLAIM FORM'!$M$7="",LIST!$A$77,IFERROR(VLOOKUP(B3124,'PHR (Project Hourly Rate)'!B:G,6,FALSE),LIST!$A$78)))</f>
        <v/>
      </c>
    </row>
    <row r="3125" spans="1:12" ht="36" customHeight="1">
      <c r="A3125" s="184">
        <v>3123</v>
      </c>
      <c r="B3125" s="46"/>
      <c r="C3125" s="47"/>
      <c r="D3125" s="48"/>
      <c r="E3125" s="49"/>
      <c r="F3125" s="49"/>
      <c r="G3125" s="41" t="str">
        <f>IF(C3125="","",VLOOKUP(WEEKDAY(C3125),LIST!$A$15:$B$21,2,FALSE))</f>
        <v/>
      </c>
      <c r="H3125" s="42" t="str">
        <f>IF(B3125="","",IF(L3125=LIST!$A$80,LIST!$A$78,IF(L3125=LIST!$A$81,LIST!$A$78,IF(L3125=LIST!$A$82,LIST!$A$78,IF(IFERROR(VLOOKUP(B3125,'PHR (Project Hourly Rate)'!B:G,6,FALSE),LIST!$A$78)=0,LIST!$A$79,L3125)))))</f>
        <v/>
      </c>
      <c r="I3125" s="42" t="str">
        <f>IF(B3125="","",IF(L3125=LIST!$A$75,"",IF(K3125=LIST!$A$76,LIST!$A$76,IF(L3125=LIST!$A$77,"",IF(L3125=LIST!$A$78,"",IF(L3125=LIST!$A$80,"",IF(L3125=LIST!$A$72,"",IF(L3125=LIST!$A$73,"",IF(L3125=LIST!$A$81,"",IF(L3125=LIST!$A$82,"",IF(L3125=LIST!$A$79,"",IF(K3125=LIST!$A$75,LIST!$A$75,ROUND(J3125*L3125,2)))))))))))))</f>
        <v/>
      </c>
      <c r="J3125" s="43">
        <f>IF(D3125="",0,IF(K3125=LIST!$A$75,0,IF(K3125=LIST!$A$76,0,IF(K3125=LIST!$A$77,0,IF(K3125=LIST!$A$78,0,(MIN(D3125,8)-K3125))))))</f>
        <v>0</v>
      </c>
      <c r="K3125" s="185" t="str">
        <f>IF(D3125="","",IF('CLAIM FORM'!$M$7="",0,IF(L3125=LIST!$A$78,0,IF('CLAIM FORM'!$M$7="R&amp;D",0,IF(E3125="",LIST!$A$75,IF(F3125=LIST!$F$30,0,IFERROR(((VLOOKUP(E3125,'TRAINING CODE'!B:D,3,FALSE)*MIN(D3125,8))),LIST!$A$76)))))))</f>
        <v/>
      </c>
      <c r="L3125" s="183" t="str">
        <f>IF(B3125="","",IF('CLAIM FORM'!$M$7="",LIST!$A$77,IFERROR(VLOOKUP(B3125,'PHR (Project Hourly Rate)'!B:G,6,FALSE),LIST!$A$78)))</f>
        <v/>
      </c>
    </row>
    <row r="3126" spans="1:12" ht="36" customHeight="1">
      <c r="A3126" s="184">
        <v>3124</v>
      </c>
      <c r="B3126" s="46"/>
      <c r="C3126" s="47"/>
      <c r="D3126" s="48"/>
      <c r="E3126" s="49"/>
      <c r="F3126" s="49"/>
      <c r="G3126" s="41" t="str">
        <f>IF(C3126="","",VLOOKUP(WEEKDAY(C3126),LIST!$A$15:$B$21,2,FALSE))</f>
        <v/>
      </c>
      <c r="H3126" s="42" t="str">
        <f>IF(B3126="","",IF(L3126=LIST!$A$80,LIST!$A$78,IF(L3126=LIST!$A$81,LIST!$A$78,IF(L3126=LIST!$A$82,LIST!$A$78,IF(IFERROR(VLOOKUP(B3126,'PHR (Project Hourly Rate)'!B:G,6,FALSE),LIST!$A$78)=0,LIST!$A$79,L3126)))))</f>
        <v/>
      </c>
      <c r="I3126" s="42" t="str">
        <f>IF(B3126="","",IF(L3126=LIST!$A$75,"",IF(K3126=LIST!$A$76,LIST!$A$76,IF(L3126=LIST!$A$77,"",IF(L3126=LIST!$A$78,"",IF(L3126=LIST!$A$80,"",IF(L3126=LIST!$A$72,"",IF(L3126=LIST!$A$73,"",IF(L3126=LIST!$A$81,"",IF(L3126=LIST!$A$82,"",IF(L3126=LIST!$A$79,"",IF(K3126=LIST!$A$75,LIST!$A$75,ROUND(J3126*L3126,2)))))))))))))</f>
        <v/>
      </c>
      <c r="J3126" s="43">
        <f>IF(D3126="",0,IF(K3126=LIST!$A$75,0,IF(K3126=LIST!$A$76,0,IF(K3126=LIST!$A$77,0,IF(K3126=LIST!$A$78,0,(MIN(D3126,8)-K3126))))))</f>
        <v>0</v>
      </c>
      <c r="K3126" s="185" t="str">
        <f>IF(D3126="","",IF('CLAIM FORM'!$M$7="",0,IF(L3126=LIST!$A$78,0,IF('CLAIM FORM'!$M$7="R&amp;D",0,IF(E3126="",LIST!$A$75,IF(F3126=LIST!$F$30,0,IFERROR(((VLOOKUP(E3126,'TRAINING CODE'!B:D,3,FALSE)*MIN(D3126,8))),LIST!$A$76)))))))</f>
        <v/>
      </c>
      <c r="L3126" s="183" t="str">
        <f>IF(B3126="","",IF('CLAIM FORM'!$M$7="",LIST!$A$77,IFERROR(VLOOKUP(B3126,'PHR (Project Hourly Rate)'!B:G,6,FALSE),LIST!$A$78)))</f>
        <v/>
      </c>
    </row>
    <row r="3127" spans="1:12" ht="36" customHeight="1">
      <c r="A3127" s="184">
        <v>3125</v>
      </c>
      <c r="B3127" s="46"/>
      <c r="C3127" s="47"/>
      <c r="D3127" s="48"/>
      <c r="E3127" s="49"/>
      <c r="F3127" s="49"/>
      <c r="G3127" s="41" t="str">
        <f>IF(C3127="","",VLOOKUP(WEEKDAY(C3127),LIST!$A$15:$B$21,2,FALSE))</f>
        <v/>
      </c>
      <c r="H3127" s="42" t="str">
        <f>IF(B3127="","",IF(L3127=LIST!$A$80,LIST!$A$78,IF(L3127=LIST!$A$81,LIST!$A$78,IF(L3127=LIST!$A$82,LIST!$A$78,IF(IFERROR(VLOOKUP(B3127,'PHR (Project Hourly Rate)'!B:G,6,FALSE),LIST!$A$78)=0,LIST!$A$79,L3127)))))</f>
        <v/>
      </c>
      <c r="I3127" s="42" t="str">
        <f>IF(B3127="","",IF(L3127=LIST!$A$75,"",IF(K3127=LIST!$A$76,LIST!$A$76,IF(L3127=LIST!$A$77,"",IF(L3127=LIST!$A$78,"",IF(L3127=LIST!$A$80,"",IF(L3127=LIST!$A$72,"",IF(L3127=LIST!$A$73,"",IF(L3127=LIST!$A$81,"",IF(L3127=LIST!$A$82,"",IF(L3127=LIST!$A$79,"",IF(K3127=LIST!$A$75,LIST!$A$75,ROUND(J3127*L3127,2)))))))))))))</f>
        <v/>
      </c>
      <c r="J3127" s="43">
        <f>IF(D3127="",0,IF(K3127=LIST!$A$75,0,IF(K3127=LIST!$A$76,0,IF(K3127=LIST!$A$77,0,IF(K3127=LIST!$A$78,0,(MIN(D3127,8)-K3127))))))</f>
        <v>0</v>
      </c>
      <c r="K3127" s="185" t="str">
        <f>IF(D3127="","",IF('CLAIM FORM'!$M$7="",0,IF(L3127=LIST!$A$78,0,IF('CLAIM FORM'!$M$7="R&amp;D",0,IF(E3127="",LIST!$A$75,IF(F3127=LIST!$F$30,0,IFERROR(((VLOOKUP(E3127,'TRAINING CODE'!B:D,3,FALSE)*MIN(D3127,8))),LIST!$A$76)))))))</f>
        <v/>
      </c>
      <c r="L3127" s="183" t="str">
        <f>IF(B3127="","",IF('CLAIM FORM'!$M$7="",LIST!$A$77,IFERROR(VLOOKUP(B3127,'PHR (Project Hourly Rate)'!B:G,6,FALSE),LIST!$A$78)))</f>
        <v/>
      </c>
    </row>
    <row r="3128" spans="1:12" ht="36" customHeight="1">
      <c r="A3128" s="184">
        <v>3126</v>
      </c>
      <c r="B3128" s="46"/>
      <c r="C3128" s="47"/>
      <c r="D3128" s="48"/>
      <c r="E3128" s="49"/>
      <c r="F3128" s="49"/>
      <c r="G3128" s="41" t="str">
        <f>IF(C3128="","",VLOOKUP(WEEKDAY(C3128),LIST!$A$15:$B$21,2,FALSE))</f>
        <v/>
      </c>
      <c r="H3128" s="42" t="str">
        <f>IF(B3128="","",IF(L3128=LIST!$A$80,LIST!$A$78,IF(L3128=LIST!$A$81,LIST!$A$78,IF(L3128=LIST!$A$82,LIST!$A$78,IF(IFERROR(VLOOKUP(B3128,'PHR (Project Hourly Rate)'!B:G,6,FALSE),LIST!$A$78)=0,LIST!$A$79,L3128)))))</f>
        <v/>
      </c>
      <c r="I3128" s="42" t="str">
        <f>IF(B3128="","",IF(L3128=LIST!$A$75,"",IF(K3128=LIST!$A$76,LIST!$A$76,IF(L3128=LIST!$A$77,"",IF(L3128=LIST!$A$78,"",IF(L3128=LIST!$A$80,"",IF(L3128=LIST!$A$72,"",IF(L3128=LIST!$A$73,"",IF(L3128=LIST!$A$81,"",IF(L3128=LIST!$A$82,"",IF(L3128=LIST!$A$79,"",IF(K3128=LIST!$A$75,LIST!$A$75,ROUND(J3128*L3128,2)))))))))))))</f>
        <v/>
      </c>
      <c r="J3128" s="43">
        <f>IF(D3128="",0,IF(K3128=LIST!$A$75,0,IF(K3128=LIST!$A$76,0,IF(K3128=LIST!$A$77,0,IF(K3128=LIST!$A$78,0,(MIN(D3128,8)-K3128))))))</f>
        <v>0</v>
      </c>
      <c r="K3128" s="185" t="str">
        <f>IF(D3128="","",IF('CLAIM FORM'!$M$7="",0,IF(L3128=LIST!$A$78,0,IF('CLAIM FORM'!$M$7="R&amp;D",0,IF(E3128="",LIST!$A$75,IF(F3128=LIST!$F$30,0,IFERROR(((VLOOKUP(E3128,'TRAINING CODE'!B:D,3,FALSE)*MIN(D3128,8))),LIST!$A$76)))))))</f>
        <v/>
      </c>
      <c r="L3128" s="183" t="str">
        <f>IF(B3128="","",IF('CLAIM FORM'!$M$7="",LIST!$A$77,IFERROR(VLOOKUP(B3128,'PHR (Project Hourly Rate)'!B:G,6,FALSE),LIST!$A$78)))</f>
        <v/>
      </c>
    </row>
    <row r="3129" spans="1:12" ht="36" customHeight="1">
      <c r="A3129" s="184">
        <v>3127</v>
      </c>
      <c r="B3129" s="46"/>
      <c r="C3129" s="47"/>
      <c r="D3129" s="48"/>
      <c r="E3129" s="49"/>
      <c r="F3129" s="49"/>
      <c r="G3129" s="41" t="str">
        <f>IF(C3129="","",VLOOKUP(WEEKDAY(C3129),LIST!$A$15:$B$21,2,FALSE))</f>
        <v/>
      </c>
      <c r="H3129" s="42" t="str">
        <f>IF(B3129="","",IF(L3129=LIST!$A$80,LIST!$A$78,IF(L3129=LIST!$A$81,LIST!$A$78,IF(L3129=LIST!$A$82,LIST!$A$78,IF(IFERROR(VLOOKUP(B3129,'PHR (Project Hourly Rate)'!B:G,6,FALSE),LIST!$A$78)=0,LIST!$A$79,L3129)))))</f>
        <v/>
      </c>
      <c r="I3129" s="42" t="str">
        <f>IF(B3129="","",IF(L3129=LIST!$A$75,"",IF(K3129=LIST!$A$76,LIST!$A$76,IF(L3129=LIST!$A$77,"",IF(L3129=LIST!$A$78,"",IF(L3129=LIST!$A$80,"",IF(L3129=LIST!$A$72,"",IF(L3129=LIST!$A$73,"",IF(L3129=LIST!$A$81,"",IF(L3129=LIST!$A$82,"",IF(L3129=LIST!$A$79,"",IF(K3129=LIST!$A$75,LIST!$A$75,ROUND(J3129*L3129,2)))))))))))))</f>
        <v/>
      </c>
      <c r="J3129" s="43">
        <f>IF(D3129="",0,IF(K3129=LIST!$A$75,0,IF(K3129=LIST!$A$76,0,IF(K3129=LIST!$A$77,0,IF(K3129=LIST!$A$78,0,(MIN(D3129,8)-K3129))))))</f>
        <v>0</v>
      </c>
      <c r="K3129" s="185" t="str">
        <f>IF(D3129="","",IF('CLAIM FORM'!$M$7="",0,IF(L3129=LIST!$A$78,0,IF('CLAIM FORM'!$M$7="R&amp;D",0,IF(E3129="",LIST!$A$75,IF(F3129=LIST!$F$30,0,IFERROR(((VLOOKUP(E3129,'TRAINING CODE'!B:D,3,FALSE)*MIN(D3129,8))),LIST!$A$76)))))))</f>
        <v/>
      </c>
      <c r="L3129" s="183" t="str">
        <f>IF(B3129="","",IF('CLAIM FORM'!$M$7="",LIST!$A$77,IFERROR(VLOOKUP(B3129,'PHR (Project Hourly Rate)'!B:G,6,FALSE),LIST!$A$78)))</f>
        <v/>
      </c>
    </row>
    <row r="3130" spans="1:12" ht="36" customHeight="1">
      <c r="A3130" s="184">
        <v>3128</v>
      </c>
      <c r="B3130" s="46"/>
      <c r="C3130" s="47"/>
      <c r="D3130" s="48"/>
      <c r="E3130" s="49"/>
      <c r="F3130" s="49"/>
      <c r="G3130" s="41" t="str">
        <f>IF(C3130="","",VLOOKUP(WEEKDAY(C3130),LIST!$A$15:$B$21,2,FALSE))</f>
        <v/>
      </c>
      <c r="H3130" s="42" t="str">
        <f>IF(B3130="","",IF(L3130=LIST!$A$80,LIST!$A$78,IF(L3130=LIST!$A$81,LIST!$A$78,IF(L3130=LIST!$A$82,LIST!$A$78,IF(IFERROR(VLOOKUP(B3130,'PHR (Project Hourly Rate)'!B:G,6,FALSE),LIST!$A$78)=0,LIST!$A$79,L3130)))))</f>
        <v/>
      </c>
      <c r="I3130" s="42" t="str">
        <f>IF(B3130="","",IF(L3130=LIST!$A$75,"",IF(K3130=LIST!$A$76,LIST!$A$76,IF(L3130=LIST!$A$77,"",IF(L3130=LIST!$A$78,"",IF(L3130=LIST!$A$80,"",IF(L3130=LIST!$A$72,"",IF(L3130=LIST!$A$73,"",IF(L3130=LIST!$A$81,"",IF(L3130=LIST!$A$82,"",IF(L3130=LIST!$A$79,"",IF(K3130=LIST!$A$75,LIST!$A$75,ROUND(J3130*L3130,2)))))))))))))</f>
        <v/>
      </c>
      <c r="J3130" s="43">
        <f>IF(D3130="",0,IF(K3130=LIST!$A$75,0,IF(K3130=LIST!$A$76,0,IF(K3130=LIST!$A$77,0,IF(K3130=LIST!$A$78,0,(MIN(D3130,8)-K3130))))))</f>
        <v>0</v>
      </c>
      <c r="K3130" s="185" t="str">
        <f>IF(D3130="","",IF('CLAIM FORM'!$M$7="",0,IF(L3130=LIST!$A$78,0,IF('CLAIM FORM'!$M$7="R&amp;D",0,IF(E3130="",LIST!$A$75,IF(F3130=LIST!$F$30,0,IFERROR(((VLOOKUP(E3130,'TRAINING CODE'!B:D,3,FALSE)*MIN(D3130,8))),LIST!$A$76)))))))</f>
        <v/>
      </c>
      <c r="L3130" s="183" t="str">
        <f>IF(B3130="","",IF('CLAIM FORM'!$M$7="",LIST!$A$77,IFERROR(VLOOKUP(B3130,'PHR (Project Hourly Rate)'!B:G,6,FALSE),LIST!$A$78)))</f>
        <v/>
      </c>
    </row>
    <row r="3131" spans="1:12" ht="36" customHeight="1">
      <c r="A3131" s="184">
        <v>3129</v>
      </c>
      <c r="B3131" s="46"/>
      <c r="C3131" s="47"/>
      <c r="D3131" s="48"/>
      <c r="E3131" s="49"/>
      <c r="F3131" s="49"/>
      <c r="G3131" s="41" t="str">
        <f>IF(C3131="","",VLOOKUP(WEEKDAY(C3131),LIST!$A$15:$B$21,2,FALSE))</f>
        <v/>
      </c>
      <c r="H3131" s="42" t="str">
        <f>IF(B3131="","",IF(L3131=LIST!$A$80,LIST!$A$78,IF(L3131=LIST!$A$81,LIST!$A$78,IF(L3131=LIST!$A$82,LIST!$A$78,IF(IFERROR(VLOOKUP(B3131,'PHR (Project Hourly Rate)'!B:G,6,FALSE),LIST!$A$78)=0,LIST!$A$79,L3131)))))</f>
        <v/>
      </c>
      <c r="I3131" s="42" t="str">
        <f>IF(B3131="","",IF(L3131=LIST!$A$75,"",IF(K3131=LIST!$A$76,LIST!$A$76,IF(L3131=LIST!$A$77,"",IF(L3131=LIST!$A$78,"",IF(L3131=LIST!$A$80,"",IF(L3131=LIST!$A$72,"",IF(L3131=LIST!$A$73,"",IF(L3131=LIST!$A$81,"",IF(L3131=LIST!$A$82,"",IF(L3131=LIST!$A$79,"",IF(K3131=LIST!$A$75,LIST!$A$75,ROUND(J3131*L3131,2)))))))))))))</f>
        <v/>
      </c>
      <c r="J3131" s="43">
        <f>IF(D3131="",0,IF(K3131=LIST!$A$75,0,IF(K3131=LIST!$A$76,0,IF(K3131=LIST!$A$77,0,IF(K3131=LIST!$A$78,0,(MIN(D3131,8)-K3131))))))</f>
        <v>0</v>
      </c>
      <c r="K3131" s="185" t="str">
        <f>IF(D3131="","",IF('CLAIM FORM'!$M$7="",0,IF(L3131=LIST!$A$78,0,IF('CLAIM FORM'!$M$7="R&amp;D",0,IF(E3131="",LIST!$A$75,IF(F3131=LIST!$F$30,0,IFERROR(((VLOOKUP(E3131,'TRAINING CODE'!B:D,3,FALSE)*MIN(D3131,8))),LIST!$A$76)))))))</f>
        <v/>
      </c>
      <c r="L3131" s="183" t="str">
        <f>IF(B3131="","",IF('CLAIM FORM'!$M$7="",LIST!$A$77,IFERROR(VLOOKUP(B3131,'PHR (Project Hourly Rate)'!B:G,6,FALSE),LIST!$A$78)))</f>
        <v/>
      </c>
    </row>
    <row r="3132" spans="1:12" ht="36" customHeight="1">
      <c r="A3132" s="184">
        <v>3130</v>
      </c>
      <c r="B3132" s="46"/>
      <c r="C3132" s="47"/>
      <c r="D3132" s="48"/>
      <c r="E3132" s="49"/>
      <c r="F3132" s="49"/>
      <c r="G3132" s="41" t="str">
        <f>IF(C3132="","",VLOOKUP(WEEKDAY(C3132),LIST!$A$15:$B$21,2,FALSE))</f>
        <v/>
      </c>
      <c r="H3132" s="42" t="str">
        <f>IF(B3132="","",IF(L3132=LIST!$A$80,LIST!$A$78,IF(L3132=LIST!$A$81,LIST!$A$78,IF(L3132=LIST!$A$82,LIST!$A$78,IF(IFERROR(VLOOKUP(B3132,'PHR (Project Hourly Rate)'!B:G,6,FALSE),LIST!$A$78)=0,LIST!$A$79,L3132)))))</f>
        <v/>
      </c>
      <c r="I3132" s="42" t="str">
        <f>IF(B3132="","",IF(L3132=LIST!$A$75,"",IF(K3132=LIST!$A$76,LIST!$A$76,IF(L3132=LIST!$A$77,"",IF(L3132=LIST!$A$78,"",IF(L3132=LIST!$A$80,"",IF(L3132=LIST!$A$72,"",IF(L3132=LIST!$A$73,"",IF(L3132=LIST!$A$81,"",IF(L3132=LIST!$A$82,"",IF(L3132=LIST!$A$79,"",IF(K3132=LIST!$A$75,LIST!$A$75,ROUND(J3132*L3132,2)))))))))))))</f>
        <v/>
      </c>
      <c r="J3132" s="43">
        <f>IF(D3132="",0,IF(K3132=LIST!$A$75,0,IF(K3132=LIST!$A$76,0,IF(K3132=LIST!$A$77,0,IF(K3132=LIST!$A$78,0,(MIN(D3132,8)-K3132))))))</f>
        <v>0</v>
      </c>
      <c r="K3132" s="185" t="str">
        <f>IF(D3132="","",IF('CLAIM FORM'!$M$7="",0,IF(L3132=LIST!$A$78,0,IF('CLAIM FORM'!$M$7="R&amp;D",0,IF(E3132="",LIST!$A$75,IF(F3132=LIST!$F$30,0,IFERROR(((VLOOKUP(E3132,'TRAINING CODE'!B:D,3,FALSE)*MIN(D3132,8))),LIST!$A$76)))))))</f>
        <v/>
      </c>
      <c r="L3132" s="183" t="str">
        <f>IF(B3132="","",IF('CLAIM FORM'!$M$7="",LIST!$A$77,IFERROR(VLOOKUP(B3132,'PHR (Project Hourly Rate)'!B:G,6,FALSE),LIST!$A$78)))</f>
        <v/>
      </c>
    </row>
    <row r="3133" spans="1:12" ht="36" customHeight="1">
      <c r="A3133" s="184">
        <v>3131</v>
      </c>
      <c r="B3133" s="46"/>
      <c r="C3133" s="47"/>
      <c r="D3133" s="48"/>
      <c r="E3133" s="49"/>
      <c r="F3133" s="49"/>
      <c r="G3133" s="41" t="str">
        <f>IF(C3133="","",VLOOKUP(WEEKDAY(C3133),LIST!$A$15:$B$21,2,FALSE))</f>
        <v/>
      </c>
      <c r="H3133" s="42" t="str">
        <f>IF(B3133="","",IF(L3133=LIST!$A$80,LIST!$A$78,IF(L3133=LIST!$A$81,LIST!$A$78,IF(L3133=LIST!$A$82,LIST!$A$78,IF(IFERROR(VLOOKUP(B3133,'PHR (Project Hourly Rate)'!B:G,6,FALSE),LIST!$A$78)=0,LIST!$A$79,L3133)))))</f>
        <v/>
      </c>
      <c r="I3133" s="42" t="str">
        <f>IF(B3133="","",IF(L3133=LIST!$A$75,"",IF(K3133=LIST!$A$76,LIST!$A$76,IF(L3133=LIST!$A$77,"",IF(L3133=LIST!$A$78,"",IF(L3133=LIST!$A$80,"",IF(L3133=LIST!$A$72,"",IF(L3133=LIST!$A$73,"",IF(L3133=LIST!$A$81,"",IF(L3133=LIST!$A$82,"",IF(L3133=LIST!$A$79,"",IF(K3133=LIST!$A$75,LIST!$A$75,ROUND(J3133*L3133,2)))))))))))))</f>
        <v/>
      </c>
      <c r="J3133" s="43">
        <f>IF(D3133="",0,IF(K3133=LIST!$A$75,0,IF(K3133=LIST!$A$76,0,IF(K3133=LIST!$A$77,0,IF(K3133=LIST!$A$78,0,(MIN(D3133,8)-K3133))))))</f>
        <v>0</v>
      </c>
      <c r="K3133" s="185" t="str">
        <f>IF(D3133="","",IF('CLAIM FORM'!$M$7="",0,IF(L3133=LIST!$A$78,0,IF('CLAIM FORM'!$M$7="R&amp;D",0,IF(E3133="",LIST!$A$75,IF(F3133=LIST!$F$30,0,IFERROR(((VLOOKUP(E3133,'TRAINING CODE'!B:D,3,FALSE)*MIN(D3133,8))),LIST!$A$76)))))))</f>
        <v/>
      </c>
      <c r="L3133" s="183" t="str">
        <f>IF(B3133="","",IF('CLAIM FORM'!$M$7="",LIST!$A$77,IFERROR(VLOOKUP(B3133,'PHR (Project Hourly Rate)'!B:G,6,FALSE),LIST!$A$78)))</f>
        <v/>
      </c>
    </row>
    <row r="3134" spans="1:12" ht="36" customHeight="1">
      <c r="A3134" s="184">
        <v>3132</v>
      </c>
      <c r="B3134" s="46"/>
      <c r="C3134" s="47"/>
      <c r="D3134" s="48"/>
      <c r="E3134" s="49"/>
      <c r="F3134" s="49"/>
      <c r="G3134" s="41" t="str">
        <f>IF(C3134="","",VLOOKUP(WEEKDAY(C3134),LIST!$A$15:$B$21,2,FALSE))</f>
        <v/>
      </c>
      <c r="H3134" s="42" t="str">
        <f>IF(B3134="","",IF(L3134=LIST!$A$80,LIST!$A$78,IF(L3134=LIST!$A$81,LIST!$A$78,IF(L3134=LIST!$A$82,LIST!$A$78,IF(IFERROR(VLOOKUP(B3134,'PHR (Project Hourly Rate)'!B:G,6,FALSE),LIST!$A$78)=0,LIST!$A$79,L3134)))))</f>
        <v/>
      </c>
      <c r="I3134" s="42" t="str">
        <f>IF(B3134="","",IF(L3134=LIST!$A$75,"",IF(K3134=LIST!$A$76,LIST!$A$76,IF(L3134=LIST!$A$77,"",IF(L3134=LIST!$A$78,"",IF(L3134=LIST!$A$80,"",IF(L3134=LIST!$A$72,"",IF(L3134=LIST!$A$73,"",IF(L3134=LIST!$A$81,"",IF(L3134=LIST!$A$82,"",IF(L3134=LIST!$A$79,"",IF(K3134=LIST!$A$75,LIST!$A$75,ROUND(J3134*L3134,2)))))))))))))</f>
        <v/>
      </c>
      <c r="J3134" s="43">
        <f>IF(D3134="",0,IF(K3134=LIST!$A$75,0,IF(K3134=LIST!$A$76,0,IF(K3134=LIST!$A$77,0,IF(K3134=LIST!$A$78,0,(MIN(D3134,8)-K3134))))))</f>
        <v>0</v>
      </c>
      <c r="K3134" s="185" t="str">
        <f>IF(D3134="","",IF('CLAIM FORM'!$M$7="",0,IF(L3134=LIST!$A$78,0,IF('CLAIM FORM'!$M$7="R&amp;D",0,IF(E3134="",LIST!$A$75,IF(F3134=LIST!$F$30,0,IFERROR(((VLOOKUP(E3134,'TRAINING CODE'!B:D,3,FALSE)*MIN(D3134,8))),LIST!$A$76)))))))</f>
        <v/>
      </c>
      <c r="L3134" s="183" t="str">
        <f>IF(B3134="","",IF('CLAIM FORM'!$M$7="",LIST!$A$77,IFERROR(VLOOKUP(B3134,'PHR (Project Hourly Rate)'!B:G,6,FALSE),LIST!$A$78)))</f>
        <v/>
      </c>
    </row>
    <row r="3135" spans="1:12" ht="36" customHeight="1">
      <c r="A3135" s="184">
        <v>3133</v>
      </c>
      <c r="B3135" s="46"/>
      <c r="C3135" s="47"/>
      <c r="D3135" s="48"/>
      <c r="E3135" s="49"/>
      <c r="F3135" s="49"/>
      <c r="G3135" s="41" t="str">
        <f>IF(C3135="","",VLOOKUP(WEEKDAY(C3135),LIST!$A$15:$B$21,2,FALSE))</f>
        <v/>
      </c>
      <c r="H3135" s="42" t="str">
        <f>IF(B3135="","",IF(L3135=LIST!$A$80,LIST!$A$78,IF(L3135=LIST!$A$81,LIST!$A$78,IF(L3135=LIST!$A$82,LIST!$A$78,IF(IFERROR(VLOOKUP(B3135,'PHR (Project Hourly Rate)'!B:G,6,FALSE),LIST!$A$78)=0,LIST!$A$79,L3135)))))</f>
        <v/>
      </c>
      <c r="I3135" s="42" t="str">
        <f>IF(B3135="","",IF(L3135=LIST!$A$75,"",IF(K3135=LIST!$A$76,LIST!$A$76,IF(L3135=LIST!$A$77,"",IF(L3135=LIST!$A$78,"",IF(L3135=LIST!$A$80,"",IF(L3135=LIST!$A$72,"",IF(L3135=LIST!$A$73,"",IF(L3135=LIST!$A$81,"",IF(L3135=LIST!$A$82,"",IF(L3135=LIST!$A$79,"",IF(K3135=LIST!$A$75,LIST!$A$75,ROUND(J3135*L3135,2)))))))))))))</f>
        <v/>
      </c>
      <c r="J3135" s="43">
        <f>IF(D3135="",0,IF(K3135=LIST!$A$75,0,IF(K3135=LIST!$A$76,0,IF(K3135=LIST!$A$77,0,IF(K3135=LIST!$A$78,0,(MIN(D3135,8)-K3135))))))</f>
        <v>0</v>
      </c>
      <c r="K3135" s="185" t="str">
        <f>IF(D3135="","",IF('CLAIM FORM'!$M$7="",0,IF(L3135=LIST!$A$78,0,IF('CLAIM FORM'!$M$7="R&amp;D",0,IF(E3135="",LIST!$A$75,IF(F3135=LIST!$F$30,0,IFERROR(((VLOOKUP(E3135,'TRAINING CODE'!B:D,3,FALSE)*MIN(D3135,8))),LIST!$A$76)))))))</f>
        <v/>
      </c>
      <c r="L3135" s="183" t="str">
        <f>IF(B3135="","",IF('CLAIM FORM'!$M$7="",LIST!$A$77,IFERROR(VLOOKUP(B3135,'PHR (Project Hourly Rate)'!B:G,6,FALSE),LIST!$A$78)))</f>
        <v/>
      </c>
    </row>
    <row r="3136" spans="1:12" ht="36" customHeight="1">
      <c r="A3136" s="184">
        <v>3134</v>
      </c>
      <c r="B3136" s="46"/>
      <c r="C3136" s="47"/>
      <c r="D3136" s="48"/>
      <c r="E3136" s="49"/>
      <c r="F3136" s="49"/>
      <c r="G3136" s="41" t="str">
        <f>IF(C3136="","",VLOOKUP(WEEKDAY(C3136),LIST!$A$15:$B$21,2,FALSE))</f>
        <v/>
      </c>
      <c r="H3136" s="42" t="str">
        <f>IF(B3136="","",IF(L3136=LIST!$A$80,LIST!$A$78,IF(L3136=LIST!$A$81,LIST!$A$78,IF(L3136=LIST!$A$82,LIST!$A$78,IF(IFERROR(VLOOKUP(B3136,'PHR (Project Hourly Rate)'!B:G,6,FALSE),LIST!$A$78)=0,LIST!$A$79,L3136)))))</f>
        <v/>
      </c>
      <c r="I3136" s="42" t="str">
        <f>IF(B3136="","",IF(L3136=LIST!$A$75,"",IF(K3136=LIST!$A$76,LIST!$A$76,IF(L3136=LIST!$A$77,"",IF(L3136=LIST!$A$78,"",IF(L3136=LIST!$A$80,"",IF(L3136=LIST!$A$72,"",IF(L3136=LIST!$A$73,"",IF(L3136=LIST!$A$81,"",IF(L3136=LIST!$A$82,"",IF(L3136=LIST!$A$79,"",IF(K3136=LIST!$A$75,LIST!$A$75,ROUND(J3136*L3136,2)))))))))))))</f>
        <v/>
      </c>
      <c r="J3136" s="43">
        <f>IF(D3136="",0,IF(K3136=LIST!$A$75,0,IF(K3136=LIST!$A$76,0,IF(K3136=LIST!$A$77,0,IF(K3136=LIST!$A$78,0,(MIN(D3136,8)-K3136))))))</f>
        <v>0</v>
      </c>
      <c r="K3136" s="185" t="str">
        <f>IF(D3136="","",IF('CLAIM FORM'!$M$7="",0,IF(L3136=LIST!$A$78,0,IF('CLAIM FORM'!$M$7="R&amp;D",0,IF(E3136="",LIST!$A$75,IF(F3136=LIST!$F$30,0,IFERROR(((VLOOKUP(E3136,'TRAINING CODE'!B:D,3,FALSE)*MIN(D3136,8))),LIST!$A$76)))))))</f>
        <v/>
      </c>
      <c r="L3136" s="183" t="str">
        <f>IF(B3136="","",IF('CLAIM FORM'!$M$7="",LIST!$A$77,IFERROR(VLOOKUP(B3136,'PHR (Project Hourly Rate)'!B:G,6,FALSE),LIST!$A$78)))</f>
        <v/>
      </c>
    </row>
    <row r="3137" spans="1:12" ht="36" customHeight="1">
      <c r="A3137" s="184">
        <v>3135</v>
      </c>
      <c r="B3137" s="46"/>
      <c r="C3137" s="47"/>
      <c r="D3137" s="48"/>
      <c r="E3137" s="49"/>
      <c r="F3137" s="49"/>
      <c r="G3137" s="41" t="str">
        <f>IF(C3137="","",VLOOKUP(WEEKDAY(C3137),LIST!$A$15:$B$21,2,FALSE))</f>
        <v/>
      </c>
      <c r="H3137" s="42" t="str">
        <f>IF(B3137="","",IF(L3137=LIST!$A$80,LIST!$A$78,IF(L3137=LIST!$A$81,LIST!$A$78,IF(L3137=LIST!$A$82,LIST!$A$78,IF(IFERROR(VLOOKUP(B3137,'PHR (Project Hourly Rate)'!B:G,6,FALSE),LIST!$A$78)=0,LIST!$A$79,L3137)))))</f>
        <v/>
      </c>
      <c r="I3137" s="42" t="str">
        <f>IF(B3137="","",IF(L3137=LIST!$A$75,"",IF(K3137=LIST!$A$76,LIST!$A$76,IF(L3137=LIST!$A$77,"",IF(L3137=LIST!$A$78,"",IF(L3137=LIST!$A$80,"",IF(L3137=LIST!$A$72,"",IF(L3137=LIST!$A$73,"",IF(L3137=LIST!$A$81,"",IF(L3137=LIST!$A$82,"",IF(L3137=LIST!$A$79,"",IF(K3137=LIST!$A$75,LIST!$A$75,ROUND(J3137*L3137,2)))))))))))))</f>
        <v/>
      </c>
      <c r="J3137" s="43">
        <f>IF(D3137="",0,IF(K3137=LIST!$A$75,0,IF(K3137=LIST!$A$76,0,IF(K3137=LIST!$A$77,0,IF(K3137=LIST!$A$78,0,(MIN(D3137,8)-K3137))))))</f>
        <v>0</v>
      </c>
      <c r="K3137" s="185" t="str">
        <f>IF(D3137="","",IF('CLAIM FORM'!$M$7="",0,IF(L3137=LIST!$A$78,0,IF('CLAIM FORM'!$M$7="R&amp;D",0,IF(E3137="",LIST!$A$75,IF(F3137=LIST!$F$30,0,IFERROR(((VLOOKUP(E3137,'TRAINING CODE'!B:D,3,FALSE)*MIN(D3137,8))),LIST!$A$76)))))))</f>
        <v/>
      </c>
      <c r="L3137" s="183" t="str">
        <f>IF(B3137="","",IF('CLAIM FORM'!$M$7="",LIST!$A$77,IFERROR(VLOOKUP(B3137,'PHR (Project Hourly Rate)'!B:G,6,FALSE),LIST!$A$78)))</f>
        <v/>
      </c>
    </row>
    <row r="3138" spans="1:12" ht="36" customHeight="1">
      <c r="A3138" s="184">
        <v>3136</v>
      </c>
      <c r="B3138" s="46"/>
      <c r="C3138" s="47"/>
      <c r="D3138" s="48"/>
      <c r="E3138" s="49"/>
      <c r="F3138" s="49"/>
      <c r="G3138" s="41" t="str">
        <f>IF(C3138="","",VLOOKUP(WEEKDAY(C3138),LIST!$A$15:$B$21,2,FALSE))</f>
        <v/>
      </c>
      <c r="H3138" s="42" t="str">
        <f>IF(B3138="","",IF(L3138=LIST!$A$80,LIST!$A$78,IF(L3138=LIST!$A$81,LIST!$A$78,IF(L3138=LIST!$A$82,LIST!$A$78,IF(IFERROR(VLOOKUP(B3138,'PHR (Project Hourly Rate)'!B:G,6,FALSE),LIST!$A$78)=0,LIST!$A$79,L3138)))))</f>
        <v/>
      </c>
      <c r="I3138" s="42" t="str">
        <f>IF(B3138="","",IF(L3138=LIST!$A$75,"",IF(K3138=LIST!$A$76,LIST!$A$76,IF(L3138=LIST!$A$77,"",IF(L3138=LIST!$A$78,"",IF(L3138=LIST!$A$80,"",IF(L3138=LIST!$A$72,"",IF(L3138=LIST!$A$73,"",IF(L3138=LIST!$A$81,"",IF(L3138=LIST!$A$82,"",IF(L3138=LIST!$A$79,"",IF(K3138=LIST!$A$75,LIST!$A$75,ROUND(J3138*L3138,2)))))))))))))</f>
        <v/>
      </c>
      <c r="J3138" s="43">
        <f>IF(D3138="",0,IF(K3138=LIST!$A$75,0,IF(K3138=LIST!$A$76,0,IF(K3138=LIST!$A$77,0,IF(K3138=LIST!$A$78,0,(MIN(D3138,8)-K3138))))))</f>
        <v>0</v>
      </c>
      <c r="K3138" s="185" t="str">
        <f>IF(D3138="","",IF('CLAIM FORM'!$M$7="",0,IF(L3138=LIST!$A$78,0,IF('CLAIM FORM'!$M$7="R&amp;D",0,IF(E3138="",LIST!$A$75,IF(F3138=LIST!$F$30,0,IFERROR(((VLOOKUP(E3138,'TRAINING CODE'!B:D,3,FALSE)*MIN(D3138,8))),LIST!$A$76)))))))</f>
        <v/>
      </c>
      <c r="L3138" s="183" t="str">
        <f>IF(B3138="","",IF('CLAIM FORM'!$M$7="",LIST!$A$77,IFERROR(VLOOKUP(B3138,'PHR (Project Hourly Rate)'!B:G,6,FALSE),LIST!$A$78)))</f>
        <v/>
      </c>
    </row>
    <row r="3139" spans="1:12" ht="36" customHeight="1">
      <c r="A3139" s="184">
        <v>3137</v>
      </c>
      <c r="B3139" s="46"/>
      <c r="C3139" s="47"/>
      <c r="D3139" s="48"/>
      <c r="E3139" s="49"/>
      <c r="F3139" s="49"/>
      <c r="G3139" s="41" t="str">
        <f>IF(C3139="","",VLOOKUP(WEEKDAY(C3139),LIST!$A$15:$B$21,2,FALSE))</f>
        <v/>
      </c>
      <c r="H3139" s="42" t="str">
        <f>IF(B3139="","",IF(L3139=LIST!$A$80,LIST!$A$78,IF(L3139=LIST!$A$81,LIST!$A$78,IF(L3139=LIST!$A$82,LIST!$A$78,IF(IFERROR(VLOOKUP(B3139,'PHR (Project Hourly Rate)'!B:G,6,FALSE),LIST!$A$78)=0,LIST!$A$79,L3139)))))</f>
        <v/>
      </c>
      <c r="I3139" s="42" t="str">
        <f>IF(B3139="","",IF(L3139=LIST!$A$75,"",IF(K3139=LIST!$A$76,LIST!$A$76,IF(L3139=LIST!$A$77,"",IF(L3139=LIST!$A$78,"",IF(L3139=LIST!$A$80,"",IF(L3139=LIST!$A$72,"",IF(L3139=LIST!$A$73,"",IF(L3139=LIST!$A$81,"",IF(L3139=LIST!$A$82,"",IF(L3139=LIST!$A$79,"",IF(K3139=LIST!$A$75,LIST!$A$75,ROUND(J3139*L3139,2)))))))))))))</f>
        <v/>
      </c>
      <c r="J3139" s="43">
        <f>IF(D3139="",0,IF(K3139=LIST!$A$75,0,IF(K3139=LIST!$A$76,0,IF(K3139=LIST!$A$77,0,IF(K3139=LIST!$A$78,0,(MIN(D3139,8)-K3139))))))</f>
        <v>0</v>
      </c>
      <c r="K3139" s="185" t="str">
        <f>IF(D3139="","",IF('CLAIM FORM'!$M$7="",0,IF(L3139=LIST!$A$78,0,IF('CLAIM FORM'!$M$7="R&amp;D",0,IF(E3139="",LIST!$A$75,IF(F3139=LIST!$F$30,0,IFERROR(((VLOOKUP(E3139,'TRAINING CODE'!B:D,3,FALSE)*MIN(D3139,8))),LIST!$A$76)))))))</f>
        <v/>
      </c>
      <c r="L3139" s="183" t="str">
        <f>IF(B3139="","",IF('CLAIM FORM'!$M$7="",LIST!$A$77,IFERROR(VLOOKUP(B3139,'PHR (Project Hourly Rate)'!B:G,6,FALSE),LIST!$A$78)))</f>
        <v/>
      </c>
    </row>
    <row r="3140" spans="1:12" ht="36" customHeight="1">
      <c r="A3140" s="184">
        <v>3138</v>
      </c>
      <c r="B3140" s="46"/>
      <c r="C3140" s="47"/>
      <c r="D3140" s="48"/>
      <c r="E3140" s="49"/>
      <c r="F3140" s="49"/>
      <c r="G3140" s="41" t="str">
        <f>IF(C3140="","",VLOOKUP(WEEKDAY(C3140),LIST!$A$15:$B$21,2,FALSE))</f>
        <v/>
      </c>
      <c r="H3140" s="42" t="str">
        <f>IF(B3140="","",IF(L3140=LIST!$A$80,LIST!$A$78,IF(L3140=LIST!$A$81,LIST!$A$78,IF(L3140=LIST!$A$82,LIST!$A$78,IF(IFERROR(VLOOKUP(B3140,'PHR (Project Hourly Rate)'!B:G,6,FALSE),LIST!$A$78)=0,LIST!$A$79,L3140)))))</f>
        <v/>
      </c>
      <c r="I3140" s="42" t="str">
        <f>IF(B3140="","",IF(L3140=LIST!$A$75,"",IF(K3140=LIST!$A$76,LIST!$A$76,IF(L3140=LIST!$A$77,"",IF(L3140=LIST!$A$78,"",IF(L3140=LIST!$A$80,"",IF(L3140=LIST!$A$72,"",IF(L3140=LIST!$A$73,"",IF(L3140=LIST!$A$81,"",IF(L3140=LIST!$A$82,"",IF(L3140=LIST!$A$79,"",IF(K3140=LIST!$A$75,LIST!$A$75,ROUND(J3140*L3140,2)))))))))))))</f>
        <v/>
      </c>
      <c r="J3140" s="43">
        <f>IF(D3140="",0,IF(K3140=LIST!$A$75,0,IF(K3140=LIST!$A$76,0,IF(K3140=LIST!$A$77,0,IF(K3140=LIST!$A$78,0,(MIN(D3140,8)-K3140))))))</f>
        <v>0</v>
      </c>
      <c r="K3140" s="185" t="str">
        <f>IF(D3140="","",IF('CLAIM FORM'!$M$7="",0,IF(L3140=LIST!$A$78,0,IF('CLAIM FORM'!$M$7="R&amp;D",0,IF(E3140="",LIST!$A$75,IF(F3140=LIST!$F$30,0,IFERROR(((VLOOKUP(E3140,'TRAINING CODE'!B:D,3,FALSE)*MIN(D3140,8))),LIST!$A$76)))))))</f>
        <v/>
      </c>
      <c r="L3140" s="183" t="str">
        <f>IF(B3140="","",IF('CLAIM FORM'!$M$7="",LIST!$A$77,IFERROR(VLOOKUP(B3140,'PHR (Project Hourly Rate)'!B:G,6,FALSE),LIST!$A$78)))</f>
        <v/>
      </c>
    </row>
    <row r="3141" spans="1:12" ht="36" customHeight="1">
      <c r="A3141" s="184">
        <v>3139</v>
      </c>
      <c r="B3141" s="46"/>
      <c r="C3141" s="47"/>
      <c r="D3141" s="48"/>
      <c r="E3141" s="49"/>
      <c r="F3141" s="49"/>
      <c r="G3141" s="41" t="str">
        <f>IF(C3141="","",VLOOKUP(WEEKDAY(C3141),LIST!$A$15:$B$21,2,FALSE))</f>
        <v/>
      </c>
      <c r="H3141" s="42" t="str">
        <f>IF(B3141="","",IF(L3141=LIST!$A$80,LIST!$A$78,IF(L3141=LIST!$A$81,LIST!$A$78,IF(L3141=LIST!$A$82,LIST!$A$78,IF(IFERROR(VLOOKUP(B3141,'PHR (Project Hourly Rate)'!B:G,6,FALSE),LIST!$A$78)=0,LIST!$A$79,L3141)))))</f>
        <v/>
      </c>
      <c r="I3141" s="42" t="str">
        <f>IF(B3141="","",IF(L3141=LIST!$A$75,"",IF(K3141=LIST!$A$76,LIST!$A$76,IF(L3141=LIST!$A$77,"",IF(L3141=LIST!$A$78,"",IF(L3141=LIST!$A$80,"",IF(L3141=LIST!$A$72,"",IF(L3141=LIST!$A$73,"",IF(L3141=LIST!$A$81,"",IF(L3141=LIST!$A$82,"",IF(L3141=LIST!$A$79,"",IF(K3141=LIST!$A$75,LIST!$A$75,ROUND(J3141*L3141,2)))))))))))))</f>
        <v/>
      </c>
      <c r="J3141" s="43">
        <f>IF(D3141="",0,IF(K3141=LIST!$A$75,0,IF(K3141=LIST!$A$76,0,IF(K3141=LIST!$A$77,0,IF(K3141=LIST!$A$78,0,(MIN(D3141,8)-K3141))))))</f>
        <v>0</v>
      </c>
      <c r="K3141" s="185" t="str">
        <f>IF(D3141="","",IF('CLAIM FORM'!$M$7="",0,IF(L3141=LIST!$A$78,0,IF('CLAIM FORM'!$M$7="R&amp;D",0,IF(E3141="",LIST!$A$75,IF(F3141=LIST!$F$30,0,IFERROR(((VLOOKUP(E3141,'TRAINING CODE'!B:D,3,FALSE)*MIN(D3141,8))),LIST!$A$76)))))))</f>
        <v/>
      </c>
      <c r="L3141" s="183" t="str">
        <f>IF(B3141="","",IF('CLAIM FORM'!$M$7="",LIST!$A$77,IFERROR(VLOOKUP(B3141,'PHR (Project Hourly Rate)'!B:G,6,FALSE),LIST!$A$78)))</f>
        <v/>
      </c>
    </row>
    <row r="3142" spans="1:12" ht="36" customHeight="1">
      <c r="A3142" s="184">
        <v>3140</v>
      </c>
      <c r="B3142" s="46"/>
      <c r="C3142" s="47"/>
      <c r="D3142" s="48"/>
      <c r="E3142" s="49"/>
      <c r="F3142" s="49"/>
      <c r="G3142" s="41" t="str">
        <f>IF(C3142="","",VLOOKUP(WEEKDAY(C3142),LIST!$A$15:$B$21,2,FALSE))</f>
        <v/>
      </c>
      <c r="H3142" s="42" t="str">
        <f>IF(B3142="","",IF(L3142=LIST!$A$80,LIST!$A$78,IF(L3142=LIST!$A$81,LIST!$A$78,IF(L3142=LIST!$A$82,LIST!$A$78,IF(IFERROR(VLOOKUP(B3142,'PHR (Project Hourly Rate)'!B:G,6,FALSE),LIST!$A$78)=0,LIST!$A$79,L3142)))))</f>
        <v/>
      </c>
      <c r="I3142" s="42" t="str">
        <f>IF(B3142="","",IF(L3142=LIST!$A$75,"",IF(K3142=LIST!$A$76,LIST!$A$76,IF(L3142=LIST!$A$77,"",IF(L3142=LIST!$A$78,"",IF(L3142=LIST!$A$80,"",IF(L3142=LIST!$A$72,"",IF(L3142=LIST!$A$73,"",IF(L3142=LIST!$A$81,"",IF(L3142=LIST!$A$82,"",IF(L3142=LIST!$A$79,"",IF(K3142=LIST!$A$75,LIST!$A$75,ROUND(J3142*L3142,2)))))))))))))</f>
        <v/>
      </c>
      <c r="J3142" s="43">
        <f>IF(D3142="",0,IF(K3142=LIST!$A$75,0,IF(K3142=LIST!$A$76,0,IF(K3142=LIST!$A$77,0,IF(K3142=LIST!$A$78,0,(MIN(D3142,8)-K3142))))))</f>
        <v>0</v>
      </c>
      <c r="K3142" s="185" t="str">
        <f>IF(D3142="","",IF('CLAIM FORM'!$M$7="",0,IF(L3142=LIST!$A$78,0,IF('CLAIM FORM'!$M$7="R&amp;D",0,IF(E3142="",LIST!$A$75,IF(F3142=LIST!$F$30,0,IFERROR(((VLOOKUP(E3142,'TRAINING CODE'!B:D,3,FALSE)*MIN(D3142,8))),LIST!$A$76)))))))</f>
        <v/>
      </c>
      <c r="L3142" s="183" t="str">
        <f>IF(B3142="","",IF('CLAIM FORM'!$M$7="",LIST!$A$77,IFERROR(VLOOKUP(B3142,'PHR (Project Hourly Rate)'!B:G,6,FALSE),LIST!$A$78)))</f>
        <v/>
      </c>
    </row>
    <row r="3143" spans="1:12" ht="36" customHeight="1">
      <c r="A3143" s="184">
        <v>3141</v>
      </c>
      <c r="B3143" s="46"/>
      <c r="C3143" s="47"/>
      <c r="D3143" s="48"/>
      <c r="E3143" s="49"/>
      <c r="F3143" s="49"/>
      <c r="G3143" s="41" t="str">
        <f>IF(C3143="","",VLOOKUP(WEEKDAY(C3143),LIST!$A$15:$B$21,2,FALSE))</f>
        <v/>
      </c>
      <c r="H3143" s="42" t="str">
        <f>IF(B3143="","",IF(L3143=LIST!$A$80,LIST!$A$78,IF(L3143=LIST!$A$81,LIST!$A$78,IF(L3143=LIST!$A$82,LIST!$A$78,IF(IFERROR(VLOOKUP(B3143,'PHR (Project Hourly Rate)'!B:G,6,FALSE),LIST!$A$78)=0,LIST!$A$79,L3143)))))</f>
        <v/>
      </c>
      <c r="I3143" s="42" t="str">
        <f>IF(B3143="","",IF(L3143=LIST!$A$75,"",IF(K3143=LIST!$A$76,LIST!$A$76,IF(L3143=LIST!$A$77,"",IF(L3143=LIST!$A$78,"",IF(L3143=LIST!$A$80,"",IF(L3143=LIST!$A$72,"",IF(L3143=LIST!$A$73,"",IF(L3143=LIST!$A$81,"",IF(L3143=LIST!$A$82,"",IF(L3143=LIST!$A$79,"",IF(K3143=LIST!$A$75,LIST!$A$75,ROUND(J3143*L3143,2)))))))))))))</f>
        <v/>
      </c>
      <c r="J3143" s="43">
        <f>IF(D3143="",0,IF(K3143=LIST!$A$75,0,IF(K3143=LIST!$A$76,0,IF(K3143=LIST!$A$77,0,IF(K3143=LIST!$A$78,0,(MIN(D3143,8)-K3143))))))</f>
        <v>0</v>
      </c>
      <c r="K3143" s="185" t="str">
        <f>IF(D3143="","",IF('CLAIM FORM'!$M$7="",0,IF(L3143=LIST!$A$78,0,IF('CLAIM FORM'!$M$7="R&amp;D",0,IF(E3143="",LIST!$A$75,IF(F3143=LIST!$F$30,0,IFERROR(((VLOOKUP(E3143,'TRAINING CODE'!B:D,3,FALSE)*MIN(D3143,8))),LIST!$A$76)))))))</f>
        <v/>
      </c>
      <c r="L3143" s="183" t="str">
        <f>IF(B3143="","",IF('CLAIM FORM'!$M$7="",LIST!$A$77,IFERROR(VLOOKUP(B3143,'PHR (Project Hourly Rate)'!B:G,6,FALSE),LIST!$A$78)))</f>
        <v/>
      </c>
    </row>
    <row r="3144" spans="1:12" ht="36" customHeight="1">
      <c r="A3144" s="184">
        <v>3142</v>
      </c>
      <c r="B3144" s="46"/>
      <c r="C3144" s="47"/>
      <c r="D3144" s="48"/>
      <c r="E3144" s="49"/>
      <c r="F3144" s="49"/>
      <c r="G3144" s="41" t="str">
        <f>IF(C3144="","",VLOOKUP(WEEKDAY(C3144),LIST!$A$15:$B$21,2,FALSE))</f>
        <v/>
      </c>
      <c r="H3144" s="42" t="str">
        <f>IF(B3144="","",IF(L3144=LIST!$A$80,LIST!$A$78,IF(L3144=LIST!$A$81,LIST!$A$78,IF(L3144=LIST!$A$82,LIST!$A$78,IF(IFERROR(VLOOKUP(B3144,'PHR (Project Hourly Rate)'!B:G,6,FALSE),LIST!$A$78)=0,LIST!$A$79,L3144)))))</f>
        <v/>
      </c>
      <c r="I3144" s="42" t="str">
        <f>IF(B3144="","",IF(L3144=LIST!$A$75,"",IF(K3144=LIST!$A$76,LIST!$A$76,IF(L3144=LIST!$A$77,"",IF(L3144=LIST!$A$78,"",IF(L3144=LIST!$A$80,"",IF(L3144=LIST!$A$72,"",IF(L3144=LIST!$A$73,"",IF(L3144=LIST!$A$81,"",IF(L3144=LIST!$A$82,"",IF(L3144=LIST!$A$79,"",IF(K3144=LIST!$A$75,LIST!$A$75,ROUND(J3144*L3144,2)))))))))))))</f>
        <v/>
      </c>
      <c r="J3144" s="43">
        <f>IF(D3144="",0,IF(K3144=LIST!$A$75,0,IF(K3144=LIST!$A$76,0,IF(K3144=LIST!$A$77,0,IF(K3144=LIST!$A$78,0,(MIN(D3144,8)-K3144))))))</f>
        <v>0</v>
      </c>
      <c r="K3144" s="185" t="str">
        <f>IF(D3144="","",IF('CLAIM FORM'!$M$7="",0,IF(L3144=LIST!$A$78,0,IF('CLAIM FORM'!$M$7="R&amp;D",0,IF(E3144="",LIST!$A$75,IF(F3144=LIST!$F$30,0,IFERROR(((VLOOKUP(E3144,'TRAINING CODE'!B:D,3,FALSE)*MIN(D3144,8))),LIST!$A$76)))))))</f>
        <v/>
      </c>
      <c r="L3144" s="183" t="str">
        <f>IF(B3144="","",IF('CLAIM FORM'!$M$7="",LIST!$A$77,IFERROR(VLOOKUP(B3144,'PHR (Project Hourly Rate)'!B:G,6,FALSE),LIST!$A$78)))</f>
        <v/>
      </c>
    </row>
    <row r="3145" spans="1:12" ht="36" customHeight="1">
      <c r="A3145" s="184">
        <v>3143</v>
      </c>
      <c r="B3145" s="46"/>
      <c r="C3145" s="47"/>
      <c r="D3145" s="48"/>
      <c r="E3145" s="49"/>
      <c r="F3145" s="49"/>
      <c r="G3145" s="41" t="str">
        <f>IF(C3145="","",VLOOKUP(WEEKDAY(C3145),LIST!$A$15:$B$21,2,FALSE))</f>
        <v/>
      </c>
      <c r="H3145" s="42" t="str">
        <f>IF(B3145="","",IF(L3145=LIST!$A$80,LIST!$A$78,IF(L3145=LIST!$A$81,LIST!$A$78,IF(L3145=LIST!$A$82,LIST!$A$78,IF(IFERROR(VLOOKUP(B3145,'PHR (Project Hourly Rate)'!B:G,6,FALSE),LIST!$A$78)=0,LIST!$A$79,L3145)))))</f>
        <v/>
      </c>
      <c r="I3145" s="42" t="str">
        <f>IF(B3145="","",IF(L3145=LIST!$A$75,"",IF(K3145=LIST!$A$76,LIST!$A$76,IF(L3145=LIST!$A$77,"",IF(L3145=LIST!$A$78,"",IF(L3145=LIST!$A$80,"",IF(L3145=LIST!$A$72,"",IF(L3145=LIST!$A$73,"",IF(L3145=LIST!$A$81,"",IF(L3145=LIST!$A$82,"",IF(L3145=LIST!$A$79,"",IF(K3145=LIST!$A$75,LIST!$A$75,ROUND(J3145*L3145,2)))))))))))))</f>
        <v/>
      </c>
      <c r="J3145" s="43">
        <f>IF(D3145="",0,IF(K3145=LIST!$A$75,0,IF(K3145=LIST!$A$76,0,IF(K3145=LIST!$A$77,0,IF(K3145=LIST!$A$78,0,(MIN(D3145,8)-K3145))))))</f>
        <v>0</v>
      </c>
      <c r="K3145" s="185" t="str">
        <f>IF(D3145="","",IF('CLAIM FORM'!$M$7="",0,IF(L3145=LIST!$A$78,0,IF('CLAIM FORM'!$M$7="R&amp;D",0,IF(E3145="",LIST!$A$75,IF(F3145=LIST!$F$30,0,IFERROR(((VLOOKUP(E3145,'TRAINING CODE'!B:D,3,FALSE)*MIN(D3145,8))),LIST!$A$76)))))))</f>
        <v/>
      </c>
      <c r="L3145" s="183" t="str">
        <f>IF(B3145="","",IF('CLAIM FORM'!$M$7="",LIST!$A$77,IFERROR(VLOOKUP(B3145,'PHR (Project Hourly Rate)'!B:G,6,FALSE),LIST!$A$78)))</f>
        <v/>
      </c>
    </row>
    <row r="3146" spans="1:12" ht="36" customHeight="1">
      <c r="A3146" s="184">
        <v>3144</v>
      </c>
      <c r="B3146" s="46"/>
      <c r="C3146" s="47"/>
      <c r="D3146" s="48"/>
      <c r="E3146" s="49"/>
      <c r="F3146" s="49"/>
      <c r="G3146" s="41" t="str">
        <f>IF(C3146="","",VLOOKUP(WEEKDAY(C3146),LIST!$A$15:$B$21,2,FALSE))</f>
        <v/>
      </c>
      <c r="H3146" s="42" t="str">
        <f>IF(B3146="","",IF(L3146=LIST!$A$80,LIST!$A$78,IF(L3146=LIST!$A$81,LIST!$A$78,IF(L3146=LIST!$A$82,LIST!$A$78,IF(IFERROR(VLOOKUP(B3146,'PHR (Project Hourly Rate)'!B:G,6,FALSE),LIST!$A$78)=0,LIST!$A$79,L3146)))))</f>
        <v/>
      </c>
      <c r="I3146" s="42" t="str">
        <f>IF(B3146="","",IF(L3146=LIST!$A$75,"",IF(K3146=LIST!$A$76,LIST!$A$76,IF(L3146=LIST!$A$77,"",IF(L3146=LIST!$A$78,"",IF(L3146=LIST!$A$80,"",IF(L3146=LIST!$A$72,"",IF(L3146=LIST!$A$73,"",IF(L3146=LIST!$A$81,"",IF(L3146=LIST!$A$82,"",IF(L3146=LIST!$A$79,"",IF(K3146=LIST!$A$75,LIST!$A$75,ROUND(J3146*L3146,2)))))))))))))</f>
        <v/>
      </c>
      <c r="J3146" s="43">
        <f>IF(D3146="",0,IF(K3146=LIST!$A$75,0,IF(K3146=LIST!$A$76,0,IF(K3146=LIST!$A$77,0,IF(K3146=LIST!$A$78,0,(MIN(D3146,8)-K3146))))))</f>
        <v>0</v>
      </c>
      <c r="K3146" s="185" t="str">
        <f>IF(D3146="","",IF('CLAIM FORM'!$M$7="",0,IF(L3146=LIST!$A$78,0,IF('CLAIM FORM'!$M$7="R&amp;D",0,IF(E3146="",LIST!$A$75,IF(F3146=LIST!$F$30,0,IFERROR(((VLOOKUP(E3146,'TRAINING CODE'!B:D,3,FALSE)*MIN(D3146,8))),LIST!$A$76)))))))</f>
        <v/>
      </c>
      <c r="L3146" s="183" t="str">
        <f>IF(B3146="","",IF('CLAIM FORM'!$M$7="",LIST!$A$77,IFERROR(VLOOKUP(B3146,'PHR (Project Hourly Rate)'!B:G,6,FALSE),LIST!$A$78)))</f>
        <v/>
      </c>
    </row>
    <row r="3147" spans="1:12" ht="36" customHeight="1">
      <c r="A3147" s="184">
        <v>3145</v>
      </c>
      <c r="B3147" s="46"/>
      <c r="C3147" s="47"/>
      <c r="D3147" s="48"/>
      <c r="E3147" s="49"/>
      <c r="F3147" s="49"/>
      <c r="G3147" s="41" t="str">
        <f>IF(C3147="","",VLOOKUP(WEEKDAY(C3147),LIST!$A$15:$B$21,2,FALSE))</f>
        <v/>
      </c>
      <c r="H3147" s="42" t="str">
        <f>IF(B3147="","",IF(L3147=LIST!$A$80,LIST!$A$78,IF(L3147=LIST!$A$81,LIST!$A$78,IF(L3147=LIST!$A$82,LIST!$A$78,IF(IFERROR(VLOOKUP(B3147,'PHR (Project Hourly Rate)'!B:G,6,FALSE),LIST!$A$78)=0,LIST!$A$79,L3147)))))</f>
        <v/>
      </c>
      <c r="I3147" s="42" t="str">
        <f>IF(B3147="","",IF(L3147=LIST!$A$75,"",IF(K3147=LIST!$A$76,LIST!$A$76,IF(L3147=LIST!$A$77,"",IF(L3147=LIST!$A$78,"",IF(L3147=LIST!$A$80,"",IF(L3147=LIST!$A$72,"",IF(L3147=LIST!$A$73,"",IF(L3147=LIST!$A$81,"",IF(L3147=LIST!$A$82,"",IF(L3147=LIST!$A$79,"",IF(K3147=LIST!$A$75,LIST!$A$75,ROUND(J3147*L3147,2)))))))))))))</f>
        <v/>
      </c>
      <c r="J3147" s="43">
        <f>IF(D3147="",0,IF(K3147=LIST!$A$75,0,IF(K3147=LIST!$A$76,0,IF(K3147=LIST!$A$77,0,IF(K3147=LIST!$A$78,0,(MIN(D3147,8)-K3147))))))</f>
        <v>0</v>
      </c>
      <c r="K3147" s="185" t="str">
        <f>IF(D3147="","",IF('CLAIM FORM'!$M$7="",0,IF(L3147=LIST!$A$78,0,IF('CLAIM FORM'!$M$7="R&amp;D",0,IF(E3147="",LIST!$A$75,IF(F3147=LIST!$F$30,0,IFERROR(((VLOOKUP(E3147,'TRAINING CODE'!B:D,3,FALSE)*MIN(D3147,8))),LIST!$A$76)))))))</f>
        <v/>
      </c>
      <c r="L3147" s="183" t="str">
        <f>IF(B3147="","",IF('CLAIM FORM'!$M$7="",LIST!$A$77,IFERROR(VLOOKUP(B3147,'PHR (Project Hourly Rate)'!B:G,6,FALSE),LIST!$A$78)))</f>
        <v/>
      </c>
    </row>
    <row r="3148" spans="1:12" ht="36" customHeight="1">
      <c r="A3148" s="184">
        <v>3146</v>
      </c>
      <c r="B3148" s="46"/>
      <c r="C3148" s="47"/>
      <c r="D3148" s="48"/>
      <c r="E3148" s="49"/>
      <c r="F3148" s="49"/>
      <c r="G3148" s="41" t="str">
        <f>IF(C3148="","",VLOOKUP(WEEKDAY(C3148),LIST!$A$15:$B$21,2,FALSE))</f>
        <v/>
      </c>
      <c r="H3148" s="42" t="str">
        <f>IF(B3148="","",IF(L3148=LIST!$A$80,LIST!$A$78,IF(L3148=LIST!$A$81,LIST!$A$78,IF(L3148=LIST!$A$82,LIST!$A$78,IF(IFERROR(VLOOKUP(B3148,'PHR (Project Hourly Rate)'!B:G,6,FALSE),LIST!$A$78)=0,LIST!$A$79,L3148)))))</f>
        <v/>
      </c>
      <c r="I3148" s="42" t="str">
        <f>IF(B3148="","",IF(L3148=LIST!$A$75,"",IF(K3148=LIST!$A$76,LIST!$A$76,IF(L3148=LIST!$A$77,"",IF(L3148=LIST!$A$78,"",IF(L3148=LIST!$A$80,"",IF(L3148=LIST!$A$72,"",IF(L3148=LIST!$A$73,"",IF(L3148=LIST!$A$81,"",IF(L3148=LIST!$A$82,"",IF(L3148=LIST!$A$79,"",IF(K3148=LIST!$A$75,LIST!$A$75,ROUND(J3148*L3148,2)))))))))))))</f>
        <v/>
      </c>
      <c r="J3148" s="43">
        <f>IF(D3148="",0,IF(K3148=LIST!$A$75,0,IF(K3148=LIST!$A$76,0,IF(K3148=LIST!$A$77,0,IF(K3148=LIST!$A$78,0,(MIN(D3148,8)-K3148))))))</f>
        <v>0</v>
      </c>
      <c r="K3148" s="185" t="str">
        <f>IF(D3148="","",IF('CLAIM FORM'!$M$7="",0,IF(L3148=LIST!$A$78,0,IF('CLAIM FORM'!$M$7="R&amp;D",0,IF(E3148="",LIST!$A$75,IF(F3148=LIST!$F$30,0,IFERROR(((VLOOKUP(E3148,'TRAINING CODE'!B:D,3,FALSE)*MIN(D3148,8))),LIST!$A$76)))))))</f>
        <v/>
      </c>
      <c r="L3148" s="183" t="str">
        <f>IF(B3148="","",IF('CLAIM FORM'!$M$7="",LIST!$A$77,IFERROR(VLOOKUP(B3148,'PHR (Project Hourly Rate)'!B:G,6,FALSE),LIST!$A$78)))</f>
        <v/>
      </c>
    </row>
    <row r="3149" spans="1:12" ht="36" customHeight="1">
      <c r="A3149" s="184">
        <v>3147</v>
      </c>
      <c r="B3149" s="46"/>
      <c r="C3149" s="47"/>
      <c r="D3149" s="48"/>
      <c r="E3149" s="49"/>
      <c r="F3149" s="49"/>
      <c r="G3149" s="41" t="str">
        <f>IF(C3149="","",VLOOKUP(WEEKDAY(C3149),LIST!$A$15:$B$21,2,FALSE))</f>
        <v/>
      </c>
      <c r="H3149" s="42" t="str">
        <f>IF(B3149="","",IF(L3149=LIST!$A$80,LIST!$A$78,IF(L3149=LIST!$A$81,LIST!$A$78,IF(L3149=LIST!$A$82,LIST!$A$78,IF(IFERROR(VLOOKUP(B3149,'PHR (Project Hourly Rate)'!B:G,6,FALSE),LIST!$A$78)=0,LIST!$A$79,L3149)))))</f>
        <v/>
      </c>
      <c r="I3149" s="42" t="str">
        <f>IF(B3149="","",IF(L3149=LIST!$A$75,"",IF(K3149=LIST!$A$76,LIST!$A$76,IF(L3149=LIST!$A$77,"",IF(L3149=LIST!$A$78,"",IF(L3149=LIST!$A$80,"",IF(L3149=LIST!$A$72,"",IF(L3149=LIST!$A$73,"",IF(L3149=LIST!$A$81,"",IF(L3149=LIST!$A$82,"",IF(L3149=LIST!$A$79,"",IF(K3149=LIST!$A$75,LIST!$A$75,ROUND(J3149*L3149,2)))))))))))))</f>
        <v/>
      </c>
      <c r="J3149" s="43">
        <f>IF(D3149="",0,IF(K3149=LIST!$A$75,0,IF(K3149=LIST!$A$76,0,IF(K3149=LIST!$A$77,0,IF(K3149=LIST!$A$78,0,(MIN(D3149,8)-K3149))))))</f>
        <v>0</v>
      </c>
      <c r="K3149" s="185" t="str">
        <f>IF(D3149="","",IF('CLAIM FORM'!$M$7="",0,IF(L3149=LIST!$A$78,0,IF('CLAIM FORM'!$M$7="R&amp;D",0,IF(E3149="",LIST!$A$75,IF(F3149=LIST!$F$30,0,IFERROR(((VLOOKUP(E3149,'TRAINING CODE'!B:D,3,FALSE)*MIN(D3149,8))),LIST!$A$76)))))))</f>
        <v/>
      </c>
      <c r="L3149" s="183" t="str">
        <f>IF(B3149="","",IF('CLAIM FORM'!$M$7="",LIST!$A$77,IFERROR(VLOOKUP(B3149,'PHR (Project Hourly Rate)'!B:G,6,FALSE),LIST!$A$78)))</f>
        <v/>
      </c>
    </row>
    <row r="3150" spans="1:12" ht="36" customHeight="1">
      <c r="A3150" s="184">
        <v>3148</v>
      </c>
      <c r="B3150" s="46"/>
      <c r="C3150" s="47"/>
      <c r="D3150" s="48"/>
      <c r="E3150" s="49"/>
      <c r="F3150" s="49"/>
      <c r="G3150" s="41" t="str">
        <f>IF(C3150="","",VLOOKUP(WEEKDAY(C3150),LIST!$A$15:$B$21,2,FALSE))</f>
        <v/>
      </c>
      <c r="H3150" s="42" t="str">
        <f>IF(B3150="","",IF(L3150=LIST!$A$80,LIST!$A$78,IF(L3150=LIST!$A$81,LIST!$A$78,IF(L3150=LIST!$A$82,LIST!$A$78,IF(IFERROR(VLOOKUP(B3150,'PHR (Project Hourly Rate)'!B:G,6,FALSE),LIST!$A$78)=0,LIST!$A$79,L3150)))))</f>
        <v/>
      </c>
      <c r="I3150" s="42" t="str">
        <f>IF(B3150="","",IF(L3150=LIST!$A$75,"",IF(K3150=LIST!$A$76,LIST!$A$76,IF(L3150=LIST!$A$77,"",IF(L3150=LIST!$A$78,"",IF(L3150=LIST!$A$80,"",IF(L3150=LIST!$A$72,"",IF(L3150=LIST!$A$73,"",IF(L3150=LIST!$A$81,"",IF(L3150=LIST!$A$82,"",IF(L3150=LIST!$A$79,"",IF(K3150=LIST!$A$75,LIST!$A$75,ROUND(J3150*L3150,2)))))))))))))</f>
        <v/>
      </c>
      <c r="J3150" s="43">
        <f>IF(D3150="",0,IF(K3150=LIST!$A$75,0,IF(K3150=LIST!$A$76,0,IF(K3150=LIST!$A$77,0,IF(K3150=LIST!$A$78,0,(MIN(D3150,8)-K3150))))))</f>
        <v>0</v>
      </c>
      <c r="K3150" s="185" t="str">
        <f>IF(D3150="","",IF('CLAIM FORM'!$M$7="",0,IF(L3150=LIST!$A$78,0,IF('CLAIM FORM'!$M$7="R&amp;D",0,IF(E3150="",LIST!$A$75,IF(F3150=LIST!$F$30,0,IFERROR(((VLOOKUP(E3150,'TRAINING CODE'!B:D,3,FALSE)*MIN(D3150,8))),LIST!$A$76)))))))</f>
        <v/>
      </c>
      <c r="L3150" s="183" t="str">
        <f>IF(B3150="","",IF('CLAIM FORM'!$M$7="",LIST!$A$77,IFERROR(VLOOKUP(B3150,'PHR (Project Hourly Rate)'!B:G,6,FALSE),LIST!$A$78)))</f>
        <v/>
      </c>
    </row>
    <row r="3151" spans="1:12" ht="36" customHeight="1">
      <c r="A3151" s="184">
        <v>3149</v>
      </c>
      <c r="B3151" s="46"/>
      <c r="C3151" s="47"/>
      <c r="D3151" s="48"/>
      <c r="E3151" s="49"/>
      <c r="F3151" s="49"/>
      <c r="G3151" s="41" t="str">
        <f>IF(C3151="","",VLOOKUP(WEEKDAY(C3151),LIST!$A$15:$B$21,2,FALSE))</f>
        <v/>
      </c>
      <c r="H3151" s="42" t="str">
        <f>IF(B3151="","",IF(L3151=LIST!$A$80,LIST!$A$78,IF(L3151=LIST!$A$81,LIST!$A$78,IF(L3151=LIST!$A$82,LIST!$A$78,IF(IFERROR(VLOOKUP(B3151,'PHR (Project Hourly Rate)'!B:G,6,FALSE),LIST!$A$78)=0,LIST!$A$79,L3151)))))</f>
        <v/>
      </c>
      <c r="I3151" s="42" t="str">
        <f>IF(B3151="","",IF(L3151=LIST!$A$75,"",IF(K3151=LIST!$A$76,LIST!$A$76,IF(L3151=LIST!$A$77,"",IF(L3151=LIST!$A$78,"",IF(L3151=LIST!$A$80,"",IF(L3151=LIST!$A$72,"",IF(L3151=LIST!$A$73,"",IF(L3151=LIST!$A$81,"",IF(L3151=LIST!$A$82,"",IF(L3151=LIST!$A$79,"",IF(K3151=LIST!$A$75,LIST!$A$75,ROUND(J3151*L3151,2)))))))))))))</f>
        <v/>
      </c>
      <c r="J3151" s="43">
        <f>IF(D3151="",0,IF(K3151=LIST!$A$75,0,IF(K3151=LIST!$A$76,0,IF(K3151=LIST!$A$77,0,IF(K3151=LIST!$A$78,0,(MIN(D3151,8)-K3151))))))</f>
        <v>0</v>
      </c>
      <c r="K3151" s="185" t="str">
        <f>IF(D3151="","",IF('CLAIM FORM'!$M$7="",0,IF(L3151=LIST!$A$78,0,IF('CLAIM FORM'!$M$7="R&amp;D",0,IF(E3151="",LIST!$A$75,IF(F3151=LIST!$F$30,0,IFERROR(((VLOOKUP(E3151,'TRAINING CODE'!B:D,3,FALSE)*MIN(D3151,8))),LIST!$A$76)))))))</f>
        <v/>
      </c>
      <c r="L3151" s="183" t="str">
        <f>IF(B3151="","",IF('CLAIM FORM'!$M$7="",LIST!$A$77,IFERROR(VLOOKUP(B3151,'PHR (Project Hourly Rate)'!B:G,6,FALSE),LIST!$A$78)))</f>
        <v/>
      </c>
    </row>
    <row r="3152" spans="1:12" ht="36" customHeight="1">
      <c r="A3152" s="184">
        <v>3150</v>
      </c>
      <c r="B3152" s="46"/>
      <c r="C3152" s="47"/>
      <c r="D3152" s="48"/>
      <c r="E3152" s="49"/>
      <c r="F3152" s="49"/>
      <c r="G3152" s="41" t="str">
        <f>IF(C3152="","",VLOOKUP(WEEKDAY(C3152),LIST!$A$15:$B$21,2,FALSE))</f>
        <v/>
      </c>
      <c r="H3152" s="42" t="str">
        <f>IF(B3152="","",IF(L3152=LIST!$A$80,LIST!$A$78,IF(L3152=LIST!$A$81,LIST!$A$78,IF(L3152=LIST!$A$82,LIST!$A$78,IF(IFERROR(VLOOKUP(B3152,'PHR (Project Hourly Rate)'!B:G,6,FALSE),LIST!$A$78)=0,LIST!$A$79,L3152)))))</f>
        <v/>
      </c>
      <c r="I3152" s="42" t="str">
        <f>IF(B3152="","",IF(L3152=LIST!$A$75,"",IF(K3152=LIST!$A$76,LIST!$A$76,IF(L3152=LIST!$A$77,"",IF(L3152=LIST!$A$78,"",IF(L3152=LIST!$A$80,"",IF(L3152=LIST!$A$72,"",IF(L3152=LIST!$A$73,"",IF(L3152=LIST!$A$81,"",IF(L3152=LIST!$A$82,"",IF(L3152=LIST!$A$79,"",IF(K3152=LIST!$A$75,LIST!$A$75,ROUND(J3152*L3152,2)))))))))))))</f>
        <v/>
      </c>
      <c r="J3152" s="43">
        <f>IF(D3152="",0,IF(K3152=LIST!$A$75,0,IF(K3152=LIST!$A$76,0,IF(K3152=LIST!$A$77,0,IF(K3152=LIST!$A$78,0,(MIN(D3152,8)-K3152))))))</f>
        <v>0</v>
      </c>
      <c r="K3152" s="185" t="str">
        <f>IF(D3152="","",IF('CLAIM FORM'!$M$7="",0,IF(L3152=LIST!$A$78,0,IF('CLAIM FORM'!$M$7="R&amp;D",0,IF(E3152="",LIST!$A$75,IF(F3152=LIST!$F$30,0,IFERROR(((VLOOKUP(E3152,'TRAINING CODE'!B:D,3,FALSE)*MIN(D3152,8))),LIST!$A$76)))))))</f>
        <v/>
      </c>
      <c r="L3152" s="183" t="str">
        <f>IF(B3152="","",IF('CLAIM FORM'!$M$7="",LIST!$A$77,IFERROR(VLOOKUP(B3152,'PHR (Project Hourly Rate)'!B:G,6,FALSE),LIST!$A$78)))</f>
        <v/>
      </c>
    </row>
    <row r="3153" spans="1:12" ht="36" customHeight="1">
      <c r="A3153" s="184">
        <v>3151</v>
      </c>
      <c r="B3153" s="46"/>
      <c r="C3153" s="47"/>
      <c r="D3153" s="48"/>
      <c r="E3153" s="49"/>
      <c r="F3153" s="49"/>
      <c r="G3153" s="41" t="str">
        <f>IF(C3153="","",VLOOKUP(WEEKDAY(C3153),LIST!$A$15:$B$21,2,FALSE))</f>
        <v/>
      </c>
      <c r="H3153" s="42" t="str">
        <f>IF(B3153="","",IF(L3153=LIST!$A$80,LIST!$A$78,IF(L3153=LIST!$A$81,LIST!$A$78,IF(L3153=LIST!$A$82,LIST!$A$78,IF(IFERROR(VLOOKUP(B3153,'PHR (Project Hourly Rate)'!B:G,6,FALSE),LIST!$A$78)=0,LIST!$A$79,L3153)))))</f>
        <v/>
      </c>
      <c r="I3153" s="42" t="str">
        <f>IF(B3153="","",IF(L3153=LIST!$A$75,"",IF(K3153=LIST!$A$76,LIST!$A$76,IF(L3153=LIST!$A$77,"",IF(L3153=LIST!$A$78,"",IF(L3153=LIST!$A$80,"",IF(L3153=LIST!$A$72,"",IF(L3153=LIST!$A$73,"",IF(L3153=LIST!$A$81,"",IF(L3153=LIST!$A$82,"",IF(L3153=LIST!$A$79,"",IF(K3153=LIST!$A$75,LIST!$A$75,ROUND(J3153*L3153,2)))))))))))))</f>
        <v/>
      </c>
      <c r="J3153" s="43">
        <f>IF(D3153="",0,IF(K3153=LIST!$A$75,0,IF(K3153=LIST!$A$76,0,IF(K3153=LIST!$A$77,0,IF(K3153=LIST!$A$78,0,(MIN(D3153,8)-K3153))))))</f>
        <v>0</v>
      </c>
      <c r="K3153" s="185" t="str">
        <f>IF(D3153="","",IF('CLAIM FORM'!$M$7="",0,IF(L3153=LIST!$A$78,0,IF('CLAIM FORM'!$M$7="R&amp;D",0,IF(E3153="",LIST!$A$75,IF(F3153=LIST!$F$30,0,IFERROR(((VLOOKUP(E3153,'TRAINING CODE'!B:D,3,FALSE)*MIN(D3153,8))),LIST!$A$76)))))))</f>
        <v/>
      </c>
      <c r="L3153" s="183" t="str">
        <f>IF(B3153="","",IF('CLAIM FORM'!$M$7="",LIST!$A$77,IFERROR(VLOOKUP(B3153,'PHR (Project Hourly Rate)'!B:G,6,FALSE),LIST!$A$78)))</f>
        <v/>
      </c>
    </row>
    <row r="3154" spans="1:12" ht="36" customHeight="1">
      <c r="A3154" s="184">
        <v>3152</v>
      </c>
      <c r="B3154" s="46"/>
      <c r="C3154" s="47"/>
      <c r="D3154" s="48"/>
      <c r="E3154" s="49"/>
      <c r="F3154" s="49"/>
      <c r="G3154" s="41" t="str">
        <f>IF(C3154="","",VLOOKUP(WEEKDAY(C3154),LIST!$A$15:$B$21,2,FALSE))</f>
        <v/>
      </c>
      <c r="H3154" s="42" t="str">
        <f>IF(B3154="","",IF(L3154=LIST!$A$80,LIST!$A$78,IF(L3154=LIST!$A$81,LIST!$A$78,IF(L3154=LIST!$A$82,LIST!$A$78,IF(IFERROR(VLOOKUP(B3154,'PHR (Project Hourly Rate)'!B:G,6,FALSE),LIST!$A$78)=0,LIST!$A$79,L3154)))))</f>
        <v/>
      </c>
      <c r="I3154" s="42" t="str">
        <f>IF(B3154="","",IF(L3154=LIST!$A$75,"",IF(K3154=LIST!$A$76,LIST!$A$76,IF(L3154=LIST!$A$77,"",IF(L3154=LIST!$A$78,"",IF(L3154=LIST!$A$80,"",IF(L3154=LIST!$A$72,"",IF(L3154=LIST!$A$73,"",IF(L3154=LIST!$A$81,"",IF(L3154=LIST!$A$82,"",IF(L3154=LIST!$A$79,"",IF(K3154=LIST!$A$75,LIST!$A$75,ROUND(J3154*L3154,2)))))))))))))</f>
        <v/>
      </c>
      <c r="J3154" s="43">
        <f>IF(D3154="",0,IF(K3154=LIST!$A$75,0,IF(K3154=LIST!$A$76,0,IF(K3154=LIST!$A$77,0,IF(K3154=LIST!$A$78,0,(MIN(D3154,8)-K3154))))))</f>
        <v>0</v>
      </c>
      <c r="K3154" s="185" t="str">
        <f>IF(D3154="","",IF('CLAIM FORM'!$M$7="",0,IF(L3154=LIST!$A$78,0,IF('CLAIM FORM'!$M$7="R&amp;D",0,IF(E3154="",LIST!$A$75,IF(F3154=LIST!$F$30,0,IFERROR(((VLOOKUP(E3154,'TRAINING CODE'!B:D,3,FALSE)*MIN(D3154,8))),LIST!$A$76)))))))</f>
        <v/>
      </c>
      <c r="L3154" s="183" t="str">
        <f>IF(B3154="","",IF('CLAIM FORM'!$M$7="",LIST!$A$77,IFERROR(VLOOKUP(B3154,'PHR (Project Hourly Rate)'!B:G,6,FALSE),LIST!$A$78)))</f>
        <v/>
      </c>
    </row>
    <row r="3155" spans="1:12" ht="36" customHeight="1">
      <c r="A3155" s="184">
        <v>3153</v>
      </c>
      <c r="B3155" s="46"/>
      <c r="C3155" s="47"/>
      <c r="D3155" s="48"/>
      <c r="E3155" s="49"/>
      <c r="F3155" s="49"/>
      <c r="G3155" s="41" t="str">
        <f>IF(C3155="","",VLOOKUP(WEEKDAY(C3155),LIST!$A$15:$B$21,2,FALSE))</f>
        <v/>
      </c>
      <c r="H3155" s="42" t="str">
        <f>IF(B3155="","",IF(L3155=LIST!$A$80,LIST!$A$78,IF(L3155=LIST!$A$81,LIST!$A$78,IF(L3155=LIST!$A$82,LIST!$A$78,IF(IFERROR(VLOOKUP(B3155,'PHR (Project Hourly Rate)'!B:G,6,FALSE),LIST!$A$78)=0,LIST!$A$79,L3155)))))</f>
        <v/>
      </c>
      <c r="I3155" s="42" t="str">
        <f>IF(B3155="","",IF(L3155=LIST!$A$75,"",IF(K3155=LIST!$A$76,LIST!$A$76,IF(L3155=LIST!$A$77,"",IF(L3155=LIST!$A$78,"",IF(L3155=LIST!$A$80,"",IF(L3155=LIST!$A$72,"",IF(L3155=LIST!$A$73,"",IF(L3155=LIST!$A$81,"",IF(L3155=LIST!$A$82,"",IF(L3155=LIST!$A$79,"",IF(K3155=LIST!$A$75,LIST!$A$75,ROUND(J3155*L3155,2)))))))))))))</f>
        <v/>
      </c>
      <c r="J3155" s="43">
        <f>IF(D3155="",0,IF(K3155=LIST!$A$75,0,IF(K3155=LIST!$A$76,0,IF(K3155=LIST!$A$77,0,IF(K3155=LIST!$A$78,0,(MIN(D3155,8)-K3155))))))</f>
        <v>0</v>
      </c>
      <c r="K3155" s="185" t="str">
        <f>IF(D3155="","",IF('CLAIM FORM'!$M$7="",0,IF(L3155=LIST!$A$78,0,IF('CLAIM FORM'!$M$7="R&amp;D",0,IF(E3155="",LIST!$A$75,IF(F3155=LIST!$F$30,0,IFERROR(((VLOOKUP(E3155,'TRAINING CODE'!B:D,3,FALSE)*MIN(D3155,8))),LIST!$A$76)))))))</f>
        <v/>
      </c>
      <c r="L3155" s="183" t="str">
        <f>IF(B3155="","",IF('CLAIM FORM'!$M$7="",LIST!$A$77,IFERROR(VLOOKUP(B3155,'PHR (Project Hourly Rate)'!B:G,6,FALSE),LIST!$A$78)))</f>
        <v/>
      </c>
    </row>
    <row r="3156" spans="1:12" ht="36" customHeight="1">
      <c r="A3156" s="184">
        <v>3154</v>
      </c>
      <c r="B3156" s="46"/>
      <c r="C3156" s="47"/>
      <c r="D3156" s="48"/>
      <c r="E3156" s="49"/>
      <c r="F3156" s="49"/>
      <c r="G3156" s="41" t="str">
        <f>IF(C3156="","",VLOOKUP(WEEKDAY(C3156),LIST!$A$15:$B$21,2,FALSE))</f>
        <v/>
      </c>
      <c r="H3156" s="42" t="str">
        <f>IF(B3156="","",IF(L3156=LIST!$A$80,LIST!$A$78,IF(L3156=LIST!$A$81,LIST!$A$78,IF(L3156=LIST!$A$82,LIST!$A$78,IF(IFERROR(VLOOKUP(B3156,'PHR (Project Hourly Rate)'!B:G,6,FALSE),LIST!$A$78)=0,LIST!$A$79,L3156)))))</f>
        <v/>
      </c>
      <c r="I3156" s="42" t="str">
        <f>IF(B3156="","",IF(L3156=LIST!$A$75,"",IF(K3156=LIST!$A$76,LIST!$A$76,IF(L3156=LIST!$A$77,"",IF(L3156=LIST!$A$78,"",IF(L3156=LIST!$A$80,"",IF(L3156=LIST!$A$72,"",IF(L3156=LIST!$A$73,"",IF(L3156=LIST!$A$81,"",IF(L3156=LIST!$A$82,"",IF(L3156=LIST!$A$79,"",IF(K3156=LIST!$A$75,LIST!$A$75,ROUND(J3156*L3156,2)))))))))))))</f>
        <v/>
      </c>
      <c r="J3156" s="43">
        <f>IF(D3156="",0,IF(K3156=LIST!$A$75,0,IF(K3156=LIST!$A$76,0,IF(K3156=LIST!$A$77,0,IF(K3156=LIST!$A$78,0,(MIN(D3156,8)-K3156))))))</f>
        <v>0</v>
      </c>
      <c r="K3156" s="185" t="str">
        <f>IF(D3156="","",IF('CLAIM FORM'!$M$7="",0,IF(L3156=LIST!$A$78,0,IF('CLAIM FORM'!$M$7="R&amp;D",0,IF(E3156="",LIST!$A$75,IF(F3156=LIST!$F$30,0,IFERROR(((VLOOKUP(E3156,'TRAINING CODE'!B:D,3,FALSE)*MIN(D3156,8))),LIST!$A$76)))))))</f>
        <v/>
      </c>
      <c r="L3156" s="183" t="str">
        <f>IF(B3156="","",IF('CLAIM FORM'!$M$7="",LIST!$A$77,IFERROR(VLOOKUP(B3156,'PHR (Project Hourly Rate)'!B:G,6,FALSE),LIST!$A$78)))</f>
        <v/>
      </c>
    </row>
    <row r="3157" spans="1:12" ht="36" customHeight="1">
      <c r="A3157" s="184">
        <v>3155</v>
      </c>
      <c r="B3157" s="46"/>
      <c r="C3157" s="47"/>
      <c r="D3157" s="48"/>
      <c r="E3157" s="49"/>
      <c r="F3157" s="49"/>
      <c r="G3157" s="41" t="str">
        <f>IF(C3157="","",VLOOKUP(WEEKDAY(C3157),LIST!$A$15:$B$21,2,FALSE))</f>
        <v/>
      </c>
      <c r="H3157" s="42" t="str">
        <f>IF(B3157="","",IF(L3157=LIST!$A$80,LIST!$A$78,IF(L3157=LIST!$A$81,LIST!$A$78,IF(L3157=LIST!$A$82,LIST!$A$78,IF(IFERROR(VLOOKUP(B3157,'PHR (Project Hourly Rate)'!B:G,6,FALSE),LIST!$A$78)=0,LIST!$A$79,L3157)))))</f>
        <v/>
      </c>
      <c r="I3157" s="42" t="str">
        <f>IF(B3157="","",IF(L3157=LIST!$A$75,"",IF(K3157=LIST!$A$76,LIST!$A$76,IF(L3157=LIST!$A$77,"",IF(L3157=LIST!$A$78,"",IF(L3157=LIST!$A$80,"",IF(L3157=LIST!$A$72,"",IF(L3157=LIST!$A$73,"",IF(L3157=LIST!$A$81,"",IF(L3157=LIST!$A$82,"",IF(L3157=LIST!$A$79,"",IF(K3157=LIST!$A$75,LIST!$A$75,ROUND(J3157*L3157,2)))))))))))))</f>
        <v/>
      </c>
      <c r="J3157" s="43">
        <f>IF(D3157="",0,IF(K3157=LIST!$A$75,0,IF(K3157=LIST!$A$76,0,IF(K3157=LIST!$A$77,0,IF(K3157=LIST!$A$78,0,(MIN(D3157,8)-K3157))))))</f>
        <v>0</v>
      </c>
      <c r="K3157" s="185" t="str">
        <f>IF(D3157="","",IF('CLAIM FORM'!$M$7="",0,IF(L3157=LIST!$A$78,0,IF('CLAIM FORM'!$M$7="R&amp;D",0,IF(E3157="",LIST!$A$75,IF(F3157=LIST!$F$30,0,IFERROR(((VLOOKUP(E3157,'TRAINING CODE'!B:D,3,FALSE)*MIN(D3157,8))),LIST!$A$76)))))))</f>
        <v/>
      </c>
      <c r="L3157" s="183" t="str">
        <f>IF(B3157="","",IF('CLAIM FORM'!$M$7="",LIST!$A$77,IFERROR(VLOOKUP(B3157,'PHR (Project Hourly Rate)'!B:G,6,FALSE),LIST!$A$78)))</f>
        <v/>
      </c>
    </row>
    <row r="3158" spans="1:12" ht="36" customHeight="1">
      <c r="A3158" s="184">
        <v>3156</v>
      </c>
      <c r="B3158" s="46"/>
      <c r="C3158" s="47"/>
      <c r="D3158" s="48"/>
      <c r="E3158" s="49"/>
      <c r="F3158" s="49"/>
      <c r="G3158" s="41" t="str">
        <f>IF(C3158="","",VLOOKUP(WEEKDAY(C3158),LIST!$A$15:$B$21,2,FALSE))</f>
        <v/>
      </c>
      <c r="H3158" s="42" t="str">
        <f>IF(B3158="","",IF(L3158=LIST!$A$80,LIST!$A$78,IF(L3158=LIST!$A$81,LIST!$A$78,IF(L3158=LIST!$A$82,LIST!$A$78,IF(IFERROR(VLOOKUP(B3158,'PHR (Project Hourly Rate)'!B:G,6,FALSE),LIST!$A$78)=0,LIST!$A$79,L3158)))))</f>
        <v/>
      </c>
      <c r="I3158" s="42" t="str">
        <f>IF(B3158="","",IF(L3158=LIST!$A$75,"",IF(K3158=LIST!$A$76,LIST!$A$76,IF(L3158=LIST!$A$77,"",IF(L3158=LIST!$A$78,"",IF(L3158=LIST!$A$80,"",IF(L3158=LIST!$A$72,"",IF(L3158=LIST!$A$73,"",IF(L3158=LIST!$A$81,"",IF(L3158=LIST!$A$82,"",IF(L3158=LIST!$A$79,"",IF(K3158=LIST!$A$75,LIST!$A$75,ROUND(J3158*L3158,2)))))))))))))</f>
        <v/>
      </c>
      <c r="J3158" s="43">
        <f>IF(D3158="",0,IF(K3158=LIST!$A$75,0,IF(K3158=LIST!$A$76,0,IF(K3158=LIST!$A$77,0,IF(K3158=LIST!$A$78,0,(MIN(D3158,8)-K3158))))))</f>
        <v>0</v>
      </c>
      <c r="K3158" s="185" t="str">
        <f>IF(D3158="","",IF('CLAIM FORM'!$M$7="",0,IF(L3158=LIST!$A$78,0,IF('CLAIM FORM'!$M$7="R&amp;D",0,IF(E3158="",LIST!$A$75,IF(F3158=LIST!$F$30,0,IFERROR(((VLOOKUP(E3158,'TRAINING CODE'!B:D,3,FALSE)*MIN(D3158,8))),LIST!$A$76)))))))</f>
        <v/>
      </c>
      <c r="L3158" s="183" t="str">
        <f>IF(B3158="","",IF('CLAIM FORM'!$M$7="",LIST!$A$77,IFERROR(VLOOKUP(B3158,'PHR (Project Hourly Rate)'!B:G,6,FALSE),LIST!$A$78)))</f>
        <v/>
      </c>
    </row>
    <row r="3159" spans="1:12" ht="36" customHeight="1">
      <c r="A3159" s="184">
        <v>3157</v>
      </c>
      <c r="B3159" s="46"/>
      <c r="C3159" s="47"/>
      <c r="D3159" s="48"/>
      <c r="E3159" s="49"/>
      <c r="F3159" s="49"/>
      <c r="G3159" s="41" t="str">
        <f>IF(C3159="","",VLOOKUP(WEEKDAY(C3159),LIST!$A$15:$B$21,2,FALSE))</f>
        <v/>
      </c>
      <c r="H3159" s="42" t="str">
        <f>IF(B3159="","",IF(L3159=LIST!$A$80,LIST!$A$78,IF(L3159=LIST!$A$81,LIST!$A$78,IF(L3159=LIST!$A$82,LIST!$A$78,IF(IFERROR(VLOOKUP(B3159,'PHR (Project Hourly Rate)'!B:G,6,FALSE),LIST!$A$78)=0,LIST!$A$79,L3159)))))</f>
        <v/>
      </c>
      <c r="I3159" s="42" t="str">
        <f>IF(B3159="","",IF(L3159=LIST!$A$75,"",IF(K3159=LIST!$A$76,LIST!$A$76,IF(L3159=LIST!$A$77,"",IF(L3159=LIST!$A$78,"",IF(L3159=LIST!$A$80,"",IF(L3159=LIST!$A$72,"",IF(L3159=LIST!$A$73,"",IF(L3159=LIST!$A$81,"",IF(L3159=LIST!$A$82,"",IF(L3159=LIST!$A$79,"",IF(K3159=LIST!$A$75,LIST!$A$75,ROUND(J3159*L3159,2)))))))))))))</f>
        <v/>
      </c>
      <c r="J3159" s="43">
        <f>IF(D3159="",0,IF(K3159=LIST!$A$75,0,IF(K3159=LIST!$A$76,0,IF(K3159=LIST!$A$77,0,IF(K3159=LIST!$A$78,0,(MIN(D3159,8)-K3159))))))</f>
        <v>0</v>
      </c>
      <c r="K3159" s="185" t="str">
        <f>IF(D3159="","",IF('CLAIM FORM'!$M$7="",0,IF(L3159=LIST!$A$78,0,IF('CLAIM FORM'!$M$7="R&amp;D",0,IF(E3159="",LIST!$A$75,IF(F3159=LIST!$F$30,0,IFERROR(((VLOOKUP(E3159,'TRAINING CODE'!B:D,3,FALSE)*MIN(D3159,8))),LIST!$A$76)))))))</f>
        <v/>
      </c>
      <c r="L3159" s="183" t="str">
        <f>IF(B3159="","",IF('CLAIM FORM'!$M$7="",LIST!$A$77,IFERROR(VLOOKUP(B3159,'PHR (Project Hourly Rate)'!B:G,6,FALSE),LIST!$A$78)))</f>
        <v/>
      </c>
    </row>
    <row r="3160" spans="1:12" ht="36" customHeight="1">
      <c r="A3160" s="184">
        <v>3158</v>
      </c>
      <c r="B3160" s="46"/>
      <c r="C3160" s="47"/>
      <c r="D3160" s="48"/>
      <c r="E3160" s="49"/>
      <c r="F3160" s="49"/>
      <c r="G3160" s="41" t="str">
        <f>IF(C3160="","",VLOOKUP(WEEKDAY(C3160),LIST!$A$15:$B$21,2,FALSE))</f>
        <v/>
      </c>
      <c r="H3160" s="42" t="str">
        <f>IF(B3160="","",IF(L3160=LIST!$A$80,LIST!$A$78,IF(L3160=LIST!$A$81,LIST!$A$78,IF(L3160=LIST!$A$82,LIST!$A$78,IF(IFERROR(VLOOKUP(B3160,'PHR (Project Hourly Rate)'!B:G,6,FALSE),LIST!$A$78)=0,LIST!$A$79,L3160)))))</f>
        <v/>
      </c>
      <c r="I3160" s="42" t="str">
        <f>IF(B3160="","",IF(L3160=LIST!$A$75,"",IF(K3160=LIST!$A$76,LIST!$A$76,IF(L3160=LIST!$A$77,"",IF(L3160=LIST!$A$78,"",IF(L3160=LIST!$A$80,"",IF(L3160=LIST!$A$72,"",IF(L3160=LIST!$A$73,"",IF(L3160=LIST!$A$81,"",IF(L3160=LIST!$A$82,"",IF(L3160=LIST!$A$79,"",IF(K3160=LIST!$A$75,LIST!$A$75,ROUND(J3160*L3160,2)))))))))))))</f>
        <v/>
      </c>
      <c r="J3160" s="43">
        <f>IF(D3160="",0,IF(K3160=LIST!$A$75,0,IF(K3160=LIST!$A$76,0,IF(K3160=LIST!$A$77,0,IF(K3160=LIST!$A$78,0,(MIN(D3160,8)-K3160))))))</f>
        <v>0</v>
      </c>
      <c r="K3160" s="185" t="str">
        <f>IF(D3160="","",IF('CLAIM FORM'!$M$7="",0,IF(L3160=LIST!$A$78,0,IF('CLAIM FORM'!$M$7="R&amp;D",0,IF(E3160="",LIST!$A$75,IF(F3160=LIST!$F$30,0,IFERROR(((VLOOKUP(E3160,'TRAINING CODE'!B:D,3,FALSE)*MIN(D3160,8))),LIST!$A$76)))))))</f>
        <v/>
      </c>
      <c r="L3160" s="183" t="str">
        <f>IF(B3160="","",IF('CLAIM FORM'!$M$7="",LIST!$A$77,IFERROR(VLOOKUP(B3160,'PHR (Project Hourly Rate)'!B:G,6,FALSE),LIST!$A$78)))</f>
        <v/>
      </c>
    </row>
    <row r="3161" spans="1:12" ht="36" customHeight="1">
      <c r="A3161" s="184">
        <v>3159</v>
      </c>
      <c r="B3161" s="46"/>
      <c r="C3161" s="47"/>
      <c r="D3161" s="48"/>
      <c r="E3161" s="49"/>
      <c r="F3161" s="49"/>
      <c r="G3161" s="41" t="str">
        <f>IF(C3161="","",VLOOKUP(WEEKDAY(C3161),LIST!$A$15:$B$21,2,FALSE))</f>
        <v/>
      </c>
      <c r="H3161" s="42" t="str">
        <f>IF(B3161="","",IF(L3161=LIST!$A$80,LIST!$A$78,IF(L3161=LIST!$A$81,LIST!$A$78,IF(L3161=LIST!$A$82,LIST!$A$78,IF(IFERROR(VLOOKUP(B3161,'PHR (Project Hourly Rate)'!B:G,6,FALSE),LIST!$A$78)=0,LIST!$A$79,L3161)))))</f>
        <v/>
      </c>
      <c r="I3161" s="42" t="str">
        <f>IF(B3161="","",IF(L3161=LIST!$A$75,"",IF(K3161=LIST!$A$76,LIST!$A$76,IF(L3161=LIST!$A$77,"",IF(L3161=LIST!$A$78,"",IF(L3161=LIST!$A$80,"",IF(L3161=LIST!$A$72,"",IF(L3161=LIST!$A$73,"",IF(L3161=LIST!$A$81,"",IF(L3161=LIST!$A$82,"",IF(L3161=LIST!$A$79,"",IF(K3161=LIST!$A$75,LIST!$A$75,ROUND(J3161*L3161,2)))))))))))))</f>
        <v/>
      </c>
      <c r="J3161" s="43">
        <f>IF(D3161="",0,IF(K3161=LIST!$A$75,0,IF(K3161=LIST!$A$76,0,IF(K3161=LIST!$A$77,0,IF(K3161=LIST!$A$78,0,(MIN(D3161,8)-K3161))))))</f>
        <v>0</v>
      </c>
      <c r="K3161" s="185" t="str">
        <f>IF(D3161="","",IF('CLAIM FORM'!$M$7="",0,IF(L3161=LIST!$A$78,0,IF('CLAIM FORM'!$M$7="R&amp;D",0,IF(E3161="",LIST!$A$75,IF(F3161=LIST!$F$30,0,IFERROR(((VLOOKUP(E3161,'TRAINING CODE'!B:D,3,FALSE)*MIN(D3161,8))),LIST!$A$76)))))))</f>
        <v/>
      </c>
      <c r="L3161" s="183" t="str">
        <f>IF(B3161="","",IF('CLAIM FORM'!$M$7="",LIST!$A$77,IFERROR(VLOOKUP(B3161,'PHR (Project Hourly Rate)'!B:G,6,FALSE),LIST!$A$78)))</f>
        <v/>
      </c>
    </row>
    <row r="3162" spans="1:12" ht="36" customHeight="1">
      <c r="A3162" s="184">
        <v>3160</v>
      </c>
      <c r="B3162" s="46"/>
      <c r="C3162" s="47"/>
      <c r="D3162" s="48"/>
      <c r="E3162" s="49"/>
      <c r="F3162" s="49"/>
      <c r="G3162" s="41" t="str">
        <f>IF(C3162="","",VLOOKUP(WEEKDAY(C3162),LIST!$A$15:$B$21,2,FALSE))</f>
        <v/>
      </c>
      <c r="H3162" s="42" t="str">
        <f>IF(B3162="","",IF(L3162=LIST!$A$80,LIST!$A$78,IF(L3162=LIST!$A$81,LIST!$A$78,IF(L3162=LIST!$A$82,LIST!$A$78,IF(IFERROR(VLOOKUP(B3162,'PHR (Project Hourly Rate)'!B:G,6,FALSE),LIST!$A$78)=0,LIST!$A$79,L3162)))))</f>
        <v/>
      </c>
      <c r="I3162" s="42" t="str">
        <f>IF(B3162="","",IF(L3162=LIST!$A$75,"",IF(K3162=LIST!$A$76,LIST!$A$76,IF(L3162=LIST!$A$77,"",IF(L3162=LIST!$A$78,"",IF(L3162=LIST!$A$80,"",IF(L3162=LIST!$A$72,"",IF(L3162=LIST!$A$73,"",IF(L3162=LIST!$A$81,"",IF(L3162=LIST!$A$82,"",IF(L3162=LIST!$A$79,"",IF(K3162=LIST!$A$75,LIST!$A$75,ROUND(J3162*L3162,2)))))))))))))</f>
        <v/>
      </c>
      <c r="J3162" s="43">
        <f>IF(D3162="",0,IF(K3162=LIST!$A$75,0,IF(K3162=LIST!$A$76,0,IF(K3162=LIST!$A$77,0,IF(K3162=LIST!$A$78,0,(MIN(D3162,8)-K3162))))))</f>
        <v>0</v>
      </c>
      <c r="K3162" s="185" t="str">
        <f>IF(D3162="","",IF('CLAIM FORM'!$M$7="",0,IF(L3162=LIST!$A$78,0,IF('CLAIM FORM'!$M$7="R&amp;D",0,IF(E3162="",LIST!$A$75,IF(F3162=LIST!$F$30,0,IFERROR(((VLOOKUP(E3162,'TRAINING CODE'!B:D,3,FALSE)*MIN(D3162,8))),LIST!$A$76)))))))</f>
        <v/>
      </c>
      <c r="L3162" s="183" t="str">
        <f>IF(B3162="","",IF('CLAIM FORM'!$M$7="",LIST!$A$77,IFERROR(VLOOKUP(B3162,'PHR (Project Hourly Rate)'!B:G,6,FALSE),LIST!$A$78)))</f>
        <v/>
      </c>
    </row>
    <row r="3163" spans="1:12" ht="36" customHeight="1">
      <c r="A3163" s="184">
        <v>3161</v>
      </c>
      <c r="B3163" s="46"/>
      <c r="C3163" s="47"/>
      <c r="D3163" s="48"/>
      <c r="E3163" s="49"/>
      <c r="F3163" s="49"/>
      <c r="G3163" s="41" t="str">
        <f>IF(C3163="","",VLOOKUP(WEEKDAY(C3163),LIST!$A$15:$B$21,2,FALSE))</f>
        <v/>
      </c>
      <c r="H3163" s="42" t="str">
        <f>IF(B3163="","",IF(L3163=LIST!$A$80,LIST!$A$78,IF(L3163=LIST!$A$81,LIST!$A$78,IF(L3163=LIST!$A$82,LIST!$A$78,IF(IFERROR(VLOOKUP(B3163,'PHR (Project Hourly Rate)'!B:G,6,FALSE),LIST!$A$78)=0,LIST!$A$79,L3163)))))</f>
        <v/>
      </c>
      <c r="I3163" s="42" t="str">
        <f>IF(B3163="","",IF(L3163=LIST!$A$75,"",IF(K3163=LIST!$A$76,LIST!$A$76,IF(L3163=LIST!$A$77,"",IF(L3163=LIST!$A$78,"",IF(L3163=LIST!$A$80,"",IF(L3163=LIST!$A$72,"",IF(L3163=LIST!$A$73,"",IF(L3163=LIST!$A$81,"",IF(L3163=LIST!$A$82,"",IF(L3163=LIST!$A$79,"",IF(K3163=LIST!$A$75,LIST!$A$75,ROUND(J3163*L3163,2)))))))))))))</f>
        <v/>
      </c>
      <c r="J3163" s="43">
        <f>IF(D3163="",0,IF(K3163=LIST!$A$75,0,IF(K3163=LIST!$A$76,0,IF(K3163=LIST!$A$77,0,IF(K3163=LIST!$A$78,0,(MIN(D3163,8)-K3163))))))</f>
        <v>0</v>
      </c>
      <c r="K3163" s="185" t="str">
        <f>IF(D3163="","",IF('CLAIM FORM'!$M$7="",0,IF(L3163=LIST!$A$78,0,IF('CLAIM FORM'!$M$7="R&amp;D",0,IF(E3163="",LIST!$A$75,IF(F3163=LIST!$F$30,0,IFERROR(((VLOOKUP(E3163,'TRAINING CODE'!B:D,3,FALSE)*MIN(D3163,8))),LIST!$A$76)))))))</f>
        <v/>
      </c>
      <c r="L3163" s="183" t="str">
        <f>IF(B3163="","",IF('CLAIM FORM'!$M$7="",LIST!$A$77,IFERROR(VLOOKUP(B3163,'PHR (Project Hourly Rate)'!B:G,6,FALSE),LIST!$A$78)))</f>
        <v/>
      </c>
    </row>
    <row r="3164" spans="1:12" ht="36" customHeight="1">
      <c r="A3164" s="184">
        <v>3162</v>
      </c>
      <c r="B3164" s="46"/>
      <c r="C3164" s="47"/>
      <c r="D3164" s="48"/>
      <c r="E3164" s="49"/>
      <c r="F3164" s="49"/>
      <c r="G3164" s="41" t="str">
        <f>IF(C3164="","",VLOOKUP(WEEKDAY(C3164),LIST!$A$15:$B$21,2,FALSE))</f>
        <v/>
      </c>
      <c r="H3164" s="42" t="str">
        <f>IF(B3164="","",IF(L3164=LIST!$A$80,LIST!$A$78,IF(L3164=LIST!$A$81,LIST!$A$78,IF(L3164=LIST!$A$82,LIST!$A$78,IF(IFERROR(VLOOKUP(B3164,'PHR (Project Hourly Rate)'!B:G,6,FALSE),LIST!$A$78)=0,LIST!$A$79,L3164)))))</f>
        <v/>
      </c>
      <c r="I3164" s="42" t="str">
        <f>IF(B3164="","",IF(L3164=LIST!$A$75,"",IF(K3164=LIST!$A$76,LIST!$A$76,IF(L3164=LIST!$A$77,"",IF(L3164=LIST!$A$78,"",IF(L3164=LIST!$A$80,"",IF(L3164=LIST!$A$72,"",IF(L3164=LIST!$A$73,"",IF(L3164=LIST!$A$81,"",IF(L3164=LIST!$A$82,"",IF(L3164=LIST!$A$79,"",IF(K3164=LIST!$A$75,LIST!$A$75,ROUND(J3164*L3164,2)))))))))))))</f>
        <v/>
      </c>
      <c r="J3164" s="43">
        <f>IF(D3164="",0,IF(K3164=LIST!$A$75,0,IF(K3164=LIST!$A$76,0,IF(K3164=LIST!$A$77,0,IF(K3164=LIST!$A$78,0,(MIN(D3164,8)-K3164))))))</f>
        <v>0</v>
      </c>
      <c r="K3164" s="185" t="str">
        <f>IF(D3164="","",IF('CLAIM FORM'!$M$7="",0,IF(L3164=LIST!$A$78,0,IF('CLAIM FORM'!$M$7="R&amp;D",0,IF(E3164="",LIST!$A$75,IF(F3164=LIST!$F$30,0,IFERROR(((VLOOKUP(E3164,'TRAINING CODE'!B:D,3,FALSE)*MIN(D3164,8))),LIST!$A$76)))))))</f>
        <v/>
      </c>
      <c r="L3164" s="183" t="str">
        <f>IF(B3164="","",IF('CLAIM FORM'!$M$7="",LIST!$A$77,IFERROR(VLOOKUP(B3164,'PHR (Project Hourly Rate)'!B:G,6,FALSE),LIST!$A$78)))</f>
        <v/>
      </c>
    </row>
    <row r="3165" spans="1:12" ht="36" customHeight="1">
      <c r="A3165" s="184">
        <v>3163</v>
      </c>
      <c r="B3165" s="46"/>
      <c r="C3165" s="47"/>
      <c r="D3165" s="48"/>
      <c r="E3165" s="49"/>
      <c r="F3165" s="49"/>
      <c r="G3165" s="41" t="str">
        <f>IF(C3165="","",VLOOKUP(WEEKDAY(C3165),LIST!$A$15:$B$21,2,FALSE))</f>
        <v/>
      </c>
      <c r="H3165" s="42" t="str">
        <f>IF(B3165="","",IF(L3165=LIST!$A$80,LIST!$A$78,IF(L3165=LIST!$A$81,LIST!$A$78,IF(L3165=LIST!$A$82,LIST!$A$78,IF(IFERROR(VLOOKUP(B3165,'PHR (Project Hourly Rate)'!B:G,6,FALSE),LIST!$A$78)=0,LIST!$A$79,L3165)))))</f>
        <v/>
      </c>
      <c r="I3165" s="42" t="str">
        <f>IF(B3165="","",IF(L3165=LIST!$A$75,"",IF(K3165=LIST!$A$76,LIST!$A$76,IF(L3165=LIST!$A$77,"",IF(L3165=LIST!$A$78,"",IF(L3165=LIST!$A$80,"",IF(L3165=LIST!$A$72,"",IF(L3165=LIST!$A$73,"",IF(L3165=LIST!$A$81,"",IF(L3165=LIST!$A$82,"",IF(L3165=LIST!$A$79,"",IF(K3165=LIST!$A$75,LIST!$A$75,ROUND(J3165*L3165,2)))))))))))))</f>
        <v/>
      </c>
      <c r="J3165" s="43">
        <f>IF(D3165="",0,IF(K3165=LIST!$A$75,0,IF(K3165=LIST!$A$76,0,IF(K3165=LIST!$A$77,0,IF(K3165=LIST!$A$78,0,(MIN(D3165,8)-K3165))))))</f>
        <v>0</v>
      </c>
      <c r="K3165" s="185" t="str">
        <f>IF(D3165="","",IF('CLAIM FORM'!$M$7="",0,IF(L3165=LIST!$A$78,0,IF('CLAIM FORM'!$M$7="R&amp;D",0,IF(E3165="",LIST!$A$75,IF(F3165=LIST!$F$30,0,IFERROR(((VLOOKUP(E3165,'TRAINING CODE'!B:D,3,FALSE)*MIN(D3165,8))),LIST!$A$76)))))))</f>
        <v/>
      </c>
      <c r="L3165" s="183" t="str">
        <f>IF(B3165="","",IF('CLAIM FORM'!$M$7="",LIST!$A$77,IFERROR(VLOOKUP(B3165,'PHR (Project Hourly Rate)'!B:G,6,FALSE),LIST!$A$78)))</f>
        <v/>
      </c>
    </row>
    <row r="3166" spans="1:12" ht="36" customHeight="1">
      <c r="A3166" s="184">
        <v>3164</v>
      </c>
      <c r="B3166" s="46"/>
      <c r="C3166" s="47"/>
      <c r="D3166" s="48"/>
      <c r="E3166" s="49"/>
      <c r="F3166" s="49"/>
      <c r="G3166" s="41" t="str">
        <f>IF(C3166="","",VLOOKUP(WEEKDAY(C3166),LIST!$A$15:$B$21,2,FALSE))</f>
        <v/>
      </c>
      <c r="H3166" s="42" t="str">
        <f>IF(B3166="","",IF(L3166=LIST!$A$80,LIST!$A$78,IF(L3166=LIST!$A$81,LIST!$A$78,IF(L3166=LIST!$A$82,LIST!$A$78,IF(IFERROR(VLOOKUP(B3166,'PHR (Project Hourly Rate)'!B:G,6,FALSE),LIST!$A$78)=0,LIST!$A$79,L3166)))))</f>
        <v/>
      </c>
      <c r="I3166" s="42" t="str">
        <f>IF(B3166="","",IF(L3166=LIST!$A$75,"",IF(K3166=LIST!$A$76,LIST!$A$76,IF(L3166=LIST!$A$77,"",IF(L3166=LIST!$A$78,"",IF(L3166=LIST!$A$80,"",IF(L3166=LIST!$A$72,"",IF(L3166=LIST!$A$73,"",IF(L3166=LIST!$A$81,"",IF(L3166=LIST!$A$82,"",IF(L3166=LIST!$A$79,"",IF(K3166=LIST!$A$75,LIST!$A$75,ROUND(J3166*L3166,2)))))))))))))</f>
        <v/>
      </c>
      <c r="J3166" s="43">
        <f>IF(D3166="",0,IF(K3166=LIST!$A$75,0,IF(K3166=LIST!$A$76,0,IF(K3166=LIST!$A$77,0,IF(K3166=LIST!$A$78,0,(MIN(D3166,8)-K3166))))))</f>
        <v>0</v>
      </c>
      <c r="K3166" s="185" t="str">
        <f>IF(D3166="","",IF('CLAIM FORM'!$M$7="",0,IF(L3166=LIST!$A$78,0,IF('CLAIM FORM'!$M$7="R&amp;D",0,IF(E3166="",LIST!$A$75,IF(F3166=LIST!$F$30,0,IFERROR(((VLOOKUP(E3166,'TRAINING CODE'!B:D,3,FALSE)*MIN(D3166,8))),LIST!$A$76)))))))</f>
        <v/>
      </c>
      <c r="L3166" s="183" t="str">
        <f>IF(B3166="","",IF('CLAIM FORM'!$M$7="",LIST!$A$77,IFERROR(VLOOKUP(B3166,'PHR (Project Hourly Rate)'!B:G,6,FALSE),LIST!$A$78)))</f>
        <v/>
      </c>
    </row>
    <row r="3167" spans="1:12" ht="36" customHeight="1">
      <c r="A3167" s="184">
        <v>3165</v>
      </c>
      <c r="B3167" s="46"/>
      <c r="C3167" s="47"/>
      <c r="D3167" s="48"/>
      <c r="E3167" s="49"/>
      <c r="F3167" s="49"/>
      <c r="G3167" s="41" t="str">
        <f>IF(C3167="","",VLOOKUP(WEEKDAY(C3167),LIST!$A$15:$B$21,2,FALSE))</f>
        <v/>
      </c>
      <c r="H3167" s="42" t="str">
        <f>IF(B3167="","",IF(L3167=LIST!$A$80,LIST!$A$78,IF(L3167=LIST!$A$81,LIST!$A$78,IF(L3167=LIST!$A$82,LIST!$A$78,IF(IFERROR(VLOOKUP(B3167,'PHR (Project Hourly Rate)'!B:G,6,FALSE),LIST!$A$78)=0,LIST!$A$79,L3167)))))</f>
        <v/>
      </c>
      <c r="I3167" s="42" t="str">
        <f>IF(B3167="","",IF(L3167=LIST!$A$75,"",IF(K3167=LIST!$A$76,LIST!$A$76,IF(L3167=LIST!$A$77,"",IF(L3167=LIST!$A$78,"",IF(L3167=LIST!$A$80,"",IF(L3167=LIST!$A$72,"",IF(L3167=LIST!$A$73,"",IF(L3167=LIST!$A$81,"",IF(L3167=LIST!$A$82,"",IF(L3167=LIST!$A$79,"",IF(K3167=LIST!$A$75,LIST!$A$75,ROUND(J3167*L3167,2)))))))))))))</f>
        <v/>
      </c>
      <c r="J3167" s="43">
        <f>IF(D3167="",0,IF(K3167=LIST!$A$75,0,IF(K3167=LIST!$A$76,0,IF(K3167=LIST!$A$77,0,IF(K3167=LIST!$A$78,0,(MIN(D3167,8)-K3167))))))</f>
        <v>0</v>
      </c>
      <c r="K3167" s="185" t="str">
        <f>IF(D3167="","",IF('CLAIM FORM'!$M$7="",0,IF(L3167=LIST!$A$78,0,IF('CLAIM FORM'!$M$7="R&amp;D",0,IF(E3167="",LIST!$A$75,IF(F3167=LIST!$F$30,0,IFERROR(((VLOOKUP(E3167,'TRAINING CODE'!B:D,3,FALSE)*MIN(D3167,8))),LIST!$A$76)))))))</f>
        <v/>
      </c>
      <c r="L3167" s="183" t="str">
        <f>IF(B3167="","",IF('CLAIM FORM'!$M$7="",LIST!$A$77,IFERROR(VLOOKUP(B3167,'PHR (Project Hourly Rate)'!B:G,6,FALSE),LIST!$A$78)))</f>
        <v/>
      </c>
    </row>
    <row r="3168" spans="1:12" ht="36" customHeight="1">
      <c r="A3168" s="184">
        <v>3166</v>
      </c>
      <c r="B3168" s="46"/>
      <c r="C3168" s="47"/>
      <c r="D3168" s="48"/>
      <c r="E3168" s="49"/>
      <c r="F3168" s="49"/>
      <c r="G3168" s="41" t="str">
        <f>IF(C3168="","",VLOOKUP(WEEKDAY(C3168),LIST!$A$15:$B$21,2,FALSE))</f>
        <v/>
      </c>
      <c r="H3168" s="42" t="str">
        <f>IF(B3168="","",IF(L3168=LIST!$A$80,LIST!$A$78,IF(L3168=LIST!$A$81,LIST!$A$78,IF(L3168=LIST!$A$82,LIST!$A$78,IF(IFERROR(VLOOKUP(B3168,'PHR (Project Hourly Rate)'!B:G,6,FALSE),LIST!$A$78)=0,LIST!$A$79,L3168)))))</f>
        <v/>
      </c>
      <c r="I3168" s="42" t="str">
        <f>IF(B3168="","",IF(L3168=LIST!$A$75,"",IF(K3168=LIST!$A$76,LIST!$A$76,IF(L3168=LIST!$A$77,"",IF(L3168=LIST!$A$78,"",IF(L3168=LIST!$A$80,"",IF(L3168=LIST!$A$72,"",IF(L3168=LIST!$A$73,"",IF(L3168=LIST!$A$81,"",IF(L3168=LIST!$A$82,"",IF(L3168=LIST!$A$79,"",IF(K3168=LIST!$A$75,LIST!$A$75,ROUND(J3168*L3168,2)))))))))))))</f>
        <v/>
      </c>
      <c r="J3168" s="43">
        <f>IF(D3168="",0,IF(K3168=LIST!$A$75,0,IF(K3168=LIST!$A$76,0,IF(K3168=LIST!$A$77,0,IF(K3168=LIST!$A$78,0,(MIN(D3168,8)-K3168))))))</f>
        <v>0</v>
      </c>
      <c r="K3168" s="185" t="str">
        <f>IF(D3168="","",IF('CLAIM FORM'!$M$7="",0,IF(L3168=LIST!$A$78,0,IF('CLAIM FORM'!$M$7="R&amp;D",0,IF(E3168="",LIST!$A$75,IF(F3168=LIST!$F$30,0,IFERROR(((VLOOKUP(E3168,'TRAINING CODE'!B:D,3,FALSE)*MIN(D3168,8))),LIST!$A$76)))))))</f>
        <v/>
      </c>
      <c r="L3168" s="183" t="str">
        <f>IF(B3168="","",IF('CLAIM FORM'!$M$7="",LIST!$A$77,IFERROR(VLOOKUP(B3168,'PHR (Project Hourly Rate)'!B:G,6,FALSE),LIST!$A$78)))</f>
        <v/>
      </c>
    </row>
    <row r="3169" spans="1:12" ht="36" customHeight="1">
      <c r="A3169" s="184">
        <v>3167</v>
      </c>
      <c r="B3169" s="46"/>
      <c r="C3169" s="47"/>
      <c r="D3169" s="48"/>
      <c r="E3169" s="49"/>
      <c r="F3169" s="49"/>
      <c r="G3169" s="41" t="str">
        <f>IF(C3169="","",VLOOKUP(WEEKDAY(C3169),LIST!$A$15:$B$21,2,FALSE))</f>
        <v/>
      </c>
      <c r="H3169" s="42" t="str">
        <f>IF(B3169="","",IF(L3169=LIST!$A$80,LIST!$A$78,IF(L3169=LIST!$A$81,LIST!$A$78,IF(L3169=LIST!$A$82,LIST!$A$78,IF(IFERROR(VLOOKUP(B3169,'PHR (Project Hourly Rate)'!B:G,6,FALSE),LIST!$A$78)=0,LIST!$A$79,L3169)))))</f>
        <v/>
      </c>
      <c r="I3169" s="42" t="str">
        <f>IF(B3169="","",IF(L3169=LIST!$A$75,"",IF(K3169=LIST!$A$76,LIST!$A$76,IF(L3169=LIST!$A$77,"",IF(L3169=LIST!$A$78,"",IF(L3169=LIST!$A$80,"",IF(L3169=LIST!$A$72,"",IF(L3169=LIST!$A$73,"",IF(L3169=LIST!$A$81,"",IF(L3169=LIST!$A$82,"",IF(L3169=LIST!$A$79,"",IF(K3169=LIST!$A$75,LIST!$A$75,ROUND(J3169*L3169,2)))))))))))))</f>
        <v/>
      </c>
      <c r="J3169" s="43">
        <f>IF(D3169="",0,IF(K3169=LIST!$A$75,0,IF(K3169=LIST!$A$76,0,IF(K3169=LIST!$A$77,0,IF(K3169=LIST!$A$78,0,(MIN(D3169,8)-K3169))))))</f>
        <v>0</v>
      </c>
      <c r="K3169" s="185" t="str">
        <f>IF(D3169="","",IF('CLAIM FORM'!$M$7="",0,IF(L3169=LIST!$A$78,0,IF('CLAIM FORM'!$M$7="R&amp;D",0,IF(E3169="",LIST!$A$75,IF(F3169=LIST!$F$30,0,IFERROR(((VLOOKUP(E3169,'TRAINING CODE'!B:D,3,FALSE)*MIN(D3169,8))),LIST!$A$76)))))))</f>
        <v/>
      </c>
      <c r="L3169" s="183" t="str">
        <f>IF(B3169="","",IF('CLAIM FORM'!$M$7="",LIST!$A$77,IFERROR(VLOOKUP(B3169,'PHR (Project Hourly Rate)'!B:G,6,FALSE),LIST!$A$78)))</f>
        <v/>
      </c>
    </row>
    <row r="3170" spans="1:12" ht="36" customHeight="1">
      <c r="A3170" s="184">
        <v>3168</v>
      </c>
      <c r="B3170" s="46"/>
      <c r="C3170" s="47"/>
      <c r="D3170" s="48"/>
      <c r="E3170" s="49"/>
      <c r="F3170" s="49"/>
      <c r="G3170" s="41" t="str">
        <f>IF(C3170="","",VLOOKUP(WEEKDAY(C3170),LIST!$A$15:$B$21,2,FALSE))</f>
        <v/>
      </c>
      <c r="H3170" s="42" t="str">
        <f>IF(B3170="","",IF(L3170=LIST!$A$80,LIST!$A$78,IF(L3170=LIST!$A$81,LIST!$A$78,IF(L3170=LIST!$A$82,LIST!$A$78,IF(IFERROR(VLOOKUP(B3170,'PHR (Project Hourly Rate)'!B:G,6,FALSE),LIST!$A$78)=0,LIST!$A$79,L3170)))))</f>
        <v/>
      </c>
      <c r="I3170" s="42" t="str">
        <f>IF(B3170="","",IF(L3170=LIST!$A$75,"",IF(K3170=LIST!$A$76,LIST!$A$76,IF(L3170=LIST!$A$77,"",IF(L3170=LIST!$A$78,"",IF(L3170=LIST!$A$80,"",IF(L3170=LIST!$A$72,"",IF(L3170=LIST!$A$73,"",IF(L3170=LIST!$A$81,"",IF(L3170=LIST!$A$82,"",IF(L3170=LIST!$A$79,"",IF(K3170=LIST!$A$75,LIST!$A$75,ROUND(J3170*L3170,2)))))))))))))</f>
        <v/>
      </c>
      <c r="J3170" s="43">
        <f>IF(D3170="",0,IF(K3170=LIST!$A$75,0,IF(K3170=LIST!$A$76,0,IF(K3170=LIST!$A$77,0,IF(K3170=LIST!$A$78,0,(MIN(D3170,8)-K3170))))))</f>
        <v>0</v>
      </c>
      <c r="K3170" s="185" t="str">
        <f>IF(D3170="","",IF('CLAIM FORM'!$M$7="",0,IF(L3170=LIST!$A$78,0,IF('CLAIM FORM'!$M$7="R&amp;D",0,IF(E3170="",LIST!$A$75,IF(F3170=LIST!$F$30,0,IFERROR(((VLOOKUP(E3170,'TRAINING CODE'!B:D,3,FALSE)*MIN(D3170,8))),LIST!$A$76)))))))</f>
        <v/>
      </c>
      <c r="L3170" s="183" t="str">
        <f>IF(B3170="","",IF('CLAIM FORM'!$M$7="",LIST!$A$77,IFERROR(VLOOKUP(B3170,'PHR (Project Hourly Rate)'!B:G,6,FALSE),LIST!$A$78)))</f>
        <v/>
      </c>
    </row>
    <row r="3171" spans="1:12" ht="36" customHeight="1">
      <c r="A3171" s="184">
        <v>3169</v>
      </c>
      <c r="B3171" s="46"/>
      <c r="C3171" s="47"/>
      <c r="D3171" s="48"/>
      <c r="E3171" s="49"/>
      <c r="F3171" s="49"/>
      <c r="G3171" s="41" t="str">
        <f>IF(C3171="","",VLOOKUP(WEEKDAY(C3171),LIST!$A$15:$B$21,2,FALSE))</f>
        <v/>
      </c>
      <c r="H3171" s="42" t="str">
        <f>IF(B3171="","",IF(L3171=LIST!$A$80,LIST!$A$78,IF(L3171=LIST!$A$81,LIST!$A$78,IF(L3171=LIST!$A$82,LIST!$A$78,IF(IFERROR(VLOOKUP(B3171,'PHR (Project Hourly Rate)'!B:G,6,FALSE),LIST!$A$78)=0,LIST!$A$79,L3171)))))</f>
        <v/>
      </c>
      <c r="I3171" s="42" t="str">
        <f>IF(B3171="","",IF(L3171=LIST!$A$75,"",IF(K3171=LIST!$A$76,LIST!$A$76,IF(L3171=LIST!$A$77,"",IF(L3171=LIST!$A$78,"",IF(L3171=LIST!$A$80,"",IF(L3171=LIST!$A$72,"",IF(L3171=LIST!$A$73,"",IF(L3171=LIST!$A$81,"",IF(L3171=LIST!$A$82,"",IF(L3171=LIST!$A$79,"",IF(K3171=LIST!$A$75,LIST!$A$75,ROUND(J3171*L3171,2)))))))))))))</f>
        <v/>
      </c>
      <c r="J3171" s="43">
        <f>IF(D3171="",0,IF(K3171=LIST!$A$75,0,IF(K3171=LIST!$A$76,0,IF(K3171=LIST!$A$77,0,IF(K3171=LIST!$A$78,0,(MIN(D3171,8)-K3171))))))</f>
        <v>0</v>
      </c>
      <c r="K3171" s="185" t="str">
        <f>IF(D3171="","",IF('CLAIM FORM'!$M$7="",0,IF(L3171=LIST!$A$78,0,IF('CLAIM FORM'!$M$7="R&amp;D",0,IF(E3171="",LIST!$A$75,IF(F3171=LIST!$F$30,0,IFERROR(((VLOOKUP(E3171,'TRAINING CODE'!B:D,3,FALSE)*MIN(D3171,8))),LIST!$A$76)))))))</f>
        <v/>
      </c>
      <c r="L3171" s="183" t="str">
        <f>IF(B3171="","",IF('CLAIM FORM'!$M$7="",LIST!$A$77,IFERROR(VLOOKUP(B3171,'PHR (Project Hourly Rate)'!B:G,6,FALSE),LIST!$A$78)))</f>
        <v/>
      </c>
    </row>
    <row r="3172" spans="1:12" ht="36" customHeight="1">
      <c r="A3172" s="184">
        <v>3170</v>
      </c>
      <c r="B3172" s="46"/>
      <c r="C3172" s="47"/>
      <c r="D3172" s="48"/>
      <c r="E3172" s="49"/>
      <c r="F3172" s="49"/>
      <c r="G3172" s="41" t="str">
        <f>IF(C3172="","",VLOOKUP(WEEKDAY(C3172),LIST!$A$15:$B$21,2,FALSE))</f>
        <v/>
      </c>
      <c r="H3172" s="42" t="str">
        <f>IF(B3172="","",IF(L3172=LIST!$A$80,LIST!$A$78,IF(L3172=LIST!$A$81,LIST!$A$78,IF(L3172=LIST!$A$82,LIST!$A$78,IF(IFERROR(VLOOKUP(B3172,'PHR (Project Hourly Rate)'!B:G,6,FALSE),LIST!$A$78)=0,LIST!$A$79,L3172)))))</f>
        <v/>
      </c>
      <c r="I3172" s="42" t="str">
        <f>IF(B3172="","",IF(L3172=LIST!$A$75,"",IF(K3172=LIST!$A$76,LIST!$A$76,IF(L3172=LIST!$A$77,"",IF(L3172=LIST!$A$78,"",IF(L3172=LIST!$A$80,"",IF(L3172=LIST!$A$72,"",IF(L3172=LIST!$A$73,"",IF(L3172=LIST!$A$81,"",IF(L3172=LIST!$A$82,"",IF(L3172=LIST!$A$79,"",IF(K3172=LIST!$A$75,LIST!$A$75,ROUND(J3172*L3172,2)))))))))))))</f>
        <v/>
      </c>
      <c r="J3172" s="43">
        <f>IF(D3172="",0,IF(K3172=LIST!$A$75,0,IF(K3172=LIST!$A$76,0,IF(K3172=LIST!$A$77,0,IF(K3172=LIST!$A$78,0,(MIN(D3172,8)-K3172))))))</f>
        <v>0</v>
      </c>
      <c r="K3172" s="185" t="str">
        <f>IF(D3172="","",IF('CLAIM FORM'!$M$7="",0,IF(L3172=LIST!$A$78,0,IF('CLAIM FORM'!$M$7="R&amp;D",0,IF(E3172="",LIST!$A$75,IF(F3172=LIST!$F$30,0,IFERROR(((VLOOKUP(E3172,'TRAINING CODE'!B:D,3,FALSE)*MIN(D3172,8))),LIST!$A$76)))))))</f>
        <v/>
      </c>
      <c r="L3172" s="183" t="str">
        <f>IF(B3172="","",IF('CLAIM FORM'!$M$7="",LIST!$A$77,IFERROR(VLOOKUP(B3172,'PHR (Project Hourly Rate)'!B:G,6,FALSE),LIST!$A$78)))</f>
        <v/>
      </c>
    </row>
    <row r="3173" spans="1:12" ht="36" customHeight="1">
      <c r="A3173" s="184">
        <v>3171</v>
      </c>
      <c r="B3173" s="46"/>
      <c r="C3173" s="47"/>
      <c r="D3173" s="48"/>
      <c r="E3173" s="49"/>
      <c r="F3173" s="49"/>
      <c r="G3173" s="41" t="str">
        <f>IF(C3173="","",VLOOKUP(WEEKDAY(C3173),LIST!$A$15:$B$21,2,FALSE))</f>
        <v/>
      </c>
      <c r="H3173" s="42" t="str">
        <f>IF(B3173="","",IF(L3173=LIST!$A$80,LIST!$A$78,IF(L3173=LIST!$A$81,LIST!$A$78,IF(L3173=LIST!$A$82,LIST!$A$78,IF(IFERROR(VLOOKUP(B3173,'PHR (Project Hourly Rate)'!B:G,6,FALSE),LIST!$A$78)=0,LIST!$A$79,L3173)))))</f>
        <v/>
      </c>
      <c r="I3173" s="42" t="str">
        <f>IF(B3173="","",IF(L3173=LIST!$A$75,"",IF(K3173=LIST!$A$76,LIST!$A$76,IF(L3173=LIST!$A$77,"",IF(L3173=LIST!$A$78,"",IF(L3173=LIST!$A$80,"",IF(L3173=LIST!$A$72,"",IF(L3173=LIST!$A$73,"",IF(L3173=LIST!$A$81,"",IF(L3173=LIST!$A$82,"",IF(L3173=LIST!$A$79,"",IF(K3173=LIST!$A$75,LIST!$A$75,ROUND(J3173*L3173,2)))))))))))))</f>
        <v/>
      </c>
      <c r="J3173" s="43">
        <f>IF(D3173="",0,IF(K3173=LIST!$A$75,0,IF(K3173=LIST!$A$76,0,IF(K3173=LIST!$A$77,0,IF(K3173=LIST!$A$78,0,(MIN(D3173,8)-K3173))))))</f>
        <v>0</v>
      </c>
      <c r="K3173" s="185" t="str">
        <f>IF(D3173="","",IF('CLAIM FORM'!$M$7="",0,IF(L3173=LIST!$A$78,0,IF('CLAIM FORM'!$M$7="R&amp;D",0,IF(E3173="",LIST!$A$75,IF(F3173=LIST!$F$30,0,IFERROR(((VLOOKUP(E3173,'TRAINING CODE'!B:D,3,FALSE)*MIN(D3173,8))),LIST!$A$76)))))))</f>
        <v/>
      </c>
      <c r="L3173" s="183" t="str">
        <f>IF(B3173="","",IF('CLAIM FORM'!$M$7="",LIST!$A$77,IFERROR(VLOOKUP(B3173,'PHR (Project Hourly Rate)'!B:G,6,FALSE),LIST!$A$78)))</f>
        <v/>
      </c>
    </row>
    <row r="3174" spans="1:12" ht="36" customHeight="1">
      <c r="A3174" s="184">
        <v>3172</v>
      </c>
      <c r="B3174" s="46"/>
      <c r="C3174" s="47"/>
      <c r="D3174" s="48"/>
      <c r="E3174" s="49"/>
      <c r="F3174" s="49"/>
      <c r="G3174" s="41" t="str">
        <f>IF(C3174="","",VLOOKUP(WEEKDAY(C3174),LIST!$A$15:$B$21,2,FALSE))</f>
        <v/>
      </c>
      <c r="H3174" s="42" t="str">
        <f>IF(B3174="","",IF(L3174=LIST!$A$80,LIST!$A$78,IF(L3174=LIST!$A$81,LIST!$A$78,IF(L3174=LIST!$A$82,LIST!$A$78,IF(IFERROR(VLOOKUP(B3174,'PHR (Project Hourly Rate)'!B:G,6,FALSE),LIST!$A$78)=0,LIST!$A$79,L3174)))))</f>
        <v/>
      </c>
      <c r="I3174" s="42" t="str">
        <f>IF(B3174="","",IF(L3174=LIST!$A$75,"",IF(K3174=LIST!$A$76,LIST!$A$76,IF(L3174=LIST!$A$77,"",IF(L3174=LIST!$A$78,"",IF(L3174=LIST!$A$80,"",IF(L3174=LIST!$A$72,"",IF(L3174=LIST!$A$73,"",IF(L3174=LIST!$A$81,"",IF(L3174=LIST!$A$82,"",IF(L3174=LIST!$A$79,"",IF(K3174=LIST!$A$75,LIST!$A$75,ROUND(J3174*L3174,2)))))))))))))</f>
        <v/>
      </c>
      <c r="J3174" s="43">
        <f>IF(D3174="",0,IF(K3174=LIST!$A$75,0,IF(K3174=LIST!$A$76,0,IF(K3174=LIST!$A$77,0,IF(K3174=LIST!$A$78,0,(MIN(D3174,8)-K3174))))))</f>
        <v>0</v>
      </c>
      <c r="K3174" s="185" t="str">
        <f>IF(D3174="","",IF('CLAIM FORM'!$M$7="",0,IF(L3174=LIST!$A$78,0,IF('CLAIM FORM'!$M$7="R&amp;D",0,IF(E3174="",LIST!$A$75,IF(F3174=LIST!$F$30,0,IFERROR(((VLOOKUP(E3174,'TRAINING CODE'!B:D,3,FALSE)*MIN(D3174,8))),LIST!$A$76)))))))</f>
        <v/>
      </c>
      <c r="L3174" s="183" t="str">
        <f>IF(B3174="","",IF('CLAIM FORM'!$M$7="",LIST!$A$77,IFERROR(VLOOKUP(B3174,'PHR (Project Hourly Rate)'!B:G,6,FALSE),LIST!$A$78)))</f>
        <v/>
      </c>
    </row>
    <row r="3175" spans="1:12" ht="36" customHeight="1">
      <c r="A3175" s="184">
        <v>3173</v>
      </c>
      <c r="B3175" s="46"/>
      <c r="C3175" s="47"/>
      <c r="D3175" s="48"/>
      <c r="E3175" s="49"/>
      <c r="F3175" s="49"/>
      <c r="G3175" s="41" t="str">
        <f>IF(C3175="","",VLOOKUP(WEEKDAY(C3175),LIST!$A$15:$B$21,2,FALSE))</f>
        <v/>
      </c>
      <c r="H3175" s="42" t="str">
        <f>IF(B3175="","",IF(L3175=LIST!$A$80,LIST!$A$78,IF(L3175=LIST!$A$81,LIST!$A$78,IF(L3175=LIST!$A$82,LIST!$A$78,IF(IFERROR(VLOOKUP(B3175,'PHR (Project Hourly Rate)'!B:G,6,FALSE),LIST!$A$78)=0,LIST!$A$79,L3175)))))</f>
        <v/>
      </c>
      <c r="I3175" s="42" t="str">
        <f>IF(B3175="","",IF(L3175=LIST!$A$75,"",IF(K3175=LIST!$A$76,LIST!$A$76,IF(L3175=LIST!$A$77,"",IF(L3175=LIST!$A$78,"",IF(L3175=LIST!$A$80,"",IF(L3175=LIST!$A$72,"",IF(L3175=LIST!$A$73,"",IF(L3175=LIST!$A$81,"",IF(L3175=LIST!$A$82,"",IF(L3175=LIST!$A$79,"",IF(K3175=LIST!$A$75,LIST!$A$75,ROUND(J3175*L3175,2)))))))))))))</f>
        <v/>
      </c>
      <c r="J3175" s="43">
        <f>IF(D3175="",0,IF(K3175=LIST!$A$75,0,IF(K3175=LIST!$A$76,0,IF(K3175=LIST!$A$77,0,IF(K3175=LIST!$A$78,0,(MIN(D3175,8)-K3175))))))</f>
        <v>0</v>
      </c>
      <c r="K3175" s="185" t="str">
        <f>IF(D3175="","",IF('CLAIM FORM'!$M$7="",0,IF(L3175=LIST!$A$78,0,IF('CLAIM FORM'!$M$7="R&amp;D",0,IF(E3175="",LIST!$A$75,IF(F3175=LIST!$F$30,0,IFERROR(((VLOOKUP(E3175,'TRAINING CODE'!B:D,3,FALSE)*MIN(D3175,8))),LIST!$A$76)))))))</f>
        <v/>
      </c>
      <c r="L3175" s="183" t="str">
        <f>IF(B3175="","",IF('CLAIM FORM'!$M$7="",LIST!$A$77,IFERROR(VLOOKUP(B3175,'PHR (Project Hourly Rate)'!B:G,6,FALSE),LIST!$A$78)))</f>
        <v/>
      </c>
    </row>
    <row r="3176" spans="1:12" ht="36" customHeight="1">
      <c r="A3176" s="184">
        <v>3174</v>
      </c>
      <c r="B3176" s="46"/>
      <c r="C3176" s="47"/>
      <c r="D3176" s="48"/>
      <c r="E3176" s="49"/>
      <c r="F3176" s="49"/>
      <c r="G3176" s="41" t="str">
        <f>IF(C3176="","",VLOOKUP(WEEKDAY(C3176),LIST!$A$15:$B$21,2,FALSE))</f>
        <v/>
      </c>
      <c r="H3176" s="42" t="str">
        <f>IF(B3176="","",IF(L3176=LIST!$A$80,LIST!$A$78,IF(L3176=LIST!$A$81,LIST!$A$78,IF(L3176=LIST!$A$82,LIST!$A$78,IF(IFERROR(VLOOKUP(B3176,'PHR (Project Hourly Rate)'!B:G,6,FALSE),LIST!$A$78)=0,LIST!$A$79,L3176)))))</f>
        <v/>
      </c>
      <c r="I3176" s="42" t="str">
        <f>IF(B3176="","",IF(L3176=LIST!$A$75,"",IF(K3176=LIST!$A$76,LIST!$A$76,IF(L3176=LIST!$A$77,"",IF(L3176=LIST!$A$78,"",IF(L3176=LIST!$A$80,"",IF(L3176=LIST!$A$72,"",IF(L3176=LIST!$A$73,"",IF(L3176=LIST!$A$81,"",IF(L3176=LIST!$A$82,"",IF(L3176=LIST!$A$79,"",IF(K3176=LIST!$A$75,LIST!$A$75,ROUND(J3176*L3176,2)))))))))))))</f>
        <v/>
      </c>
      <c r="J3176" s="43">
        <f>IF(D3176="",0,IF(K3176=LIST!$A$75,0,IF(K3176=LIST!$A$76,0,IF(K3176=LIST!$A$77,0,IF(K3176=LIST!$A$78,0,(MIN(D3176,8)-K3176))))))</f>
        <v>0</v>
      </c>
      <c r="K3176" s="185" t="str">
        <f>IF(D3176="","",IF('CLAIM FORM'!$M$7="",0,IF(L3176=LIST!$A$78,0,IF('CLAIM FORM'!$M$7="R&amp;D",0,IF(E3176="",LIST!$A$75,IF(F3176=LIST!$F$30,0,IFERROR(((VLOOKUP(E3176,'TRAINING CODE'!B:D,3,FALSE)*MIN(D3176,8))),LIST!$A$76)))))))</f>
        <v/>
      </c>
      <c r="L3176" s="183" t="str">
        <f>IF(B3176="","",IF('CLAIM FORM'!$M$7="",LIST!$A$77,IFERROR(VLOOKUP(B3176,'PHR (Project Hourly Rate)'!B:G,6,FALSE),LIST!$A$78)))</f>
        <v/>
      </c>
    </row>
    <row r="3177" spans="1:12" ht="36" customHeight="1">
      <c r="A3177" s="184">
        <v>3175</v>
      </c>
      <c r="B3177" s="46"/>
      <c r="C3177" s="47"/>
      <c r="D3177" s="48"/>
      <c r="E3177" s="49"/>
      <c r="F3177" s="49"/>
      <c r="G3177" s="41" t="str">
        <f>IF(C3177="","",VLOOKUP(WEEKDAY(C3177),LIST!$A$15:$B$21,2,FALSE))</f>
        <v/>
      </c>
      <c r="H3177" s="42" t="str">
        <f>IF(B3177="","",IF(L3177=LIST!$A$80,LIST!$A$78,IF(L3177=LIST!$A$81,LIST!$A$78,IF(L3177=LIST!$A$82,LIST!$A$78,IF(IFERROR(VLOOKUP(B3177,'PHR (Project Hourly Rate)'!B:G,6,FALSE),LIST!$A$78)=0,LIST!$A$79,L3177)))))</f>
        <v/>
      </c>
      <c r="I3177" s="42" t="str">
        <f>IF(B3177="","",IF(L3177=LIST!$A$75,"",IF(K3177=LIST!$A$76,LIST!$A$76,IF(L3177=LIST!$A$77,"",IF(L3177=LIST!$A$78,"",IF(L3177=LIST!$A$80,"",IF(L3177=LIST!$A$72,"",IF(L3177=LIST!$A$73,"",IF(L3177=LIST!$A$81,"",IF(L3177=LIST!$A$82,"",IF(L3177=LIST!$A$79,"",IF(K3177=LIST!$A$75,LIST!$A$75,ROUND(J3177*L3177,2)))))))))))))</f>
        <v/>
      </c>
      <c r="J3177" s="43">
        <f>IF(D3177="",0,IF(K3177=LIST!$A$75,0,IF(K3177=LIST!$A$76,0,IF(K3177=LIST!$A$77,0,IF(K3177=LIST!$A$78,0,(MIN(D3177,8)-K3177))))))</f>
        <v>0</v>
      </c>
      <c r="K3177" s="185" t="str">
        <f>IF(D3177="","",IF('CLAIM FORM'!$M$7="",0,IF(L3177=LIST!$A$78,0,IF('CLAIM FORM'!$M$7="R&amp;D",0,IF(E3177="",LIST!$A$75,IF(F3177=LIST!$F$30,0,IFERROR(((VLOOKUP(E3177,'TRAINING CODE'!B:D,3,FALSE)*MIN(D3177,8))),LIST!$A$76)))))))</f>
        <v/>
      </c>
      <c r="L3177" s="183" t="str">
        <f>IF(B3177="","",IF('CLAIM FORM'!$M$7="",LIST!$A$77,IFERROR(VLOOKUP(B3177,'PHR (Project Hourly Rate)'!B:G,6,FALSE),LIST!$A$78)))</f>
        <v/>
      </c>
    </row>
    <row r="3178" spans="1:12" ht="36" customHeight="1">
      <c r="A3178" s="184">
        <v>3176</v>
      </c>
      <c r="B3178" s="46"/>
      <c r="C3178" s="47"/>
      <c r="D3178" s="48"/>
      <c r="E3178" s="49"/>
      <c r="F3178" s="49"/>
      <c r="G3178" s="41" t="str">
        <f>IF(C3178="","",VLOOKUP(WEEKDAY(C3178),LIST!$A$15:$B$21,2,FALSE))</f>
        <v/>
      </c>
      <c r="H3178" s="42" t="str">
        <f>IF(B3178="","",IF(L3178=LIST!$A$80,LIST!$A$78,IF(L3178=LIST!$A$81,LIST!$A$78,IF(L3178=LIST!$A$82,LIST!$A$78,IF(IFERROR(VLOOKUP(B3178,'PHR (Project Hourly Rate)'!B:G,6,FALSE),LIST!$A$78)=0,LIST!$A$79,L3178)))))</f>
        <v/>
      </c>
      <c r="I3178" s="42" t="str">
        <f>IF(B3178="","",IF(L3178=LIST!$A$75,"",IF(K3178=LIST!$A$76,LIST!$A$76,IF(L3178=LIST!$A$77,"",IF(L3178=LIST!$A$78,"",IF(L3178=LIST!$A$80,"",IF(L3178=LIST!$A$72,"",IF(L3178=LIST!$A$73,"",IF(L3178=LIST!$A$81,"",IF(L3178=LIST!$A$82,"",IF(L3178=LIST!$A$79,"",IF(K3178=LIST!$A$75,LIST!$A$75,ROUND(J3178*L3178,2)))))))))))))</f>
        <v/>
      </c>
      <c r="J3178" s="43">
        <f>IF(D3178="",0,IF(K3178=LIST!$A$75,0,IF(K3178=LIST!$A$76,0,IF(K3178=LIST!$A$77,0,IF(K3178=LIST!$A$78,0,(MIN(D3178,8)-K3178))))))</f>
        <v>0</v>
      </c>
      <c r="K3178" s="185" t="str">
        <f>IF(D3178="","",IF('CLAIM FORM'!$M$7="",0,IF(L3178=LIST!$A$78,0,IF('CLAIM FORM'!$M$7="R&amp;D",0,IF(E3178="",LIST!$A$75,IF(F3178=LIST!$F$30,0,IFERROR(((VLOOKUP(E3178,'TRAINING CODE'!B:D,3,FALSE)*MIN(D3178,8))),LIST!$A$76)))))))</f>
        <v/>
      </c>
      <c r="L3178" s="183" t="str">
        <f>IF(B3178="","",IF('CLAIM FORM'!$M$7="",LIST!$A$77,IFERROR(VLOOKUP(B3178,'PHR (Project Hourly Rate)'!B:G,6,FALSE),LIST!$A$78)))</f>
        <v/>
      </c>
    </row>
    <row r="3179" spans="1:12" ht="36" customHeight="1">
      <c r="A3179" s="184">
        <v>3177</v>
      </c>
      <c r="B3179" s="46"/>
      <c r="C3179" s="47"/>
      <c r="D3179" s="48"/>
      <c r="E3179" s="49"/>
      <c r="F3179" s="49"/>
      <c r="G3179" s="41" t="str">
        <f>IF(C3179="","",VLOOKUP(WEEKDAY(C3179),LIST!$A$15:$B$21,2,FALSE))</f>
        <v/>
      </c>
      <c r="H3179" s="42" t="str">
        <f>IF(B3179="","",IF(L3179=LIST!$A$80,LIST!$A$78,IF(L3179=LIST!$A$81,LIST!$A$78,IF(L3179=LIST!$A$82,LIST!$A$78,IF(IFERROR(VLOOKUP(B3179,'PHR (Project Hourly Rate)'!B:G,6,FALSE),LIST!$A$78)=0,LIST!$A$79,L3179)))))</f>
        <v/>
      </c>
      <c r="I3179" s="42" t="str">
        <f>IF(B3179="","",IF(L3179=LIST!$A$75,"",IF(K3179=LIST!$A$76,LIST!$A$76,IF(L3179=LIST!$A$77,"",IF(L3179=LIST!$A$78,"",IF(L3179=LIST!$A$80,"",IF(L3179=LIST!$A$72,"",IF(L3179=LIST!$A$73,"",IF(L3179=LIST!$A$81,"",IF(L3179=LIST!$A$82,"",IF(L3179=LIST!$A$79,"",IF(K3179=LIST!$A$75,LIST!$A$75,ROUND(J3179*L3179,2)))))))))))))</f>
        <v/>
      </c>
      <c r="J3179" s="43">
        <f>IF(D3179="",0,IF(K3179=LIST!$A$75,0,IF(K3179=LIST!$A$76,0,IF(K3179=LIST!$A$77,0,IF(K3179=LIST!$A$78,0,(MIN(D3179,8)-K3179))))))</f>
        <v>0</v>
      </c>
      <c r="K3179" s="185" t="str">
        <f>IF(D3179="","",IF('CLAIM FORM'!$M$7="",0,IF(L3179=LIST!$A$78,0,IF('CLAIM FORM'!$M$7="R&amp;D",0,IF(E3179="",LIST!$A$75,IF(F3179=LIST!$F$30,0,IFERROR(((VLOOKUP(E3179,'TRAINING CODE'!B:D,3,FALSE)*MIN(D3179,8))),LIST!$A$76)))))))</f>
        <v/>
      </c>
      <c r="L3179" s="183" t="str">
        <f>IF(B3179="","",IF('CLAIM FORM'!$M$7="",LIST!$A$77,IFERROR(VLOOKUP(B3179,'PHR (Project Hourly Rate)'!B:G,6,FALSE),LIST!$A$78)))</f>
        <v/>
      </c>
    </row>
    <row r="3180" spans="1:12" ht="36" customHeight="1">
      <c r="A3180" s="184">
        <v>3178</v>
      </c>
      <c r="B3180" s="46"/>
      <c r="C3180" s="47"/>
      <c r="D3180" s="48"/>
      <c r="E3180" s="49"/>
      <c r="F3180" s="49"/>
      <c r="G3180" s="41" t="str">
        <f>IF(C3180="","",VLOOKUP(WEEKDAY(C3180),LIST!$A$15:$B$21,2,FALSE))</f>
        <v/>
      </c>
      <c r="H3180" s="42" t="str">
        <f>IF(B3180="","",IF(L3180=LIST!$A$80,LIST!$A$78,IF(L3180=LIST!$A$81,LIST!$A$78,IF(L3180=LIST!$A$82,LIST!$A$78,IF(IFERROR(VLOOKUP(B3180,'PHR (Project Hourly Rate)'!B:G,6,FALSE),LIST!$A$78)=0,LIST!$A$79,L3180)))))</f>
        <v/>
      </c>
      <c r="I3180" s="42" t="str">
        <f>IF(B3180="","",IF(L3180=LIST!$A$75,"",IF(K3180=LIST!$A$76,LIST!$A$76,IF(L3180=LIST!$A$77,"",IF(L3180=LIST!$A$78,"",IF(L3180=LIST!$A$80,"",IF(L3180=LIST!$A$72,"",IF(L3180=LIST!$A$73,"",IF(L3180=LIST!$A$81,"",IF(L3180=LIST!$A$82,"",IF(L3180=LIST!$A$79,"",IF(K3180=LIST!$A$75,LIST!$A$75,ROUND(J3180*L3180,2)))))))))))))</f>
        <v/>
      </c>
      <c r="J3180" s="43">
        <f>IF(D3180="",0,IF(K3180=LIST!$A$75,0,IF(K3180=LIST!$A$76,0,IF(K3180=LIST!$A$77,0,IF(K3180=LIST!$A$78,0,(MIN(D3180,8)-K3180))))))</f>
        <v>0</v>
      </c>
      <c r="K3180" s="185" t="str">
        <f>IF(D3180="","",IF('CLAIM FORM'!$M$7="",0,IF(L3180=LIST!$A$78,0,IF('CLAIM FORM'!$M$7="R&amp;D",0,IF(E3180="",LIST!$A$75,IF(F3180=LIST!$F$30,0,IFERROR(((VLOOKUP(E3180,'TRAINING CODE'!B:D,3,FALSE)*MIN(D3180,8))),LIST!$A$76)))))))</f>
        <v/>
      </c>
      <c r="L3180" s="183" t="str">
        <f>IF(B3180="","",IF('CLAIM FORM'!$M$7="",LIST!$A$77,IFERROR(VLOOKUP(B3180,'PHR (Project Hourly Rate)'!B:G,6,FALSE),LIST!$A$78)))</f>
        <v/>
      </c>
    </row>
    <row r="3181" spans="1:12" ht="36" customHeight="1">
      <c r="A3181" s="184">
        <v>3179</v>
      </c>
      <c r="B3181" s="46"/>
      <c r="C3181" s="47"/>
      <c r="D3181" s="48"/>
      <c r="E3181" s="49"/>
      <c r="F3181" s="49"/>
      <c r="G3181" s="41" t="str">
        <f>IF(C3181="","",VLOOKUP(WEEKDAY(C3181),LIST!$A$15:$B$21,2,FALSE))</f>
        <v/>
      </c>
      <c r="H3181" s="42" t="str">
        <f>IF(B3181="","",IF(L3181=LIST!$A$80,LIST!$A$78,IF(L3181=LIST!$A$81,LIST!$A$78,IF(L3181=LIST!$A$82,LIST!$A$78,IF(IFERROR(VLOOKUP(B3181,'PHR (Project Hourly Rate)'!B:G,6,FALSE),LIST!$A$78)=0,LIST!$A$79,L3181)))))</f>
        <v/>
      </c>
      <c r="I3181" s="42" t="str">
        <f>IF(B3181="","",IF(L3181=LIST!$A$75,"",IF(K3181=LIST!$A$76,LIST!$A$76,IF(L3181=LIST!$A$77,"",IF(L3181=LIST!$A$78,"",IF(L3181=LIST!$A$80,"",IF(L3181=LIST!$A$72,"",IF(L3181=LIST!$A$73,"",IF(L3181=LIST!$A$81,"",IF(L3181=LIST!$A$82,"",IF(L3181=LIST!$A$79,"",IF(K3181=LIST!$A$75,LIST!$A$75,ROUND(J3181*L3181,2)))))))))))))</f>
        <v/>
      </c>
      <c r="J3181" s="43">
        <f>IF(D3181="",0,IF(K3181=LIST!$A$75,0,IF(K3181=LIST!$A$76,0,IF(K3181=LIST!$A$77,0,IF(K3181=LIST!$A$78,0,(MIN(D3181,8)-K3181))))))</f>
        <v>0</v>
      </c>
      <c r="K3181" s="185" t="str">
        <f>IF(D3181="","",IF('CLAIM FORM'!$M$7="",0,IF(L3181=LIST!$A$78,0,IF('CLAIM FORM'!$M$7="R&amp;D",0,IF(E3181="",LIST!$A$75,IF(F3181=LIST!$F$30,0,IFERROR(((VLOOKUP(E3181,'TRAINING CODE'!B:D,3,FALSE)*MIN(D3181,8))),LIST!$A$76)))))))</f>
        <v/>
      </c>
      <c r="L3181" s="183" t="str">
        <f>IF(B3181="","",IF('CLAIM FORM'!$M$7="",LIST!$A$77,IFERROR(VLOOKUP(B3181,'PHR (Project Hourly Rate)'!B:G,6,FALSE),LIST!$A$78)))</f>
        <v/>
      </c>
    </row>
    <row r="3182" spans="1:12" ht="36" customHeight="1">
      <c r="A3182" s="184">
        <v>3180</v>
      </c>
      <c r="B3182" s="46"/>
      <c r="C3182" s="47"/>
      <c r="D3182" s="48"/>
      <c r="E3182" s="49"/>
      <c r="F3182" s="49"/>
      <c r="G3182" s="41" t="str">
        <f>IF(C3182="","",VLOOKUP(WEEKDAY(C3182),LIST!$A$15:$B$21,2,FALSE))</f>
        <v/>
      </c>
      <c r="H3182" s="42" t="str">
        <f>IF(B3182="","",IF(L3182=LIST!$A$80,LIST!$A$78,IF(L3182=LIST!$A$81,LIST!$A$78,IF(L3182=LIST!$A$82,LIST!$A$78,IF(IFERROR(VLOOKUP(B3182,'PHR (Project Hourly Rate)'!B:G,6,FALSE),LIST!$A$78)=0,LIST!$A$79,L3182)))))</f>
        <v/>
      </c>
      <c r="I3182" s="42" t="str">
        <f>IF(B3182="","",IF(L3182=LIST!$A$75,"",IF(K3182=LIST!$A$76,LIST!$A$76,IF(L3182=LIST!$A$77,"",IF(L3182=LIST!$A$78,"",IF(L3182=LIST!$A$80,"",IF(L3182=LIST!$A$72,"",IF(L3182=LIST!$A$73,"",IF(L3182=LIST!$A$81,"",IF(L3182=LIST!$A$82,"",IF(L3182=LIST!$A$79,"",IF(K3182=LIST!$A$75,LIST!$A$75,ROUND(J3182*L3182,2)))))))))))))</f>
        <v/>
      </c>
      <c r="J3182" s="43">
        <f>IF(D3182="",0,IF(K3182=LIST!$A$75,0,IF(K3182=LIST!$A$76,0,IF(K3182=LIST!$A$77,0,IF(K3182=LIST!$A$78,0,(MIN(D3182,8)-K3182))))))</f>
        <v>0</v>
      </c>
      <c r="K3182" s="185" t="str">
        <f>IF(D3182="","",IF('CLAIM FORM'!$M$7="",0,IF(L3182=LIST!$A$78,0,IF('CLAIM FORM'!$M$7="R&amp;D",0,IF(E3182="",LIST!$A$75,IF(F3182=LIST!$F$30,0,IFERROR(((VLOOKUP(E3182,'TRAINING CODE'!B:D,3,FALSE)*MIN(D3182,8))),LIST!$A$76)))))))</f>
        <v/>
      </c>
      <c r="L3182" s="183" t="str">
        <f>IF(B3182="","",IF('CLAIM FORM'!$M$7="",LIST!$A$77,IFERROR(VLOOKUP(B3182,'PHR (Project Hourly Rate)'!B:G,6,FALSE),LIST!$A$78)))</f>
        <v/>
      </c>
    </row>
    <row r="3183" spans="1:12" ht="36" customHeight="1">
      <c r="A3183" s="184">
        <v>3181</v>
      </c>
      <c r="B3183" s="46"/>
      <c r="C3183" s="47"/>
      <c r="D3183" s="48"/>
      <c r="E3183" s="49"/>
      <c r="F3183" s="49"/>
      <c r="G3183" s="41" t="str">
        <f>IF(C3183="","",VLOOKUP(WEEKDAY(C3183),LIST!$A$15:$B$21,2,FALSE))</f>
        <v/>
      </c>
      <c r="H3183" s="42" t="str">
        <f>IF(B3183="","",IF(L3183=LIST!$A$80,LIST!$A$78,IF(L3183=LIST!$A$81,LIST!$A$78,IF(L3183=LIST!$A$82,LIST!$A$78,IF(IFERROR(VLOOKUP(B3183,'PHR (Project Hourly Rate)'!B:G,6,FALSE),LIST!$A$78)=0,LIST!$A$79,L3183)))))</f>
        <v/>
      </c>
      <c r="I3183" s="42" t="str">
        <f>IF(B3183="","",IF(L3183=LIST!$A$75,"",IF(K3183=LIST!$A$76,LIST!$A$76,IF(L3183=LIST!$A$77,"",IF(L3183=LIST!$A$78,"",IF(L3183=LIST!$A$80,"",IF(L3183=LIST!$A$72,"",IF(L3183=LIST!$A$73,"",IF(L3183=LIST!$A$81,"",IF(L3183=LIST!$A$82,"",IF(L3183=LIST!$A$79,"",IF(K3183=LIST!$A$75,LIST!$A$75,ROUND(J3183*L3183,2)))))))))))))</f>
        <v/>
      </c>
      <c r="J3183" s="43">
        <f>IF(D3183="",0,IF(K3183=LIST!$A$75,0,IF(K3183=LIST!$A$76,0,IF(K3183=LIST!$A$77,0,IF(K3183=LIST!$A$78,0,(MIN(D3183,8)-K3183))))))</f>
        <v>0</v>
      </c>
      <c r="K3183" s="185" t="str">
        <f>IF(D3183="","",IF('CLAIM FORM'!$M$7="",0,IF(L3183=LIST!$A$78,0,IF('CLAIM FORM'!$M$7="R&amp;D",0,IF(E3183="",LIST!$A$75,IF(F3183=LIST!$F$30,0,IFERROR(((VLOOKUP(E3183,'TRAINING CODE'!B:D,3,FALSE)*MIN(D3183,8))),LIST!$A$76)))))))</f>
        <v/>
      </c>
      <c r="L3183" s="183" t="str">
        <f>IF(B3183="","",IF('CLAIM FORM'!$M$7="",LIST!$A$77,IFERROR(VLOOKUP(B3183,'PHR (Project Hourly Rate)'!B:G,6,FALSE),LIST!$A$78)))</f>
        <v/>
      </c>
    </row>
    <row r="3184" spans="1:12" ht="36" customHeight="1">
      <c r="A3184" s="184">
        <v>3182</v>
      </c>
      <c r="B3184" s="46"/>
      <c r="C3184" s="47"/>
      <c r="D3184" s="48"/>
      <c r="E3184" s="49"/>
      <c r="F3184" s="49"/>
      <c r="G3184" s="41" t="str">
        <f>IF(C3184="","",VLOOKUP(WEEKDAY(C3184),LIST!$A$15:$B$21,2,FALSE))</f>
        <v/>
      </c>
      <c r="H3184" s="42" t="str">
        <f>IF(B3184="","",IF(L3184=LIST!$A$80,LIST!$A$78,IF(L3184=LIST!$A$81,LIST!$A$78,IF(L3184=LIST!$A$82,LIST!$A$78,IF(IFERROR(VLOOKUP(B3184,'PHR (Project Hourly Rate)'!B:G,6,FALSE),LIST!$A$78)=0,LIST!$A$79,L3184)))))</f>
        <v/>
      </c>
      <c r="I3184" s="42" t="str">
        <f>IF(B3184="","",IF(L3184=LIST!$A$75,"",IF(K3184=LIST!$A$76,LIST!$A$76,IF(L3184=LIST!$A$77,"",IF(L3184=LIST!$A$78,"",IF(L3184=LIST!$A$80,"",IF(L3184=LIST!$A$72,"",IF(L3184=LIST!$A$73,"",IF(L3184=LIST!$A$81,"",IF(L3184=LIST!$A$82,"",IF(L3184=LIST!$A$79,"",IF(K3184=LIST!$A$75,LIST!$A$75,ROUND(J3184*L3184,2)))))))))))))</f>
        <v/>
      </c>
      <c r="J3184" s="43">
        <f>IF(D3184="",0,IF(K3184=LIST!$A$75,0,IF(K3184=LIST!$A$76,0,IF(K3184=LIST!$A$77,0,IF(K3184=LIST!$A$78,0,(MIN(D3184,8)-K3184))))))</f>
        <v>0</v>
      </c>
      <c r="K3184" s="185" t="str">
        <f>IF(D3184="","",IF('CLAIM FORM'!$M$7="",0,IF(L3184=LIST!$A$78,0,IF('CLAIM FORM'!$M$7="R&amp;D",0,IF(E3184="",LIST!$A$75,IF(F3184=LIST!$F$30,0,IFERROR(((VLOOKUP(E3184,'TRAINING CODE'!B:D,3,FALSE)*MIN(D3184,8))),LIST!$A$76)))))))</f>
        <v/>
      </c>
      <c r="L3184" s="183" t="str">
        <f>IF(B3184="","",IF('CLAIM FORM'!$M$7="",LIST!$A$77,IFERROR(VLOOKUP(B3184,'PHR (Project Hourly Rate)'!B:G,6,FALSE),LIST!$A$78)))</f>
        <v/>
      </c>
    </row>
    <row r="3185" spans="1:12" ht="36" customHeight="1">
      <c r="A3185" s="184">
        <v>3183</v>
      </c>
      <c r="B3185" s="46"/>
      <c r="C3185" s="47"/>
      <c r="D3185" s="48"/>
      <c r="E3185" s="49"/>
      <c r="F3185" s="49"/>
      <c r="G3185" s="41" t="str">
        <f>IF(C3185="","",VLOOKUP(WEEKDAY(C3185),LIST!$A$15:$B$21,2,FALSE))</f>
        <v/>
      </c>
      <c r="H3185" s="42" t="str">
        <f>IF(B3185="","",IF(L3185=LIST!$A$80,LIST!$A$78,IF(L3185=LIST!$A$81,LIST!$A$78,IF(L3185=LIST!$A$82,LIST!$A$78,IF(IFERROR(VLOOKUP(B3185,'PHR (Project Hourly Rate)'!B:G,6,FALSE),LIST!$A$78)=0,LIST!$A$79,L3185)))))</f>
        <v/>
      </c>
      <c r="I3185" s="42" t="str">
        <f>IF(B3185="","",IF(L3185=LIST!$A$75,"",IF(K3185=LIST!$A$76,LIST!$A$76,IF(L3185=LIST!$A$77,"",IF(L3185=LIST!$A$78,"",IF(L3185=LIST!$A$80,"",IF(L3185=LIST!$A$72,"",IF(L3185=LIST!$A$73,"",IF(L3185=LIST!$A$81,"",IF(L3185=LIST!$A$82,"",IF(L3185=LIST!$A$79,"",IF(K3185=LIST!$A$75,LIST!$A$75,ROUND(J3185*L3185,2)))))))))))))</f>
        <v/>
      </c>
      <c r="J3185" s="43">
        <f>IF(D3185="",0,IF(K3185=LIST!$A$75,0,IF(K3185=LIST!$A$76,0,IF(K3185=LIST!$A$77,0,IF(K3185=LIST!$A$78,0,(MIN(D3185,8)-K3185))))))</f>
        <v>0</v>
      </c>
      <c r="K3185" s="185" t="str">
        <f>IF(D3185="","",IF('CLAIM FORM'!$M$7="",0,IF(L3185=LIST!$A$78,0,IF('CLAIM FORM'!$M$7="R&amp;D",0,IF(E3185="",LIST!$A$75,IF(F3185=LIST!$F$30,0,IFERROR(((VLOOKUP(E3185,'TRAINING CODE'!B:D,3,FALSE)*MIN(D3185,8))),LIST!$A$76)))))))</f>
        <v/>
      </c>
      <c r="L3185" s="183" t="str">
        <f>IF(B3185="","",IF('CLAIM FORM'!$M$7="",LIST!$A$77,IFERROR(VLOOKUP(B3185,'PHR (Project Hourly Rate)'!B:G,6,FALSE),LIST!$A$78)))</f>
        <v/>
      </c>
    </row>
    <row r="3186" spans="1:12" ht="36" customHeight="1">
      <c r="A3186" s="184">
        <v>3184</v>
      </c>
      <c r="B3186" s="46"/>
      <c r="C3186" s="47"/>
      <c r="D3186" s="48"/>
      <c r="E3186" s="49"/>
      <c r="F3186" s="49"/>
      <c r="G3186" s="41" t="str">
        <f>IF(C3186="","",VLOOKUP(WEEKDAY(C3186),LIST!$A$15:$B$21,2,FALSE))</f>
        <v/>
      </c>
      <c r="H3186" s="42" t="str">
        <f>IF(B3186="","",IF(L3186=LIST!$A$80,LIST!$A$78,IF(L3186=LIST!$A$81,LIST!$A$78,IF(L3186=LIST!$A$82,LIST!$A$78,IF(IFERROR(VLOOKUP(B3186,'PHR (Project Hourly Rate)'!B:G,6,FALSE),LIST!$A$78)=0,LIST!$A$79,L3186)))))</f>
        <v/>
      </c>
      <c r="I3186" s="42" t="str">
        <f>IF(B3186="","",IF(L3186=LIST!$A$75,"",IF(K3186=LIST!$A$76,LIST!$A$76,IF(L3186=LIST!$A$77,"",IF(L3186=LIST!$A$78,"",IF(L3186=LIST!$A$80,"",IF(L3186=LIST!$A$72,"",IF(L3186=LIST!$A$73,"",IF(L3186=LIST!$A$81,"",IF(L3186=LIST!$A$82,"",IF(L3186=LIST!$A$79,"",IF(K3186=LIST!$A$75,LIST!$A$75,ROUND(J3186*L3186,2)))))))))))))</f>
        <v/>
      </c>
      <c r="J3186" s="43">
        <f>IF(D3186="",0,IF(K3186=LIST!$A$75,0,IF(K3186=LIST!$A$76,0,IF(K3186=LIST!$A$77,0,IF(K3186=LIST!$A$78,0,(MIN(D3186,8)-K3186))))))</f>
        <v>0</v>
      </c>
      <c r="K3186" s="185" t="str">
        <f>IF(D3186="","",IF('CLAIM FORM'!$M$7="",0,IF(L3186=LIST!$A$78,0,IF('CLAIM FORM'!$M$7="R&amp;D",0,IF(E3186="",LIST!$A$75,IF(F3186=LIST!$F$30,0,IFERROR(((VLOOKUP(E3186,'TRAINING CODE'!B:D,3,FALSE)*MIN(D3186,8))),LIST!$A$76)))))))</f>
        <v/>
      </c>
      <c r="L3186" s="183" t="str">
        <f>IF(B3186="","",IF('CLAIM FORM'!$M$7="",LIST!$A$77,IFERROR(VLOOKUP(B3186,'PHR (Project Hourly Rate)'!B:G,6,FALSE),LIST!$A$78)))</f>
        <v/>
      </c>
    </row>
    <row r="3187" spans="1:12" ht="36" customHeight="1">
      <c r="A3187" s="184">
        <v>3185</v>
      </c>
      <c r="B3187" s="46"/>
      <c r="C3187" s="47"/>
      <c r="D3187" s="48"/>
      <c r="E3187" s="49"/>
      <c r="F3187" s="49"/>
      <c r="G3187" s="41" t="str">
        <f>IF(C3187="","",VLOOKUP(WEEKDAY(C3187),LIST!$A$15:$B$21,2,FALSE))</f>
        <v/>
      </c>
      <c r="H3187" s="42" t="str">
        <f>IF(B3187="","",IF(L3187=LIST!$A$80,LIST!$A$78,IF(L3187=LIST!$A$81,LIST!$A$78,IF(L3187=LIST!$A$82,LIST!$A$78,IF(IFERROR(VLOOKUP(B3187,'PHR (Project Hourly Rate)'!B:G,6,FALSE),LIST!$A$78)=0,LIST!$A$79,L3187)))))</f>
        <v/>
      </c>
      <c r="I3187" s="42" t="str">
        <f>IF(B3187="","",IF(L3187=LIST!$A$75,"",IF(K3187=LIST!$A$76,LIST!$A$76,IF(L3187=LIST!$A$77,"",IF(L3187=LIST!$A$78,"",IF(L3187=LIST!$A$80,"",IF(L3187=LIST!$A$72,"",IF(L3187=LIST!$A$73,"",IF(L3187=LIST!$A$81,"",IF(L3187=LIST!$A$82,"",IF(L3187=LIST!$A$79,"",IF(K3187=LIST!$A$75,LIST!$A$75,ROUND(J3187*L3187,2)))))))))))))</f>
        <v/>
      </c>
      <c r="J3187" s="43">
        <f>IF(D3187="",0,IF(K3187=LIST!$A$75,0,IF(K3187=LIST!$A$76,0,IF(K3187=LIST!$A$77,0,IF(K3187=LIST!$A$78,0,(MIN(D3187,8)-K3187))))))</f>
        <v>0</v>
      </c>
      <c r="K3187" s="185" t="str">
        <f>IF(D3187="","",IF('CLAIM FORM'!$M$7="",0,IF(L3187=LIST!$A$78,0,IF('CLAIM FORM'!$M$7="R&amp;D",0,IF(E3187="",LIST!$A$75,IF(F3187=LIST!$F$30,0,IFERROR(((VLOOKUP(E3187,'TRAINING CODE'!B:D,3,FALSE)*MIN(D3187,8))),LIST!$A$76)))))))</f>
        <v/>
      </c>
      <c r="L3187" s="183" t="str">
        <f>IF(B3187="","",IF('CLAIM FORM'!$M$7="",LIST!$A$77,IFERROR(VLOOKUP(B3187,'PHR (Project Hourly Rate)'!B:G,6,FALSE),LIST!$A$78)))</f>
        <v/>
      </c>
    </row>
    <row r="3188" spans="1:12" ht="36" customHeight="1">
      <c r="A3188" s="184">
        <v>3186</v>
      </c>
      <c r="B3188" s="46"/>
      <c r="C3188" s="47"/>
      <c r="D3188" s="48"/>
      <c r="E3188" s="49"/>
      <c r="F3188" s="49"/>
      <c r="G3188" s="41" t="str">
        <f>IF(C3188="","",VLOOKUP(WEEKDAY(C3188),LIST!$A$15:$B$21,2,FALSE))</f>
        <v/>
      </c>
      <c r="H3188" s="42" t="str">
        <f>IF(B3188="","",IF(L3188=LIST!$A$80,LIST!$A$78,IF(L3188=LIST!$A$81,LIST!$A$78,IF(L3188=LIST!$A$82,LIST!$A$78,IF(IFERROR(VLOOKUP(B3188,'PHR (Project Hourly Rate)'!B:G,6,FALSE),LIST!$A$78)=0,LIST!$A$79,L3188)))))</f>
        <v/>
      </c>
      <c r="I3188" s="42" t="str">
        <f>IF(B3188="","",IF(L3188=LIST!$A$75,"",IF(K3188=LIST!$A$76,LIST!$A$76,IF(L3188=LIST!$A$77,"",IF(L3188=LIST!$A$78,"",IF(L3188=LIST!$A$80,"",IF(L3188=LIST!$A$72,"",IF(L3188=LIST!$A$73,"",IF(L3188=LIST!$A$81,"",IF(L3188=LIST!$A$82,"",IF(L3188=LIST!$A$79,"",IF(K3188=LIST!$A$75,LIST!$A$75,ROUND(J3188*L3188,2)))))))))))))</f>
        <v/>
      </c>
      <c r="J3188" s="43">
        <f>IF(D3188="",0,IF(K3188=LIST!$A$75,0,IF(K3188=LIST!$A$76,0,IF(K3188=LIST!$A$77,0,IF(K3188=LIST!$A$78,0,(MIN(D3188,8)-K3188))))))</f>
        <v>0</v>
      </c>
      <c r="K3188" s="185" t="str">
        <f>IF(D3188="","",IF('CLAIM FORM'!$M$7="",0,IF(L3188=LIST!$A$78,0,IF('CLAIM FORM'!$M$7="R&amp;D",0,IF(E3188="",LIST!$A$75,IF(F3188=LIST!$F$30,0,IFERROR(((VLOOKUP(E3188,'TRAINING CODE'!B:D,3,FALSE)*MIN(D3188,8))),LIST!$A$76)))))))</f>
        <v/>
      </c>
      <c r="L3188" s="183" t="str">
        <f>IF(B3188="","",IF('CLAIM FORM'!$M$7="",LIST!$A$77,IFERROR(VLOOKUP(B3188,'PHR (Project Hourly Rate)'!B:G,6,FALSE),LIST!$A$78)))</f>
        <v/>
      </c>
    </row>
    <row r="3189" spans="1:12" ht="36" customHeight="1">
      <c r="A3189" s="184">
        <v>3187</v>
      </c>
      <c r="B3189" s="46"/>
      <c r="C3189" s="47"/>
      <c r="D3189" s="48"/>
      <c r="E3189" s="49"/>
      <c r="F3189" s="49"/>
      <c r="G3189" s="41" t="str">
        <f>IF(C3189="","",VLOOKUP(WEEKDAY(C3189),LIST!$A$15:$B$21,2,FALSE))</f>
        <v/>
      </c>
      <c r="H3189" s="42" t="str">
        <f>IF(B3189="","",IF(L3189=LIST!$A$80,LIST!$A$78,IF(L3189=LIST!$A$81,LIST!$A$78,IF(L3189=LIST!$A$82,LIST!$A$78,IF(IFERROR(VLOOKUP(B3189,'PHR (Project Hourly Rate)'!B:G,6,FALSE),LIST!$A$78)=0,LIST!$A$79,L3189)))))</f>
        <v/>
      </c>
      <c r="I3189" s="42" t="str">
        <f>IF(B3189="","",IF(L3189=LIST!$A$75,"",IF(K3189=LIST!$A$76,LIST!$A$76,IF(L3189=LIST!$A$77,"",IF(L3189=LIST!$A$78,"",IF(L3189=LIST!$A$80,"",IF(L3189=LIST!$A$72,"",IF(L3189=LIST!$A$73,"",IF(L3189=LIST!$A$81,"",IF(L3189=LIST!$A$82,"",IF(L3189=LIST!$A$79,"",IF(K3189=LIST!$A$75,LIST!$A$75,ROUND(J3189*L3189,2)))))))))))))</f>
        <v/>
      </c>
      <c r="J3189" s="43">
        <f>IF(D3189="",0,IF(K3189=LIST!$A$75,0,IF(K3189=LIST!$A$76,0,IF(K3189=LIST!$A$77,0,IF(K3189=LIST!$A$78,0,(MIN(D3189,8)-K3189))))))</f>
        <v>0</v>
      </c>
      <c r="K3189" s="185" t="str">
        <f>IF(D3189="","",IF('CLAIM FORM'!$M$7="",0,IF(L3189=LIST!$A$78,0,IF('CLAIM FORM'!$M$7="R&amp;D",0,IF(E3189="",LIST!$A$75,IF(F3189=LIST!$F$30,0,IFERROR(((VLOOKUP(E3189,'TRAINING CODE'!B:D,3,FALSE)*MIN(D3189,8))),LIST!$A$76)))))))</f>
        <v/>
      </c>
      <c r="L3189" s="183" t="str">
        <f>IF(B3189="","",IF('CLAIM FORM'!$M$7="",LIST!$A$77,IFERROR(VLOOKUP(B3189,'PHR (Project Hourly Rate)'!B:G,6,FALSE),LIST!$A$78)))</f>
        <v/>
      </c>
    </row>
    <row r="3190" spans="1:12" ht="36" customHeight="1">
      <c r="A3190" s="184">
        <v>3188</v>
      </c>
      <c r="B3190" s="46"/>
      <c r="C3190" s="47"/>
      <c r="D3190" s="48"/>
      <c r="E3190" s="49"/>
      <c r="F3190" s="49"/>
      <c r="G3190" s="41" t="str">
        <f>IF(C3190="","",VLOOKUP(WEEKDAY(C3190),LIST!$A$15:$B$21,2,FALSE))</f>
        <v/>
      </c>
      <c r="H3190" s="42" t="str">
        <f>IF(B3190="","",IF(L3190=LIST!$A$80,LIST!$A$78,IF(L3190=LIST!$A$81,LIST!$A$78,IF(L3190=LIST!$A$82,LIST!$A$78,IF(IFERROR(VLOOKUP(B3190,'PHR (Project Hourly Rate)'!B:G,6,FALSE),LIST!$A$78)=0,LIST!$A$79,L3190)))))</f>
        <v/>
      </c>
      <c r="I3190" s="42" t="str">
        <f>IF(B3190="","",IF(L3190=LIST!$A$75,"",IF(K3190=LIST!$A$76,LIST!$A$76,IF(L3190=LIST!$A$77,"",IF(L3190=LIST!$A$78,"",IF(L3190=LIST!$A$80,"",IF(L3190=LIST!$A$72,"",IF(L3190=LIST!$A$73,"",IF(L3190=LIST!$A$81,"",IF(L3190=LIST!$A$82,"",IF(L3190=LIST!$A$79,"",IF(K3190=LIST!$A$75,LIST!$A$75,ROUND(J3190*L3190,2)))))))))))))</f>
        <v/>
      </c>
      <c r="J3190" s="43">
        <f>IF(D3190="",0,IF(K3190=LIST!$A$75,0,IF(K3190=LIST!$A$76,0,IF(K3190=LIST!$A$77,0,IF(K3190=LIST!$A$78,0,(MIN(D3190,8)-K3190))))))</f>
        <v>0</v>
      </c>
      <c r="K3190" s="185" t="str">
        <f>IF(D3190="","",IF('CLAIM FORM'!$M$7="",0,IF(L3190=LIST!$A$78,0,IF('CLAIM FORM'!$M$7="R&amp;D",0,IF(E3190="",LIST!$A$75,IF(F3190=LIST!$F$30,0,IFERROR(((VLOOKUP(E3190,'TRAINING CODE'!B:D,3,FALSE)*MIN(D3190,8))),LIST!$A$76)))))))</f>
        <v/>
      </c>
      <c r="L3190" s="183" t="str">
        <f>IF(B3190="","",IF('CLAIM FORM'!$M$7="",LIST!$A$77,IFERROR(VLOOKUP(B3190,'PHR (Project Hourly Rate)'!B:G,6,FALSE),LIST!$A$78)))</f>
        <v/>
      </c>
    </row>
    <row r="3191" spans="1:12" ht="36" customHeight="1">
      <c r="A3191" s="184">
        <v>3189</v>
      </c>
      <c r="B3191" s="46"/>
      <c r="C3191" s="47"/>
      <c r="D3191" s="48"/>
      <c r="E3191" s="49"/>
      <c r="F3191" s="49"/>
      <c r="G3191" s="41" t="str">
        <f>IF(C3191="","",VLOOKUP(WEEKDAY(C3191),LIST!$A$15:$B$21,2,FALSE))</f>
        <v/>
      </c>
      <c r="H3191" s="42" t="str">
        <f>IF(B3191="","",IF(L3191=LIST!$A$80,LIST!$A$78,IF(L3191=LIST!$A$81,LIST!$A$78,IF(L3191=LIST!$A$82,LIST!$A$78,IF(IFERROR(VLOOKUP(B3191,'PHR (Project Hourly Rate)'!B:G,6,FALSE),LIST!$A$78)=0,LIST!$A$79,L3191)))))</f>
        <v/>
      </c>
      <c r="I3191" s="42" t="str">
        <f>IF(B3191="","",IF(L3191=LIST!$A$75,"",IF(K3191=LIST!$A$76,LIST!$A$76,IF(L3191=LIST!$A$77,"",IF(L3191=LIST!$A$78,"",IF(L3191=LIST!$A$80,"",IF(L3191=LIST!$A$72,"",IF(L3191=LIST!$A$73,"",IF(L3191=LIST!$A$81,"",IF(L3191=LIST!$A$82,"",IF(L3191=LIST!$A$79,"",IF(K3191=LIST!$A$75,LIST!$A$75,ROUND(J3191*L3191,2)))))))))))))</f>
        <v/>
      </c>
      <c r="J3191" s="43">
        <f>IF(D3191="",0,IF(K3191=LIST!$A$75,0,IF(K3191=LIST!$A$76,0,IF(K3191=LIST!$A$77,0,IF(K3191=LIST!$A$78,0,(MIN(D3191,8)-K3191))))))</f>
        <v>0</v>
      </c>
      <c r="K3191" s="185" t="str">
        <f>IF(D3191="","",IF('CLAIM FORM'!$M$7="",0,IF(L3191=LIST!$A$78,0,IF('CLAIM FORM'!$M$7="R&amp;D",0,IF(E3191="",LIST!$A$75,IF(F3191=LIST!$F$30,0,IFERROR(((VLOOKUP(E3191,'TRAINING CODE'!B:D,3,FALSE)*MIN(D3191,8))),LIST!$A$76)))))))</f>
        <v/>
      </c>
      <c r="L3191" s="183" t="str">
        <f>IF(B3191="","",IF('CLAIM FORM'!$M$7="",LIST!$A$77,IFERROR(VLOOKUP(B3191,'PHR (Project Hourly Rate)'!B:G,6,FALSE),LIST!$A$78)))</f>
        <v/>
      </c>
    </row>
    <row r="3192" spans="1:12" ht="36" customHeight="1">
      <c r="A3192" s="184">
        <v>3190</v>
      </c>
      <c r="B3192" s="46"/>
      <c r="C3192" s="47"/>
      <c r="D3192" s="48"/>
      <c r="E3192" s="49"/>
      <c r="F3192" s="49"/>
      <c r="G3192" s="41" t="str">
        <f>IF(C3192="","",VLOOKUP(WEEKDAY(C3192),LIST!$A$15:$B$21,2,FALSE))</f>
        <v/>
      </c>
      <c r="H3192" s="42" t="str">
        <f>IF(B3192="","",IF(L3192=LIST!$A$80,LIST!$A$78,IF(L3192=LIST!$A$81,LIST!$A$78,IF(L3192=LIST!$A$82,LIST!$A$78,IF(IFERROR(VLOOKUP(B3192,'PHR (Project Hourly Rate)'!B:G,6,FALSE),LIST!$A$78)=0,LIST!$A$79,L3192)))))</f>
        <v/>
      </c>
      <c r="I3192" s="42" t="str">
        <f>IF(B3192="","",IF(L3192=LIST!$A$75,"",IF(K3192=LIST!$A$76,LIST!$A$76,IF(L3192=LIST!$A$77,"",IF(L3192=LIST!$A$78,"",IF(L3192=LIST!$A$80,"",IF(L3192=LIST!$A$72,"",IF(L3192=LIST!$A$73,"",IF(L3192=LIST!$A$81,"",IF(L3192=LIST!$A$82,"",IF(L3192=LIST!$A$79,"",IF(K3192=LIST!$A$75,LIST!$A$75,ROUND(J3192*L3192,2)))))))))))))</f>
        <v/>
      </c>
      <c r="J3192" s="43">
        <f>IF(D3192="",0,IF(K3192=LIST!$A$75,0,IF(K3192=LIST!$A$76,0,IF(K3192=LIST!$A$77,0,IF(K3192=LIST!$A$78,0,(MIN(D3192,8)-K3192))))))</f>
        <v>0</v>
      </c>
      <c r="K3192" s="185" t="str">
        <f>IF(D3192="","",IF('CLAIM FORM'!$M$7="",0,IF(L3192=LIST!$A$78,0,IF('CLAIM FORM'!$M$7="R&amp;D",0,IF(E3192="",LIST!$A$75,IF(F3192=LIST!$F$30,0,IFERROR(((VLOOKUP(E3192,'TRAINING CODE'!B:D,3,FALSE)*MIN(D3192,8))),LIST!$A$76)))))))</f>
        <v/>
      </c>
      <c r="L3192" s="183" t="str">
        <f>IF(B3192="","",IF('CLAIM FORM'!$M$7="",LIST!$A$77,IFERROR(VLOOKUP(B3192,'PHR (Project Hourly Rate)'!B:G,6,FALSE),LIST!$A$78)))</f>
        <v/>
      </c>
    </row>
    <row r="3193" spans="1:12" ht="36" customHeight="1">
      <c r="A3193" s="184">
        <v>3191</v>
      </c>
      <c r="B3193" s="46"/>
      <c r="C3193" s="47"/>
      <c r="D3193" s="48"/>
      <c r="E3193" s="49"/>
      <c r="F3193" s="49"/>
      <c r="G3193" s="41" t="str">
        <f>IF(C3193="","",VLOOKUP(WEEKDAY(C3193),LIST!$A$15:$B$21,2,FALSE))</f>
        <v/>
      </c>
      <c r="H3193" s="42" t="str">
        <f>IF(B3193="","",IF(L3193=LIST!$A$80,LIST!$A$78,IF(L3193=LIST!$A$81,LIST!$A$78,IF(L3193=LIST!$A$82,LIST!$A$78,IF(IFERROR(VLOOKUP(B3193,'PHR (Project Hourly Rate)'!B:G,6,FALSE),LIST!$A$78)=0,LIST!$A$79,L3193)))))</f>
        <v/>
      </c>
      <c r="I3193" s="42" t="str">
        <f>IF(B3193="","",IF(L3193=LIST!$A$75,"",IF(K3193=LIST!$A$76,LIST!$A$76,IF(L3193=LIST!$A$77,"",IF(L3193=LIST!$A$78,"",IF(L3193=LIST!$A$80,"",IF(L3193=LIST!$A$72,"",IF(L3193=LIST!$A$73,"",IF(L3193=LIST!$A$81,"",IF(L3193=LIST!$A$82,"",IF(L3193=LIST!$A$79,"",IF(K3193=LIST!$A$75,LIST!$A$75,ROUND(J3193*L3193,2)))))))))))))</f>
        <v/>
      </c>
      <c r="J3193" s="43">
        <f>IF(D3193="",0,IF(K3193=LIST!$A$75,0,IF(K3193=LIST!$A$76,0,IF(K3193=LIST!$A$77,0,IF(K3193=LIST!$A$78,0,(MIN(D3193,8)-K3193))))))</f>
        <v>0</v>
      </c>
      <c r="K3193" s="185" t="str">
        <f>IF(D3193="","",IF('CLAIM FORM'!$M$7="",0,IF(L3193=LIST!$A$78,0,IF('CLAIM FORM'!$M$7="R&amp;D",0,IF(E3193="",LIST!$A$75,IF(F3193=LIST!$F$30,0,IFERROR(((VLOOKUP(E3193,'TRAINING CODE'!B:D,3,FALSE)*MIN(D3193,8))),LIST!$A$76)))))))</f>
        <v/>
      </c>
      <c r="L3193" s="183" t="str">
        <f>IF(B3193="","",IF('CLAIM FORM'!$M$7="",LIST!$A$77,IFERROR(VLOOKUP(B3193,'PHR (Project Hourly Rate)'!B:G,6,FALSE),LIST!$A$78)))</f>
        <v/>
      </c>
    </row>
    <row r="3194" spans="1:12" ht="36" customHeight="1">
      <c r="A3194" s="184">
        <v>3192</v>
      </c>
      <c r="B3194" s="46"/>
      <c r="C3194" s="47"/>
      <c r="D3194" s="48"/>
      <c r="E3194" s="49"/>
      <c r="F3194" s="49"/>
      <c r="G3194" s="41" t="str">
        <f>IF(C3194="","",VLOOKUP(WEEKDAY(C3194),LIST!$A$15:$B$21,2,FALSE))</f>
        <v/>
      </c>
      <c r="H3194" s="42" t="str">
        <f>IF(B3194="","",IF(L3194=LIST!$A$80,LIST!$A$78,IF(L3194=LIST!$A$81,LIST!$A$78,IF(L3194=LIST!$A$82,LIST!$A$78,IF(IFERROR(VLOOKUP(B3194,'PHR (Project Hourly Rate)'!B:G,6,FALSE),LIST!$A$78)=0,LIST!$A$79,L3194)))))</f>
        <v/>
      </c>
      <c r="I3194" s="42" t="str">
        <f>IF(B3194="","",IF(L3194=LIST!$A$75,"",IF(K3194=LIST!$A$76,LIST!$A$76,IF(L3194=LIST!$A$77,"",IF(L3194=LIST!$A$78,"",IF(L3194=LIST!$A$80,"",IF(L3194=LIST!$A$72,"",IF(L3194=LIST!$A$73,"",IF(L3194=LIST!$A$81,"",IF(L3194=LIST!$A$82,"",IF(L3194=LIST!$A$79,"",IF(K3194=LIST!$A$75,LIST!$A$75,ROUND(J3194*L3194,2)))))))))))))</f>
        <v/>
      </c>
      <c r="J3194" s="43">
        <f>IF(D3194="",0,IF(K3194=LIST!$A$75,0,IF(K3194=LIST!$A$76,0,IF(K3194=LIST!$A$77,0,IF(K3194=LIST!$A$78,0,(MIN(D3194,8)-K3194))))))</f>
        <v>0</v>
      </c>
      <c r="K3194" s="185" t="str">
        <f>IF(D3194="","",IF('CLAIM FORM'!$M$7="",0,IF(L3194=LIST!$A$78,0,IF('CLAIM FORM'!$M$7="R&amp;D",0,IF(E3194="",LIST!$A$75,IF(F3194=LIST!$F$30,0,IFERROR(((VLOOKUP(E3194,'TRAINING CODE'!B:D,3,FALSE)*MIN(D3194,8))),LIST!$A$76)))))))</f>
        <v/>
      </c>
      <c r="L3194" s="183" t="str">
        <f>IF(B3194="","",IF('CLAIM FORM'!$M$7="",LIST!$A$77,IFERROR(VLOOKUP(B3194,'PHR (Project Hourly Rate)'!B:G,6,FALSE),LIST!$A$78)))</f>
        <v/>
      </c>
    </row>
    <row r="3195" spans="1:12" ht="36" customHeight="1">
      <c r="A3195" s="184">
        <v>3193</v>
      </c>
      <c r="B3195" s="46"/>
      <c r="C3195" s="47"/>
      <c r="D3195" s="48"/>
      <c r="E3195" s="49"/>
      <c r="F3195" s="49"/>
      <c r="G3195" s="41" t="str">
        <f>IF(C3195="","",VLOOKUP(WEEKDAY(C3195),LIST!$A$15:$B$21,2,FALSE))</f>
        <v/>
      </c>
      <c r="H3195" s="42" t="str">
        <f>IF(B3195="","",IF(L3195=LIST!$A$80,LIST!$A$78,IF(L3195=LIST!$A$81,LIST!$A$78,IF(L3195=LIST!$A$82,LIST!$A$78,IF(IFERROR(VLOOKUP(B3195,'PHR (Project Hourly Rate)'!B:G,6,FALSE),LIST!$A$78)=0,LIST!$A$79,L3195)))))</f>
        <v/>
      </c>
      <c r="I3195" s="42" t="str">
        <f>IF(B3195="","",IF(L3195=LIST!$A$75,"",IF(K3195=LIST!$A$76,LIST!$A$76,IF(L3195=LIST!$A$77,"",IF(L3195=LIST!$A$78,"",IF(L3195=LIST!$A$80,"",IF(L3195=LIST!$A$72,"",IF(L3195=LIST!$A$73,"",IF(L3195=LIST!$A$81,"",IF(L3195=LIST!$A$82,"",IF(L3195=LIST!$A$79,"",IF(K3195=LIST!$A$75,LIST!$A$75,ROUND(J3195*L3195,2)))))))))))))</f>
        <v/>
      </c>
      <c r="J3195" s="43">
        <f>IF(D3195="",0,IF(K3195=LIST!$A$75,0,IF(K3195=LIST!$A$76,0,IF(K3195=LIST!$A$77,0,IF(K3195=LIST!$A$78,0,(MIN(D3195,8)-K3195))))))</f>
        <v>0</v>
      </c>
      <c r="K3195" s="185" t="str">
        <f>IF(D3195="","",IF('CLAIM FORM'!$M$7="",0,IF(L3195=LIST!$A$78,0,IF('CLAIM FORM'!$M$7="R&amp;D",0,IF(E3195="",LIST!$A$75,IF(F3195=LIST!$F$30,0,IFERROR(((VLOOKUP(E3195,'TRAINING CODE'!B:D,3,FALSE)*MIN(D3195,8))),LIST!$A$76)))))))</f>
        <v/>
      </c>
      <c r="L3195" s="183" t="str">
        <f>IF(B3195="","",IF('CLAIM FORM'!$M$7="",LIST!$A$77,IFERROR(VLOOKUP(B3195,'PHR (Project Hourly Rate)'!B:G,6,FALSE),LIST!$A$78)))</f>
        <v/>
      </c>
    </row>
    <row r="3196" spans="1:12" ht="36" customHeight="1">
      <c r="A3196" s="184">
        <v>3194</v>
      </c>
      <c r="B3196" s="46"/>
      <c r="C3196" s="47"/>
      <c r="D3196" s="48"/>
      <c r="E3196" s="49"/>
      <c r="F3196" s="49"/>
      <c r="G3196" s="41" t="str">
        <f>IF(C3196="","",VLOOKUP(WEEKDAY(C3196),LIST!$A$15:$B$21,2,FALSE))</f>
        <v/>
      </c>
      <c r="H3196" s="42" t="str">
        <f>IF(B3196="","",IF(L3196=LIST!$A$80,LIST!$A$78,IF(L3196=LIST!$A$81,LIST!$A$78,IF(L3196=LIST!$A$82,LIST!$A$78,IF(IFERROR(VLOOKUP(B3196,'PHR (Project Hourly Rate)'!B:G,6,FALSE),LIST!$A$78)=0,LIST!$A$79,L3196)))))</f>
        <v/>
      </c>
      <c r="I3196" s="42" t="str">
        <f>IF(B3196="","",IF(L3196=LIST!$A$75,"",IF(K3196=LIST!$A$76,LIST!$A$76,IF(L3196=LIST!$A$77,"",IF(L3196=LIST!$A$78,"",IF(L3196=LIST!$A$80,"",IF(L3196=LIST!$A$72,"",IF(L3196=LIST!$A$73,"",IF(L3196=LIST!$A$81,"",IF(L3196=LIST!$A$82,"",IF(L3196=LIST!$A$79,"",IF(K3196=LIST!$A$75,LIST!$A$75,ROUND(J3196*L3196,2)))))))))))))</f>
        <v/>
      </c>
      <c r="J3196" s="43">
        <f>IF(D3196="",0,IF(K3196=LIST!$A$75,0,IF(K3196=LIST!$A$76,0,IF(K3196=LIST!$A$77,0,IF(K3196=LIST!$A$78,0,(MIN(D3196,8)-K3196))))))</f>
        <v>0</v>
      </c>
      <c r="K3196" s="185" t="str">
        <f>IF(D3196="","",IF('CLAIM FORM'!$M$7="",0,IF(L3196=LIST!$A$78,0,IF('CLAIM FORM'!$M$7="R&amp;D",0,IF(E3196="",LIST!$A$75,IF(F3196=LIST!$F$30,0,IFERROR(((VLOOKUP(E3196,'TRAINING CODE'!B:D,3,FALSE)*MIN(D3196,8))),LIST!$A$76)))))))</f>
        <v/>
      </c>
      <c r="L3196" s="183" t="str">
        <f>IF(B3196="","",IF('CLAIM FORM'!$M$7="",LIST!$A$77,IFERROR(VLOOKUP(B3196,'PHR (Project Hourly Rate)'!B:G,6,FALSE),LIST!$A$78)))</f>
        <v/>
      </c>
    </row>
    <row r="3197" spans="1:12" ht="36" customHeight="1">
      <c r="A3197" s="184">
        <v>3195</v>
      </c>
      <c r="B3197" s="46"/>
      <c r="C3197" s="47"/>
      <c r="D3197" s="48"/>
      <c r="E3197" s="49"/>
      <c r="F3197" s="49"/>
      <c r="G3197" s="41" t="str">
        <f>IF(C3197="","",VLOOKUP(WEEKDAY(C3197),LIST!$A$15:$B$21,2,FALSE))</f>
        <v/>
      </c>
      <c r="H3197" s="42" t="str">
        <f>IF(B3197="","",IF(L3197=LIST!$A$80,LIST!$A$78,IF(L3197=LIST!$A$81,LIST!$A$78,IF(L3197=LIST!$A$82,LIST!$A$78,IF(IFERROR(VLOOKUP(B3197,'PHR (Project Hourly Rate)'!B:G,6,FALSE),LIST!$A$78)=0,LIST!$A$79,L3197)))))</f>
        <v/>
      </c>
      <c r="I3197" s="42" t="str">
        <f>IF(B3197="","",IF(L3197=LIST!$A$75,"",IF(K3197=LIST!$A$76,LIST!$A$76,IF(L3197=LIST!$A$77,"",IF(L3197=LIST!$A$78,"",IF(L3197=LIST!$A$80,"",IF(L3197=LIST!$A$72,"",IF(L3197=LIST!$A$73,"",IF(L3197=LIST!$A$81,"",IF(L3197=LIST!$A$82,"",IF(L3197=LIST!$A$79,"",IF(K3197=LIST!$A$75,LIST!$A$75,ROUND(J3197*L3197,2)))))))))))))</f>
        <v/>
      </c>
      <c r="J3197" s="43">
        <f>IF(D3197="",0,IF(K3197=LIST!$A$75,0,IF(K3197=LIST!$A$76,0,IF(K3197=LIST!$A$77,0,IF(K3197=LIST!$A$78,0,(MIN(D3197,8)-K3197))))))</f>
        <v>0</v>
      </c>
      <c r="K3197" s="185" t="str">
        <f>IF(D3197="","",IF('CLAIM FORM'!$M$7="",0,IF(L3197=LIST!$A$78,0,IF('CLAIM FORM'!$M$7="R&amp;D",0,IF(E3197="",LIST!$A$75,IF(F3197=LIST!$F$30,0,IFERROR(((VLOOKUP(E3197,'TRAINING CODE'!B:D,3,FALSE)*MIN(D3197,8))),LIST!$A$76)))))))</f>
        <v/>
      </c>
      <c r="L3197" s="183" t="str">
        <f>IF(B3197="","",IF('CLAIM FORM'!$M$7="",LIST!$A$77,IFERROR(VLOOKUP(B3197,'PHR (Project Hourly Rate)'!B:G,6,FALSE),LIST!$A$78)))</f>
        <v/>
      </c>
    </row>
    <row r="3198" spans="1:12" ht="36" customHeight="1">
      <c r="A3198" s="184">
        <v>3196</v>
      </c>
      <c r="B3198" s="46"/>
      <c r="C3198" s="47"/>
      <c r="D3198" s="48"/>
      <c r="E3198" s="49"/>
      <c r="F3198" s="49"/>
      <c r="G3198" s="41" t="str">
        <f>IF(C3198="","",VLOOKUP(WEEKDAY(C3198),LIST!$A$15:$B$21,2,FALSE))</f>
        <v/>
      </c>
      <c r="H3198" s="42" t="str">
        <f>IF(B3198="","",IF(L3198=LIST!$A$80,LIST!$A$78,IF(L3198=LIST!$A$81,LIST!$A$78,IF(L3198=LIST!$A$82,LIST!$A$78,IF(IFERROR(VLOOKUP(B3198,'PHR (Project Hourly Rate)'!B:G,6,FALSE),LIST!$A$78)=0,LIST!$A$79,L3198)))))</f>
        <v/>
      </c>
      <c r="I3198" s="42" t="str">
        <f>IF(B3198="","",IF(L3198=LIST!$A$75,"",IF(K3198=LIST!$A$76,LIST!$A$76,IF(L3198=LIST!$A$77,"",IF(L3198=LIST!$A$78,"",IF(L3198=LIST!$A$80,"",IF(L3198=LIST!$A$72,"",IF(L3198=LIST!$A$73,"",IF(L3198=LIST!$A$81,"",IF(L3198=LIST!$A$82,"",IF(L3198=LIST!$A$79,"",IF(K3198=LIST!$A$75,LIST!$A$75,ROUND(J3198*L3198,2)))))))))))))</f>
        <v/>
      </c>
      <c r="J3198" s="43">
        <f>IF(D3198="",0,IF(K3198=LIST!$A$75,0,IF(K3198=LIST!$A$76,0,IF(K3198=LIST!$A$77,0,IF(K3198=LIST!$A$78,0,(MIN(D3198,8)-K3198))))))</f>
        <v>0</v>
      </c>
      <c r="K3198" s="185" t="str">
        <f>IF(D3198="","",IF('CLAIM FORM'!$M$7="",0,IF(L3198=LIST!$A$78,0,IF('CLAIM FORM'!$M$7="R&amp;D",0,IF(E3198="",LIST!$A$75,IF(F3198=LIST!$F$30,0,IFERROR(((VLOOKUP(E3198,'TRAINING CODE'!B:D,3,FALSE)*MIN(D3198,8))),LIST!$A$76)))))))</f>
        <v/>
      </c>
      <c r="L3198" s="183" t="str">
        <f>IF(B3198="","",IF('CLAIM FORM'!$M$7="",LIST!$A$77,IFERROR(VLOOKUP(B3198,'PHR (Project Hourly Rate)'!B:G,6,FALSE),LIST!$A$78)))</f>
        <v/>
      </c>
    </row>
    <row r="3199" spans="1:12" ht="36" customHeight="1">
      <c r="A3199" s="184">
        <v>3197</v>
      </c>
      <c r="B3199" s="46"/>
      <c r="C3199" s="47"/>
      <c r="D3199" s="48"/>
      <c r="E3199" s="49"/>
      <c r="F3199" s="49"/>
      <c r="G3199" s="41" t="str">
        <f>IF(C3199="","",VLOOKUP(WEEKDAY(C3199),LIST!$A$15:$B$21,2,FALSE))</f>
        <v/>
      </c>
      <c r="H3199" s="42" t="str">
        <f>IF(B3199="","",IF(L3199=LIST!$A$80,LIST!$A$78,IF(L3199=LIST!$A$81,LIST!$A$78,IF(L3199=LIST!$A$82,LIST!$A$78,IF(IFERROR(VLOOKUP(B3199,'PHR (Project Hourly Rate)'!B:G,6,FALSE),LIST!$A$78)=0,LIST!$A$79,L3199)))))</f>
        <v/>
      </c>
      <c r="I3199" s="42" t="str">
        <f>IF(B3199="","",IF(L3199=LIST!$A$75,"",IF(K3199=LIST!$A$76,LIST!$A$76,IF(L3199=LIST!$A$77,"",IF(L3199=LIST!$A$78,"",IF(L3199=LIST!$A$80,"",IF(L3199=LIST!$A$72,"",IF(L3199=LIST!$A$73,"",IF(L3199=LIST!$A$81,"",IF(L3199=LIST!$A$82,"",IF(L3199=LIST!$A$79,"",IF(K3199=LIST!$A$75,LIST!$A$75,ROUND(J3199*L3199,2)))))))))))))</f>
        <v/>
      </c>
      <c r="J3199" s="43">
        <f>IF(D3199="",0,IF(K3199=LIST!$A$75,0,IF(K3199=LIST!$A$76,0,IF(K3199=LIST!$A$77,0,IF(K3199=LIST!$A$78,0,(MIN(D3199,8)-K3199))))))</f>
        <v>0</v>
      </c>
      <c r="K3199" s="185" t="str">
        <f>IF(D3199="","",IF('CLAIM FORM'!$M$7="",0,IF(L3199=LIST!$A$78,0,IF('CLAIM FORM'!$M$7="R&amp;D",0,IF(E3199="",LIST!$A$75,IF(F3199=LIST!$F$30,0,IFERROR(((VLOOKUP(E3199,'TRAINING CODE'!B:D,3,FALSE)*MIN(D3199,8))),LIST!$A$76)))))))</f>
        <v/>
      </c>
      <c r="L3199" s="183" t="str">
        <f>IF(B3199="","",IF('CLAIM FORM'!$M$7="",LIST!$A$77,IFERROR(VLOOKUP(B3199,'PHR (Project Hourly Rate)'!B:G,6,FALSE),LIST!$A$78)))</f>
        <v/>
      </c>
    </row>
    <row r="3200" spans="1:12" ht="36" customHeight="1">
      <c r="A3200" s="184">
        <v>3198</v>
      </c>
      <c r="B3200" s="46"/>
      <c r="C3200" s="47"/>
      <c r="D3200" s="48"/>
      <c r="E3200" s="49"/>
      <c r="F3200" s="49"/>
      <c r="G3200" s="41" t="str">
        <f>IF(C3200="","",VLOOKUP(WEEKDAY(C3200),LIST!$A$15:$B$21,2,FALSE))</f>
        <v/>
      </c>
      <c r="H3200" s="42" t="str">
        <f>IF(B3200="","",IF(L3200=LIST!$A$80,LIST!$A$78,IF(L3200=LIST!$A$81,LIST!$A$78,IF(L3200=LIST!$A$82,LIST!$A$78,IF(IFERROR(VLOOKUP(B3200,'PHR (Project Hourly Rate)'!B:G,6,FALSE),LIST!$A$78)=0,LIST!$A$79,L3200)))))</f>
        <v/>
      </c>
      <c r="I3200" s="42" t="str">
        <f>IF(B3200="","",IF(L3200=LIST!$A$75,"",IF(K3200=LIST!$A$76,LIST!$A$76,IF(L3200=LIST!$A$77,"",IF(L3200=LIST!$A$78,"",IF(L3200=LIST!$A$80,"",IF(L3200=LIST!$A$72,"",IF(L3200=LIST!$A$73,"",IF(L3200=LIST!$A$81,"",IF(L3200=LIST!$A$82,"",IF(L3200=LIST!$A$79,"",IF(K3200=LIST!$A$75,LIST!$A$75,ROUND(J3200*L3200,2)))))))))))))</f>
        <v/>
      </c>
      <c r="J3200" s="43">
        <f>IF(D3200="",0,IF(K3200=LIST!$A$75,0,IF(K3200=LIST!$A$76,0,IF(K3200=LIST!$A$77,0,IF(K3200=LIST!$A$78,0,(MIN(D3200,8)-K3200))))))</f>
        <v>0</v>
      </c>
      <c r="K3200" s="185" t="str">
        <f>IF(D3200="","",IF('CLAIM FORM'!$M$7="",0,IF(L3200=LIST!$A$78,0,IF('CLAIM FORM'!$M$7="R&amp;D",0,IF(E3200="",LIST!$A$75,IF(F3200=LIST!$F$30,0,IFERROR(((VLOOKUP(E3200,'TRAINING CODE'!B:D,3,FALSE)*MIN(D3200,8))),LIST!$A$76)))))))</f>
        <v/>
      </c>
      <c r="L3200" s="183" t="str">
        <f>IF(B3200="","",IF('CLAIM FORM'!$M$7="",LIST!$A$77,IFERROR(VLOOKUP(B3200,'PHR (Project Hourly Rate)'!B:G,6,FALSE),LIST!$A$78)))</f>
        <v/>
      </c>
    </row>
    <row r="3201" spans="1:12" ht="36" customHeight="1">
      <c r="A3201" s="184">
        <v>3199</v>
      </c>
      <c r="B3201" s="46"/>
      <c r="C3201" s="47"/>
      <c r="D3201" s="48"/>
      <c r="E3201" s="49"/>
      <c r="F3201" s="49"/>
      <c r="G3201" s="41" t="str">
        <f>IF(C3201="","",VLOOKUP(WEEKDAY(C3201),LIST!$A$15:$B$21,2,FALSE))</f>
        <v/>
      </c>
      <c r="H3201" s="42" t="str">
        <f>IF(B3201="","",IF(L3201=LIST!$A$80,LIST!$A$78,IF(L3201=LIST!$A$81,LIST!$A$78,IF(L3201=LIST!$A$82,LIST!$A$78,IF(IFERROR(VLOOKUP(B3201,'PHR (Project Hourly Rate)'!B:G,6,FALSE),LIST!$A$78)=0,LIST!$A$79,L3201)))))</f>
        <v/>
      </c>
      <c r="I3201" s="42" t="str">
        <f>IF(B3201="","",IF(L3201=LIST!$A$75,"",IF(K3201=LIST!$A$76,LIST!$A$76,IF(L3201=LIST!$A$77,"",IF(L3201=LIST!$A$78,"",IF(L3201=LIST!$A$80,"",IF(L3201=LIST!$A$72,"",IF(L3201=LIST!$A$73,"",IF(L3201=LIST!$A$81,"",IF(L3201=LIST!$A$82,"",IF(L3201=LIST!$A$79,"",IF(K3201=LIST!$A$75,LIST!$A$75,ROUND(J3201*L3201,2)))))))))))))</f>
        <v/>
      </c>
      <c r="J3201" s="43">
        <f>IF(D3201="",0,IF(K3201=LIST!$A$75,0,IF(K3201=LIST!$A$76,0,IF(K3201=LIST!$A$77,0,IF(K3201=LIST!$A$78,0,(MIN(D3201,8)-K3201))))))</f>
        <v>0</v>
      </c>
      <c r="K3201" s="185" t="str">
        <f>IF(D3201="","",IF('CLAIM FORM'!$M$7="",0,IF(L3201=LIST!$A$78,0,IF('CLAIM FORM'!$M$7="R&amp;D",0,IF(E3201="",LIST!$A$75,IF(F3201=LIST!$F$30,0,IFERROR(((VLOOKUP(E3201,'TRAINING CODE'!B:D,3,FALSE)*MIN(D3201,8))),LIST!$A$76)))))))</f>
        <v/>
      </c>
      <c r="L3201" s="183" t="str">
        <f>IF(B3201="","",IF('CLAIM FORM'!$M$7="",LIST!$A$77,IFERROR(VLOOKUP(B3201,'PHR (Project Hourly Rate)'!B:G,6,FALSE),LIST!$A$78)))</f>
        <v/>
      </c>
    </row>
    <row r="3202" spans="1:12" ht="36" customHeight="1">
      <c r="A3202" s="184">
        <v>3200</v>
      </c>
      <c r="B3202" s="46"/>
      <c r="C3202" s="47"/>
      <c r="D3202" s="48"/>
      <c r="E3202" s="49"/>
      <c r="F3202" s="49"/>
      <c r="G3202" s="41" t="str">
        <f>IF(C3202="","",VLOOKUP(WEEKDAY(C3202),LIST!$A$15:$B$21,2,FALSE))</f>
        <v/>
      </c>
      <c r="H3202" s="42" t="str">
        <f>IF(B3202="","",IF(L3202=LIST!$A$80,LIST!$A$78,IF(L3202=LIST!$A$81,LIST!$A$78,IF(L3202=LIST!$A$82,LIST!$A$78,IF(IFERROR(VLOOKUP(B3202,'PHR (Project Hourly Rate)'!B:G,6,FALSE),LIST!$A$78)=0,LIST!$A$79,L3202)))))</f>
        <v/>
      </c>
      <c r="I3202" s="42" t="str">
        <f>IF(B3202="","",IF(L3202=LIST!$A$75,"",IF(K3202=LIST!$A$76,LIST!$A$76,IF(L3202=LIST!$A$77,"",IF(L3202=LIST!$A$78,"",IF(L3202=LIST!$A$80,"",IF(L3202=LIST!$A$72,"",IF(L3202=LIST!$A$73,"",IF(L3202=LIST!$A$81,"",IF(L3202=LIST!$A$82,"",IF(L3202=LIST!$A$79,"",IF(K3202=LIST!$A$75,LIST!$A$75,ROUND(J3202*L3202,2)))))))))))))</f>
        <v/>
      </c>
      <c r="J3202" s="43">
        <f>IF(D3202="",0,IF(K3202=LIST!$A$75,0,IF(K3202=LIST!$A$76,0,IF(K3202=LIST!$A$77,0,IF(K3202=LIST!$A$78,0,(MIN(D3202,8)-K3202))))))</f>
        <v>0</v>
      </c>
      <c r="K3202" s="185" t="str">
        <f>IF(D3202="","",IF('CLAIM FORM'!$M$7="",0,IF(L3202=LIST!$A$78,0,IF('CLAIM FORM'!$M$7="R&amp;D",0,IF(E3202="",LIST!$A$75,IF(F3202=LIST!$F$30,0,IFERROR(((VLOOKUP(E3202,'TRAINING CODE'!B:D,3,FALSE)*MIN(D3202,8))),LIST!$A$76)))))))</f>
        <v/>
      </c>
      <c r="L3202" s="183" t="str">
        <f>IF(B3202="","",IF('CLAIM FORM'!$M$7="",LIST!$A$77,IFERROR(VLOOKUP(B3202,'PHR (Project Hourly Rate)'!B:G,6,FALSE),LIST!$A$78)))</f>
        <v/>
      </c>
    </row>
    <row r="3203" spans="1:12" ht="36" customHeight="1">
      <c r="A3203" s="184">
        <v>3201</v>
      </c>
      <c r="B3203" s="46"/>
      <c r="C3203" s="47"/>
      <c r="D3203" s="48"/>
      <c r="E3203" s="49"/>
      <c r="F3203" s="49"/>
      <c r="G3203" s="41" t="str">
        <f>IF(C3203="","",VLOOKUP(WEEKDAY(C3203),LIST!$A$15:$B$21,2,FALSE))</f>
        <v/>
      </c>
      <c r="H3203" s="42" t="str">
        <f>IF(B3203="","",IF(L3203=LIST!$A$80,LIST!$A$78,IF(L3203=LIST!$A$81,LIST!$A$78,IF(L3203=LIST!$A$82,LIST!$A$78,IF(IFERROR(VLOOKUP(B3203,'PHR (Project Hourly Rate)'!B:G,6,FALSE),LIST!$A$78)=0,LIST!$A$79,L3203)))))</f>
        <v/>
      </c>
      <c r="I3203" s="42" t="str">
        <f>IF(B3203="","",IF(L3203=LIST!$A$75,"",IF(K3203=LIST!$A$76,LIST!$A$76,IF(L3203=LIST!$A$77,"",IF(L3203=LIST!$A$78,"",IF(L3203=LIST!$A$80,"",IF(L3203=LIST!$A$72,"",IF(L3203=LIST!$A$73,"",IF(L3203=LIST!$A$81,"",IF(L3203=LIST!$A$82,"",IF(L3203=LIST!$A$79,"",IF(K3203=LIST!$A$75,LIST!$A$75,ROUND(J3203*L3203,2)))))))))))))</f>
        <v/>
      </c>
      <c r="J3203" s="43">
        <f>IF(D3203="",0,IF(K3203=LIST!$A$75,0,IF(K3203=LIST!$A$76,0,IF(K3203=LIST!$A$77,0,IF(K3203=LIST!$A$78,0,(MIN(D3203,8)-K3203))))))</f>
        <v>0</v>
      </c>
      <c r="K3203" s="185" t="str">
        <f>IF(D3203="","",IF('CLAIM FORM'!$M$7="",0,IF(L3203=LIST!$A$78,0,IF('CLAIM FORM'!$M$7="R&amp;D",0,IF(E3203="",LIST!$A$75,IF(F3203=LIST!$F$30,0,IFERROR(((VLOOKUP(E3203,'TRAINING CODE'!B:D,3,FALSE)*MIN(D3203,8))),LIST!$A$76)))))))</f>
        <v/>
      </c>
      <c r="L3203" s="183" t="str">
        <f>IF(B3203="","",IF('CLAIM FORM'!$M$7="",LIST!$A$77,IFERROR(VLOOKUP(B3203,'PHR (Project Hourly Rate)'!B:G,6,FALSE),LIST!$A$78)))</f>
        <v/>
      </c>
    </row>
    <row r="3204" spans="1:12" ht="36" customHeight="1">
      <c r="A3204" s="184">
        <v>3202</v>
      </c>
      <c r="B3204" s="46"/>
      <c r="C3204" s="47"/>
      <c r="D3204" s="48"/>
      <c r="E3204" s="49"/>
      <c r="F3204" s="49"/>
      <c r="G3204" s="41" t="str">
        <f>IF(C3204="","",VLOOKUP(WEEKDAY(C3204),LIST!$A$15:$B$21,2,FALSE))</f>
        <v/>
      </c>
      <c r="H3204" s="42" t="str">
        <f>IF(B3204="","",IF(L3204=LIST!$A$80,LIST!$A$78,IF(L3204=LIST!$A$81,LIST!$A$78,IF(L3204=LIST!$A$82,LIST!$A$78,IF(IFERROR(VLOOKUP(B3204,'PHR (Project Hourly Rate)'!B:G,6,FALSE),LIST!$A$78)=0,LIST!$A$79,L3204)))))</f>
        <v/>
      </c>
      <c r="I3204" s="42" t="str">
        <f>IF(B3204="","",IF(L3204=LIST!$A$75,"",IF(K3204=LIST!$A$76,LIST!$A$76,IF(L3204=LIST!$A$77,"",IF(L3204=LIST!$A$78,"",IF(L3204=LIST!$A$80,"",IF(L3204=LIST!$A$72,"",IF(L3204=LIST!$A$73,"",IF(L3204=LIST!$A$81,"",IF(L3204=LIST!$A$82,"",IF(L3204=LIST!$A$79,"",IF(K3204=LIST!$A$75,LIST!$A$75,ROUND(J3204*L3204,2)))))))))))))</f>
        <v/>
      </c>
      <c r="J3204" s="43">
        <f>IF(D3204="",0,IF(K3204=LIST!$A$75,0,IF(K3204=LIST!$A$76,0,IF(K3204=LIST!$A$77,0,IF(K3204=LIST!$A$78,0,(MIN(D3204,8)-K3204))))))</f>
        <v>0</v>
      </c>
      <c r="K3204" s="185" t="str">
        <f>IF(D3204="","",IF('CLAIM FORM'!$M$7="",0,IF(L3204=LIST!$A$78,0,IF('CLAIM FORM'!$M$7="R&amp;D",0,IF(E3204="",LIST!$A$75,IF(F3204=LIST!$F$30,0,IFERROR(((VLOOKUP(E3204,'TRAINING CODE'!B:D,3,FALSE)*MIN(D3204,8))),LIST!$A$76)))))))</f>
        <v/>
      </c>
      <c r="L3204" s="183" t="str">
        <f>IF(B3204="","",IF('CLAIM FORM'!$M$7="",LIST!$A$77,IFERROR(VLOOKUP(B3204,'PHR (Project Hourly Rate)'!B:G,6,FALSE),LIST!$A$78)))</f>
        <v/>
      </c>
    </row>
    <row r="3205" spans="1:12" ht="36" customHeight="1">
      <c r="A3205" s="184">
        <v>3203</v>
      </c>
      <c r="B3205" s="46"/>
      <c r="C3205" s="47"/>
      <c r="D3205" s="48"/>
      <c r="E3205" s="49"/>
      <c r="F3205" s="49"/>
      <c r="G3205" s="41" t="str">
        <f>IF(C3205="","",VLOOKUP(WEEKDAY(C3205),LIST!$A$15:$B$21,2,FALSE))</f>
        <v/>
      </c>
      <c r="H3205" s="42" t="str">
        <f>IF(B3205="","",IF(L3205=LIST!$A$80,LIST!$A$78,IF(L3205=LIST!$A$81,LIST!$A$78,IF(L3205=LIST!$A$82,LIST!$A$78,IF(IFERROR(VLOOKUP(B3205,'PHR (Project Hourly Rate)'!B:G,6,FALSE),LIST!$A$78)=0,LIST!$A$79,L3205)))))</f>
        <v/>
      </c>
      <c r="I3205" s="42" t="str">
        <f>IF(B3205="","",IF(L3205=LIST!$A$75,"",IF(K3205=LIST!$A$76,LIST!$A$76,IF(L3205=LIST!$A$77,"",IF(L3205=LIST!$A$78,"",IF(L3205=LIST!$A$80,"",IF(L3205=LIST!$A$72,"",IF(L3205=LIST!$A$73,"",IF(L3205=LIST!$A$81,"",IF(L3205=LIST!$A$82,"",IF(L3205=LIST!$A$79,"",IF(K3205=LIST!$A$75,LIST!$A$75,ROUND(J3205*L3205,2)))))))))))))</f>
        <v/>
      </c>
      <c r="J3205" s="43">
        <f>IF(D3205="",0,IF(K3205=LIST!$A$75,0,IF(K3205=LIST!$A$76,0,IF(K3205=LIST!$A$77,0,IF(K3205=LIST!$A$78,0,(MIN(D3205,8)-K3205))))))</f>
        <v>0</v>
      </c>
      <c r="K3205" s="185" t="str">
        <f>IF(D3205="","",IF('CLAIM FORM'!$M$7="",0,IF(L3205=LIST!$A$78,0,IF('CLAIM FORM'!$M$7="R&amp;D",0,IF(E3205="",LIST!$A$75,IF(F3205=LIST!$F$30,0,IFERROR(((VLOOKUP(E3205,'TRAINING CODE'!B:D,3,FALSE)*MIN(D3205,8))),LIST!$A$76)))))))</f>
        <v/>
      </c>
      <c r="L3205" s="183" t="str">
        <f>IF(B3205="","",IF('CLAIM FORM'!$M$7="",LIST!$A$77,IFERROR(VLOOKUP(B3205,'PHR (Project Hourly Rate)'!B:G,6,FALSE),LIST!$A$78)))</f>
        <v/>
      </c>
    </row>
    <row r="3206" spans="1:12" ht="36" customHeight="1">
      <c r="A3206" s="184">
        <v>3204</v>
      </c>
      <c r="B3206" s="46"/>
      <c r="C3206" s="47"/>
      <c r="D3206" s="48"/>
      <c r="E3206" s="49"/>
      <c r="F3206" s="49"/>
      <c r="G3206" s="41" t="str">
        <f>IF(C3206="","",VLOOKUP(WEEKDAY(C3206),LIST!$A$15:$B$21,2,FALSE))</f>
        <v/>
      </c>
      <c r="H3206" s="42" t="str">
        <f>IF(B3206="","",IF(L3206=LIST!$A$80,LIST!$A$78,IF(L3206=LIST!$A$81,LIST!$A$78,IF(L3206=LIST!$A$82,LIST!$A$78,IF(IFERROR(VLOOKUP(B3206,'PHR (Project Hourly Rate)'!B:G,6,FALSE),LIST!$A$78)=0,LIST!$A$79,L3206)))))</f>
        <v/>
      </c>
      <c r="I3206" s="42" t="str">
        <f>IF(B3206="","",IF(L3206=LIST!$A$75,"",IF(K3206=LIST!$A$76,LIST!$A$76,IF(L3206=LIST!$A$77,"",IF(L3206=LIST!$A$78,"",IF(L3206=LIST!$A$80,"",IF(L3206=LIST!$A$72,"",IF(L3206=LIST!$A$73,"",IF(L3206=LIST!$A$81,"",IF(L3206=LIST!$A$82,"",IF(L3206=LIST!$A$79,"",IF(K3206=LIST!$A$75,LIST!$A$75,ROUND(J3206*L3206,2)))))))))))))</f>
        <v/>
      </c>
      <c r="J3206" s="43">
        <f>IF(D3206="",0,IF(K3206=LIST!$A$75,0,IF(K3206=LIST!$A$76,0,IF(K3206=LIST!$A$77,0,IF(K3206=LIST!$A$78,0,(MIN(D3206,8)-K3206))))))</f>
        <v>0</v>
      </c>
      <c r="K3206" s="185" t="str">
        <f>IF(D3206="","",IF('CLAIM FORM'!$M$7="",0,IF(L3206=LIST!$A$78,0,IF('CLAIM FORM'!$M$7="R&amp;D",0,IF(E3206="",LIST!$A$75,IF(F3206=LIST!$F$30,0,IFERROR(((VLOOKUP(E3206,'TRAINING CODE'!B:D,3,FALSE)*MIN(D3206,8))),LIST!$A$76)))))))</f>
        <v/>
      </c>
      <c r="L3206" s="183" t="str">
        <f>IF(B3206="","",IF('CLAIM FORM'!$M$7="",LIST!$A$77,IFERROR(VLOOKUP(B3206,'PHR (Project Hourly Rate)'!B:G,6,FALSE),LIST!$A$78)))</f>
        <v/>
      </c>
    </row>
    <row r="3207" spans="1:12" ht="36" customHeight="1">
      <c r="A3207" s="184">
        <v>3205</v>
      </c>
      <c r="B3207" s="46"/>
      <c r="C3207" s="47"/>
      <c r="D3207" s="48"/>
      <c r="E3207" s="49"/>
      <c r="F3207" s="49"/>
      <c r="G3207" s="41" t="str">
        <f>IF(C3207="","",VLOOKUP(WEEKDAY(C3207),LIST!$A$15:$B$21,2,FALSE))</f>
        <v/>
      </c>
      <c r="H3207" s="42" t="str">
        <f>IF(B3207="","",IF(L3207=LIST!$A$80,LIST!$A$78,IF(L3207=LIST!$A$81,LIST!$A$78,IF(L3207=LIST!$A$82,LIST!$A$78,IF(IFERROR(VLOOKUP(B3207,'PHR (Project Hourly Rate)'!B:G,6,FALSE),LIST!$A$78)=0,LIST!$A$79,L3207)))))</f>
        <v/>
      </c>
      <c r="I3207" s="42" t="str">
        <f>IF(B3207="","",IF(L3207=LIST!$A$75,"",IF(K3207=LIST!$A$76,LIST!$A$76,IF(L3207=LIST!$A$77,"",IF(L3207=LIST!$A$78,"",IF(L3207=LIST!$A$80,"",IF(L3207=LIST!$A$72,"",IF(L3207=LIST!$A$73,"",IF(L3207=LIST!$A$81,"",IF(L3207=LIST!$A$82,"",IF(L3207=LIST!$A$79,"",IF(K3207=LIST!$A$75,LIST!$A$75,ROUND(J3207*L3207,2)))))))))))))</f>
        <v/>
      </c>
      <c r="J3207" s="43">
        <f>IF(D3207="",0,IF(K3207=LIST!$A$75,0,IF(K3207=LIST!$A$76,0,IF(K3207=LIST!$A$77,0,IF(K3207=LIST!$A$78,0,(MIN(D3207,8)-K3207))))))</f>
        <v>0</v>
      </c>
      <c r="K3207" s="185" t="str">
        <f>IF(D3207="","",IF('CLAIM FORM'!$M$7="",0,IF(L3207=LIST!$A$78,0,IF('CLAIM FORM'!$M$7="R&amp;D",0,IF(E3207="",LIST!$A$75,IF(F3207=LIST!$F$30,0,IFERROR(((VLOOKUP(E3207,'TRAINING CODE'!B:D,3,FALSE)*MIN(D3207,8))),LIST!$A$76)))))))</f>
        <v/>
      </c>
      <c r="L3207" s="183" t="str">
        <f>IF(B3207="","",IF('CLAIM FORM'!$M$7="",LIST!$A$77,IFERROR(VLOOKUP(B3207,'PHR (Project Hourly Rate)'!B:G,6,FALSE),LIST!$A$78)))</f>
        <v/>
      </c>
    </row>
    <row r="3208" spans="1:12" ht="36" customHeight="1">
      <c r="A3208" s="184">
        <v>3206</v>
      </c>
      <c r="B3208" s="46"/>
      <c r="C3208" s="47"/>
      <c r="D3208" s="48"/>
      <c r="E3208" s="49"/>
      <c r="F3208" s="49"/>
      <c r="G3208" s="41" t="str">
        <f>IF(C3208="","",VLOOKUP(WEEKDAY(C3208),LIST!$A$15:$B$21,2,FALSE))</f>
        <v/>
      </c>
      <c r="H3208" s="42" t="str">
        <f>IF(B3208="","",IF(L3208=LIST!$A$80,LIST!$A$78,IF(L3208=LIST!$A$81,LIST!$A$78,IF(L3208=LIST!$A$82,LIST!$A$78,IF(IFERROR(VLOOKUP(B3208,'PHR (Project Hourly Rate)'!B:G,6,FALSE),LIST!$A$78)=0,LIST!$A$79,L3208)))))</f>
        <v/>
      </c>
      <c r="I3208" s="42" t="str">
        <f>IF(B3208="","",IF(L3208=LIST!$A$75,"",IF(K3208=LIST!$A$76,LIST!$A$76,IF(L3208=LIST!$A$77,"",IF(L3208=LIST!$A$78,"",IF(L3208=LIST!$A$80,"",IF(L3208=LIST!$A$72,"",IF(L3208=LIST!$A$73,"",IF(L3208=LIST!$A$81,"",IF(L3208=LIST!$A$82,"",IF(L3208=LIST!$A$79,"",IF(K3208=LIST!$A$75,LIST!$A$75,ROUND(J3208*L3208,2)))))))))))))</f>
        <v/>
      </c>
      <c r="J3208" s="43">
        <f>IF(D3208="",0,IF(K3208=LIST!$A$75,0,IF(K3208=LIST!$A$76,0,IF(K3208=LIST!$A$77,0,IF(K3208=LIST!$A$78,0,(MIN(D3208,8)-K3208))))))</f>
        <v>0</v>
      </c>
      <c r="K3208" s="185" t="str">
        <f>IF(D3208="","",IF('CLAIM FORM'!$M$7="",0,IF(L3208=LIST!$A$78,0,IF('CLAIM FORM'!$M$7="R&amp;D",0,IF(E3208="",LIST!$A$75,IF(F3208=LIST!$F$30,0,IFERROR(((VLOOKUP(E3208,'TRAINING CODE'!B:D,3,FALSE)*MIN(D3208,8))),LIST!$A$76)))))))</f>
        <v/>
      </c>
      <c r="L3208" s="183" t="str">
        <f>IF(B3208="","",IF('CLAIM FORM'!$M$7="",LIST!$A$77,IFERROR(VLOOKUP(B3208,'PHR (Project Hourly Rate)'!B:G,6,FALSE),LIST!$A$78)))</f>
        <v/>
      </c>
    </row>
    <row r="3209" spans="1:12" ht="36" customHeight="1">
      <c r="A3209" s="184">
        <v>3207</v>
      </c>
      <c r="B3209" s="46"/>
      <c r="C3209" s="47"/>
      <c r="D3209" s="48"/>
      <c r="E3209" s="49"/>
      <c r="F3209" s="49"/>
      <c r="G3209" s="41" t="str">
        <f>IF(C3209="","",VLOOKUP(WEEKDAY(C3209),LIST!$A$15:$B$21,2,FALSE))</f>
        <v/>
      </c>
      <c r="H3209" s="42" t="str">
        <f>IF(B3209="","",IF(L3209=LIST!$A$80,LIST!$A$78,IF(L3209=LIST!$A$81,LIST!$A$78,IF(L3209=LIST!$A$82,LIST!$A$78,IF(IFERROR(VLOOKUP(B3209,'PHR (Project Hourly Rate)'!B:G,6,FALSE),LIST!$A$78)=0,LIST!$A$79,L3209)))))</f>
        <v/>
      </c>
      <c r="I3209" s="42" t="str">
        <f>IF(B3209="","",IF(L3209=LIST!$A$75,"",IF(K3209=LIST!$A$76,LIST!$A$76,IF(L3209=LIST!$A$77,"",IF(L3209=LIST!$A$78,"",IF(L3209=LIST!$A$80,"",IF(L3209=LIST!$A$72,"",IF(L3209=LIST!$A$73,"",IF(L3209=LIST!$A$81,"",IF(L3209=LIST!$A$82,"",IF(L3209=LIST!$A$79,"",IF(K3209=LIST!$A$75,LIST!$A$75,ROUND(J3209*L3209,2)))))))))))))</f>
        <v/>
      </c>
      <c r="J3209" s="43">
        <f>IF(D3209="",0,IF(K3209=LIST!$A$75,0,IF(K3209=LIST!$A$76,0,IF(K3209=LIST!$A$77,0,IF(K3209=LIST!$A$78,0,(MIN(D3209,8)-K3209))))))</f>
        <v>0</v>
      </c>
      <c r="K3209" s="185" t="str">
        <f>IF(D3209="","",IF('CLAIM FORM'!$M$7="",0,IF(L3209=LIST!$A$78,0,IF('CLAIM FORM'!$M$7="R&amp;D",0,IF(E3209="",LIST!$A$75,IF(F3209=LIST!$F$30,0,IFERROR(((VLOOKUP(E3209,'TRAINING CODE'!B:D,3,FALSE)*MIN(D3209,8))),LIST!$A$76)))))))</f>
        <v/>
      </c>
      <c r="L3209" s="183" t="str">
        <f>IF(B3209="","",IF('CLAIM FORM'!$M$7="",LIST!$A$77,IFERROR(VLOOKUP(B3209,'PHR (Project Hourly Rate)'!B:G,6,FALSE),LIST!$A$78)))</f>
        <v/>
      </c>
    </row>
    <row r="3210" spans="1:12" ht="36" customHeight="1">
      <c r="A3210" s="184">
        <v>3208</v>
      </c>
      <c r="B3210" s="46"/>
      <c r="C3210" s="47"/>
      <c r="D3210" s="48"/>
      <c r="E3210" s="49"/>
      <c r="F3210" s="49"/>
      <c r="G3210" s="41" t="str">
        <f>IF(C3210="","",VLOOKUP(WEEKDAY(C3210),LIST!$A$15:$B$21,2,FALSE))</f>
        <v/>
      </c>
      <c r="H3210" s="42" t="str">
        <f>IF(B3210="","",IF(L3210=LIST!$A$80,LIST!$A$78,IF(L3210=LIST!$A$81,LIST!$A$78,IF(L3210=LIST!$A$82,LIST!$A$78,IF(IFERROR(VLOOKUP(B3210,'PHR (Project Hourly Rate)'!B:G,6,FALSE),LIST!$A$78)=0,LIST!$A$79,L3210)))))</f>
        <v/>
      </c>
      <c r="I3210" s="42" t="str">
        <f>IF(B3210="","",IF(L3210=LIST!$A$75,"",IF(K3210=LIST!$A$76,LIST!$A$76,IF(L3210=LIST!$A$77,"",IF(L3210=LIST!$A$78,"",IF(L3210=LIST!$A$80,"",IF(L3210=LIST!$A$72,"",IF(L3210=LIST!$A$73,"",IF(L3210=LIST!$A$81,"",IF(L3210=LIST!$A$82,"",IF(L3210=LIST!$A$79,"",IF(K3210=LIST!$A$75,LIST!$A$75,ROUND(J3210*L3210,2)))))))))))))</f>
        <v/>
      </c>
      <c r="J3210" s="43">
        <f>IF(D3210="",0,IF(K3210=LIST!$A$75,0,IF(K3210=LIST!$A$76,0,IF(K3210=LIST!$A$77,0,IF(K3210=LIST!$A$78,0,(MIN(D3210,8)-K3210))))))</f>
        <v>0</v>
      </c>
      <c r="K3210" s="185" t="str">
        <f>IF(D3210="","",IF('CLAIM FORM'!$M$7="",0,IF(L3210=LIST!$A$78,0,IF('CLAIM FORM'!$M$7="R&amp;D",0,IF(E3210="",LIST!$A$75,IF(F3210=LIST!$F$30,0,IFERROR(((VLOOKUP(E3210,'TRAINING CODE'!B:D,3,FALSE)*MIN(D3210,8))),LIST!$A$76)))))))</f>
        <v/>
      </c>
      <c r="L3210" s="183" t="str">
        <f>IF(B3210="","",IF('CLAIM FORM'!$M$7="",LIST!$A$77,IFERROR(VLOOKUP(B3210,'PHR (Project Hourly Rate)'!B:G,6,FALSE),LIST!$A$78)))</f>
        <v/>
      </c>
    </row>
    <row r="3211" spans="1:12" ht="36" customHeight="1">
      <c r="A3211" s="184">
        <v>3209</v>
      </c>
      <c r="B3211" s="46"/>
      <c r="C3211" s="47"/>
      <c r="D3211" s="48"/>
      <c r="E3211" s="49"/>
      <c r="F3211" s="49"/>
      <c r="G3211" s="41" t="str">
        <f>IF(C3211="","",VLOOKUP(WEEKDAY(C3211),LIST!$A$15:$B$21,2,FALSE))</f>
        <v/>
      </c>
      <c r="H3211" s="42" t="str">
        <f>IF(B3211="","",IF(L3211=LIST!$A$80,LIST!$A$78,IF(L3211=LIST!$A$81,LIST!$A$78,IF(L3211=LIST!$A$82,LIST!$A$78,IF(IFERROR(VLOOKUP(B3211,'PHR (Project Hourly Rate)'!B:G,6,FALSE),LIST!$A$78)=0,LIST!$A$79,L3211)))))</f>
        <v/>
      </c>
      <c r="I3211" s="42" t="str">
        <f>IF(B3211="","",IF(L3211=LIST!$A$75,"",IF(K3211=LIST!$A$76,LIST!$A$76,IF(L3211=LIST!$A$77,"",IF(L3211=LIST!$A$78,"",IF(L3211=LIST!$A$80,"",IF(L3211=LIST!$A$72,"",IF(L3211=LIST!$A$73,"",IF(L3211=LIST!$A$81,"",IF(L3211=LIST!$A$82,"",IF(L3211=LIST!$A$79,"",IF(K3211=LIST!$A$75,LIST!$A$75,ROUND(J3211*L3211,2)))))))))))))</f>
        <v/>
      </c>
      <c r="J3211" s="43">
        <f>IF(D3211="",0,IF(K3211=LIST!$A$75,0,IF(K3211=LIST!$A$76,0,IF(K3211=LIST!$A$77,0,IF(K3211=LIST!$A$78,0,(MIN(D3211,8)-K3211))))))</f>
        <v>0</v>
      </c>
      <c r="K3211" s="185" t="str">
        <f>IF(D3211="","",IF('CLAIM FORM'!$M$7="",0,IF(L3211=LIST!$A$78,0,IF('CLAIM FORM'!$M$7="R&amp;D",0,IF(E3211="",LIST!$A$75,IF(F3211=LIST!$F$30,0,IFERROR(((VLOOKUP(E3211,'TRAINING CODE'!B:D,3,FALSE)*MIN(D3211,8))),LIST!$A$76)))))))</f>
        <v/>
      </c>
      <c r="L3211" s="183" t="str">
        <f>IF(B3211="","",IF('CLAIM FORM'!$M$7="",LIST!$A$77,IFERROR(VLOOKUP(B3211,'PHR (Project Hourly Rate)'!B:G,6,FALSE),LIST!$A$78)))</f>
        <v/>
      </c>
    </row>
    <row r="3212" spans="1:12" ht="36" customHeight="1">
      <c r="A3212" s="184">
        <v>3210</v>
      </c>
      <c r="B3212" s="46"/>
      <c r="C3212" s="47"/>
      <c r="D3212" s="48"/>
      <c r="E3212" s="49"/>
      <c r="F3212" s="49"/>
      <c r="G3212" s="41" t="str">
        <f>IF(C3212="","",VLOOKUP(WEEKDAY(C3212),LIST!$A$15:$B$21,2,FALSE))</f>
        <v/>
      </c>
      <c r="H3212" s="42" t="str">
        <f>IF(B3212="","",IF(L3212=LIST!$A$80,LIST!$A$78,IF(L3212=LIST!$A$81,LIST!$A$78,IF(L3212=LIST!$A$82,LIST!$A$78,IF(IFERROR(VLOOKUP(B3212,'PHR (Project Hourly Rate)'!B:G,6,FALSE),LIST!$A$78)=0,LIST!$A$79,L3212)))))</f>
        <v/>
      </c>
      <c r="I3212" s="42" t="str">
        <f>IF(B3212="","",IF(L3212=LIST!$A$75,"",IF(K3212=LIST!$A$76,LIST!$A$76,IF(L3212=LIST!$A$77,"",IF(L3212=LIST!$A$78,"",IF(L3212=LIST!$A$80,"",IF(L3212=LIST!$A$72,"",IF(L3212=LIST!$A$73,"",IF(L3212=LIST!$A$81,"",IF(L3212=LIST!$A$82,"",IF(L3212=LIST!$A$79,"",IF(K3212=LIST!$A$75,LIST!$A$75,ROUND(J3212*L3212,2)))))))))))))</f>
        <v/>
      </c>
      <c r="J3212" s="43">
        <f>IF(D3212="",0,IF(K3212=LIST!$A$75,0,IF(K3212=LIST!$A$76,0,IF(K3212=LIST!$A$77,0,IF(K3212=LIST!$A$78,0,(MIN(D3212,8)-K3212))))))</f>
        <v>0</v>
      </c>
      <c r="K3212" s="185" t="str">
        <f>IF(D3212="","",IF('CLAIM FORM'!$M$7="",0,IF(L3212=LIST!$A$78,0,IF('CLAIM FORM'!$M$7="R&amp;D",0,IF(E3212="",LIST!$A$75,IF(F3212=LIST!$F$30,0,IFERROR(((VLOOKUP(E3212,'TRAINING CODE'!B:D,3,FALSE)*MIN(D3212,8))),LIST!$A$76)))))))</f>
        <v/>
      </c>
      <c r="L3212" s="183" t="str">
        <f>IF(B3212="","",IF('CLAIM FORM'!$M$7="",LIST!$A$77,IFERROR(VLOOKUP(B3212,'PHR (Project Hourly Rate)'!B:G,6,FALSE),LIST!$A$78)))</f>
        <v/>
      </c>
    </row>
    <row r="3213" spans="1:12" ht="36" customHeight="1">
      <c r="A3213" s="184">
        <v>3211</v>
      </c>
      <c r="B3213" s="46"/>
      <c r="C3213" s="47"/>
      <c r="D3213" s="48"/>
      <c r="E3213" s="49"/>
      <c r="F3213" s="49"/>
      <c r="G3213" s="41" t="str">
        <f>IF(C3213="","",VLOOKUP(WEEKDAY(C3213),LIST!$A$15:$B$21,2,FALSE))</f>
        <v/>
      </c>
      <c r="H3213" s="42" t="str">
        <f>IF(B3213="","",IF(L3213=LIST!$A$80,LIST!$A$78,IF(L3213=LIST!$A$81,LIST!$A$78,IF(L3213=LIST!$A$82,LIST!$A$78,IF(IFERROR(VLOOKUP(B3213,'PHR (Project Hourly Rate)'!B:G,6,FALSE),LIST!$A$78)=0,LIST!$A$79,L3213)))))</f>
        <v/>
      </c>
      <c r="I3213" s="42" t="str">
        <f>IF(B3213="","",IF(L3213=LIST!$A$75,"",IF(K3213=LIST!$A$76,LIST!$A$76,IF(L3213=LIST!$A$77,"",IF(L3213=LIST!$A$78,"",IF(L3213=LIST!$A$80,"",IF(L3213=LIST!$A$72,"",IF(L3213=LIST!$A$73,"",IF(L3213=LIST!$A$81,"",IF(L3213=LIST!$A$82,"",IF(L3213=LIST!$A$79,"",IF(K3213=LIST!$A$75,LIST!$A$75,ROUND(J3213*L3213,2)))))))))))))</f>
        <v/>
      </c>
      <c r="J3213" s="43">
        <f>IF(D3213="",0,IF(K3213=LIST!$A$75,0,IF(K3213=LIST!$A$76,0,IF(K3213=LIST!$A$77,0,IF(K3213=LIST!$A$78,0,(MIN(D3213,8)-K3213))))))</f>
        <v>0</v>
      </c>
      <c r="K3213" s="185" t="str">
        <f>IF(D3213="","",IF('CLAIM FORM'!$M$7="",0,IF(L3213=LIST!$A$78,0,IF('CLAIM FORM'!$M$7="R&amp;D",0,IF(E3213="",LIST!$A$75,IF(F3213=LIST!$F$30,0,IFERROR(((VLOOKUP(E3213,'TRAINING CODE'!B:D,3,FALSE)*MIN(D3213,8))),LIST!$A$76)))))))</f>
        <v/>
      </c>
      <c r="L3213" s="183" t="str">
        <f>IF(B3213="","",IF('CLAIM FORM'!$M$7="",LIST!$A$77,IFERROR(VLOOKUP(B3213,'PHR (Project Hourly Rate)'!B:G,6,FALSE),LIST!$A$78)))</f>
        <v/>
      </c>
    </row>
    <row r="3214" spans="1:12" ht="36" customHeight="1">
      <c r="A3214" s="184">
        <v>3212</v>
      </c>
      <c r="B3214" s="46"/>
      <c r="C3214" s="47"/>
      <c r="D3214" s="48"/>
      <c r="E3214" s="49"/>
      <c r="F3214" s="49"/>
      <c r="G3214" s="41" t="str">
        <f>IF(C3214="","",VLOOKUP(WEEKDAY(C3214),LIST!$A$15:$B$21,2,FALSE))</f>
        <v/>
      </c>
      <c r="H3214" s="42" t="str">
        <f>IF(B3214="","",IF(L3214=LIST!$A$80,LIST!$A$78,IF(L3214=LIST!$A$81,LIST!$A$78,IF(L3214=LIST!$A$82,LIST!$A$78,IF(IFERROR(VLOOKUP(B3214,'PHR (Project Hourly Rate)'!B:G,6,FALSE),LIST!$A$78)=0,LIST!$A$79,L3214)))))</f>
        <v/>
      </c>
      <c r="I3214" s="42" t="str">
        <f>IF(B3214="","",IF(L3214=LIST!$A$75,"",IF(K3214=LIST!$A$76,LIST!$A$76,IF(L3214=LIST!$A$77,"",IF(L3214=LIST!$A$78,"",IF(L3214=LIST!$A$80,"",IF(L3214=LIST!$A$72,"",IF(L3214=LIST!$A$73,"",IF(L3214=LIST!$A$81,"",IF(L3214=LIST!$A$82,"",IF(L3214=LIST!$A$79,"",IF(K3214=LIST!$A$75,LIST!$A$75,ROUND(J3214*L3214,2)))))))))))))</f>
        <v/>
      </c>
      <c r="J3214" s="43">
        <f>IF(D3214="",0,IF(K3214=LIST!$A$75,0,IF(K3214=LIST!$A$76,0,IF(K3214=LIST!$A$77,0,IF(K3214=LIST!$A$78,0,(MIN(D3214,8)-K3214))))))</f>
        <v>0</v>
      </c>
      <c r="K3214" s="185" t="str">
        <f>IF(D3214="","",IF('CLAIM FORM'!$M$7="",0,IF(L3214=LIST!$A$78,0,IF('CLAIM FORM'!$M$7="R&amp;D",0,IF(E3214="",LIST!$A$75,IF(F3214=LIST!$F$30,0,IFERROR(((VLOOKUP(E3214,'TRAINING CODE'!B:D,3,FALSE)*MIN(D3214,8))),LIST!$A$76)))))))</f>
        <v/>
      </c>
      <c r="L3214" s="183" t="str">
        <f>IF(B3214="","",IF('CLAIM FORM'!$M$7="",LIST!$A$77,IFERROR(VLOOKUP(B3214,'PHR (Project Hourly Rate)'!B:G,6,FALSE),LIST!$A$78)))</f>
        <v/>
      </c>
    </row>
    <row r="3215" spans="1:12" ht="36" customHeight="1">
      <c r="A3215" s="184">
        <v>3213</v>
      </c>
      <c r="B3215" s="46"/>
      <c r="C3215" s="47"/>
      <c r="D3215" s="48"/>
      <c r="E3215" s="49"/>
      <c r="F3215" s="49"/>
      <c r="G3215" s="41" t="str">
        <f>IF(C3215="","",VLOOKUP(WEEKDAY(C3215),LIST!$A$15:$B$21,2,FALSE))</f>
        <v/>
      </c>
      <c r="H3215" s="42" t="str">
        <f>IF(B3215="","",IF(L3215=LIST!$A$80,LIST!$A$78,IF(L3215=LIST!$A$81,LIST!$A$78,IF(L3215=LIST!$A$82,LIST!$A$78,IF(IFERROR(VLOOKUP(B3215,'PHR (Project Hourly Rate)'!B:G,6,FALSE),LIST!$A$78)=0,LIST!$A$79,L3215)))))</f>
        <v/>
      </c>
      <c r="I3215" s="42" t="str">
        <f>IF(B3215="","",IF(L3215=LIST!$A$75,"",IF(K3215=LIST!$A$76,LIST!$A$76,IF(L3215=LIST!$A$77,"",IF(L3215=LIST!$A$78,"",IF(L3215=LIST!$A$80,"",IF(L3215=LIST!$A$72,"",IF(L3215=LIST!$A$73,"",IF(L3215=LIST!$A$81,"",IF(L3215=LIST!$A$82,"",IF(L3215=LIST!$A$79,"",IF(K3215=LIST!$A$75,LIST!$A$75,ROUND(J3215*L3215,2)))))))))))))</f>
        <v/>
      </c>
      <c r="J3215" s="43">
        <f>IF(D3215="",0,IF(K3215=LIST!$A$75,0,IF(K3215=LIST!$A$76,0,IF(K3215=LIST!$A$77,0,IF(K3215=LIST!$A$78,0,(MIN(D3215,8)-K3215))))))</f>
        <v>0</v>
      </c>
      <c r="K3215" s="185" t="str">
        <f>IF(D3215="","",IF('CLAIM FORM'!$M$7="",0,IF(L3215=LIST!$A$78,0,IF('CLAIM FORM'!$M$7="R&amp;D",0,IF(E3215="",LIST!$A$75,IF(F3215=LIST!$F$30,0,IFERROR(((VLOOKUP(E3215,'TRAINING CODE'!B:D,3,FALSE)*MIN(D3215,8))),LIST!$A$76)))))))</f>
        <v/>
      </c>
      <c r="L3215" s="183" t="str">
        <f>IF(B3215="","",IF('CLAIM FORM'!$M$7="",LIST!$A$77,IFERROR(VLOOKUP(B3215,'PHR (Project Hourly Rate)'!B:G,6,FALSE),LIST!$A$78)))</f>
        <v/>
      </c>
    </row>
    <row r="3216" spans="1:12" ht="36" customHeight="1">
      <c r="A3216" s="184">
        <v>3214</v>
      </c>
      <c r="B3216" s="46"/>
      <c r="C3216" s="47"/>
      <c r="D3216" s="48"/>
      <c r="E3216" s="49"/>
      <c r="F3216" s="49"/>
      <c r="G3216" s="41" t="str">
        <f>IF(C3216="","",VLOOKUP(WEEKDAY(C3216),LIST!$A$15:$B$21,2,FALSE))</f>
        <v/>
      </c>
      <c r="H3216" s="42" t="str">
        <f>IF(B3216="","",IF(L3216=LIST!$A$80,LIST!$A$78,IF(L3216=LIST!$A$81,LIST!$A$78,IF(L3216=LIST!$A$82,LIST!$A$78,IF(IFERROR(VLOOKUP(B3216,'PHR (Project Hourly Rate)'!B:G,6,FALSE),LIST!$A$78)=0,LIST!$A$79,L3216)))))</f>
        <v/>
      </c>
      <c r="I3216" s="42" t="str">
        <f>IF(B3216="","",IF(L3216=LIST!$A$75,"",IF(K3216=LIST!$A$76,LIST!$A$76,IF(L3216=LIST!$A$77,"",IF(L3216=LIST!$A$78,"",IF(L3216=LIST!$A$80,"",IF(L3216=LIST!$A$72,"",IF(L3216=LIST!$A$73,"",IF(L3216=LIST!$A$81,"",IF(L3216=LIST!$A$82,"",IF(L3216=LIST!$A$79,"",IF(K3216=LIST!$A$75,LIST!$A$75,ROUND(J3216*L3216,2)))))))))))))</f>
        <v/>
      </c>
      <c r="J3216" s="43">
        <f>IF(D3216="",0,IF(K3216=LIST!$A$75,0,IF(K3216=LIST!$A$76,0,IF(K3216=LIST!$A$77,0,IF(K3216=LIST!$A$78,0,(MIN(D3216,8)-K3216))))))</f>
        <v>0</v>
      </c>
      <c r="K3216" s="185" t="str">
        <f>IF(D3216="","",IF('CLAIM FORM'!$M$7="",0,IF(L3216=LIST!$A$78,0,IF('CLAIM FORM'!$M$7="R&amp;D",0,IF(E3216="",LIST!$A$75,IF(F3216=LIST!$F$30,0,IFERROR(((VLOOKUP(E3216,'TRAINING CODE'!B:D,3,FALSE)*MIN(D3216,8))),LIST!$A$76)))))))</f>
        <v/>
      </c>
      <c r="L3216" s="183" t="str">
        <f>IF(B3216="","",IF('CLAIM FORM'!$M$7="",LIST!$A$77,IFERROR(VLOOKUP(B3216,'PHR (Project Hourly Rate)'!B:G,6,FALSE),LIST!$A$78)))</f>
        <v/>
      </c>
    </row>
    <row r="3217" spans="1:12" ht="36" customHeight="1">
      <c r="A3217" s="184">
        <v>3215</v>
      </c>
      <c r="B3217" s="46"/>
      <c r="C3217" s="47"/>
      <c r="D3217" s="48"/>
      <c r="E3217" s="49"/>
      <c r="F3217" s="49"/>
      <c r="G3217" s="41" t="str">
        <f>IF(C3217="","",VLOOKUP(WEEKDAY(C3217),LIST!$A$15:$B$21,2,FALSE))</f>
        <v/>
      </c>
      <c r="H3217" s="42" t="str">
        <f>IF(B3217="","",IF(L3217=LIST!$A$80,LIST!$A$78,IF(L3217=LIST!$A$81,LIST!$A$78,IF(L3217=LIST!$A$82,LIST!$A$78,IF(IFERROR(VLOOKUP(B3217,'PHR (Project Hourly Rate)'!B:G,6,FALSE),LIST!$A$78)=0,LIST!$A$79,L3217)))))</f>
        <v/>
      </c>
      <c r="I3217" s="42" t="str">
        <f>IF(B3217="","",IF(L3217=LIST!$A$75,"",IF(K3217=LIST!$A$76,LIST!$A$76,IF(L3217=LIST!$A$77,"",IF(L3217=LIST!$A$78,"",IF(L3217=LIST!$A$80,"",IF(L3217=LIST!$A$72,"",IF(L3217=LIST!$A$73,"",IF(L3217=LIST!$A$81,"",IF(L3217=LIST!$A$82,"",IF(L3217=LIST!$A$79,"",IF(K3217=LIST!$A$75,LIST!$A$75,ROUND(J3217*L3217,2)))))))))))))</f>
        <v/>
      </c>
      <c r="J3217" s="43">
        <f>IF(D3217="",0,IF(K3217=LIST!$A$75,0,IF(K3217=LIST!$A$76,0,IF(K3217=LIST!$A$77,0,IF(K3217=LIST!$A$78,0,(MIN(D3217,8)-K3217))))))</f>
        <v>0</v>
      </c>
      <c r="K3217" s="185" t="str">
        <f>IF(D3217="","",IF('CLAIM FORM'!$M$7="",0,IF(L3217=LIST!$A$78,0,IF('CLAIM FORM'!$M$7="R&amp;D",0,IF(E3217="",LIST!$A$75,IF(F3217=LIST!$F$30,0,IFERROR(((VLOOKUP(E3217,'TRAINING CODE'!B:D,3,FALSE)*MIN(D3217,8))),LIST!$A$76)))))))</f>
        <v/>
      </c>
      <c r="L3217" s="183" t="str">
        <f>IF(B3217="","",IF('CLAIM FORM'!$M$7="",LIST!$A$77,IFERROR(VLOOKUP(B3217,'PHR (Project Hourly Rate)'!B:G,6,FALSE),LIST!$A$78)))</f>
        <v/>
      </c>
    </row>
    <row r="3218" spans="1:12" ht="36" customHeight="1">
      <c r="A3218" s="184">
        <v>3216</v>
      </c>
      <c r="B3218" s="46"/>
      <c r="C3218" s="47"/>
      <c r="D3218" s="48"/>
      <c r="E3218" s="49"/>
      <c r="F3218" s="49"/>
      <c r="G3218" s="41" t="str">
        <f>IF(C3218="","",VLOOKUP(WEEKDAY(C3218),LIST!$A$15:$B$21,2,FALSE))</f>
        <v/>
      </c>
      <c r="H3218" s="42" t="str">
        <f>IF(B3218="","",IF(L3218=LIST!$A$80,LIST!$A$78,IF(L3218=LIST!$A$81,LIST!$A$78,IF(L3218=LIST!$A$82,LIST!$A$78,IF(IFERROR(VLOOKUP(B3218,'PHR (Project Hourly Rate)'!B:G,6,FALSE),LIST!$A$78)=0,LIST!$A$79,L3218)))))</f>
        <v/>
      </c>
      <c r="I3218" s="42" t="str">
        <f>IF(B3218="","",IF(L3218=LIST!$A$75,"",IF(K3218=LIST!$A$76,LIST!$A$76,IF(L3218=LIST!$A$77,"",IF(L3218=LIST!$A$78,"",IF(L3218=LIST!$A$80,"",IF(L3218=LIST!$A$72,"",IF(L3218=LIST!$A$73,"",IF(L3218=LIST!$A$81,"",IF(L3218=LIST!$A$82,"",IF(L3218=LIST!$A$79,"",IF(K3218=LIST!$A$75,LIST!$A$75,ROUND(J3218*L3218,2)))))))))))))</f>
        <v/>
      </c>
      <c r="J3218" s="43">
        <f>IF(D3218="",0,IF(K3218=LIST!$A$75,0,IF(K3218=LIST!$A$76,0,IF(K3218=LIST!$A$77,0,IF(K3218=LIST!$A$78,0,(MIN(D3218,8)-K3218))))))</f>
        <v>0</v>
      </c>
      <c r="K3218" s="185" t="str">
        <f>IF(D3218="","",IF('CLAIM FORM'!$M$7="",0,IF(L3218=LIST!$A$78,0,IF('CLAIM FORM'!$M$7="R&amp;D",0,IF(E3218="",LIST!$A$75,IF(F3218=LIST!$F$30,0,IFERROR(((VLOOKUP(E3218,'TRAINING CODE'!B:D,3,FALSE)*MIN(D3218,8))),LIST!$A$76)))))))</f>
        <v/>
      </c>
      <c r="L3218" s="183" t="str">
        <f>IF(B3218="","",IF('CLAIM FORM'!$M$7="",LIST!$A$77,IFERROR(VLOOKUP(B3218,'PHR (Project Hourly Rate)'!B:G,6,FALSE),LIST!$A$78)))</f>
        <v/>
      </c>
    </row>
    <row r="3219" spans="1:12" ht="36" customHeight="1">
      <c r="A3219" s="184">
        <v>3217</v>
      </c>
      <c r="B3219" s="46"/>
      <c r="C3219" s="47"/>
      <c r="D3219" s="48"/>
      <c r="E3219" s="49"/>
      <c r="F3219" s="49"/>
      <c r="G3219" s="41" t="str">
        <f>IF(C3219="","",VLOOKUP(WEEKDAY(C3219),LIST!$A$15:$B$21,2,FALSE))</f>
        <v/>
      </c>
      <c r="H3219" s="42" t="str">
        <f>IF(B3219="","",IF(L3219=LIST!$A$80,LIST!$A$78,IF(L3219=LIST!$A$81,LIST!$A$78,IF(L3219=LIST!$A$82,LIST!$A$78,IF(IFERROR(VLOOKUP(B3219,'PHR (Project Hourly Rate)'!B:G,6,FALSE),LIST!$A$78)=0,LIST!$A$79,L3219)))))</f>
        <v/>
      </c>
      <c r="I3219" s="42" t="str">
        <f>IF(B3219="","",IF(L3219=LIST!$A$75,"",IF(K3219=LIST!$A$76,LIST!$A$76,IF(L3219=LIST!$A$77,"",IF(L3219=LIST!$A$78,"",IF(L3219=LIST!$A$80,"",IF(L3219=LIST!$A$72,"",IF(L3219=LIST!$A$73,"",IF(L3219=LIST!$A$81,"",IF(L3219=LIST!$A$82,"",IF(L3219=LIST!$A$79,"",IF(K3219=LIST!$A$75,LIST!$A$75,ROUND(J3219*L3219,2)))))))))))))</f>
        <v/>
      </c>
      <c r="J3219" s="43">
        <f>IF(D3219="",0,IF(K3219=LIST!$A$75,0,IF(K3219=LIST!$A$76,0,IF(K3219=LIST!$A$77,0,IF(K3219=LIST!$A$78,0,(MIN(D3219,8)-K3219))))))</f>
        <v>0</v>
      </c>
      <c r="K3219" s="185" t="str">
        <f>IF(D3219="","",IF('CLAIM FORM'!$M$7="",0,IF(L3219=LIST!$A$78,0,IF('CLAIM FORM'!$M$7="R&amp;D",0,IF(E3219="",LIST!$A$75,IF(F3219=LIST!$F$30,0,IFERROR(((VLOOKUP(E3219,'TRAINING CODE'!B:D,3,FALSE)*MIN(D3219,8))),LIST!$A$76)))))))</f>
        <v/>
      </c>
      <c r="L3219" s="183" t="str">
        <f>IF(B3219="","",IF('CLAIM FORM'!$M$7="",LIST!$A$77,IFERROR(VLOOKUP(B3219,'PHR (Project Hourly Rate)'!B:G,6,FALSE),LIST!$A$78)))</f>
        <v/>
      </c>
    </row>
    <row r="3220" spans="1:12" ht="36" customHeight="1">
      <c r="A3220" s="184">
        <v>3218</v>
      </c>
      <c r="B3220" s="46"/>
      <c r="C3220" s="47"/>
      <c r="D3220" s="48"/>
      <c r="E3220" s="49"/>
      <c r="F3220" s="49"/>
      <c r="G3220" s="41" t="str">
        <f>IF(C3220="","",VLOOKUP(WEEKDAY(C3220),LIST!$A$15:$B$21,2,FALSE))</f>
        <v/>
      </c>
      <c r="H3220" s="42" t="str">
        <f>IF(B3220="","",IF(L3220=LIST!$A$80,LIST!$A$78,IF(L3220=LIST!$A$81,LIST!$A$78,IF(L3220=LIST!$A$82,LIST!$A$78,IF(IFERROR(VLOOKUP(B3220,'PHR (Project Hourly Rate)'!B:G,6,FALSE),LIST!$A$78)=0,LIST!$A$79,L3220)))))</f>
        <v/>
      </c>
      <c r="I3220" s="42" t="str">
        <f>IF(B3220="","",IF(L3220=LIST!$A$75,"",IF(K3220=LIST!$A$76,LIST!$A$76,IF(L3220=LIST!$A$77,"",IF(L3220=LIST!$A$78,"",IF(L3220=LIST!$A$80,"",IF(L3220=LIST!$A$72,"",IF(L3220=LIST!$A$73,"",IF(L3220=LIST!$A$81,"",IF(L3220=LIST!$A$82,"",IF(L3220=LIST!$A$79,"",IF(K3220=LIST!$A$75,LIST!$A$75,ROUND(J3220*L3220,2)))))))))))))</f>
        <v/>
      </c>
      <c r="J3220" s="43">
        <f>IF(D3220="",0,IF(K3220=LIST!$A$75,0,IF(K3220=LIST!$A$76,0,IF(K3220=LIST!$A$77,0,IF(K3220=LIST!$A$78,0,(MIN(D3220,8)-K3220))))))</f>
        <v>0</v>
      </c>
      <c r="K3220" s="185" t="str">
        <f>IF(D3220="","",IF('CLAIM FORM'!$M$7="",0,IF(L3220=LIST!$A$78,0,IF('CLAIM FORM'!$M$7="R&amp;D",0,IF(E3220="",LIST!$A$75,IF(F3220=LIST!$F$30,0,IFERROR(((VLOOKUP(E3220,'TRAINING CODE'!B:D,3,FALSE)*MIN(D3220,8))),LIST!$A$76)))))))</f>
        <v/>
      </c>
      <c r="L3220" s="183" t="str">
        <f>IF(B3220="","",IF('CLAIM FORM'!$M$7="",LIST!$A$77,IFERROR(VLOOKUP(B3220,'PHR (Project Hourly Rate)'!B:G,6,FALSE),LIST!$A$78)))</f>
        <v/>
      </c>
    </row>
    <row r="3221" spans="1:12" ht="36" customHeight="1">
      <c r="A3221" s="184">
        <v>3219</v>
      </c>
      <c r="B3221" s="46"/>
      <c r="C3221" s="47"/>
      <c r="D3221" s="48"/>
      <c r="E3221" s="49"/>
      <c r="F3221" s="49"/>
      <c r="G3221" s="41" t="str">
        <f>IF(C3221="","",VLOOKUP(WEEKDAY(C3221),LIST!$A$15:$B$21,2,FALSE))</f>
        <v/>
      </c>
      <c r="H3221" s="42" t="str">
        <f>IF(B3221="","",IF(L3221=LIST!$A$80,LIST!$A$78,IF(L3221=LIST!$A$81,LIST!$A$78,IF(L3221=LIST!$A$82,LIST!$A$78,IF(IFERROR(VLOOKUP(B3221,'PHR (Project Hourly Rate)'!B:G,6,FALSE),LIST!$A$78)=0,LIST!$A$79,L3221)))))</f>
        <v/>
      </c>
      <c r="I3221" s="42" t="str">
        <f>IF(B3221="","",IF(L3221=LIST!$A$75,"",IF(K3221=LIST!$A$76,LIST!$A$76,IF(L3221=LIST!$A$77,"",IF(L3221=LIST!$A$78,"",IF(L3221=LIST!$A$80,"",IF(L3221=LIST!$A$72,"",IF(L3221=LIST!$A$73,"",IF(L3221=LIST!$A$81,"",IF(L3221=LIST!$A$82,"",IF(L3221=LIST!$A$79,"",IF(K3221=LIST!$A$75,LIST!$A$75,ROUND(J3221*L3221,2)))))))))))))</f>
        <v/>
      </c>
      <c r="J3221" s="43">
        <f>IF(D3221="",0,IF(K3221=LIST!$A$75,0,IF(K3221=LIST!$A$76,0,IF(K3221=LIST!$A$77,0,IF(K3221=LIST!$A$78,0,(MIN(D3221,8)-K3221))))))</f>
        <v>0</v>
      </c>
      <c r="K3221" s="185" t="str">
        <f>IF(D3221="","",IF('CLAIM FORM'!$M$7="",0,IF(L3221=LIST!$A$78,0,IF('CLAIM FORM'!$M$7="R&amp;D",0,IF(E3221="",LIST!$A$75,IF(F3221=LIST!$F$30,0,IFERROR(((VLOOKUP(E3221,'TRAINING CODE'!B:D,3,FALSE)*MIN(D3221,8))),LIST!$A$76)))))))</f>
        <v/>
      </c>
      <c r="L3221" s="183" t="str">
        <f>IF(B3221="","",IF('CLAIM FORM'!$M$7="",LIST!$A$77,IFERROR(VLOOKUP(B3221,'PHR (Project Hourly Rate)'!B:G,6,FALSE),LIST!$A$78)))</f>
        <v/>
      </c>
    </row>
    <row r="3222" spans="1:12" ht="36" customHeight="1">
      <c r="A3222" s="184">
        <v>3220</v>
      </c>
      <c r="B3222" s="46"/>
      <c r="C3222" s="47"/>
      <c r="D3222" s="48"/>
      <c r="E3222" s="49"/>
      <c r="F3222" s="49"/>
      <c r="G3222" s="41" t="str">
        <f>IF(C3222="","",VLOOKUP(WEEKDAY(C3222),LIST!$A$15:$B$21,2,FALSE))</f>
        <v/>
      </c>
      <c r="H3222" s="42" t="str">
        <f>IF(B3222="","",IF(L3222=LIST!$A$80,LIST!$A$78,IF(L3222=LIST!$A$81,LIST!$A$78,IF(L3222=LIST!$A$82,LIST!$A$78,IF(IFERROR(VLOOKUP(B3222,'PHR (Project Hourly Rate)'!B:G,6,FALSE),LIST!$A$78)=0,LIST!$A$79,L3222)))))</f>
        <v/>
      </c>
      <c r="I3222" s="42" t="str">
        <f>IF(B3222="","",IF(L3222=LIST!$A$75,"",IF(K3222=LIST!$A$76,LIST!$A$76,IF(L3222=LIST!$A$77,"",IF(L3222=LIST!$A$78,"",IF(L3222=LIST!$A$80,"",IF(L3222=LIST!$A$72,"",IF(L3222=LIST!$A$73,"",IF(L3222=LIST!$A$81,"",IF(L3222=LIST!$A$82,"",IF(L3222=LIST!$A$79,"",IF(K3222=LIST!$A$75,LIST!$A$75,ROUND(J3222*L3222,2)))))))))))))</f>
        <v/>
      </c>
      <c r="J3222" s="43">
        <f>IF(D3222="",0,IF(K3222=LIST!$A$75,0,IF(K3222=LIST!$A$76,0,IF(K3222=LIST!$A$77,0,IF(K3222=LIST!$A$78,0,(MIN(D3222,8)-K3222))))))</f>
        <v>0</v>
      </c>
      <c r="K3222" s="185" t="str">
        <f>IF(D3222="","",IF('CLAIM FORM'!$M$7="",0,IF(L3222=LIST!$A$78,0,IF('CLAIM FORM'!$M$7="R&amp;D",0,IF(E3222="",LIST!$A$75,IF(F3222=LIST!$F$30,0,IFERROR(((VLOOKUP(E3222,'TRAINING CODE'!B:D,3,FALSE)*MIN(D3222,8))),LIST!$A$76)))))))</f>
        <v/>
      </c>
      <c r="L3222" s="183" t="str">
        <f>IF(B3222="","",IF('CLAIM FORM'!$M$7="",LIST!$A$77,IFERROR(VLOOKUP(B3222,'PHR (Project Hourly Rate)'!B:G,6,FALSE),LIST!$A$78)))</f>
        <v/>
      </c>
    </row>
    <row r="3223" spans="1:12" ht="36" customHeight="1">
      <c r="A3223" s="184">
        <v>3221</v>
      </c>
      <c r="B3223" s="46"/>
      <c r="C3223" s="47"/>
      <c r="D3223" s="48"/>
      <c r="E3223" s="49"/>
      <c r="F3223" s="49"/>
      <c r="G3223" s="41" t="str">
        <f>IF(C3223="","",VLOOKUP(WEEKDAY(C3223),LIST!$A$15:$B$21,2,FALSE))</f>
        <v/>
      </c>
      <c r="H3223" s="42" t="str">
        <f>IF(B3223="","",IF(L3223=LIST!$A$80,LIST!$A$78,IF(L3223=LIST!$A$81,LIST!$A$78,IF(L3223=LIST!$A$82,LIST!$A$78,IF(IFERROR(VLOOKUP(B3223,'PHR (Project Hourly Rate)'!B:G,6,FALSE),LIST!$A$78)=0,LIST!$A$79,L3223)))))</f>
        <v/>
      </c>
      <c r="I3223" s="42" t="str">
        <f>IF(B3223="","",IF(L3223=LIST!$A$75,"",IF(K3223=LIST!$A$76,LIST!$A$76,IF(L3223=LIST!$A$77,"",IF(L3223=LIST!$A$78,"",IF(L3223=LIST!$A$80,"",IF(L3223=LIST!$A$72,"",IF(L3223=LIST!$A$73,"",IF(L3223=LIST!$A$81,"",IF(L3223=LIST!$A$82,"",IF(L3223=LIST!$A$79,"",IF(K3223=LIST!$A$75,LIST!$A$75,ROUND(J3223*L3223,2)))))))))))))</f>
        <v/>
      </c>
      <c r="J3223" s="43">
        <f>IF(D3223="",0,IF(K3223=LIST!$A$75,0,IF(K3223=LIST!$A$76,0,IF(K3223=LIST!$A$77,0,IF(K3223=LIST!$A$78,0,(MIN(D3223,8)-K3223))))))</f>
        <v>0</v>
      </c>
      <c r="K3223" s="185" t="str">
        <f>IF(D3223="","",IF('CLAIM FORM'!$M$7="",0,IF(L3223=LIST!$A$78,0,IF('CLAIM FORM'!$M$7="R&amp;D",0,IF(E3223="",LIST!$A$75,IF(F3223=LIST!$F$30,0,IFERROR(((VLOOKUP(E3223,'TRAINING CODE'!B:D,3,FALSE)*MIN(D3223,8))),LIST!$A$76)))))))</f>
        <v/>
      </c>
      <c r="L3223" s="183" t="str">
        <f>IF(B3223="","",IF('CLAIM FORM'!$M$7="",LIST!$A$77,IFERROR(VLOOKUP(B3223,'PHR (Project Hourly Rate)'!B:G,6,FALSE),LIST!$A$78)))</f>
        <v/>
      </c>
    </row>
    <row r="3224" spans="1:12" ht="36" customHeight="1">
      <c r="A3224" s="184">
        <v>3222</v>
      </c>
      <c r="B3224" s="46"/>
      <c r="C3224" s="47"/>
      <c r="D3224" s="48"/>
      <c r="E3224" s="49"/>
      <c r="F3224" s="49"/>
      <c r="G3224" s="41" t="str">
        <f>IF(C3224="","",VLOOKUP(WEEKDAY(C3224),LIST!$A$15:$B$21,2,FALSE))</f>
        <v/>
      </c>
      <c r="H3224" s="42" t="str">
        <f>IF(B3224="","",IF(L3224=LIST!$A$80,LIST!$A$78,IF(L3224=LIST!$A$81,LIST!$A$78,IF(L3224=LIST!$A$82,LIST!$A$78,IF(IFERROR(VLOOKUP(B3224,'PHR (Project Hourly Rate)'!B:G,6,FALSE),LIST!$A$78)=0,LIST!$A$79,L3224)))))</f>
        <v/>
      </c>
      <c r="I3224" s="42" t="str">
        <f>IF(B3224="","",IF(L3224=LIST!$A$75,"",IF(K3224=LIST!$A$76,LIST!$A$76,IF(L3224=LIST!$A$77,"",IF(L3224=LIST!$A$78,"",IF(L3224=LIST!$A$80,"",IF(L3224=LIST!$A$72,"",IF(L3224=LIST!$A$73,"",IF(L3224=LIST!$A$81,"",IF(L3224=LIST!$A$82,"",IF(L3224=LIST!$A$79,"",IF(K3224=LIST!$A$75,LIST!$A$75,ROUND(J3224*L3224,2)))))))))))))</f>
        <v/>
      </c>
      <c r="J3224" s="43">
        <f>IF(D3224="",0,IF(K3224=LIST!$A$75,0,IF(K3224=LIST!$A$76,0,IF(K3224=LIST!$A$77,0,IF(K3224=LIST!$A$78,0,(MIN(D3224,8)-K3224))))))</f>
        <v>0</v>
      </c>
      <c r="K3224" s="185" t="str">
        <f>IF(D3224="","",IF('CLAIM FORM'!$M$7="",0,IF(L3224=LIST!$A$78,0,IF('CLAIM FORM'!$M$7="R&amp;D",0,IF(E3224="",LIST!$A$75,IF(F3224=LIST!$F$30,0,IFERROR(((VLOOKUP(E3224,'TRAINING CODE'!B:D,3,FALSE)*MIN(D3224,8))),LIST!$A$76)))))))</f>
        <v/>
      </c>
      <c r="L3224" s="183" t="str">
        <f>IF(B3224="","",IF('CLAIM FORM'!$M$7="",LIST!$A$77,IFERROR(VLOOKUP(B3224,'PHR (Project Hourly Rate)'!B:G,6,FALSE),LIST!$A$78)))</f>
        <v/>
      </c>
    </row>
    <row r="3225" spans="1:12" ht="36" customHeight="1">
      <c r="A3225" s="184">
        <v>3223</v>
      </c>
      <c r="B3225" s="46"/>
      <c r="C3225" s="47"/>
      <c r="D3225" s="48"/>
      <c r="E3225" s="49"/>
      <c r="F3225" s="49"/>
      <c r="G3225" s="41" t="str">
        <f>IF(C3225="","",VLOOKUP(WEEKDAY(C3225),LIST!$A$15:$B$21,2,FALSE))</f>
        <v/>
      </c>
      <c r="H3225" s="42" t="str">
        <f>IF(B3225="","",IF(L3225=LIST!$A$80,LIST!$A$78,IF(L3225=LIST!$A$81,LIST!$A$78,IF(L3225=LIST!$A$82,LIST!$A$78,IF(IFERROR(VLOOKUP(B3225,'PHR (Project Hourly Rate)'!B:G,6,FALSE),LIST!$A$78)=0,LIST!$A$79,L3225)))))</f>
        <v/>
      </c>
      <c r="I3225" s="42" t="str">
        <f>IF(B3225="","",IF(L3225=LIST!$A$75,"",IF(K3225=LIST!$A$76,LIST!$A$76,IF(L3225=LIST!$A$77,"",IF(L3225=LIST!$A$78,"",IF(L3225=LIST!$A$80,"",IF(L3225=LIST!$A$72,"",IF(L3225=LIST!$A$73,"",IF(L3225=LIST!$A$81,"",IF(L3225=LIST!$A$82,"",IF(L3225=LIST!$A$79,"",IF(K3225=LIST!$A$75,LIST!$A$75,ROUND(J3225*L3225,2)))))))))))))</f>
        <v/>
      </c>
      <c r="J3225" s="43">
        <f>IF(D3225="",0,IF(K3225=LIST!$A$75,0,IF(K3225=LIST!$A$76,0,IF(K3225=LIST!$A$77,0,IF(K3225=LIST!$A$78,0,(MIN(D3225,8)-K3225))))))</f>
        <v>0</v>
      </c>
      <c r="K3225" s="185" t="str">
        <f>IF(D3225="","",IF('CLAIM FORM'!$M$7="",0,IF(L3225=LIST!$A$78,0,IF('CLAIM FORM'!$M$7="R&amp;D",0,IF(E3225="",LIST!$A$75,IF(F3225=LIST!$F$30,0,IFERROR(((VLOOKUP(E3225,'TRAINING CODE'!B:D,3,FALSE)*MIN(D3225,8))),LIST!$A$76)))))))</f>
        <v/>
      </c>
      <c r="L3225" s="183" t="str">
        <f>IF(B3225="","",IF('CLAIM FORM'!$M$7="",LIST!$A$77,IFERROR(VLOOKUP(B3225,'PHR (Project Hourly Rate)'!B:G,6,FALSE),LIST!$A$78)))</f>
        <v/>
      </c>
    </row>
    <row r="3226" spans="1:12" ht="36" customHeight="1">
      <c r="A3226" s="184">
        <v>3224</v>
      </c>
      <c r="B3226" s="46"/>
      <c r="C3226" s="47"/>
      <c r="D3226" s="48"/>
      <c r="E3226" s="49"/>
      <c r="F3226" s="49"/>
      <c r="G3226" s="41" t="str">
        <f>IF(C3226="","",VLOOKUP(WEEKDAY(C3226),LIST!$A$15:$B$21,2,FALSE))</f>
        <v/>
      </c>
      <c r="H3226" s="42" t="str">
        <f>IF(B3226="","",IF(L3226=LIST!$A$80,LIST!$A$78,IF(L3226=LIST!$A$81,LIST!$A$78,IF(L3226=LIST!$A$82,LIST!$A$78,IF(IFERROR(VLOOKUP(B3226,'PHR (Project Hourly Rate)'!B:G,6,FALSE),LIST!$A$78)=0,LIST!$A$79,L3226)))))</f>
        <v/>
      </c>
      <c r="I3226" s="42" t="str">
        <f>IF(B3226="","",IF(L3226=LIST!$A$75,"",IF(K3226=LIST!$A$76,LIST!$A$76,IF(L3226=LIST!$A$77,"",IF(L3226=LIST!$A$78,"",IF(L3226=LIST!$A$80,"",IF(L3226=LIST!$A$72,"",IF(L3226=LIST!$A$73,"",IF(L3226=LIST!$A$81,"",IF(L3226=LIST!$A$82,"",IF(L3226=LIST!$A$79,"",IF(K3226=LIST!$A$75,LIST!$A$75,ROUND(J3226*L3226,2)))))))))))))</f>
        <v/>
      </c>
      <c r="J3226" s="43">
        <f>IF(D3226="",0,IF(K3226=LIST!$A$75,0,IF(K3226=LIST!$A$76,0,IF(K3226=LIST!$A$77,0,IF(K3226=LIST!$A$78,0,(MIN(D3226,8)-K3226))))))</f>
        <v>0</v>
      </c>
      <c r="K3226" s="185" t="str">
        <f>IF(D3226="","",IF('CLAIM FORM'!$M$7="",0,IF(L3226=LIST!$A$78,0,IF('CLAIM FORM'!$M$7="R&amp;D",0,IF(E3226="",LIST!$A$75,IF(F3226=LIST!$F$30,0,IFERROR(((VLOOKUP(E3226,'TRAINING CODE'!B:D,3,FALSE)*MIN(D3226,8))),LIST!$A$76)))))))</f>
        <v/>
      </c>
      <c r="L3226" s="183" t="str">
        <f>IF(B3226="","",IF('CLAIM FORM'!$M$7="",LIST!$A$77,IFERROR(VLOOKUP(B3226,'PHR (Project Hourly Rate)'!B:G,6,FALSE),LIST!$A$78)))</f>
        <v/>
      </c>
    </row>
    <row r="3227" spans="1:12" ht="36" customHeight="1">
      <c r="A3227" s="184">
        <v>3225</v>
      </c>
      <c r="B3227" s="46"/>
      <c r="C3227" s="47"/>
      <c r="D3227" s="48"/>
      <c r="E3227" s="49"/>
      <c r="F3227" s="49"/>
      <c r="G3227" s="41" t="str">
        <f>IF(C3227="","",VLOOKUP(WEEKDAY(C3227),LIST!$A$15:$B$21,2,FALSE))</f>
        <v/>
      </c>
      <c r="H3227" s="42" t="str">
        <f>IF(B3227="","",IF(L3227=LIST!$A$80,LIST!$A$78,IF(L3227=LIST!$A$81,LIST!$A$78,IF(L3227=LIST!$A$82,LIST!$A$78,IF(IFERROR(VLOOKUP(B3227,'PHR (Project Hourly Rate)'!B:G,6,FALSE),LIST!$A$78)=0,LIST!$A$79,L3227)))))</f>
        <v/>
      </c>
      <c r="I3227" s="42" t="str">
        <f>IF(B3227="","",IF(L3227=LIST!$A$75,"",IF(K3227=LIST!$A$76,LIST!$A$76,IF(L3227=LIST!$A$77,"",IF(L3227=LIST!$A$78,"",IF(L3227=LIST!$A$80,"",IF(L3227=LIST!$A$72,"",IF(L3227=LIST!$A$73,"",IF(L3227=LIST!$A$81,"",IF(L3227=LIST!$A$82,"",IF(L3227=LIST!$A$79,"",IF(K3227=LIST!$A$75,LIST!$A$75,ROUND(J3227*L3227,2)))))))))))))</f>
        <v/>
      </c>
      <c r="J3227" s="43">
        <f>IF(D3227="",0,IF(K3227=LIST!$A$75,0,IF(K3227=LIST!$A$76,0,IF(K3227=LIST!$A$77,0,IF(K3227=LIST!$A$78,0,(MIN(D3227,8)-K3227))))))</f>
        <v>0</v>
      </c>
      <c r="K3227" s="185" t="str">
        <f>IF(D3227="","",IF('CLAIM FORM'!$M$7="",0,IF(L3227=LIST!$A$78,0,IF('CLAIM FORM'!$M$7="R&amp;D",0,IF(E3227="",LIST!$A$75,IF(F3227=LIST!$F$30,0,IFERROR(((VLOOKUP(E3227,'TRAINING CODE'!B:D,3,FALSE)*MIN(D3227,8))),LIST!$A$76)))))))</f>
        <v/>
      </c>
      <c r="L3227" s="183" t="str">
        <f>IF(B3227="","",IF('CLAIM FORM'!$M$7="",LIST!$A$77,IFERROR(VLOOKUP(B3227,'PHR (Project Hourly Rate)'!B:G,6,FALSE),LIST!$A$78)))</f>
        <v/>
      </c>
    </row>
    <row r="3228" spans="1:12" ht="36" customHeight="1">
      <c r="A3228" s="184">
        <v>3226</v>
      </c>
      <c r="B3228" s="46"/>
      <c r="C3228" s="47"/>
      <c r="D3228" s="48"/>
      <c r="E3228" s="49"/>
      <c r="F3228" s="49"/>
      <c r="G3228" s="41" t="str">
        <f>IF(C3228="","",VLOOKUP(WEEKDAY(C3228),LIST!$A$15:$B$21,2,FALSE))</f>
        <v/>
      </c>
      <c r="H3228" s="42" t="str">
        <f>IF(B3228="","",IF(L3228=LIST!$A$80,LIST!$A$78,IF(L3228=LIST!$A$81,LIST!$A$78,IF(L3228=LIST!$A$82,LIST!$A$78,IF(IFERROR(VLOOKUP(B3228,'PHR (Project Hourly Rate)'!B:G,6,FALSE),LIST!$A$78)=0,LIST!$A$79,L3228)))))</f>
        <v/>
      </c>
      <c r="I3228" s="42" t="str">
        <f>IF(B3228="","",IF(L3228=LIST!$A$75,"",IF(K3228=LIST!$A$76,LIST!$A$76,IF(L3228=LIST!$A$77,"",IF(L3228=LIST!$A$78,"",IF(L3228=LIST!$A$80,"",IF(L3228=LIST!$A$72,"",IF(L3228=LIST!$A$73,"",IF(L3228=LIST!$A$81,"",IF(L3228=LIST!$A$82,"",IF(L3228=LIST!$A$79,"",IF(K3228=LIST!$A$75,LIST!$A$75,ROUND(J3228*L3228,2)))))))))))))</f>
        <v/>
      </c>
      <c r="J3228" s="43">
        <f>IF(D3228="",0,IF(K3228=LIST!$A$75,0,IF(K3228=LIST!$A$76,0,IF(K3228=LIST!$A$77,0,IF(K3228=LIST!$A$78,0,(MIN(D3228,8)-K3228))))))</f>
        <v>0</v>
      </c>
      <c r="K3228" s="185" t="str">
        <f>IF(D3228="","",IF('CLAIM FORM'!$M$7="",0,IF(L3228=LIST!$A$78,0,IF('CLAIM FORM'!$M$7="R&amp;D",0,IF(E3228="",LIST!$A$75,IF(F3228=LIST!$F$30,0,IFERROR(((VLOOKUP(E3228,'TRAINING CODE'!B:D,3,FALSE)*MIN(D3228,8))),LIST!$A$76)))))))</f>
        <v/>
      </c>
      <c r="L3228" s="183" t="str">
        <f>IF(B3228="","",IF('CLAIM FORM'!$M$7="",LIST!$A$77,IFERROR(VLOOKUP(B3228,'PHR (Project Hourly Rate)'!B:G,6,FALSE),LIST!$A$78)))</f>
        <v/>
      </c>
    </row>
    <row r="3229" spans="1:12" ht="36" customHeight="1">
      <c r="A3229" s="184">
        <v>3227</v>
      </c>
      <c r="B3229" s="46"/>
      <c r="C3229" s="47"/>
      <c r="D3229" s="48"/>
      <c r="E3229" s="49"/>
      <c r="F3229" s="49"/>
      <c r="G3229" s="41" t="str">
        <f>IF(C3229="","",VLOOKUP(WEEKDAY(C3229),LIST!$A$15:$B$21,2,FALSE))</f>
        <v/>
      </c>
      <c r="H3229" s="42" t="str">
        <f>IF(B3229="","",IF(L3229=LIST!$A$80,LIST!$A$78,IF(L3229=LIST!$A$81,LIST!$A$78,IF(L3229=LIST!$A$82,LIST!$A$78,IF(IFERROR(VLOOKUP(B3229,'PHR (Project Hourly Rate)'!B:G,6,FALSE),LIST!$A$78)=0,LIST!$A$79,L3229)))))</f>
        <v/>
      </c>
      <c r="I3229" s="42" t="str">
        <f>IF(B3229="","",IF(L3229=LIST!$A$75,"",IF(K3229=LIST!$A$76,LIST!$A$76,IF(L3229=LIST!$A$77,"",IF(L3229=LIST!$A$78,"",IF(L3229=LIST!$A$80,"",IF(L3229=LIST!$A$72,"",IF(L3229=LIST!$A$73,"",IF(L3229=LIST!$A$81,"",IF(L3229=LIST!$A$82,"",IF(L3229=LIST!$A$79,"",IF(K3229=LIST!$A$75,LIST!$A$75,ROUND(J3229*L3229,2)))))))))))))</f>
        <v/>
      </c>
      <c r="J3229" s="43">
        <f>IF(D3229="",0,IF(K3229=LIST!$A$75,0,IF(K3229=LIST!$A$76,0,IF(K3229=LIST!$A$77,0,IF(K3229=LIST!$A$78,0,(MIN(D3229,8)-K3229))))))</f>
        <v>0</v>
      </c>
      <c r="K3229" s="185" t="str">
        <f>IF(D3229="","",IF('CLAIM FORM'!$M$7="",0,IF(L3229=LIST!$A$78,0,IF('CLAIM FORM'!$M$7="R&amp;D",0,IF(E3229="",LIST!$A$75,IF(F3229=LIST!$F$30,0,IFERROR(((VLOOKUP(E3229,'TRAINING CODE'!B:D,3,FALSE)*MIN(D3229,8))),LIST!$A$76)))))))</f>
        <v/>
      </c>
      <c r="L3229" s="183" t="str">
        <f>IF(B3229="","",IF('CLAIM FORM'!$M$7="",LIST!$A$77,IFERROR(VLOOKUP(B3229,'PHR (Project Hourly Rate)'!B:G,6,FALSE),LIST!$A$78)))</f>
        <v/>
      </c>
    </row>
    <row r="3230" spans="1:12" ht="36" customHeight="1">
      <c r="A3230" s="184">
        <v>3228</v>
      </c>
      <c r="B3230" s="46"/>
      <c r="C3230" s="47"/>
      <c r="D3230" s="48"/>
      <c r="E3230" s="49"/>
      <c r="F3230" s="49"/>
      <c r="G3230" s="41" t="str">
        <f>IF(C3230="","",VLOOKUP(WEEKDAY(C3230),LIST!$A$15:$B$21,2,FALSE))</f>
        <v/>
      </c>
      <c r="H3230" s="42" t="str">
        <f>IF(B3230="","",IF(L3230=LIST!$A$80,LIST!$A$78,IF(L3230=LIST!$A$81,LIST!$A$78,IF(L3230=LIST!$A$82,LIST!$A$78,IF(IFERROR(VLOOKUP(B3230,'PHR (Project Hourly Rate)'!B:G,6,FALSE),LIST!$A$78)=0,LIST!$A$79,L3230)))))</f>
        <v/>
      </c>
      <c r="I3230" s="42" t="str">
        <f>IF(B3230="","",IF(L3230=LIST!$A$75,"",IF(K3230=LIST!$A$76,LIST!$A$76,IF(L3230=LIST!$A$77,"",IF(L3230=LIST!$A$78,"",IF(L3230=LIST!$A$80,"",IF(L3230=LIST!$A$72,"",IF(L3230=LIST!$A$73,"",IF(L3230=LIST!$A$81,"",IF(L3230=LIST!$A$82,"",IF(L3230=LIST!$A$79,"",IF(K3230=LIST!$A$75,LIST!$A$75,ROUND(J3230*L3230,2)))))))))))))</f>
        <v/>
      </c>
      <c r="J3230" s="43">
        <f>IF(D3230="",0,IF(K3230=LIST!$A$75,0,IF(K3230=LIST!$A$76,0,IF(K3230=LIST!$A$77,0,IF(K3230=LIST!$A$78,0,(MIN(D3230,8)-K3230))))))</f>
        <v>0</v>
      </c>
      <c r="K3230" s="185" t="str">
        <f>IF(D3230="","",IF('CLAIM FORM'!$M$7="",0,IF(L3230=LIST!$A$78,0,IF('CLAIM FORM'!$M$7="R&amp;D",0,IF(E3230="",LIST!$A$75,IF(F3230=LIST!$F$30,0,IFERROR(((VLOOKUP(E3230,'TRAINING CODE'!B:D,3,FALSE)*MIN(D3230,8))),LIST!$A$76)))))))</f>
        <v/>
      </c>
      <c r="L3230" s="183" t="str">
        <f>IF(B3230="","",IF('CLAIM FORM'!$M$7="",LIST!$A$77,IFERROR(VLOOKUP(B3230,'PHR (Project Hourly Rate)'!B:G,6,FALSE),LIST!$A$78)))</f>
        <v/>
      </c>
    </row>
    <row r="3231" spans="1:12" ht="36" customHeight="1">
      <c r="A3231" s="184">
        <v>3229</v>
      </c>
      <c r="B3231" s="46"/>
      <c r="C3231" s="47"/>
      <c r="D3231" s="48"/>
      <c r="E3231" s="49"/>
      <c r="F3231" s="49"/>
      <c r="G3231" s="41" t="str">
        <f>IF(C3231="","",VLOOKUP(WEEKDAY(C3231),LIST!$A$15:$B$21,2,FALSE))</f>
        <v/>
      </c>
      <c r="H3231" s="42" t="str">
        <f>IF(B3231="","",IF(L3231=LIST!$A$80,LIST!$A$78,IF(L3231=LIST!$A$81,LIST!$A$78,IF(L3231=LIST!$A$82,LIST!$A$78,IF(IFERROR(VLOOKUP(B3231,'PHR (Project Hourly Rate)'!B:G,6,FALSE),LIST!$A$78)=0,LIST!$A$79,L3231)))))</f>
        <v/>
      </c>
      <c r="I3231" s="42" t="str">
        <f>IF(B3231="","",IF(L3231=LIST!$A$75,"",IF(K3231=LIST!$A$76,LIST!$A$76,IF(L3231=LIST!$A$77,"",IF(L3231=LIST!$A$78,"",IF(L3231=LIST!$A$80,"",IF(L3231=LIST!$A$72,"",IF(L3231=LIST!$A$73,"",IF(L3231=LIST!$A$81,"",IF(L3231=LIST!$A$82,"",IF(L3231=LIST!$A$79,"",IF(K3231=LIST!$A$75,LIST!$A$75,ROUND(J3231*L3231,2)))))))))))))</f>
        <v/>
      </c>
      <c r="J3231" s="43">
        <f>IF(D3231="",0,IF(K3231=LIST!$A$75,0,IF(K3231=LIST!$A$76,0,IF(K3231=LIST!$A$77,0,IF(K3231=LIST!$A$78,0,(MIN(D3231,8)-K3231))))))</f>
        <v>0</v>
      </c>
      <c r="K3231" s="185" t="str">
        <f>IF(D3231="","",IF('CLAIM FORM'!$M$7="",0,IF(L3231=LIST!$A$78,0,IF('CLAIM FORM'!$M$7="R&amp;D",0,IF(E3231="",LIST!$A$75,IF(F3231=LIST!$F$30,0,IFERROR(((VLOOKUP(E3231,'TRAINING CODE'!B:D,3,FALSE)*MIN(D3231,8))),LIST!$A$76)))))))</f>
        <v/>
      </c>
      <c r="L3231" s="183" t="str">
        <f>IF(B3231="","",IF('CLAIM FORM'!$M$7="",LIST!$A$77,IFERROR(VLOOKUP(B3231,'PHR (Project Hourly Rate)'!B:G,6,FALSE),LIST!$A$78)))</f>
        <v/>
      </c>
    </row>
    <row r="3232" spans="1:12" ht="36" customHeight="1">
      <c r="A3232" s="184">
        <v>3230</v>
      </c>
      <c r="B3232" s="46"/>
      <c r="C3232" s="47"/>
      <c r="D3232" s="48"/>
      <c r="E3232" s="49"/>
      <c r="F3232" s="49"/>
      <c r="G3232" s="41" t="str">
        <f>IF(C3232="","",VLOOKUP(WEEKDAY(C3232),LIST!$A$15:$B$21,2,FALSE))</f>
        <v/>
      </c>
      <c r="H3232" s="42" t="str">
        <f>IF(B3232="","",IF(L3232=LIST!$A$80,LIST!$A$78,IF(L3232=LIST!$A$81,LIST!$A$78,IF(L3232=LIST!$A$82,LIST!$A$78,IF(IFERROR(VLOOKUP(B3232,'PHR (Project Hourly Rate)'!B:G,6,FALSE),LIST!$A$78)=0,LIST!$A$79,L3232)))))</f>
        <v/>
      </c>
      <c r="I3232" s="42" t="str">
        <f>IF(B3232="","",IF(L3232=LIST!$A$75,"",IF(K3232=LIST!$A$76,LIST!$A$76,IF(L3232=LIST!$A$77,"",IF(L3232=LIST!$A$78,"",IF(L3232=LIST!$A$80,"",IF(L3232=LIST!$A$72,"",IF(L3232=LIST!$A$73,"",IF(L3232=LIST!$A$81,"",IF(L3232=LIST!$A$82,"",IF(L3232=LIST!$A$79,"",IF(K3232=LIST!$A$75,LIST!$A$75,ROUND(J3232*L3232,2)))))))))))))</f>
        <v/>
      </c>
      <c r="J3232" s="43">
        <f>IF(D3232="",0,IF(K3232=LIST!$A$75,0,IF(K3232=LIST!$A$76,0,IF(K3232=LIST!$A$77,0,IF(K3232=LIST!$A$78,0,(MIN(D3232,8)-K3232))))))</f>
        <v>0</v>
      </c>
      <c r="K3232" s="185" t="str">
        <f>IF(D3232="","",IF('CLAIM FORM'!$M$7="",0,IF(L3232=LIST!$A$78,0,IF('CLAIM FORM'!$M$7="R&amp;D",0,IF(E3232="",LIST!$A$75,IF(F3232=LIST!$F$30,0,IFERROR(((VLOOKUP(E3232,'TRAINING CODE'!B:D,3,FALSE)*MIN(D3232,8))),LIST!$A$76)))))))</f>
        <v/>
      </c>
      <c r="L3232" s="183" t="str">
        <f>IF(B3232="","",IF('CLAIM FORM'!$M$7="",LIST!$A$77,IFERROR(VLOOKUP(B3232,'PHR (Project Hourly Rate)'!B:G,6,FALSE),LIST!$A$78)))</f>
        <v/>
      </c>
    </row>
    <row r="3233" spans="1:12" ht="36" customHeight="1">
      <c r="A3233" s="184">
        <v>3231</v>
      </c>
      <c r="B3233" s="46"/>
      <c r="C3233" s="47"/>
      <c r="D3233" s="48"/>
      <c r="E3233" s="49"/>
      <c r="F3233" s="49"/>
      <c r="G3233" s="41" t="str">
        <f>IF(C3233="","",VLOOKUP(WEEKDAY(C3233),LIST!$A$15:$B$21,2,FALSE))</f>
        <v/>
      </c>
      <c r="H3233" s="42" t="str">
        <f>IF(B3233="","",IF(L3233=LIST!$A$80,LIST!$A$78,IF(L3233=LIST!$A$81,LIST!$A$78,IF(L3233=LIST!$A$82,LIST!$A$78,IF(IFERROR(VLOOKUP(B3233,'PHR (Project Hourly Rate)'!B:G,6,FALSE),LIST!$A$78)=0,LIST!$A$79,L3233)))))</f>
        <v/>
      </c>
      <c r="I3233" s="42" t="str">
        <f>IF(B3233="","",IF(L3233=LIST!$A$75,"",IF(K3233=LIST!$A$76,LIST!$A$76,IF(L3233=LIST!$A$77,"",IF(L3233=LIST!$A$78,"",IF(L3233=LIST!$A$80,"",IF(L3233=LIST!$A$72,"",IF(L3233=LIST!$A$73,"",IF(L3233=LIST!$A$81,"",IF(L3233=LIST!$A$82,"",IF(L3233=LIST!$A$79,"",IF(K3233=LIST!$A$75,LIST!$A$75,ROUND(J3233*L3233,2)))))))))))))</f>
        <v/>
      </c>
      <c r="J3233" s="43">
        <f>IF(D3233="",0,IF(K3233=LIST!$A$75,0,IF(K3233=LIST!$A$76,0,IF(K3233=LIST!$A$77,0,IF(K3233=LIST!$A$78,0,(MIN(D3233,8)-K3233))))))</f>
        <v>0</v>
      </c>
      <c r="K3233" s="185" t="str">
        <f>IF(D3233="","",IF('CLAIM FORM'!$M$7="",0,IF(L3233=LIST!$A$78,0,IF('CLAIM FORM'!$M$7="R&amp;D",0,IF(E3233="",LIST!$A$75,IF(F3233=LIST!$F$30,0,IFERROR(((VLOOKUP(E3233,'TRAINING CODE'!B:D,3,FALSE)*MIN(D3233,8))),LIST!$A$76)))))))</f>
        <v/>
      </c>
      <c r="L3233" s="183" t="str">
        <f>IF(B3233="","",IF('CLAIM FORM'!$M$7="",LIST!$A$77,IFERROR(VLOOKUP(B3233,'PHR (Project Hourly Rate)'!B:G,6,FALSE),LIST!$A$78)))</f>
        <v/>
      </c>
    </row>
    <row r="3234" spans="1:12" ht="36" customHeight="1">
      <c r="A3234" s="184">
        <v>3232</v>
      </c>
      <c r="B3234" s="46"/>
      <c r="C3234" s="47"/>
      <c r="D3234" s="48"/>
      <c r="E3234" s="49"/>
      <c r="F3234" s="49"/>
      <c r="G3234" s="41" t="str">
        <f>IF(C3234="","",VLOOKUP(WEEKDAY(C3234),LIST!$A$15:$B$21,2,FALSE))</f>
        <v/>
      </c>
      <c r="H3234" s="42" t="str">
        <f>IF(B3234="","",IF(L3234=LIST!$A$80,LIST!$A$78,IF(L3234=LIST!$A$81,LIST!$A$78,IF(L3234=LIST!$A$82,LIST!$A$78,IF(IFERROR(VLOOKUP(B3234,'PHR (Project Hourly Rate)'!B:G,6,FALSE),LIST!$A$78)=0,LIST!$A$79,L3234)))))</f>
        <v/>
      </c>
      <c r="I3234" s="42" t="str">
        <f>IF(B3234="","",IF(L3234=LIST!$A$75,"",IF(K3234=LIST!$A$76,LIST!$A$76,IF(L3234=LIST!$A$77,"",IF(L3234=LIST!$A$78,"",IF(L3234=LIST!$A$80,"",IF(L3234=LIST!$A$72,"",IF(L3234=LIST!$A$73,"",IF(L3234=LIST!$A$81,"",IF(L3234=LIST!$A$82,"",IF(L3234=LIST!$A$79,"",IF(K3234=LIST!$A$75,LIST!$A$75,ROUND(J3234*L3234,2)))))))))))))</f>
        <v/>
      </c>
      <c r="J3234" s="43">
        <f>IF(D3234="",0,IF(K3234=LIST!$A$75,0,IF(K3234=LIST!$A$76,0,IF(K3234=LIST!$A$77,0,IF(K3234=LIST!$A$78,0,(MIN(D3234,8)-K3234))))))</f>
        <v>0</v>
      </c>
      <c r="K3234" s="185" t="str">
        <f>IF(D3234="","",IF('CLAIM FORM'!$M$7="",0,IF(L3234=LIST!$A$78,0,IF('CLAIM FORM'!$M$7="R&amp;D",0,IF(E3234="",LIST!$A$75,IF(F3234=LIST!$F$30,0,IFERROR(((VLOOKUP(E3234,'TRAINING CODE'!B:D,3,FALSE)*MIN(D3234,8))),LIST!$A$76)))))))</f>
        <v/>
      </c>
      <c r="L3234" s="183" t="str">
        <f>IF(B3234="","",IF('CLAIM FORM'!$M$7="",LIST!$A$77,IFERROR(VLOOKUP(B3234,'PHR (Project Hourly Rate)'!B:G,6,FALSE),LIST!$A$78)))</f>
        <v/>
      </c>
    </row>
    <row r="3235" spans="1:12" ht="36" customHeight="1">
      <c r="A3235" s="184">
        <v>3233</v>
      </c>
      <c r="B3235" s="46"/>
      <c r="C3235" s="47"/>
      <c r="D3235" s="48"/>
      <c r="E3235" s="49"/>
      <c r="F3235" s="49"/>
      <c r="G3235" s="41" t="str">
        <f>IF(C3235="","",VLOOKUP(WEEKDAY(C3235),LIST!$A$15:$B$21,2,FALSE))</f>
        <v/>
      </c>
      <c r="H3235" s="42" t="str">
        <f>IF(B3235="","",IF(L3235=LIST!$A$80,LIST!$A$78,IF(L3235=LIST!$A$81,LIST!$A$78,IF(L3235=LIST!$A$82,LIST!$A$78,IF(IFERROR(VLOOKUP(B3235,'PHR (Project Hourly Rate)'!B:G,6,FALSE),LIST!$A$78)=0,LIST!$A$79,L3235)))))</f>
        <v/>
      </c>
      <c r="I3235" s="42" t="str">
        <f>IF(B3235="","",IF(L3235=LIST!$A$75,"",IF(K3235=LIST!$A$76,LIST!$A$76,IF(L3235=LIST!$A$77,"",IF(L3235=LIST!$A$78,"",IF(L3235=LIST!$A$80,"",IF(L3235=LIST!$A$72,"",IF(L3235=LIST!$A$73,"",IF(L3235=LIST!$A$81,"",IF(L3235=LIST!$A$82,"",IF(L3235=LIST!$A$79,"",IF(K3235=LIST!$A$75,LIST!$A$75,ROUND(J3235*L3235,2)))))))))))))</f>
        <v/>
      </c>
      <c r="J3235" s="43">
        <f>IF(D3235="",0,IF(K3235=LIST!$A$75,0,IF(K3235=LIST!$A$76,0,IF(K3235=LIST!$A$77,0,IF(K3235=LIST!$A$78,0,(MIN(D3235,8)-K3235))))))</f>
        <v>0</v>
      </c>
      <c r="K3235" s="185" t="str">
        <f>IF(D3235="","",IF('CLAIM FORM'!$M$7="",0,IF(L3235=LIST!$A$78,0,IF('CLAIM FORM'!$M$7="R&amp;D",0,IF(E3235="",LIST!$A$75,IF(F3235=LIST!$F$30,0,IFERROR(((VLOOKUP(E3235,'TRAINING CODE'!B:D,3,FALSE)*MIN(D3235,8))),LIST!$A$76)))))))</f>
        <v/>
      </c>
      <c r="L3235" s="183" t="str">
        <f>IF(B3235="","",IF('CLAIM FORM'!$M$7="",LIST!$A$77,IFERROR(VLOOKUP(B3235,'PHR (Project Hourly Rate)'!B:G,6,FALSE),LIST!$A$78)))</f>
        <v/>
      </c>
    </row>
    <row r="3236" spans="1:12" ht="36" customHeight="1">
      <c r="A3236" s="184">
        <v>3234</v>
      </c>
      <c r="B3236" s="46"/>
      <c r="C3236" s="47"/>
      <c r="D3236" s="48"/>
      <c r="E3236" s="49"/>
      <c r="F3236" s="49"/>
      <c r="G3236" s="41" t="str">
        <f>IF(C3236="","",VLOOKUP(WEEKDAY(C3236),LIST!$A$15:$B$21,2,FALSE))</f>
        <v/>
      </c>
      <c r="H3236" s="42" t="str">
        <f>IF(B3236="","",IF(L3236=LIST!$A$80,LIST!$A$78,IF(L3236=LIST!$A$81,LIST!$A$78,IF(L3236=LIST!$A$82,LIST!$A$78,IF(IFERROR(VLOOKUP(B3236,'PHR (Project Hourly Rate)'!B:G,6,FALSE),LIST!$A$78)=0,LIST!$A$79,L3236)))))</f>
        <v/>
      </c>
      <c r="I3236" s="42" t="str">
        <f>IF(B3236="","",IF(L3236=LIST!$A$75,"",IF(K3236=LIST!$A$76,LIST!$A$76,IF(L3236=LIST!$A$77,"",IF(L3236=LIST!$A$78,"",IF(L3236=LIST!$A$80,"",IF(L3236=LIST!$A$72,"",IF(L3236=LIST!$A$73,"",IF(L3236=LIST!$A$81,"",IF(L3236=LIST!$A$82,"",IF(L3236=LIST!$A$79,"",IF(K3236=LIST!$A$75,LIST!$A$75,ROUND(J3236*L3236,2)))))))))))))</f>
        <v/>
      </c>
      <c r="J3236" s="43">
        <f>IF(D3236="",0,IF(K3236=LIST!$A$75,0,IF(K3236=LIST!$A$76,0,IF(K3236=LIST!$A$77,0,IF(K3236=LIST!$A$78,0,(MIN(D3236,8)-K3236))))))</f>
        <v>0</v>
      </c>
      <c r="K3236" s="185" t="str">
        <f>IF(D3236="","",IF('CLAIM FORM'!$M$7="",0,IF(L3236=LIST!$A$78,0,IF('CLAIM FORM'!$M$7="R&amp;D",0,IF(E3236="",LIST!$A$75,IF(F3236=LIST!$F$30,0,IFERROR(((VLOOKUP(E3236,'TRAINING CODE'!B:D,3,FALSE)*MIN(D3236,8))),LIST!$A$76)))))))</f>
        <v/>
      </c>
      <c r="L3236" s="183" t="str">
        <f>IF(B3236="","",IF('CLAIM FORM'!$M$7="",LIST!$A$77,IFERROR(VLOOKUP(B3236,'PHR (Project Hourly Rate)'!B:G,6,FALSE),LIST!$A$78)))</f>
        <v/>
      </c>
    </row>
    <row r="3237" spans="1:12" ht="36" customHeight="1">
      <c r="A3237" s="184">
        <v>3235</v>
      </c>
      <c r="B3237" s="46"/>
      <c r="C3237" s="47"/>
      <c r="D3237" s="48"/>
      <c r="E3237" s="49"/>
      <c r="F3237" s="49"/>
      <c r="G3237" s="41" t="str">
        <f>IF(C3237="","",VLOOKUP(WEEKDAY(C3237),LIST!$A$15:$B$21,2,FALSE))</f>
        <v/>
      </c>
      <c r="H3237" s="42" t="str">
        <f>IF(B3237="","",IF(L3237=LIST!$A$80,LIST!$A$78,IF(L3237=LIST!$A$81,LIST!$A$78,IF(L3237=LIST!$A$82,LIST!$A$78,IF(IFERROR(VLOOKUP(B3237,'PHR (Project Hourly Rate)'!B:G,6,FALSE),LIST!$A$78)=0,LIST!$A$79,L3237)))))</f>
        <v/>
      </c>
      <c r="I3237" s="42" t="str">
        <f>IF(B3237="","",IF(L3237=LIST!$A$75,"",IF(K3237=LIST!$A$76,LIST!$A$76,IF(L3237=LIST!$A$77,"",IF(L3237=LIST!$A$78,"",IF(L3237=LIST!$A$80,"",IF(L3237=LIST!$A$72,"",IF(L3237=LIST!$A$73,"",IF(L3237=LIST!$A$81,"",IF(L3237=LIST!$A$82,"",IF(L3237=LIST!$A$79,"",IF(K3237=LIST!$A$75,LIST!$A$75,ROUND(J3237*L3237,2)))))))))))))</f>
        <v/>
      </c>
      <c r="J3237" s="43">
        <f>IF(D3237="",0,IF(K3237=LIST!$A$75,0,IF(K3237=LIST!$A$76,0,IF(K3237=LIST!$A$77,0,IF(K3237=LIST!$A$78,0,(MIN(D3237,8)-K3237))))))</f>
        <v>0</v>
      </c>
      <c r="K3237" s="185" t="str">
        <f>IF(D3237="","",IF('CLAIM FORM'!$M$7="",0,IF(L3237=LIST!$A$78,0,IF('CLAIM FORM'!$M$7="R&amp;D",0,IF(E3237="",LIST!$A$75,IF(F3237=LIST!$F$30,0,IFERROR(((VLOOKUP(E3237,'TRAINING CODE'!B:D,3,FALSE)*MIN(D3237,8))),LIST!$A$76)))))))</f>
        <v/>
      </c>
      <c r="L3237" s="183" t="str">
        <f>IF(B3237="","",IF('CLAIM FORM'!$M$7="",LIST!$A$77,IFERROR(VLOOKUP(B3237,'PHR (Project Hourly Rate)'!B:G,6,FALSE),LIST!$A$78)))</f>
        <v/>
      </c>
    </row>
    <row r="3238" spans="1:12" ht="36" customHeight="1">
      <c r="A3238" s="184">
        <v>3236</v>
      </c>
      <c r="B3238" s="46"/>
      <c r="C3238" s="47"/>
      <c r="D3238" s="48"/>
      <c r="E3238" s="49"/>
      <c r="F3238" s="49"/>
      <c r="G3238" s="41" t="str">
        <f>IF(C3238="","",VLOOKUP(WEEKDAY(C3238),LIST!$A$15:$B$21,2,FALSE))</f>
        <v/>
      </c>
      <c r="H3238" s="42" t="str">
        <f>IF(B3238="","",IF(L3238=LIST!$A$80,LIST!$A$78,IF(L3238=LIST!$A$81,LIST!$A$78,IF(L3238=LIST!$A$82,LIST!$A$78,IF(IFERROR(VLOOKUP(B3238,'PHR (Project Hourly Rate)'!B:G,6,FALSE),LIST!$A$78)=0,LIST!$A$79,L3238)))))</f>
        <v/>
      </c>
      <c r="I3238" s="42" t="str">
        <f>IF(B3238="","",IF(L3238=LIST!$A$75,"",IF(K3238=LIST!$A$76,LIST!$A$76,IF(L3238=LIST!$A$77,"",IF(L3238=LIST!$A$78,"",IF(L3238=LIST!$A$80,"",IF(L3238=LIST!$A$72,"",IF(L3238=LIST!$A$73,"",IF(L3238=LIST!$A$81,"",IF(L3238=LIST!$A$82,"",IF(L3238=LIST!$A$79,"",IF(K3238=LIST!$A$75,LIST!$A$75,ROUND(J3238*L3238,2)))))))))))))</f>
        <v/>
      </c>
      <c r="J3238" s="43">
        <f>IF(D3238="",0,IF(K3238=LIST!$A$75,0,IF(K3238=LIST!$A$76,0,IF(K3238=LIST!$A$77,0,IF(K3238=LIST!$A$78,0,(MIN(D3238,8)-K3238))))))</f>
        <v>0</v>
      </c>
      <c r="K3238" s="185" t="str">
        <f>IF(D3238="","",IF('CLAIM FORM'!$M$7="",0,IF(L3238=LIST!$A$78,0,IF('CLAIM FORM'!$M$7="R&amp;D",0,IF(E3238="",LIST!$A$75,IF(F3238=LIST!$F$30,0,IFERROR(((VLOOKUP(E3238,'TRAINING CODE'!B:D,3,FALSE)*MIN(D3238,8))),LIST!$A$76)))))))</f>
        <v/>
      </c>
      <c r="L3238" s="183" t="str">
        <f>IF(B3238="","",IF('CLAIM FORM'!$M$7="",LIST!$A$77,IFERROR(VLOOKUP(B3238,'PHR (Project Hourly Rate)'!B:G,6,FALSE),LIST!$A$78)))</f>
        <v/>
      </c>
    </row>
    <row r="3239" spans="1:12" ht="36" customHeight="1">
      <c r="A3239" s="184">
        <v>3237</v>
      </c>
      <c r="B3239" s="46"/>
      <c r="C3239" s="47"/>
      <c r="D3239" s="48"/>
      <c r="E3239" s="49"/>
      <c r="F3239" s="49"/>
      <c r="G3239" s="41" t="str">
        <f>IF(C3239="","",VLOOKUP(WEEKDAY(C3239),LIST!$A$15:$B$21,2,FALSE))</f>
        <v/>
      </c>
      <c r="H3239" s="42" t="str">
        <f>IF(B3239="","",IF(L3239=LIST!$A$80,LIST!$A$78,IF(L3239=LIST!$A$81,LIST!$A$78,IF(L3239=LIST!$A$82,LIST!$A$78,IF(IFERROR(VLOOKUP(B3239,'PHR (Project Hourly Rate)'!B:G,6,FALSE),LIST!$A$78)=0,LIST!$A$79,L3239)))))</f>
        <v/>
      </c>
      <c r="I3239" s="42" t="str">
        <f>IF(B3239="","",IF(L3239=LIST!$A$75,"",IF(K3239=LIST!$A$76,LIST!$A$76,IF(L3239=LIST!$A$77,"",IF(L3239=LIST!$A$78,"",IF(L3239=LIST!$A$80,"",IF(L3239=LIST!$A$72,"",IF(L3239=LIST!$A$73,"",IF(L3239=LIST!$A$81,"",IF(L3239=LIST!$A$82,"",IF(L3239=LIST!$A$79,"",IF(K3239=LIST!$A$75,LIST!$A$75,ROUND(J3239*L3239,2)))))))))))))</f>
        <v/>
      </c>
      <c r="J3239" s="43">
        <f>IF(D3239="",0,IF(K3239=LIST!$A$75,0,IF(K3239=LIST!$A$76,0,IF(K3239=LIST!$A$77,0,IF(K3239=LIST!$A$78,0,(MIN(D3239,8)-K3239))))))</f>
        <v>0</v>
      </c>
      <c r="K3239" s="185" t="str">
        <f>IF(D3239="","",IF('CLAIM FORM'!$M$7="",0,IF(L3239=LIST!$A$78,0,IF('CLAIM FORM'!$M$7="R&amp;D",0,IF(E3239="",LIST!$A$75,IF(F3239=LIST!$F$30,0,IFERROR(((VLOOKUP(E3239,'TRAINING CODE'!B:D,3,FALSE)*MIN(D3239,8))),LIST!$A$76)))))))</f>
        <v/>
      </c>
      <c r="L3239" s="183" t="str">
        <f>IF(B3239="","",IF('CLAIM FORM'!$M$7="",LIST!$A$77,IFERROR(VLOOKUP(B3239,'PHR (Project Hourly Rate)'!B:G,6,FALSE),LIST!$A$78)))</f>
        <v/>
      </c>
    </row>
    <row r="3240" spans="1:12" ht="36" customHeight="1">
      <c r="A3240" s="184">
        <v>3238</v>
      </c>
      <c r="B3240" s="46"/>
      <c r="C3240" s="47"/>
      <c r="D3240" s="48"/>
      <c r="E3240" s="49"/>
      <c r="F3240" s="49"/>
      <c r="G3240" s="41" t="str">
        <f>IF(C3240="","",VLOOKUP(WEEKDAY(C3240),LIST!$A$15:$B$21,2,FALSE))</f>
        <v/>
      </c>
      <c r="H3240" s="42" t="str">
        <f>IF(B3240="","",IF(L3240=LIST!$A$80,LIST!$A$78,IF(L3240=LIST!$A$81,LIST!$A$78,IF(L3240=LIST!$A$82,LIST!$A$78,IF(IFERROR(VLOOKUP(B3240,'PHR (Project Hourly Rate)'!B:G,6,FALSE),LIST!$A$78)=0,LIST!$A$79,L3240)))))</f>
        <v/>
      </c>
      <c r="I3240" s="42" t="str">
        <f>IF(B3240="","",IF(L3240=LIST!$A$75,"",IF(K3240=LIST!$A$76,LIST!$A$76,IF(L3240=LIST!$A$77,"",IF(L3240=LIST!$A$78,"",IF(L3240=LIST!$A$80,"",IF(L3240=LIST!$A$72,"",IF(L3240=LIST!$A$73,"",IF(L3240=LIST!$A$81,"",IF(L3240=LIST!$A$82,"",IF(L3240=LIST!$A$79,"",IF(K3240=LIST!$A$75,LIST!$A$75,ROUND(J3240*L3240,2)))))))))))))</f>
        <v/>
      </c>
      <c r="J3240" s="43">
        <f>IF(D3240="",0,IF(K3240=LIST!$A$75,0,IF(K3240=LIST!$A$76,0,IF(K3240=LIST!$A$77,0,IF(K3240=LIST!$A$78,0,(MIN(D3240,8)-K3240))))))</f>
        <v>0</v>
      </c>
      <c r="K3240" s="185" t="str">
        <f>IF(D3240="","",IF('CLAIM FORM'!$M$7="",0,IF(L3240=LIST!$A$78,0,IF('CLAIM FORM'!$M$7="R&amp;D",0,IF(E3240="",LIST!$A$75,IF(F3240=LIST!$F$30,0,IFERROR(((VLOOKUP(E3240,'TRAINING CODE'!B:D,3,FALSE)*MIN(D3240,8))),LIST!$A$76)))))))</f>
        <v/>
      </c>
      <c r="L3240" s="183" t="str">
        <f>IF(B3240="","",IF('CLAIM FORM'!$M$7="",LIST!$A$77,IFERROR(VLOOKUP(B3240,'PHR (Project Hourly Rate)'!B:G,6,FALSE),LIST!$A$78)))</f>
        <v/>
      </c>
    </row>
    <row r="3241" spans="1:12" ht="36" customHeight="1">
      <c r="A3241" s="184">
        <v>3239</v>
      </c>
      <c r="B3241" s="46"/>
      <c r="C3241" s="47"/>
      <c r="D3241" s="48"/>
      <c r="E3241" s="49"/>
      <c r="F3241" s="49"/>
      <c r="G3241" s="41" t="str">
        <f>IF(C3241="","",VLOOKUP(WEEKDAY(C3241),LIST!$A$15:$B$21,2,FALSE))</f>
        <v/>
      </c>
      <c r="H3241" s="42" t="str">
        <f>IF(B3241="","",IF(L3241=LIST!$A$80,LIST!$A$78,IF(L3241=LIST!$A$81,LIST!$A$78,IF(L3241=LIST!$A$82,LIST!$A$78,IF(IFERROR(VLOOKUP(B3241,'PHR (Project Hourly Rate)'!B:G,6,FALSE),LIST!$A$78)=0,LIST!$A$79,L3241)))))</f>
        <v/>
      </c>
      <c r="I3241" s="42" t="str">
        <f>IF(B3241="","",IF(L3241=LIST!$A$75,"",IF(K3241=LIST!$A$76,LIST!$A$76,IF(L3241=LIST!$A$77,"",IF(L3241=LIST!$A$78,"",IF(L3241=LIST!$A$80,"",IF(L3241=LIST!$A$72,"",IF(L3241=LIST!$A$73,"",IF(L3241=LIST!$A$81,"",IF(L3241=LIST!$A$82,"",IF(L3241=LIST!$A$79,"",IF(K3241=LIST!$A$75,LIST!$A$75,ROUND(J3241*L3241,2)))))))))))))</f>
        <v/>
      </c>
      <c r="J3241" s="43">
        <f>IF(D3241="",0,IF(K3241=LIST!$A$75,0,IF(K3241=LIST!$A$76,0,IF(K3241=LIST!$A$77,0,IF(K3241=LIST!$A$78,0,(MIN(D3241,8)-K3241))))))</f>
        <v>0</v>
      </c>
      <c r="K3241" s="185" t="str">
        <f>IF(D3241="","",IF('CLAIM FORM'!$M$7="",0,IF(L3241=LIST!$A$78,0,IF('CLAIM FORM'!$M$7="R&amp;D",0,IF(E3241="",LIST!$A$75,IF(F3241=LIST!$F$30,0,IFERROR(((VLOOKUP(E3241,'TRAINING CODE'!B:D,3,FALSE)*MIN(D3241,8))),LIST!$A$76)))))))</f>
        <v/>
      </c>
      <c r="L3241" s="183" t="str">
        <f>IF(B3241="","",IF('CLAIM FORM'!$M$7="",LIST!$A$77,IFERROR(VLOOKUP(B3241,'PHR (Project Hourly Rate)'!B:G,6,FALSE),LIST!$A$78)))</f>
        <v/>
      </c>
    </row>
    <row r="3242" spans="1:12" ht="36" customHeight="1">
      <c r="A3242" s="184">
        <v>3240</v>
      </c>
      <c r="B3242" s="46"/>
      <c r="C3242" s="47"/>
      <c r="D3242" s="48"/>
      <c r="E3242" s="49"/>
      <c r="F3242" s="49"/>
      <c r="G3242" s="41" t="str">
        <f>IF(C3242="","",VLOOKUP(WEEKDAY(C3242),LIST!$A$15:$B$21,2,FALSE))</f>
        <v/>
      </c>
      <c r="H3242" s="42" t="str">
        <f>IF(B3242="","",IF(L3242=LIST!$A$80,LIST!$A$78,IF(L3242=LIST!$A$81,LIST!$A$78,IF(L3242=LIST!$A$82,LIST!$A$78,IF(IFERROR(VLOOKUP(B3242,'PHR (Project Hourly Rate)'!B:G,6,FALSE),LIST!$A$78)=0,LIST!$A$79,L3242)))))</f>
        <v/>
      </c>
      <c r="I3242" s="42" t="str">
        <f>IF(B3242="","",IF(L3242=LIST!$A$75,"",IF(K3242=LIST!$A$76,LIST!$A$76,IF(L3242=LIST!$A$77,"",IF(L3242=LIST!$A$78,"",IF(L3242=LIST!$A$80,"",IF(L3242=LIST!$A$72,"",IF(L3242=LIST!$A$73,"",IF(L3242=LIST!$A$81,"",IF(L3242=LIST!$A$82,"",IF(L3242=LIST!$A$79,"",IF(K3242=LIST!$A$75,LIST!$A$75,ROUND(J3242*L3242,2)))))))))))))</f>
        <v/>
      </c>
      <c r="J3242" s="43">
        <f>IF(D3242="",0,IF(K3242=LIST!$A$75,0,IF(K3242=LIST!$A$76,0,IF(K3242=LIST!$A$77,0,IF(K3242=LIST!$A$78,0,(MIN(D3242,8)-K3242))))))</f>
        <v>0</v>
      </c>
      <c r="K3242" s="185" t="str">
        <f>IF(D3242="","",IF('CLAIM FORM'!$M$7="",0,IF(L3242=LIST!$A$78,0,IF('CLAIM FORM'!$M$7="R&amp;D",0,IF(E3242="",LIST!$A$75,IF(F3242=LIST!$F$30,0,IFERROR(((VLOOKUP(E3242,'TRAINING CODE'!B:D,3,FALSE)*MIN(D3242,8))),LIST!$A$76)))))))</f>
        <v/>
      </c>
      <c r="L3242" s="183" t="str">
        <f>IF(B3242="","",IF('CLAIM FORM'!$M$7="",LIST!$A$77,IFERROR(VLOOKUP(B3242,'PHR (Project Hourly Rate)'!B:G,6,FALSE),LIST!$A$78)))</f>
        <v/>
      </c>
    </row>
    <row r="3243" spans="1:12" ht="36" customHeight="1">
      <c r="A3243" s="184">
        <v>3241</v>
      </c>
      <c r="B3243" s="46"/>
      <c r="C3243" s="47"/>
      <c r="D3243" s="48"/>
      <c r="E3243" s="49"/>
      <c r="F3243" s="49"/>
      <c r="G3243" s="41" t="str">
        <f>IF(C3243="","",VLOOKUP(WEEKDAY(C3243),LIST!$A$15:$B$21,2,FALSE))</f>
        <v/>
      </c>
      <c r="H3243" s="42" t="str">
        <f>IF(B3243="","",IF(L3243=LIST!$A$80,LIST!$A$78,IF(L3243=LIST!$A$81,LIST!$A$78,IF(L3243=LIST!$A$82,LIST!$A$78,IF(IFERROR(VLOOKUP(B3243,'PHR (Project Hourly Rate)'!B:G,6,FALSE),LIST!$A$78)=0,LIST!$A$79,L3243)))))</f>
        <v/>
      </c>
      <c r="I3243" s="42" t="str">
        <f>IF(B3243="","",IF(L3243=LIST!$A$75,"",IF(K3243=LIST!$A$76,LIST!$A$76,IF(L3243=LIST!$A$77,"",IF(L3243=LIST!$A$78,"",IF(L3243=LIST!$A$80,"",IF(L3243=LIST!$A$72,"",IF(L3243=LIST!$A$73,"",IF(L3243=LIST!$A$81,"",IF(L3243=LIST!$A$82,"",IF(L3243=LIST!$A$79,"",IF(K3243=LIST!$A$75,LIST!$A$75,ROUND(J3243*L3243,2)))))))))))))</f>
        <v/>
      </c>
      <c r="J3243" s="43">
        <f>IF(D3243="",0,IF(K3243=LIST!$A$75,0,IF(K3243=LIST!$A$76,0,IF(K3243=LIST!$A$77,0,IF(K3243=LIST!$A$78,0,(MIN(D3243,8)-K3243))))))</f>
        <v>0</v>
      </c>
      <c r="K3243" s="185" t="str">
        <f>IF(D3243="","",IF('CLAIM FORM'!$M$7="",0,IF(L3243=LIST!$A$78,0,IF('CLAIM FORM'!$M$7="R&amp;D",0,IF(E3243="",LIST!$A$75,IF(F3243=LIST!$F$30,0,IFERROR(((VLOOKUP(E3243,'TRAINING CODE'!B:D,3,FALSE)*MIN(D3243,8))),LIST!$A$76)))))))</f>
        <v/>
      </c>
      <c r="L3243" s="183" t="str">
        <f>IF(B3243="","",IF('CLAIM FORM'!$M$7="",LIST!$A$77,IFERROR(VLOOKUP(B3243,'PHR (Project Hourly Rate)'!B:G,6,FALSE),LIST!$A$78)))</f>
        <v/>
      </c>
    </row>
    <row r="3244" spans="1:12" ht="36" customHeight="1">
      <c r="A3244" s="184">
        <v>3242</v>
      </c>
      <c r="B3244" s="46"/>
      <c r="C3244" s="47"/>
      <c r="D3244" s="48"/>
      <c r="E3244" s="49"/>
      <c r="F3244" s="49"/>
      <c r="G3244" s="41" t="str">
        <f>IF(C3244="","",VLOOKUP(WEEKDAY(C3244),LIST!$A$15:$B$21,2,FALSE))</f>
        <v/>
      </c>
      <c r="H3244" s="42" t="str">
        <f>IF(B3244="","",IF(L3244=LIST!$A$80,LIST!$A$78,IF(L3244=LIST!$A$81,LIST!$A$78,IF(L3244=LIST!$A$82,LIST!$A$78,IF(IFERROR(VLOOKUP(B3244,'PHR (Project Hourly Rate)'!B:G,6,FALSE),LIST!$A$78)=0,LIST!$A$79,L3244)))))</f>
        <v/>
      </c>
      <c r="I3244" s="42" t="str">
        <f>IF(B3244="","",IF(L3244=LIST!$A$75,"",IF(K3244=LIST!$A$76,LIST!$A$76,IF(L3244=LIST!$A$77,"",IF(L3244=LIST!$A$78,"",IF(L3244=LIST!$A$80,"",IF(L3244=LIST!$A$72,"",IF(L3244=LIST!$A$73,"",IF(L3244=LIST!$A$81,"",IF(L3244=LIST!$A$82,"",IF(L3244=LIST!$A$79,"",IF(K3244=LIST!$A$75,LIST!$A$75,ROUND(J3244*L3244,2)))))))))))))</f>
        <v/>
      </c>
      <c r="J3244" s="43">
        <f>IF(D3244="",0,IF(K3244=LIST!$A$75,0,IF(K3244=LIST!$A$76,0,IF(K3244=LIST!$A$77,0,IF(K3244=LIST!$A$78,0,(MIN(D3244,8)-K3244))))))</f>
        <v>0</v>
      </c>
      <c r="K3244" s="185" t="str">
        <f>IF(D3244="","",IF('CLAIM FORM'!$M$7="",0,IF(L3244=LIST!$A$78,0,IF('CLAIM FORM'!$M$7="R&amp;D",0,IF(E3244="",LIST!$A$75,IF(F3244=LIST!$F$30,0,IFERROR(((VLOOKUP(E3244,'TRAINING CODE'!B:D,3,FALSE)*MIN(D3244,8))),LIST!$A$76)))))))</f>
        <v/>
      </c>
      <c r="L3244" s="183" t="str">
        <f>IF(B3244="","",IF('CLAIM FORM'!$M$7="",LIST!$A$77,IFERROR(VLOOKUP(B3244,'PHR (Project Hourly Rate)'!B:G,6,FALSE),LIST!$A$78)))</f>
        <v/>
      </c>
    </row>
    <row r="3245" spans="1:12" ht="36" customHeight="1">
      <c r="A3245" s="184">
        <v>3243</v>
      </c>
      <c r="B3245" s="46"/>
      <c r="C3245" s="47"/>
      <c r="D3245" s="48"/>
      <c r="E3245" s="49"/>
      <c r="F3245" s="49"/>
      <c r="G3245" s="41" t="str">
        <f>IF(C3245="","",VLOOKUP(WEEKDAY(C3245),LIST!$A$15:$B$21,2,FALSE))</f>
        <v/>
      </c>
      <c r="H3245" s="42" t="str">
        <f>IF(B3245="","",IF(L3245=LIST!$A$80,LIST!$A$78,IF(L3245=LIST!$A$81,LIST!$A$78,IF(L3245=LIST!$A$82,LIST!$A$78,IF(IFERROR(VLOOKUP(B3245,'PHR (Project Hourly Rate)'!B:G,6,FALSE),LIST!$A$78)=0,LIST!$A$79,L3245)))))</f>
        <v/>
      </c>
      <c r="I3245" s="42" t="str">
        <f>IF(B3245="","",IF(L3245=LIST!$A$75,"",IF(K3245=LIST!$A$76,LIST!$A$76,IF(L3245=LIST!$A$77,"",IF(L3245=LIST!$A$78,"",IF(L3245=LIST!$A$80,"",IF(L3245=LIST!$A$72,"",IF(L3245=LIST!$A$73,"",IF(L3245=LIST!$A$81,"",IF(L3245=LIST!$A$82,"",IF(L3245=LIST!$A$79,"",IF(K3245=LIST!$A$75,LIST!$A$75,ROUND(J3245*L3245,2)))))))))))))</f>
        <v/>
      </c>
      <c r="J3245" s="43">
        <f>IF(D3245="",0,IF(K3245=LIST!$A$75,0,IF(K3245=LIST!$A$76,0,IF(K3245=LIST!$A$77,0,IF(K3245=LIST!$A$78,0,(MIN(D3245,8)-K3245))))))</f>
        <v>0</v>
      </c>
      <c r="K3245" s="185" t="str">
        <f>IF(D3245="","",IF('CLAIM FORM'!$M$7="",0,IF(L3245=LIST!$A$78,0,IF('CLAIM FORM'!$M$7="R&amp;D",0,IF(E3245="",LIST!$A$75,IF(F3245=LIST!$F$30,0,IFERROR(((VLOOKUP(E3245,'TRAINING CODE'!B:D,3,FALSE)*MIN(D3245,8))),LIST!$A$76)))))))</f>
        <v/>
      </c>
      <c r="L3245" s="183" t="str">
        <f>IF(B3245="","",IF('CLAIM FORM'!$M$7="",LIST!$A$77,IFERROR(VLOOKUP(B3245,'PHR (Project Hourly Rate)'!B:G,6,FALSE),LIST!$A$78)))</f>
        <v/>
      </c>
    </row>
    <row r="3246" spans="1:12" ht="36" customHeight="1">
      <c r="A3246" s="184">
        <v>3244</v>
      </c>
      <c r="B3246" s="46"/>
      <c r="C3246" s="47"/>
      <c r="D3246" s="48"/>
      <c r="E3246" s="49"/>
      <c r="F3246" s="49"/>
      <c r="G3246" s="41" t="str">
        <f>IF(C3246="","",VLOOKUP(WEEKDAY(C3246),LIST!$A$15:$B$21,2,FALSE))</f>
        <v/>
      </c>
      <c r="H3246" s="42" t="str">
        <f>IF(B3246="","",IF(L3246=LIST!$A$80,LIST!$A$78,IF(L3246=LIST!$A$81,LIST!$A$78,IF(L3246=LIST!$A$82,LIST!$A$78,IF(IFERROR(VLOOKUP(B3246,'PHR (Project Hourly Rate)'!B:G,6,FALSE),LIST!$A$78)=0,LIST!$A$79,L3246)))))</f>
        <v/>
      </c>
      <c r="I3246" s="42" t="str">
        <f>IF(B3246="","",IF(L3246=LIST!$A$75,"",IF(K3246=LIST!$A$76,LIST!$A$76,IF(L3246=LIST!$A$77,"",IF(L3246=LIST!$A$78,"",IF(L3246=LIST!$A$80,"",IF(L3246=LIST!$A$72,"",IF(L3246=LIST!$A$73,"",IF(L3246=LIST!$A$81,"",IF(L3246=LIST!$A$82,"",IF(L3246=LIST!$A$79,"",IF(K3246=LIST!$A$75,LIST!$A$75,ROUND(J3246*L3246,2)))))))))))))</f>
        <v/>
      </c>
      <c r="J3246" s="43">
        <f>IF(D3246="",0,IF(K3246=LIST!$A$75,0,IF(K3246=LIST!$A$76,0,IF(K3246=LIST!$A$77,0,IF(K3246=LIST!$A$78,0,(MIN(D3246,8)-K3246))))))</f>
        <v>0</v>
      </c>
      <c r="K3246" s="185" t="str">
        <f>IF(D3246="","",IF('CLAIM FORM'!$M$7="",0,IF(L3246=LIST!$A$78,0,IF('CLAIM FORM'!$M$7="R&amp;D",0,IF(E3246="",LIST!$A$75,IF(F3246=LIST!$F$30,0,IFERROR(((VLOOKUP(E3246,'TRAINING CODE'!B:D,3,FALSE)*MIN(D3246,8))),LIST!$A$76)))))))</f>
        <v/>
      </c>
      <c r="L3246" s="183" t="str">
        <f>IF(B3246="","",IF('CLAIM FORM'!$M$7="",LIST!$A$77,IFERROR(VLOOKUP(B3246,'PHR (Project Hourly Rate)'!B:G,6,FALSE),LIST!$A$78)))</f>
        <v/>
      </c>
    </row>
    <row r="3247" spans="1:12" ht="36" customHeight="1">
      <c r="A3247" s="184">
        <v>3245</v>
      </c>
      <c r="B3247" s="46"/>
      <c r="C3247" s="47"/>
      <c r="D3247" s="48"/>
      <c r="E3247" s="49"/>
      <c r="F3247" s="49"/>
      <c r="G3247" s="41" t="str">
        <f>IF(C3247="","",VLOOKUP(WEEKDAY(C3247),LIST!$A$15:$B$21,2,FALSE))</f>
        <v/>
      </c>
      <c r="H3247" s="42" t="str">
        <f>IF(B3247="","",IF(L3247=LIST!$A$80,LIST!$A$78,IF(L3247=LIST!$A$81,LIST!$A$78,IF(L3247=LIST!$A$82,LIST!$A$78,IF(IFERROR(VLOOKUP(B3247,'PHR (Project Hourly Rate)'!B:G,6,FALSE),LIST!$A$78)=0,LIST!$A$79,L3247)))))</f>
        <v/>
      </c>
      <c r="I3247" s="42" t="str">
        <f>IF(B3247="","",IF(L3247=LIST!$A$75,"",IF(K3247=LIST!$A$76,LIST!$A$76,IF(L3247=LIST!$A$77,"",IF(L3247=LIST!$A$78,"",IF(L3247=LIST!$A$80,"",IF(L3247=LIST!$A$72,"",IF(L3247=LIST!$A$73,"",IF(L3247=LIST!$A$81,"",IF(L3247=LIST!$A$82,"",IF(L3247=LIST!$A$79,"",IF(K3247=LIST!$A$75,LIST!$A$75,ROUND(J3247*L3247,2)))))))))))))</f>
        <v/>
      </c>
      <c r="J3247" s="43">
        <f>IF(D3247="",0,IF(K3247=LIST!$A$75,0,IF(K3247=LIST!$A$76,0,IF(K3247=LIST!$A$77,0,IF(K3247=LIST!$A$78,0,(MIN(D3247,8)-K3247))))))</f>
        <v>0</v>
      </c>
      <c r="K3247" s="185" t="str">
        <f>IF(D3247="","",IF('CLAIM FORM'!$M$7="",0,IF(L3247=LIST!$A$78,0,IF('CLAIM FORM'!$M$7="R&amp;D",0,IF(E3247="",LIST!$A$75,IF(F3247=LIST!$F$30,0,IFERROR(((VLOOKUP(E3247,'TRAINING CODE'!B:D,3,FALSE)*MIN(D3247,8))),LIST!$A$76)))))))</f>
        <v/>
      </c>
      <c r="L3247" s="183" t="str">
        <f>IF(B3247="","",IF('CLAIM FORM'!$M$7="",LIST!$A$77,IFERROR(VLOOKUP(B3247,'PHR (Project Hourly Rate)'!B:G,6,FALSE),LIST!$A$78)))</f>
        <v/>
      </c>
    </row>
    <row r="3248" spans="1:12" ht="36" customHeight="1">
      <c r="A3248" s="184">
        <v>3246</v>
      </c>
      <c r="B3248" s="46"/>
      <c r="C3248" s="47"/>
      <c r="D3248" s="48"/>
      <c r="E3248" s="49"/>
      <c r="F3248" s="49"/>
      <c r="G3248" s="41" t="str">
        <f>IF(C3248="","",VLOOKUP(WEEKDAY(C3248),LIST!$A$15:$B$21,2,FALSE))</f>
        <v/>
      </c>
      <c r="H3248" s="42" t="str">
        <f>IF(B3248="","",IF(L3248=LIST!$A$80,LIST!$A$78,IF(L3248=LIST!$A$81,LIST!$A$78,IF(L3248=LIST!$A$82,LIST!$A$78,IF(IFERROR(VLOOKUP(B3248,'PHR (Project Hourly Rate)'!B:G,6,FALSE),LIST!$A$78)=0,LIST!$A$79,L3248)))))</f>
        <v/>
      </c>
      <c r="I3248" s="42" t="str">
        <f>IF(B3248="","",IF(L3248=LIST!$A$75,"",IF(K3248=LIST!$A$76,LIST!$A$76,IF(L3248=LIST!$A$77,"",IF(L3248=LIST!$A$78,"",IF(L3248=LIST!$A$80,"",IF(L3248=LIST!$A$72,"",IF(L3248=LIST!$A$73,"",IF(L3248=LIST!$A$81,"",IF(L3248=LIST!$A$82,"",IF(L3248=LIST!$A$79,"",IF(K3248=LIST!$A$75,LIST!$A$75,ROUND(J3248*L3248,2)))))))))))))</f>
        <v/>
      </c>
      <c r="J3248" s="43">
        <f>IF(D3248="",0,IF(K3248=LIST!$A$75,0,IF(K3248=LIST!$A$76,0,IF(K3248=LIST!$A$77,0,IF(K3248=LIST!$A$78,0,(MIN(D3248,8)-K3248))))))</f>
        <v>0</v>
      </c>
      <c r="K3248" s="185" t="str">
        <f>IF(D3248="","",IF('CLAIM FORM'!$M$7="",0,IF(L3248=LIST!$A$78,0,IF('CLAIM FORM'!$M$7="R&amp;D",0,IF(E3248="",LIST!$A$75,IF(F3248=LIST!$F$30,0,IFERROR(((VLOOKUP(E3248,'TRAINING CODE'!B:D,3,FALSE)*MIN(D3248,8))),LIST!$A$76)))))))</f>
        <v/>
      </c>
      <c r="L3248" s="183" t="str">
        <f>IF(B3248="","",IF('CLAIM FORM'!$M$7="",LIST!$A$77,IFERROR(VLOOKUP(B3248,'PHR (Project Hourly Rate)'!B:G,6,FALSE),LIST!$A$78)))</f>
        <v/>
      </c>
    </row>
    <row r="3249" spans="1:12" ht="36" customHeight="1">
      <c r="A3249" s="184">
        <v>3247</v>
      </c>
      <c r="B3249" s="46"/>
      <c r="C3249" s="47"/>
      <c r="D3249" s="48"/>
      <c r="E3249" s="49"/>
      <c r="F3249" s="49"/>
      <c r="G3249" s="41" t="str">
        <f>IF(C3249="","",VLOOKUP(WEEKDAY(C3249),LIST!$A$15:$B$21,2,FALSE))</f>
        <v/>
      </c>
      <c r="H3249" s="42" t="str">
        <f>IF(B3249="","",IF(L3249=LIST!$A$80,LIST!$A$78,IF(L3249=LIST!$A$81,LIST!$A$78,IF(L3249=LIST!$A$82,LIST!$A$78,IF(IFERROR(VLOOKUP(B3249,'PHR (Project Hourly Rate)'!B:G,6,FALSE),LIST!$A$78)=0,LIST!$A$79,L3249)))))</f>
        <v/>
      </c>
      <c r="I3249" s="42" t="str">
        <f>IF(B3249="","",IF(L3249=LIST!$A$75,"",IF(K3249=LIST!$A$76,LIST!$A$76,IF(L3249=LIST!$A$77,"",IF(L3249=LIST!$A$78,"",IF(L3249=LIST!$A$80,"",IF(L3249=LIST!$A$72,"",IF(L3249=LIST!$A$73,"",IF(L3249=LIST!$A$81,"",IF(L3249=LIST!$A$82,"",IF(L3249=LIST!$A$79,"",IF(K3249=LIST!$A$75,LIST!$A$75,ROUND(J3249*L3249,2)))))))))))))</f>
        <v/>
      </c>
      <c r="J3249" s="43">
        <f>IF(D3249="",0,IF(K3249=LIST!$A$75,0,IF(K3249=LIST!$A$76,0,IF(K3249=LIST!$A$77,0,IF(K3249=LIST!$A$78,0,(MIN(D3249,8)-K3249))))))</f>
        <v>0</v>
      </c>
      <c r="K3249" s="185" t="str">
        <f>IF(D3249="","",IF('CLAIM FORM'!$M$7="",0,IF(L3249=LIST!$A$78,0,IF('CLAIM FORM'!$M$7="R&amp;D",0,IF(E3249="",LIST!$A$75,IF(F3249=LIST!$F$30,0,IFERROR(((VLOOKUP(E3249,'TRAINING CODE'!B:D,3,FALSE)*MIN(D3249,8))),LIST!$A$76)))))))</f>
        <v/>
      </c>
      <c r="L3249" s="183" t="str">
        <f>IF(B3249="","",IF('CLAIM FORM'!$M$7="",LIST!$A$77,IFERROR(VLOOKUP(B3249,'PHR (Project Hourly Rate)'!B:G,6,FALSE),LIST!$A$78)))</f>
        <v/>
      </c>
    </row>
    <row r="3250" spans="1:12" ht="36" customHeight="1">
      <c r="A3250" s="184">
        <v>3248</v>
      </c>
      <c r="B3250" s="46"/>
      <c r="C3250" s="47"/>
      <c r="D3250" s="48"/>
      <c r="E3250" s="49"/>
      <c r="F3250" s="49"/>
      <c r="G3250" s="41" t="str">
        <f>IF(C3250="","",VLOOKUP(WEEKDAY(C3250),LIST!$A$15:$B$21,2,FALSE))</f>
        <v/>
      </c>
      <c r="H3250" s="42" t="str">
        <f>IF(B3250="","",IF(L3250=LIST!$A$80,LIST!$A$78,IF(L3250=LIST!$A$81,LIST!$A$78,IF(L3250=LIST!$A$82,LIST!$A$78,IF(IFERROR(VLOOKUP(B3250,'PHR (Project Hourly Rate)'!B:G,6,FALSE),LIST!$A$78)=0,LIST!$A$79,L3250)))))</f>
        <v/>
      </c>
      <c r="I3250" s="42" t="str">
        <f>IF(B3250="","",IF(L3250=LIST!$A$75,"",IF(K3250=LIST!$A$76,LIST!$A$76,IF(L3250=LIST!$A$77,"",IF(L3250=LIST!$A$78,"",IF(L3250=LIST!$A$80,"",IF(L3250=LIST!$A$72,"",IF(L3250=LIST!$A$73,"",IF(L3250=LIST!$A$81,"",IF(L3250=LIST!$A$82,"",IF(L3250=LIST!$A$79,"",IF(K3250=LIST!$A$75,LIST!$A$75,ROUND(J3250*L3250,2)))))))))))))</f>
        <v/>
      </c>
      <c r="J3250" s="43">
        <f>IF(D3250="",0,IF(K3250=LIST!$A$75,0,IF(K3250=LIST!$A$76,0,IF(K3250=LIST!$A$77,0,IF(K3250=LIST!$A$78,0,(MIN(D3250,8)-K3250))))))</f>
        <v>0</v>
      </c>
      <c r="K3250" s="185" t="str">
        <f>IF(D3250="","",IF('CLAIM FORM'!$M$7="",0,IF(L3250=LIST!$A$78,0,IF('CLAIM FORM'!$M$7="R&amp;D",0,IF(E3250="",LIST!$A$75,IF(F3250=LIST!$F$30,0,IFERROR(((VLOOKUP(E3250,'TRAINING CODE'!B:D,3,FALSE)*MIN(D3250,8))),LIST!$A$76)))))))</f>
        <v/>
      </c>
      <c r="L3250" s="183" t="str">
        <f>IF(B3250="","",IF('CLAIM FORM'!$M$7="",LIST!$A$77,IFERROR(VLOOKUP(B3250,'PHR (Project Hourly Rate)'!B:G,6,FALSE),LIST!$A$78)))</f>
        <v/>
      </c>
    </row>
    <row r="3251" spans="1:12" ht="36" customHeight="1">
      <c r="A3251" s="184">
        <v>3249</v>
      </c>
      <c r="B3251" s="46"/>
      <c r="C3251" s="47"/>
      <c r="D3251" s="48"/>
      <c r="E3251" s="49"/>
      <c r="F3251" s="49"/>
      <c r="G3251" s="41" t="str">
        <f>IF(C3251="","",VLOOKUP(WEEKDAY(C3251),LIST!$A$15:$B$21,2,FALSE))</f>
        <v/>
      </c>
      <c r="H3251" s="42" t="str">
        <f>IF(B3251="","",IF(L3251=LIST!$A$80,LIST!$A$78,IF(L3251=LIST!$A$81,LIST!$A$78,IF(L3251=LIST!$A$82,LIST!$A$78,IF(IFERROR(VLOOKUP(B3251,'PHR (Project Hourly Rate)'!B:G,6,FALSE),LIST!$A$78)=0,LIST!$A$79,L3251)))))</f>
        <v/>
      </c>
      <c r="I3251" s="42" t="str">
        <f>IF(B3251="","",IF(L3251=LIST!$A$75,"",IF(K3251=LIST!$A$76,LIST!$A$76,IF(L3251=LIST!$A$77,"",IF(L3251=LIST!$A$78,"",IF(L3251=LIST!$A$80,"",IF(L3251=LIST!$A$72,"",IF(L3251=LIST!$A$73,"",IF(L3251=LIST!$A$81,"",IF(L3251=LIST!$A$82,"",IF(L3251=LIST!$A$79,"",IF(K3251=LIST!$A$75,LIST!$A$75,ROUND(J3251*L3251,2)))))))))))))</f>
        <v/>
      </c>
      <c r="J3251" s="43">
        <f>IF(D3251="",0,IF(K3251=LIST!$A$75,0,IF(K3251=LIST!$A$76,0,IF(K3251=LIST!$A$77,0,IF(K3251=LIST!$A$78,0,(MIN(D3251,8)-K3251))))))</f>
        <v>0</v>
      </c>
      <c r="K3251" s="185" t="str">
        <f>IF(D3251="","",IF('CLAIM FORM'!$M$7="",0,IF(L3251=LIST!$A$78,0,IF('CLAIM FORM'!$M$7="R&amp;D",0,IF(E3251="",LIST!$A$75,IF(F3251=LIST!$F$30,0,IFERROR(((VLOOKUP(E3251,'TRAINING CODE'!B:D,3,FALSE)*MIN(D3251,8))),LIST!$A$76)))))))</f>
        <v/>
      </c>
      <c r="L3251" s="183" t="str">
        <f>IF(B3251="","",IF('CLAIM FORM'!$M$7="",LIST!$A$77,IFERROR(VLOOKUP(B3251,'PHR (Project Hourly Rate)'!B:G,6,FALSE),LIST!$A$78)))</f>
        <v/>
      </c>
    </row>
    <row r="3252" spans="1:12" ht="36" customHeight="1">
      <c r="A3252" s="184">
        <v>3250</v>
      </c>
      <c r="B3252" s="46"/>
      <c r="C3252" s="47"/>
      <c r="D3252" s="48"/>
      <c r="E3252" s="49"/>
      <c r="F3252" s="49"/>
      <c r="G3252" s="41" t="str">
        <f>IF(C3252="","",VLOOKUP(WEEKDAY(C3252),LIST!$A$15:$B$21,2,FALSE))</f>
        <v/>
      </c>
      <c r="H3252" s="42" t="str">
        <f>IF(B3252="","",IF(L3252=LIST!$A$80,LIST!$A$78,IF(L3252=LIST!$A$81,LIST!$A$78,IF(L3252=LIST!$A$82,LIST!$A$78,IF(IFERROR(VLOOKUP(B3252,'PHR (Project Hourly Rate)'!B:G,6,FALSE),LIST!$A$78)=0,LIST!$A$79,L3252)))))</f>
        <v/>
      </c>
      <c r="I3252" s="42" t="str">
        <f>IF(B3252="","",IF(L3252=LIST!$A$75,"",IF(K3252=LIST!$A$76,LIST!$A$76,IF(L3252=LIST!$A$77,"",IF(L3252=LIST!$A$78,"",IF(L3252=LIST!$A$80,"",IF(L3252=LIST!$A$72,"",IF(L3252=LIST!$A$73,"",IF(L3252=LIST!$A$81,"",IF(L3252=LIST!$A$82,"",IF(L3252=LIST!$A$79,"",IF(K3252=LIST!$A$75,LIST!$A$75,ROUND(J3252*L3252,2)))))))))))))</f>
        <v/>
      </c>
      <c r="J3252" s="43">
        <f>IF(D3252="",0,IF(K3252=LIST!$A$75,0,IF(K3252=LIST!$A$76,0,IF(K3252=LIST!$A$77,0,IF(K3252=LIST!$A$78,0,(MIN(D3252,8)-K3252))))))</f>
        <v>0</v>
      </c>
      <c r="K3252" s="185" t="str">
        <f>IF(D3252="","",IF('CLAIM FORM'!$M$7="",0,IF(L3252=LIST!$A$78,0,IF('CLAIM FORM'!$M$7="R&amp;D",0,IF(E3252="",LIST!$A$75,IF(F3252=LIST!$F$30,0,IFERROR(((VLOOKUP(E3252,'TRAINING CODE'!B:D,3,FALSE)*MIN(D3252,8))),LIST!$A$76)))))))</f>
        <v/>
      </c>
      <c r="L3252" s="183" t="str">
        <f>IF(B3252="","",IF('CLAIM FORM'!$M$7="",LIST!$A$77,IFERROR(VLOOKUP(B3252,'PHR (Project Hourly Rate)'!B:G,6,FALSE),LIST!$A$78)))</f>
        <v/>
      </c>
    </row>
    <row r="3253" spans="1:12" ht="36" customHeight="1">
      <c r="A3253" s="184">
        <v>3251</v>
      </c>
      <c r="B3253" s="46"/>
      <c r="C3253" s="47"/>
      <c r="D3253" s="48"/>
      <c r="E3253" s="49"/>
      <c r="F3253" s="49"/>
      <c r="G3253" s="41" t="str">
        <f>IF(C3253="","",VLOOKUP(WEEKDAY(C3253),LIST!$A$15:$B$21,2,FALSE))</f>
        <v/>
      </c>
      <c r="H3253" s="42" t="str">
        <f>IF(B3253="","",IF(L3253=LIST!$A$80,LIST!$A$78,IF(L3253=LIST!$A$81,LIST!$A$78,IF(L3253=LIST!$A$82,LIST!$A$78,IF(IFERROR(VLOOKUP(B3253,'PHR (Project Hourly Rate)'!B:G,6,FALSE),LIST!$A$78)=0,LIST!$A$79,L3253)))))</f>
        <v/>
      </c>
      <c r="I3253" s="42" t="str">
        <f>IF(B3253="","",IF(L3253=LIST!$A$75,"",IF(K3253=LIST!$A$76,LIST!$A$76,IF(L3253=LIST!$A$77,"",IF(L3253=LIST!$A$78,"",IF(L3253=LIST!$A$80,"",IF(L3253=LIST!$A$72,"",IF(L3253=LIST!$A$73,"",IF(L3253=LIST!$A$81,"",IF(L3253=LIST!$A$82,"",IF(L3253=LIST!$A$79,"",IF(K3253=LIST!$A$75,LIST!$A$75,ROUND(J3253*L3253,2)))))))))))))</f>
        <v/>
      </c>
      <c r="J3253" s="43">
        <f>IF(D3253="",0,IF(K3253=LIST!$A$75,0,IF(K3253=LIST!$A$76,0,IF(K3253=LIST!$A$77,0,IF(K3253=LIST!$A$78,0,(MIN(D3253,8)-K3253))))))</f>
        <v>0</v>
      </c>
      <c r="K3253" s="185" t="str">
        <f>IF(D3253="","",IF('CLAIM FORM'!$M$7="",0,IF(L3253=LIST!$A$78,0,IF('CLAIM FORM'!$M$7="R&amp;D",0,IF(E3253="",LIST!$A$75,IF(F3253=LIST!$F$30,0,IFERROR(((VLOOKUP(E3253,'TRAINING CODE'!B:D,3,FALSE)*MIN(D3253,8))),LIST!$A$76)))))))</f>
        <v/>
      </c>
      <c r="L3253" s="183" t="str">
        <f>IF(B3253="","",IF('CLAIM FORM'!$M$7="",LIST!$A$77,IFERROR(VLOOKUP(B3253,'PHR (Project Hourly Rate)'!B:G,6,FALSE),LIST!$A$78)))</f>
        <v/>
      </c>
    </row>
    <row r="3254" spans="1:12" ht="36" customHeight="1">
      <c r="A3254" s="184">
        <v>3252</v>
      </c>
      <c r="B3254" s="46"/>
      <c r="C3254" s="47"/>
      <c r="D3254" s="48"/>
      <c r="E3254" s="49"/>
      <c r="F3254" s="49"/>
      <c r="G3254" s="41" t="str">
        <f>IF(C3254="","",VLOOKUP(WEEKDAY(C3254),LIST!$A$15:$B$21,2,FALSE))</f>
        <v/>
      </c>
      <c r="H3254" s="42" t="str">
        <f>IF(B3254="","",IF(L3254=LIST!$A$80,LIST!$A$78,IF(L3254=LIST!$A$81,LIST!$A$78,IF(L3254=LIST!$A$82,LIST!$A$78,IF(IFERROR(VLOOKUP(B3254,'PHR (Project Hourly Rate)'!B:G,6,FALSE),LIST!$A$78)=0,LIST!$A$79,L3254)))))</f>
        <v/>
      </c>
      <c r="I3254" s="42" t="str">
        <f>IF(B3254="","",IF(L3254=LIST!$A$75,"",IF(K3254=LIST!$A$76,LIST!$A$76,IF(L3254=LIST!$A$77,"",IF(L3254=LIST!$A$78,"",IF(L3254=LIST!$A$80,"",IF(L3254=LIST!$A$72,"",IF(L3254=LIST!$A$73,"",IF(L3254=LIST!$A$81,"",IF(L3254=LIST!$A$82,"",IF(L3254=LIST!$A$79,"",IF(K3254=LIST!$A$75,LIST!$A$75,ROUND(J3254*L3254,2)))))))))))))</f>
        <v/>
      </c>
      <c r="J3254" s="43">
        <f>IF(D3254="",0,IF(K3254=LIST!$A$75,0,IF(K3254=LIST!$A$76,0,IF(K3254=LIST!$A$77,0,IF(K3254=LIST!$A$78,0,(MIN(D3254,8)-K3254))))))</f>
        <v>0</v>
      </c>
      <c r="K3254" s="185" t="str">
        <f>IF(D3254="","",IF('CLAIM FORM'!$M$7="",0,IF(L3254=LIST!$A$78,0,IF('CLAIM FORM'!$M$7="R&amp;D",0,IF(E3254="",LIST!$A$75,IF(F3254=LIST!$F$30,0,IFERROR(((VLOOKUP(E3254,'TRAINING CODE'!B:D,3,FALSE)*MIN(D3254,8))),LIST!$A$76)))))))</f>
        <v/>
      </c>
      <c r="L3254" s="183" t="str">
        <f>IF(B3254="","",IF('CLAIM FORM'!$M$7="",LIST!$A$77,IFERROR(VLOOKUP(B3254,'PHR (Project Hourly Rate)'!B:G,6,FALSE),LIST!$A$78)))</f>
        <v/>
      </c>
    </row>
    <row r="3255" spans="1:12" ht="36" customHeight="1">
      <c r="A3255" s="184">
        <v>3253</v>
      </c>
      <c r="B3255" s="46"/>
      <c r="C3255" s="47"/>
      <c r="D3255" s="48"/>
      <c r="E3255" s="49"/>
      <c r="F3255" s="49"/>
      <c r="G3255" s="41" t="str">
        <f>IF(C3255="","",VLOOKUP(WEEKDAY(C3255),LIST!$A$15:$B$21,2,FALSE))</f>
        <v/>
      </c>
      <c r="H3255" s="42" t="str">
        <f>IF(B3255="","",IF(L3255=LIST!$A$80,LIST!$A$78,IF(L3255=LIST!$A$81,LIST!$A$78,IF(L3255=LIST!$A$82,LIST!$A$78,IF(IFERROR(VLOOKUP(B3255,'PHR (Project Hourly Rate)'!B:G,6,FALSE),LIST!$A$78)=0,LIST!$A$79,L3255)))))</f>
        <v/>
      </c>
      <c r="I3255" s="42" t="str">
        <f>IF(B3255="","",IF(L3255=LIST!$A$75,"",IF(K3255=LIST!$A$76,LIST!$A$76,IF(L3255=LIST!$A$77,"",IF(L3255=LIST!$A$78,"",IF(L3255=LIST!$A$80,"",IF(L3255=LIST!$A$72,"",IF(L3255=LIST!$A$73,"",IF(L3255=LIST!$A$81,"",IF(L3255=LIST!$A$82,"",IF(L3255=LIST!$A$79,"",IF(K3255=LIST!$A$75,LIST!$A$75,ROUND(J3255*L3255,2)))))))))))))</f>
        <v/>
      </c>
      <c r="J3255" s="43">
        <f>IF(D3255="",0,IF(K3255=LIST!$A$75,0,IF(K3255=LIST!$A$76,0,IF(K3255=LIST!$A$77,0,IF(K3255=LIST!$A$78,0,(MIN(D3255,8)-K3255))))))</f>
        <v>0</v>
      </c>
      <c r="K3255" s="185" t="str">
        <f>IF(D3255="","",IF('CLAIM FORM'!$M$7="",0,IF(L3255=LIST!$A$78,0,IF('CLAIM FORM'!$M$7="R&amp;D",0,IF(E3255="",LIST!$A$75,IF(F3255=LIST!$F$30,0,IFERROR(((VLOOKUP(E3255,'TRAINING CODE'!B:D,3,FALSE)*MIN(D3255,8))),LIST!$A$76)))))))</f>
        <v/>
      </c>
      <c r="L3255" s="183" t="str">
        <f>IF(B3255="","",IF('CLAIM FORM'!$M$7="",LIST!$A$77,IFERROR(VLOOKUP(B3255,'PHR (Project Hourly Rate)'!B:G,6,FALSE),LIST!$A$78)))</f>
        <v/>
      </c>
    </row>
    <row r="3256" spans="1:12" ht="36" customHeight="1">
      <c r="A3256" s="184">
        <v>3254</v>
      </c>
      <c r="B3256" s="46"/>
      <c r="C3256" s="47"/>
      <c r="D3256" s="48"/>
      <c r="E3256" s="49"/>
      <c r="F3256" s="49"/>
      <c r="G3256" s="41" t="str">
        <f>IF(C3256="","",VLOOKUP(WEEKDAY(C3256),LIST!$A$15:$B$21,2,FALSE))</f>
        <v/>
      </c>
      <c r="H3256" s="42" t="str">
        <f>IF(B3256="","",IF(L3256=LIST!$A$80,LIST!$A$78,IF(L3256=LIST!$A$81,LIST!$A$78,IF(L3256=LIST!$A$82,LIST!$A$78,IF(IFERROR(VLOOKUP(B3256,'PHR (Project Hourly Rate)'!B:G,6,FALSE),LIST!$A$78)=0,LIST!$A$79,L3256)))))</f>
        <v/>
      </c>
      <c r="I3256" s="42" t="str">
        <f>IF(B3256="","",IF(L3256=LIST!$A$75,"",IF(K3256=LIST!$A$76,LIST!$A$76,IF(L3256=LIST!$A$77,"",IF(L3256=LIST!$A$78,"",IF(L3256=LIST!$A$80,"",IF(L3256=LIST!$A$72,"",IF(L3256=LIST!$A$73,"",IF(L3256=LIST!$A$81,"",IF(L3256=LIST!$A$82,"",IF(L3256=LIST!$A$79,"",IF(K3256=LIST!$A$75,LIST!$A$75,ROUND(J3256*L3256,2)))))))))))))</f>
        <v/>
      </c>
      <c r="J3256" s="43">
        <f>IF(D3256="",0,IF(K3256=LIST!$A$75,0,IF(K3256=LIST!$A$76,0,IF(K3256=LIST!$A$77,0,IF(K3256=LIST!$A$78,0,(MIN(D3256,8)-K3256))))))</f>
        <v>0</v>
      </c>
      <c r="K3256" s="185" t="str">
        <f>IF(D3256="","",IF('CLAIM FORM'!$M$7="",0,IF(L3256=LIST!$A$78,0,IF('CLAIM FORM'!$M$7="R&amp;D",0,IF(E3256="",LIST!$A$75,IF(F3256=LIST!$F$30,0,IFERROR(((VLOOKUP(E3256,'TRAINING CODE'!B:D,3,FALSE)*MIN(D3256,8))),LIST!$A$76)))))))</f>
        <v/>
      </c>
      <c r="L3256" s="183" t="str">
        <f>IF(B3256="","",IF('CLAIM FORM'!$M$7="",LIST!$A$77,IFERROR(VLOOKUP(B3256,'PHR (Project Hourly Rate)'!B:G,6,FALSE),LIST!$A$78)))</f>
        <v/>
      </c>
    </row>
    <row r="3257" spans="1:12" ht="36" customHeight="1">
      <c r="A3257" s="184">
        <v>3255</v>
      </c>
      <c r="B3257" s="46"/>
      <c r="C3257" s="47"/>
      <c r="D3257" s="48"/>
      <c r="E3257" s="49"/>
      <c r="F3257" s="49"/>
      <c r="G3257" s="41" t="str">
        <f>IF(C3257="","",VLOOKUP(WEEKDAY(C3257),LIST!$A$15:$B$21,2,FALSE))</f>
        <v/>
      </c>
      <c r="H3257" s="42" t="str">
        <f>IF(B3257="","",IF(L3257=LIST!$A$80,LIST!$A$78,IF(L3257=LIST!$A$81,LIST!$A$78,IF(L3257=LIST!$A$82,LIST!$A$78,IF(IFERROR(VLOOKUP(B3257,'PHR (Project Hourly Rate)'!B:G,6,FALSE),LIST!$A$78)=0,LIST!$A$79,L3257)))))</f>
        <v/>
      </c>
      <c r="I3257" s="42" t="str">
        <f>IF(B3257="","",IF(L3257=LIST!$A$75,"",IF(K3257=LIST!$A$76,LIST!$A$76,IF(L3257=LIST!$A$77,"",IF(L3257=LIST!$A$78,"",IF(L3257=LIST!$A$80,"",IF(L3257=LIST!$A$72,"",IF(L3257=LIST!$A$73,"",IF(L3257=LIST!$A$81,"",IF(L3257=LIST!$A$82,"",IF(L3257=LIST!$A$79,"",IF(K3257=LIST!$A$75,LIST!$A$75,ROUND(J3257*L3257,2)))))))))))))</f>
        <v/>
      </c>
      <c r="J3257" s="43">
        <f>IF(D3257="",0,IF(K3257=LIST!$A$75,0,IF(K3257=LIST!$A$76,0,IF(K3257=LIST!$A$77,0,IF(K3257=LIST!$A$78,0,(MIN(D3257,8)-K3257))))))</f>
        <v>0</v>
      </c>
      <c r="K3257" s="185" t="str">
        <f>IF(D3257="","",IF('CLAIM FORM'!$M$7="",0,IF(L3257=LIST!$A$78,0,IF('CLAIM FORM'!$M$7="R&amp;D",0,IF(E3257="",LIST!$A$75,IF(F3257=LIST!$F$30,0,IFERROR(((VLOOKUP(E3257,'TRAINING CODE'!B:D,3,FALSE)*MIN(D3257,8))),LIST!$A$76)))))))</f>
        <v/>
      </c>
      <c r="L3257" s="183" t="str">
        <f>IF(B3257="","",IF('CLAIM FORM'!$M$7="",LIST!$A$77,IFERROR(VLOOKUP(B3257,'PHR (Project Hourly Rate)'!B:G,6,FALSE),LIST!$A$78)))</f>
        <v/>
      </c>
    </row>
    <row r="3258" spans="1:12" ht="36" customHeight="1">
      <c r="A3258" s="184">
        <v>3256</v>
      </c>
      <c r="B3258" s="46"/>
      <c r="C3258" s="47"/>
      <c r="D3258" s="48"/>
      <c r="E3258" s="49"/>
      <c r="F3258" s="49"/>
      <c r="G3258" s="41" t="str">
        <f>IF(C3258="","",VLOOKUP(WEEKDAY(C3258),LIST!$A$15:$B$21,2,FALSE))</f>
        <v/>
      </c>
      <c r="H3258" s="42" t="str">
        <f>IF(B3258="","",IF(L3258=LIST!$A$80,LIST!$A$78,IF(L3258=LIST!$A$81,LIST!$A$78,IF(L3258=LIST!$A$82,LIST!$A$78,IF(IFERROR(VLOOKUP(B3258,'PHR (Project Hourly Rate)'!B:G,6,FALSE),LIST!$A$78)=0,LIST!$A$79,L3258)))))</f>
        <v/>
      </c>
      <c r="I3258" s="42" t="str">
        <f>IF(B3258="","",IF(L3258=LIST!$A$75,"",IF(K3258=LIST!$A$76,LIST!$A$76,IF(L3258=LIST!$A$77,"",IF(L3258=LIST!$A$78,"",IF(L3258=LIST!$A$80,"",IF(L3258=LIST!$A$72,"",IF(L3258=LIST!$A$73,"",IF(L3258=LIST!$A$81,"",IF(L3258=LIST!$A$82,"",IF(L3258=LIST!$A$79,"",IF(K3258=LIST!$A$75,LIST!$A$75,ROUND(J3258*L3258,2)))))))))))))</f>
        <v/>
      </c>
      <c r="J3258" s="43">
        <f>IF(D3258="",0,IF(K3258=LIST!$A$75,0,IF(K3258=LIST!$A$76,0,IF(K3258=LIST!$A$77,0,IF(K3258=LIST!$A$78,0,(MIN(D3258,8)-K3258))))))</f>
        <v>0</v>
      </c>
      <c r="K3258" s="185" t="str">
        <f>IF(D3258="","",IF('CLAIM FORM'!$M$7="",0,IF(L3258=LIST!$A$78,0,IF('CLAIM FORM'!$M$7="R&amp;D",0,IF(E3258="",LIST!$A$75,IF(F3258=LIST!$F$30,0,IFERROR(((VLOOKUP(E3258,'TRAINING CODE'!B:D,3,FALSE)*MIN(D3258,8))),LIST!$A$76)))))))</f>
        <v/>
      </c>
      <c r="L3258" s="183" t="str">
        <f>IF(B3258="","",IF('CLAIM FORM'!$M$7="",LIST!$A$77,IFERROR(VLOOKUP(B3258,'PHR (Project Hourly Rate)'!B:G,6,FALSE),LIST!$A$78)))</f>
        <v/>
      </c>
    </row>
    <row r="3259" spans="1:12" ht="36" customHeight="1">
      <c r="A3259" s="184">
        <v>3257</v>
      </c>
      <c r="B3259" s="46"/>
      <c r="C3259" s="47"/>
      <c r="D3259" s="48"/>
      <c r="E3259" s="49"/>
      <c r="F3259" s="49"/>
      <c r="G3259" s="41" t="str">
        <f>IF(C3259="","",VLOOKUP(WEEKDAY(C3259),LIST!$A$15:$B$21,2,FALSE))</f>
        <v/>
      </c>
      <c r="H3259" s="42" t="str">
        <f>IF(B3259="","",IF(L3259=LIST!$A$80,LIST!$A$78,IF(L3259=LIST!$A$81,LIST!$A$78,IF(L3259=LIST!$A$82,LIST!$A$78,IF(IFERROR(VLOOKUP(B3259,'PHR (Project Hourly Rate)'!B:G,6,FALSE),LIST!$A$78)=0,LIST!$A$79,L3259)))))</f>
        <v/>
      </c>
      <c r="I3259" s="42" t="str">
        <f>IF(B3259="","",IF(L3259=LIST!$A$75,"",IF(K3259=LIST!$A$76,LIST!$A$76,IF(L3259=LIST!$A$77,"",IF(L3259=LIST!$A$78,"",IF(L3259=LIST!$A$80,"",IF(L3259=LIST!$A$72,"",IF(L3259=LIST!$A$73,"",IF(L3259=LIST!$A$81,"",IF(L3259=LIST!$A$82,"",IF(L3259=LIST!$A$79,"",IF(K3259=LIST!$A$75,LIST!$A$75,ROUND(J3259*L3259,2)))))))))))))</f>
        <v/>
      </c>
      <c r="J3259" s="43">
        <f>IF(D3259="",0,IF(K3259=LIST!$A$75,0,IF(K3259=LIST!$A$76,0,IF(K3259=LIST!$A$77,0,IF(K3259=LIST!$A$78,0,(MIN(D3259,8)-K3259))))))</f>
        <v>0</v>
      </c>
      <c r="K3259" s="185" t="str">
        <f>IF(D3259="","",IF('CLAIM FORM'!$M$7="",0,IF(L3259=LIST!$A$78,0,IF('CLAIM FORM'!$M$7="R&amp;D",0,IF(E3259="",LIST!$A$75,IF(F3259=LIST!$F$30,0,IFERROR(((VLOOKUP(E3259,'TRAINING CODE'!B:D,3,FALSE)*MIN(D3259,8))),LIST!$A$76)))))))</f>
        <v/>
      </c>
      <c r="L3259" s="183" t="str">
        <f>IF(B3259="","",IF('CLAIM FORM'!$M$7="",LIST!$A$77,IFERROR(VLOOKUP(B3259,'PHR (Project Hourly Rate)'!B:G,6,FALSE),LIST!$A$78)))</f>
        <v/>
      </c>
    </row>
    <row r="3260" spans="1:12" ht="36" customHeight="1">
      <c r="A3260" s="184">
        <v>3258</v>
      </c>
      <c r="B3260" s="46"/>
      <c r="C3260" s="47"/>
      <c r="D3260" s="48"/>
      <c r="E3260" s="49"/>
      <c r="F3260" s="49"/>
      <c r="G3260" s="41" t="str">
        <f>IF(C3260="","",VLOOKUP(WEEKDAY(C3260),LIST!$A$15:$B$21,2,FALSE))</f>
        <v/>
      </c>
      <c r="H3260" s="42" t="str">
        <f>IF(B3260="","",IF(L3260=LIST!$A$80,LIST!$A$78,IF(L3260=LIST!$A$81,LIST!$A$78,IF(L3260=LIST!$A$82,LIST!$A$78,IF(IFERROR(VLOOKUP(B3260,'PHR (Project Hourly Rate)'!B:G,6,FALSE),LIST!$A$78)=0,LIST!$A$79,L3260)))))</f>
        <v/>
      </c>
      <c r="I3260" s="42" t="str">
        <f>IF(B3260="","",IF(L3260=LIST!$A$75,"",IF(K3260=LIST!$A$76,LIST!$A$76,IF(L3260=LIST!$A$77,"",IF(L3260=LIST!$A$78,"",IF(L3260=LIST!$A$80,"",IF(L3260=LIST!$A$72,"",IF(L3260=LIST!$A$73,"",IF(L3260=LIST!$A$81,"",IF(L3260=LIST!$A$82,"",IF(L3260=LIST!$A$79,"",IF(K3260=LIST!$A$75,LIST!$A$75,ROUND(J3260*L3260,2)))))))))))))</f>
        <v/>
      </c>
      <c r="J3260" s="43">
        <f>IF(D3260="",0,IF(K3260=LIST!$A$75,0,IF(K3260=LIST!$A$76,0,IF(K3260=LIST!$A$77,0,IF(K3260=LIST!$A$78,0,(MIN(D3260,8)-K3260))))))</f>
        <v>0</v>
      </c>
      <c r="K3260" s="185" t="str">
        <f>IF(D3260="","",IF('CLAIM FORM'!$M$7="",0,IF(L3260=LIST!$A$78,0,IF('CLAIM FORM'!$M$7="R&amp;D",0,IF(E3260="",LIST!$A$75,IF(F3260=LIST!$F$30,0,IFERROR(((VLOOKUP(E3260,'TRAINING CODE'!B:D,3,FALSE)*MIN(D3260,8))),LIST!$A$76)))))))</f>
        <v/>
      </c>
      <c r="L3260" s="183" t="str">
        <f>IF(B3260="","",IF('CLAIM FORM'!$M$7="",LIST!$A$77,IFERROR(VLOOKUP(B3260,'PHR (Project Hourly Rate)'!B:G,6,FALSE),LIST!$A$78)))</f>
        <v/>
      </c>
    </row>
    <row r="3261" spans="1:12" ht="36" customHeight="1">
      <c r="A3261" s="184">
        <v>3259</v>
      </c>
      <c r="B3261" s="46"/>
      <c r="C3261" s="47"/>
      <c r="D3261" s="48"/>
      <c r="E3261" s="49"/>
      <c r="F3261" s="49"/>
      <c r="G3261" s="41" t="str">
        <f>IF(C3261="","",VLOOKUP(WEEKDAY(C3261),LIST!$A$15:$B$21,2,FALSE))</f>
        <v/>
      </c>
      <c r="H3261" s="42" t="str">
        <f>IF(B3261="","",IF(L3261=LIST!$A$80,LIST!$A$78,IF(L3261=LIST!$A$81,LIST!$A$78,IF(L3261=LIST!$A$82,LIST!$A$78,IF(IFERROR(VLOOKUP(B3261,'PHR (Project Hourly Rate)'!B:G,6,FALSE),LIST!$A$78)=0,LIST!$A$79,L3261)))))</f>
        <v/>
      </c>
      <c r="I3261" s="42" t="str">
        <f>IF(B3261="","",IF(L3261=LIST!$A$75,"",IF(K3261=LIST!$A$76,LIST!$A$76,IF(L3261=LIST!$A$77,"",IF(L3261=LIST!$A$78,"",IF(L3261=LIST!$A$80,"",IF(L3261=LIST!$A$72,"",IF(L3261=LIST!$A$73,"",IF(L3261=LIST!$A$81,"",IF(L3261=LIST!$A$82,"",IF(L3261=LIST!$A$79,"",IF(K3261=LIST!$A$75,LIST!$A$75,ROUND(J3261*L3261,2)))))))))))))</f>
        <v/>
      </c>
      <c r="J3261" s="43">
        <f>IF(D3261="",0,IF(K3261=LIST!$A$75,0,IF(K3261=LIST!$A$76,0,IF(K3261=LIST!$A$77,0,IF(K3261=LIST!$A$78,0,(MIN(D3261,8)-K3261))))))</f>
        <v>0</v>
      </c>
      <c r="K3261" s="185" t="str">
        <f>IF(D3261="","",IF('CLAIM FORM'!$M$7="",0,IF(L3261=LIST!$A$78,0,IF('CLAIM FORM'!$M$7="R&amp;D",0,IF(E3261="",LIST!$A$75,IF(F3261=LIST!$F$30,0,IFERROR(((VLOOKUP(E3261,'TRAINING CODE'!B:D,3,FALSE)*MIN(D3261,8))),LIST!$A$76)))))))</f>
        <v/>
      </c>
      <c r="L3261" s="183" t="str">
        <f>IF(B3261="","",IF('CLAIM FORM'!$M$7="",LIST!$A$77,IFERROR(VLOOKUP(B3261,'PHR (Project Hourly Rate)'!B:G,6,FALSE),LIST!$A$78)))</f>
        <v/>
      </c>
    </row>
    <row r="3262" spans="1:12" ht="36" customHeight="1">
      <c r="A3262" s="184">
        <v>3260</v>
      </c>
      <c r="B3262" s="46"/>
      <c r="C3262" s="47"/>
      <c r="D3262" s="48"/>
      <c r="E3262" s="49"/>
      <c r="F3262" s="49"/>
      <c r="G3262" s="41" t="str">
        <f>IF(C3262="","",VLOOKUP(WEEKDAY(C3262),LIST!$A$15:$B$21,2,FALSE))</f>
        <v/>
      </c>
      <c r="H3262" s="42" t="str">
        <f>IF(B3262="","",IF(L3262=LIST!$A$80,LIST!$A$78,IF(L3262=LIST!$A$81,LIST!$A$78,IF(L3262=LIST!$A$82,LIST!$A$78,IF(IFERROR(VLOOKUP(B3262,'PHR (Project Hourly Rate)'!B:G,6,FALSE),LIST!$A$78)=0,LIST!$A$79,L3262)))))</f>
        <v/>
      </c>
      <c r="I3262" s="42" t="str">
        <f>IF(B3262="","",IF(L3262=LIST!$A$75,"",IF(K3262=LIST!$A$76,LIST!$A$76,IF(L3262=LIST!$A$77,"",IF(L3262=LIST!$A$78,"",IF(L3262=LIST!$A$80,"",IF(L3262=LIST!$A$72,"",IF(L3262=LIST!$A$73,"",IF(L3262=LIST!$A$81,"",IF(L3262=LIST!$A$82,"",IF(L3262=LIST!$A$79,"",IF(K3262=LIST!$A$75,LIST!$A$75,ROUND(J3262*L3262,2)))))))))))))</f>
        <v/>
      </c>
      <c r="J3262" s="43">
        <f>IF(D3262="",0,IF(K3262=LIST!$A$75,0,IF(K3262=LIST!$A$76,0,IF(K3262=LIST!$A$77,0,IF(K3262=LIST!$A$78,0,(MIN(D3262,8)-K3262))))))</f>
        <v>0</v>
      </c>
      <c r="K3262" s="185" t="str">
        <f>IF(D3262="","",IF('CLAIM FORM'!$M$7="",0,IF(L3262=LIST!$A$78,0,IF('CLAIM FORM'!$M$7="R&amp;D",0,IF(E3262="",LIST!$A$75,IF(F3262=LIST!$F$30,0,IFERROR(((VLOOKUP(E3262,'TRAINING CODE'!B:D,3,FALSE)*MIN(D3262,8))),LIST!$A$76)))))))</f>
        <v/>
      </c>
      <c r="L3262" s="183" t="str">
        <f>IF(B3262="","",IF('CLAIM FORM'!$M$7="",LIST!$A$77,IFERROR(VLOOKUP(B3262,'PHR (Project Hourly Rate)'!B:G,6,FALSE),LIST!$A$78)))</f>
        <v/>
      </c>
    </row>
    <row r="3263" spans="1:12" ht="36" customHeight="1">
      <c r="A3263" s="184">
        <v>3261</v>
      </c>
      <c r="B3263" s="46"/>
      <c r="C3263" s="47"/>
      <c r="D3263" s="48"/>
      <c r="E3263" s="49"/>
      <c r="F3263" s="49"/>
      <c r="G3263" s="41" t="str">
        <f>IF(C3263="","",VLOOKUP(WEEKDAY(C3263),LIST!$A$15:$B$21,2,FALSE))</f>
        <v/>
      </c>
      <c r="H3263" s="42" t="str">
        <f>IF(B3263="","",IF(L3263=LIST!$A$80,LIST!$A$78,IF(L3263=LIST!$A$81,LIST!$A$78,IF(L3263=LIST!$A$82,LIST!$A$78,IF(IFERROR(VLOOKUP(B3263,'PHR (Project Hourly Rate)'!B:G,6,FALSE),LIST!$A$78)=0,LIST!$A$79,L3263)))))</f>
        <v/>
      </c>
      <c r="I3263" s="42" t="str">
        <f>IF(B3263="","",IF(L3263=LIST!$A$75,"",IF(K3263=LIST!$A$76,LIST!$A$76,IF(L3263=LIST!$A$77,"",IF(L3263=LIST!$A$78,"",IF(L3263=LIST!$A$80,"",IF(L3263=LIST!$A$72,"",IF(L3263=LIST!$A$73,"",IF(L3263=LIST!$A$81,"",IF(L3263=LIST!$A$82,"",IF(L3263=LIST!$A$79,"",IF(K3263=LIST!$A$75,LIST!$A$75,ROUND(J3263*L3263,2)))))))))))))</f>
        <v/>
      </c>
      <c r="J3263" s="43">
        <f>IF(D3263="",0,IF(K3263=LIST!$A$75,0,IF(K3263=LIST!$A$76,0,IF(K3263=LIST!$A$77,0,IF(K3263=LIST!$A$78,0,(MIN(D3263,8)-K3263))))))</f>
        <v>0</v>
      </c>
      <c r="K3263" s="185" t="str">
        <f>IF(D3263="","",IF('CLAIM FORM'!$M$7="",0,IF(L3263=LIST!$A$78,0,IF('CLAIM FORM'!$M$7="R&amp;D",0,IF(E3263="",LIST!$A$75,IF(F3263=LIST!$F$30,0,IFERROR(((VLOOKUP(E3263,'TRAINING CODE'!B:D,3,FALSE)*MIN(D3263,8))),LIST!$A$76)))))))</f>
        <v/>
      </c>
      <c r="L3263" s="183" t="str">
        <f>IF(B3263="","",IF('CLAIM FORM'!$M$7="",LIST!$A$77,IFERROR(VLOOKUP(B3263,'PHR (Project Hourly Rate)'!B:G,6,FALSE),LIST!$A$78)))</f>
        <v/>
      </c>
    </row>
    <row r="3264" spans="1:12" ht="36" customHeight="1">
      <c r="A3264" s="184">
        <v>3262</v>
      </c>
      <c r="B3264" s="46"/>
      <c r="C3264" s="47"/>
      <c r="D3264" s="48"/>
      <c r="E3264" s="49"/>
      <c r="F3264" s="49"/>
      <c r="G3264" s="41" t="str">
        <f>IF(C3264="","",VLOOKUP(WEEKDAY(C3264),LIST!$A$15:$B$21,2,FALSE))</f>
        <v/>
      </c>
      <c r="H3264" s="42" t="str">
        <f>IF(B3264="","",IF(L3264=LIST!$A$80,LIST!$A$78,IF(L3264=LIST!$A$81,LIST!$A$78,IF(L3264=LIST!$A$82,LIST!$A$78,IF(IFERROR(VLOOKUP(B3264,'PHR (Project Hourly Rate)'!B:G,6,FALSE),LIST!$A$78)=0,LIST!$A$79,L3264)))))</f>
        <v/>
      </c>
      <c r="I3264" s="42" t="str">
        <f>IF(B3264="","",IF(L3264=LIST!$A$75,"",IF(K3264=LIST!$A$76,LIST!$A$76,IF(L3264=LIST!$A$77,"",IF(L3264=LIST!$A$78,"",IF(L3264=LIST!$A$80,"",IF(L3264=LIST!$A$72,"",IF(L3264=LIST!$A$73,"",IF(L3264=LIST!$A$81,"",IF(L3264=LIST!$A$82,"",IF(L3264=LIST!$A$79,"",IF(K3264=LIST!$A$75,LIST!$A$75,ROUND(J3264*L3264,2)))))))))))))</f>
        <v/>
      </c>
      <c r="J3264" s="43">
        <f>IF(D3264="",0,IF(K3264=LIST!$A$75,0,IF(K3264=LIST!$A$76,0,IF(K3264=LIST!$A$77,0,IF(K3264=LIST!$A$78,0,(MIN(D3264,8)-K3264))))))</f>
        <v>0</v>
      </c>
      <c r="K3264" s="185" t="str">
        <f>IF(D3264="","",IF('CLAIM FORM'!$M$7="",0,IF(L3264=LIST!$A$78,0,IF('CLAIM FORM'!$M$7="R&amp;D",0,IF(E3264="",LIST!$A$75,IF(F3264=LIST!$F$30,0,IFERROR(((VLOOKUP(E3264,'TRAINING CODE'!B:D,3,FALSE)*MIN(D3264,8))),LIST!$A$76)))))))</f>
        <v/>
      </c>
      <c r="L3264" s="183" t="str">
        <f>IF(B3264="","",IF('CLAIM FORM'!$M$7="",LIST!$A$77,IFERROR(VLOOKUP(B3264,'PHR (Project Hourly Rate)'!B:G,6,FALSE),LIST!$A$78)))</f>
        <v/>
      </c>
    </row>
    <row r="3265" spans="1:12" ht="36" customHeight="1">
      <c r="A3265" s="184">
        <v>3263</v>
      </c>
      <c r="B3265" s="46"/>
      <c r="C3265" s="47"/>
      <c r="D3265" s="48"/>
      <c r="E3265" s="49"/>
      <c r="F3265" s="49"/>
      <c r="G3265" s="41" t="str">
        <f>IF(C3265="","",VLOOKUP(WEEKDAY(C3265),LIST!$A$15:$B$21,2,FALSE))</f>
        <v/>
      </c>
      <c r="H3265" s="42" t="str">
        <f>IF(B3265="","",IF(L3265=LIST!$A$80,LIST!$A$78,IF(L3265=LIST!$A$81,LIST!$A$78,IF(L3265=LIST!$A$82,LIST!$A$78,IF(IFERROR(VLOOKUP(B3265,'PHR (Project Hourly Rate)'!B:G,6,FALSE),LIST!$A$78)=0,LIST!$A$79,L3265)))))</f>
        <v/>
      </c>
      <c r="I3265" s="42" t="str">
        <f>IF(B3265="","",IF(L3265=LIST!$A$75,"",IF(K3265=LIST!$A$76,LIST!$A$76,IF(L3265=LIST!$A$77,"",IF(L3265=LIST!$A$78,"",IF(L3265=LIST!$A$80,"",IF(L3265=LIST!$A$72,"",IF(L3265=LIST!$A$73,"",IF(L3265=LIST!$A$81,"",IF(L3265=LIST!$A$82,"",IF(L3265=LIST!$A$79,"",IF(K3265=LIST!$A$75,LIST!$A$75,ROUND(J3265*L3265,2)))))))))))))</f>
        <v/>
      </c>
      <c r="J3265" s="43">
        <f>IF(D3265="",0,IF(K3265=LIST!$A$75,0,IF(K3265=LIST!$A$76,0,IF(K3265=LIST!$A$77,0,IF(K3265=LIST!$A$78,0,(MIN(D3265,8)-K3265))))))</f>
        <v>0</v>
      </c>
      <c r="K3265" s="185" t="str">
        <f>IF(D3265="","",IF('CLAIM FORM'!$M$7="",0,IF(L3265=LIST!$A$78,0,IF('CLAIM FORM'!$M$7="R&amp;D",0,IF(E3265="",LIST!$A$75,IF(F3265=LIST!$F$30,0,IFERROR(((VLOOKUP(E3265,'TRAINING CODE'!B:D,3,FALSE)*MIN(D3265,8))),LIST!$A$76)))))))</f>
        <v/>
      </c>
      <c r="L3265" s="183" t="str">
        <f>IF(B3265="","",IF('CLAIM FORM'!$M$7="",LIST!$A$77,IFERROR(VLOOKUP(B3265,'PHR (Project Hourly Rate)'!B:G,6,FALSE),LIST!$A$78)))</f>
        <v/>
      </c>
    </row>
    <row r="3266" spans="1:12" ht="36" customHeight="1">
      <c r="A3266" s="184">
        <v>3264</v>
      </c>
      <c r="B3266" s="46"/>
      <c r="C3266" s="47"/>
      <c r="D3266" s="48"/>
      <c r="E3266" s="49"/>
      <c r="F3266" s="49"/>
      <c r="G3266" s="41" t="str">
        <f>IF(C3266="","",VLOOKUP(WEEKDAY(C3266),LIST!$A$15:$B$21,2,FALSE))</f>
        <v/>
      </c>
      <c r="H3266" s="42" t="str">
        <f>IF(B3266="","",IF(L3266=LIST!$A$80,LIST!$A$78,IF(L3266=LIST!$A$81,LIST!$A$78,IF(L3266=LIST!$A$82,LIST!$A$78,IF(IFERROR(VLOOKUP(B3266,'PHR (Project Hourly Rate)'!B:G,6,FALSE),LIST!$A$78)=0,LIST!$A$79,L3266)))))</f>
        <v/>
      </c>
      <c r="I3266" s="42" t="str">
        <f>IF(B3266="","",IF(L3266=LIST!$A$75,"",IF(K3266=LIST!$A$76,LIST!$A$76,IF(L3266=LIST!$A$77,"",IF(L3266=LIST!$A$78,"",IF(L3266=LIST!$A$80,"",IF(L3266=LIST!$A$72,"",IF(L3266=LIST!$A$73,"",IF(L3266=LIST!$A$81,"",IF(L3266=LIST!$A$82,"",IF(L3266=LIST!$A$79,"",IF(K3266=LIST!$A$75,LIST!$A$75,ROUND(J3266*L3266,2)))))))))))))</f>
        <v/>
      </c>
      <c r="J3266" s="43">
        <f>IF(D3266="",0,IF(K3266=LIST!$A$75,0,IF(K3266=LIST!$A$76,0,IF(K3266=LIST!$A$77,0,IF(K3266=LIST!$A$78,0,(MIN(D3266,8)-K3266))))))</f>
        <v>0</v>
      </c>
      <c r="K3266" s="185" t="str">
        <f>IF(D3266="","",IF('CLAIM FORM'!$M$7="",0,IF(L3266=LIST!$A$78,0,IF('CLAIM FORM'!$M$7="R&amp;D",0,IF(E3266="",LIST!$A$75,IF(F3266=LIST!$F$30,0,IFERROR(((VLOOKUP(E3266,'TRAINING CODE'!B:D,3,FALSE)*MIN(D3266,8))),LIST!$A$76)))))))</f>
        <v/>
      </c>
      <c r="L3266" s="183" t="str">
        <f>IF(B3266="","",IF('CLAIM FORM'!$M$7="",LIST!$A$77,IFERROR(VLOOKUP(B3266,'PHR (Project Hourly Rate)'!B:G,6,FALSE),LIST!$A$78)))</f>
        <v/>
      </c>
    </row>
    <row r="3267" spans="1:12" ht="36" customHeight="1">
      <c r="A3267" s="184">
        <v>3265</v>
      </c>
      <c r="B3267" s="46"/>
      <c r="C3267" s="47"/>
      <c r="D3267" s="48"/>
      <c r="E3267" s="49"/>
      <c r="F3267" s="49"/>
      <c r="G3267" s="41" t="str">
        <f>IF(C3267="","",VLOOKUP(WEEKDAY(C3267),LIST!$A$15:$B$21,2,FALSE))</f>
        <v/>
      </c>
      <c r="H3267" s="42" t="str">
        <f>IF(B3267="","",IF(L3267=LIST!$A$80,LIST!$A$78,IF(L3267=LIST!$A$81,LIST!$A$78,IF(L3267=LIST!$A$82,LIST!$A$78,IF(IFERROR(VLOOKUP(B3267,'PHR (Project Hourly Rate)'!B:G,6,FALSE),LIST!$A$78)=0,LIST!$A$79,L3267)))))</f>
        <v/>
      </c>
      <c r="I3267" s="42" t="str">
        <f>IF(B3267="","",IF(L3267=LIST!$A$75,"",IF(K3267=LIST!$A$76,LIST!$A$76,IF(L3267=LIST!$A$77,"",IF(L3267=LIST!$A$78,"",IF(L3267=LIST!$A$80,"",IF(L3267=LIST!$A$72,"",IF(L3267=LIST!$A$73,"",IF(L3267=LIST!$A$81,"",IF(L3267=LIST!$A$82,"",IF(L3267=LIST!$A$79,"",IF(K3267=LIST!$A$75,LIST!$A$75,ROUND(J3267*L3267,2)))))))))))))</f>
        <v/>
      </c>
      <c r="J3267" s="43">
        <f>IF(D3267="",0,IF(K3267=LIST!$A$75,0,IF(K3267=LIST!$A$76,0,IF(K3267=LIST!$A$77,0,IF(K3267=LIST!$A$78,0,(MIN(D3267,8)-K3267))))))</f>
        <v>0</v>
      </c>
      <c r="K3267" s="185" t="str">
        <f>IF(D3267="","",IF('CLAIM FORM'!$M$7="",0,IF(L3267=LIST!$A$78,0,IF('CLAIM FORM'!$M$7="R&amp;D",0,IF(E3267="",LIST!$A$75,IF(F3267=LIST!$F$30,0,IFERROR(((VLOOKUP(E3267,'TRAINING CODE'!B:D,3,FALSE)*MIN(D3267,8))),LIST!$A$76)))))))</f>
        <v/>
      </c>
      <c r="L3267" s="183" t="str">
        <f>IF(B3267="","",IF('CLAIM FORM'!$M$7="",LIST!$A$77,IFERROR(VLOOKUP(B3267,'PHR (Project Hourly Rate)'!B:G,6,FALSE),LIST!$A$78)))</f>
        <v/>
      </c>
    </row>
    <row r="3268" spans="1:12" ht="36" customHeight="1">
      <c r="A3268" s="184">
        <v>3266</v>
      </c>
      <c r="B3268" s="46"/>
      <c r="C3268" s="47"/>
      <c r="D3268" s="48"/>
      <c r="E3268" s="49"/>
      <c r="F3268" s="49"/>
      <c r="G3268" s="41" t="str">
        <f>IF(C3268="","",VLOOKUP(WEEKDAY(C3268),LIST!$A$15:$B$21,2,FALSE))</f>
        <v/>
      </c>
      <c r="H3268" s="42" t="str">
        <f>IF(B3268="","",IF(L3268=LIST!$A$80,LIST!$A$78,IF(L3268=LIST!$A$81,LIST!$A$78,IF(L3268=LIST!$A$82,LIST!$A$78,IF(IFERROR(VLOOKUP(B3268,'PHR (Project Hourly Rate)'!B:G,6,FALSE),LIST!$A$78)=0,LIST!$A$79,L3268)))))</f>
        <v/>
      </c>
      <c r="I3268" s="42" t="str">
        <f>IF(B3268="","",IF(L3268=LIST!$A$75,"",IF(K3268=LIST!$A$76,LIST!$A$76,IF(L3268=LIST!$A$77,"",IF(L3268=LIST!$A$78,"",IF(L3268=LIST!$A$80,"",IF(L3268=LIST!$A$72,"",IF(L3268=LIST!$A$73,"",IF(L3268=LIST!$A$81,"",IF(L3268=LIST!$A$82,"",IF(L3268=LIST!$A$79,"",IF(K3268=LIST!$A$75,LIST!$A$75,ROUND(J3268*L3268,2)))))))))))))</f>
        <v/>
      </c>
      <c r="J3268" s="43">
        <f>IF(D3268="",0,IF(K3268=LIST!$A$75,0,IF(K3268=LIST!$A$76,0,IF(K3268=LIST!$A$77,0,IF(K3268=LIST!$A$78,0,(MIN(D3268,8)-K3268))))))</f>
        <v>0</v>
      </c>
      <c r="K3268" s="185" t="str">
        <f>IF(D3268="","",IF('CLAIM FORM'!$M$7="",0,IF(L3268=LIST!$A$78,0,IF('CLAIM FORM'!$M$7="R&amp;D",0,IF(E3268="",LIST!$A$75,IF(F3268=LIST!$F$30,0,IFERROR(((VLOOKUP(E3268,'TRAINING CODE'!B:D,3,FALSE)*MIN(D3268,8))),LIST!$A$76)))))))</f>
        <v/>
      </c>
      <c r="L3268" s="183" t="str">
        <f>IF(B3268="","",IF('CLAIM FORM'!$M$7="",LIST!$A$77,IFERROR(VLOOKUP(B3268,'PHR (Project Hourly Rate)'!B:G,6,FALSE),LIST!$A$78)))</f>
        <v/>
      </c>
    </row>
    <row r="3269" spans="1:12" ht="36" customHeight="1">
      <c r="A3269" s="184">
        <v>3267</v>
      </c>
      <c r="B3269" s="46"/>
      <c r="C3269" s="47"/>
      <c r="D3269" s="48"/>
      <c r="E3269" s="49"/>
      <c r="F3269" s="49"/>
      <c r="G3269" s="41" t="str">
        <f>IF(C3269="","",VLOOKUP(WEEKDAY(C3269),LIST!$A$15:$B$21,2,FALSE))</f>
        <v/>
      </c>
      <c r="H3269" s="42" t="str">
        <f>IF(B3269="","",IF(L3269=LIST!$A$80,LIST!$A$78,IF(L3269=LIST!$A$81,LIST!$A$78,IF(L3269=LIST!$A$82,LIST!$A$78,IF(IFERROR(VLOOKUP(B3269,'PHR (Project Hourly Rate)'!B:G,6,FALSE),LIST!$A$78)=0,LIST!$A$79,L3269)))))</f>
        <v/>
      </c>
      <c r="I3269" s="42" t="str">
        <f>IF(B3269="","",IF(L3269=LIST!$A$75,"",IF(K3269=LIST!$A$76,LIST!$A$76,IF(L3269=LIST!$A$77,"",IF(L3269=LIST!$A$78,"",IF(L3269=LIST!$A$80,"",IF(L3269=LIST!$A$72,"",IF(L3269=LIST!$A$73,"",IF(L3269=LIST!$A$81,"",IF(L3269=LIST!$A$82,"",IF(L3269=LIST!$A$79,"",IF(K3269=LIST!$A$75,LIST!$A$75,ROUND(J3269*L3269,2)))))))))))))</f>
        <v/>
      </c>
      <c r="J3269" s="43">
        <f>IF(D3269="",0,IF(K3269=LIST!$A$75,0,IF(K3269=LIST!$A$76,0,IF(K3269=LIST!$A$77,0,IF(K3269=LIST!$A$78,0,(MIN(D3269,8)-K3269))))))</f>
        <v>0</v>
      </c>
      <c r="K3269" s="185" t="str">
        <f>IF(D3269="","",IF('CLAIM FORM'!$M$7="",0,IF(L3269=LIST!$A$78,0,IF('CLAIM FORM'!$M$7="R&amp;D",0,IF(E3269="",LIST!$A$75,IF(F3269=LIST!$F$30,0,IFERROR(((VLOOKUP(E3269,'TRAINING CODE'!B:D,3,FALSE)*MIN(D3269,8))),LIST!$A$76)))))))</f>
        <v/>
      </c>
      <c r="L3269" s="183" t="str">
        <f>IF(B3269="","",IF('CLAIM FORM'!$M$7="",LIST!$A$77,IFERROR(VLOOKUP(B3269,'PHR (Project Hourly Rate)'!B:G,6,FALSE),LIST!$A$78)))</f>
        <v/>
      </c>
    </row>
    <row r="3270" spans="1:12" ht="36" customHeight="1">
      <c r="A3270" s="184">
        <v>3268</v>
      </c>
      <c r="B3270" s="46"/>
      <c r="C3270" s="47"/>
      <c r="D3270" s="48"/>
      <c r="E3270" s="49"/>
      <c r="F3270" s="49"/>
      <c r="G3270" s="41" t="str">
        <f>IF(C3270="","",VLOOKUP(WEEKDAY(C3270),LIST!$A$15:$B$21,2,FALSE))</f>
        <v/>
      </c>
      <c r="H3270" s="42" t="str">
        <f>IF(B3270="","",IF(L3270=LIST!$A$80,LIST!$A$78,IF(L3270=LIST!$A$81,LIST!$A$78,IF(L3270=LIST!$A$82,LIST!$A$78,IF(IFERROR(VLOOKUP(B3270,'PHR (Project Hourly Rate)'!B:G,6,FALSE),LIST!$A$78)=0,LIST!$A$79,L3270)))))</f>
        <v/>
      </c>
      <c r="I3270" s="42" t="str">
        <f>IF(B3270="","",IF(L3270=LIST!$A$75,"",IF(K3270=LIST!$A$76,LIST!$A$76,IF(L3270=LIST!$A$77,"",IF(L3270=LIST!$A$78,"",IF(L3270=LIST!$A$80,"",IF(L3270=LIST!$A$72,"",IF(L3270=LIST!$A$73,"",IF(L3270=LIST!$A$81,"",IF(L3270=LIST!$A$82,"",IF(L3270=LIST!$A$79,"",IF(K3270=LIST!$A$75,LIST!$A$75,ROUND(J3270*L3270,2)))))))))))))</f>
        <v/>
      </c>
      <c r="J3270" s="43">
        <f>IF(D3270="",0,IF(K3270=LIST!$A$75,0,IF(K3270=LIST!$A$76,0,IF(K3270=LIST!$A$77,0,IF(K3270=LIST!$A$78,0,(MIN(D3270,8)-K3270))))))</f>
        <v>0</v>
      </c>
      <c r="K3270" s="185" t="str">
        <f>IF(D3270="","",IF('CLAIM FORM'!$M$7="",0,IF(L3270=LIST!$A$78,0,IF('CLAIM FORM'!$M$7="R&amp;D",0,IF(E3270="",LIST!$A$75,IF(F3270=LIST!$F$30,0,IFERROR(((VLOOKUP(E3270,'TRAINING CODE'!B:D,3,FALSE)*MIN(D3270,8))),LIST!$A$76)))))))</f>
        <v/>
      </c>
      <c r="L3270" s="183" t="str">
        <f>IF(B3270="","",IF('CLAIM FORM'!$M$7="",LIST!$A$77,IFERROR(VLOOKUP(B3270,'PHR (Project Hourly Rate)'!B:G,6,FALSE),LIST!$A$78)))</f>
        <v/>
      </c>
    </row>
    <row r="3271" spans="1:12" ht="36" customHeight="1">
      <c r="A3271" s="184">
        <v>3269</v>
      </c>
      <c r="B3271" s="46"/>
      <c r="C3271" s="47"/>
      <c r="D3271" s="48"/>
      <c r="E3271" s="49"/>
      <c r="F3271" s="49"/>
      <c r="G3271" s="41" t="str">
        <f>IF(C3271="","",VLOOKUP(WEEKDAY(C3271),LIST!$A$15:$B$21,2,FALSE))</f>
        <v/>
      </c>
      <c r="H3271" s="42" t="str">
        <f>IF(B3271="","",IF(L3271=LIST!$A$80,LIST!$A$78,IF(L3271=LIST!$A$81,LIST!$A$78,IF(L3271=LIST!$A$82,LIST!$A$78,IF(IFERROR(VLOOKUP(B3271,'PHR (Project Hourly Rate)'!B:G,6,FALSE),LIST!$A$78)=0,LIST!$A$79,L3271)))))</f>
        <v/>
      </c>
      <c r="I3271" s="42" t="str">
        <f>IF(B3271="","",IF(L3271=LIST!$A$75,"",IF(K3271=LIST!$A$76,LIST!$A$76,IF(L3271=LIST!$A$77,"",IF(L3271=LIST!$A$78,"",IF(L3271=LIST!$A$80,"",IF(L3271=LIST!$A$72,"",IF(L3271=LIST!$A$73,"",IF(L3271=LIST!$A$81,"",IF(L3271=LIST!$A$82,"",IF(L3271=LIST!$A$79,"",IF(K3271=LIST!$A$75,LIST!$A$75,ROUND(J3271*L3271,2)))))))))))))</f>
        <v/>
      </c>
      <c r="J3271" s="43">
        <f>IF(D3271="",0,IF(K3271=LIST!$A$75,0,IF(K3271=LIST!$A$76,0,IF(K3271=LIST!$A$77,0,IF(K3271=LIST!$A$78,0,(MIN(D3271,8)-K3271))))))</f>
        <v>0</v>
      </c>
      <c r="K3271" s="185" t="str">
        <f>IF(D3271="","",IF('CLAIM FORM'!$M$7="",0,IF(L3271=LIST!$A$78,0,IF('CLAIM FORM'!$M$7="R&amp;D",0,IF(E3271="",LIST!$A$75,IF(F3271=LIST!$F$30,0,IFERROR(((VLOOKUP(E3271,'TRAINING CODE'!B:D,3,FALSE)*MIN(D3271,8))),LIST!$A$76)))))))</f>
        <v/>
      </c>
      <c r="L3271" s="183" t="str">
        <f>IF(B3271="","",IF('CLAIM FORM'!$M$7="",LIST!$A$77,IFERROR(VLOOKUP(B3271,'PHR (Project Hourly Rate)'!B:G,6,FALSE),LIST!$A$78)))</f>
        <v/>
      </c>
    </row>
    <row r="3272" spans="1:12" ht="36" customHeight="1">
      <c r="A3272" s="184">
        <v>3270</v>
      </c>
      <c r="B3272" s="46"/>
      <c r="C3272" s="47"/>
      <c r="D3272" s="48"/>
      <c r="E3272" s="49"/>
      <c r="F3272" s="49"/>
      <c r="G3272" s="41" t="str">
        <f>IF(C3272="","",VLOOKUP(WEEKDAY(C3272),LIST!$A$15:$B$21,2,FALSE))</f>
        <v/>
      </c>
      <c r="H3272" s="42" t="str">
        <f>IF(B3272="","",IF(L3272=LIST!$A$80,LIST!$A$78,IF(L3272=LIST!$A$81,LIST!$A$78,IF(L3272=LIST!$A$82,LIST!$A$78,IF(IFERROR(VLOOKUP(B3272,'PHR (Project Hourly Rate)'!B:G,6,FALSE),LIST!$A$78)=0,LIST!$A$79,L3272)))))</f>
        <v/>
      </c>
      <c r="I3272" s="42" t="str">
        <f>IF(B3272="","",IF(L3272=LIST!$A$75,"",IF(K3272=LIST!$A$76,LIST!$A$76,IF(L3272=LIST!$A$77,"",IF(L3272=LIST!$A$78,"",IF(L3272=LIST!$A$80,"",IF(L3272=LIST!$A$72,"",IF(L3272=LIST!$A$73,"",IF(L3272=LIST!$A$81,"",IF(L3272=LIST!$A$82,"",IF(L3272=LIST!$A$79,"",IF(K3272=LIST!$A$75,LIST!$A$75,ROUND(J3272*L3272,2)))))))))))))</f>
        <v/>
      </c>
      <c r="J3272" s="43">
        <f>IF(D3272="",0,IF(K3272=LIST!$A$75,0,IF(K3272=LIST!$A$76,0,IF(K3272=LIST!$A$77,0,IF(K3272=LIST!$A$78,0,(MIN(D3272,8)-K3272))))))</f>
        <v>0</v>
      </c>
      <c r="K3272" s="185" t="str">
        <f>IF(D3272="","",IF('CLAIM FORM'!$M$7="",0,IF(L3272=LIST!$A$78,0,IF('CLAIM FORM'!$M$7="R&amp;D",0,IF(E3272="",LIST!$A$75,IF(F3272=LIST!$F$30,0,IFERROR(((VLOOKUP(E3272,'TRAINING CODE'!B:D,3,FALSE)*MIN(D3272,8))),LIST!$A$76)))))))</f>
        <v/>
      </c>
      <c r="L3272" s="183" t="str">
        <f>IF(B3272="","",IF('CLAIM FORM'!$M$7="",LIST!$A$77,IFERROR(VLOOKUP(B3272,'PHR (Project Hourly Rate)'!B:G,6,FALSE),LIST!$A$78)))</f>
        <v/>
      </c>
    </row>
    <row r="3273" spans="1:12" ht="36" customHeight="1">
      <c r="A3273" s="184">
        <v>3271</v>
      </c>
      <c r="B3273" s="46"/>
      <c r="C3273" s="47"/>
      <c r="D3273" s="48"/>
      <c r="E3273" s="49"/>
      <c r="F3273" s="49"/>
      <c r="G3273" s="41" t="str">
        <f>IF(C3273="","",VLOOKUP(WEEKDAY(C3273),LIST!$A$15:$B$21,2,FALSE))</f>
        <v/>
      </c>
      <c r="H3273" s="42" t="str">
        <f>IF(B3273="","",IF(L3273=LIST!$A$80,LIST!$A$78,IF(L3273=LIST!$A$81,LIST!$A$78,IF(L3273=LIST!$A$82,LIST!$A$78,IF(IFERROR(VLOOKUP(B3273,'PHR (Project Hourly Rate)'!B:G,6,FALSE),LIST!$A$78)=0,LIST!$A$79,L3273)))))</f>
        <v/>
      </c>
      <c r="I3273" s="42" t="str">
        <f>IF(B3273="","",IF(L3273=LIST!$A$75,"",IF(K3273=LIST!$A$76,LIST!$A$76,IF(L3273=LIST!$A$77,"",IF(L3273=LIST!$A$78,"",IF(L3273=LIST!$A$80,"",IF(L3273=LIST!$A$72,"",IF(L3273=LIST!$A$73,"",IF(L3273=LIST!$A$81,"",IF(L3273=LIST!$A$82,"",IF(L3273=LIST!$A$79,"",IF(K3273=LIST!$A$75,LIST!$A$75,ROUND(J3273*L3273,2)))))))))))))</f>
        <v/>
      </c>
      <c r="J3273" s="43">
        <f>IF(D3273="",0,IF(K3273=LIST!$A$75,0,IF(K3273=LIST!$A$76,0,IF(K3273=LIST!$A$77,0,IF(K3273=LIST!$A$78,0,(MIN(D3273,8)-K3273))))))</f>
        <v>0</v>
      </c>
      <c r="K3273" s="185" t="str">
        <f>IF(D3273="","",IF('CLAIM FORM'!$M$7="",0,IF(L3273=LIST!$A$78,0,IF('CLAIM FORM'!$M$7="R&amp;D",0,IF(E3273="",LIST!$A$75,IF(F3273=LIST!$F$30,0,IFERROR(((VLOOKUP(E3273,'TRAINING CODE'!B:D,3,FALSE)*MIN(D3273,8))),LIST!$A$76)))))))</f>
        <v/>
      </c>
      <c r="L3273" s="183" t="str">
        <f>IF(B3273="","",IF('CLAIM FORM'!$M$7="",LIST!$A$77,IFERROR(VLOOKUP(B3273,'PHR (Project Hourly Rate)'!B:G,6,FALSE),LIST!$A$78)))</f>
        <v/>
      </c>
    </row>
    <row r="3274" spans="1:12" ht="36" customHeight="1">
      <c r="A3274" s="184">
        <v>3272</v>
      </c>
      <c r="B3274" s="46"/>
      <c r="C3274" s="47"/>
      <c r="D3274" s="48"/>
      <c r="E3274" s="49"/>
      <c r="F3274" s="49"/>
      <c r="G3274" s="41" t="str">
        <f>IF(C3274="","",VLOOKUP(WEEKDAY(C3274),LIST!$A$15:$B$21,2,FALSE))</f>
        <v/>
      </c>
      <c r="H3274" s="42" t="str">
        <f>IF(B3274="","",IF(L3274=LIST!$A$80,LIST!$A$78,IF(L3274=LIST!$A$81,LIST!$A$78,IF(L3274=LIST!$A$82,LIST!$A$78,IF(IFERROR(VLOOKUP(B3274,'PHR (Project Hourly Rate)'!B:G,6,FALSE),LIST!$A$78)=0,LIST!$A$79,L3274)))))</f>
        <v/>
      </c>
      <c r="I3274" s="42" t="str">
        <f>IF(B3274="","",IF(L3274=LIST!$A$75,"",IF(K3274=LIST!$A$76,LIST!$A$76,IF(L3274=LIST!$A$77,"",IF(L3274=LIST!$A$78,"",IF(L3274=LIST!$A$80,"",IF(L3274=LIST!$A$72,"",IF(L3274=LIST!$A$73,"",IF(L3274=LIST!$A$81,"",IF(L3274=LIST!$A$82,"",IF(L3274=LIST!$A$79,"",IF(K3274=LIST!$A$75,LIST!$A$75,ROUND(J3274*L3274,2)))))))))))))</f>
        <v/>
      </c>
      <c r="J3274" s="43">
        <f>IF(D3274="",0,IF(K3274=LIST!$A$75,0,IF(K3274=LIST!$A$76,0,IF(K3274=LIST!$A$77,0,IF(K3274=LIST!$A$78,0,(MIN(D3274,8)-K3274))))))</f>
        <v>0</v>
      </c>
      <c r="K3274" s="185" t="str">
        <f>IF(D3274="","",IF('CLAIM FORM'!$M$7="",0,IF(L3274=LIST!$A$78,0,IF('CLAIM FORM'!$M$7="R&amp;D",0,IF(E3274="",LIST!$A$75,IF(F3274=LIST!$F$30,0,IFERROR(((VLOOKUP(E3274,'TRAINING CODE'!B:D,3,FALSE)*MIN(D3274,8))),LIST!$A$76)))))))</f>
        <v/>
      </c>
      <c r="L3274" s="183" t="str">
        <f>IF(B3274="","",IF('CLAIM FORM'!$M$7="",LIST!$A$77,IFERROR(VLOOKUP(B3274,'PHR (Project Hourly Rate)'!B:G,6,FALSE),LIST!$A$78)))</f>
        <v/>
      </c>
    </row>
    <row r="3275" spans="1:12" ht="36" customHeight="1">
      <c r="A3275" s="184">
        <v>3273</v>
      </c>
      <c r="B3275" s="46"/>
      <c r="C3275" s="47"/>
      <c r="D3275" s="48"/>
      <c r="E3275" s="49"/>
      <c r="F3275" s="49"/>
      <c r="G3275" s="41" t="str">
        <f>IF(C3275="","",VLOOKUP(WEEKDAY(C3275),LIST!$A$15:$B$21,2,FALSE))</f>
        <v/>
      </c>
      <c r="H3275" s="42" t="str">
        <f>IF(B3275="","",IF(L3275=LIST!$A$80,LIST!$A$78,IF(L3275=LIST!$A$81,LIST!$A$78,IF(L3275=LIST!$A$82,LIST!$A$78,IF(IFERROR(VLOOKUP(B3275,'PHR (Project Hourly Rate)'!B:G,6,FALSE),LIST!$A$78)=0,LIST!$A$79,L3275)))))</f>
        <v/>
      </c>
      <c r="I3275" s="42" t="str">
        <f>IF(B3275="","",IF(L3275=LIST!$A$75,"",IF(K3275=LIST!$A$76,LIST!$A$76,IF(L3275=LIST!$A$77,"",IF(L3275=LIST!$A$78,"",IF(L3275=LIST!$A$80,"",IF(L3275=LIST!$A$72,"",IF(L3275=LIST!$A$73,"",IF(L3275=LIST!$A$81,"",IF(L3275=LIST!$A$82,"",IF(L3275=LIST!$A$79,"",IF(K3275=LIST!$A$75,LIST!$A$75,ROUND(J3275*L3275,2)))))))))))))</f>
        <v/>
      </c>
      <c r="J3275" s="43">
        <f>IF(D3275="",0,IF(K3275=LIST!$A$75,0,IF(K3275=LIST!$A$76,0,IF(K3275=LIST!$A$77,0,IF(K3275=LIST!$A$78,0,(MIN(D3275,8)-K3275))))))</f>
        <v>0</v>
      </c>
      <c r="K3275" s="185" t="str">
        <f>IF(D3275="","",IF('CLAIM FORM'!$M$7="",0,IF(L3275=LIST!$A$78,0,IF('CLAIM FORM'!$M$7="R&amp;D",0,IF(E3275="",LIST!$A$75,IF(F3275=LIST!$F$30,0,IFERROR(((VLOOKUP(E3275,'TRAINING CODE'!B:D,3,FALSE)*MIN(D3275,8))),LIST!$A$76)))))))</f>
        <v/>
      </c>
      <c r="L3275" s="183" t="str">
        <f>IF(B3275="","",IF('CLAIM FORM'!$M$7="",LIST!$A$77,IFERROR(VLOOKUP(B3275,'PHR (Project Hourly Rate)'!B:G,6,FALSE),LIST!$A$78)))</f>
        <v/>
      </c>
    </row>
    <row r="3276" spans="1:12" ht="36" customHeight="1">
      <c r="A3276" s="184">
        <v>3274</v>
      </c>
      <c r="B3276" s="46"/>
      <c r="C3276" s="47"/>
      <c r="D3276" s="48"/>
      <c r="E3276" s="49"/>
      <c r="F3276" s="49"/>
      <c r="G3276" s="41" t="str">
        <f>IF(C3276="","",VLOOKUP(WEEKDAY(C3276),LIST!$A$15:$B$21,2,FALSE))</f>
        <v/>
      </c>
      <c r="H3276" s="42" t="str">
        <f>IF(B3276="","",IF(L3276=LIST!$A$80,LIST!$A$78,IF(L3276=LIST!$A$81,LIST!$A$78,IF(L3276=LIST!$A$82,LIST!$A$78,IF(IFERROR(VLOOKUP(B3276,'PHR (Project Hourly Rate)'!B:G,6,FALSE),LIST!$A$78)=0,LIST!$A$79,L3276)))))</f>
        <v/>
      </c>
      <c r="I3276" s="42" t="str">
        <f>IF(B3276="","",IF(L3276=LIST!$A$75,"",IF(K3276=LIST!$A$76,LIST!$A$76,IF(L3276=LIST!$A$77,"",IF(L3276=LIST!$A$78,"",IF(L3276=LIST!$A$80,"",IF(L3276=LIST!$A$72,"",IF(L3276=LIST!$A$73,"",IF(L3276=LIST!$A$81,"",IF(L3276=LIST!$A$82,"",IF(L3276=LIST!$A$79,"",IF(K3276=LIST!$A$75,LIST!$A$75,ROUND(J3276*L3276,2)))))))))))))</f>
        <v/>
      </c>
      <c r="J3276" s="43">
        <f>IF(D3276="",0,IF(K3276=LIST!$A$75,0,IF(K3276=LIST!$A$76,0,IF(K3276=LIST!$A$77,0,IF(K3276=LIST!$A$78,0,(MIN(D3276,8)-K3276))))))</f>
        <v>0</v>
      </c>
      <c r="K3276" s="185" t="str">
        <f>IF(D3276="","",IF('CLAIM FORM'!$M$7="",0,IF(L3276=LIST!$A$78,0,IF('CLAIM FORM'!$M$7="R&amp;D",0,IF(E3276="",LIST!$A$75,IF(F3276=LIST!$F$30,0,IFERROR(((VLOOKUP(E3276,'TRAINING CODE'!B:D,3,FALSE)*MIN(D3276,8))),LIST!$A$76)))))))</f>
        <v/>
      </c>
      <c r="L3276" s="183" t="str">
        <f>IF(B3276="","",IF('CLAIM FORM'!$M$7="",LIST!$A$77,IFERROR(VLOOKUP(B3276,'PHR (Project Hourly Rate)'!B:G,6,FALSE),LIST!$A$78)))</f>
        <v/>
      </c>
    </row>
    <row r="3277" spans="1:12" ht="36" customHeight="1">
      <c r="A3277" s="184">
        <v>3275</v>
      </c>
      <c r="B3277" s="46"/>
      <c r="C3277" s="47"/>
      <c r="D3277" s="48"/>
      <c r="E3277" s="49"/>
      <c r="F3277" s="49"/>
      <c r="G3277" s="41" t="str">
        <f>IF(C3277="","",VLOOKUP(WEEKDAY(C3277),LIST!$A$15:$B$21,2,FALSE))</f>
        <v/>
      </c>
      <c r="H3277" s="42" t="str">
        <f>IF(B3277="","",IF(L3277=LIST!$A$80,LIST!$A$78,IF(L3277=LIST!$A$81,LIST!$A$78,IF(L3277=LIST!$A$82,LIST!$A$78,IF(IFERROR(VLOOKUP(B3277,'PHR (Project Hourly Rate)'!B:G,6,FALSE),LIST!$A$78)=0,LIST!$A$79,L3277)))))</f>
        <v/>
      </c>
      <c r="I3277" s="42" t="str">
        <f>IF(B3277="","",IF(L3277=LIST!$A$75,"",IF(K3277=LIST!$A$76,LIST!$A$76,IF(L3277=LIST!$A$77,"",IF(L3277=LIST!$A$78,"",IF(L3277=LIST!$A$80,"",IF(L3277=LIST!$A$72,"",IF(L3277=LIST!$A$73,"",IF(L3277=LIST!$A$81,"",IF(L3277=LIST!$A$82,"",IF(L3277=LIST!$A$79,"",IF(K3277=LIST!$A$75,LIST!$A$75,ROUND(J3277*L3277,2)))))))))))))</f>
        <v/>
      </c>
      <c r="J3277" s="43">
        <f>IF(D3277="",0,IF(K3277=LIST!$A$75,0,IF(K3277=LIST!$A$76,0,IF(K3277=LIST!$A$77,0,IF(K3277=LIST!$A$78,0,(MIN(D3277,8)-K3277))))))</f>
        <v>0</v>
      </c>
      <c r="K3277" s="185" t="str">
        <f>IF(D3277="","",IF('CLAIM FORM'!$M$7="",0,IF(L3277=LIST!$A$78,0,IF('CLAIM FORM'!$M$7="R&amp;D",0,IF(E3277="",LIST!$A$75,IF(F3277=LIST!$F$30,0,IFERROR(((VLOOKUP(E3277,'TRAINING CODE'!B:D,3,FALSE)*MIN(D3277,8))),LIST!$A$76)))))))</f>
        <v/>
      </c>
      <c r="L3277" s="183" t="str">
        <f>IF(B3277="","",IF('CLAIM FORM'!$M$7="",LIST!$A$77,IFERROR(VLOOKUP(B3277,'PHR (Project Hourly Rate)'!B:G,6,FALSE),LIST!$A$78)))</f>
        <v/>
      </c>
    </row>
    <row r="3278" spans="1:12" ht="36" customHeight="1">
      <c r="A3278" s="184">
        <v>3276</v>
      </c>
      <c r="B3278" s="46"/>
      <c r="C3278" s="47"/>
      <c r="D3278" s="48"/>
      <c r="E3278" s="49"/>
      <c r="F3278" s="49"/>
      <c r="G3278" s="41" t="str">
        <f>IF(C3278="","",VLOOKUP(WEEKDAY(C3278),LIST!$A$15:$B$21,2,FALSE))</f>
        <v/>
      </c>
      <c r="H3278" s="42" t="str">
        <f>IF(B3278="","",IF(L3278=LIST!$A$80,LIST!$A$78,IF(L3278=LIST!$A$81,LIST!$A$78,IF(L3278=LIST!$A$82,LIST!$A$78,IF(IFERROR(VLOOKUP(B3278,'PHR (Project Hourly Rate)'!B:G,6,FALSE),LIST!$A$78)=0,LIST!$A$79,L3278)))))</f>
        <v/>
      </c>
      <c r="I3278" s="42" t="str">
        <f>IF(B3278="","",IF(L3278=LIST!$A$75,"",IF(K3278=LIST!$A$76,LIST!$A$76,IF(L3278=LIST!$A$77,"",IF(L3278=LIST!$A$78,"",IF(L3278=LIST!$A$80,"",IF(L3278=LIST!$A$72,"",IF(L3278=LIST!$A$73,"",IF(L3278=LIST!$A$81,"",IF(L3278=LIST!$A$82,"",IF(L3278=LIST!$A$79,"",IF(K3278=LIST!$A$75,LIST!$A$75,ROUND(J3278*L3278,2)))))))))))))</f>
        <v/>
      </c>
      <c r="J3278" s="43">
        <f>IF(D3278="",0,IF(K3278=LIST!$A$75,0,IF(K3278=LIST!$A$76,0,IF(K3278=LIST!$A$77,0,IF(K3278=LIST!$A$78,0,(MIN(D3278,8)-K3278))))))</f>
        <v>0</v>
      </c>
      <c r="K3278" s="185" t="str">
        <f>IF(D3278="","",IF('CLAIM FORM'!$M$7="",0,IF(L3278=LIST!$A$78,0,IF('CLAIM FORM'!$M$7="R&amp;D",0,IF(E3278="",LIST!$A$75,IF(F3278=LIST!$F$30,0,IFERROR(((VLOOKUP(E3278,'TRAINING CODE'!B:D,3,FALSE)*MIN(D3278,8))),LIST!$A$76)))))))</f>
        <v/>
      </c>
      <c r="L3278" s="183" t="str">
        <f>IF(B3278="","",IF('CLAIM FORM'!$M$7="",LIST!$A$77,IFERROR(VLOOKUP(B3278,'PHR (Project Hourly Rate)'!B:G,6,FALSE),LIST!$A$78)))</f>
        <v/>
      </c>
    </row>
    <row r="3279" spans="1:12" ht="36" customHeight="1">
      <c r="A3279" s="184">
        <v>3277</v>
      </c>
      <c r="B3279" s="46"/>
      <c r="C3279" s="47"/>
      <c r="D3279" s="48"/>
      <c r="E3279" s="49"/>
      <c r="F3279" s="49"/>
      <c r="G3279" s="41" t="str">
        <f>IF(C3279="","",VLOOKUP(WEEKDAY(C3279),LIST!$A$15:$B$21,2,FALSE))</f>
        <v/>
      </c>
      <c r="H3279" s="42" t="str">
        <f>IF(B3279="","",IF(L3279=LIST!$A$80,LIST!$A$78,IF(L3279=LIST!$A$81,LIST!$A$78,IF(L3279=LIST!$A$82,LIST!$A$78,IF(IFERROR(VLOOKUP(B3279,'PHR (Project Hourly Rate)'!B:G,6,FALSE),LIST!$A$78)=0,LIST!$A$79,L3279)))))</f>
        <v/>
      </c>
      <c r="I3279" s="42" t="str">
        <f>IF(B3279="","",IF(L3279=LIST!$A$75,"",IF(K3279=LIST!$A$76,LIST!$A$76,IF(L3279=LIST!$A$77,"",IF(L3279=LIST!$A$78,"",IF(L3279=LIST!$A$80,"",IF(L3279=LIST!$A$72,"",IF(L3279=LIST!$A$73,"",IF(L3279=LIST!$A$81,"",IF(L3279=LIST!$A$82,"",IF(L3279=LIST!$A$79,"",IF(K3279=LIST!$A$75,LIST!$A$75,ROUND(J3279*L3279,2)))))))))))))</f>
        <v/>
      </c>
      <c r="J3279" s="43">
        <f>IF(D3279="",0,IF(K3279=LIST!$A$75,0,IF(K3279=LIST!$A$76,0,IF(K3279=LIST!$A$77,0,IF(K3279=LIST!$A$78,0,(MIN(D3279,8)-K3279))))))</f>
        <v>0</v>
      </c>
      <c r="K3279" s="185" t="str">
        <f>IF(D3279="","",IF('CLAIM FORM'!$M$7="",0,IF(L3279=LIST!$A$78,0,IF('CLAIM FORM'!$M$7="R&amp;D",0,IF(E3279="",LIST!$A$75,IF(F3279=LIST!$F$30,0,IFERROR(((VLOOKUP(E3279,'TRAINING CODE'!B:D,3,FALSE)*MIN(D3279,8))),LIST!$A$76)))))))</f>
        <v/>
      </c>
      <c r="L3279" s="183" t="str">
        <f>IF(B3279="","",IF('CLAIM FORM'!$M$7="",LIST!$A$77,IFERROR(VLOOKUP(B3279,'PHR (Project Hourly Rate)'!B:G,6,FALSE),LIST!$A$78)))</f>
        <v/>
      </c>
    </row>
    <row r="3280" spans="1:12" ht="36" customHeight="1">
      <c r="A3280" s="184">
        <v>3278</v>
      </c>
      <c r="B3280" s="46"/>
      <c r="C3280" s="47"/>
      <c r="D3280" s="48"/>
      <c r="E3280" s="49"/>
      <c r="F3280" s="49"/>
      <c r="G3280" s="41" t="str">
        <f>IF(C3280="","",VLOOKUP(WEEKDAY(C3280),LIST!$A$15:$B$21,2,FALSE))</f>
        <v/>
      </c>
      <c r="H3280" s="42" t="str">
        <f>IF(B3280="","",IF(L3280=LIST!$A$80,LIST!$A$78,IF(L3280=LIST!$A$81,LIST!$A$78,IF(L3280=LIST!$A$82,LIST!$A$78,IF(IFERROR(VLOOKUP(B3280,'PHR (Project Hourly Rate)'!B:G,6,FALSE),LIST!$A$78)=0,LIST!$A$79,L3280)))))</f>
        <v/>
      </c>
      <c r="I3280" s="42" t="str">
        <f>IF(B3280="","",IF(L3280=LIST!$A$75,"",IF(K3280=LIST!$A$76,LIST!$A$76,IF(L3280=LIST!$A$77,"",IF(L3280=LIST!$A$78,"",IF(L3280=LIST!$A$80,"",IF(L3280=LIST!$A$72,"",IF(L3280=LIST!$A$73,"",IF(L3280=LIST!$A$81,"",IF(L3280=LIST!$A$82,"",IF(L3280=LIST!$A$79,"",IF(K3280=LIST!$A$75,LIST!$A$75,ROUND(J3280*L3280,2)))))))))))))</f>
        <v/>
      </c>
      <c r="J3280" s="43">
        <f>IF(D3280="",0,IF(K3280=LIST!$A$75,0,IF(K3280=LIST!$A$76,0,IF(K3280=LIST!$A$77,0,IF(K3280=LIST!$A$78,0,(MIN(D3280,8)-K3280))))))</f>
        <v>0</v>
      </c>
      <c r="K3280" s="185" t="str">
        <f>IF(D3280="","",IF('CLAIM FORM'!$M$7="",0,IF(L3280=LIST!$A$78,0,IF('CLAIM FORM'!$M$7="R&amp;D",0,IF(E3280="",LIST!$A$75,IF(F3280=LIST!$F$30,0,IFERROR(((VLOOKUP(E3280,'TRAINING CODE'!B:D,3,FALSE)*MIN(D3280,8))),LIST!$A$76)))))))</f>
        <v/>
      </c>
      <c r="L3280" s="183" t="str">
        <f>IF(B3280="","",IF('CLAIM FORM'!$M$7="",LIST!$A$77,IFERROR(VLOOKUP(B3280,'PHR (Project Hourly Rate)'!B:G,6,FALSE),LIST!$A$78)))</f>
        <v/>
      </c>
    </row>
    <row r="3281" spans="1:12" ht="36" customHeight="1">
      <c r="A3281" s="184">
        <v>3279</v>
      </c>
      <c r="B3281" s="46"/>
      <c r="C3281" s="47"/>
      <c r="D3281" s="48"/>
      <c r="E3281" s="49"/>
      <c r="F3281" s="49"/>
      <c r="G3281" s="41" t="str">
        <f>IF(C3281="","",VLOOKUP(WEEKDAY(C3281),LIST!$A$15:$B$21,2,FALSE))</f>
        <v/>
      </c>
      <c r="H3281" s="42" t="str">
        <f>IF(B3281="","",IF(L3281=LIST!$A$80,LIST!$A$78,IF(L3281=LIST!$A$81,LIST!$A$78,IF(L3281=LIST!$A$82,LIST!$A$78,IF(IFERROR(VLOOKUP(B3281,'PHR (Project Hourly Rate)'!B:G,6,FALSE),LIST!$A$78)=0,LIST!$A$79,L3281)))))</f>
        <v/>
      </c>
      <c r="I3281" s="42" t="str">
        <f>IF(B3281="","",IF(L3281=LIST!$A$75,"",IF(K3281=LIST!$A$76,LIST!$A$76,IF(L3281=LIST!$A$77,"",IF(L3281=LIST!$A$78,"",IF(L3281=LIST!$A$80,"",IF(L3281=LIST!$A$72,"",IF(L3281=LIST!$A$73,"",IF(L3281=LIST!$A$81,"",IF(L3281=LIST!$A$82,"",IF(L3281=LIST!$A$79,"",IF(K3281=LIST!$A$75,LIST!$A$75,ROUND(J3281*L3281,2)))))))))))))</f>
        <v/>
      </c>
      <c r="J3281" s="43">
        <f>IF(D3281="",0,IF(K3281=LIST!$A$75,0,IF(K3281=LIST!$A$76,0,IF(K3281=LIST!$A$77,0,IF(K3281=LIST!$A$78,0,(MIN(D3281,8)-K3281))))))</f>
        <v>0</v>
      </c>
      <c r="K3281" s="185" t="str">
        <f>IF(D3281="","",IF('CLAIM FORM'!$M$7="",0,IF(L3281=LIST!$A$78,0,IF('CLAIM FORM'!$M$7="R&amp;D",0,IF(E3281="",LIST!$A$75,IF(F3281=LIST!$F$30,0,IFERROR(((VLOOKUP(E3281,'TRAINING CODE'!B:D,3,FALSE)*MIN(D3281,8))),LIST!$A$76)))))))</f>
        <v/>
      </c>
      <c r="L3281" s="183" t="str">
        <f>IF(B3281="","",IF('CLAIM FORM'!$M$7="",LIST!$A$77,IFERROR(VLOOKUP(B3281,'PHR (Project Hourly Rate)'!B:G,6,FALSE),LIST!$A$78)))</f>
        <v/>
      </c>
    </row>
    <row r="3282" spans="1:12" ht="36" customHeight="1">
      <c r="A3282" s="184">
        <v>3280</v>
      </c>
      <c r="B3282" s="46"/>
      <c r="C3282" s="47"/>
      <c r="D3282" s="48"/>
      <c r="E3282" s="49"/>
      <c r="F3282" s="49"/>
      <c r="G3282" s="41" t="str">
        <f>IF(C3282="","",VLOOKUP(WEEKDAY(C3282),LIST!$A$15:$B$21,2,FALSE))</f>
        <v/>
      </c>
      <c r="H3282" s="42" t="str">
        <f>IF(B3282="","",IF(L3282=LIST!$A$80,LIST!$A$78,IF(L3282=LIST!$A$81,LIST!$A$78,IF(L3282=LIST!$A$82,LIST!$A$78,IF(IFERROR(VLOOKUP(B3282,'PHR (Project Hourly Rate)'!B:G,6,FALSE),LIST!$A$78)=0,LIST!$A$79,L3282)))))</f>
        <v/>
      </c>
      <c r="I3282" s="42" t="str">
        <f>IF(B3282="","",IF(L3282=LIST!$A$75,"",IF(K3282=LIST!$A$76,LIST!$A$76,IF(L3282=LIST!$A$77,"",IF(L3282=LIST!$A$78,"",IF(L3282=LIST!$A$80,"",IF(L3282=LIST!$A$72,"",IF(L3282=LIST!$A$73,"",IF(L3282=LIST!$A$81,"",IF(L3282=LIST!$A$82,"",IF(L3282=LIST!$A$79,"",IF(K3282=LIST!$A$75,LIST!$A$75,ROUND(J3282*L3282,2)))))))))))))</f>
        <v/>
      </c>
      <c r="J3282" s="43">
        <f>IF(D3282="",0,IF(K3282=LIST!$A$75,0,IF(K3282=LIST!$A$76,0,IF(K3282=LIST!$A$77,0,IF(K3282=LIST!$A$78,0,(MIN(D3282,8)-K3282))))))</f>
        <v>0</v>
      </c>
      <c r="K3282" s="185" t="str">
        <f>IF(D3282="","",IF('CLAIM FORM'!$M$7="",0,IF(L3282=LIST!$A$78,0,IF('CLAIM FORM'!$M$7="R&amp;D",0,IF(E3282="",LIST!$A$75,IF(F3282=LIST!$F$30,0,IFERROR(((VLOOKUP(E3282,'TRAINING CODE'!B:D,3,FALSE)*MIN(D3282,8))),LIST!$A$76)))))))</f>
        <v/>
      </c>
      <c r="L3282" s="183" t="str">
        <f>IF(B3282="","",IF('CLAIM FORM'!$M$7="",LIST!$A$77,IFERROR(VLOOKUP(B3282,'PHR (Project Hourly Rate)'!B:G,6,FALSE),LIST!$A$78)))</f>
        <v/>
      </c>
    </row>
    <row r="3283" spans="1:12" ht="36" customHeight="1">
      <c r="A3283" s="184">
        <v>3281</v>
      </c>
      <c r="B3283" s="46"/>
      <c r="C3283" s="47"/>
      <c r="D3283" s="48"/>
      <c r="E3283" s="49"/>
      <c r="F3283" s="49"/>
      <c r="G3283" s="41" t="str">
        <f>IF(C3283="","",VLOOKUP(WEEKDAY(C3283),LIST!$A$15:$B$21,2,FALSE))</f>
        <v/>
      </c>
      <c r="H3283" s="42" t="str">
        <f>IF(B3283="","",IF(L3283=LIST!$A$80,LIST!$A$78,IF(L3283=LIST!$A$81,LIST!$A$78,IF(L3283=LIST!$A$82,LIST!$A$78,IF(IFERROR(VLOOKUP(B3283,'PHR (Project Hourly Rate)'!B:G,6,FALSE),LIST!$A$78)=0,LIST!$A$79,L3283)))))</f>
        <v/>
      </c>
      <c r="I3283" s="42" t="str">
        <f>IF(B3283="","",IF(L3283=LIST!$A$75,"",IF(K3283=LIST!$A$76,LIST!$A$76,IF(L3283=LIST!$A$77,"",IF(L3283=LIST!$A$78,"",IF(L3283=LIST!$A$80,"",IF(L3283=LIST!$A$72,"",IF(L3283=LIST!$A$73,"",IF(L3283=LIST!$A$81,"",IF(L3283=LIST!$A$82,"",IF(L3283=LIST!$A$79,"",IF(K3283=LIST!$A$75,LIST!$A$75,ROUND(J3283*L3283,2)))))))))))))</f>
        <v/>
      </c>
      <c r="J3283" s="43">
        <f>IF(D3283="",0,IF(K3283=LIST!$A$75,0,IF(K3283=LIST!$A$76,0,IF(K3283=LIST!$A$77,0,IF(K3283=LIST!$A$78,0,(MIN(D3283,8)-K3283))))))</f>
        <v>0</v>
      </c>
      <c r="K3283" s="185" t="str">
        <f>IF(D3283="","",IF('CLAIM FORM'!$M$7="",0,IF(L3283=LIST!$A$78,0,IF('CLAIM FORM'!$M$7="R&amp;D",0,IF(E3283="",LIST!$A$75,IF(F3283=LIST!$F$30,0,IFERROR(((VLOOKUP(E3283,'TRAINING CODE'!B:D,3,FALSE)*MIN(D3283,8))),LIST!$A$76)))))))</f>
        <v/>
      </c>
      <c r="L3283" s="183" t="str">
        <f>IF(B3283="","",IF('CLAIM FORM'!$M$7="",LIST!$A$77,IFERROR(VLOOKUP(B3283,'PHR (Project Hourly Rate)'!B:G,6,FALSE),LIST!$A$78)))</f>
        <v/>
      </c>
    </row>
    <row r="3284" spans="1:12" ht="36" customHeight="1">
      <c r="A3284" s="184">
        <v>3282</v>
      </c>
      <c r="B3284" s="46"/>
      <c r="C3284" s="47"/>
      <c r="D3284" s="48"/>
      <c r="E3284" s="49"/>
      <c r="F3284" s="49"/>
      <c r="G3284" s="41" t="str">
        <f>IF(C3284="","",VLOOKUP(WEEKDAY(C3284),LIST!$A$15:$B$21,2,FALSE))</f>
        <v/>
      </c>
      <c r="H3284" s="42" t="str">
        <f>IF(B3284="","",IF(L3284=LIST!$A$80,LIST!$A$78,IF(L3284=LIST!$A$81,LIST!$A$78,IF(L3284=LIST!$A$82,LIST!$A$78,IF(IFERROR(VLOOKUP(B3284,'PHR (Project Hourly Rate)'!B:G,6,FALSE),LIST!$A$78)=0,LIST!$A$79,L3284)))))</f>
        <v/>
      </c>
      <c r="I3284" s="42" t="str">
        <f>IF(B3284="","",IF(L3284=LIST!$A$75,"",IF(K3284=LIST!$A$76,LIST!$A$76,IF(L3284=LIST!$A$77,"",IF(L3284=LIST!$A$78,"",IF(L3284=LIST!$A$80,"",IF(L3284=LIST!$A$72,"",IF(L3284=LIST!$A$73,"",IF(L3284=LIST!$A$81,"",IF(L3284=LIST!$A$82,"",IF(L3284=LIST!$A$79,"",IF(K3284=LIST!$A$75,LIST!$A$75,ROUND(J3284*L3284,2)))))))))))))</f>
        <v/>
      </c>
      <c r="J3284" s="43">
        <f>IF(D3284="",0,IF(K3284=LIST!$A$75,0,IF(K3284=LIST!$A$76,0,IF(K3284=LIST!$A$77,0,IF(K3284=LIST!$A$78,0,(MIN(D3284,8)-K3284))))))</f>
        <v>0</v>
      </c>
      <c r="K3284" s="185" t="str">
        <f>IF(D3284="","",IF('CLAIM FORM'!$M$7="",0,IF(L3284=LIST!$A$78,0,IF('CLAIM FORM'!$M$7="R&amp;D",0,IF(E3284="",LIST!$A$75,IF(F3284=LIST!$F$30,0,IFERROR(((VLOOKUP(E3284,'TRAINING CODE'!B:D,3,FALSE)*MIN(D3284,8))),LIST!$A$76)))))))</f>
        <v/>
      </c>
      <c r="L3284" s="183" t="str">
        <f>IF(B3284="","",IF('CLAIM FORM'!$M$7="",LIST!$A$77,IFERROR(VLOOKUP(B3284,'PHR (Project Hourly Rate)'!B:G,6,FALSE),LIST!$A$78)))</f>
        <v/>
      </c>
    </row>
    <row r="3285" spans="1:12" ht="36" customHeight="1">
      <c r="A3285" s="184">
        <v>3283</v>
      </c>
      <c r="B3285" s="46"/>
      <c r="C3285" s="47"/>
      <c r="D3285" s="48"/>
      <c r="E3285" s="49"/>
      <c r="F3285" s="49"/>
      <c r="G3285" s="41" t="str">
        <f>IF(C3285="","",VLOOKUP(WEEKDAY(C3285),LIST!$A$15:$B$21,2,FALSE))</f>
        <v/>
      </c>
      <c r="H3285" s="42" t="str">
        <f>IF(B3285="","",IF(L3285=LIST!$A$80,LIST!$A$78,IF(L3285=LIST!$A$81,LIST!$A$78,IF(L3285=LIST!$A$82,LIST!$A$78,IF(IFERROR(VLOOKUP(B3285,'PHR (Project Hourly Rate)'!B:G,6,FALSE),LIST!$A$78)=0,LIST!$A$79,L3285)))))</f>
        <v/>
      </c>
      <c r="I3285" s="42" t="str">
        <f>IF(B3285="","",IF(L3285=LIST!$A$75,"",IF(K3285=LIST!$A$76,LIST!$A$76,IF(L3285=LIST!$A$77,"",IF(L3285=LIST!$A$78,"",IF(L3285=LIST!$A$80,"",IF(L3285=LIST!$A$72,"",IF(L3285=LIST!$A$73,"",IF(L3285=LIST!$A$81,"",IF(L3285=LIST!$A$82,"",IF(L3285=LIST!$A$79,"",IF(K3285=LIST!$A$75,LIST!$A$75,ROUND(J3285*L3285,2)))))))))))))</f>
        <v/>
      </c>
      <c r="J3285" s="43">
        <f>IF(D3285="",0,IF(K3285=LIST!$A$75,0,IF(K3285=LIST!$A$76,0,IF(K3285=LIST!$A$77,0,IF(K3285=LIST!$A$78,0,(MIN(D3285,8)-K3285))))))</f>
        <v>0</v>
      </c>
      <c r="K3285" s="185" t="str">
        <f>IF(D3285="","",IF('CLAIM FORM'!$M$7="",0,IF(L3285=LIST!$A$78,0,IF('CLAIM FORM'!$M$7="R&amp;D",0,IF(E3285="",LIST!$A$75,IF(F3285=LIST!$F$30,0,IFERROR(((VLOOKUP(E3285,'TRAINING CODE'!B:D,3,FALSE)*MIN(D3285,8))),LIST!$A$76)))))))</f>
        <v/>
      </c>
      <c r="L3285" s="183" t="str">
        <f>IF(B3285="","",IF('CLAIM FORM'!$M$7="",LIST!$A$77,IFERROR(VLOOKUP(B3285,'PHR (Project Hourly Rate)'!B:G,6,FALSE),LIST!$A$78)))</f>
        <v/>
      </c>
    </row>
    <row r="3286" spans="1:12" ht="36" customHeight="1">
      <c r="A3286" s="184">
        <v>3284</v>
      </c>
      <c r="B3286" s="46"/>
      <c r="C3286" s="47"/>
      <c r="D3286" s="48"/>
      <c r="E3286" s="49"/>
      <c r="F3286" s="49"/>
      <c r="G3286" s="41" t="str">
        <f>IF(C3286="","",VLOOKUP(WEEKDAY(C3286),LIST!$A$15:$B$21,2,FALSE))</f>
        <v/>
      </c>
      <c r="H3286" s="42" t="str">
        <f>IF(B3286="","",IF(L3286=LIST!$A$80,LIST!$A$78,IF(L3286=LIST!$A$81,LIST!$A$78,IF(L3286=LIST!$A$82,LIST!$A$78,IF(IFERROR(VLOOKUP(B3286,'PHR (Project Hourly Rate)'!B:G,6,FALSE),LIST!$A$78)=0,LIST!$A$79,L3286)))))</f>
        <v/>
      </c>
      <c r="I3286" s="42" t="str">
        <f>IF(B3286="","",IF(L3286=LIST!$A$75,"",IF(K3286=LIST!$A$76,LIST!$A$76,IF(L3286=LIST!$A$77,"",IF(L3286=LIST!$A$78,"",IF(L3286=LIST!$A$80,"",IF(L3286=LIST!$A$72,"",IF(L3286=LIST!$A$73,"",IF(L3286=LIST!$A$81,"",IF(L3286=LIST!$A$82,"",IF(L3286=LIST!$A$79,"",IF(K3286=LIST!$A$75,LIST!$A$75,ROUND(J3286*L3286,2)))))))))))))</f>
        <v/>
      </c>
      <c r="J3286" s="43">
        <f>IF(D3286="",0,IF(K3286=LIST!$A$75,0,IF(K3286=LIST!$A$76,0,IF(K3286=LIST!$A$77,0,IF(K3286=LIST!$A$78,0,(MIN(D3286,8)-K3286))))))</f>
        <v>0</v>
      </c>
      <c r="K3286" s="185" t="str">
        <f>IF(D3286="","",IF('CLAIM FORM'!$M$7="",0,IF(L3286=LIST!$A$78,0,IF('CLAIM FORM'!$M$7="R&amp;D",0,IF(E3286="",LIST!$A$75,IF(F3286=LIST!$F$30,0,IFERROR(((VLOOKUP(E3286,'TRAINING CODE'!B:D,3,FALSE)*MIN(D3286,8))),LIST!$A$76)))))))</f>
        <v/>
      </c>
      <c r="L3286" s="183" t="str">
        <f>IF(B3286="","",IF('CLAIM FORM'!$M$7="",LIST!$A$77,IFERROR(VLOOKUP(B3286,'PHR (Project Hourly Rate)'!B:G,6,FALSE),LIST!$A$78)))</f>
        <v/>
      </c>
    </row>
    <row r="3287" spans="1:12" ht="36" customHeight="1">
      <c r="A3287" s="184">
        <v>3285</v>
      </c>
      <c r="B3287" s="46"/>
      <c r="C3287" s="47"/>
      <c r="D3287" s="48"/>
      <c r="E3287" s="49"/>
      <c r="F3287" s="49"/>
      <c r="G3287" s="41" t="str">
        <f>IF(C3287="","",VLOOKUP(WEEKDAY(C3287),LIST!$A$15:$B$21,2,FALSE))</f>
        <v/>
      </c>
      <c r="H3287" s="42" t="str">
        <f>IF(B3287="","",IF(L3287=LIST!$A$80,LIST!$A$78,IF(L3287=LIST!$A$81,LIST!$A$78,IF(L3287=LIST!$A$82,LIST!$A$78,IF(IFERROR(VLOOKUP(B3287,'PHR (Project Hourly Rate)'!B:G,6,FALSE),LIST!$A$78)=0,LIST!$A$79,L3287)))))</f>
        <v/>
      </c>
      <c r="I3287" s="42" t="str">
        <f>IF(B3287="","",IF(L3287=LIST!$A$75,"",IF(K3287=LIST!$A$76,LIST!$A$76,IF(L3287=LIST!$A$77,"",IF(L3287=LIST!$A$78,"",IF(L3287=LIST!$A$80,"",IF(L3287=LIST!$A$72,"",IF(L3287=LIST!$A$73,"",IF(L3287=LIST!$A$81,"",IF(L3287=LIST!$A$82,"",IF(L3287=LIST!$A$79,"",IF(K3287=LIST!$A$75,LIST!$A$75,ROUND(J3287*L3287,2)))))))))))))</f>
        <v/>
      </c>
      <c r="J3287" s="43">
        <f>IF(D3287="",0,IF(K3287=LIST!$A$75,0,IF(K3287=LIST!$A$76,0,IF(K3287=LIST!$A$77,0,IF(K3287=LIST!$A$78,0,(MIN(D3287,8)-K3287))))))</f>
        <v>0</v>
      </c>
      <c r="K3287" s="185" t="str">
        <f>IF(D3287="","",IF('CLAIM FORM'!$M$7="",0,IF(L3287=LIST!$A$78,0,IF('CLAIM FORM'!$M$7="R&amp;D",0,IF(E3287="",LIST!$A$75,IF(F3287=LIST!$F$30,0,IFERROR(((VLOOKUP(E3287,'TRAINING CODE'!B:D,3,FALSE)*MIN(D3287,8))),LIST!$A$76)))))))</f>
        <v/>
      </c>
      <c r="L3287" s="183" t="str">
        <f>IF(B3287="","",IF('CLAIM FORM'!$M$7="",LIST!$A$77,IFERROR(VLOOKUP(B3287,'PHR (Project Hourly Rate)'!B:G,6,FALSE),LIST!$A$78)))</f>
        <v/>
      </c>
    </row>
    <row r="3288" spans="1:12" ht="36" customHeight="1">
      <c r="A3288" s="184">
        <v>3286</v>
      </c>
      <c r="B3288" s="46"/>
      <c r="C3288" s="47"/>
      <c r="D3288" s="48"/>
      <c r="E3288" s="49"/>
      <c r="F3288" s="49"/>
      <c r="G3288" s="41" t="str">
        <f>IF(C3288="","",VLOOKUP(WEEKDAY(C3288),LIST!$A$15:$B$21,2,FALSE))</f>
        <v/>
      </c>
      <c r="H3288" s="42" t="str">
        <f>IF(B3288="","",IF(L3288=LIST!$A$80,LIST!$A$78,IF(L3288=LIST!$A$81,LIST!$A$78,IF(L3288=LIST!$A$82,LIST!$A$78,IF(IFERROR(VLOOKUP(B3288,'PHR (Project Hourly Rate)'!B:G,6,FALSE),LIST!$A$78)=0,LIST!$A$79,L3288)))))</f>
        <v/>
      </c>
      <c r="I3288" s="42" t="str">
        <f>IF(B3288="","",IF(L3288=LIST!$A$75,"",IF(K3288=LIST!$A$76,LIST!$A$76,IF(L3288=LIST!$A$77,"",IF(L3288=LIST!$A$78,"",IF(L3288=LIST!$A$80,"",IF(L3288=LIST!$A$72,"",IF(L3288=LIST!$A$73,"",IF(L3288=LIST!$A$81,"",IF(L3288=LIST!$A$82,"",IF(L3288=LIST!$A$79,"",IF(K3288=LIST!$A$75,LIST!$A$75,ROUND(J3288*L3288,2)))))))))))))</f>
        <v/>
      </c>
      <c r="J3288" s="43">
        <f>IF(D3288="",0,IF(K3288=LIST!$A$75,0,IF(K3288=LIST!$A$76,0,IF(K3288=LIST!$A$77,0,IF(K3288=LIST!$A$78,0,(MIN(D3288,8)-K3288))))))</f>
        <v>0</v>
      </c>
      <c r="K3288" s="185" t="str">
        <f>IF(D3288="","",IF('CLAIM FORM'!$M$7="",0,IF(L3288=LIST!$A$78,0,IF('CLAIM FORM'!$M$7="R&amp;D",0,IF(E3288="",LIST!$A$75,IF(F3288=LIST!$F$30,0,IFERROR(((VLOOKUP(E3288,'TRAINING CODE'!B:D,3,FALSE)*MIN(D3288,8))),LIST!$A$76)))))))</f>
        <v/>
      </c>
      <c r="L3288" s="183" t="str">
        <f>IF(B3288="","",IF('CLAIM FORM'!$M$7="",LIST!$A$77,IFERROR(VLOOKUP(B3288,'PHR (Project Hourly Rate)'!B:G,6,FALSE),LIST!$A$78)))</f>
        <v/>
      </c>
    </row>
    <row r="3289" spans="1:12" ht="36" customHeight="1">
      <c r="A3289" s="184">
        <v>3287</v>
      </c>
      <c r="B3289" s="46"/>
      <c r="C3289" s="47"/>
      <c r="D3289" s="48"/>
      <c r="E3289" s="49"/>
      <c r="F3289" s="49"/>
      <c r="G3289" s="41" t="str">
        <f>IF(C3289="","",VLOOKUP(WEEKDAY(C3289),LIST!$A$15:$B$21,2,FALSE))</f>
        <v/>
      </c>
      <c r="H3289" s="42" t="str">
        <f>IF(B3289="","",IF(L3289=LIST!$A$80,LIST!$A$78,IF(L3289=LIST!$A$81,LIST!$A$78,IF(L3289=LIST!$A$82,LIST!$A$78,IF(IFERROR(VLOOKUP(B3289,'PHR (Project Hourly Rate)'!B:G,6,FALSE),LIST!$A$78)=0,LIST!$A$79,L3289)))))</f>
        <v/>
      </c>
      <c r="I3289" s="42" t="str">
        <f>IF(B3289="","",IF(L3289=LIST!$A$75,"",IF(K3289=LIST!$A$76,LIST!$A$76,IF(L3289=LIST!$A$77,"",IF(L3289=LIST!$A$78,"",IF(L3289=LIST!$A$80,"",IF(L3289=LIST!$A$72,"",IF(L3289=LIST!$A$73,"",IF(L3289=LIST!$A$81,"",IF(L3289=LIST!$A$82,"",IF(L3289=LIST!$A$79,"",IF(K3289=LIST!$A$75,LIST!$A$75,ROUND(J3289*L3289,2)))))))))))))</f>
        <v/>
      </c>
      <c r="J3289" s="43">
        <f>IF(D3289="",0,IF(K3289=LIST!$A$75,0,IF(K3289=LIST!$A$76,0,IF(K3289=LIST!$A$77,0,IF(K3289=LIST!$A$78,0,(MIN(D3289,8)-K3289))))))</f>
        <v>0</v>
      </c>
      <c r="K3289" s="185" t="str">
        <f>IF(D3289="","",IF('CLAIM FORM'!$M$7="",0,IF(L3289=LIST!$A$78,0,IF('CLAIM FORM'!$M$7="R&amp;D",0,IF(E3289="",LIST!$A$75,IF(F3289=LIST!$F$30,0,IFERROR(((VLOOKUP(E3289,'TRAINING CODE'!B:D,3,FALSE)*MIN(D3289,8))),LIST!$A$76)))))))</f>
        <v/>
      </c>
      <c r="L3289" s="183" t="str">
        <f>IF(B3289="","",IF('CLAIM FORM'!$M$7="",LIST!$A$77,IFERROR(VLOOKUP(B3289,'PHR (Project Hourly Rate)'!B:G,6,FALSE),LIST!$A$78)))</f>
        <v/>
      </c>
    </row>
    <row r="3290" spans="1:12" ht="36" customHeight="1">
      <c r="A3290" s="184">
        <v>3288</v>
      </c>
      <c r="B3290" s="46"/>
      <c r="C3290" s="47"/>
      <c r="D3290" s="48"/>
      <c r="E3290" s="49"/>
      <c r="F3290" s="49"/>
      <c r="G3290" s="41" t="str">
        <f>IF(C3290="","",VLOOKUP(WEEKDAY(C3290),LIST!$A$15:$B$21,2,FALSE))</f>
        <v/>
      </c>
      <c r="H3290" s="42" t="str">
        <f>IF(B3290="","",IF(L3290=LIST!$A$80,LIST!$A$78,IF(L3290=LIST!$A$81,LIST!$A$78,IF(L3290=LIST!$A$82,LIST!$A$78,IF(IFERROR(VLOOKUP(B3290,'PHR (Project Hourly Rate)'!B:G,6,FALSE),LIST!$A$78)=0,LIST!$A$79,L3290)))))</f>
        <v/>
      </c>
      <c r="I3290" s="42" t="str">
        <f>IF(B3290="","",IF(L3290=LIST!$A$75,"",IF(K3290=LIST!$A$76,LIST!$A$76,IF(L3290=LIST!$A$77,"",IF(L3290=LIST!$A$78,"",IF(L3290=LIST!$A$80,"",IF(L3290=LIST!$A$72,"",IF(L3290=LIST!$A$73,"",IF(L3290=LIST!$A$81,"",IF(L3290=LIST!$A$82,"",IF(L3290=LIST!$A$79,"",IF(K3290=LIST!$A$75,LIST!$A$75,ROUND(J3290*L3290,2)))))))))))))</f>
        <v/>
      </c>
      <c r="J3290" s="43">
        <f>IF(D3290="",0,IF(K3290=LIST!$A$75,0,IF(K3290=LIST!$A$76,0,IF(K3290=LIST!$A$77,0,IF(K3290=LIST!$A$78,0,(MIN(D3290,8)-K3290))))))</f>
        <v>0</v>
      </c>
      <c r="K3290" s="185" t="str">
        <f>IF(D3290="","",IF('CLAIM FORM'!$M$7="",0,IF(L3290=LIST!$A$78,0,IF('CLAIM FORM'!$M$7="R&amp;D",0,IF(E3290="",LIST!$A$75,IF(F3290=LIST!$F$30,0,IFERROR(((VLOOKUP(E3290,'TRAINING CODE'!B:D,3,FALSE)*MIN(D3290,8))),LIST!$A$76)))))))</f>
        <v/>
      </c>
      <c r="L3290" s="183" t="str">
        <f>IF(B3290="","",IF('CLAIM FORM'!$M$7="",LIST!$A$77,IFERROR(VLOOKUP(B3290,'PHR (Project Hourly Rate)'!B:G,6,FALSE),LIST!$A$78)))</f>
        <v/>
      </c>
    </row>
    <row r="3291" spans="1:12" ht="36" customHeight="1">
      <c r="A3291" s="184">
        <v>3289</v>
      </c>
      <c r="B3291" s="46"/>
      <c r="C3291" s="47"/>
      <c r="D3291" s="48"/>
      <c r="E3291" s="49"/>
      <c r="F3291" s="49"/>
      <c r="G3291" s="41" t="str">
        <f>IF(C3291="","",VLOOKUP(WEEKDAY(C3291),LIST!$A$15:$B$21,2,FALSE))</f>
        <v/>
      </c>
      <c r="H3291" s="42" t="str">
        <f>IF(B3291="","",IF(L3291=LIST!$A$80,LIST!$A$78,IF(L3291=LIST!$A$81,LIST!$A$78,IF(L3291=LIST!$A$82,LIST!$A$78,IF(IFERROR(VLOOKUP(B3291,'PHR (Project Hourly Rate)'!B:G,6,FALSE),LIST!$A$78)=0,LIST!$A$79,L3291)))))</f>
        <v/>
      </c>
      <c r="I3291" s="42" t="str">
        <f>IF(B3291="","",IF(L3291=LIST!$A$75,"",IF(K3291=LIST!$A$76,LIST!$A$76,IF(L3291=LIST!$A$77,"",IF(L3291=LIST!$A$78,"",IF(L3291=LIST!$A$80,"",IF(L3291=LIST!$A$72,"",IF(L3291=LIST!$A$73,"",IF(L3291=LIST!$A$81,"",IF(L3291=LIST!$A$82,"",IF(L3291=LIST!$A$79,"",IF(K3291=LIST!$A$75,LIST!$A$75,ROUND(J3291*L3291,2)))))))))))))</f>
        <v/>
      </c>
      <c r="J3291" s="43">
        <f>IF(D3291="",0,IF(K3291=LIST!$A$75,0,IF(K3291=LIST!$A$76,0,IF(K3291=LIST!$A$77,0,IF(K3291=LIST!$A$78,0,(MIN(D3291,8)-K3291))))))</f>
        <v>0</v>
      </c>
      <c r="K3291" s="185" t="str">
        <f>IF(D3291="","",IF('CLAIM FORM'!$M$7="",0,IF(L3291=LIST!$A$78,0,IF('CLAIM FORM'!$M$7="R&amp;D",0,IF(E3291="",LIST!$A$75,IF(F3291=LIST!$F$30,0,IFERROR(((VLOOKUP(E3291,'TRAINING CODE'!B:D,3,FALSE)*MIN(D3291,8))),LIST!$A$76)))))))</f>
        <v/>
      </c>
      <c r="L3291" s="183" t="str">
        <f>IF(B3291="","",IF('CLAIM FORM'!$M$7="",LIST!$A$77,IFERROR(VLOOKUP(B3291,'PHR (Project Hourly Rate)'!B:G,6,FALSE),LIST!$A$78)))</f>
        <v/>
      </c>
    </row>
    <row r="3292" spans="1:12" ht="36" customHeight="1">
      <c r="A3292" s="184">
        <v>3290</v>
      </c>
      <c r="B3292" s="46"/>
      <c r="C3292" s="47"/>
      <c r="D3292" s="48"/>
      <c r="E3292" s="49"/>
      <c r="F3292" s="49"/>
      <c r="G3292" s="41" t="str">
        <f>IF(C3292="","",VLOOKUP(WEEKDAY(C3292),LIST!$A$15:$B$21,2,FALSE))</f>
        <v/>
      </c>
      <c r="H3292" s="42" t="str">
        <f>IF(B3292="","",IF(L3292=LIST!$A$80,LIST!$A$78,IF(L3292=LIST!$A$81,LIST!$A$78,IF(L3292=LIST!$A$82,LIST!$A$78,IF(IFERROR(VLOOKUP(B3292,'PHR (Project Hourly Rate)'!B:G,6,FALSE),LIST!$A$78)=0,LIST!$A$79,L3292)))))</f>
        <v/>
      </c>
      <c r="I3292" s="42" t="str">
        <f>IF(B3292="","",IF(L3292=LIST!$A$75,"",IF(K3292=LIST!$A$76,LIST!$A$76,IF(L3292=LIST!$A$77,"",IF(L3292=LIST!$A$78,"",IF(L3292=LIST!$A$80,"",IF(L3292=LIST!$A$72,"",IF(L3292=LIST!$A$73,"",IF(L3292=LIST!$A$81,"",IF(L3292=LIST!$A$82,"",IF(L3292=LIST!$A$79,"",IF(K3292=LIST!$A$75,LIST!$A$75,ROUND(J3292*L3292,2)))))))))))))</f>
        <v/>
      </c>
      <c r="J3292" s="43">
        <f>IF(D3292="",0,IF(K3292=LIST!$A$75,0,IF(K3292=LIST!$A$76,0,IF(K3292=LIST!$A$77,0,IF(K3292=LIST!$A$78,0,(MIN(D3292,8)-K3292))))))</f>
        <v>0</v>
      </c>
      <c r="K3292" s="185" t="str">
        <f>IF(D3292="","",IF('CLAIM FORM'!$M$7="",0,IF(L3292=LIST!$A$78,0,IF('CLAIM FORM'!$M$7="R&amp;D",0,IF(E3292="",LIST!$A$75,IF(F3292=LIST!$F$30,0,IFERROR(((VLOOKUP(E3292,'TRAINING CODE'!B:D,3,FALSE)*MIN(D3292,8))),LIST!$A$76)))))))</f>
        <v/>
      </c>
      <c r="L3292" s="183" t="str">
        <f>IF(B3292="","",IF('CLAIM FORM'!$M$7="",LIST!$A$77,IFERROR(VLOOKUP(B3292,'PHR (Project Hourly Rate)'!B:G,6,FALSE),LIST!$A$78)))</f>
        <v/>
      </c>
    </row>
    <row r="3293" spans="1:12" ht="36" customHeight="1">
      <c r="A3293" s="184">
        <v>3291</v>
      </c>
      <c r="B3293" s="46"/>
      <c r="C3293" s="47"/>
      <c r="D3293" s="48"/>
      <c r="E3293" s="49"/>
      <c r="F3293" s="49"/>
      <c r="G3293" s="41" t="str">
        <f>IF(C3293="","",VLOOKUP(WEEKDAY(C3293),LIST!$A$15:$B$21,2,FALSE))</f>
        <v/>
      </c>
      <c r="H3293" s="42" t="str">
        <f>IF(B3293="","",IF(L3293=LIST!$A$80,LIST!$A$78,IF(L3293=LIST!$A$81,LIST!$A$78,IF(L3293=LIST!$A$82,LIST!$A$78,IF(IFERROR(VLOOKUP(B3293,'PHR (Project Hourly Rate)'!B:G,6,FALSE),LIST!$A$78)=0,LIST!$A$79,L3293)))))</f>
        <v/>
      </c>
      <c r="I3293" s="42" t="str">
        <f>IF(B3293="","",IF(L3293=LIST!$A$75,"",IF(K3293=LIST!$A$76,LIST!$A$76,IF(L3293=LIST!$A$77,"",IF(L3293=LIST!$A$78,"",IF(L3293=LIST!$A$80,"",IF(L3293=LIST!$A$72,"",IF(L3293=LIST!$A$73,"",IF(L3293=LIST!$A$81,"",IF(L3293=LIST!$A$82,"",IF(L3293=LIST!$A$79,"",IF(K3293=LIST!$A$75,LIST!$A$75,ROUND(J3293*L3293,2)))))))))))))</f>
        <v/>
      </c>
      <c r="J3293" s="43">
        <f>IF(D3293="",0,IF(K3293=LIST!$A$75,0,IF(K3293=LIST!$A$76,0,IF(K3293=LIST!$A$77,0,IF(K3293=LIST!$A$78,0,(MIN(D3293,8)-K3293))))))</f>
        <v>0</v>
      </c>
      <c r="K3293" s="185" t="str">
        <f>IF(D3293="","",IF('CLAIM FORM'!$M$7="",0,IF(L3293=LIST!$A$78,0,IF('CLAIM FORM'!$M$7="R&amp;D",0,IF(E3293="",LIST!$A$75,IF(F3293=LIST!$F$30,0,IFERROR(((VLOOKUP(E3293,'TRAINING CODE'!B:D,3,FALSE)*MIN(D3293,8))),LIST!$A$76)))))))</f>
        <v/>
      </c>
      <c r="L3293" s="183" t="str">
        <f>IF(B3293="","",IF('CLAIM FORM'!$M$7="",LIST!$A$77,IFERROR(VLOOKUP(B3293,'PHR (Project Hourly Rate)'!B:G,6,FALSE),LIST!$A$78)))</f>
        <v/>
      </c>
    </row>
    <row r="3294" spans="1:12" ht="36" customHeight="1">
      <c r="A3294" s="184">
        <v>3292</v>
      </c>
      <c r="B3294" s="46"/>
      <c r="C3294" s="47"/>
      <c r="D3294" s="48"/>
      <c r="E3294" s="49"/>
      <c r="F3294" s="49"/>
      <c r="G3294" s="41" t="str">
        <f>IF(C3294="","",VLOOKUP(WEEKDAY(C3294),LIST!$A$15:$B$21,2,FALSE))</f>
        <v/>
      </c>
      <c r="H3294" s="42" t="str">
        <f>IF(B3294="","",IF(L3294=LIST!$A$80,LIST!$A$78,IF(L3294=LIST!$A$81,LIST!$A$78,IF(L3294=LIST!$A$82,LIST!$A$78,IF(IFERROR(VLOOKUP(B3294,'PHR (Project Hourly Rate)'!B:G,6,FALSE),LIST!$A$78)=0,LIST!$A$79,L3294)))))</f>
        <v/>
      </c>
      <c r="I3294" s="42" t="str">
        <f>IF(B3294="","",IF(L3294=LIST!$A$75,"",IF(K3294=LIST!$A$76,LIST!$A$76,IF(L3294=LIST!$A$77,"",IF(L3294=LIST!$A$78,"",IF(L3294=LIST!$A$80,"",IF(L3294=LIST!$A$72,"",IF(L3294=LIST!$A$73,"",IF(L3294=LIST!$A$81,"",IF(L3294=LIST!$A$82,"",IF(L3294=LIST!$A$79,"",IF(K3294=LIST!$A$75,LIST!$A$75,ROUND(J3294*L3294,2)))))))))))))</f>
        <v/>
      </c>
      <c r="J3294" s="43">
        <f>IF(D3294="",0,IF(K3294=LIST!$A$75,0,IF(K3294=LIST!$A$76,0,IF(K3294=LIST!$A$77,0,IF(K3294=LIST!$A$78,0,(MIN(D3294,8)-K3294))))))</f>
        <v>0</v>
      </c>
      <c r="K3294" s="185" t="str">
        <f>IF(D3294="","",IF('CLAIM FORM'!$M$7="",0,IF(L3294=LIST!$A$78,0,IF('CLAIM FORM'!$M$7="R&amp;D",0,IF(E3294="",LIST!$A$75,IF(F3294=LIST!$F$30,0,IFERROR(((VLOOKUP(E3294,'TRAINING CODE'!B:D,3,FALSE)*MIN(D3294,8))),LIST!$A$76)))))))</f>
        <v/>
      </c>
      <c r="L3294" s="183" t="str">
        <f>IF(B3294="","",IF('CLAIM FORM'!$M$7="",LIST!$A$77,IFERROR(VLOOKUP(B3294,'PHR (Project Hourly Rate)'!B:G,6,FALSE),LIST!$A$78)))</f>
        <v/>
      </c>
    </row>
    <row r="3295" spans="1:12" ht="36" customHeight="1">
      <c r="A3295" s="184">
        <v>3293</v>
      </c>
      <c r="B3295" s="46"/>
      <c r="C3295" s="47"/>
      <c r="D3295" s="48"/>
      <c r="E3295" s="49"/>
      <c r="F3295" s="49"/>
      <c r="G3295" s="41" t="str">
        <f>IF(C3295="","",VLOOKUP(WEEKDAY(C3295),LIST!$A$15:$B$21,2,FALSE))</f>
        <v/>
      </c>
      <c r="H3295" s="42" t="str">
        <f>IF(B3295="","",IF(L3295=LIST!$A$80,LIST!$A$78,IF(L3295=LIST!$A$81,LIST!$A$78,IF(L3295=LIST!$A$82,LIST!$A$78,IF(IFERROR(VLOOKUP(B3295,'PHR (Project Hourly Rate)'!B:G,6,FALSE),LIST!$A$78)=0,LIST!$A$79,L3295)))))</f>
        <v/>
      </c>
      <c r="I3295" s="42" t="str">
        <f>IF(B3295="","",IF(L3295=LIST!$A$75,"",IF(K3295=LIST!$A$76,LIST!$A$76,IF(L3295=LIST!$A$77,"",IF(L3295=LIST!$A$78,"",IF(L3295=LIST!$A$80,"",IF(L3295=LIST!$A$72,"",IF(L3295=LIST!$A$73,"",IF(L3295=LIST!$A$81,"",IF(L3295=LIST!$A$82,"",IF(L3295=LIST!$A$79,"",IF(K3295=LIST!$A$75,LIST!$A$75,ROUND(J3295*L3295,2)))))))))))))</f>
        <v/>
      </c>
      <c r="J3295" s="43">
        <f>IF(D3295="",0,IF(K3295=LIST!$A$75,0,IF(K3295=LIST!$A$76,0,IF(K3295=LIST!$A$77,0,IF(K3295=LIST!$A$78,0,(MIN(D3295,8)-K3295))))))</f>
        <v>0</v>
      </c>
      <c r="K3295" s="185" t="str">
        <f>IF(D3295="","",IF('CLAIM FORM'!$M$7="",0,IF(L3295=LIST!$A$78,0,IF('CLAIM FORM'!$M$7="R&amp;D",0,IF(E3295="",LIST!$A$75,IF(F3295=LIST!$F$30,0,IFERROR(((VLOOKUP(E3295,'TRAINING CODE'!B:D,3,FALSE)*MIN(D3295,8))),LIST!$A$76)))))))</f>
        <v/>
      </c>
      <c r="L3295" s="183" t="str">
        <f>IF(B3295="","",IF('CLAIM FORM'!$M$7="",LIST!$A$77,IFERROR(VLOOKUP(B3295,'PHR (Project Hourly Rate)'!B:G,6,FALSE),LIST!$A$78)))</f>
        <v/>
      </c>
    </row>
    <row r="3296" spans="1:12" ht="36" customHeight="1">
      <c r="A3296" s="184">
        <v>3294</v>
      </c>
      <c r="B3296" s="46"/>
      <c r="C3296" s="47"/>
      <c r="D3296" s="48"/>
      <c r="E3296" s="49"/>
      <c r="F3296" s="49"/>
      <c r="G3296" s="41" t="str">
        <f>IF(C3296="","",VLOOKUP(WEEKDAY(C3296),LIST!$A$15:$B$21,2,FALSE))</f>
        <v/>
      </c>
      <c r="H3296" s="42" t="str">
        <f>IF(B3296="","",IF(L3296=LIST!$A$80,LIST!$A$78,IF(L3296=LIST!$A$81,LIST!$A$78,IF(L3296=LIST!$A$82,LIST!$A$78,IF(IFERROR(VLOOKUP(B3296,'PHR (Project Hourly Rate)'!B:G,6,FALSE),LIST!$A$78)=0,LIST!$A$79,L3296)))))</f>
        <v/>
      </c>
      <c r="I3296" s="42" t="str">
        <f>IF(B3296="","",IF(L3296=LIST!$A$75,"",IF(K3296=LIST!$A$76,LIST!$A$76,IF(L3296=LIST!$A$77,"",IF(L3296=LIST!$A$78,"",IF(L3296=LIST!$A$80,"",IF(L3296=LIST!$A$72,"",IF(L3296=LIST!$A$73,"",IF(L3296=LIST!$A$81,"",IF(L3296=LIST!$A$82,"",IF(L3296=LIST!$A$79,"",IF(K3296=LIST!$A$75,LIST!$A$75,ROUND(J3296*L3296,2)))))))))))))</f>
        <v/>
      </c>
      <c r="J3296" s="43">
        <f>IF(D3296="",0,IF(K3296=LIST!$A$75,0,IF(K3296=LIST!$A$76,0,IF(K3296=LIST!$A$77,0,IF(K3296=LIST!$A$78,0,(MIN(D3296,8)-K3296))))))</f>
        <v>0</v>
      </c>
      <c r="K3296" s="185" t="str">
        <f>IF(D3296="","",IF('CLAIM FORM'!$M$7="",0,IF(L3296=LIST!$A$78,0,IF('CLAIM FORM'!$M$7="R&amp;D",0,IF(E3296="",LIST!$A$75,IF(F3296=LIST!$F$30,0,IFERROR(((VLOOKUP(E3296,'TRAINING CODE'!B:D,3,FALSE)*MIN(D3296,8))),LIST!$A$76)))))))</f>
        <v/>
      </c>
      <c r="L3296" s="183" t="str">
        <f>IF(B3296="","",IF('CLAIM FORM'!$M$7="",LIST!$A$77,IFERROR(VLOOKUP(B3296,'PHR (Project Hourly Rate)'!B:G,6,FALSE),LIST!$A$78)))</f>
        <v/>
      </c>
    </row>
    <row r="3297" spans="1:12" ht="36" customHeight="1">
      <c r="A3297" s="184">
        <v>3295</v>
      </c>
      <c r="B3297" s="46"/>
      <c r="C3297" s="47"/>
      <c r="D3297" s="48"/>
      <c r="E3297" s="49"/>
      <c r="F3297" s="49"/>
      <c r="G3297" s="41" t="str">
        <f>IF(C3297="","",VLOOKUP(WEEKDAY(C3297),LIST!$A$15:$B$21,2,FALSE))</f>
        <v/>
      </c>
      <c r="H3297" s="42" t="str">
        <f>IF(B3297="","",IF(L3297=LIST!$A$80,LIST!$A$78,IF(L3297=LIST!$A$81,LIST!$A$78,IF(L3297=LIST!$A$82,LIST!$A$78,IF(IFERROR(VLOOKUP(B3297,'PHR (Project Hourly Rate)'!B:G,6,FALSE),LIST!$A$78)=0,LIST!$A$79,L3297)))))</f>
        <v/>
      </c>
      <c r="I3297" s="42" t="str">
        <f>IF(B3297="","",IF(L3297=LIST!$A$75,"",IF(K3297=LIST!$A$76,LIST!$A$76,IF(L3297=LIST!$A$77,"",IF(L3297=LIST!$A$78,"",IF(L3297=LIST!$A$80,"",IF(L3297=LIST!$A$72,"",IF(L3297=LIST!$A$73,"",IF(L3297=LIST!$A$81,"",IF(L3297=LIST!$A$82,"",IF(L3297=LIST!$A$79,"",IF(K3297=LIST!$A$75,LIST!$A$75,ROUND(J3297*L3297,2)))))))))))))</f>
        <v/>
      </c>
      <c r="J3297" s="43">
        <f>IF(D3297="",0,IF(K3297=LIST!$A$75,0,IF(K3297=LIST!$A$76,0,IF(K3297=LIST!$A$77,0,IF(K3297=LIST!$A$78,0,(MIN(D3297,8)-K3297))))))</f>
        <v>0</v>
      </c>
      <c r="K3297" s="185" t="str">
        <f>IF(D3297="","",IF('CLAIM FORM'!$M$7="",0,IF(L3297=LIST!$A$78,0,IF('CLAIM FORM'!$M$7="R&amp;D",0,IF(E3297="",LIST!$A$75,IF(F3297=LIST!$F$30,0,IFERROR(((VLOOKUP(E3297,'TRAINING CODE'!B:D,3,FALSE)*MIN(D3297,8))),LIST!$A$76)))))))</f>
        <v/>
      </c>
      <c r="L3297" s="183" t="str">
        <f>IF(B3297="","",IF('CLAIM FORM'!$M$7="",LIST!$A$77,IFERROR(VLOOKUP(B3297,'PHR (Project Hourly Rate)'!B:G,6,FALSE),LIST!$A$78)))</f>
        <v/>
      </c>
    </row>
    <row r="3298" spans="1:12" ht="36" customHeight="1">
      <c r="A3298" s="184">
        <v>3296</v>
      </c>
      <c r="B3298" s="46"/>
      <c r="C3298" s="47"/>
      <c r="D3298" s="48"/>
      <c r="E3298" s="49"/>
      <c r="F3298" s="49"/>
      <c r="G3298" s="41" t="str">
        <f>IF(C3298="","",VLOOKUP(WEEKDAY(C3298),LIST!$A$15:$B$21,2,FALSE))</f>
        <v/>
      </c>
      <c r="H3298" s="42" t="str">
        <f>IF(B3298="","",IF(L3298=LIST!$A$80,LIST!$A$78,IF(L3298=LIST!$A$81,LIST!$A$78,IF(L3298=LIST!$A$82,LIST!$A$78,IF(IFERROR(VLOOKUP(B3298,'PHR (Project Hourly Rate)'!B:G,6,FALSE),LIST!$A$78)=0,LIST!$A$79,L3298)))))</f>
        <v/>
      </c>
      <c r="I3298" s="42" t="str">
        <f>IF(B3298="","",IF(L3298=LIST!$A$75,"",IF(K3298=LIST!$A$76,LIST!$A$76,IF(L3298=LIST!$A$77,"",IF(L3298=LIST!$A$78,"",IF(L3298=LIST!$A$80,"",IF(L3298=LIST!$A$72,"",IF(L3298=LIST!$A$73,"",IF(L3298=LIST!$A$81,"",IF(L3298=LIST!$A$82,"",IF(L3298=LIST!$A$79,"",IF(K3298=LIST!$A$75,LIST!$A$75,ROUND(J3298*L3298,2)))))))))))))</f>
        <v/>
      </c>
      <c r="J3298" s="43">
        <f>IF(D3298="",0,IF(K3298=LIST!$A$75,0,IF(K3298=LIST!$A$76,0,IF(K3298=LIST!$A$77,0,IF(K3298=LIST!$A$78,0,(MIN(D3298,8)-K3298))))))</f>
        <v>0</v>
      </c>
      <c r="K3298" s="185" t="str">
        <f>IF(D3298="","",IF('CLAIM FORM'!$M$7="",0,IF(L3298=LIST!$A$78,0,IF('CLAIM FORM'!$M$7="R&amp;D",0,IF(E3298="",LIST!$A$75,IF(F3298=LIST!$F$30,0,IFERROR(((VLOOKUP(E3298,'TRAINING CODE'!B:D,3,FALSE)*MIN(D3298,8))),LIST!$A$76)))))))</f>
        <v/>
      </c>
      <c r="L3298" s="183" t="str">
        <f>IF(B3298="","",IF('CLAIM FORM'!$M$7="",LIST!$A$77,IFERROR(VLOOKUP(B3298,'PHR (Project Hourly Rate)'!B:G,6,FALSE),LIST!$A$78)))</f>
        <v/>
      </c>
    </row>
    <row r="3299" spans="1:12" ht="36" customHeight="1">
      <c r="A3299" s="184">
        <v>3297</v>
      </c>
      <c r="B3299" s="46"/>
      <c r="C3299" s="47"/>
      <c r="D3299" s="48"/>
      <c r="E3299" s="49"/>
      <c r="F3299" s="49"/>
      <c r="G3299" s="41" t="str">
        <f>IF(C3299="","",VLOOKUP(WEEKDAY(C3299),LIST!$A$15:$B$21,2,FALSE))</f>
        <v/>
      </c>
      <c r="H3299" s="42" t="str">
        <f>IF(B3299="","",IF(L3299=LIST!$A$80,LIST!$A$78,IF(L3299=LIST!$A$81,LIST!$A$78,IF(L3299=LIST!$A$82,LIST!$A$78,IF(IFERROR(VLOOKUP(B3299,'PHR (Project Hourly Rate)'!B:G,6,FALSE),LIST!$A$78)=0,LIST!$A$79,L3299)))))</f>
        <v/>
      </c>
      <c r="I3299" s="42" t="str">
        <f>IF(B3299="","",IF(L3299=LIST!$A$75,"",IF(K3299=LIST!$A$76,LIST!$A$76,IF(L3299=LIST!$A$77,"",IF(L3299=LIST!$A$78,"",IF(L3299=LIST!$A$80,"",IF(L3299=LIST!$A$72,"",IF(L3299=LIST!$A$73,"",IF(L3299=LIST!$A$81,"",IF(L3299=LIST!$A$82,"",IF(L3299=LIST!$A$79,"",IF(K3299=LIST!$A$75,LIST!$A$75,ROUND(J3299*L3299,2)))))))))))))</f>
        <v/>
      </c>
      <c r="J3299" s="43">
        <f>IF(D3299="",0,IF(K3299=LIST!$A$75,0,IF(K3299=LIST!$A$76,0,IF(K3299=LIST!$A$77,0,IF(K3299=LIST!$A$78,0,(MIN(D3299,8)-K3299))))))</f>
        <v>0</v>
      </c>
      <c r="K3299" s="185" t="str">
        <f>IF(D3299="","",IF('CLAIM FORM'!$M$7="",0,IF(L3299=LIST!$A$78,0,IF('CLAIM FORM'!$M$7="R&amp;D",0,IF(E3299="",LIST!$A$75,IF(F3299=LIST!$F$30,0,IFERROR(((VLOOKUP(E3299,'TRAINING CODE'!B:D,3,FALSE)*MIN(D3299,8))),LIST!$A$76)))))))</f>
        <v/>
      </c>
      <c r="L3299" s="183" t="str">
        <f>IF(B3299="","",IF('CLAIM FORM'!$M$7="",LIST!$A$77,IFERROR(VLOOKUP(B3299,'PHR (Project Hourly Rate)'!B:G,6,FALSE),LIST!$A$78)))</f>
        <v/>
      </c>
    </row>
    <row r="3300" spans="1:12" ht="36" customHeight="1">
      <c r="A3300" s="184">
        <v>3298</v>
      </c>
      <c r="B3300" s="46"/>
      <c r="C3300" s="47"/>
      <c r="D3300" s="48"/>
      <c r="E3300" s="49"/>
      <c r="F3300" s="49"/>
      <c r="G3300" s="41" t="str">
        <f>IF(C3300="","",VLOOKUP(WEEKDAY(C3300),LIST!$A$15:$B$21,2,FALSE))</f>
        <v/>
      </c>
      <c r="H3300" s="42" t="str">
        <f>IF(B3300="","",IF(L3300=LIST!$A$80,LIST!$A$78,IF(L3300=LIST!$A$81,LIST!$A$78,IF(L3300=LIST!$A$82,LIST!$A$78,IF(IFERROR(VLOOKUP(B3300,'PHR (Project Hourly Rate)'!B:G,6,FALSE),LIST!$A$78)=0,LIST!$A$79,L3300)))))</f>
        <v/>
      </c>
      <c r="I3300" s="42" t="str">
        <f>IF(B3300="","",IF(L3300=LIST!$A$75,"",IF(K3300=LIST!$A$76,LIST!$A$76,IF(L3300=LIST!$A$77,"",IF(L3300=LIST!$A$78,"",IF(L3300=LIST!$A$80,"",IF(L3300=LIST!$A$72,"",IF(L3300=LIST!$A$73,"",IF(L3300=LIST!$A$81,"",IF(L3300=LIST!$A$82,"",IF(L3300=LIST!$A$79,"",IF(K3300=LIST!$A$75,LIST!$A$75,ROUND(J3300*L3300,2)))))))))))))</f>
        <v/>
      </c>
      <c r="J3300" s="43">
        <f>IF(D3300="",0,IF(K3300=LIST!$A$75,0,IF(K3300=LIST!$A$76,0,IF(K3300=LIST!$A$77,0,IF(K3300=LIST!$A$78,0,(MIN(D3300,8)-K3300))))))</f>
        <v>0</v>
      </c>
      <c r="K3300" s="185" t="str">
        <f>IF(D3300="","",IF('CLAIM FORM'!$M$7="",0,IF(L3300=LIST!$A$78,0,IF('CLAIM FORM'!$M$7="R&amp;D",0,IF(E3300="",LIST!$A$75,IF(F3300=LIST!$F$30,0,IFERROR(((VLOOKUP(E3300,'TRAINING CODE'!B:D,3,FALSE)*MIN(D3300,8))),LIST!$A$76)))))))</f>
        <v/>
      </c>
      <c r="L3300" s="183" t="str">
        <f>IF(B3300="","",IF('CLAIM FORM'!$M$7="",LIST!$A$77,IFERROR(VLOOKUP(B3300,'PHR (Project Hourly Rate)'!B:G,6,FALSE),LIST!$A$78)))</f>
        <v/>
      </c>
    </row>
    <row r="3301" spans="1:12" ht="36" customHeight="1">
      <c r="A3301" s="184">
        <v>3299</v>
      </c>
      <c r="B3301" s="46"/>
      <c r="C3301" s="47"/>
      <c r="D3301" s="48"/>
      <c r="E3301" s="49"/>
      <c r="F3301" s="49"/>
      <c r="G3301" s="41" t="str">
        <f>IF(C3301="","",VLOOKUP(WEEKDAY(C3301),LIST!$A$15:$B$21,2,FALSE))</f>
        <v/>
      </c>
      <c r="H3301" s="42" t="str">
        <f>IF(B3301="","",IF(L3301=LIST!$A$80,LIST!$A$78,IF(L3301=LIST!$A$81,LIST!$A$78,IF(L3301=LIST!$A$82,LIST!$A$78,IF(IFERROR(VLOOKUP(B3301,'PHR (Project Hourly Rate)'!B:G,6,FALSE),LIST!$A$78)=0,LIST!$A$79,L3301)))))</f>
        <v/>
      </c>
      <c r="I3301" s="42" t="str">
        <f>IF(B3301="","",IF(L3301=LIST!$A$75,"",IF(K3301=LIST!$A$76,LIST!$A$76,IF(L3301=LIST!$A$77,"",IF(L3301=LIST!$A$78,"",IF(L3301=LIST!$A$80,"",IF(L3301=LIST!$A$72,"",IF(L3301=LIST!$A$73,"",IF(L3301=LIST!$A$81,"",IF(L3301=LIST!$A$82,"",IF(L3301=LIST!$A$79,"",IF(K3301=LIST!$A$75,LIST!$A$75,ROUND(J3301*L3301,2)))))))))))))</f>
        <v/>
      </c>
      <c r="J3301" s="43">
        <f>IF(D3301="",0,IF(K3301=LIST!$A$75,0,IF(K3301=LIST!$A$76,0,IF(K3301=LIST!$A$77,0,IF(K3301=LIST!$A$78,0,(MIN(D3301,8)-K3301))))))</f>
        <v>0</v>
      </c>
      <c r="K3301" s="185" t="str">
        <f>IF(D3301="","",IF('CLAIM FORM'!$M$7="",0,IF(L3301=LIST!$A$78,0,IF('CLAIM FORM'!$M$7="R&amp;D",0,IF(E3301="",LIST!$A$75,IF(F3301=LIST!$F$30,0,IFERROR(((VLOOKUP(E3301,'TRAINING CODE'!B:D,3,FALSE)*MIN(D3301,8))),LIST!$A$76)))))))</f>
        <v/>
      </c>
      <c r="L3301" s="183" t="str">
        <f>IF(B3301="","",IF('CLAIM FORM'!$M$7="",LIST!$A$77,IFERROR(VLOOKUP(B3301,'PHR (Project Hourly Rate)'!B:G,6,FALSE),LIST!$A$78)))</f>
        <v/>
      </c>
    </row>
    <row r="3302" spans="1:12" ht="36" customHeight="1">
      <c r="A3302" s="184">
        <v>3300</v>
      </c>
      <c r="B3302" s="46"/>
      <c r="C3302" s="47"/>
      <c r="D3302" s="48"/>
      <c r="E3302" s="49"/>
      <c r="F3302" s="49"/>
      <c r="G3302" s="41" t="str">
        <f>IF(C3302="","",VLOOKUP(WEEKDAY(C3302),LIST!$A$15:$B$21,2,FALSE))</f>
        <v/>
      </c>
      <c r="H3302" s="42" t="str">
        <f>IF(B3302="","",IF(L3302=LIST!$A$80,LIST!$A$78,IF(L3302=LIST!$A$81,LIST!$A$78,IF(L3302=LIST!$A$82,LIST!$A$78,IF(IFERROR(VLOOKUP(B3302,'PHR (Project Hourly Rate)'!B:G,6,FALSE),LIST!$A$78)=0,LIST!$A$79,L3302)))))</f>
        <v/>
      </c>
      <c r="I3302" s="42" t="str">
        <f>IF(B3302="","",IF(L3302=LIST!$A$75,"",IF(K3302=LIST!$A$76,LIST!$A$76,IF(L3302=LIST!$A$77,"",IF(L3302=LIST!$A$78,"",IF(L3302=LIST!$A$80,"",IF(L3302=LIST!$A$72,"",IF(L3302=LIST!$A$73,"",IF(L3302=LIST!$A$81,"",IF(L3302=LIST!$A$82,"",IF(L3302=LIST!$A$79,"",IF(K3302=LIST!$A$75,LIST!$A$75,ROUND(J3302*L3302,2)))))))))))))</f>
        <v/>
      </c>
      <c r="J3302" s="43">
        <f>IF(D3302="",0,IF(K3302=LIST!$A$75,0,IF(K3302=LIST!$A$76,0,IF(K3302=LIST!$A$77,0,IF(K3302=LIST!$A$78,0,(MIN(D3302,8)-K3302))))))</f>
        <v>0</v>
      </c>
      <c r="K3302" s="185" t="str">
        <f>IF(D3302="","",IF('CLAIM FORM'!$M$7="",0,IF(L3302=LIST!$A$78,0,IF('CLAIM FORM'!$M$7="R&amp;D",0,IF(E3302="",LIST!$A$75,IF(F3302=LIST!$F$30,0,IFERROR(((VLOOKUP(E3302,'TRAINING CODE'!B:D,3,FALSE)*MIN(D3302,8))),LIST!$A$76)))))))</f>
        <v/>
      </c>
      <c r="L3302" s="183" t="str">
        <f>IF(B3302="","",IF('CLAIM FORM'!$M$7="",LIST!$A$77,IFERROR(VLOOKUP(B3302,'PHR (Project Hourly Rate)'!B:G,6,FALSE),LIST!$A$78)))</f>
        <v/>
      </c>
    </row>
    <row r="3303" spans="1:12" ht="36" customHeight="1">
      <c r="A3303" s="184">
        <v>3301</v>
      </c>
      <c r="B3303" s="46"/>
      <c r="C3303" s="47"/>
      <c r="D3303" s="48"/>
      <c r="E3303" s="49"/>
      <c r="F3303" s="49"/>
      <c r="G3303" s="41" t="str">
        <f>IF(C3303="","",VLOOKUP(WEEKDAY(C3303),LIST!$A$15:$B$21,2,FALSE))</f>
        <v/>
      </c>
      <c r="H3303" s="42" t="str">
        <f>IF(B3303="","",IF(L3303=LIST!$A$80,LIST!$A$78,IF(L3303=LIST!$A$81,LIST!$A$78,IF(L3303=LIST!$A$82,LIST!$A$78,IF(IFERROR(VLOOKUP(B3303,'PHR (Project Hourly Rate)'!B:G,6,FALSE),LIST!$A$78)=0,LIST!$A$79,L3303)))))</f>
        <v/>
      </c>
      <c r="I3303" s="42" t="str">
        <f>IF(B3303="","",IF(L3303=LIST!$A$75,"",IF(K3303=LIST!$A$76,LIST!$A$76,IF(L3303=LIST!$A$77,"",IF(L3303=LIST!$A$78,"",IF(L3303=LIST!$A$80,"",IF(L3303=LIST!$A$72,"",IF(L3303=LIST!$A$73,"",IF(L3303=LIST!$A$81,"",IF(L3303=LIST!$A$82,"",IF(L3303=LIST!$A$79,"",IF(K3303=LIST!$A$75,LIST!$A$75,ROUND(J3303*L3303,2)))))))))))))</f>
        <v/>
      </c>
      <c r="J3303" s="43">
        <f>IF(D3303="",0,IF(K3303=LIST!$A$75,0,IF(K3303=LIST!$A$76,0,IF(K3303=LIST!$A$77,0,IF(K3303=LIST!$A$78,0,(MIN(D3303,8)-K3303))))))</f>
        <v>0</v>
      </c>
      <c r="K3303" s="185" t="str">
        <f>IF(D3303="","",IF('CLAIM FORM'!$M$7="",0,IF(L3303=LIST!$A$78,0,IF('CLAIM FORM'!$M$7="R&amp;D",0,IF(E3303="",LIST!$A$75,IF(F3303=LIST!$F$30,0,IFERROR(((VLOOKUP(E3303,'TRAINING CODE'!B:D,3,FALSE)*MIN(D3303,8))),LIST!$A$76)))))))</f>
        <v/>
      </c>
      <c r="L3303" s="183" t="str">
        <f>IF(B3303="","",IF('CLAIM FORM'!$M$7="",LIST!$A$77,IFERROR(VLOOKUP(B3303,'PHR (Project Hourly Rate)'!B:G,6,FALSE),LIST!$A$78)))</f>
        <v/>
      </c>
    </row>
    <row r="3304" spans="1:12" ht="36" customHeight="1">
      <c r="A3304" s="184">
        <v>3302</v>
      </c>
      <c r="B3304" s="46"/>
      <c r="C3304" s="47"/>
      <c r="D3304" s="48"/>
      <c r="E3304" s="49"/>
      <c r="F3304" s="49"/>
      <c r="G3304" s="41" t="str">
        <f>IF(C3304="","",VLOOKUP(WEEKDAY(C3304),LIST!$A$15:$B$21,2,FALSE))</f>
        <v/>
      </c>
      <c r="H3304" s="42" t="str">
        <f>IF(B3304="","",IF(L3304=LIST!$A$80,LIST!$A$78,IF(L3304=LIST!$A$81,LIST!$A$78,IF(L3304=LIST!$A$82,LIST!$A$78,IF(IFERROR(VLOOKUP(B3304,'PHR (Project Hourly Rate)'!B:G,6,FALSE),LIST!$A$78)=0,LIST!$A$79,L3304)))))</f>
        <v/>
      </c>
      <c r="I3304" s="42" t="str">
        <f>IF(B3304="","",IF(L3304=LIST!$A$75,"",IF(K3304=LIST!$A$76,LIST!$A$76,IF(L3304=LIST!$A$77,"",IF(L3304=LIST!$A$78,"",IF(L3304=LIST!$A$80,"",IF(L3304=LIST!$A$72,"",IF(L3304=LIST!$A$73,"",IF(L3304=LIST!$A$81,"",IF(L3304=LIST!$A$82,"",IF(L3304=LIST!$A$79,"",IF(K3304=LIST!$A$75,LIST!$A$75,ROUND(J3304*L3304,2)))))))))))))</f>
        <v/>
      </c>
      <c r="J3304" s="43">
        <f>IF(D3304="",0,IF(K3304=LIST!$A$75,0,IF(K3304=LIST!$A$76,0,IF(K3304=LIST!$A$77,0,IF(K3304=LIST!$A$78,0,(MIN(D3304,8)-K3304))))))</f>
        <v>0</v>
      </c>
      <c r="K3304" s="185" t="str">
        <f>IF(D3304="","",IF('CLAIM FORM'!$M$7="",0,IF(L3304=LIST!$A$78,0,IF('CLAIM FORM'!$M$7="R&amp;D",0,IF(E3304="",LIST!$A$75,IF(F3304=LIST!$F$30,0,IFERROR(((VLOOKUP(E3304,'TRAINING CODE'!B:D,3,FALSE)*MIN(D3304,8))),LIST!$A$76)))))))</f>
        <v/>
      </c>
      <c r="L3304" s="183" t="str">
        <f>IF(B3304="","",IF('CLAIM FORM'!$M$7="",LIST!$A$77,IFERROR(VLOOKUP(B3304,'PHR (Project Hourly Rate)'!B:G,6,FALSE),LIST!$A$78)))</f>
        <v/>
      </c>
    </row>
    <row r="3305" spans="1:12" ht="36" customHeight="1">
      <c r="A3305" s="184">
        <v>3303</v>
      </c>
      <c r="B3305" s="46"/>
      <c r="C3305" s="47"/>
      <c r="D3305" s="48"/>
      <c r="E3305" s="49"/>
      <c r="F3305" s="49"/>
      <c r="G3305" s="41" t="str">
        <f>IF(C3305="","",VLOOKUP(WEEKDAY(C3305),LIST!$A$15:$B$21,2,FALSE))</f>
        <v/>
      </c>
      <c r="H3305" s="42" t="str">
        <f>IF(B3305="","",IF(L3305=LIST!$A$80,LIST!$A$78,IF(L3305=LIST!$A$81,LIST!$A$78,IF(L3305=LIST!$A$82,LIST!$A$78,IF(IFERROR(VLOOKUP(B3305,'PHR (Project Hourly Rate)'!B:G,6,FALSE),LIST!$A$78)=0,LIST!$A$79,L3305)))))</f>
        <v/>
      </c>
      <c r="I3305" s="42" t="str">
        <f>IF(B3305="","",IF(L3305=LIST!$A$75,"",IF(K3305=LIST!$A$76,LIST!$A$76,IF(L3305=LIST!$A$77,"",IF(L3305=LIST!$A$78,"",IF(L3305=LIST!$A$80,"",IF(L3305=LIST!$A$72,"",IF(L3305=LIST!$A$73,"",IF(L3305=LIST!$A$81,"",IF(L3305=LIST!$A$82,"",IF(L3305=LIST!$A$79,"",IF(K3305=LIST!$A$75,LIST!$A$75,ROUND(J3305*L3305,2)))))))))))))</f>
        <v/>
      </c>
      <c r="J3305" s="43">
        <f>IF(D3305="",0,IF(K3305=LIST!$A$75,0,IF(K3305=LIST!$A$76,0,IF(K3305=LIST!$A$77,0,IF(K3305=LIST!$A$78,0,(MIN(D3305,8)-K3305))))))</f>
        <v>0</v>
      </c>
      <c r="K3305" s="185" t="str">
        <f>IF(D3305="","",IF('CLAIM FORM'!$M$7="",0,IF(L3305=LIST!$A$78,0,IF('CLAIM FORM'!$M$7="R&amp;D",0,IF(E3305="",LIST!$A$75,IF(F3305=LIST!$F$30,0,IFERROR(((VLOOKUP(E3305,'TRAINING CODE'!B:D,3,FALSE)*MIN(D3305,8))),LIST!$A$76)))))))</f>
        <v/>
      </c>
      <c r="L3305" s="183" t="str">
        <f>IF(B3305="","",IF('CLAIM FORM'!$M$7="",LIST!$A$77,IFERROR(VLOOKUP(B3305,'PHR (Project Hourly Rate)'!B:G,6,FALSE),LIST!$A$78)))</f>
        <v/>
      </c>
    </row>
    <row r="3306" spans="1:12" ht="36" customHeight="1">
      <c r="A3306" s="184">
        <v>3304</v>
      </c>
      <c r="B3306" s="46"/>
      <c r="C3306" s="47"/>
      <c r="D3306" s="48"/>
      <c r="E3306" s="49"/>
      <c r="F3306" s="49"/>
      <c r="G3306" s="41" t="str">
        <f>IF(C3306="","",VLOOKUP(WEEKDAY(C3306),LIST!$A$15:$B$21,2,FALSE))</f>
        <v/>
      </c>
      <c r="H3306" s="42" t="str">
        <f>IF(B3306="","",IF(L3306=LIST!$A$80,LIST!$A$78,IF(L3306=LIST!$A$81,LIST!$A$78,IF(L3306=LIST!$A$82,LIST!$A$78,IF(IFERROR(VLOOKUP(B3306,'PHR (Project Hourly Rate)'!B:G,6,FALSE),LIST!$A$78)=0,LIST!$A$79,L3306)))))</f>
        <v/>
      </c>
      <c r="I3306" s="42" t="str">
        <f>IF(B3306="","",IF(L3306=LIST!$A$75,"",IF(K3306=LIST!$A$76,LIST!$A$76,IF(L3306=LIST!$A$77,"",IF(L3306=LIST!$A$78,"",IF(L3306=LIST!$A$80,"",IF(L3306=LIST!$A$72,"",IF(L3306=LIST!$A$73,"",IF(L3306=LIST!$A$81,"",IF(L3306=LIST!$A$82,"",IF(L3306=LIST!$A$79,"",IF(K3306=LIST!$A$75,LIST!$A$75,ROUND(J3306*L3306,2)))))))))))))</f>
        <v/>
      </c>
      <c r="J3306" s="43">
        <f>IF(D3306="",0,IF(K3306=LIST!$A$75,0,IF(K3306=LIST!$A$76,0,IF(K3306=LIST!$A$77,0,IF(K3306=LIST!$A$78,0,(MIN(D3306,8)-K3306))))))</f>
        <v>0</v>
      </c>
      <c r="K3306" s="185" t="str">
        <f>IF(D3306="","",IF('CLAIM FORM'!$M$7="",0,IF(L3306=LIST!$A$78,0,IF('CLAIM FORM'!$M$7="R&amp;D",0,IF(E3306="",LIST!$A$75,IF(F3306=LIST!$F$30,0,IFERROR(((VLOOKUP(E3306,'TRAINING CODE'!B:D,3,FALSE)*MIN(D3306,8))),LIST!$A$76)))))))</f>
        <v/>
      </c>
      <c r="L3306" s="183" t="str">
        <f>IF(B3306="","",IF('CLAIM FORM'!$M$7="",LIST!$A$77,IFERROR(VLOOKUP(B3306,'PHR (Project Hourly Rate)'!B:G,6,FALSE),LIST!$A$78)))</f>
        <v/>
      </c>
    </row>
    <row r="3307" spans="1:12" ht="36" customHeight="1">
      <c r="A3307" s="184">
        <v>3305</v>
      </c>
      <c r="B3307" s="46"/>
      <c r="C3307" s="47"/>
      <c r="D3307" s="48"/>
      <c r="E3307" s="49"/>
      <c r="F3307" s="49"/>
      <c r="G3307" s="41" t="str">
        <f>IF(C3307="","",VLOOKUP(WEEKDAY(C3307),LIST!$A$15:$B$21,2,FALSE))</f>
        <v/>
      </c>
      <c r="H3307" s="42" t="str">
        <f>IF(B3307="","",IF(L3307=LIST!$A$80,LIST!$A$78,IF(L3307=LIST!$A$81,LIST!$A$78,IF(L3307=LIST!$A$82,LIST!$A$78,IF(IFERROR(VLOOKUP(B3307,'PHR (Project Hourly Rate)'!B:G,6,FALSE),LIST!$A$78)=0,LIST!$A$79,L3307)))))</f>
        <v/>
      </c>
      <c r="I3307" s="42" t="str">
        <f>IF(B3307="","",IF(L3307=LIST!$A$75,"",IF(K3307=LIST!$A$76,LIST!$A$76,IF(L3307=LIST!$A$77,"",IF(L3307=LIST!$A$78,"",IF(L3307=LIST!$A$80,"",IF(L3307=LIST!$A$72,"",IF(L3307=LIST!$A$73,"",IF(L3307=LIST!$A$81,"",IF(L3307=LIST!$A$82,"",IF(L3307=LIST!$A$79,"",IF(K3307=LIST!$A$75,LIST!$A$75,ROUND(J3307*L3307,2)))))))))))))</f>
        <v/>
      </c>
      <c r="J3307" s="43">
        <f>IF(D3307="",0,IF(K3307=LIST!$A$75,0,IF(K3307=LIST!$A$76,0,IF(K3307=LIST!$A$77,0,IF(K3307=LIST!$A$78,0,(MIN(D3307,8)-K3307))))))</f>
        <v>0</v>
      </c>
      <c r="K3307" s="185" t="str">
        <f>IF(D3307="","",IF('CLAIM FORM'!$M$7="",0,IF(L3307=LIST!$A$78,0,IF('CLAIM FORM'!$M$7="R&amp;D",0,IF(E3307="",LIST!$A$75,IF(F3307=LIST!$F$30,0,IFERROR(((VLOOKUP(E3307,'TRAINING CODE'!B:D,3,FALSE)*MIN(D3307,8))),LIST!$A$76)))))))</f>
        <v/>
      </c>
      <c r="L3307" s="183" t="str">
        <f>IF(B3307="","",IF('CLAIM FORM'!$M$7="",LIST!$A$77,IFERROR(VLOOKUP(B3307,'PHR (Project Hourly Rate)'!B:G,6,FALSE),LIST!$A$78)))</f>
        <v/>
      </c>
    </row>
    <row r="3308" spans="1:12" ht="36" customHeight="1">
      <c r="A3308" s="184">
        <v>3306</v>
      </c>
      <c r="B3308" s="46"/>
      <c r="C3308" s="47"/>
      <c r="D3308" s="48"/>
      <c r="E3308" s="49"/>
      <c r="F3308" s="49"/>
      <c r="G3308" s="41" t="str">
        <f>IF(C3308="","",VLOOKUP(WEEKDAY(C3308),LIST!$A$15:$B$21,2,FALSE))</f>
        <v/>
      </c>
      <c r="H3308" s="42" t="str">
        <f>IF(B3308="","",IF(L3308=LIST!$A$80,LIST!$A$78,IF(L3308=LIST!$A$81,LIST!$A$78,IF(L3308=LIST!$A$82,LIST!$A$78,IF(IFERROR(VLOOKUP(B3308,'PHR (Project Hourly Rate)'!B:G,6,FALSE),LIST!$A$78)=0,LIST!$A$79,L3308)))))</f>
        <v/>
      </c>
      <c r="I3308" s="42" t="str">
        <f>IF(B3308="","",IF(L3308=LIST!$A$75,"",IF(K3308=LIST!$A$76,LIST!$A$76,IF(L3308=LIST!$A$77,"",IF(L3308=LIST!$A$78,"",IF(L3308=LIST!$A$80,"",IF(L3308=LIST!$A$72,"",IF(L3308=LIST!$A$73,"",IF(L3308=LIST!$A$81,"",IF(L3308=LIST!$A$82,"",IF(L3308=LIST!$A$79,"",IF(K3308=LIST!$A$75,LIST!$A$75,ROUND(J3308*L3308,2)))))))))))))</f>
        <v/>
      </c>
      <c r="J3308" s="43">
        <f>IF(D3308="",0,IF(K3308=LIST!$A$75,0,IF(K3308=LIST!$A$76,0,IF(K3308=LIST!$A$77,0,IF(K3308=LIST!$A$78,0,(MIN(D3308,8)-K3308))))))</f>
        <v>0</v>
      </c>
      <c r="K3308" s="185" t="str">
        <f>IF(D3308="","",IF('CLAIM FORM'!$M$7="",0,IF(L3308=LIST!$A$78,0,IF('CLAIM FORM'!$M$7="R&amp;D",0,IF(E3308="",LIST!$A$75,IF(F3308=LIST!$F$30,0,IFERROR(((VLOOKUP(E3308,'TRAINING CODE'!B:D,3,FALSE)*MIN(D3308,8))),LIST!$A$76)))))))</f>
        <v/>
      </c>
      <c r="L3308" s="183" t="str">
        <f>IF(B3308="","",IF('CLAIM FORM'!$M$7="",LIST!$A$77,IFERROR(VLOOKUP(B3308,'PHR (Project Hourly Rate)'!B:G,6,FALSE),LIST!$A$78)))</f>
        <v/>
      </c>
    </row>
    <row r="3309" spans="1:12" ht="36" customHeight="1">
      <c r="A3309" s="184">
        <v>3307</v>
      </c>
      <c r="B3309" s="46"/>
      <c r="C3309" s="47"/>
      <c r="D3309" s="48"/>
      <c r="E3309" s="49"/>
      <c r="F3309" s="49"/>
      <c r="G3309" s="41" t="str">
        <f>IF(C3309="","",VLOOKUP(WEEKDAY(C3309),LIST!$A$15:$B$21,2,FALSE))</f>
        <v/>
      </c>
      <c r="H3309" s="42" t="str">
        <f>IF(B3309="","",IF(L3309=LIST!$A$80,LIST!$A$78,IF(L3309=LIST!$A$81,LIST!$A$78,IF(L3309=LIST!$A$82,LIST!$A$78,IF(IFERROR(VLOOKUP(B3309,'PHR (Project Hourly Rate)'!B:G,6,FALSE),LIST!$A$78)=0,LIST!$A$79,L3309)))))</f>
        <v/>
      </c>
      <c r="I3309" s="42" t="str">
        <f>IF(B3309="","",IF(L3309=LIST!$A$75,"",IF(K3309=LIST!$A$76,LIST!$A$76,IF(L3309=LIST!$A$77,"",IF(L3309=LIST!$A$78,"",IF(L3309=LIST!$A$80,"",IF(L3309=LIST!$A$72,"",IF(L3309=LIST!$A$73,"",IF(L3309=LIST!$A$81,"",IF(L3309=LIST!$A$82,"",IF(L3309=LIST!$A$79,"",IF(K3309=LIST!$A$75,LIST!$A$75,ROUND(J3309*L3309,2)))))))))))))</f>
        <v/>
      </c>
      <c r="J3309" s="43">
        <f>IF(D3309="",0,IF(K3309=LIST!$A$75,0,IF(K3309=LIST!$A$76,0,IF(K3309=LIST!$A$77,0,IF(K3309=LIST!$A$78,0,(MIN(D3309,8)-K3309))))))</f>
        <v>0</v>
      </c>
      <c r="K3309" s="185" t="str">
        <f>IF(D3309="","",IF('CLAIM FORM'!$M$7="",0,IF(L3309=LIST!$A$78,0,IF('CLAIM FORM'!$M$7="R&amp;D",0,IF(E3309="",LIST!$A$75,IF(F3309=LIST!$F$30,0,IFERROR(((VLOOKUP(E3309,'TRAINING CODE'!B:D,3,FALSE)*MIN(D3309,8))),LIST!$A$76)))))))</f>
        <v/>
      </c>
      <c r="L3309" s="183" t="str">
        <f>IF(B3309="","",IF('CLAIM FORM'!$M$7="",LIST!$A$77,IFERROR(VLOOKUP(B3309,'PHR (Project Hourly Rate)'!B:G,6,FALSE),LIST!$A$78)))</f>
        <v/>
      </c>
    </row>
    <row r="3310" spans="1:12" ht="36" customHeight="1">
      <c r="A3310" s="184">
        <v>3308</v>
      </c>
      <c r="B3310" s="46"/>
      <c r="C3310" s="47"/>
      <c r="D3310" s="48"/>
      <c r="E3310" s="49"/>
      <c r="F3310" s="49"/>
      <c r="G3310" s="41" t="str">
        <f>IF(C3310="","",VLOOKUP(WEEKDAY(C3310),LIST!$A$15:$B$21,2,FALSE))</f>
        <v/>
      </c>
      <c r="H3310" s="42" t="str">
        <f>IF(B3310="","",IF(L3310=LIST!$A$80,LIST!$A$78,IF(L3310=LIST!$A$81,LIST!$A$78,IF(L3310=LIST!$A$82,LIST!$A$78,IF(IFERROR(VLOOKUP(B3310,'PHR (Project Hourly Rate)'!B:G,6,FALSE),LIST!$A$78)=0,LIST!$A$79,L3310)))))</f>
        <v/>
      </c>
      <c r="I3310" s="42" t="str">
        <f>IF(B3310="","",IF(L3310=LIST!$A$75,"",IF(K3310=LIST!$A$76,LIST!$A$76,IF(L3310=LIST!$A$77,"",IF(L3310=LIST!$A$78,"",IF(L3310=LIST!$A$80,"",IF(L3310=LIST!$A$72,"",IF(L3310=LIST!$A$73,"",IF(L3310=LIST!$A$81,"",IF(L3310=LIST!$A$82,"",IF(L3310=LIST!$A$79,"",IF(K3310=LIST!$A$75,LIST!$A$75,ROUND(J3310*L3310,2)))))))))))))</f>
        <v/>
      </c>
      <c r="J3310" s="43">
        <f>IF(D3310="",0,IF(K3310=LIST!$A$75,0,IF(K3310=LIST!$A$76,0,IF(K3310=LIST!$A$77,0,IF(K3310=LIST!$A$78,0,(MIN(D3310,8)-K3310))))))</f>
        <v>0</v>
      </c>
      <c r="K3310" s="185" t="str">
        <f>IF(D3310="","",IF('CLAIM FORM'!$M$7="",0,IF(L3310=LIST!$A$78,0,IF('CLAIM FORM'!$M$7="R&amp;D",0,IF(E3310="",LIST!$A$75,IF(F3310=LIST!$F$30,0,IFERROR(((VLOOKUP(E3310,'TRAINING CODE'!B:D,3,FALSE)*MIN(D3310,8))),LIST!$A$76)))))))</f>
        <v/>
      </c>
      <c r="L3310" s="183" t="str">
        <f>IF(B3310="","",IF('CLAIM FORM'!$M$7="",LIST!$A$77,IFERROR(VLOOKUP(B3310,'PHR (Project Hourly Rate)'!B:G,6,FALSE),LIST!$A$78)))</f>
        <v/>
      </c>
    </row>
    <row r="3311" spans="1:12" ht="36" customHeight="1">
      <c r="A3311" s="184">
        <v>3309</v>
      </c>
      <c r="B3311" s="46"/>
      <c r="C3311" s="47"/>
      <c r="D3311" s="48"/>
      <c r="E3311" s="49"/>
      <c r="F3311" s="49"/>
      <c r="G3311" s="41" t="str">
        <f>IF(C3311="","",VLOOKUP(WEEKDAY(C3311),LIST!$A$15:$B$21,2,FALSE))</f>
        <v/>
      </c>
      <c r="H3311" s="42" t="str">
        <f>IF(B3311="","",IF(L3311=LIST!$A$80,LIST!$A$78,IF(L3311=LIST!$A$81,LIST!$A$78,IF(L3311=LIST!$A$82,LIST!$A$78,IF(IFERROR(VLOOKUP(B3311,'PHR (Project Hourly Rate)'!B:G,6,FALSE),LIST!$A$78)=0,LIST!$A$79,L3311)))))</f>
        <v/>
      </c>
      <c r="I3311" s="42" t="str">
        <f>IF(B3311="","",IF(L3311=LIST!$A$75,"",IF(K3311=LIST!$A$76,LIST!$A$76,IF(L3311=LIST!$A$77,"",IF(L3311=LIST!$A$78,"",IF(L3311=LIST!$A$80,"",IF(L3311=LIST!$A$72,"",IF(L3311=LIST!$A$73,"",IF(L3311=LIST!$A$81,"",IF(L3311=LIST!$A$82,"",IF(L3311=LIST!$A$79,"",IF(K3311=LIST!$A$75,LIST!$A$75,ROUND(J3311*L3311,2)))))))))))))</f>
        <v/>
      </c>
      <c r="J3311" s="43">
        <f>IF(D3311="",0,IF(K3311=LIST!$A$75,0,IF(K3311=LIST!$A$76,0,IF(K3311=LIST!$A$77,0,IF(K3311=LIST!$A$78,0,(MIN(D3311,8)-K3311))))))</f>
        <v>0</v>
      </c>
      <c r="K3311" s="185" t="str">
        <f>IF(D3311="","",IF('CLAIM FORM'!$M$7="",0,IF(L3311=LIST!$A$78,0,IF('CLAIM FORM'!$M$7="R&amp;D",0,IF(E3311="",LIST!$A$75,IF(F3311=LIST!$F$30,0,IFERROR(((VLOOKUP(E3311,'TRAINING CODE'!B:D,3,FALSE)*MIN(D3311,8))),LIST!$A$76)))))))</f>
        <v/>
      </c>
      <c r="L3311" s="183" t="str">
        <f>IF(B3311="","",IF('CLAIM FORM'!$M$7="",LIST!$A$77,IFERROR(VLOOKUP(B3311,'PHR (Project Hourly Rate)'!B:G,6,FALSE),LIST!$A$78)))</f>
        <v/>
      </c>
    </row>
    <row r="3312" spans="1:12" ht="36" customHeight="1">
      <c r="A3312" s="184">
        <v>3310</v>
      </c>
      <c r="B3312" s="46"/>
      <c r="C3312" s="47"/>
      <c r="D3312" s="48"/>
      <c r="E3312" s="49"/>
      <c r="F3312" s="49"/>
      <c r="G3312" s="41" t="str">
        <f>IF(C3312="","",VLOOKUP(WEEKDAY(C3312),LIST!$A$15:$B$21,2,FALSE))</f>
        <v/>
      </c>
      <c r="H3312" s="42" t="str">
        <f>IF(B3312="","",IF(L3312=LIST!$A$80,LIST!$A$78,IF(L3312=LIST!$A$81,LIST!$A$78,IF(L3312=LIST!$A$82,LIST!$A$78,IF(IFERROR(VLOOKUP(B3312,'PHR (Project Hourly Rate)'!B:G,6,FALSE),LIST!$A$78)=0,LIST!$A$79,L3312)))))</f>
        <v/>
      </c>
      <c r="I3312" s="42" t="str">
        <f>IF(B3312="","",IF(L3312=LIST!$A$75,"",IF(K3312=LIST!$A$76,LIST!$A$76,IF(L3312=LIST!$A$77,"",IF(L3312=LIST!$A$78,"",IF(L3312=LIST!$A$80,"",IF(L3312=LIST!$A$72,"",IF(L3312=LIST!$A$73,"",IF(L3312=LIST!$A$81,"",IF(L3312=LIST!$A$82,"",IF(L3312=LIST!$A$79,"",IF(K3312=LIST!$A$75,LIST!$A$75,ROUND(J3312*L3312,2)))))))))))))</f>
        <v/>
      </c>
      <c r="J3312" s="43">
        <f>IF(D3312="",0,IF(K3312=LIST!$A$75,0,IF(K3312=LIST!$A$76,0,IF(K3312=LIST!$A$77,0,IF(K3312=LIST!$A$78,0,(MIN(D3312,8)-K3312))))))</f>
        <v>0</v>
      </c>
      <c r="K3312" s="185" t="str">
        <f>IF(D3312="","",IF('CLAIM FORM'!$M$7="",0,IF(L3312=LIST!$A$78,0,IF('CLAIM FORM'!$M$7="R&amp;D",0,IF(E3312="",LIST!$A$75,IF(F3312=LIST!$F$30,0,IFERROR(((VLOOKUP(E3312,'TRAINING CODE'!B:D,3,FALSE)*MIN(D3312,8))),LIST!$A$76)))))))</f>
        <v/>
      </c>
      <c r="L3312" s="183" t="str">
        <f>IF(B3312="","",IF('CLAIM FORM'!$M$7="",LIST!$A$77,IFERROR(VLOOKUP(B3312,'PHR (Project Hourly Rate)'!B:G,6,FALSE),LIST!$A$78)))</f>
        <v/>
      </c>
    </row>
    <row r="3313" spans="1:12" ht="36" customHeight="1">
      <c r="A3313" s="184">
        <v>3311</v>
      </c>
      <c r="B3313" s="46"/>
      <c r="C3313" s="47"/>
      <c r="D3313" s="48"/>
      <c r="E3313" s="49"/>
      <c r="F3313" s="49"/>
      <c r="G3313" s="41" t="str">
        <f>IF(C3313="","",VLOOKUP(WEEKDAY(C3313),LIST!$A$15:$B$21,2,FALSE))</f>
        <v/>
      </c>
      <c r="H3313" s="42" t="str">
        <f>IF(B3313="","",IF(L3313=LIST!$A$80,LIST!$A$78,IF(L3313=LIST!$A$81,LIST!$A$78,IF(L3313=LIST!$A$82,LIST!$A$78,IF(IFERROR(VLOOKUP(B3313,'PHR (Project Hourly Rate)'!B:G,6,FALSE),LIST!$A$78)=0,LIST!$A$79,L3313)))))</f>
        <v/>
      </c>
      <c r="I3313" s="42" t="str">
        <f>IF(B3313="","",IF(L3313=LIST!$A$75,"",IF(K3313=LIST!$A$76,LIST!$A$76,IF(L3313=LIST!$A$77,"",IF(L3313=LIST!$A$78,"",IF(L3313=LIST!$A$80,"",IF(L3313=LIST!$A$72,"",IF(L3313=LIST!$A$73,"",IF(L3313=LIST!$A$81,"",IF(L3313=LIST!$A$82,"",IF(L3313=LIST!$A$79,"",IF(K3313=LIST!$A$75,LIST!$A$75,ROUND(J3313*L3313,2)))))))))))))</f>
        <v/>
      </c>
      <c r="J3313" s="43">
        <f>IF(D3313="",0,IF(K3313=LIST!$A$75,0,IF(K3313=LIST!$A$76,0,IF(K3313=LIST!$A$77,0,IF(K3313=LIST!$A$78,0,(MIN(D3313,8)-K3313))))))</f>
        <v>0</v>
      </c>
      <c r="K3313" s="185" t="str">
        <f>IF(D3313="","",IF('CLAIM FORM'!$M$7="",0,IF(L3313=LIST!$A$78,0,IF('CLAIM FORM'!$M$7="R&amp;D",0,IF(E3313="",LIST!$A$75,IF(F3313=LIST!$F$30,0,IFERROR(((VLOOKUP(E3313,'TRAINING CODE'!B:D,3,FALSE)*MIN(D3313,8))),LIST!$A$76)))))))</f>
        <v/>
      </c>
      <c r="L3313" s="183" t="str">
        <f>IF(B3313="","",IF('CLAIM FORM'!$M$7="",LIST!$A$77,IFERROR(VLOOKUP(B3313,'PHR (Project Hourly Rate)'!B:G,6,FALSE),LIST!$A$78)))</f>
        <v/>
      </c>
    </row>
    <row r="3314" spans="1:12" ht="36" customHeight="1">
      <c r="A3314" s="184">
        <v>3312</v>
      </c>
      <c r="B3314" s="46"/>
      <c r="C3314" s="47"/>
      <c r="D3314" s="48"/>
      <c r="E3314" s="49"/>
      <c r="F3314" s="49"/>
      <c r="G3314" s="41" t="str">
        <f>IF(C3314="","",VLOOKUP(WEEKDAY(C3314),LIST!$A$15:$B$21,2,FALSE))</f>
        <v/>
      </c>
      <c r="H3314" s="42" t="str">
        <f>IF(B3314="","",IF(L3314=LIST!$A$80,LIST!$A$78,IF(L3314=LIST!$A$81,LIST!$A$78,IF(L3314=LIST!$A$82,LIST!$A$78,IF(IFERROR(VLOOKUP(B3314,'PHR (Project Hourly Rate)'!B:G,6,FALSE),LIST!$A$78)=0,LIST!$A$79,L3314)))))</f>
        <v/>
      </c>
      <c r="I3314" s="42" t="str">
        <f>IF(B3314="","",IF(L3314=LIST!$A$75,"",IF(K3314=LIST!$A$76,LIST!$A$76,IF(L3314=LIST!$A$77,"",IF(L3314=LIST!$A$78,"",IF(L3314=LIST!$A$80,"",IF(L3314=LIST!$A$72,"",IF(L3314=LIST!$A$73,"",IF(L3314=LIST!$A$81,"",IF(L3314=LIST!$A$82,"",IF(L3314=LIST!$A$79,"",IF(K3314=LIST!$A$75,LIST!$A$75,ROUND(J3314*L3314,2)))))))))))))</f>
        <v/>
      </c>
      <c r="J3314" s="43">
        <f>IF(D3314="",0,IF(K3314=LIST!$A$75,0,IF(K3314=LIST!$A$76,0,IF(K3314=LIST!$A$77,0,IF(K3314=LIST!$A$78,0,(MIN(D3314,8)-K3314))))))</f>
        <v>0</v>
      </c>
      <c r="K3314" s="185" t="str">
        <f>IF(D3314="","",IF('CLAIM FORM'!$M$7="",0,IF(L3314=LIST!$A$78,0,IF('CLAIM FORM'!$M$7="R&amp;D",0,IF(E3314="",LIST!$A$75,IF(F3314=LIST!$F$30,0,IFERROR(((VLOOKUP(E3314,'TRAINING CODE'!B:D,3,FALSE)*MIN(D3314,8))),LIST!$A$76)))))))</f>
        <v/>
      </c>
      <c r="L3314" s="183" t="str">
        <f>IF(B3314="","",IF('CLAIM FORM'!$M$7="",LIST!$A$77,IFERROR(VLOOKUP(B3314,'PHR (Project Hourly Rate)'!B:G,6,FALSE),LIST!$A$78)))</f>
        <v/>
      </c>
    </row>
    <row r="3315" spans="1:12" ht="36" customHeight="1">
      <c r="A3315" s="184">
        <v>3313</v>
      </c>
      <c r="B3315" s="46"/>
      <c r="C3315" s="47"/>
      <c r="D3315" s="48"/>
      <c r="E3315" s="49"/>
      <c r="F3315" s="49"/>
      <c r="G3315" s="41" t="str">
        <f>IF(C3315="","",VLOOKUP(WEEKDAY(C3315),LIST!$A$15:$B$21,2,FALSE))</f>
        <v/>
      </c>
      <c r="H3315" s="42" t="str">
        <f>IF(B3315="","",IF(L3315=LIST!$A$80,LIST!$A$78,IF(L3315=LIST!$A$81,LIST!$A$78,IF(L3315=LIST!$A$82,LIST!$A$78,IF(IFERROR(VLOOKUP(B3315,'PHR (Project Hourly Rate)'!B:G,6,FALSE),LIST!$A$78)=0,LIST!$A$79,L3315)))))</f>
        <v/>
      </c>
      <c r="I3315" s="42" t="str">
        <f>IF(B3315="","",IF(L3315=LIST!$A$75,"",IF(K3315=LIST!$A$76,LIST!$A$76,IF(L3315=LIST!$A$77,"",IF(L3315=LIST!$A$78,"",IF(L3315=LIST!$A$80,"",IF(L3315=LIST!$A$72,"",IF(L3315=LIST!$A$73,"",IF(L3315=LIST!$A$81,"",IF(L3315=LIST!$A$82,"",IF(L3315=LIST!$A$79,"",IF(K3315=LIST!$A$75,LIST!$A$75,ROUND(J3315*L3315,2)))))))))))))</f>
        <v/>
      </c>
      <c r="J3315" s="43">
        <f>IF(D3315="",0,IF(K3315=LIST!$A$75,0,IF(K3315=LIST!$A$76,0,IF(K3315=LIST!$A$77,0,IF(K3315=LIST!$A$78,0,(MIN(D3315,8)-K3315))))))</f>
        <v>0</v>
      </c>
      <c r="K3315" s="185" t="str">
        <f>IF(D3315="","",IF('CLAIM FORM'!$M$7="",0,IF(L3315=LIST!$A$78,0,IF('CLAIM FORM'!$M$7="R&amp;D",0,IF(E3315="",LIST!$A$75,IF(F3315=LIST!$F$30,0,IFERROR(((VLOOKUP(E3315,'TRAINING CODE'!B:D,3,FALSE)*MIN(D3315,8))),LIST!$A$76)))))))</f>
        <v/>
      </c>
      <c r="L3315" s="183" t="str">
        <f>IF(B3315="","",IF('CLAIM FORM'!$M$7="",LIST!$A$77,IFERROR(VLOOKUP(B3315,'PHR (Project Hourly Rate)'!B:G,6,FALSE),LIST!$A$78)))</f>
        <v/>
      </c>
    </row>
    <row r="3316" spans="1:12" ht="36" customHeight="1">
      <c r="A3316" s="184">
        <v>3314</v>
      </c>
      <c r="B3316" s="46"/>
      <c r="C3316" s="47"/>
      <c r="D3316" s="48"/>
      <c r="E3316" s="49"/>
      <c r="F3316" s="49"/>
      <c r="G3316" s="41" t="str">
        <f>IF(C3316="","",VLOOKUP(WEEKDAY(C3316),LIST!$A$15:$B$21,2,FALSE))</f>
        <v/>
      </c>
      <c r="H3316" s="42" t="str">
        <f>IF(B3316="","",IF(L3316=LIST!$A$80,LIST!$A$78,IF(L3316=LIST!$A$81,LIST!$A$78,IF(L3316=LIST!$A$82,LIST!$A$78,IF(IFERROR(VLOOKUP(B3316,'PHR (Project Hourly Rate)'!B:G,6,FALSE),LIST!$A$78)=0,LIST!$A$79,L3316)))))</f>
        <v/>
      </c>
      <c r="I3316" s="42" t="str">
        <f>IF(B3316="","",IF(L3316=LIST!$A$75,"",IF(K3316=LIST!$A$76,LIST!$A$76,IF(L3316=LIST!$A$77,"",IF(L3316=LIST!$A$78,"",IF(L3316=LIST!$A$80,"",IF(L3316=LIST!$A$72,"",IF(L3316=LIST!$A$73,"",IF(L3316=LIST!$A$81,"",IF(L3316=LIST!$A$82,"",IF(L3316=LIST!$A$79,"",IF(K3316=LIST!$A$75,LIST!$A$75,ROUND(J3316*L3316,2)))))))))))))</f>
        <v/>
      </c>
      <c r="J3316" s="43">
        <f>IF(D3316="",0,IF(K3316=LIST!$A$75,0,IF(K3316=LIST!$A$76,0,IF(K3316=LIST!$A$77,0,IF(K3316=LIST!$A$78,0,(MIN(D3316,8)-K3316))))))</f>
        <v>0</v>
      </c>
      <c r="K3316" s="185" t="str">
        <f>IF(D3316="","",IF('CLAIM FORM'!$M$7="",0,IF(L3316=LIST!$A$78,0,IF('CLAIM FORM'!$M$7="R&amp;D",0,IF(E3316="",LIST!$A$75,IF(F3316=LIST!$F$30,0,IFERROR(((VLOOKUP(E3316,'TRAINING CODE'!B:D,3,FALSE)*MIN(D3316,8))),LIST!$A$76)))))))</f>
        <v/>
      </c>
      <c r="L3316" s="183" t="str">
        <f>IF(B3316="","",IF('CLAIM FORM'!$M$7="",LIST!$A$77,IFERROR(VLOOKUP(B3316,'PHR (Project Hourly Rate)'!B:G,6,FALSE),LIST!$A$78)))</f>
        <v/>
      </c>
    </row>
    <row r="3317" spans="1:12" ht="36" customHeight="1">
      <c r="A3317" s="184">
        <v>3315</v>
      </c>
      <c r="B3317" s="46"/>
      <c r="C3317" s="47"/>
      <c r="D3317" s="48"/>
      <c r="E3317" s="49"/>
      <c r="F3317" s="49"/>
      <c r="G3317" s="41" t="str">
        <f>IF(C3317="","",VLOOKUP(WEEKDAY(C3317),LIST!$A$15:$B$21,2,FALSE))</f>
        <v/>
      </c>
      <c r="H3317" s="42" t="str">
        <f>IF(B3317="","",IF(L3317=LIST!$A$80,LIST!$A$78,IF(L3317=LIST!$A$81,LIST!$A$78,IF(L3317=LIST!$A$82,LIST!$A$78,IF(IFERROR(VLOOKUP(B3317,'PHR (Project Hourly Rate)'!B:G,6,FALSE),LIST!$A$78)=0,LIST!$A$79,L3317)))))</f>
        <v/>
      </c>
      <c r="I3317" s="42" t="str">
        <f>IF(B3317="","",IF(L3317=LIST!$A$75,"",IF(K3317=LIST!$A$76,LIST!$A$76,IF(L3317=LIST!$A$77,"",IF(L3317=LIST!$A$78,"",IF(L3317=LIST!$A$80,"",IF(L3317=LIST!$A$72,"",IF(L3317=LIST!$A$73,"",IF(L3317=LIST!$A$81,"",IF(L3317=LIST!$A$82,"",IF(L3317=LIST!$A$79,"",IF(K3317=LIST!$A$75,LIST!$A$75,ROUND(J3317*L3317,2)))))))))))))</f>
        <v/>
      </c>
      <c r="J3317" s="43">
        <f>IF(D3317="",0,IF(K3317=LIST!$A$75,0,IF(K3317=LIST!$A$76,0,IF(K3317=LIST!$A$77,0,IF(K3317=LIST!$A$78,0,(MIN(D3317,8)-K3317))))))</f>
        <v>0</v>
      </c>
      <c r="K3317" s="185" t="str">
        <f>IF(D3317="","",IF('CLAIM FORM'!$M$7="",0,IF(L3317=LIST!$A$78,0,IF('CLAIM FORM'!$M$7="R&amp;D",0,IF(E3317="",LIST!$A$75,IF(F3317=LIST!$F$30,0,IFERROR(((VLOOKUP(E3317,'TRAINING CODE'!B:D,3,FALSE)*MIN(D3317,8))),LIST!$A$76)))))))</f>
        <v/>
      </c>
      <c r="L3317" s="183" t="str">
        <f>IF(B3317="","",IF('CLAIM FORM'!$M$7="",LIST!$A$77,IFERROR(VLOOKUP(B3317,'PHR (Project Hourly Rate)'!B:G,6,FALSE),LIST!$A$78)))</f>
        <v/>
      </c>
    </row>
    <row r="3318" spans="1:12" ht="36" customHeight="1">
      <c r="A3318" s="184">
        <v>3316</v>
      </c>
      <c r="B3318" s="46"/>
      <c r="C3318" s="47"/>
      <c r="D3318" s="48"/>
      <c r="E3318" s="49"/>
      <c r="F3318" s="49"/>
      <c r="G3318" s="41" t="str">
        <f>IF(C3318="","",VLOOKUP(WEEKDAY(C3318),LIST!$A$15:$B$21,2,FALSE))</f>
        <v/>
      </c>
      <c r="H3318" s="42" t="str">
        <f>IF(B3318="","",IF(L3318=LIST!$A$80,LIST!$A$78,IF(L3318=LIST!$A$81,LIST!$A$78,IF(L3318=LIST!$A$82,LIST!$A$78,IF(IFERROR(VLOOKUP(B3318,'PHR (Project Hourly Rate)'!B:G,6,FALSE),LIST!$A$78)=0,LIST!$A$79,L3318)))))</f>
        <v/>
      </c>
      <c r="I3318" s="42" t="str">
        <f>IF(B3318="","",IF(L3318=LIST!$A$75,"",IF(K3318=LIST!$A$76,LIST!$A$76,IF(L3318=LIST!$A$77,"",IF(L3318=LIST!$A$78,"",IF(L3318=LIST!$A$80,"",IF(L3318=LIST!$A$72,"",IF(L3318=LIST!$A$73,"",IF(L3318=LIST!$A$81,"",IF(L3318=LIST!$A$82,"",IF(L3318=LIST!$A$79,"",IF(K3318=LIST!$A$75,LIST!$A$75,ROUND(J3318*L3318,2)))))))))))))</f>
        <v/>
      </c>
      <c r="J3318" s="43">
        <f>IF(D3318="",0,IF(K3318=LIST!$A$75,0,IF(K3318=LIST!$A$76,0,IF(K3318=LIST!$A$77,0,IF(K3318=LIST!$A$78,0,(MIN(D3318,8)-K3318))))))</f>
        <v>0</v>
      </c>
      <c r="K3318" s="185" t="str">
        <f>IF(D3318="","",IF('CLAIM FORM'!$M$7="",0,IF(L3318=LIST!$A$78,0,IF('CLAIM FORM'!$M$7="R&amp;D",0,IF(E3318="",LIST!$A$75,IF(F3318=LIST!$F$30,0,IFERROR(((VLOOKUP(E3318,'TRAINING CODE'!B:D,3,FALSE)*MIN(D3318,8))),LIST!$A$76)))))))</f>
        <v/>
      </c>
      <c r="L3318" s="183" t="str">
        <f>IF(B3318="","",IF('CLAIM FORM'!$M$7="",LIST!$A$77,IFERROR(VLOOKUP(B3318,'PHR (Project Hourly Rate)'!B:G,6,FALSE),LIST!$A$78)))</f>
        <v/>
      </c>
    </row>
    <row r="3319" spans="1:12" ht="36" customHeight="1">
      <c r="A3319" s="184">
        <v>3317</v>
      </c>
      <c r="B3319" s="46"/>
      <c r="C3319" s="47"/>
      <c r="D3319" s="48"/>
      <c r="E3319" s="49"/>
      <c r="F3319" s="49"/>
      <c r="G3319" s="41" t="str">
        <f>IF(C3319="","",VLOOKUP(WEEKDAY(C3319),LIST!$A$15:$B$21,2,FALSE))</f>
        <v/>
      </c>
      <c r="H3319" s="42" t="str">
        <f>IF(B3319="","",IF(L3319=LIST!$A$80,LIST!$A$78,IF(L3319=LIST!$A$81,LIST!$A$78,IF(L3319=LIST!$A$82,LIST!$A$78,IF(IFERROR(VLOOKUP(B3319,'PHR (Project Hourly Rate)'!B:G,6,FALSE),LIST!$A$78)=0,LIST!$A$79,L3319)))))</f>
        <v/>
      </c>
      <c r="I3319" s="42" t="str">
        <f>IF(B3319="","",IF(L3319=LIST!$A$75,"",IF(K3319=LIST!$A$76,LIST!$A$76,IF(L3319=LIST!$A$77,"",IF(L3319=LIST!$A$78,"",IF(L3319=LIST!$A$80,"",IF(L3319=LIST!$A$72,"",IF(L3319=LIST!$A$73,"",IF(L3319=LIST!$A$81,"",IF(L3319=LIST!$A$82,"",IF(L3319=LIST!$A$79,"",IF(K3319=LIST!$A$75,LIST!$A$75,ROUND(J3319*L3319,2)))))))))))))</f>
        <v/>
      </c>
      <c r="J3319" s="43">
        <f>IF(D3319="",0,IF(K3319=LIST!$A$75,0,IF(K3319=LIST!$A$76,0,IF(K3319=LIST!$A$77,0,IF(K3319=LIST!$A$78,0,(MIN(D3319,8)-K3319))))))</f>
        <v>0</v>
      </c>
      <c r="K3319" s="185" t="str">
        <f>IF(D3319="","",IF('CLAIM FORM'!$M$7="",0,IF(L3319=LIST!$A$78,0,IF('CLAIM FORM'!$M$7="R&amp;D",0,IF(E3319="",LIST!$A$75,IF(F3319=LIST!$F$30,0,IFERROR(((VLOOKUP(E3319,'TRAINING CODE'!B:D,3,FALSE)*MIN(D3319,8))),LIST!$A$76)))))))</f>
        <v/>
      </c>
      <c r="L3319" s="183" t="str">
        <f>IF(B3319="","",IF('CLAIM FORM'!$M$7="",LIST!$A$77,IFERROR(VLOOKUP(B3319,'PHR (Project Hourly Rate)'!B:G,6,FALSE),LIST!$A$78)))</f>
        <v/>
      </c>
    </row>
    <row r="3320" spans="1:12" ht="36" customHeight="1">
      <c r="A3320" s="184">
        <v>3318</v>
      </c>
      <c r="B3320" s="46"/>
      <c r="C3320" s="47"/>
      <c r="D3320" s="48"/>
      <c r="E3320" s="49"/>
      <c r="F3320" s="49"/>
      <c r="G3320" s="41" t="str">
        <f>IF(C3320="","",VLOOKUP(WEEKDAY(C3320),LIST!$A$15:$B$21,2,FALSE))</f>
        <v/>
      </c>
      <c r="H3320" s="42" t="str">
        <f>IF(B3320="","",IF(L3320=LIST!$A$80,LIST!$A$78,IF(L3320=LIST!$A$81,LIST!$A$78,IF(L3320=LIST!$A$82,LIST!$A$78,IF(IFERROR(VLOOKUP(B3320,'PHR (Project Hourly Rate)'!B:G,6,FALSE),LIST!$A$78)=0,LIST!$A$79,L3320)))))</f>
        <v/>
      </c>
      <c r="I3320" s="42" t="str">
        <f>IF(B3320="","",IF(L3320=LIST!$A$75,"",IF(K3320=LIST!$A$76,LIST!$A$76,IF(L3320=LIST!$A$77,"",IF(L3320=LIST!$A$78,"",IF(L3320=LIST!$A$80,"",IF(L3320=LIST!$A$72,"",IF(L3320=LIST!$A$73,"",IF(L3320=LIST!$A$81,"",IF(L3320=LIST!$A$82,"",IF(L3320=LIST!$A$79,"",IF(K3320=LIST!$A$75,LIST!$A$75,ROUND(J3320*L3320,2)))))))))))))</f>
        <v/>
      </c>
      <c r="J3320" s="43">
        <f>IF(D3320="",0,IF(K3320=LIST!$A$75,0,IF(K3320=LIST!$A$76,0,IF(K3320=LIST!$A$77,0,IF(K3320=LIST!$A$78,0,(MIN(D3320,8)-K3320))))))</f>
        <v>0</v>
      </c>
      <c r="K3320" s="185" t="str">
        <f>IF(D3320="","",IF('CLAIM FORM'!$M$7="",0,IF(L3320=LIST!$A$78,0,IF('CLAIM FORM'!$M$7="R&amp;D",0,IF(E3320="",LIST!$A$75,IF(F3320=LIST!$F$30,0,IFERROR(((VLOOKUP(E3320,'TRAINING CODE'!B:D,3,FALSE)*MIN(D3320,8))),LIST!$A$76)))))))</f>
        <v/>
      </c>
      <c r="L3320" s="183" t="str">
        <f>IF(B3320="","",IF('CLAIM FORM'!$M$7="",LIST!$A$77,IFERROR(VLOOKUP(B3320,'PHR (Project Hourly Rate)'!B:G,6,FALSE),LIST!$A$78)))</f>
        <v/>
      </c>
    </row>
    <row r="3321" spans="1:12" ht="36" customHeight="1">
      <c r="A3321" s="184">
        <v>3319</v>
      </c>
      <c r="B3321" s="46"/>
      <c r="C3321" s="47"/>
      <c r="D3321" s="48"/>
      <c r="E3321" s="49"/>
      <c r="F3321" s="49"/>
      <c r="G3321" s="41" t="str">
        <f>IF(C3321="","",VLOOKUP(WEEKDAY(C3321),LIST!$A$15:$B$21,2,FALSE))</f>
        <v/>
      </c>
      <c r="H3321" s="42" t="str">
        <f>IF(B3321="","",IF(L3321=LIST!$A$80,LIST!$A$78,IF(L3321=LIST!$A$81,LIST!$A$78,IF(L3321=LIST!$A$82,LIST!$A$78,IF(IFERROR(VLOOKUP(B3321,'PHR (Project Hourly Rate)'!B:G,6,FALSE),LIST!$A$78)=0,LIST!$A$79,L3321)))))</f>
        <v/>
      </c>
      <c r="I3321" s="42" t="str">
        <f>IF(B3321="","",IF(L3321=LIST!$A$75,"",IF(K3321=LIST!$A$76,LIST!$A$76,IF(L3321=LIST!$A$77,"",IF(L3321=LIST!$A$78,"",IF(L3321=LIST!$A$80,"",IF(L3321=LIST!$A$72,"",IF(L3321=LIST!$A$73,"",IF(L3321=LIST!$A$81,"",IF(L3321=LIST!$A$82,"",IF(L3321=LIST!$A$79,"",IF(K3321=LIST!$A$75,LIST!$A$75,ROUND(J3321*L3321,2)))))))))))))</f>
        <v/>
      </c>
      <c r="J3321" s="43">
        <f>IF(D3321="",0,IF(K3321=LIST!$A$75,0,IF(K3321=LIST!$A$76,0,IF(K3321=LIST!$A$77,0,IF(K3321=LIST!$A$78,0,(MIN(D3321,8)-K3321))))))</f>
        <v>0</v>
      </c>
      <c r="K3321" s="185" t="str">
        <f>IF(D3321="","",IF('CLAIM FORM'!$M$7="",0,IF(L3321=LIST!$A$78,0,IF('CLAIM FORM'!$M$7="R&amp;D",0,IF(E3321="",LIST!$A$75,IF(F3321=LIST!$F$30,0,IFERROR(((VLOOKUP(E3321,'TRAINING CODE'!B:D,3,FALSE)*MIN(D3321,8))),LIST!$A$76)))))))</f>
        <v/>
      </c>
      <c r="L3321" s="183" t="str">
        <f>IF(B3321="","",IF('CLAIM FORM'!$M$7="",LIST!$A$77,IFERROR(VLOOKUP(B3321,'PHR (Project Hourly Rate)'!B:G,6,FALSE),LIST!$A$78)))</f>
        <v/>
      </c>
    </row>
    <row r="3322" spans="1:12" ht="36" customHeight="1">
      <c r="A3322" s="184">
        <v>3320</v>
      </c>
      <c r="B3322" s="46"/>
      <c r="C3322" s="47"/>
      <c r="D3322" s="48"/>
      <c r="E3322" s="49"/>
      <c r="F3322" s="49"/>
      <c r="G3322" s="41" t="str">
        <f>IF(C3322="","",VLOOKUP(WEEKDAY(C3322),LIST!$A$15:$B$21,2,FALSE))</f>
        <v/>
      </c>
      <c r="H3322" s="42" t="str">
        <f>IF(B3322="","",IF(L3322=LIST!$A$80,LIST!$A$78,IF(L3322=LIST!$A$81,LIST!$A$78,IF(L3322=LIST!$A$82,LIST!$A$78,IF(IFERROR(VLOOKUP(B3322,'PHR (Project Hourly Rate)'!B:G,6,FALSE),LIST!$A$78)=0,LIST!$A$79,L3322)))))</f>
        <v/>
      </c>
      <c r="I3322" s="42" t="str">
        <f>IF(B3322="","",IF(L3322=LIST!$A$75,"",IF(K3322=LIST!$A$76,LIST!$A$76,IF(L3322=LIST!$A$77,"",IF(L3322=LIST!$A$78,"",IF(L3322=LIST!$A$80,"",IF(L3322=LIST!$A$72,"",IF(L3322=LIST!$A$73,"",IF(L3322=LIST!$A$81,"",IF(L3322=LIST!$A$82,"",IF(L3322=LIST!$A$79,"",IF(K3322=LIST!$A$75,LIST!$A$75,ROUND(J3322*L3322,2)))))))))))))</f>
        <v/>
      </c>
      <c r="J3322" s="43">
        <f>IF(D3322="",0,IF(K3322=LIST!$A$75,0,IF(K3322=LIST!$A$76,0,IF(K3322=LIST!$A$77,0,IF(K3322=LIST!$A$78,0,(MIN(D3322,8)-K3322))))))</f>
        <v>0</v>
      </c>
      <c r="K3322" s="185" t="str">
        <f>IF(D3322="","",IF('CLAIM FORM'!$M$7="",0,IF(L3322=LIST!$A$78,0,IF('CLAIM FORM'!$M$7="R&amp;D",0,IF(E3322="",LIST!$A$75,IF(F3322=LIST!$F$30,0,IFERROR(((VLOOKUP(E3322,'TRAINING CODE'!B:D,3,FALSE)*MIN(D3322,8))),LIST!$A$76)))))))</f>
        <v/>
      </c>
      <c r="L3322" s="183" t="str">
        <f>IF(B3322="","",IF('CLAIM FORM'!$M$7="",LIST!$A$77,IFERROR(VLOOKUP(B3322,'PHR (Project Hourly Rate)'!B:G,6,FALSE),LIST!$A$78)))</f>
        <v/>
      </c>
    </row>
    <row r="3323" spans="1:12" ht="36" customHeight="1">
      <c r="A3323" s="184">
        <v>3321</v>
      </c>
      <c r="B3323" s="46"/>
      <c r="C3323" s="47"/>
      <c r="D3323" s="48"/>
      <c r="E3323" s="49"/>
      <c r="F3323" s="49"/>
      <c r="G3323" s="41" t="str">
        <f>IF(C3323="","",VLOOKUP(WEEKDAY(C3323),LIST!$A$15:$B$21,2,FALSE))</f>
        <v/>
      </c>
      <c r="H3323" s="42" t="str">
        <f>IF(B3323="","",IF(L3323=LIST!$A$80,LIST!$A$78,IF(L3323=LIST!$A$81,LIST!$A$78,IF(L3323=LIST!$A$82,LIST!$A$78,IF(IFERROR(VLOOKUP(B3323,'PHR (Project Hourly Rate)'!B:G,6,FALSE),LIST!$A$78)=0,LIST!$A$79,L3323)))))</f>
        <v/>
      </c>
      <c r="I3323" s="42" t="str">
        <f>IF(B3323="","",IF(L3323=LIST!$A$75,"",IF(K3323=LIST!$A$76,LIST!$A$76,IF(L3323=LIST!$A$77,"",IF(L3323=LIST!$A$78,"",IF(L3323=LIST!$A$80,"",IF(L3323=LIST!$A$72,"",IF(L3323=LIST!$A$73,"",IF(L3323=LIST!$A$81,"",IF(L3323=LIST!$A$82,"",IF(L3323=LIST!$A$79,"",IF(K3323=LIST!$A$75,LIST!$A$75,ROUND(J3323*L3323,2)))))))))))))</f>
        <v/>
      </c>
      <c r="J3323" s="43">
        <f>IF(D3323="",0,IF(K3323=LIST!$A$75,0,IF(K3323=LIST!$A$76,0,IF(K3323=LIST!$A$77,0,IF(K3323=LIST!$A$78,0,(MIN(D3323,8)-K3323))))))</f>
        <v>0</v>
      </c>
      <c r="K3323" s="185" t="str">
        <f>IF(D3323="","",IF('CLAIM FORM'!$M$7="",0,IF(L3323=LIST!$A$78,0,IF('CLAIM FORM'!$M$7="R&amp;D",0,IF(E3323="",LIST!$A$75,IF(F3323=LIST!$F$30,0,IFERROR(((VLOOKUP(E3323,'TRAINING CODE'!B:D,3,FALSE)*MIN(D3323,8))),LIST!$A$76)))))))</f>
        <v/>
      </c>
      <c r="L3323" s="183" t="str">
        <f>IF(B3323="","",IF('CLAIM FORM'!$M$7="",LIST!$A$77,IFERROR(VLOOKUP(B3323,'PHR (Project Hourly Rate)'!B:G,6,FALSE),LIST!$A$78)))</f>
        <v/>
      </c>
    </row>
    <row r="3324" spans="1:12" ht="36" customHeight="1">
      <c r="A3324" s="184">
        <v>3322</v>
      </c>
      <c r="B3324" s="46"/>
      <c r="C3324" s="47"/>
      <c r="D3324" s="48"/>
      <c r="E3324" s="49"/>
      <c r="F3324" s="49"/>
      <c r="G3324" s="41" t="str">
        <f>IF(C3324="","",VLOOKUP(WEEKDAY(C3324),LIST!$A$15:$B$21,2,FALSE))</f>
        <v/>
      </c>
      <c r="H3324" s="42" t="str">
        <f>IF(B3324="","",IF(L3324=LIST!$A$80,LIST!$A$78,IF(L3324=LIST!$A$81,LIST!$A$78,IF(L3324=LIST!$A$82,LIST!$A$78,IF(IFERROR(VLOOKUP(B3324,'PHR (Project Hourly Rate)'!B:G,6,FALSE),LIST!$A$78)=0,LIST!$A$79,L3324)))))</f>
        <v/>
      </c>
      <c r="I3324" s="42" t="str">
        <f>IF(B3324="","",IF(L3324=LIST!$A$75,"",IF(K3324=LIST!$A$76,LIST!$A$76,IF(L3324=LIST!$A$77,"",IF(L3324=LIST!$A$78,"",IF(L3324=LIST!$A$80,"",IF(L3324=LIST!$A$72,"",IF(L3324=LIST!$A$73,"",IF(L3324=LIST!$A$81,"",IF(L3324=LIST!$A$82,"",IF(L3324=LIST!$A$79,"",IF(K3324=LIST!$A$75,LIST!$A$75,ROUND(J3324*L3324,2)))))))))))))</f>
        <v/>
      </c>
      <c r="J3324" s="43">
        <f>IF(D3324="",0,IF(K3324=LIST!$A$75,0,IF(K3324=LIST!$A$76,0,IF(K3324=LIST!$A$77,0,IF(K3324=LIST!$A$78,0,(MIN(D3324,8)-K3324))))))</f>
        <v>0</v>
      </c>
      <c r="K3324" s="185" t="str">
        <f>IF(D3324="","",IF('CLAIM FORM'!$M$7="",0,IF(L3324=LIST!$A$78,0,IF('CLAIM FORM'!$M$7="R&amp;D",0,IF(E3324="",LIST!$A$75,IF(F3324=LIST!$F$30,0,IFERROR(((VLOOKUP(E3324,'TRAINING CODE'!B:D,3,FALSE)*MIN(D3324,8))),LIST!$A$76)))))))</f>
        <v/>
      </c>
      <c r="L3324" s="183" t="str">
        <f>IF(B3324="","",IF('CLAIM FORM'!$M$7="",LIST!$A$77,IFERROR(VLOOKUP(B3324,'PHR (Project Hourly Rate)'!B:G,6,FALSE),LIST!$A$78)))</f>
        <v/>
      </c>
    </row>
    <row r="3325" spans="1:12" ht="36" customHeight="1">
      <c r="A3325" s="184">
        <v>3323</v>
      </c>
      <c r="B3325" s="46"/>
      <c r="C3325" s="47"/>
      <c r="D3325" s="48"/>
      <c r="E3325" s="49"/>
      <c r="F3325" s="49"/>
      <c r="G3325" s="41" t="str">
        <f>IF(C3325="","",VLOOKUP(WEEKDAY(C3325),LIST!$A$15:$B$21,2,FALSE))</f>
        <v/>
      </c>
      <c r="H3325" s="42" t="str">
        <f>IF(B3325="","",IF(L3325=LIST!$A$80,LIST!$A$78,IF(L3325=LIST!$A$81,LIST!$A$78,IF(L3325=LIST!$A$82,LIST!$A$78,IF(IFERROR(VLOOKUP(B3325,'PHR (Project Hourly Rate)'!B:G,6,FALSE),LIST!$A$78)=0,LIST!$A$79,L3325)))))</f>
        <v/>
      </c>
      <c r="I3325" s="42" t="str">
        <f>IF(B3325="","",IF(L3325=LIST!$A$75,"",IF(K3325=LIST!$A$76,LIST!$A$76,IF(L3325=LIST!$A$77,"",IF(L3325=LIST!$A$78,"",IF(L3325=LIST!$A$80,"",IF(L3325=LIST!$A$72,"",IF(L3325=LIST!$A$73,"",IF(L3325=LIST!$A$81,"",IF(L3325=LIST!$A$82,"",IF(L3325=LIST!$A$79,"",IF(K3325=LIST!$A$75,LIST!$A$75,ROUND(J3325*L3325,2)))))))))))))</f>
        <v/>
      </c>
      <c r="J3325" s="43">
        <f>IF(D3325="",0,IF(K3325=LIST!$A$75,0,IF(K3325=LIST!$A$76,0,IF(K3325=LIST!$A$77,0,IF(K3325=LIST!$A$78,0,(MIN(D3325,8)-K3325))))))</f>
        <v>0</v>
      </c>
      <c r="K3325" s="185" t="str">
        <f>IF(D3325="","",IF('CLAIM FORM'!$M$7="",0,IF(L3325=LIST!$A$78,0,IF('CLAIM FORM'!$M$7="R&amp;D",0,IF(E3325="",LIST!$A$75,IF(F3325=LIST!$F$30,0,IFERROR(((VLOOKUP(E3325,'TRAINING CODE'!B:D,3,FALSE)*MIN(D3325,8))),LIST!$A$76)))))))</f>
        <v/>
      </c>
      <c r="L3325" s="183" t="str">
        <f>IF(B3325="","",IF('CLAIM FORM'!$M$7="",LIST!$A$77,IFERROR(VLOOKUP(B3325,'PHR (Project Hourly Rate)'!B:G,6,FALSE),LIST!$A$78)))</f>
        <v/>
      </c>
    </row>
    <row r="3326" spans="1:12" ht="36" customHeight="1">
      <c r="A3326" s="184">
        <v>3324</v>
      </c>
      <c r="B3326" s="46"/>
      <c r="C3326" s="47"/>
      <c r="D3326" s="48"/>
      <c r="E3326" s="49"/>
      <c r="F3326" s="49"/>
      <c r="G3326" s="41" t="str">
        <f>IF(C3326="","",VLOOKUP(WEEKDAY(C3326),LIST!$A$15:$B$21,2,FALSE))</f>
        <v/>
      </c>
      <c r="H3326" s="42" t="str">
        <f>IF(B3326="","",IF(L3326=LIST!$A$80,LIST!$A$78,IF(L3326=LIST!$A$81,LIST!$A$78,IF(L3326=LIST!$A$82,LIST!$A$78,IF(IFERROR(VLOOKUP(B3326,'PHR (Project Hourly Rate)'!B:G,6,FALSE),LIST!$A$78)=0,LIST!$A$79,L3326)))))</f>
        <v/>
      </c>
      <c r="I3326" s="42" t="str">
        <f>IF(B3326="","",IF(L3326=LIST!$A$75,"",IF(K3326=LIST!$A$76,LIST!$A$76,IF(L3326=LIST!$A$77,"",IF(L3326=LIST!$A$78,"",IF(L3326=LIST!$A$80,"",IF(L3326=LIST!$A$72,"",IF(L3326=LIST!$A$73,"",IF(L3326=LIST!$A$81,"",IF(L3326=LIST!$A$82,"",IF(L3326=LIST!$A$79,"",IF(K3326=LIST!$A$75,LIST!$A$75,ROUND(J3326*L3326,2)))))))))))))</f>
        <v/>
      </c>
      <c r="J3326" s="43">
        <f>IF(D3326="",0,IF(K3326=LIST!$A$75,0,IF(K3326=LIST!$A$76,0,IF(K3326=LIST!$A$77,0,IF(K3326=LIST!$A$78,0,(MIN(D3326,8)-K3326))))))</f>
        <v>0</v>
      </c>
      <c r="K3326" s="185" t="str">
        <f>IF(D3326="","",IF('CLAIM FORM'!$M$7="",0,IF(L3326=LIST!$A$78,0,IF('CLAIM FORM'!$M$7="R&amp;D",0,IF(E3326="",LIST!$A$75,IF(F3326=LIST!$F$30,0,IFERROR(((VLOOKUP(E3326,'TRAINING CODE'!B:D,3,FALSE)*MIN(D3326,8))),LIST!$A$76)))))))</f>
        <v/>
      </c>
      <c r="L3326" s="183" t="str">
        <f>IF(B3326="","",IF('CLAIM FORM'!$M$7="",LIST!$A$77,IFERROR(VLOOKUP(B3326,'PHR (Project Hourly Rate)'!B:G,6,FALSE),LIST!$A$78)))</f>
        <v/>
      </c>
    </row>
    <row r="3327" spans="1:12" ht="36" customHeight="1">
      <c r="A3327" s="184">
        <v>3325</v>
      </c>
      <c r="B3327" s="46"/>
      <c r="C3327" s="47"/>
      <c r="D3327" s="48"/>
      <c r="E3327" s="49"/>
      <c r="F3327" s="49"/>
      <c r="G3327" s="41" t="str">
        <f>IF(C3327="","",VLOOKUP(WEEKDAY(C3327),LIST!$A$15:$B$21,2,FALSE))</f>
        <v/>
      </c>
      <c r="H3327" s="42" t="str">
        <f>IF(B3327="","",IF(L3327=LIST!$A$80,LIST!$A$78,IF(L3327=LIST!$A$81,LIST!$A$78,IF(L3327=LIST!$A$82,LIST!$A$78,IF(IFERROR(VLOOKUP(B3327,'PHR (Project Hourly Rate)'!B:G,6,FALSE),LIST!$A$78)=0,LIST!$A$79,L3327)))))</f>
        <v/>
      </c>
      <c r="I3327" s="42" t="str">
        <f>IF(B3327="","",IF(L3327=LIST!$A$75,"",IF(K3327=LIST!$A$76,LIST!$A$76,IF(L3327=LIST!$A$77,"",IF(L3327=LIST!$A$78,"",IF(L3327=LIST!$A$80,"",IF(L3327=LIST!$A$72,"",IF(L3327=LIST!$A$73,"",IF(L3327=LIST!$A$81,"",IF(L3327=LIST!$A$82,"",IF(L3327=LIST!$A$79,"",IF(K3327=LIST!$A$75,LIST!$A$75,ROUND(J3327*L3327,2)))))))))))))</f>
        <v/>
      </c>
      <c r="J3327" s="43">
        <f>IF(D3327="",0,IF(K3327=LIST!$A$75,0,IF(K3327=LIST!$A$76,0,IF(K3327=LIST!$A$77,0,IF(K3327=LIST!$A$78,0,(MIN(D3327,8)-K3327))))))</f>
        <v>0</v>
      </c>
      <c r="K3327" s="185" t="str">
        <f>IF(D3327="","",IF('CLAIM FORM'!$M$7="",0,IF(L3327=LIST!$A$78,0,IF('CLAIM FORM'!$M$7="R&amp;D",0,IF(E3327="",LIST!$A$75,IF(F3327=LIST!$F$30,0,IFERROR(((VLOOKUP(E3327,'TRAINING CODE'!B:D,3,FALSE)*MIN(D3327,8))),LIST!$A$76)))))))</f>
        <v/>
      </c>
      <c r="L3327" s="183" t="str">
        <f>IF(B3327="","",IF('CLAIM FORM'!$M$7="",LIST!$A$77,IFERROR(VLOOKUP(B3327,'PHR (Project Hourly Rate)'!B:G,6,FALSE),LIST!$A$78)))</f>
        <v/>
      </c>
    </row>
    <row r="3328" spans="1:12" ht="36" customHeight="1">
      <c r="A3328" s="184">
        <v>3326</v>
      </c>
      <c r="B3328" s="46"/>
      <c r="C3328" s="47"/>
      <c r="D3328" s="48"/>
      <c r="E3328" s="49"/>
      <c r="F3328" s="49"/>
      <c r="G3328" s="41" t="str">
        <f>IF(C3328="","",VLOOKUP(WEEKDAY(C3328),LIST!$A$15:$B$21,2,FALSE))</f>
        <v/>
      </c>
      <c r="H3328" s="42" t="str">
        <f>IF(B3328="","",IF(L3328=LIST!$A$80,LIST!$A$78,IF(L3328=LIST!$A$81,LIST!$A$78,IF(L3328=LIST!$A$82,LIST!$A$78,IF(IFERROR(VLOOKUP(B3328,'PHR (Project Hourly Rate)'!B:G,6,FALSE),LIST!$A$78)=0,LIST!$A$79,L3328)))))</f>
        <v/>
      </c>
      <c r="I3328" s="42" t="str">
        <f>IF(B3328="","",IF(L3328=LIST!$A$75,"",IF(K3328=LIST!$A$76,LIST!$A$76,IF(L3328=LIST!$A$77,"",IF(L3328=LIST!$A$78,"",IF(L3328=LIST!$A$80,"",IF(L3328=LIST!$A$72,"",IF(L3328=LIST!$A$73,"",IF(L3328=LIST!$A$81,"",IF(L3328=LIST!$A$82,"",IF(L3328=LIST!$A$79,"",IF(K3328=LIST!$A$75,LIST!$A$75,ROUND(J3328*L3328,2)))))))))))))</f>
        <v/>
      </c>
      <c r="J3328" s="43">
        <f>IF(D3328="",0,IF(K3328=LIST!$A$75,0,IF(K3328=LIST!$A$76,0,IF(K3328=LIST!$A$77,0,IF(K3328=LIST!$A$78,0,(MIN(D3328,8)-K3328))))))</f>
        <v>0</v>
      </c>
      <c r="K3328" s="185" t="str">
        <f>IF(D3328="","",IF('CLAIM FORM'!$M$7="",0,IF(L3328=LIST!$A$78,0,IF('CLAIM FORM'!$M$7="R&amp;D",0,IF(E3328="",LIST!$A$75,IF(F3328=LIST!$F$30,0,IFERROR(((VLOOKUP(E3328,'TRAINING CODE'!B:D,3,FALSE)*MIN(D3328,8))),LIST!$A$76)))))))</f>
        <v/>
      </c>
      <c r="L3328" s="183" t="str">
        <f>IF(B3328="","",IF('CLAIM FORM'!$M$7="",LIST!$A$77,IFERROR(VLOOKUP(B3328,'PHR (Project Hourly Rate)'!B:G,6,FALSE),LIST!$A$78)))</f>
        <v/>
      </c>
    </row>
    <row r="3329" spans="1:12" ht="36" customHeight="1">
      <c r="A3329" s="184">
        <v>3327</v>
      </c>
      <c r="B3329" s="46"/>
      <c r="C3329" s="47"/>
      <c r="D3329" s="48"/>
      <c r="E3329" s="49"/>
      <c r="F3329" s="49"/>
      <c r="G3329" s="41" t="str">
        <f>IF(C3329="","",VLOOKUP(WEEKDAY(C3329),LIST!$A$15:$B$21,2,FALSE))</f>
        <v/>
      </c>
      <c r="H3329" s="42" t="str">
        <f>IF(B3329="","",IF(L3329=LIST!$A$80,LIST!$A$78,IF(L3329=LIST!$A$81,LIST!$A$78,IF(L3329=LIST!$A$82,LIST!$A$78,IF(IFERROR(VLOOKUP(B3329,'PHR (Project Hourly Rate)'!B:G,6,FALSE),LIST!$A$78)=0,LIST!$A$79,L3329)))))</f>
        <v/>
      </c>
      <c r="I3329" s="42" t="str">
        <f>IF(B3329="","",IF(L3329=LIST!$A$75,"",IF(K3329=LIST!$A$76,LIST!$A$76,IF(L3329=LIST!$A$77,"",IF(L3329=LIST!$A$78,"",IF(L3329=LIST!$A$80,"",IF(L3329=LIST!$A$72,"",IF(L3329=LIST!$A$73,"",IF(L3329=LIST!$A$81,"",IF(L3329=LIST!$A$82,"",IF(L3329=LIST!$A$79,"",IF(K3329=LIST!$A$75,LIST!$A$75,ROUND(J3329*L3329,2)))))))))))))</f>
        <v/>
      </c>
      <c r="J3329" s="43">
        <f>IF(D3329="",0,IF(K3329=LIST!$A$75,0,IF(K3329=LIST!$A$76,0,IF(K3329=LIST!$A$77,0,IF(K3329=LIST!$A$78,0,(MIN(D3329,8)-K3329))))))</f>
        <v>0</v>
      </c>
      <c r="K3329" s="185" t="str">
        <f>IF(D3329="","",IF('CLAIM FORM'!$M$7="",0,IF(L3329=LIST!$A$78,0,IF('CLAIM FORM'!$M$7="R&amp;D",0,IF(E3329="",LIST!$A$75,IF(F3329=LIST!$F$30,0,IFERROR(((VLOOKUP(E3329,'TRAINING CODE'!B:D,3,FALSE)*MIN(D3329,8))),LIST!$A$76)))))))</f>
        <v/>
      </c>
      <c r="L3329" s="183" t="str">
        <f>IF(B3329="","",IF('CLAIM FORM'!$M$7="",LIST!$A$77,IFERROR(VLOOKUP(B3329,'PHR (Project Hourly Rate)'!B:G,6,FALSE),LIST!$A$78)))</f>
        <v/>
      </c>
    </row>
    <row r="3330" spans="1:12" ht="36" customHeight="1">
      <c r="A3330" s="184">
        <v>3328</v>
      </c>
      <c r="B3330" s="46"/>
      <c r="C3330" s="47"/>
      <c r="D3330" s="48"/>
      <c r="E3330" s="49"/>
      <c r="F3330" s="49"/>
      <c r="G3330" s="41" t="str">
        <f>IF(C3330="","",VLOOKUP(WEEKDAY(C3330),LIST!$A$15:$B$21,2,FALSE))</f>
        <v/>
      </c>
      <c r="H3330" s="42" t="str">
        <f>IF(B3330="","",IF(L3330=LIST!$A$80,LIST!$A$78,IF(L3330=LIST!$A$81,LIST!$A$78,IF(L3330=LIST!$A$82,LIST!$A$78,IF(IFERROR(VLOOKUP(B3330,'PHR (Project Hourly Rate)'!B:G,6,FALSE),LIST!$A$78)=0,LIST!$A$79,L3330)))))</f>
        <v/>
      </c>
      <c r="I3330" s="42" t="str">
        <f>IF(B3330="","",IF(L3330=LIST!$A$75,"",IF(K3330=LIST!$A$76,LIST!$A$76,IF(L3330=LIST!$A$77,"",IF(L3330=LIST!$A$78,"",IF(L3330=LIST!$A$80,"",IF(L3330=LIST!$A$72,"",IF(L3330=LIST!$A$73,"",IF(L3330=LIST!$A$81,"",IF(L3330=LIST!$A$82,"",IF(L3330=LIST!$A$79,"",IF(K3330=LIST!$A$75,LIST!$A$75,ROUND(J3330*L3330,2)))))))))))))</f>
        <v/>
      </c>
      <c r="J3330" s="43">
        <f>IF(D3330="",0,IF(K3330=LIST!$A$75,0,IF(K3330=LIST!$A$76,0,IF(K3330=LIST!$A$77,0,IF(K3330=LIST!$A$78,0,(MIN(D3330,8)-K3330))))))</f>
        <v>0</v>
      </c>
      <c r="K3330" s="185" t="str">
        <f>IF(D3330="","",IF('CLAIM FORM'!$M$7="",0,IF(L3330=LIST!$A$78,0,IF('CLAIM FORM'!$M$7="R&amp;D",0,IF(E3330="",LIST!$A$75,IF(F3330=LIST!$F$30,0,IFERROR(((VLOOKUP(E3330,'TRAINING CODE'!B:D,3,FALSE)*MIN(D3330,8))),LIST!$A$76)))))))</f>
        <v/>
      </c>
      <c r="L3330" s="183" t="str">
        <f>IF(B3330="","",IF('CLAIM FORM'!$M$7="",LIST!$A$77,IFERROR(VLOOKUP(B3330,'PHR (Project Hourly Rate)'!B:G,6,FALSE),LIST!$A$78)))</f>
        <v/>
      </c>
    </row>
    <row r="3331" spans="1:12" ht="36" customHeight="1">
      <c r="A3331" s="184">
        <v>3329</v>
      </c>
      <c r="B3331" s="46"/>
      <c r="C3331" s="47"/>
      <c r="D3331" s="48"/>
      <c r="E3331" s="49"/>
      <c r="F3331" s="49"/>
      <c r="G3331" s="41" t="str">
        <f>IF(C3331="","",VLOOKUP(WEEKDAY(C3331),LIST!$A$15:$B$21,2,FALSE))</f>
        <v/>
      </c>
      <c r="H3331" s="42" t="str">
        <f>IF(B3331="","",IF(L3331=LIST!$A$80,LIST!$A$78,IF(L3331=LIST!$A$81,LIST!$A$78,IF(L3331=LIST!$A$82,LIST!$A$78,IF(IFERROR(VLOOKUP(B3331,'PHR (Project Hourly Rate)'!B:G,6,FALSE),LIST!$A$78)=0,LIST!$A$79,L3331)))))</f>
        <v/>
      </c>
      <c r="I3331" s="42" t="str">
        <f>IF(B3331="","",IF(L3331=LIST!$A$75,"",IF(K3331=LIST!$A$76,LIST!$A$76,IF(L3331=LIST!$A$77,"",IF(L3331=LIST!$A$78,"",IF(L3331=LIST!$A$80,"",IF(L3331=LIST!$A$72,"",IF(L3331=LIST!$A$73,"",IF(L3331=LIST!$A$81,"",IF(L3331=LIST!$A$82,"",IF(L3331=LIST!$A$79,"",IF(K3331=LIST!$A$75,LIST!$A$75,ROUND(J3331*L3331,2)))))))))))))</f>
        <v/>
      </c>
      <c r="J3331" s="43">
        <f>IF(D3331="",0,IF(K3331=LIST!$A$75,0,IF(K3331=LIST!$A$76,0,IF(K3331=LIST!$A$77,0,IF(K3331=LIST!$A$78,0,(MIN(D3331,8)-K3331))))))</f>
        <v>0</v>
      </c>
      <c r="K3331" s="185" t="str">
        <f>IF(D3331="","",IF('CLAIM FORM'!$M$7="",0,IF(L3331=LIST!$A$78,0,IF('CLAIM FORM'!$M$7="R&amp;D",0,IF(E3331="",LIST!$A$75,IF(F3331=LIST!$F$30,0,IFERROR(((VLOOKUP(E3331,'TRAINING CODE'!B:D,3,FALSE)*MIN(D3331,8))),LIST!$A$76)))))))</f>
        <v/>
      </c>
      <c r="L3331" s="183" t="str">
        <f>IF(B3331="","",IF('CLAIM FORM'!$M$7="",LIST!$A$77,IFERROR(VLOOKUP(B3331,'PHR (Project Hourly Rate)'!B:G,6,FALSE),LIST!$A$78)))</f>
        <v/>
      </c>
    </row>
    <row r="3332" spans="1:12" ht="36" customHeight="1">
      <c r="A3332" s="184">
        <v>3330</v>
      </c>
      <c r="B3332" s="46"/>
      <c r="C3332" s="47"/>
      <c r="D3332" s="48"/>
      <c r="E3332" s="49"/>
      <c r="F3332" s="49"/>
      <c r="G3332" s="41" t="str">
        <f>IF(C3332="","",VLOOKUP(WEEKDAY(C3332),LIST!$A$15:$B$21,2,FALSE))</f>
        <v/>
      </c>
      <c r="H3332" s="42" t="str">
        <f>IF(B3332="","",IF(L3332=LIST!$A$80,LIST!$A$78,IF(L3332=LIST!$A$81,LIST!$A$78,IF(L3332=LIST!$A$82,LIST!$A$78,IF(IFERROR(VLOOKUP(B3332,'PHR (Project Hourly Rate)'!B:G,6,FALSE),LIST!$A$78)=0,LIST!$A$79,L3332)))))</f>
        <v/>
      </c>
      <c r="I3332" s="42" t="str">
        <f>IF(B3332="","",IF(L3332=LIST!$A$75,"",IF(K3332=LIST!$A$76,LIST!$A$76,IF(L3332=LIST!$A$77,"",IF(L3332=LIST!$A$78,"",IF(L3332=LIST!$A$80,"",IF(L3332=LIST!$A$72,"",IF(L3332=LIST!$A$73,"",IF(L3332=LIST!$A$81,"",IF(L3332=LIST!$A$82,"",IF(L3332=LIST!$A$79,"",IF(K3332=LIST!$A$75,LIST!$A$75,ROUND(J3332*L3332,2)))))))))))))</f>
        <v/>
      </c>
      <c r="J3332" s="43">
        <f>IF(D3332="",0,IF(K3332=LIST!$A$75,0,IF(K3332=LIST!$A$76,0,IF(K3332=LIST!$A$77,0,IF(K3332=LIST!$A$78,0,(MIN(D3332,8)-K3332))))))</f>
        <v>0</v>
      </c>
      <c r="K3332" s="185" t="str">
        <f>IF(D3332="","",IF('CLAIM FORM'!$M$7="",0,IF(L3332=LIST!$A$78,0,IF('CLAIM FORM'!$M$7="R&amp;D",0,IF(E3332="",LIST!$A$75,IF(F3332=LIST!$F$30,0,IFERROR(((VLOOKUP(E3332,'TRAINING CODE'!B:D,3,FALSE)*MIN(D3332,8))),LIST!$A$76)))))))</f>
        <v/>
      </c>
      <c r="L3332" s="183" t="str">
        <f>IF(B3332="","",IF('CLAIM FORM'!$M$7="",LIST!$A$77,IFERROR(VLOOKUP(B3332,'PHR (Project Hourly Rate)'!B:G,6,FALSE),LIST!$A$78)))</f>
        <v/>
      </c>
    </row>
    <row r="3333" spans="1:12" ht="36" customHeight="1">
      <c r="A3333" s="184">
        <v>3331</v>
      </c>
      <c r="B3333" s="46"/>
      <c r="C3333" s="47"/>
      <c r="D3333" s="48"/>
      <c r="E3333" s="49"/>
      <c r="F3333" s="49"/>
      <c r="G3333" s="41" t="str">
        <f>IF(C3333="","",VLOOKUP(WEEKDAY(C3333),LIST!$A$15:$B$21,2,FALSE))</f>
        <v/>
      </c>
      <c r="H3333" s="42" t="str">
        <f>IF(B3333="","",IF(L3333=LIST!$A$80,LIST!$A$78,IF(L3333=LIST!$A$81,LIST!$A$78,IF(L3333=LIST!$A$82,LIST!$A$78,IF(IFERROR(VLOOKUP(B3333,'PHR (Project Hourly Rate)'!B:G,6,FALSE),LIST!$A$78)=0,LIST!$A$79,L3333)))))</f>
        <v/>
      </c>
      <c r="I3333" s="42" t="str">
        <f>IF(B3333="","",IF(L3333=LIST!$A$75,"",IF(K3333=LIST!$A$76,LIST!$A$76,IF(L3333=LIST!$A$77,"",IF(L3333=LIST!$A$78,"",IF(L3333=LIST!$A$80,"",IF(L3333=LIST!$A$72,"",IF(L3333=LIST!$A$73,"",IF(L3333=LIST!$A$81,"",IF(L3333=LIST!$A$82,"",IF(L3333=LIST!$A$79,"",IF(K3333=LIST!$A$75,LIST!$A$75,ROUND(J3333*L3333,2)))))))))))))</f>
        <v/>
      </c>
      <c r="J3333" s="43">
        <f>IF(D3333="",0,IF(K3333=LIST!$A$75,0,IF(K3333=LIST!$A$76,0,IF(K3333=LIST!$A$77,0,IF(K3333=LIST!$A$78,0,(MIN(D3333,8)-K3333))))))</f>
        <v>0</v>
      </c>
      <c r="K3333" s="185" t="str">
        <f>IF(D3333="","",IF('CLAIM FORM'!$M$7="",0,IF(L3333=LIST!$A$78,0,IF('CLAIM FORM'!$M$7="R&amp;D",0,IF(E3333="",LIST!$A$75,IF(F3333=LIST!$F$30,0,IFERROR(((VLOOKUP(E3333,'TRAINING CODE'!B:D,3,FALSE)*MIN(D3333,8))),LIST!$A$76)))))))</f>
        <v/>
      </c>
      <c r="L3333" s="183" t="str">
        <f>IF(B3333="","",IF('CLAIM FORM'!$M$7="",LIST!$A$77,IFERROR(VLOOKUP(B3333,'PHR (Project Hourly Rate)'!B:G,6,FALSE),LIST!$A$78)))</f>
        <v/>
      </c>
    </row>
    <row r="3334" spans="1:12" ht="36" customHeight="1">
      <c r="A3334" s="184">
        <v>3332</v>
      </c>
      <c r="B3334" s="46"/>
      <c r="C3334" s="47"/>
      <c r="D3334" s="48"/>
      <c r="E3334" s="49"/>
      <c r="F3334" s="49"/>
      <c r="G3334" s="41" t="str">
        <f>IF(C3334="","",VLOOKUP(WEEKDAY(C3334),LIST!$A$15:$B$21,2,FALSE))</f>
        <v/>
      </c>
      <c r="H3334" s="42" t="str">
        <f>IF(B3334="","",IF(L3334=LIST!$A$80,LIST!$A$78,IF(L3334=LIST!$A$81,LIST!$A$78,IF(L3334=LIST!$A$82,LIST!$A$78,IF(IFERROR(VLOOKUP(B3334,'PHR (Project Hourly Rate)'!B:G,6,FALSE),LIST!$A$78)=0,LIST!$A$79,L3334)))))</f>
        <v/>
      </c>
      <c r="I3334" s="42" t="str">
        <f>IF(B3334="","",IF(L3334=LIST!$A$75,"",IF(K3334=LIST!$A$76,LIST!$A$76,IF(L3334=LIST!$A$77,"",IF(L3334=LIST!$A$78,"",IF(L3334=LIST!$A$80,"",IF(L3334=LIST!$A$72,"",IF(L3334=LIST!$A$73,"",IF(L3334=LIST!$A$81,"",IF(L3334=LIST!$A$82,"",IF(L3334=LIST!$A$79,"",IF(K3334=LIST!$A$75,LIST!$A$75,ROUND(J3334*L3334,2)))))))))))))</f>
        <v/>
      </c>
      <c r="J3334" s="43">
        <f>IF(D3334="",0,IF(K3334=LIST!$A$75,0,IF(K3334=LIST!$A$76,0,IF(K3334=LIST!$A$77,0,IF(K3334=LIST!$A$78,0,(MIN(D3334,8)-K3334))))))</f>
        <v>0</v>
      </c>
      <c r="K3334" s="185" t="str">
        <f>IF(D3334="","",IF('CLAIM FORM'!$M$7="",0,IF(L3334=LIST!$A$78,0,IF('CLAIM FORM'!$M$7="R&amp;D",0,IF(E3334="",LIST!$A$75,IF(F3334=LIST!$F$30,0,IFERROR(((VLOOKUP(E3334,'TRAINING CODE'!B:D,3,FALSE)*MIN(D3334,8))),LIST!$A$76)))))))</f>
        <v/>
      </c>
      <c r="L3334" s="183" t="str">
        <f>IF(B3334="","",IF('CLAIM FORM'!$M$7="",LIST!$A$77,IFERROR(VLOOKUP(B3334,'PHR (Project Hourly Rate)'!B:G,6,FALSE),LIST!$A$78)))</f>
        <v/>
      </c>
    </row>
    <row r="3335" spans="1:12" ht="36" customHeight="1">
      <c r="A3335" s="184">
        <v>3333</v>
      </c>
      <c r="B3335" s="46"/>
      <c r="C3335" s="47"/>
      <c r="D3335" s="48"/>
      <c r="E3335" s="49"/>
      <c r="F3335" s="49"/>
      <c r="G3335" s="41" t="str">
        <f>IF(C3335="","",VLOOKUP(WEEKDAY(C3335),LIST!$A$15:$B$21,2,FALSE))</f>
        <v/>
      </c>
      <c r="H3335" s="42" t="str">
        <f>IF(B3335="","",IF(L3335=LIST!$A$80,LIST!$A$78,IF(L3335=LIST!$A$81,LIST!$A$78,IF(L3335=LIST!$A$82,LIST!$A$78,IF(IFERROR(VLOOKUP(B3335,'PHR (Project Hourly Rate)'!B:G,6,FALSE),LIST!$A$78)=0,LIST!$A$79,L3335)))))</f>
        <v/>
      </c>
      <c r="I3335" s="42" t="str">
        <f>IF(B3335="","",IF(L3335=LIST!$A$75,"",IF(K3335=LIST!$A$76,LIST!$A$76,IF(L3335=LIST!$A$77,"",IF(L3335=LIST!$A$78,"",IF(L3335=LIST!$A$80,"",IF(L3335=LIST!$A$72,"",IF(L3335=LIST!$A$73,"",IF(L3335=LIST!$A$81,"",IF(L3335=LIST!$A$82,"",IF(L3335=LIST!$A$79,"",IF(K3335=LIST!$A$75,LIST!$A$75,ROUND(J3335*L3335,2)))))))))))))</f>
        <v/>
      </c>
      <c r="J3335" s="43">
        <f>IF(D3335="",0,IF(K3335=LIST!$A$75,0,IF(K3335=LIST!$A$76,0,IF(K3335=LIST!$A$77,0,IF(K3335=LIST!$A$78,0,(MIN(D3335,8)-K3335))))))</f>
        <v>0</v>
      </c>
      <c r="K3335" s="185" t="str">
        <f>IF(D3335="","",IF('CLAIM FORM'!$M$7="",0,IF(L3335=LIST!$A$78,0,IF('CLAIM FORM'!$M$7="R&amp;D",0,IF(E3335="",LIST!$A$75,IF(F3335=LIST!$F$30,0,IFERROR(((VLOOKUP(E3335,'TRAINING CODE'!B:D,3,FALSE)*MIN(D3335,8))),LIST!$A$76)))))))</f>
        <v/>
      </c>
      <c r="L3335" s="183" t="str">
        <f>IF(B3335="","",IF('CLAIM FORM'!$M$7="",LIST!$A$77,IFERROR(VLOOKUP(B3335,'PHR (Project Hourly Rate)'!B:G,6,FALSE),LIST!$A$78)))</f>
        <v/>
      </c>
    </row>
    <row r="3336" spans="1:12" ht="36" customHeight="1">
      <c r="A3336" s="184">
        <v>3334</v>
      </c>
      <c r="B3336" s="46"/>
      <c r="C3336" s="47"/>
      <c r="D3336" s="48"/>
      <c r="E3336" s="49"/>
      <c r="F3336" s="49"/>
      <c r="G3336" s="41" t="str">
        <f>IF(C3336="","",VLOOKUP(WEEKDAY(C3336),LIST!$A$15:$B$21,2,FALSE))</f>
        <v/>
      </c>
      <c r="H3336" s="42" t="str">
        <f>IF(B3336="","",IF(L3336=LIST!$A$80,LIST!$A$78,IF(L3336=LIST!$A$81,LIST!$A$78,IF(L3336=LIST!$A$82,LIST!$A$78,IF(IFERROR(VLOOKUP(B3336,'PHR (Project Hourly Rate)'!B:G,6,FALSE),LIST!$A$78)=0,LIST!$A$79,L3336)))))</f>
        <v/>
      </c>
      <c r="I3336" s="42" t="str">
        <f>IF(B3336="","",IF(L3336=LIST!$A$75,"",IF(K3336=LIST!$A$76,LIST!$A$76,IF(L3336=LIST!$A$77,"",IF(L3336=LIST!$A$78,"",IF(L3336=LIST!$A$80,"",IF(L3336=LIST!$A$72,"",IF(L3336=LIST!$A$73,"",IF(L3336=LIST!$A$81,"",IF(L3336=LIST!$A$82,"",IF(L3336=LIST!$A$79,"",IF(K3336=LIST!$A$75,LIST!$A$75,ROUND(J3336*L3336,2)))))))))))))</f>
        <v/>
      </c>
      <c r="J3336" s="43">
        <f>IF(D3336="",0,IF(K3336=LIST!$A$75,0,IF(K3336=LIST!$A$76,0,IF(K3336=LIST!$A$77,0,IF(K3336=LIST!$A$78,0,(MIN(D3336,8)-K3336))))))</f>
        <v>0</v>
      </c>
      <c r="K3336" s="185" t="str">
        <f>IF(D3336="","",IF('CLAIM FORM'!$M$7="",0,IF(L3336=LIST!$A$78,0,IF('CLAIM FORM'!$M$7="R&amp;D",0,IF(E3336="",LIST!$A$75,IF(F3336=LIST!$F$30,0,IFERROR(((VLOOKUP(E3336,'TRAINING CODE'!B:D,3,FALSE)*MIN(D3336,8))),LIST!$A$76)))))))</f>
        <v/>
      </c>
      <c r="L3336" s="183" t="str">
        <f>IF(B3336="","",IF('CLAIM FORM'!$M$7="",LIST!$A$77,IFERROR(VLOOKUP(B3336,'PHR (Project Hourly Rate)'!B:G,6,FALSE),LIST!$A$78)))</f>
        <v/>
      </c>
    </row>
    <row r="3337" spans="1:12" ht="36" customHeight="1">
      <c r="A3337" s="184">
        <v>3335</v>
      </c>
      <c r="B3337" s="46"/>
      <c r="C3337" s="47"/>
      <c r="D3337" s="48"/>
      <c r="E3337" s="49"/>
      <c r="F3337" s="49"/>
      <c r="G3337" s="41" t="str">
        <f>IF(C3337="","",VLOOKUP(WEEKDAY(C3337),LIST!$A$15:$B$21,2,FALSE))</f>
        <v/>
      </c>
      <c r="H3337" s="42" t="str">
        <f>IF(B3337="","",IF(L3337=LIST!$A$80,LIST!$A$78,IF(L3337=LIST!$A$81,LIST!$A$78,IF(L3337=LIST!$A$82,LIST!$A$78,IF(IFERROR(VLOOKUP(B3337,'PHR (Project Hourly Rate)'!B:G,6,FALSE),LIST!$A$78)=0,LIST!$A$79,L3337)))))</f>
        <v/>
      </c>
      <c r="I3337" s="42" t="str">
        <f>IF(B3337="","",IF(L3337=LIST!$A$75,"",IF(K3337=LIST!$A$76,LIST!$A$76,IF(L3337=LIST!$A$77,"",IF(L3337=LIST!$A$78,"",IF(L3337=LIST!$A$80,"",IF(L3337=LIST!$A$72,"",IF(L3337=LIST!$A$73,"",IF(L3337=LIST!$A$81,"",IF(L3337=LIST!$A$82,"",IF(L3337=LIST!$A$79,"",IF(K3337=LIST!$A$75,LIST!$A$75,ROUND(J3337*L3337,2)))))))))))))</f>
        <v/>
      </c>
      <c r="J3337" s="43">
        <f>IF(D3337="",0,IF(K3337=LIST!$A$75,0,IF(K3337=LIST!$A$76,0,IF(K3337=LIST!$A$77,0,IF(K3337=LIST!$A$78,0,(MIN(D3337,8)-K3337))))))</f>
        <v>0</v>
      </c>
      <c r="K3337" s="185" t="str">
        <f>IF(D3337="","",IF('CLAIM FORM'!$M$7="",0,IF(L3337=LIST!$A$78,0,IF('CLAIM FORM'!$M$7="R&amp;D",0,IF(E3337="",LIST!$A$75,IF(F3337=LIST!$F$30,0,IFERROR(((VLOOKUP(E3337,'TRAINING CODE'!B:D,3,FALSE)*MIN(D3337,8))),LIST!$A$76)))))))</f>
        <v/>
      </c>
      <c r="L3337" s="183" t="str">
        <f>IF(B3337="","",IF('CLAIM FORM'!$M$7="",LIST!$A$77,IFERROR(VLOOKUP(B3337,'PHR (Project Hourly Rate)'!B:G,6,FALSE),LIST!$A$78)))</f>
        <v/>
      </c>
    </row>
    <row r="3338" spans="1:12" ht="36" customHeight="1">
      <c r="A3338" s="184">
        <v>3336</v>
      </c>
      <c r="B3338" s="46"/>
      <c r="C3338" s="47"/>
      <c r="D3338" s="48"/>
      <c r="E3338" s="49"/>
      <c r="F3338" s="49"/>
      <c r="G3338" s="41" t="str">
        <f>IF(C3338="","",VLOOKUP(WEEKDAY(C3338),LIST!$A$15:$B$21,2,FALSE))</f>
        <v/>
      </c>
      <c r="H3338" s="42" t="str">
        <f>IF(B3338="","",IF(L3338=LIST!$A$80,LIST!$A$78,IF(L3338=LIST!$A$81,LIST!$A$78,IF(L3338=LIST!$A$82,LIST!$A$78,IF(IFERROR(VLOOKUP(B3338,'PHR (Project Hourly Rate)'!B:G,6,FALSE),LIST!$A$78)=0,LIST!$A$79,L3338)))))</f>
        <v/>
      </c>
      <c r="I3338" s="42" t="str">
        <f>IF(B3338="","",IF(L3338=LIST!$A$75,"",IF(K3338=LIST!$A$76,LIST!$A$76,IF(L3338=LIST!$A$77,"",IF(L3338=LIST!$A$78,"",IF(L3338=LIST!$A$80,"",IF(L3338=LIST!$A$72,"",IF(L3338=LIST!$A$73,"",IF(L3338=LIST!$A$81,"",IF(L3338=LIST!$A$82,"",IF(L3338=LIST!$A$79,"",IF(K3338=LIST!$A$75,LIST!$A$75,ROUND(J3338*L3338,2)))))))))))))</f>
        <v/>
      </c>
      <c r="J3338" s="43">
        <f>IF(D3338="",0,IF(K3338=LIST!$A$75,0,IF(K3338=LIST!$A$76,0,IF(K3338=LIST!$A$77,0,IF(K3338=LIST!$A$78,0,(MIN(D3338,8)-K3338))))))</f>
        <v>0</v>
      </c>
      <c r="K3338" s="185" t="str">
        <f>IF(D3338="","",IF('CLAIM FORM'!$M$7="",0,IF(L3338=LIST!$A$78,0,IF('CLAIM FORM'!$M$7="R&amp;D",0,IF(E3338="",LIST!$A$75,IF(F3338=LIST!$F$30,0,IFERROR(((VLOOKUP(E3338,'TRAINING CODE'!B:D,3,FALSE)*MIN(D3338,8))),LIST!$A$76)))))))</f>
        <v/>
      </c>
      <c r="L3338" s="183" t="str">
        <f>IF(B3338="","",IF('CLAIM FORM'!$M$7="",LIST!$A$77,IFERROR(VLOOKUP(B3338,'PHR (Project Hourly Rate)'!B:G,6,FALSE),LIST!$A$78)))</f>
        <v/>
      </c>
    </row>
    <row r="3339" spans="1:12" ht="36" customHeight="1">
      <c r="A3339" s="184">
        <v>3337</v>
      </c>
      <c r="B3339" s="46"/>
      <c r="C3339" s="47"/>
      <c r="D3339" s="48"/>
      <c r="E3339" s="49"/>
      <c r="F3339" s="49"/>
      <c r="G3339" s="41" t="str">
        <f>IF(C3339="","",VLOOKUP(WEEKDAY(C3339),LIST!$A$15:$B$21,2,FALSE))</f>
        <v/>
      </c>
      <c r="H3339" s="42" t="str">
        <f>IF(B3339="","",IF(L3339=LIST!$A$80,LIST!$A$78,IF(L3339=LIST!$A$81,LIST!$A$78,IF(L3339=LIST!$A$82,LIST!$A$78,IF(IFERROR(VLOOKUP(B3339,'PHR (Project Hourly Rate)'!B:G,6,FALSE),LIST!$A$78)=0,LIST!$A$79,L3339)))))</f>
        <v/>
      </c>
      <c r="I3339" s="42" t="str">
        <f>IF(B3339="","",IF(L3339=LIST!$A$75,"",IF(K3339=LIST!$A$76,LIST!$A$76,IF(L3339=LIST!$A$77,"",IF(L3339=LIST!$A$78,"",IF(L3339=LIST!$A$80,"",IF(L3339=LIST!$A$72,"",IF(L3339=LIST!$A$73,"",IF(L3339=LIST!$A$81,"",IF(L3339=LIST!$A$82,"",IF(L3339=LIST!$A$79,"",IF(K3339=LIST!$A$75,LIST!$A$75,ROUND(J3339*L3339,2)))))))))))))</f>
        <v/>
      </c>
      <c r="J3339" s="43">
        <f>IF(D3339="",0,IF(K3339=LIST!$A$75,0,IF(K3339=LIST!$A$76,0,IF(K3339=LIST!$A$77,0,IF(K3339=LIST!$A$78,0,(MIN(D3339,8)-K3339))))))</f>
        <v>0</v>
      </c>
      <c r="K3339" s="185" t="str">
        <f>IF(D3339="","",IF('CLAIM FORM'!$M$7="",0,IF(L3339=LIST!$A$78,0,IF('CLAIM FORM'!$M$7="R&amp;D",0,IF(E3339="",LIST!$A$75,IF(F3339=LIST!$F$30,0,IFERROR(((VLOOKUP(E3339,'TRAINING CODE'!B:D,3,FALSE)*MIN(D3339,8))),LIST!$A$76)))))))</f>
        <v/>
      </c>
      <c r="L3339" s="183" t="str">
        <f>IF(B3339="","",IF('CLAIM FORM'!$M$7="",LIST!$A$77,IFERROR(VLOOKUP(B3339,'PHR (Project Hourly Rate)'!B:G,6,FALSE),LIST!$A$78)))</f>
        <v/>
      </c>
    </row>
    <row r="3340" spans="1:12" ht="36" customHeight="1">
      <c r="A3340" s="184">
        <v>3338</v>
      </c>
      <c r="B3340" s="46"/>
      <c r="C3340" s="47"/>
      <c r="D3340" s="48"/>
      <c r="E3340" s="49"/>
      <c r="F3340" s="49"/>
      <c r="G3340" s="41" t="str">
        <f>IF(C3340="","",VLOOKUP(WEEKDAY(C3340),LIST!$A$15:$B$21,2,FALSE))</f>
        <v/>
      </c>
      <c r="H3340" s="42" t="str">
        <f>IF(B3340="","",IF(L3340=LIST!$A$80,LIST!$A$78,IF(L3340=LIST!$A$81,LIST!$A$78,IF(L3340=LIST!$A$82,LIST!$A$78,IF(IFERROR(VLOOKUP(B3340,'PHR (Project Hourly Rate)'!B:G,6,FALSE),LIST!$A$78)=0,LIST!$A$79,L3340)))))</f>
        <v/>
      </c>
      <c r="I3340" s="42" t="str">
        <f>IF(B3340="","",IF(L3340=LIST!$A$75,"",IF(K3340=LIST!$A$76,LIST!$A$76,IF(L3340=LIST!$A$77,"",IF(L3340=LIST!$A$78,"",IF(L3340=LIST!$A$80,"",IF(L3340=LIST!$A$72,"",IF(L3340=LIST!$A$73,"",IF(L3340=LIST!$A$81,"",IF(L3340=LIST!$A$82,"",IF(L3340=LIST!$A$79,"",IF(K3340=LIST!$A$75,LIST!$A$75,ROUND(J3340*L3340,2)))))))))))))</f>
        <v/>
      </c>
      <c r="J3340" s="43">
        <f>IF(D3340="",0,IF(K3340=LIST!$A$75,0,IF(K3340=LIST!$A$76,0,IF(K3340=LIST!$A$77,0,IF(K3340=LIST!$A$78,0,(MIN(D3340,8)-K3340))))))</f>
        <v>0</v>
      </c>
      <c r="K3340" s="185" t="str">
        <f>IF(D3340="","",IF('CLAIM FORM'!$M$7="",0,IF(L3340=LIST!$A$78,0,IF('CLAIM FORM'!$M$7="R&amp;D",0,IF(E3340="",LIST!$A$75,IF(F3340=LIST!$F$30,0,IFERROR(((VLOOKUP(E3340,'TRAINING CODE'!B:D,3,FALSE)*MIN(D3340,8))),LIST!$A$76)))))))</f>
        <v/>
      </c>
      <c r="L3340" s="183" t="str">
        <f>IF(B3340="","",IF('CLAIM FORM'!$M$7="",LIST!$A$77,IFERROR(VLOOKUP(B3340,'PHR (Project Hourly Rate)'!B:G,6,FALSE),LIST!$A$78)))</f>
        <v/>
      </c>
    </row>
    <row r="3341" spans="1:12" ht="36" customHeight="1">
      <c r="A3341" s="184">
        <v>3339</v>
      </c>
      <c r="B3341" s="46"/>
      <c r="C3341" s="47"/>
      <c r="D3341" s="48"/>
      <c r="E3341" s="49"/>
      <c r="F3341" s="49"/>
      <c r="G3341" s="41" t="str">
        <f>IF(C3341="","",VLOOKUP(WEEKDAY(C3341),LIST!$A$15:$B$21,2,FALSE))</f>
        <v/>
      </c>
      <c r="H3341" s="42" t="str">
        <f>IF(B3341="","",IF(L3341=LIST!$A$80,LIST!$A$78,IF(L3341=LIST!$A$81,LIST!$A$78,IF(L3341=LIST!$A$82,LIST!$A$78,IF(IFERROR(VLOOKUP(B3341,'PHR (Project Hourly Rate)'!B:G,6,FALSE),LIST!$A$78)=0,LIST!$A$79,L3341)))))</f>
        <v/>
      </c>
      <c r="I3341" s="42" t="str">
        <f>IF(B3341="","",IF(L3341=LIST!$A$75,"",IF(K3341=LIST!$A$76,LIST!$A$76,IF(L3341=LIST!$A$77,"",IF(L3341=LIST!$A$78,"",IF(L3341=LIST!$A$80,"",IF(L3341=LIST!$A$72,"",IF(L3341=LIST!$A$73,"",IF(L3341=LIST!$A$81,"",IF(L3341=LIST!$A$82,"",IF(L3341=LIST!$A$79,"",IF(K3341=LIST!$A$75,LIST!$A$75,ROUND(J3341*L3341,2)))))))))))))</f>
        <v/>
      </c>
      <c r="J3341" s="43">
        <f>IF(D3341="",0,IF(K3341=LIST!$A$75,0,IF(K3341=LIST!$A$76,0,IF(K3341=LIST!$A$77,0,IF(K3341=LIST!$A$78,0,(MIN(D3341,8)-K3341))))))</f>
        <v>0</v>
      </c>
      <c r="K3341" s="185" t="str">
        <f>IF(D3341="","",IF('CLAIM FORM'!$M$7="",0,IF(L3341=LIST!$A$78,0,IF('CLAIM FORM'!$M$7="R&amp;D",0,IF(E3341="",LIST!$A$75,IF(F3341=LIST!$F$30,0,IFERROR(((VLOOKUP(E3341,'TRAINING CODE'!B:D,3,FALSE)*MIN(D3341,8))),LIST!$A$76)))))))</f>
        <v/>
      </c>
      <c r="L3341" s="183" t="str">
        <f>IF(B3341="","",IF('CLAIM FORM'!$M$7="",LIST!$A$77,IFERROR(VLOOKUP(B3341,'PHR (Project Hourly Rate)'!B:G,6,FALSE),LIST!$A$78)))</f>
        <v/>
      </c>
    </row>
    <row r="3342" spans="1:12" ht="36" customHeight="1">
      <c r="A3342" s="184">
        <v>3340</v>
      </c>
      <c r="B3342" s="46"/>
      <c r="C3342" s="47"/>
      <c r="D3342" s="48"/>
      <c r="E3342" s="49"/>
      <c r="F3342" s="49"/>
      <c r="G3342" s="41" t="str">
        <f>IF(C3342="","",VLOOKUP(WEEKDAY(C3342),LIST!$A$15:$B$21,2,FALSE))</f>
        <v/>
      </c>
      <c r="H3342" s="42" t="str">
        <f>IF(B3342="","",IF(L3342=LIST!$A$80,LIST!$A$78,IF(L3342=LIST!$A$81,LIST!$A$78,IF(L3342=LIST!$A$82,LIST!$A$78,IF(IFERROR(VLOOKUP(B3342,'PHR (Project Hourly Rate)'!B:G,6,FALSE),LIST!$A$78)=0,LIST!$A$79,L3342)))))</f>
        <v/>
      </c>
      <c r="I3342" s="42" t="str">
        <f>IF(B3342="","",IF(L3342=LIST!$A$75,"",IF(K3342=LIST!$A$76,LIST!$A$76,IF(L3342=LIST!$A$77,"",IF(L3342=LIST!$A$78,"",IF(L3342=LIST!$A$80,"",IF(L3342=LIST!$A$72,"",IF(L3342=LIST!$A$73,"",IF(L3342=LIST!$A$81,"",IF(L3342=LIST!$A$82,"",IF(L3342=LIST!$A$79,"",IF(K3342=LIST!$A$75,LIST!$A$75,ROUND(J3342*L3342,2)))))))))))))</f>
        <v/>
      </c>
      <c r="J3342" s="43">
        <f>IF(D3342="",0,IF(K3342=LIST!$A$75,0,IF(K3342=LIST!$A$76,0,IF(K3342=LIST!$A$77,0,IF(K3342=LIST!$A$78,0,(MIN(D3342,8)-K3342))))))</f>
        <v>0</v>
      </c>
      <c r="K3342" s="185" t="str">
        <f>IF(D3342="","",IF('CLAIM FORM'!$M$7="",0,IF(L3342=LIST!$A$78,0,IF('CLAIM FORM'!$M$7="R&amp;D",0,IF(E3342="",LIST!$A$75,IF(F3342=LIST!$F$30,0,IFERROR(((VLOOKUP(E3342,'TRAINING CODE'!B:D,3,FALSE)*MIN(D3342,8))),LIST!$A$76)))))))</f>
        <v/>
      </c>
      <c r="L3342" s="183" t="str">
        <f>IF(B3342="","",IF('CLAIM FORM'!$M$7="",LIST!$A$77,IFERROR(VLOOKUP(B3342,'PHR (Project Hourly Rate)'!B:G,6,FALSE),LIST!$A$78)))</f>
        <v/>
      </c>
    </row>
    <row r="3343" spans="1:12" ht="36" customHeight="1">
      <c r="A3343" s="184">
        <v>3341</v>
      </c>
      <c r="B3343" s="46"/>
      <c r="C3343" s="47"/>
      <c r="D3343" s="48"/>
      <c r="E3343" s="49"/>
      <c r="F3343" s="49"/>
      <c r="G3343" s="41" t="str">
        <f>IF(C3343="","",VLOOKUP(WEEKDAY(C3343),LIST!$A$15:$B$21,2,FALSE))</f>
        <v/>
      </c>
      <c r="H3343" s="42" t="str">
        <f>IF(B3343="","",IF(L3343=LIST!$A$80,LIST!$A$78,IF(L3343=LIST!$A$81,LIST!$A$78,IF(L3343=LIST!$A$82,LIST!$A$78,IF(IFERROR(VLOOKUP(B3343,'PHR (Project Hourly Rate)'!B:G,6,FALSE),LIST!$A$78)=0,LIST!$A$79,L3343)))))</f>
        <v/>
      </c>
      <c r="I3343" s="42" t="str">
        <f>IF(B3343="","",IF(L3343=LIST!$A$75,"",IF(K3343=LIST!$A$76,LIST!$A$76,IF(L3343=LIST!$A$77,"",IF(L3343=LIST!$A$78,"",IF(L3343=LIST!$A$80,"",IF(L3343=LIST!$A$72,"",IF(L3343=LIST!$A$73,"",IF(L3343=LIST!$A$81,"",IF(L3343=LIST!$A$82,"",IF(L3343=LIST!$A$79,"",IF(K3343=LIST!$A$75,LIST!$A$75,ROUND(J3343*L3343,2)))))))))))))</f>
        <v/>
      </c>
      <c r="J3343" s="43">
        <f>IF(D3343="",0,IF(K3343=LIST!$A$75,0,IF(K3343=LIST!$A$76,0,IF(K3343=LIST!$A$77,0,IF(K3343=LIST!$A$78,0,(MIN(D3343,8)-K3343))))))</f>
        <v>0</v>
      </c>
      <c r="K3343" s="185" t="str">
        <f>IF(D3343="","",IF('CLAIM FORM'!$M$7="",0,IF(L3343=LIST!$A$78,0,IF('CLAIM FORM'!$M$7="R&amp;D",0,IF(E3343="",LIST!$A$75,IF(F3343=LIST!$F$30,0,IFERROR(((VLOOKUP(E3343,'TRAINING CODE'!B:D,3,FALSE)*MIN(D3343,8))),LIST!$A$76)))))))</f>
        <v/>
      </c>
      <c r="L3343" s="183" t="str">
        <f>IF(B3343="","",IF('CLAIM FORM'!$M$7="",LIST!$A$77,IFERROR(VLOOKUP(B3343,'PHR (Project Hourly Rate)'!B:G,6,FALSE),LIST!$A$78)))</f>
        <v/>
      </c>
    </row>
    <row r="3344" spans="1:12" ht="36" customHeight="1">
      <c r="A3344" s="184">
        <v>3342</v>
      </c>
      <c r="B3344" s="46"/>
      <c r="C3344" s="47"/>
      <c r="D3344" s="48"/>
      <c r="E3344" s="49"/>
      <c r="F3344" s="49"/>
      <c r="G3344" s="41" t="str">
        <f>IF(C3344="","",VLOOKUP(WEEKDAY(C3344),LIST!$A$15:$B$21,2,FALSE))</f>
        <v/>
      </c>
      <c r="H3344" s="42" t="str">
        <f>IF(B3344="","",IF(L3344=LIST!$A$80,LIST!$A$78,IF(L3344=LIST!$A$81,LIST!$A$78,IF(L3344=LIST!$A$82,LIST!$A$78,IF(IFERROR(VLOOKUP(B3344,'PHR (Project Hourly Rate)'!B:G,6,FALSE),LIST!$A$78)=0,LIST!$A$79,L3344)))))</f>
        <v/>
      </c>
      <c r="I3344" s="42" t="str">
        <f>IF(B3344="","",IF(L3344=LIST!$A$75,"",IF(K3344=LIST!$A$76,LIST!$A$76,IF(L3344=LIST!$A$77,"",IF(L3344=LIST!$A$78,"",IF(L3344=LIST!$A$80,"",IF(L3344=LIST!$A$72,"",IF(L3344=LIST!$A$73,"",IF(L3344=LIST!$A$81,"",IF(L3344=LIST!$A$82,"",IF(L3344=LIST!$A$79,"",IF(K3344=LIST!$A$75,LIST!$A$75,ROUND(J3344*L3344,2)))))))))))))</f>
        <v/>
      </c>
      <c r="J3344" s="43">
        <f>IF(D3344="",0,IF(K3344=LIST!$A$75,0,IF(K3344=LIST!$A$76,0,IF(K3344=LIST!$A$77,0,IF(K3344=LIST!$A$78,0,(MIN(D3344,8)-K3344))))))</f>
        <v>0</v>
      </c>
      <c r="K3344" s="185" t="str">
        <f>IF(D3344="","",IF('CLAIM FORM'!$M$7="",0,IF(L3344=LIST!$A$78,0,IF('CLAIM FORM'!$M$7="R&amp;D",0,IF(E3344="",LIST!$A$75,IF(F3344=LIST!$F$30,0,IFERROR(((VLOOKUP(E3344,'TRAINING CODE'!B:D,3,FALSE)*MIN(D3344,8))),LIST!$A$76)))))))</f>
        <v/>
      </c>
      <c r="L3344" s="183" t="str">
        <f>IF(B3344="","",IF('CLAIM FORM'!$M$7="",LIST!$A$77,IFERROR(VLOOKUP(B3344,'PHR (Project Hourly Rate)'!B:G,6,FALSE),LIST!$A$78)))</f>
        <v/>
      </c>
    </row>
    <row r="3345" spans="1:12" ht="36" customHeight="1">
      <c r="A3345" s="184">
        <v>3343</v>
      </c>
      <c r="B3345" s="46"/>
      <c r="C3345" s="47"/>
      <c r="D3345" s="48"/>
      <c r="E3345" s="49"/>
      <c r="F3345" s="49"/>
      <c r="G3345" s="41" t="str">
        <f>IF(C3345="","",VLOOKUP(WEEKDAY(C3345),LIST!$A$15:$B$21,2,FALSE))</f>
        <v/>
      </c>
      <c r="H3345" s="42" t="str">
        <f>IF(B3345="","",IF(L3345=LIST!$A$80,LIST!$A$78,IF(L3345=LIST!$A$81,LIST!$A$78,IF(L3345=LIST!$A$82,LIST!$A$78,IF(IFERROR(VLOOKUP(B3345,'PHR (Project Hourly Rate)'!B:G,6,FALSE),LIST!$A$78)=0,LIST!$A$79,L3345)))))</f>
        <v/>
      </c>
      <c r="I3345" s="42" t="str">
        <f>IF(B3345="","",IF(L3345=LIST!$A$75,"",IF(K3345=LIST!$A$76,LIST!$A$76,IF(L3345=LIST!$A$77,"",IF(L3345=LIST!$A$78,"",IF(L3345=LIST!$A$80,"",IF(L3345=LIST!$A$72,"",IF(L3345=LIST!$A$73,"",IF(L3345=LIST!$A$81,"",IF(L3345=LIST!$A$82,"",IF(L3345=LIST!$A$79,"",IF(K3345=LIST!$A$75,LIST!$A$75,ROUND(J3345*L3345,2)))))))))))))</f>
        <v/>
      </c>
      <c r="J3345" s="43">
        <f>IF(D3345="",0,IF(K3345=LIST!$A$75,0,IF(K3345=LIST!$A$76,0,IF(K3345=LIST!$A$77,0,IF(K3345=LIST!$A$78,0,(MIN(D3345,8)-K3345))))))</f>
        <v>0</v>
      </c>
      <c r="K3345" s="185" t="str">
        <f>IF(D3345="","",IF('CLAIM FORM'!$M$7="",0,IF(L3345=LIST!$A$78,0,IF('CLAIM FORM'!$M$7="R&amp;D",0,IF(E3345="",LIST!$A$75,IF(F3345=LIST!$F$30,0,IFERROR(((VLOOKUP(E3345,'TRAINING CODE'!B:D,3,FALSE)*MIN(D3345,8))),LIST!$A$76)))))))</f>
        <v/>
      </c>
      <c r="L3345" s="183" t="str">
        <f>IF(B3345="","",IF('CLAIM FORM'!$M$7="",LIST!$A$77,IFERROR(VLOOKUP(B3345,'PHR (Project Hourly Rate)'!B:G,6,FALSE),LIST!$A$78)))</f>
        <v/>
      </c>
    </row>
    <row r="3346" spans="1:12" ht="36" customHeight="1">
      <c r="A3346" s="184">
        <v>3344</v>
      </c>
      <c r="B3346" s="46"/>
      <c r="C3346" s="47"/>
      <c r="D3346" s="48"/>
      <c r="E3346" s="49"/>
      <c r="F3346" s="49"/>
      <c r="G3346" s="41" t="str">
        <f>IF(C3346="","",VLOOKUP(WEEKDAY(C3346),LIST!$A$15:$B$21,2,FALSE))</f>
        <v/>
      </c>
      <c r="H3346" s="42" t="str">
        <f>IF(B3346="","",IF(L3346=LIST!$A$80,LIST!$A$78,IF(L3346=LIST!$A$81,LIST!$A$78,IF(L3346=LIST!$A$82,LIST!$A$78,IF(IFERROR(VLOOKUP(B3346,'PHR (Project Hourly Rate)'!B:G,6,FALSE),LIST!$A$78)=0,LIST!$A$79,L3346)))))</f>
        <v/>
      </c>
      <c r="I3346" s="42" t="str">
        <f>IF(B3346="","",IF(L3346=LIST!$A$75,"",IF(K3346=LIST!$A$76,LIST!$A$76,IF(L3346=LIST!$A$77,"",IF(L3346=LIST!$A$78,"",IF(L3346=LIST!$A$80,"",IF(L3346=LIST!$A$72,"",IF(L3346=LIST!$A$73,"",IF(L3346=LIST!$A$81,"",IF(L3346=LIST!$A$82,"",IF(L3346=LIST!$A$79,"",IF(K3346=LIST!$A$75,LIST!$A$75,ROUND(J3346*L3346,2)))))))))))))</f>
        <v/>
      </c>
      <c r="J3346" s="43">
        <f>IF(D3346="",0,IF(K3346=LIST!$A$75,0,IF(K3346=LIST!$A$76,0,IF(K3346=LIST!$A$77,0,IF(K3346=LIST!$A$78,0,(MIN(D3346,8)-K3346))))))</f>
        <v>0</v>
      </c>
      <c r="K3346" s="185" t="str">
        <f>IF(D3346="","",IF('CLAIM FORM'!$M$7="",0,IF(L3346=LIST!$A$78,0,IF('CLAIM FORM'!$M$7="R&amp;D",0,IF(E3346="",LIST!$A$75,IF(F3346=LIST!$F$30,0,IFERROR(((VLOOKUP(E3346,'TRAINING CODE'!B:D,3,FALSE)*MIN(D3346,8))),LIST!$A$76)))))))</f>
        <v/>
      </c>
      <c r="L3346" s="183" t="str">
        <f>IF(B3346="","",IF('CLAIM FORM'!$M$7="",LIST!$A$77,IFERROR(VLOOKUP(B3346,'PHR (Project Hourly Rate)'!B:G,6,FALSE),LIST!$A$78)))</f>
        <v/>
      </c>
    </row>
    <row r="3347" spans="1:12" ht="36" customHeight="1">
      <c r="A3347" s="184">
        <v>3345</v>
      </c>
      <c r="B3347" s="46"/>
      <c r="C3347" s="47"/>
      <c r="D3347" s="48"/>
      <c r="E3347" s="49"/>
      <c r="F3347" s="49"/>
      <c r="G3347" s="41" t="str">
        <f>IF(C3347="","",VLOOKUP(WEEKDAY(C3347),LIST!$A$15:$B$21,2,FALSE))</f>
        <v/>
      </c>
      <c r="H3347" s="42" t="str">
        <f>IF(B3347="","",IF(L3347=LIST!$A$80,LIST!$A$78,IF(L3347=LIST!$A$81,LIST!$A$78,IF(L3347=LIST!$A$82,LIST!$A$78,IF(IFERROR(VLOOKUP(B3347,'PHR (Project Hourly Rate)'!B:G,6,FALSE),LIST!$A$78)=0,LIST!$A$79,L3347)))))</f>
        <v/>
      </c>
      <c r="I3347" s="42" t="str">
        <f>IF(B3347="","",IF(L3347=LIST!$A$75,"",IF(K3347=LIST!$A$76,LIST!$A$76,IF(L3347=LIST!$A$77,"",IF(L3347=LIST!$A$78,"",IF(L3347=LIST!$A$80,"",IF(L3347=LIST!$A$72,"",IF(L3347=LIST!$A$73,"",IF(L3347=LIST!$A$81,"",IF(L3347=LIST!$A$82,"",IF(L3347=LIST!$A$79,"",IF(K3347=LIST!$A$75,LIST!$A$75,ROUND(J3347*L3347,2)))))))))))))</f>
        <v/>
      </c>
      <c r="J3347" s="43">
        <f>IF(D3347="",0,IF(K3347=LIST!$A$75,0,IF(K3347=LIST!$A$76,0,IF(K3347=LIST!$A$77,0,IF(K3347=LIST!$A$78,0,(MIN(D3347,8)-K3347))))))</f>
        <v>0</v>
      </c>
      <c r="K3347" s="185" t="str">
        <f>IF(D3347="","",IF('CLAIM FORM'!$M$7="",0,IF(L3347=LIST!$A$78,0,IF('CLAIM FORM'!$M$7="R&amp;D",0,IF(E3347="",LIST!$A$75,IF(F3347=LIST!$F$30,0,IFERROR(((VLOOKUP(E3347,'TRAINING CODE'!B:D,3,FALSE)*MIN(D3347,8))),LIST!$A$76)))))))</f>
        <v/>
      </c>
      <c r="L3347" s="183" t="str">
        <f>IF(B3347="","",IF('CLAIM FORM'!$M$7="",LIST!$A$77,IFERROR(VLOOKUP(B3347,'PHR (Project Hourly Rate)'!B:G,6,FALSE),LIST!$A$78)))</f>
        <v/>
      </c>
    </row>
    <row r="3348" spans="1:12" ht="36" customHeight="1">
      <c r="A3348" s="184">
        <v>3346</v>
      </c>
      <c r="B3348" s="46"/>
      <c r="C3348" s="47"/>
      <c r="D3348" s="48"/>
      <c r="E3348" s="49"/>
      <c r="F3348" s="49"/>
      <c r="G3348" s="41" t="str">
        <f>IF(C3348="","",VLOOKUP(WEEKDAY(C3348),LIST!$A$15:$B$21,2,FALSE))</f>
        <v/>
      </c>
      <c r="H3348" s="42" t="str">
        <f>IF(B3348="","",IF(L3348=LIST!$A$80,LIST!$A$78,IF(L3348=LIST!$A$81,LIST!$A$78,IF(L3348=LIST!$A$82,LIST!$A$78,IF(IFERROR(VLOOKUP(B3348,'PHR (Project Hourly Rate)'!B:G,6,FALSE),LIST!$A$78)=0,LIST!$A$79,L3348)))))</f>
        <v/>
      </c>
      <c r="I3348" s="42" t="str">
        <f>IF(B3348="","",IF(L3348=LIST!$A$75,"",IF(K3348=LIST!$A$76,LIST!$A$76,IF(L3348=LIST!$A$77,"",IF(L3348=LIST!$A$78,"",IF(L3348=LIST!$A$80,"",IF(L3348=LIST!$A$72,"",IF(L3348=LIST!$A$73,"",IF(L3348=LIST!$A$81,"",IF(L3348=LIST!$A$82,"",IF(L3348=LIST!$A$79,"",IF(K3348=LIST!$A$75,LIST!$A$75,ROUND(J3348*L3348,2)))))))))))))</f>
        <v/>
      </c>
      <c r="J3348" s="43">
        <f>IF(D3348="",0,IF(K3348=LIST!$A$75,0,IF(K3348=LIST!$A$76,0,IF(K3348=LIST!$A$77,0,IF(K3348=LIST!$A$78,0,(MIN(D3348,8)-K3348))))))</f>
        <v>0</v>
      </c>
      <c r="K3348" s="185" t="str">
        <f>IF(D3348="","",IF('CLAIM FORM'!$M$7="",0,IF(L3348=LIST!$A$78,0,IF('CLAIM FORM'!$M$7="R&amp;D",0,IF(E3348="",LIST!$A$75,IF(F3348=LIST!$F$30,0,IFERROR(((VLOOKUP(E3348,'TRAINING CODE'!B:D,3,FALSE)*MIN(D3348,8))),LIST!$A$76)))))))</f>
        <v/>
      </c>
      <c r="L3348" s="183" t="str">
        <f>IF(B3348="","",IF('CLAIM FORM'!$M$7="",LIST!$A$77,IFERROR(VLOOKUP(B3348,'PHR (Project Hourly Rate)'!B:G,6,FALSE),LIST!$A$78)))</f>
        <v/>
      </c>
    </row>
    <row r="3349" spans="1:12" ht="36" customHeight="1">
      <c r="A3349" s="184">
        <v>3347</v>
      </c>
      <c r="B3349" s="46"/>
      <c r="C3349" s="47"/>
      <c r="D3349" s="48"/>
      <c r="E3349" s="49"/>
      <c r="F3349" s="49"/>
      <c r="G3349" s="41" t="str">
        <f>IF(C3349="","",VLOOKUP(WEEKDAY(C3349),LIST!$A$15:$B$21,2,FALSE))</f>
        <v/>
      </c>
      <c r="H3349" s="42" t="str">
        <f>IF(B3349="","",IF(L3349=LIST!$A$80,LIST!$A$78,IF(L3349=LIST!$A$81,LIST!$A$78,IF(L3349=LIST!$A$82,LIST!$A$78,IF(IFERROR(VLOOKUP(B3349,'PHR (Project Hourly Rate)'!B:G,6,FALSE),LIST!$A$78)=0,LIST!$A$79,L3349)))))</f>
        <v/>
      </c>
      <c r="I3349" s="42" t="str">
        <f>IF(B3349="","",IF(L3349=LIST!$A$75,"",IF(K3349=LIST!$A$76,LIST!$A$76,IF(L3349=LIST!$A$77,"",IF(L3349=LIST!$A$78,"",IF(L3349=LIST!$A$80,"",IF(L3349=LIST!$A$72,"",IF(L3349=LIST!$A$73,"",IF(L3349=LIST!$A$81,"",IF(L3349=LIST!$A$82,"",IF(L3349=LIST!$A$79,"",IF(K3349=LIST!$A$75,LIST!$A$75,ROUND(J3349*L3349,2)))))))))))))</f>
        <v/>
      </c>
      <c r="J3349" s="43">
        <f>IF(D3349="",0,IF(K3349=LIST!$A$75,0,IF(K3349=LIST!$A$76,0,IF(K3349=LIST!$A$77,0,IF(K3349=LIST!$A$78,0,(MIN(D3349,8)-K3349))))))</f>
        <v>0</v>
      </c>
      <c r="K3349" s="185" t="str">
        <f>IF(D3349="","",IF('CLAIM FORM'!$M$7="",0,IF(L3349=LIST!$A$78,0,IF('CLAIM FORM'!$M$7="R&amp;D",0,IF(E3349="",LIST!$A$75,IF(F3349=LIST!$F$30,0,IFERROR(((VLOOKUP(E3349,'TRAINING CODE'!B:D,3,FALSE)*MIN(D3349,8))),LIST!$A$76)))))))</f>
        <v/>
      </c>
      <c r="L3349" s="183" t="str">
        <f>IF(B3349="","",IF('CLAIM FORM'!$M$7="",LIST!$A$77,IFERROR(VLOOKUP(B3349,'PHR (Project Hourly Rate)'!B:G,6,FALSE),LIST!$A$78)))</f>
        <v/>
      </c>
    </row>
    <row r="3350" spans="1:12" ht="36" customHeight="1">
      <c r="A3350" s="184">
        <v>3348</v>
      </c>
      <c r="B3350" s="46"/>
      <c r="C3350" s="47"/>
      <c r="D3350" s="48"/>
      <c r="E3350" s="49"/>
      <c r="F3350" s="49"/>
      <c r="G3350" s="41" t="str">
        <f>IF(C3350="","",VLOOKUP(WEEKDAY(C3350),LIST!$A$15:$B$21,2,FALSE))</f>
        <v/>
      </c>
      <c r="H3350" s="42" t="str">
        <f>IF(B3350="","",IF(L3350=LIST!$A$80,LIST!$A$78,IF(L3350=LIST!$A$81,LIST!$A$78,IF(L3350=LIST!$A$82,LIST!$A$78,IF(IFERROR(VLOOKUP(B3350,'PHR (Project Hourly Rate)'!B:G,6,FALSE),LIST!$A$78)=0,LIST!$A$79,L3350)))))</f>
        <v/>
      </c>
      <c r="I3350" s="42" t="str">
        <f>IF(B3350="","",IF(L3350=LIST!$A$75,"",IF(K3350=LIST!$A$76,LIST!$A$76,IF(L3350=LIST!$A$77,"",IF(L3350=LIST!$A$78,"",IF(L3350=LIST!$A$80,"",IF(L3350=LIST!$A$72,"",IF(L3350=LIST!$A$73,"",IF(L3350=LIST!$A$81,"",IF(L3350=LIST!$A$82,"",IF(L3350=LIST!$A$79,"",IF(K3350=LIST!$A$75,LIST!$A$75,ROUND(J3350*L3350,2)))))))))))))</f>
        <v/>
      </c>
      <c r="J3350" s="43">
        <f>IF(D3350="",0,IF(K3350=LIST!$A$75,0,IF(K3350=LIST!$A$76,0,IF(K3350=LIST!$A$77,0,IF(K3350=LIST!$A$78,0,(MIN(D3350,8)-K3350))))))</f>
        <v>0</v>
      </c>
      <c r="K3350" s="185" t="str">
        <f>IF(D3350="","",IF('CLAIM FORM'!$M$7="",0,IF(L3350=LIST!$A$78,0,IF('CLAIM FORM'!$M$7="R&amp;D",0,IF(E3350="",LIST!$A$75,IF(F3350=LIST!$F$30,0,IFERROR(((VLOOKUP(E3350,'TRAINING CODE'!B:D,3,FALSE)*MIN(D3350,8))),LIST!$A$76)))))))</f>
        <v/>
      </c>
      <c r="L3350" s="183" t="str">
        <f>IF(B3350="","",IF('CLAIM FORM'!$M$7="",LIST!$A$77,IFERROR(VLOOKUP(B3350,'PHR (Project Hourly Rate)'!B:G,6,FALSE),LIST!$A$78)))</f>
        <v/>
      </c>
    </row>
    <row r="3351" spans="1:12" ht="36" customHeight="1">
      <c r="A3351" s="184">
        <v>3349</v>
      </c>
      <c r="B3351" s="46"/>
      <c r="C3351" s="47"/>
      <c r="D3351" s="48"/>
      <c r="E3351" s="49"/>
      <c r="F3351" s="49"/>
      <c r="G3351" s="41" t="str">
        <f>IF(C3351="","",VLOOKUP(WEEKDAY(C3351),LIST!$A$15:$B$21,2,FALSE))</f>
        <v/>
      </c>
      <c r="H3351" s="42" t="str">
        <f>IF(B3351="","",IF(L3351=LIST!$A$80,LIST!$A$78,IF(L3351=LIST!$A$81,LIST!$A$78,IF(L3351=LIST!$A$82,LIST!$A$78,IF(IFERROR(VLOOKUP(B3351,'PHR (Project Hourly Rate)'!B:G,6,FALSE),LIST!$A$78)=0,LIST!$A$79,L3351)))))</f>
        <v/>
      </c>
      <c r="I3351" s="42" t="str">
        <f>IF(B3351="","",IF(L3351=LIST!$A$75,"",IF(K3351=LIST!$A$76,LIST!$A$76,IF(L3351=LIST!$A$77,"",IF(L3351=LIST!$A$78,"",IF(L3351=LIST!$A$80,"",IF(L3351=LIST!$A$72,"",IF(L3351=LIST!$A$73,"",IF(L3351=LIST!$A$81,"",IF(L3351=LIST!$A$82,"",IF(L3351=LIST!$A$79,"",IF(K3351=LIST!$A$75,LIST!$A$75,ROUND(J3351*L3351,2)))))))))))))</f>
        <v/>
      </c>
      <c r="J3351" s="43">
        <f>IF(D3351="",0,IF(K3351=LIST!$A$75,0,IF(K3351=LIST!$A$76,0,IF(K3351=LIST!$A$77,0,IF(K3351=LIST!$A$78,0,(MIN(D3351,8)-K3351))))))</f>
        <v>0</v>
      </c>
      <c r="K3351" s="185" t="str">
        <f>IF(D3351="","",IF('CLAIM FORM'!$M$7="",0,IF(L3351=LIST!$A$78,0,IF('CLAIM FORM'!$M$7="R&amp;D",0,IF(E3351="",LIST!$A$75,IF(F3351=LIST!$F$30,0,IFERROR(((VLOOKUP(E3351,'TRAINING CODE'!B:D,3,FALSE)*MIN(D3351,8))),LIST!$A$76)))))))</f>
        <v/>
      </c>
      <c r="L3351" s="183" t="str">
        <f>IF(B3351="","",IF('CLAIM FORM'!$M$7="",LIST!$A$77,IFERROR(VLOOKUP(B3351,'PHR (Project Hourly Rate)'!B:G,6,FALSE),LIST!$A$78)))</f>
        <v/>
      </c>
    </row>
    <row r="3352" spans="1:12" ht="36" customHeight="1">
      <c r="A3352" s="184">
        <v>3350</v>
      </c>
      <c r="B3352" s="46"/>
      <c r="C3352" s="47"/>
      <c r="D3352" s="48"/>
      <c r="E3352" s="49"/>
      <c r="F3352" s="49"/>
      <c r="G3352" s="41" t="str">
        <f>IF(C3352="","",VLOOKUP(WEEKDAY(C3352),LIST!$A$15:$B$21,2,FALSE))</f>
        <v/>
      </c>
      <c r="H3352" s="42" t="str">
        <f>IF(B3352="","",IF(L3352=LIST!$A$80,LIST!$A$78,IF(L3352=LIST!$A$81,LIST!$A$78,IF(L3352=LIST!$A$82,LIST!$A$78,IF(IFERROR(VLOOKUP(B3352,'PHR (Project Hourly Rate)'!B:G,6,FALSE),LIST!$A$78)=0,LIST!$A$79,L3352)))))</f>
        <v/>
      </c>
      <c r="I3352" s="42" t="str">
        <f>IF(B3352="","",IF(L3352=LIST!$A$75,"",IF(K3352=LIST!$A$76,LIST!$A$76,IF(L3352=LIST!$A$77,"",IF(L3352=LIST!$A$78,"",IF(L3352=LIST!$A$80,"",IF(L3352=LIST!$A$72,"",IF(L3352=LIST!$A$73,"",IF(L3352=LIST!$A$81,"",IF(L3352=LIST!$A$82,"",IF(L3352=LIST!$A$79,"",IF(K3352=LIST!$A$75,LIST!$A$75,ROUND(J3352*L3352,2)))))))))))))</f>
        <v/>
      </c>
      <c r="J3352" s="43">
        <f>IF(D3352="",0,IF(K3352=LIST!$A$75,0,IF(K3352=LIST!$A$76,0,IF(K3352=LIST!$A$77,0,IF(K3352=LIST!$A$78,0,(MIN(D3352,8)-K3352))))))</f>
        <v>0</v>
      </c>
      <c r="K3352" s="185" t="str">
        <f>IF(D3352="","",IF('CLAIM FORM'!$M$7="",0,IF(L3352=LIST!$A$78,0,IF('CLAIM FORM'!$M$7="R&amp;D",0,IF(E3352="",LIST!$A$75,IF(F3352=LIST!$F$30,0,IFERROR(((VLOOKUP(E3352,'TRAINING CODE'!B:D,3,FALSE)*MIN(D3352,8))),LIST!$A$76)))))))</f>
        <v/>
      </c>
      <c r="L3352" s="183" t="str">
        <f>IF(B3352="","",IF('CLAIM FORM'!$M$7="",LIST!$A$77,IFERROR(VLOOKUP(B3352,'PHR (Project Hourly Rate)'!B:G,6,FALSE),LIST!$A$78)))</f>
        <v/>
      </c>
    </row>
    <row r="3353" spans="1:12" ht="36" customHeight="1">
      <c r="A3353" s="184">
        <v>3351</v>
      </c>
      <c r="B3353" s="46"/>
      <c r="C3353" s="47"/>
      <c r="D3353" s="48"/>
      <c r="E3353" s="49"/>
      <c r="F3353" s="49"/>
      <c r="G3353" s="41" t="str">
        <f>IF(C3353="","",VLOOKUP(WEEKDAY(C3353),LIST!$A$15:$B$21,2,FALSE))</f>
        <v/>
      </c>
      <c r="H3353" s="42" t="str">
        <f>IF(B3353="","",IF(L3353=LIST!$A$80,LIST!$A$78,IF(L3353=LIST!$A$81,LIST!$A$78,IF(L3353=LIST!$A$82,LIST!$A$78,IF(IFERROR(VLOOKUP(B3353,'PHR (Project Hourly Rate)'!B:G,6,FALSE),LIST!$A$78)=0,LIST!$A$79,L3353)))))</f>
        <v/>
      </c>
      <c r="I3353" s="42" t="str">
        <f>IF(B3353="","",IF(L3353=LIST!$A$75,"",IF(K3353=LIST!$A$76,LIST!$A$76,IF(L3353=LIST!$A$77,"",IF(L3353=LIST!$A$78,"",IF(L3353=LIST!$A$80,"",IF(L3353=LIST!$A$72,"",IF(L3353=LIST!$A$73,"",IF(L3353=LIST!$A$81,"",IF(L3353=LIST!$A$82,"",IF(L3353=LIST!$A$79,"",IF(K3353=LIST!$A$75,LIST!$A$75,ROUND(J3353*L3353,2)))))))))))))</f>
        <v/>
      </c>
      <c r="J3353" s="43">
        <f>IF(D3353="",0,IF(K3353=LIST!$A$75,0,IF(K3353=LIST!$A$76,0,IF(K3353=LIST!$A$77,0,IF(K3353=LIST!$A$78,0,(MIN(D3353,8)-K3353))))))</f>
        <v>0</v>
      </c>
      <c r="K3353" s="185" t="str">
        <f>IF(D3353="","",IF('CLAIM FORM'!$M$7="",0,IF(L3353=LIST!$A$78,0,IF('CLAIM FORM'!$M$7="R&amp;D",0,IF(E3353="",LIST!$A$75,IF(F3353=LIST!$F$30,0,IFERROR(((VLOOKUP(E3353,'TRAINING CODE'!B:D,3,FALSE)*MIN(D3353,8))),LIST!$A$76)))))))</f>
        <v/>
      </c>
      <c r="L3353" s="183" t="str">
        <f>IF(B3353="","",IF('CLAIM FORM'!$M$7="",LIST!$A$77,IFERROR(VLOOKUP(B3353,'PHR (Project Hourly Rate)'!B:G,6,FALSE),LIST!$A$78)))</f>
        <v/>
      </c>
    </row>
    <row r="3354" spans="1:12" ht="36" customHeight="1">
      <c r="A3354" s="184">
        <v>3352</v>
      </c>
      <c r="B3354" s="46"/>
      <c r="C3354" s="47"/>
      <c r="D3354" s="48"/>
      <c r="E3354" s="49"/>
      <c r="F3354" s="49"/>
      <c r="G3354" s="41" t="str">
        <f>IF(C3354="","",VLOOKUP(WEEKDAY(C3354),LIST!$A$15:$B$21,2,FALSE))</f>
        <v/>
      </c>
      <c r="H3354" s="42" t="str">
        <f>IF(B3354="","",IF(L3354=LIST!$A$80,LIST!$A$78,IF(L3354=LIST!$A$81,LIST!$A$78,IF(L3354=LIST!$A$82,LIST!$A$78,IF(IFERROR(VLOOKUP(B3354,'PHR (Project Hourly Rate)'!B:G,6,FALSE),LIST!$A$78)=0,LIST!$A$79,L3354)))))</f>
        <v/>
      </c>
      <c r="I3354" s="42" t="str">
        <f>IF(B3354="","",IF(L3354=LIST!$A$75,"",IF(K3354=LIST!$A$76,LIST!$A$76,IF(L3354=LIST!$A$77,"",IF(L3354=LIST!$A$78,"",IF(L3354=LIST!$A$80,"",IF(L3354=LIST!$A$72,"",IF(L3354=LIST!$A$73,"",IF(L3354=LIST!$A$81,"",IF(L3354=LIST!$A$82,"",IF(L3354=LIST!$A$79,"",IF(K3354=LIST!$A$75,LIST!$A$75,ROUND(J3354*L3354,2)))))))))))))</f>
        <v/>
      </c>
      <c r="J3354" s="43">
        <f>IF(D3354="",0,IF(K3354=LIST!$A$75,0,IF(K3354=LIST!$A$76,0,IF(K3354=LIST!$A$77,0,IF(K3354=LIST!$A$78,0,(MIN(D3354,8)-K3354))))))</f>
        <v>0</v>
      </c>
      <c r="K3354" s="185" t="str">
        <f>IF(D3354="","",IF('CLAIM FORM'!$M$7="",0,IF(L3354=LIST!$A$78,0,IF('CLAIM FORM'!$M$7="R&amp;D",0,IF(E3354="",LIST!$A$75,IF(F3354=LIST!$F$30,0,IFERROR(((VLOOKUP(E3354,'TRAINING CODE'!B:D,3,FALSE)*MIN(D3354,8))),LIST!$A$76)))))))</f>
        <v/>
      </c>
      <c r="L3354" s="183" t="str">
        <f>IF(B3354="","",IF('CLAIM FORM'!$M$7="",LIST!$A$77,IFERROR(VLOOKUP(B3354,'PHR (Project Hourly Rate)'!B:G,6,FALSE),LIST!$A$78)))</f>
        <v/>
      </c>
    </row>
    <row r="3355" spans="1:12" ht="36" customHeight="1">
      <c r="A3355" s="184">
        <v>3353</v>
      </c>
      <c r="B3355" s="46"/>
      <c r="C3355" s="47"/>
      <c r="D3355" s="48"/>
      <c r="E3355" s="49"/>
      <c r="F3355" s="49"/>
      <c r="G3355" s="41" t="str">
        <f>IF(C3355="","",VLOOKUP(WEEKDAY(C3355),LIST!$A$15:$B$21,2,FALSE))</f>
        <v/>
      </c>
      <c r="H3355" s="42" t="str">
        <f>IF(B3355="","",IF(L3355=LIST!$A$80,LIST!$A$78,IF(L3355=LIST!$A$81,LIST!$A$78,IF(L3355=LIST!$A$82,LIST!$A$78,IF(IFERROR(VLOOKUP(B3355,'PHR (Project Hourly Rate)'!B:G,6,FALSE),LIST!$A$78)=0,LIST!$A$79,L3355)))))</f>
        <v/>
      </c>
      <c r="I3355" s="42" t="str">
        <f>IF(B3355="","",IF(L3355=LIST!$A$75,"",IF(K3355=LIST!$A$76,LIST!$A$76,IF(L3355=LIST!$A$77,"",IF(L3355=LIST!$A$78,"",IF(L3355=LIST!$A$80,"",IF(L3355=LIST!$A$72,"",IF(L3355=LIST!$A$73,"",IF(L3355=LIST!$A$81,"",IF(L3355=LIST!$A$82,"",IF(L3355=LIST!$A$79,"",IF(K3355=LIST!$A$75,LIST!$A$75,ROUND(J3355*L3355,2)))))))))))))</f>
        <v/>
      </c>
      <c r="J3355" s="43">
        <f>IF(D3355="",0,IF(K3355=LIST!$A$75,0,IF(K3355=LIST!$A$76,0,IF(K3355=LIST!$A$77,0,IF(K3355=LIST!$A$78,0,(MIN(D3355,8)-K3355))))))</f>
        <v>0</v>
      </c>
      <c r="K3355" s="185" t="str">
        <f>IF(D3355="","",IF('CLAIM FORM'!$M$7="",0,IF(L3355=LIST!$A$78,0,IF('CLAIM FORM'!$M$7="R&amp;D",0,IF(E3355="",LIST!$A$75,IF(F3355=LIST!$F$30,0,IFERROR(((VLOOKUP(E3355,'TRAINING CODE'!B:D,3,FALSE)*MIN(D3355,8))),LIST!$A$76)))))))</f>
        <v/>
      </c>
      <c r="L3355" s="183" t="str">
        <f>IF(B3355="","",IF('CLAIM FORM'!$M$7="",LIST!$A$77,IFERROR(VLOOKUP(B3355,'PHR (Project Hourly Rate)'!B:G,6,FALSE),LIST!$A$78)))</f>
        <v/>
      </c>
    </row>
    <row r="3356" spans="1:12" ht="36" customHeight="1">
      <c r="A3356" s="184">
        <v>3354</v>
      </c>
      <c r="B3356" s="46"/>
      <c r="C3356" s="47"/>
      <c r="D3356" s="48"/>
      <c r="E3356" s="49"/>
      <c r="F3356" s="49"/>
      <c r="G3356" s="41" t="str">
        <f>IF(C3356="","",VLOOKUP(WEEKDAY(C3356),LIST!$A$15:$B$21,2,FALSE))</f>
        <v/>
      </c>
      <c r="H3356" s="42" t="str">
        <f>IF(B3356="","",IF(L3356=LIST!$A$80,LIST!$A$78,IF(L3356=LIST!$A$81,LIST!$A$78,IF(L3356=LIST!$A$82,LIST!$A$78,IF(IFERROR(VLOOKUP(B3356,'PHR (Project Hourly Rate)'!B:G,6,FALSE),LIST!$A$78)=0,LIST!$A$79,L3356)))))</f>
        <v/>
      </c>
      <c r="I3356" s="42" t="str">
        <f>IF(B3356="","",IF(L3356=LIST!$A$75,"",IF(K3356=LIST!$A$76,LIST!$A$76,IF(L3356=LIST!$A$77,"",IF(L3356=LIST!$A$78,"",IF(L3356=LIST!$A$80,"",IF(L3356=LIST!$A$72,"",IF(L3356=LIST!$A$73,"",IF(L3356=LIST!$A$81,"",IF(L3356=LIST!$A$82,"",IF(L3356=LIST!$A$79,"",IF(K3356=LIST!$A$75,LIST!$A$75,ROUND(J3356*L3356,2)))))))))))))</f>
        <v/>
      </c>
      <c r="J3356" s="43">
        <f>IF(D3356="",0,IF(K3356=LIST!$A$75,0,IF(K3356=LIST!$A$76,0,IF(K3356=LIST!$A$77,0,IF(K3356=LIST!$A$78,0,(MIN(D3356,8)-K3356))))))</f>
        <v>0</v>
      </c>
      <c r="K3356" s="185" t="str">
        <f>IF(D3356="","",IF('CLAIM FORM'!$M$7="",0,IF(L3356=LIST!$A$78,0,IF('CLAIM FORM'!$M$7="R&amp;D",0,IF(E3356="",LIST!$A$75,IF(F3356=LIST!$F$30,0,IFERROR(((VLOOKUP(E3356,'TRAINING CODE'!B:D,3,FALSE)*MIN(D3356,8))),LIST!$A$76)))))))</f>
        <v/>
      </c>
      <c r="L3356" s="183" t="str">
        <f>IF(B3356="","",IF('CLAIM FORM'!$M$7="",LIST!$A$77,IFERROR(VLOOKUP(B3356,'PHR (Project Hourly Rate)'!B:G,6,FALSE),LIST!$A$78)))</f>
        <v/>
      </c>
    </row>
    <row r="3357" spans="1:12" ht="36" customHeight="1">
      <c r="A3357" s="184">
        <v>3355</v>
      </c>
      <c r="B3357" s="46"/>
      <c r="C3357" s="47"/>
      <c r="D3357" s="48"/>
      <c r="E3357" s="49"/>
      <c r="F3357" s="49"/>
      <c r="G3357" s="41" t="str">
        <f>IF(C3357="","",VLOOKUP(WEEKDAY(C3357),LIST!$A$15:$B$21,2,FALSE))</f>
        <v/>
      </c>
      <c r="H3357" s="42" t="str">
        <f>IF(B3357="","",IF(L3357=LIST!$A$80,LIST!$A$78,IF(L3357=LIST!$A$81,LIST!$A$78,IF(L3357=LIST!$A$82,LIST!$A$78,IF(IFERROR(VLOOKUP(B3357,'PHR (Project Hourly Rate)'!B:G,6,FALSE),LIST!$A$78)=0,LIST!$A$79,L3357)))))</f>
        <v/>
      </c>
      <c r="I3357" s="42" t="str">
        <f>IF(B3357="","",IF(L3357=LIST!$A$75,"",IF(K3357=LIST!$A$76,LIST!$A$76,IF(L3357=LIST!$A$77,"",IF(L3357=LIST!$A$78,"",IF(L3357=LIST!$A$80,"",IF(L3357=LIST!$A$72,"",IF(L3357=LIST!$A$73,"",IF(L3357=LIST!$A$81,"",IF(L3357=LIST!$A$82,"",IF(L3357=LIST!$A$79,"",IF(K3357=LIST!$A$75,LIST!$A$75,ROUND(J3357*L3357,2)))))))))))))</f>
        <v/>
      </c>
      <c r="J3357" s="43">
        <f>IF(D3357="",0,IF(K3357=LIST!$A$75,0,IF(K3357=LIST!$A$76,0,IF(K3357=LIST!$A$77,0,IF(K3357=LIST!$A$78,0,(MIN(D3357,8)-K3357))))))</f>
        <v>0</v>
      </c>
      <c r="K3357" s="185" t="str">
        <f>IF(D3357="","",IF('CLAIM FORM'!$M$7="",0,IF(L3357=LIST!$A$78,0,IF('CLAIM FORM'!$M$7="R&amp;D",0,IF(E3357="",LIST!$A$75,IF(F3357=LIST!$F$30,0,IFERROR(((VLOOKUP(E3357,'TRAINING CODE'!B:D,3,FALSE)*MIN(D3357,8))),LIST!$A$76)))))))</f>
        <v/>
      </c>
      <c r="L3357" s="183" t="str">
        <f>IF(B3357="","",IF('CLAIM FORM'!$M$7="",LIST!$A$77,IFERROR(VLOOKUP(B3357,'PHR (Project Hourly Rate)'!B:G,6,FALSE),LIST!$A$78)))</f>
        <v/>
      </c>
    </row>
    <row r="3358" spans="1:12" ht="36" customHeight="1">
      <c r="A3358" s="184">
        <v>3356</v>
      </c>
      <c r="B3358" s="46"/>
      <c r="C3358" s="47"/>
      <c r="D3358" s="48"/>
      <c r="E3358" s="49"/>
      <c r="F3358" s="49"/>
      <c r="G3358" s="41" t="str">
        <f>IF(C3358="","",VLOOKUP(WEEKDAY(C3358),LIST!$A$15:$B$21,2,FALSE))</f>
        <v/>
      </c>
      <c r="H3358" s="42" t="str">
        <f>IF(B3358="","",IF(L3358=LIST!$A$80,LIST!$A$78,IF(L3358=LIST!$A$81,LIST!$A$78,IF(L3358=LIST!$A$82,LIST!$A$78,IF(IFERROR(VLOOKUP(B3358,'PHR (Project Hourly Rate)'!B:G,6,FALSE),LIST!$A$78)=0,LIST!$A$79,L3358)))))</f>
        <v/>
      </c>
      <c r="I3358" s="42" t="str">
        <f>IF(B3358="","",IF(L3358=LIST!$A$75,"",IF(K3358=LIST!$A$76,LIST!$A$76,IF(L3358=LIST!$A$77,"",IF(L3358=LIST!$A$78,"",IF(L3358=LIST!$A$80,"",IF(L3358=LIST!$A$72,"",IF(L3358=LIST!$A$73,"",IF(L3358=LIST!$A$81,"",IF(L3358=LIST!$A$82,"",IF(L3358=LIST!$A$79,"",IF(K3358=LIST!$A$75,LIST!$A$75,ROUND(J3358*L3358,2)))))))))))))</f>
        <v/>
      </c>
      <c r="J3358" s="43">
        <f>IF(D3358="",0,IF(K3358=LIST!$A$75,0,IF(K3358=LIST!$A$76,0,IF(K3358=LIST!$A$77,0,IF(K3358=LIST!$A$78,0,(MIN(D3358,8)-K3358))))))</f>
        <v>0</v>
      </c>
      <c r="K3358" s="185" t="str">
        <f>IF(D3358="","",IF('CLAIM FORM'!$M$7="",0,IF(L3358=LIST!$A$78,0,IF('CLAIM FORM'!$M$7="R&amp;D",0,IF(E3358="",LIST!$A$75,IF(F3358=LIST!$F$30,0,IFERROR(((VLOOKUP(E3358,'TRAINING CODE'!B:D,3,FALSE)*MIN(D3358,8))),LIST!$A$76)))))))</f>
        <v/>
      </c>
      <c r="L3358" s="183" t="str">
        <f>IF(B3358="","",IF('CLAIM FORM'!$M$7="",LIST!$A$77,IFERROR(VLOOKUP(B3358,'PHR (Project Hourly Rate)'!B:G,6,FALSE),LIST!$A$78)))</f>
        <v/>
      </c>
    </row>
    <row r="3359" spans="1:12" ht="36" customHeight="1">
      <c r="A3359" s="184">
        <v>3357</v>
      </c>
      <c r="B3359" s="46"/>
      <c r="C3359" s="47"/>
      <c r="D3359" s="48"/>
      <c r="E3359" s="49"/>
      <c r="F3359" s="49"/>
      <c r="G3359" s="41" t="str">
        <f>IF(C3359="","",VLOOKUP(WEEKDAY(C3359),LIST!$A$15:$B$21,2,FALSE))</f>
        <v/>
      </c>
      <c r="H3359" s="42" t="str">
        <f>IF(B3359="","",IF(L3359=LIST!$A$80,LIST!$A$78,IF(L3359=LIST!$A$81,LIST!$A$78,IF(L3359=LIST!$A$82,LIST!$A$78,IF(IFERROR(VLOOKUP(B3359,'PHR (Project Hourly Rate)'!B:G,6,FALSE),LIST!$A$78)=0,LIST!$A$79,L3359)))))</f>
        <v/>
      </c>
      <c r="I3359" s="42" t="str">
        <f>IF(B3359="","",IF(L3359=LIST!$A$75,"",IF(K3359=LIST!$A$76,LIST!$A$76,IF(L3359=LIST!$A$77,"",IF(L3359=LIST!$A$78,"",IF(L3359=LIST!$A$80,"",IF(L3359=LIST!$A$72,"",IF(L3359=LIST!$A$73,"",IF(L3359=LIST!$A$81,"",IF(L3359=LIST!$A$82,"",IF(L3359=LIST!$A$79,"",IF(K3359=LIST!$A$75,LIST!$A$75,ROUND(J3359*L3359,2)))))))))))))</f>
        <v/>
      </c>
      <c r="J3359" s="43">
        <f>IF(D3359="",0,IF(K3359=LIST!$A$75,0,IF(K3359=LIST!$A$76,0,IF(K3359=LIST!$A$77,0,IF(K3359=LIST!$A$78,0,(MIN(D3359,8)-K3359))))))</f>
        <v>0</v>
      </c>
      <c r="K3359" s="185" t="str">
        <f>IF(D3359="","",IF('CLAIM FORM'!$M$7="",0,IF(L3359=LIST!$A$78,0,IF('CLAIM FORM'!$M$7="R&amp;D",0,IF(E3359="",LIST!$A$75,IF(F3359=LIST!$F$30,0,IFERROR(((VLOOKUP(E3359,'TRAINING CODE'!B:D,3,FALSE)*MIN(D3359,8))),LIST!$A$76)))))))</f>
        <v/>
      </c>
      <c r="L3359" s="183" t="str">
        <f>IF(B3359="","",IF('CLAIM FORM'!$M$7="",LIST!$A$77,IFERROR(VLOOKUP(B3359,'PHR (Project Hourly Rate)'!B:G,6,FALSE),LIST!$A$78)))</f>
        <v/>
      </c>
    </row>
    <row r="3360" spans="1:12" ht="36" customHeight="1">
      <c r="A3360" s="184">
        <v>3358</v>
      </c>
      <c r="B3360" s="46"/>
      <c r="C3360" s="47"/>
      <c r="D3360" s="48"/>
      <c r="E3360" s="49"/>
      <c r="F3360" s="49"/>
      <c r="G3360" s="41" t="str">
        <f>IF(C3360="","",VLOOKUP(WEEKDAY(C3360),LIST!$A$15:$B$21,2,FALSE))</f>
        <v/>
      </c>
      <c r="H3360" s="42" t="str">
        <f>IF(B3360="","",IF(L3360=LIST!$A$80,LIST!$A$78,IF(L3360=LIST!$A$81,LIST!$A$78,IF(L3360=LIST!$A$82,LIST!$A$78,IF(IFERROR(VLOOKUP(B3360,'PHR (Project Hourly Rate)'!B:G,6,FALSE),LIST!$A$78)=0,LIST!$A$79,L3360)))))</f>
        <v/>
      </c>
      <c r="I3360" s="42" t="str">
        <f>IF(B3360="","",IF(L3360=LIST!$A$75,"",IF(K3360=LIST!$A$76,LIST!$A$76,IF(L3360=LIST!$A$77,"",IF(L3360=LIST!$A$78,"",IF(L3360=LIST!$A$80,"",IF(L3360=LIST!$A$72,"",IF(L3360=LIST!$A$73,"",IF(L3360=LIST!$A$81,"",IF(L3360=LIST!$A$82,"",IF(L3360=LIST!$A$79,"",IF(K3360=LIST!$A$75,LIST!$A$75,ROUND(J3360*L3360,2)))))))))))))</f>
        <v/>
      </c>
      <c r="J3360" s="43">
        <f>IF(D3360="",0,IF(K3360=LIST!$A$75,0,IF(K3360=LIST!$A$76,0,IF(K3360=LIST!$A$77,0,IF(K3360=LIST!$A$78,0,(MIN(D3360,8)-K3360))))))</f>
        <v>0</v>
      </c>
      <c r="K3360" s="185" t="str">
        <f>IF(D3360="","",IF('CLAIM FORM'!$M$7="",0,IF(L3360=LIST!$A$78,0,IF('CLAIM FORM'!$M$7="R&amp;D",0,IF(E3360="",LIST!$A$75,IF(F3360=LIST!$F$30,0,IFERROR(((VLOOKUP(E3360,'TRAINING CODE'!B:D,3,FALSE)*MIN(D3360,8))),LIST!$A$76)))))))</f>
        <v/>
      </c>
      <c r="L3360" s="183" t="str">
        <f>IF(B3360="","",IF('CLAIM FORM'!$M$7="",LIST!$A$77,IFERROR(VLOOKUP(B3360,'PHR (Project Hourly Rate)'!B:G,6,FALSE),LIST!$A$78)))</f>
        <v/>
      </c>
    </row>
    <row r="3361" spans="1:12" ht="36" customHeight="1">
      <c r="A3361" s="184">
        <v>3359</v>
      </c>
      <c r="B3361" s="46"/>
      <c r="C3361" s="47"/>
      <c r="D3361" s="48"/>
      <c r="E3361" s="49"/>
      <c r="F3361" s="49"/>
      <c r="G3361" s="41" t="str">
        <f>IF(C3361="","",VLOOKUP(WEEKDAY(C3361),LIST!$A$15:$B$21,2,FALSE))</f>
        <v/>
      </c>
      <c r="H3361" s="42" t="str">
        <f>IF(B3361="","",IF(L3361=LIST!$A$80,LIST!$A$78,IF(L3361=LIST!$A$81,LIST!$A$78,IF(L3361=LIST!$A$82,LIST!$A$78,IF(IFERROR(VLOOKUP(B3361,'PHR (Project Hourly Rate)'!B:G,6,FALSE),LIST!$A$78)=0,LIST!$A$79,L3361)))))</f>
        <v/>
      </c>
      <c r="I3361" s="42" t="str">
        <f>IF(B3361="","",IF(L3361=LIST!$A$75,"",IF(K3361=LIST!$A$76,LIST!$A$76,IF(L3361=LIST!$A$77,"",IF(L3361=LIST!$A$78,"",IF(L3361=LIST!$A$80,"",IF(L3361=LIST!$A$72,"",IF(L3361=LIST!$A$73,"",IF(L3361=LIST!$A$81,"",IF(L3361=LIST!$A$82,"",IF(L3361=LIST!$A$79,"",IF(K3361=LIST!$A$75,LIST!$A$75,ROUND(J3361*L3361,2)))))))))))))</f>
        <v/>
      </c>
      <c r="J3361" s="43">
        <f>IF(D3361="",0,IF(K3361=LIST!$A$75,0,IF(K3361=LIST!$A$76,0,IF(K3361=LIST!$A$77,0,IF(K3361=LIST!$A$78,0,(MIN(D3361,8)-K3361))))))</f>
        <v>0</v>
      </c>
      <c r="K3361" s="185" t="str">
        <f>IF(D3361="","",IF('CLAIM FORM'!$M$7="",0,IF(L3361=LIST!$A$78,0,IF('CLAIM FORM'!$M$7="R&amp;D",0,IF(E3361="",LIST!$A$75,IF(F3361=LIST!$F$30,0,IFERROR(((VLOOKUP(E3361,'TRAINING CODE'!B:D,3,FALSE)*MIN(D3361,8))),LIST!$A$76)))))))</f>
        <v/>
      </c>
      <c r="L3361" s="183" t="str">
        <f>IF(B3361="","",IF('CLAIM FORM'!$M$7="",LIST!$A$77,IFERROR(VLOOKUP(B3361,'PHR (Project Hourly Rate)'!B:G,6,FALSE),LIST!$A$78)))</f>
        <v/>
      </c>
    </row>
    <row r="3362" spans="1:12" ht="36" customHeight="1">
      <c r="A3362" s="184">
        <v>3360</v>
      </c>
      <c r="B3362" s="46"/>
      <c r="C3362" s="47"/>
      <c r="D3362" s="48"/>
      <c r="E3362" s="49"/>
      <c r="F3362" s="49"/>
      <c r="G3362" s="41" t="str">
        <f>IF(C3362="","",VLOOKUP(WEEKDAY(C3362),LIST!$A$15:$B$21,2,FALSE))</f>
        <v/>
      </c>
      <c r="H3362" s="42" t="str">
        <f>IF(B3362="","",IF(L3362=LIST!$A$80,LIST!$A$78,IF(L3362=LIST!$A$81,LIST!$A$78,IF(L3362=LIST!$A$82,LIST!$A$78,IF(IFERROR(VLOOKUP(B3362,'PHR (Project Hourly Rate)'!B:G,6,FALSE),LIST!$A$78)=0,LIST!$A$79,L3362)))))</f>
        <v/>
      </c>
      <c r="I3362" s="42" t="str">
        <f>IF(B3362="","",IF(L3362=LIST!$A$75,"",IF(K3362=LIST!$A$76,LIST!$A$76,IF(L3362=LIST!$A$77,"",IF(L3362=LIST!$A$78,"",IF(L3362=LIST!$A$80,"",IF(L3362=LIST!$A$72,"",IF(L3362=LIST!$A$73,"",IF(L3362=LIST!$A$81,"",IF(L3362=LIST!$A$82,"",IF(L3362=LIST!$A$79,"",IF(K3362=LIST!$A$75,LIST!$A$75,ROUND(J3362*L3362,2)))))))))))))</f>
        <v/>
      </c>
      <c r="J3362" s="43">
        <f>IF(D3362="",0,IF(K3362=LIST!$A$75,0,IF(K3362=LIST!$A$76,0,IF(K3362=LIST!$A$77,0,IF(K3362=LIST!$A$78,0,(MIN(D3362,8)-K3362))))))</f>
        <v>0</v>
      </c>
      <c r="K3362" s="185" t="str">
        <f>IF(D3362="","",IF('CLAIM FORM'!$M$7="",0,IF(L3362=LIST!$A$78,0,IF('CLAIM FORM'!$M$7="R&amp;D",0,IF(E3362="",LIST!$A$75,IF(F3362=LIST!$F$30,0,IFERROR(((VLOOKUP(E3362,'TRAINING CODE'!B:D,3,FALSE)*MIN(D3362,8))),LIST!$A$76)))))))</f>
        <v/>
      </c>
      <c r="L3362" s="183" t="str">
        <f>IF(B3362="","",IF('CLAIM FORM'!$M$7="",LIST!$A$77,IFERROR(VLOOKUP(B3362,'PHR (Project Hourly Rate)'!B:G,6,FALSE),LIST!$A$78)))</f>
        <v/>
      </c>
    </row>
    <row r="3363" spans="1:12" ht="36" customHeight="1">
      <c r="A3363" s="184">
        <v>3361</v>
      </c>
      <c r="B3363" s="46"/>
      <c r="C3363" s="47"/>
      <c r="D3363" s="48"/>
      <c r="E3363" s="49"/>
      <c r="F3363" s="49"/>
      <c r="G3363" s="41" t="str">
        <f>IF(C3363="","",VLOOKUP(WEEKDAY(C3363),LIST!$A$15:$B$21,2,FALSE))</f>
        <v/>
      </c>
      <c r="H3363" s="42" t="str">
        <f>IF(B3363="","",IF(L3363=LIST!$A$80,LIST!$A$78,IF(L3363=LIST!$A$81,LIST!$A$78,IF(L3363=LIST!$A$82,LIST!$A$78,IF(IFERROR(VLOOKUP(B3363,'PHR (Project Hourly Rate)'!B:G,6,FALSE),LIST!$A$78)=0,LIST!$A$79,L3363)))))</f>
        <v/>
      </c>
      <c r="I3363" s="42" t="str">
        <f>IF(B3363="","",IF(L3363=LIST!$A$75,"",IF(K3363=LIST!$A$76,LIST!$A$76,IF(L3363=LIST!$A$77,"",IF(L3363=LIST!$A$78,"",IF(L3363=LIST!$A$80,"",IF(L3363=LIST!$A$72,"",IF(L3363=LIST!$A$73,"",IF(L3363=LIST!$A$81,"",IF(L3363=LIST!$A$82,"",IF(L3363=LIST!$A$79,"",IF(K3363=LIST!$A$75,LIST!$A$75,ROUND(J3363*L3363,2)))))))))))))</f>
        <v/>
      </c>
      <c r="J3363" s="43">
        <f>IF(D3363="",0,IF(K3363=LIST!$A$75,0,IF(K3363=LIST!$A$76,0,IF(K3363=LIST!$A$77,0,IF(K3363=LIST!$A$78,0,(MIN(D3363,8)-K3363))))))</f>
        <v>0</v>
      </c>
      <c r="K3363" s="185" t="str">
        <f>IF(D3363="","",IF('CLAIM FORM'!$M$7="",0,IF(L3363=LIST!$A$78,0,IF('CLAIM FORM'!$M$7="R&amp;D",0,IF(E3363="",LIST!$A$75,IF(F3363=LIST!$F$30,0,IFERROR(((VLOOKUP(E3363,'TRAINING CODE'!B:D,3,FALSE)*MIN(D3363,8))),LIST!$A$76)))))))</f>
        <v/>
      </c>
      <c r="L3363" s="183" t="str">
        <f>IF(B3363="","",IF('CLAIM FORM'!$M$7="",LIST!$A$77,IFERROR(VLOOKUP(B3363,'PHR (Project Hourly Rate)'!B:G,6,FALSE),LIST!$A$78)))</f>
        <v/>
      </c>
    </row>
    <row r="3364" spans="1:12" ht="36" customHeight="1">
      <c r="A3364" s="184">
        <v>3362</v>
      </c>
      <c r="B3364" s="46"/>
      <c r="C3364" s="47"/>
      <c r="D3364" s="48"/>
      <c r="E3364" s="49"/>
      <c r="F3364" s="49"/>
      <c r="G3364" s="41" t="str">
        <f>IF(C3364="","",VLOOKUP(WEEKDAY(C3364),LIST!$A$15:$B$21,2,FALSE))</f>
        <v/>
      </c>
      <c r="H3364" s="42" t="str">
        <f>IF(B3364="","",IF(L3364=LIST!$A$80,LIST!$A$78,IF(L3364=LIST!$A$81,LIST!$A$78,IF(L3364=LIST!$A$82,LIST!$A$78,IF(IFERROR(VLOOKUP(B3364,'PHR (Project Hourly Rate)'!B:G,6,FALSE),LIST!$A$78)=0,LIST!$A$79,L3364)))))</f>
        <v/>
      </c>
      <c r="I3364" s="42" t="str">
        <f>IF(B3364="","",IF(L3364=LIST!$A$75,"",IF(K3364=LIST!$A$76,LIST!$A$76,IF(L3364=LIST!$A$77,"",IF(L3364=LIST!$A$78,"",IF(L3364=LIST!$A$80,"",IF(L3364=LIST!$A$72,"",IF(L3364=LIST!$A$73,"",IF(L3364=LIST!$A$81,"",IF(L3364=LIST!$A$82,"",IF(L3364=LIST!$A$79,"",IF(K3364=LIST!$A$75,LIST!$A$75,ROUND(J3364*L3364,2)))))))))))))</f>
        <v/>
      </c>
      <c r="J3364" s="43">
        <f>IF(D3364="",0,IF(K3364=LIST!$A$75,0,IF(K3364=LIST!$A$76,0,IF(K3364=LIST!$A$77,0,IF(K3364=LIST!$A$78,0,(MIN(D3364,8)-K3364))))))</f>
        <v>0</v>
      </c>
      <c r="K3364" s="185" t="str">
        <f>IF(D3364="","",IF('CLAIM FORM'!$M$7="",0,IF(L3364=LIST!$A$78,0,IF('CLAIM FORM'!$M$7="R&amp;D",0,IF(E3364="",LIST!$A$75,IF(F3364=LIST!$F$30,0,IFERROR(((VLOOKUP(E3364,'TRAINING CODE'!B:D,3,FALSE)*MIN(D3364,8))),LIST!$A$76)))))))</f>
        <v/>
      </c>
      <c r="L3364" s="183" t="str">
        <f>IF(B3364="","",IF('CLAIM FORM'!$M$7="",LIST!$A$77,IFERROR(VLOOKUP(B3364,'PHR (Project Hourly Rate)'!B:G,6,FALSE),LIST!$A$78)))</f>
        <v/>
      </c>
    </row>
    <row r="3365" spans="1:12" ht="36" customHeight="1">
      <c r="A3365" s="184">
        <v>3363</v>
      </c>
      <c r="B3365" s="46"/>
      <c r="C3365" s="47"/>
      <c r="D3365" s="48"/>
      <c r="E3365" s="49"/>
      <c r="F3365" s="49"/>
      <c r="G3365" s="41" t="str">
        <f>IF(C3365="","",VLOOKUP(WEEKDAY(C3365),LIST!$A$15:$B$21,2,FALSE))</f>
        <v/>
      </c>
      <c r="H3365" s="42" t="str">
        <f>IF(B3365="","",IF(L3365=LIST!$A$80,LIST!$A$78,IF(L3365=LIST!$A$81,LIST!$A$78,IF(L3365=LIST!$A$82,LIST!$A$78,IF(IFERROR(VLOOKUP(B3365,'PHR (Project Hourly Rate)'!B:G,6,FALSE),LIST!$A$78)=0,LIST!$A$79,L3365)))))</f>
        <v/>
      </c>
      <c r="I3365" s="42" t="str">
        <f>IF(B3365="","",IF(L3365=LIST!$A$75,"",IF(K3365=LIST!$A$76,LIST!$A$76,IF(L3365=LIST!$A$77,"",IF(L3365=LIST!$A$78,"",IF(L3365=LIST!$A$80,"",IF(L3365=LIST!$A$72,"",IF(L3365=LIST!$A$73,"",IF(L3365=LIST!$A$81,"",IF(L3365=LIST!$A$82,"",IF(L3365=LIST!$A$79,"",IF(K3365=LIST!$A$75,LIST!$A$75,ROUND(J3365*L3365,2)))))))))))))</f>
        <v/>
      </c>
      <c r="J3365" s="43">
        <f>IF(D3365="",0,IF(K3365=LIST!$A$75,0,IF(K3365=LIST!$A$76,0,IF(K3365=LIST!$A$77,0,IF(K3365=LIST!$A$78,0,(MIN(D3365,8)-K3365))))))</f>
        <v>0</v>
      </c>
      <c r="K3365" s="185" t="str">
        <f>IF(D3365="","",IF('CLAIM FORM'!$M$7="",0,IF(L3365=LIST!$A$78,0,IF('CLAIM FORM'!$M$7="R&amp;D",0,IF(E3365="",LIST!$A$75,IF(F3365=LIST!$F$30,0,IFERROR(((VLOOKUP(E3365,'TRAINING CODE'!B:D,3,FALSE)*MIN(D3365,8))),LIST!$A$76)))))))</f>
        <v/>
      </c>
      <c r="L3365" s="183" t="str">
        <f>IF(B3365="","",IF('CLAIM FORM'!$M$7="",LIST!$A$77,IFERROR(VLOOKUP(B3365,'PHR (Project Hourly Rate)'!B:G,6,FALSE),LIST!$A$78)))</f>
        <v/>
      </c>
    </row>
    <row r="3366" spans="1:12" ht="36" customHeight="1">
      <c r="A3366" s="184">
        <v>3364</v>
      </c>
      <c r="B3366" s="46"/>
      <c r="C3366" s="47"/>
      <c r="D3366" s="48"/>
      <c r="E3366" s="49"/>
      <c r="F3366" s="49"/>
      <c r="G3366" s="41" t="str">
        <f>IF(C3366="","",VLOOKUP(WEEKDAY(C3366),LIST!$A$15:$B$21,2,FALSE))</f>
        <v/>
      </c>
      <c r="H3366" s="42" t="str">
        <f>IF(B3366="","",IF(L3366=LIST!$A$80,LIST!$A$78,IF(L3366=LIST!$A$81,LIST!$A$78,IF(L3366=LIST!$A$82,LIST!$A$78,IF(IFERROR(VLOOKUP(B3366,'PHR (Project Hourly Rate)'!B:G,6,FALSE),LIST!$A$78)=0,LIST!$A$79,L3366)))))</f>
        <v/>
      </c>
      <c r="I3366" s="42" t="str">
        <f>IF(B3366="","",IF(L3366=LIST!$A$75,"",IF(K3366=LIST!$A$76,LIST!$A$76,IF(L3366=LIST!$A$77,"",IF(L3366=LIST!$A$78,"",IF(L3366=LIST!$A$80,"",IF(L3366=LIST!$A$72,"",IF(L3366=LIST!$A$73,"",IF(L3366=LIST!$A$81,"",IF(L3366=LIST!$A$82,"",IF(L3366=LIST!$A$79,"",IF(K3366=LIST!$A$75,LIST!$A$75,ROUND(J3366*L3366,2)))))))))))))</f>
        <v/>
      </c>
      <c r="J3366" s="43">
        <f>IF(D3366="",0,IF(K3366=LIST!$A$75,0,IF(K3366=LIST!$A$76,0,IF(K3366=LIST!$A$77,0,IF(K3366=LIST!$A$78,0,(MIN(D3366,8)-K3366))))))</f>
        <v>0</v>
      </c>
      <c r="K3366" s="185" t="str">
        <f>IF(D3366="","",IF('CLAIM FORM'!$M$7="",0,IF(L3366=LIST!$A$78,0,IF('CLAIM FORM'!$M$7="R&amp;D",0,IF(E3366="",LIST!$A$75,IF(F3366=LIST!$F$30,0,IFERROR(((VLOOKUP(E3366,'TRAINING CODE'!B:D,3,FALSE)*MIN(D3366,8))),LIST!$A$76)))))))</f>
        <v/>
      </c>
      <c r="L3366" s="183" t="str">
        <f>IF(B3366="","",IF('CLAIM FORM'!$M$7="",LIST!$A$77,IFERROR(VLOOKUP(B3366,'PHR (Project Hourly Rate)'!B:G,6,FALSE),LIST!$A$78)))</f>
        <v/>
      </c>
    </row>
    <row r="3367" spans="1:12" ht="36" customHeight="1">
      <c r="A3367" s="184">
        <v>3365</v>
      </c>
      <c r="B3367" s="46"/>
      <c r="C3367" s="47"/>
      <c r="D3367" s="48"/>
      <c r="E3367" s="49"/>
      <c r="F3367" s="49"/>
      <c r="G3367" s="41" t="str">
        <f>IF(C3367="","",VLOOKUP(WEEKDAY(C3367),LIST!$A$15:$B$21,2,FALSE))</f>
        <v/>
      </c>
      <c r="H3367" s="42" t="str">
        <f>IF(B3367="","",IF(L3367=LIST!$A$80,LIST!$A$78,IF(L3367=LIST!$A$81,LIST!$A$78,IF(L3367=LIST!$A$82,LIST!$A$78,IF(IFERROR(VLOOKUP(B3367,'PHR (Project Hourly Rate)'!B:G,6,FALSE),LIST!$A$78)=0,LIST!$A$79,L3367)))))</f>
        <v/>
      </c>
      <c r="I3367" s="42" t="str">
        <f>IF(B3367="","",IF(L3367=LIST!$A$75,"",IF(K3367=LIST!$A$76,LIST!$A$76,IF(L3367=LIST!$A$77,"",IF(L3367=LIST!$A$78,"",IF(L3367=LIST!$A$80,"",IF(L3367=LIST!$A$72,"",IF(L3367=LIST!$A$73,"",IF(L3367=LIST!$A$81,"",IF(L3367=LIST!$A$82,"",IF(L3367=LIST!$A$79,"",IF(K3367=LIST!$A$75,LIST!$A$75,ROUND(J3367*L3367,2)))))))))))))</f>
        <v/>
      </c>
      <c r="J3367" s="43">
        <f>IF(D3367="",0,IF(K3367=LIST!$A$75,0,IF(K3367=LIST!$A$76,0,IF(K3367=LIST!$A$77,0,IF(K3367=LIST!$A$78,0,(MIN(D3367,8)-K3367))))))</f>
        <v>0</v>
      </c>
      <c r="K3367" s="185" t="str">
        <f>IF(D3367="","",IF('CLAIM FORM'!$M$7="",0,IF(L3367=LIST!$A$78,0,IF('CLAIM FORM'!$M$7="R&amp;D",0,IF(E3367="",LIST!$A$75,IF(F3367=LIST!$F$30,0,IFERROR(((VLOOKUP(E3367,'TRAINING CODE'!B:D,3,FALSE)*MIN(D3367,8))),LIST!$A$76)))))))</f>
        <v/>
      </c>
      <c r="L3367" s="183" t="str">
        <f>IF(B3367="","",IF('CLAIM FORM'!$M$7="",LIST!$A$77,IFERROR(VLOOKUP(B3367,'PHR (Project Hourly Rate)'!B:G,6,FALSE),LIST!$A$78)))</f>
        <v/>
      </c>
    </row>
    <row r="3368" spans="1:12" ht="36" customHeight="1">
      <c r="A3368" s="184">
        <v>3366</v>
      </c>
      <c r="B3368" s="46"/>
      <c r="C3368" s="47"/>
      <c r="D3368" s="48"/>
      <c r="E3368" s="49"/>
      <c r="F3368" s="49"/>
      <c r="G3368" s="41" t="str">
        <f>IF(C3368="","",VLOOKUP(WEEKDAY(C3368),LIST!$A$15:$B$21,2,FALSE))</f>
        <v/>
      </c>
      <c r="H3368" s="42" t="str">
        <f>IF(B3368="","",IF(L3368=LIST!$A$80,LIST!$A$78,IF(L3368=LIST!$A$81,LIST!$A$78,IF(L3368=LIST!$A$82,LIST!$A$78,IF(IFERROR(VLOOKUP(B3368,'PHR (Project Hourly Rate)'!B:G,6,FALSE),LIST!$A$78)=0,LIST!$A$79,L3368)))))</f>
        <v/>
      </c>
      <c r="I3368" s="42" t="str">
        <f>IF(B3368="","",IF(L3368=LIST!$A$75,"",IF(K3368=LIST!$A$76,LIST!$A$76,IF(L3368=LIST!$A$77,"",IF(L3368=LIST!$A$78,"",IF(L3368=LIST!$A$80,"",IF(L3368=LIST!$A$72,"",IF(L3368=LIST!$A$73,"",IF(L3368=LIST!$A$81,"",IF(L3368=LIST!$A$82,"",IF(L3368=LIST!$A$79,"",IF(K3368=LIST!$A$75,LIST!$A$75,ROUND(J3368*L3368,2)))))))))))))</f>
        <v/>
      </c>
      <c r="J3368" s="43">
        <f>IF(D3368="",0,IF(K3368=LIST!$A$75,0,IF(K3368=LIST!$A$76,0,IF(K3368=LIST!$A$77,0,IF(K3368=LIST!$A$78,0,(MIN(D3368,8)-K3368))))))</f>
        <v>0</v>
      </c>
      <c r="K3368" s="185" t="str">
        <f>IF(D3368="","",IF('CLAIM FORM'!$M$7="",0,IF(L3368=LIST!$A$78,0,IF('CLAIM FORM'!$M$7="R&amp;D",0,IF(E3368="",LIST!$A$75,IF(F3368=LIST!$F$30,0,IFERROR(((VLOOKUP(E3368,'TRAINING CODE'!B:D,3,FALSE)*MIN(D3368,8))),LIST!$A$76)))))))</f>
        <v/>
      </c>
      <c r="L3368" s="183" t="str">
        <f>IF(B3368="","",IF('CLAIM FORM'!$M$7="",LIST!$A$77,IFERROR(VLOOKUP(B3368,'PHR (Project Hourly Rate)'!B:G,6,FALSE),LIST!$A$78)))</f>
        <v/>
      </c>
    </row>
    <row r="3369" spans="1:12" ht="36" customHeight="1">
      <c r="A3369" s="184">
        <v>3367</v>
      </c>
      <c r="B3369" s="46"/>
      <c r="C3369" s="47"/>
      <c r="D3369" s="48"/>
      <c r="E3369" s="49"/>
      <c r="F3369" s="49"/>
      <c r="G3369" s="41" t="str">
        <f>IF(C3369="","",VLOOKUP(WEEKDAY(C3369),LIST!$A$15:$B$21,2,FALSE))</f>
        <v/>
      </c>
      <c r="H3369" s="42" t="str">
        <f>IF(B3369="","",IF(L3369=LIST!$A$80,LIST!$A$78,IF(L3369=LIST!$A$81,LIST!$A$78,IF(L3369=LIST!$A$82,LIST!$A$78,IF(IFERROR(VLOOKUP(B3369,'PHR (Project Hourly Rate)'!B:G,6,FALSE),LIST!$A$78)=0,LIST!$A$79,L3369)))))</f>
        <v/>
      </c>
      <c r="I3369" s="42" t="str">
        <f>IF(B3369="","",IF(L3369=LIST!$A$75,"",IF(K3369=LIST!$A$76,LIST!$A$76,IF(L3369=LIST!$A$77,"",IF(L3369=LIST!$A$78,"",IF(L3369=LIST!$A$80,"",IF(L3369=LIST!$A$72,"",IF(L3369=LIST!$A$73,"",IF(L3369=LIST!$A$81,"",IF(L3369=LIST!$A$82,"",IF(L3369=LIST!$A$79,"",IF(K3369=LIST!$A$75,LIST!$A$75,ROUND(J3369*L3369,2)))))))))))))</f>
        <v/>
      </c>
      <c r="J3369" s="43">
        <f>IF(D3369="",0,IF(K3369=LIST!$A$75,0,IF(K3369=LIST!$A$76,0,IF(K3369=LIST!$A$77,0,IF(K3369=LIST!$A$78,0,(MIN(D3369,8)-K3369))))))</f>
        <v>0</v>
      </c>
      <c r="K3369" s="185" t="str">
        <f>IF(D3369="","",IF('CLAIM FORM'!$M$7="",0,IF(L3369=LIST!$A$78,0,IF('CLAIM FORM'!$M$7="R&amp;D",0,IF(E3369="",LIST!$A$75,IF(F3369=LIST!$F$30,0,IFERROR(((VLOOKUP(E3369,'TRAINING CODE'!B:D,3,FALSE)*MIN(D3369,8))),LIST!$A$76)))))))</f>
        <v/>
      </c>
      <c r="L3369" s="183" t="str">
        <f>IF(B3369="","",IF('CLAIM FORM'!$M$7="",LIST!$A$77,IFERROR(VLOOKUP(B3369,'PHR (Project Hourly Rate)'!B:G,6,FALSE),LIST!$A$78)))</f>
        <v/>
      </c>
    </row>
    <row r="3370" spans="1:12" ht="36" customHeight="1">
      <c r="A3370" s="184">
        <v>3368</v>
      </c>
      <c r="B3370" s="46"/>
      <c r="C3370" s="47"/>
      <c r="D3370" s="48"/>
      <c r="E3370" s="49"/>
      <c r="F3370" s="49"/>
      <c r="G3370" s="41" t="str">
        <f>IF(C3370="","",VLOOKUP(WEEKDAY(C3370),LIST!$A$15:$B$21,2,FALSE))</f>
        <v/>
      </c>
      <c r="H3370" s="42" t="str">
        <f>IF(B3370="","",IF(L3370=LIST!$A$80,LIST!$A$78,IF(L3370=LIST!$A$81,LIST!$A$78,IF(L3370=LIST!$A$82,LIST!$A$78,IF(IFERROR(VLOOKUP(B3370,'PHR (Project Hourly Rate)'!B:G,6,FALSE),LIST!$A$78)=0,LIST!$A$79,L3370)))))</f>
        <v/>
      </c>
      <c r="I3370" s="42" t="str">
        <f>IF(B3370="","",IF(L3370=LIST!$A$75,"",IF(K3370=LIST!$A$76,LIST!$A$76,IF(L3370=LIST!$A$77,"",IF(L3370=LIST!$A$78,"",IF(L3370=LIST!$A$80,"",IF(L3370=LIST!$A$72,"",IF(L3370=LIST!$A$73,"",IF(L3370=LIST!$A$81,"",IF(L3370=LIST!$A$82,"",IF(L3370=LIST!$A$79,"",IF(K3370=LIST!$A$75,LIST!$A$75,ROUND(J3370*L3370,2)))))))))))))</f>
        <v/>
      </c>
      <c r="J3370" s="43">
        <f>IF(D3370="",0,IF(K3370=LIST!$A$75,0,IF(K3370=LIST!$A$76,0,IF(K3370=LIST!$A$77,0,IF(K3370=LIST!$A$78,0,(MIN(D3370,8)-K3370))))))</f>
        <v>0</v>
      </c>
      <c r="K3370" s="185" t="str">
        <f>IF(D3370="","",IF('CLAIM FORM'!$M$7="",0,IF(L3370=LIST!$A$78,0,IF('CLAIM FORM'!$M$7="R&amp;D",0,IF(E3370="",LIST!$A$75,IF(F3370=LIST!$F$30,0,IFERROR(((VLOOKUP(E3370,'TRAINING CODE'!B:D,3,FALSE)*MIN(D3370,8))),LIST!$A$76)))))))</f>
        <v/>
      </c>
      <c r="L3370" s="183" t="str">
        <f>IF(B3370="","",IF('CLAIM FORM'!$M$7="",LIST!$A$77,IFERROR(VLOOKUP(B3370,'PHR (Project Hourly Rate)'!B:G,6,FALSE),LIST!$A$78)))</f>
        <v/>
      </c>
    </row>
    <row r="3371" spans="1:12" ht="36" customHeight="1">
      <c r="A3371" s="184">
        <v>3369</v>
      </c>
      <c r="B3371" s="46"/>
      <c r="C3371" s="47"/>
      <c r="D3371" s="48"/>
      <c r="E3371" s="49"/>
      <c r="F3371" s="49"/>
      <c r="G3371" s="41" t="str">
        <f>IF(C3371="","",VLOOKUP(WEEKDAY(C3371),LIST!$A$15:$B$21,2,FALSE))</f>
        <v/>
      </c>
      <c r="H3371" s="42" t="str">
        <f>IF(B3371="","",IF(L3371=LIST!$A$80,LIST!$A$78,IF(L3371=LIST!$A$81,LIST!$A$78,IF(L3371=LIST!$A$82,LIST!$A$78,IF(IFERROR(VLOOKUP(B3371,'PHR (Project Hourly Rate)'!B:G,6,FALSE),LIST!$A$78)=0,LIST!$A$79,L3371)))))</f>
        <v/>
      </c>
      <c r="I3371" s="42" t="str">
        <f>IF(B3371="","",IF(L3371=LIST!$A$75,"",IF(K3371=LIST!$A$76,LIST!$A$76,IF(L3371=LIST!$A$77,"",IF(L3371=LIST!$A$78,"",IF(L3371=LIST!$A$80,"",IF(L3371=LIST!$A$72,"",IF(L3371=LIST!$A$73,"",IF(L3371=LIST!$A$81,"",IF(L3371=LIST!$A$82,"",IF(L3371=LIST!$A$79,"",IF(K3371=LIST!$A$75,LIST!$A$75,ROUND(J3371*L3371,2)))))))))))))</f>
        <v/>
      </c>
      <c r="J3371" s="43">
        <f>IF(D3371="",0,IF(K3371=LIST!$A$75,0,IF(K3371=LIST!$A$76,0,IF(K3371=LIST!$A$77,0,IF(K3371=LIST!$A$78,0,(MIN(D3371,8)-K3371))))))</f>
        <v>0</v>
      </c>
      <c r="K3371" s="185" t="str">
        <f>IF(D3371="","",IF('CLAIM FORM'!$M$7="",0,IF(L3371=LIST!$A$78,0,IF('CLAIM FORM'!$M$7="R&amp;D",0,IF(E3371="",LIST!$A$75,IF(F3371=LIST!$F$30,0,IFERROR(((VLOOKUP(E3371,'TRAINING CODE'!B:D,3,FALSE)*MIN(D3371,8))),LIST!$A$76)))))))</f>
        <v/>
      </c>
      <c r="L3371" s="183" t="str">
        <f>IF(B3371="","",IF('CLAIM FORM'!$M$7="",LIST!$A$77,IFERROR(VLOOKUP(B3371,'PHR (Project Hourly Rate)'!B:G,6,FALSE),LIST!$A$78)))</f>
        <v/>
      </c>
    </row>
    <row r="3372" spans="1:12" ht="36" customHeight="1">
      <c r="A3372" s="184">
        <v>3370</v>
      </c>
      <c r="B3372" s="46"/>
      <c r="C3372" s="47"/>
      <c r="D3372" s="48"/>
      <c r="E3372" s="49"/>
      <c r="F3372" s="49"/>
      <c r="G3372" s="41" t="str">
        <f>IF(C3372="","",VLOOKUP(WEEKDAY(C3372),LIST!$A$15:$B$21,2,FALSE))</f>
        <v/>
      </c>
      <c r="H3372" s="42" t="str">
        <f>IF(B3372="","",IF(L3372=LIST!$A$80,LIST!$A$78,IF(L3372=LIST!$A$81,LIST!$A$78,IF(L3372=LIST!$A$82,LIST!$A$78,IF(IFERROR(VLOOKUP(B3372,'PHR (Project Hourly Rate)'!B:G,6,FALSE),LIST!$A$78)=0,LIST!$A$79,L3372)))))</f>
        <v/>
      </c>
      <c r="I3372" s="42" t="str">
        <f>IF(B3372="","",IF(L3372=LIST!$A$75,"",IF(K3372=LIST!$A$76,LIST!$A$76,IF(L3372=LIST!$A$77,"",IF(L3372=LIST!$A$78,"",IF(L3372=LIST!$A$80,"",IF(L3372=LIST!$A$72,"",IF(L3372=LIST!$A$73,"",IF(L3372=LIST!$A$81,"",IF(L3372=LIST!$A$82,"",IF(L3372=LIST!$A$79,"",IF(K3372=LIST!$A$75,LIST!$A$75,ROUND(J3372*L3372,2)))))))))))))</f>
        <v/>
      </c>
      <c r="J3372" s="43">
        <f>IF(D3372="",0,IF(K3372=LIST!$A$75,0,IF(K3372=LIST!$A$76,0,IF(K3372=LIST!$A$77,0,IF(K3372=LIST!$A$78,0,(MIN(D3372,8)-K3372))))))</f>
        <v>0</v>
      </c>
      <c r="K3372" s="185" t="str">
        <f>IF(D3372="","",IF('CLAIM FORM'!$M$7="",0,IF(L3372=LIST!$A$78,0,IF('CLAIM FORM'!$M$7="R&amp;D",0,IF(E3372="",LIST!$A$75,IF(F3372=LIST!$F$30,0,IFERROR(((VLOOKUP(E3372,'TRAINING CODE'!B:D,3,FALSE)*MIN(D3372,8))),LIST!$A$76)))))))</f>
        <v/>
      </c>
      <c r="L3372" s="183" t="str">
        <f>IF(B3372="","",IF('CLAIM FORM'!$M$7="",LIST!$A$77,IFERROR(VLOOKUP(B3372,'PHR (Project Hourly Rate)'!B:G,6,FALSE),LIST!$A$78)))</f>
        <v/>
      </c>
    </row>
    <row r="3373" spans="1:12" ht="36" customHeight="1">
      <c r="A3373" s="184">
        <v>3371</v>
      </c>
      <c r="B3373" s="46"/>
      <c r="C3373" s="47"/>
      <c r="D3373" s="48"/>
      <c r="E3373" s="49"/>
      <c r="F3373" s="49"/>
      <c r="G3373" s="41" t="str">
        <f>IF(C3373="","",VLOOKUP(WEEKDAY(C3373),LIST!$A$15:$B$21,2,FALSE))</f>
        <v/>
      </c>
      <c r="H3373" s="42" t="str">
        <f>IF(B3373="","",IF(L3373=LIST!$A$80,LIST!$A$78,IF(L3373=LIST!$A$81,LIST!$A$78,IF(L3373=LIST!$A$82,LIST!$A$78,IF(IFERROR(VLOOKUP(B3373,'PHR (Project Hourly Rate)'!B:G,6,FALSE),LIST!$A$78)=0,LIST!$A$79,L3373)))))</f>
        <v/>
      </c>
      <c r="I3373" s="42" t="str">
        <f>IF(B3373="","",IF(L3373=LIST!$A$75,"",IF(K3373=LIST!$A$76,LIST!$A$76,IF(L3373=LIST!$A$77,"",IF(L3373=LIST!$A$78,"",IF(L3373=LIST!$A$80,"",IF(L3373=LIST!$A$72,"",IF(L3373=LIST!$A$73,"",IF(L3373=LIST!$A$81,"",IF(L3373=LIST!$A$82,"",IF(L3373=LIST!$A$79,"",IF(K3373=LIST!$A$75,LIST!$A$75,ROUND(J3373*L3373,2)))))))))))))</f>
        <v/>
      </c>
      <c r="J3373" s="43">
        <f>IF(D3373="",0,IF(K3373=LIST!$A$75,0,IF(K3373=LIST!$A$76,0,IF(K3373=LIST!$A$77,0,IF(K3373=LIST!$A$78,0,(MIN(D3373,8)-K3373))))))</f>
        <v>0</v>
      </c>
      <c r="K3373" s="185" t="str">
        <f>IF(D3373="","",IF('CLAIM FORM'!$M$7="",0,IF(L3373=LIST!$A$78,0,IF('CLAIM FORM'!$M$7="R&amp;D",0,IF(E3373="",LIST!$A$75,IF(F3373=LIST!$F$30,0,IFERROR(((VLOOKUP(E3373,'TRAINING CODE'!B:D,3,FALSE)*MIN(D3373,8))),LIST!$A$76)))))))</f>
        <v/>
      </c>
      <c r="L3373" s="183" t="str">
        <f>IF(B3373="","",IF('CLAIM FORM'!$M$7="",LIST!$A$77,IFERROR(VLOOKUP(B3373,'PHR (Project Hourly Rate)'!B:G,6,FALSE),LIST!$A$78)))</f>
        <v/>
      </c>
    </row>
    <row r="3374" spans="1:12" ht="36" customHeight="1">
      <c r="A3374" s="184">
        <v>3372</v>
      </c>
      <c r="B3374" s="46"/>
      <c r="C3374" s="47"/>
      <c r="D3374" s="48"/>
      <c r="E3374" s="49"/>
      <c r="F3374" s="49"/>
      <c r="G3374" s="41" t="str">
        <f>IF(C3374="","",VLOOKUP(WEEKDAY(C3374),LIST!$A$15:$B$21,2,FALSE))</f>
        <v/>
      </c>
      <c r="H3374" s="42" t="str">
        <f>IF(B3374="","",IF(L3374=LIST!$A$80,LIST!$A$78,IF(L3374=LIST!$A$81,LIST!$A$78,IF(L3374=LIST!$A$82,LIST!$A$78,IF(IFERROR(VLOOKUP(B3374,'PHR (Project Hourly Rate)'!B:G,6,FALSE),LIST!$A$78)=0,LIST!$A$79,L3374)))))</f>
        <v/>
      </c>
      <c r="I3374" s="42" t="str">
        <f>IF(B3374="","",IF(L3374=LIST!$A$75,"",IF(K3374=LIST!$A$76,LIST!$A$76,IF(L3374=LIST!$A$77,"",IF(L3374=LIST!$A$78,"",IF(L3374=LIST!$A$80,"",IF(L3374=LIST!$A$72,"",IF(L3374=LIST!$A$73,"",IF(L3374=LIST!$A$81,"",IF(L3374=LIST!$A$82,"",IF(L3374=LIST!$A$79,"",IF(K3374=LIST!$A$75,LIST!$A$75,ROUND(J3374*L3374,2)))))))))))))</f>
        <v/>
      </c>
      <c r="J3374" s="43">
        <f>IF(D3374="",0,IF(K3374=LIST!$A$75,0,IF(K3374=LIST!$A$76,0,IF(K3374=LIST!$A$77,0,IF(K3374=LIST!$A$78,0,(MIN(D3374,8)-K3374))))))</f>
        <v>0</v>
      </c>
      <c r="K3374" s="185" t="str">
        <f>IF(D3374="","",IF('CLAIM FORM'!$M$7="",0,IF(L3374=LIST!$A$78,0,IF('CLAIM FORM'!$M$7="R&amp;D",0,IF(E3374="",LIST!$A$75,IF(F3374=LIST!$F$30,0,IFERROR(((VLOOKUP(E3374,'TRAINING CODE'!B:D,3,FALSE)*MIN(D3374,8))),LIST!$A$76)))))))</f>
        <v/>
      </c>
      <c r="L3374" s="183" t="str">
        <f>IF(B3374="","",IF('CLAIM FORM'!$M$7="",LIST!$A$77,IFERROR(VLOOKUP(B3374,'PHR (Project Hourly Rate)'!B:G,6,FALSE),LIST!$A$78)))</f>
        <v/>
      </c>
    </row>
    <row r="3375" spans="1:12" ht="36" customHeight="1">
      <c r="A3375" s="184">
        <v>3373</v>
      </c>
      <c r="B3375" s="46"/>
      <c r="C3375" s="47"/>
      <c r="D3375" s="48"/>
      <c r="E3375" s="49"/>
      <c r="F3375" s="49"/>
      <c r="G3375" s="41" t="str">
        <f>IF(C3375="","",VLOOKUP(WEEKDAY(C3375),LIST!$A$15:$B$21,2,FALSE))</f>
        <v/>
      </c>
      <c r="H3375" s="42" t="str">
        <f>IF(B3375="","",IF(L3375=LIST!$A$80,LIST!$A$78,IF(L3375=LIST!$A$81,LIST!$A$78,IF(L3375=LIST!$A$82,LIST!$A$78,IF(IFERROR(VLOOKUP(B3375,'PHR (Project Hourly Rate)'!B:G,6,FALSE),LIST!$A$78)=0,LIST!$A$79,L3375)))))</f>
        <v/>
      </c>
      <c r="I3375" s="42" t="str">
        <f>IF(B3375="","",IF(L3375=LIST!$A$75,"",IF(K3375=LIST!$A$76,LIST!$A$76,IF(L3375=LIST!$A$77,"",IF(L3375=LIST!$A$78,"",IF(L3375=LIST!$A$80,"",IF(L3375=LIST!$A$72,"",IF(L3375=LIST!$A$73,"",IF(L3375=LIST!$A$81,"",IF(L3375=LIST!$A$82,"",IF(L3375=LIST!$A$79,"",IF(K3375=LIST!$A$75,LIST!$A$75,ROUND(J3375*L3375,2)))))))))))))</f>
        <v/>
      </c>
      <c r="J3375" s="43">
        <f>IF(D3375="",0,IF(K3375=LIST!$A$75,0,IF(K3375=LIST!$A$76,0,IF(K3375=LIST!$A$77,0,IF(K3375=LIST!$A$78,0,(MIN(D3375,8)-K3375))))))</f>
        <v>0</v>
      </c>
      <c r="K3375" s="185" t="str">
        <f>IF(D3375="","",IF('CLAIM FORM'!$M$7="",0,IF(L3375=LIST!$A$78,0,IF('CLAIM FORM'!$M$7="R&amp;D",0,IF(E3375="",LIST!$A$75,IF(F3375=LIST!$F$30,0,IFERROR(((VLOOKUP(E3375,'TRAINING CODE'!B:D,3,FALSE)*MIN(D3375,8))),LIST!$A$76)))))))</f>
        <v/>
      </c>
      <c r="L3375" s="183" t="str">
        <f>IF(B3375="","",IF('CLAIM FORM'!$M$7="",LIST!$A$77,IFERROR(VLOOKUP(B3375,'PHR (Project Hourly Rate)'!B:G,6,FALSE),LIST!$A$78)))</f>
        <v/>
      </c>
    </row>
    <row r="3376" spans="1:12" ht="36" customHeight="1">
      <c r="A3376" s="184">
        <v>3374</v>
      </c>
      <c r="B3376" s="46"/>
      <c r="C3376" s="47"/>
      <c r="D3376" s="48"/>
      <c r="E3376" s="49"/>
      <c r="F3376" s="49"/>
      <c r="G3376" s="41" t="str">
        <f>IF(C3376="","",VLOOKUP(WEEKDAY(C3376),LIST!$A$15:$B$21,2,FALSE))</f>
        <v/>
      </c>
      <c r="H3376" s="42" t="str">
        <f>IF(B3376="","",IF(L3376=LIST!$A$80,LIST!$A$78,IF(L3376=LIST!$A$81,LIST!$A$78,IF(L3376=LIST!$A$82,LIST!$A$78,IF(IFERROR(VLOOKUP(B3376,'PHR (Project Hourly Rate)'!B:G,6,FALSE),LIST!$A$78)=0,LIST!$A$79,L3376)))))</f>
        <v/>
      </c>
      <c r="I3376" s="42" t="str">
        <f>IF(B3376="","",IF(L3376=LIST!$A$75,"",IF(K3376=LIST!$A$76,LIST!$A$76,IF(L3376=LIST!$A$77,"",IF(L3376=LIST!$A$78,"",IF(L3376=LIST!$A$80,"",IF(L3376=LIST!$A$72,"",IF(L3376=LIST!$A$73,"",IF(L3376=LIST!$A$81,"",IF(L3376=LIST!$A$82,"",IF(L3376=LIST!$A$79,"",IF(K3376=LIST!$A$75,LIST!$A$75,ROUND(J3376*L3376,2)))))))))))))</f>
        <v/>
      </c>
      <c r="J3376" s="43">
        <f>IF(D3376="",0,IF(K3376=LIST!$A$75,0,IF(K3376=LIST!$A$76,0,IF(K3376=LIST!$A$77,0,IF(K3376=LIST!$A$78,0,(MIN(D3376,8)-K3376))))))</f>
        <v>0</v>
      </c>
      <c r="K3376" s="185" t="str">
        <f>IF(D3376="","",IF('CLAIM FORM'!$M$7="",0,IF(L3376=LIST!$A$78,0,IF('CLAIM FORM'!$M$7="R&amp;D",0,IF(E3376="",LIST!$A$75,IF(F3376=LIST!$F$30,0,IFERROR(((VLOOKUP(E3376,'TRAINING CODE'!B:D,3,FALSE)*MIN(D3376,8))),LIST!$A$76)))))))</f>
        <v/>
      </c>
      <c r="L3376" s="183" t="str">
        <f>IF(B3376="","",IF('CLAIM FORM'!$M$7="",LIST!$A$77,IFERROR(VLOOKUP(B3376,'PHR (Project Hourly Rate)'!B:G,6,FALSE),LIST!$A$78)))</f>
        <v/>
      </c>
    </row>
    <row r="3377" spans="1:12" ht="36" customHeight="1">
      <c r="A3377" s="184">
        <v>3375</v>
      </c>
      <c r="B3377" s="46"/>
      <c r="C3377" s="47"/>
      <c r="D3377" s="48"/>
      <c r="E3377" s="49"/>
      <c r="F3377" s="49"/>
      <c r="G3377" s="41" t="str">
        <f>IF(C3377="","",VLOOKUP(WEEKDAY(C3377),LIST!$A$15:$B$21,2,FALSE))</f>
        <v/>
      </c>
      <c r="H3377" s="42" t="str">
        <f>IF(B3377="","",IF(L3377=LIST!$A$80,LIST!$A$78,IF(L3377=LIST!$A$81,LIST!$A$78,IF(L3377=LIST!$A$82,LIST!$A$78,IF(IFERROR(VLOOKUP(B3377,'PHR (Project Hourly Rate)'!B:G,6,FALSE),LIST!$A$78)=0,LIST!$A$79,L3377)))))</f>
        <v/>
      </c>
      <c r="I3377" s="42" t="str">
        <f>IF(B3377="","",IF(L3377=LIST!$A$75,"",IF(K3377=LIST!$A$76,LIST!$A$76,IF(L3377=LIST!$A$77,"",IF(L3377=LIST!$A$78,"",IF(L3377=LIST!$A$80,"",IF(L3377=LIST!$A$72,"",IF(L3377=LIST!$A$73,"",IF(L3377=LIST!$A$81,"",IF(L3377=LIST!$A$82,"",IF(L3377=LIST!$A$79,"",IF(K3377=LIST!$A$75,LIST!$A$75,ROUND(J3377*L3377,2)))))))))))))</f>
        <v/>
      </c>
      <c r="J3377" s="43">
        <f>IF(D3377="",0,IF(K3377=LIST!$A$75,0,IF(K3377=LIST!$A$76,0,IF(K3377=LIST!$A$77,0,IF(K3377=LIST!$A$78,0,(MIN(D3377,8)-K3377))))))</f>
        <v>0</v>
      </c>
      <c r="K3377" s="185" t="str">
        <f>IF(D3377="","",IF('CLAIM FORM'!$M$7="",0,IF(L3377=LIST!$A$78,0,IF('CLAIM FORM'!$M$7="R&amp;D",0,IF(E3377="",LIST!$A$75,IF(F3377=LIST!$F$30,0,IFERROR(((VLOOKUP(E3377,'TRAINING CODE'!B:D,3,FALSE)*MIN(D3377,8))),LIST!$A$76)))))))</f>
        <v/>
      </c>
      <c r="L3377" s="183" t="str">
        <f>IF(B3377="","",IF('CLAIM FORM'!$M$7="",LIST!$A$77,IFERROR(VLOOKUP(B3377,'PHR (Project Hourly Rate)'!B:G,6,FALSE),LIST!$A$78)))</f>
        <v/>
      </c>
    </row>
    <row r="3378" spans="1:12" ht="36" customHeight="1">
      <c r="A3378" s="184">
        <v>3376</v>
      </c>
      <c r="B3378" s="46"/>
      <c r="C3378" s="47"/>
      <c r="D3378" s="48"/>
      <c r="E3378" s="49"/>
      <c r="F3378" s="49"/>
      <c r="G3378" s="41" t="str">
        <f>IF(C3378="","",VLOOKUP(WEEKDAY(C3378),LIST!$A$15:$B$21,2,FALSE))</f>
        <v/>
      </c>
      <c r="H3378" s="42" t="str">
        <f>IF(B3378="","",IF(L3378=LIST!$A$80,LIST!$A$78,IF(L3378=LIST!$A$81,LIST!$A$78,IF(L3378=LIST!$A$82,LIST!$A$78,IF(IFERROR(VLOOKUP(B3378,'PHR (Project Hourly Rate)'!B:G,6,FALSE),LIST!$A$78)=0,LIST!$A$79,L3378)))))</f>
        <v/>
      </c>
      <c r="I3378" s="42" t="str">
        <f>IF(B3378="","",IF(L3378=LIST!$A$75,"",IF(K3378=LIST!$A$76,LIST!$A$76,IF(L3378=LIST!$A$77,"",IF(L3378=LIST!$A$78,"",IF(L3378=LIST!$A$80,"",IF(L3378=LIST!$A$72,"",IF(L3378=LIST!$A$73,"",IF(L3378=LIST!$A$81,"",IF(L3378=LIST!$A$82,"",IF(L3378=LIST!$A$79,"",IF(K3378=LIST!$A$75,LIST!$A$75,ROUND(J3378*L3378,2)))))))))))))</f>
        <v/>
      </c>
      <c r="J3378" s="43">
        <f>IF(D3378="",0,IF(K3378=LIST!$A$75,0,IF(K3378=LIST!$A$76,0,IF(K3378=LIST!$A$77,0,IF(K3378=LIST!$A$78,0,(MIN(D3378,8)-K3378))))))</f>
        <v>0</v>
      </c>
      <c r="K3378" s="185" t="str">
        <f>IF(D3378="","",IF('CLAIM FORM'!$M$7="",0,IF(L3378=LIST!$A$78,0,IF('CLAIM FORM'!$M$7="R&amp;D",0,IF(E3378="",LIST!$A$75,IF(F3378=LIST!$F$30,0,IFERROR(((VLOOKUP(E3378,'TRAINING CODE'!B:D,3,FALSE)*MIN(D3378,8))),LIST!$A$76)))))))</f>
        <v/>
      </c>
      <c r="L3378" s="183" t="str">
        <f>IF(B3378="","",IF('CLAIM FORM'!$M$7="",LIST!$A$77,IFERROR(VLOOKUP(B3378,'PHR (Project Hourly Rate)'!B:G,6,FALSE),LIST!$A$78)))</f>
        <v/>
      </c>
    </row>
    <row r="3379" spans="1:12" ht="36" customHeight="1">
      <c r="A3379" s="184">
        <v>3377</v>
      </c>
      <c r="B3379" s="46"/>
      <c r="C3379" s="47"/>
      <c r="D3379" s="48"/>
      <c r="E3379" s="49"/>
      <c r="F3379" s="49"/>
      <c r="G3379" s="41" t="str">
        <f>IF(C3379="","",VLOOKUP(WEEKDAY(C3379),LIST!$A$15:$B$21,2,FALSE))</f>
        <v/>
      </c>
      <c r="H3379" s="42" t="str">
        <f>IF(B3379="","",IF(L3379=LIST!$A$80,LIST!$A$78,IF(L3379=LIST!$A$81,LIST!$A$78,IF(L3379=LIST!$A$82,LIST!$A$78,IF(IFERROR(VLOOKUP(B3379,'PHR (Project Hourly Rate)'!B:G,6,FALSE),LIST!$A$78)=0,LIST!$A$79,L3379)))))</f>
        <v/>
      </c>
      <c r="I3379" s="42" t="str">
        <f>IF(B3379="","",IF(L3379=LIST!$A$75,"",IF(K3379=LIST!$A$76,LIST!$A$76,IF(L3379=LIST!$A$77,"",IF(L3379=LIST!$A$78,"",IF(L3379=LIST!$A$80,"",IF(L3379=LIST!$A$72,"",IF(L3379=LIST!$A$73,"",IF(L3379=LIST!$A$81,"",IF(L3379=LIST!$A$82,"",IF(L3379=LIST!$A$79,"",IF(K3379=LIST!$A$75,LIST!$A$75,ROUND(J3379*L3379,2)))))))))))))</f>
        <v/>
      </c>
      <c r="J3379" s="43">
        <f>IF(D3379="",0,IF(K3379=LIST!$A$75,0,IF(K3379=LIST!$A$76,0,IF(K3379=LIST!$A$77,0,IF(K3379=LIST!$A$78,0,(MIN(D3379,8)-K3379))))))</f>
        <v>0</v>
      </c>
      <c r="K3379" s="185" t="str">
        <f>IF(D3379="","",IF('CLAIM FORM'!$M$7="",0,IF(L3379=LIST!$A$78,0,IF('CLAIM FORM'!$M$7="R&amp;D",0,IF(E3379="",LIST!$A$75,IF(F3379=LIST!$F$30,0,IFERROR(((VLOOKUP(E3379,'TRAINING CODE'!B:D,3,FALSE)*MIN(D3379,8))),LIST!$A$76)))))))</f>
        <v/>
      </c>
      <c r="L3379" s="183" t="str">
        <f>IF(B3379="","",IF('CLAIM FORM'!$M$7="",LIST!$A$77,IFERROR(VLOOKUP(B3379,'PHR (Project Hourly Rate)'!B:G,6,FALSE),LIST!$A$78)))</f>
        <v/>
      </c>
    </row>
    <row r="3380" spans="1:12" ht="36" customHeight="1">
      <c r="A3380" s="184">
        <v>3378</v>
      </c>
      <c r="B3380" s="46"/>
      <c r="C3380" s="47"/>
      <c r="D3380" s="48"/>
      <c r="E3380" s="49"/>
      <c r="F3380" s="49"/>
      <c r="G3380" s="41" t="str">
        <f>IF(C3380="","",VLOOKUP(WEEKDAY(C3380),LIST!$A$15:$B$21,2,FALSE))</f>
        <v/>
      </c>
      <c r="H3380" s="42" t="str">
        <f>IF(B3380="","",IF(L3380=LIST!$A$80,LIST!$A$78,IF(L3380=LIST!$A$81,LIST!$A$78,IF(L3380=LIST!$A$82,LIST!$A$78,IF(IFERROR(VLOOKUP(B3380,'PHR (Project Hourly Rate)'!B:G,6,FALSE),LIST!$A$78)=0,LIST!$A$79,L3380)))))</f>
        <v/>
      </c>
      <c r="I3380" s="42" t="str">
        <f>IF(B3380="","",IF(L3380=LIST!$A$75,"",IF(K3380=LIST!$A$76,LIST!$A$76,IF(L3380=LIST!$A$77,"",IF(L3380=LIST!$A$78,"",IF(L3380=LIST!$A$80,"",IF(L3380=LIST!$A$72,"",IF(L3380=LIST!$A$73,"",IF(L3380=LIST!$A$81,"",IF(L3380=LIST!$A$82,"",IF(L3380=LIST!$A$79,"",IF(K3380=LIST!$A$75,LIST!$A$75,ROUND(J3380*L3380,2)))))))))))))</f>
        <v/>
      </c>
      <c r="J3380" s="43">
        <f>IF(D3380="",0,IF(K3380=LIST!$A$75,0,IF(K3380=LIST!$A$76,0,IF(K3380=LIST!$A$77,0,IF(K3380=LIST!$A$78,0,(MIN(D3380,8)-K3380))))))</f>
        <v>0</v>
      </c>
      <c r="K3380" s="185" t="str">
        <f>IF(D3380="","",IF('CLAIM FORM'!$M$7="",0,IF(L3380=LIST!$A$78,0,IF('CLAIM FORM'!$M$7="R&amp;D",0,IF(E3380="",LIST!$A$75,IF(F3380=LIST!$F$30,0,IFERROR(((VLOOKUP(E3380,'TRAINING CODE'!B:D,3,FALSE)*MIN(D3380,8))),LIST!$A$76)))))))</f>
        <v/>
      </c>
      <c r="L3380" s="183" t="str">
        <f>IF(B3380="","",IF('CLAIM FORM'!$M$7="",LIST!$A$77,IFERROR(VLOOKUP(B3380,'PHR (Project Hourly Rate)'!B:G,6,FALSE),LIST!$A$78)))</f>
        <v/>
      </c>
    </row>
    <row r="3381" spans="1:12" ht="36" customHeight="1">
      <c r="A3381" s="184">
        <v>3379</v>
      </c>
      <c r="B3381" s="46"/>
      <c r="C3381" s="47"/>
      <c r="D3381" s="48"/>
      <c r="E3381" s="49"/>
      <c r="F3381" s="49"/>
      <c r="G3381" s="41" t="str">
        <f>IF(C3381="","",VLOOKUP(WEEKDAY(C3381),LIST!$A$15:$B$21,2,FALSE))</f>
        <v/>
      </c>
      <c r="H3381" s="42" t="str">
        <f>IF(B3381="","",IF(L3381=LIST!$A$80,LIST!$A$78,IF(L3381=LIST!$A$81,LIST!$A$78,IF(L3381=LIST!$A$82,LIST!$A$78,IF(IFERROR(VLOOKUP(B3381,'PHR (Project Hourly Rate)'!B:G,6,FALSE),LIST!$A$78)=0,LIST!$A$79,L3381)))))</f>
        <v/>
      </c>
      <c r="I3381" s="42" t="str">
        <f>IF(B3381="","",IF(L3381=LIST!$A$75,"",IF(K3381=LIST!$A$76,LIST!$A$76,IF(L3381=LIST!$A$77,"",IF(L3381=LIST!$A$78,"",IF(L3381=LIST!$A$80,"",IF(L3381=LIST!$A$72,"",IF(L3381=LIST!$A$73,"",IF(L3381=LIST!$A$81,"",IF(L3381=LIST!$A$82,"",IF(L3381=LIST!$A$79,"",IF(K3381=LIST!$A$75,LIST!$A$75,ROUND(J3381*L3381,2)))))))))))))</f>
        <v/>
      </c>
      <c r="J3381" s="43">
        <f>IF(D3381="",0,IF(K3381=LIST!$A$75,0,IF(K3381=LIST!$A$76,0,IF(K3381=LIST!$A$77,0,IF(K3381=LIST!$A$78,0,(MIN(D3381,8)-K3381))))))</f>
        <v>0</v>
      </c>
      <c r="K3381" s="185" t="str">
        <f>IF(D3381="","",IF('CLAIM FORM'!$M$7="",0,IF(L3381=LIST!$A$78,0,IF('CLAIM FORM'!$M$7="R&amp;D",0,IF(E3381="",LIST!$A$75,IF(F3381=LIST!$F$30,0,IFERROR(((VLOOKUP(E3381,'TRAINING CODE'!B:D,3,FALSE)*MIN(D3381,8))),LIST!$A$76)))))))</f>
        <v/>
      </c>
      <c r="L3381" s="183" t="str">
        <f>IF(B3381="","",IF('CLAIM FORM'!$M$7="",LIST!$A$77,IFERROR(VLOOKUP(B3381,'PHR (Project Hourly Rate)'!B:G,6,FALSE),LIST!$A$78)))</f>
        <v/>
      </c>
    </row>
    <row r="3382" spans="1:12" ht="36" customHeight="1">
      <c r="A3382" s="184">
        <v>3380</v>
      </c>
      <c r="B3382" s="46"/>
      <c r="C3382" s="47"/>
      <c r="D3382" s="48"/>
      <c r="E3382" s="49"/>
      <c r="F3382" s="49"/>
      <c r="G3382" s="41" t="str">
        <f>IF(C3382="","",VLOOKUP(WEEKDAY(C3382),LIST!$A$15:$B$21,2,FALSE))</f>
        <v/>
      </c>
      <c r="H3382" s="42" t="str">
        <f>IF(B3382="","",IF(L3382=LIST!$A$80,LIST!$A$78,IF(L3382=LIST!$A$81,LIST!$A$78,IF(L3382=LIST!$A$82,LIST!$A$78,IF(IFERROR(VLOOKUP(B3382,'PHR (Project Hourly Rate)'!B:G,6,FALSE),LIST!$A$78)=0,LIST!$A$79,L3382)))))</f>
        <v/>
      </c>
      <c r="I3382" s="42" t="str">
        <f>IF(B3382="","",IF(L3382=LIST!$A$75,"",IF(K3382=LIST!$A$76,LIST!$A$76,IF(L3382=LIST!$A$77,"",IF(L3382=LIST!$A$78,"",IF(L3382=LIST!$A$80,"",IF(L3382=LIST!$A$72,"",IF(L3382=LIST!$A$73,"",IF(L3382=LIST!$A$81,"",IF(L3382=LIST!$A$82,"",IF(L3382=LIST!$A$79,"",IF(K3382=LIST!$A$75,LIST!$A$75,ROUND(J3382*L3382,2)))))))))))))</f>
        <v/>
      </c>
      <c r="J3382" s="43">
        <f>IF(D3382="",0,IF(K3382=LIST!$A$75,0,IF(K3382=LIST!$A$76,0,IF(K3382=LIST!$A$77,0,IF(K3382=LIST!$A$78,0,(MIN(D3382,8)-K3382))))))</f>
        <v>0</v>
      </c>
      <c r="K3382" s="185" t="str">
        <f>IF(D3382="","",IF('CLAIM FORM'!$M$7="",0,IF(L3382=LIST!$A$78,0,IF('CLAIM FORM'!$M$7="R&amp;D",0,IF(E3382="",LIST!$A$75,IF(F3382=LIST!$F$30,0,IFERROR(((VLOOKUP(E3382,'TRAINING CODE'!B:D,3,FALSE)*MIN(D3382,8))),LIST!$A$76)))))))</f>
        <v/>
      </c>
      <c r="L3382" s="183" t="str">
        <f>IF(B3382="","",IF('CLAIM FORM'!$M$7="",LIST!$A$77,IFERROR(VLOOKUP(B3382,'PHR (Project Hourly Rate)'!B:G,6,FALSE),LIST!$A$78)))</f>
        <v/>
      </c>
    </row>
    <row r="3383" spans="1:12" ht="36" customHeight="1">
      <c r="A3383" s="184">
        <v>3381</v>
      </c>
      <c r="B3383" s="46"/>
      <c r="C3383" s="47"/>
      <c r="D3383" s="48"/>
      <c r="E3383" s="49"/>
      <c r="F3383" s="49"/>
      <c r="G3383" s="41" t="str">
        <f>IF(C3383="","",VLOOKUP(WEEKDAY(C3383),LIST!$A$15:$B$21,2,FALSE))</f>
        <v/>
      </c>
      <c r="H3383" s="42" t="str">
        <f>IF(B3383="","",IF(L3383=LIST!$A$80,LIST!$A$78,IF(L3383=LIST!$A$81,LIST!$A$78,IF(L3383=LIST!$A$82,LIST!$A$78,IF(IFERROR(VLOOKUP(B3383,'PHR (Project Hourly Rate)'!B:G,6,FALSE),LIST!$A$78)=0,LIST!$A$79,L3383)))))</f>
        <v/>
      </c>
      <c r="I3383" s="42" t="str">
        <f>IF(B3383="","",IF(L3383=LIST!$A$75,"",IF(K3383=LIST!$A$76,LIST!$A$76,IF(L3383=LIST!$A$77,"",IF(L3383=LIST!$A$78,"",IF(L3383=LIST!$A$80,"",IF(L3383=LIST!$A$72,"",IF(L3383=LIST!$A$73,"",IF(L3383=LIST!$A$81,"",IF(L3383=LIST!$A$82,"",IF(L3383=LIST!$A$79,"",IF(K3383=LIST!$A$75,LIST!$A$75,ROUND(J3383*L3383,2)))))))))))))</f>
        <v/>
      </c>
      <c r="J3383" s="43">
        <f>IF(D3383="",0,IF(K3383=LIST!$A$75,0,IF(K3383=LIST!$A$76,0,IF(K3383=LIST!$A$77,0,IF(K3383=LIST!$A$78,0,(MIN(D3383,8)-K3383))))))</f>
        <v>0</v>
      </c>
      <c r="K3383" s="185" t="str">
        <f>IF(D3383="","",IF('CLAIM FORM'!$M$7="",0,IF(L3383=LIST!$A$78,0,IF('CLAIM FORM'!$M$7="R&amp;D",0,IF(E3383="",LIST!$A$75,IF(F3383=LIST!$F$30,0,IFERROR(((VLOOKUP(E3383,'TRAINING CODE'!B:D,3,FALSE)*MIN(D3383,8))),LIST!$A$76)))))))</f>
        <v/>
      </c>
      <c r="L3383" s="183" t="str">
        <f>IF(B3383="","",IF('CLAIM FORM'!$M$7="",LIST!$A$77,IFERROR(VLOOKUP(B3383,'PHR (Project Hourly Rate)'!B:G,6,FALSE),LIST!$A$78)))</f>
        <v/>
      </c>
    </row>
    <row r="3384" spans="1:12" ht="36" customHeight="1">
      <c r="A3384" s="184">
        <v>3382</v>
      </c>
      <c r="B3384" s="46"/>
      <c r="C3384" s="47"/>
      <c r="D3384" s="48"/>
      <c r="E3384" s="49"/>
      <c r="F3384" s="49"/>
      <c r="G3384" s="41" t="str">
        <f>IF(C3384="","",VLOOKUP(WEEKDAY(C3384),LIST!$A$15:$B$21,2,FALSE))</f>
        <v/>
      </c>
      <c r="H3384" s="42" t="str">
        <f>IF(B3384="","",IF(L3384=LIST!$A$80,LIST!$A$78,IF(L3384=LIST!$A$81,LIST!$A$78,IF(L3384=LIST!$A$82,LIST!$A$78,IF(IFERROR(VLOOKUP(B3384,'PHR (Project Hourly Rate)'!B:G,6,FALSE),LIST!$A$78)=0,LIST!$A$79,L3384)))))</f>
        <v/>
      </c>
      <c r="I3384" s="42" t="str">
        <f>IF(B3384="","",IF(L3384=LIST!$A$75,"",IF(K3384=LIST!$A$76,LIST!$A$76,IF(L3384=LIST!$A$77,"",IF(L3384=LIST!$A$78,"",IF(L3384=LIST!$A$80,"",IF(L3384=LIST!$A$72,"",IF(L3384=LIST!$A$73,"",IF(L3384=LIST!$A$81,"",IF(L3384=LIST!$A$82,"",IF(L3384=LIST!$A$79,"",IF(K3384=LIST!$A$75,LIST!$A$75,ROUND(J3384*L3384,2)))))))))))))</f>
        <v/>
      </c>
      <c r="J3384" s="43">
        <f>IF(D3384="",0,IF(K3384=LIST!$A$75,0,IF(K3384=LIST!$A$76,0,IF(K3384=LIST!$A$77,0,IF(K3384=LIST!$A$78,0,(MIN(D3384,8)-K3384))))))</f>
        <v>0</v>
      </c>
      <c r="K3384" s="185" t="str">
        <f>IF(D3384="","",IF('CLAIM FORM'!$M$7="",0,IF(L3384=LIST!$A$78,0,IF('CLAIM FORM'!$M$7="R&amp;D",0,IF(E3384="",LIST!$A$75,IF(F3384=LIST!$F$30,0,IFERROR(((VLOOKUP(E3384,'TRAINING CODE'!B:D,3,FALSE)*MIN(D3384,8))),LIST!$A$76)))))))</f>
        <v/>
      </c>
      <c r="L3384" s="183" t="str">
        <f>IF(B3384="","",IF('CLAIM FORM'!$M$7="",LIST!$A$77,IFERROR(VLOOKUP(B3384,'PHR (Project Hourly Rate)'!B:G,6,FALSE),LIST!$A$78)))</f>
        <v/>
      </c>
    </row>
    <row r="3385" spans="1:12" ht="36" customHeight="1">
      <c r="A3385" s="184">
        <v>3383</v>
      </c>
      <c r="B3385" s="46"/>
      <c r="C3385" s="47"/>
      <c r="D3385" s="48"/>
      <c r="E3385" s="49"/>
      <c r="F3385" s="49"/>
      <c r="G3385" s="41" t="str">
        <f>IF(C3385="","",VLOOKUP(WEEKDAY(C3385),LIST!$A$15:$B$21,2,FALSE))</f>
        <v/>
      </c>
      <c r="H3385" s="42" t="str">
        <f>IF(B3385="","",IF(L3385=LIST!$A$80,LIST!$A$78,IF(L3385=LIST!$A$81,LIST!$A$78,IF(L3385=LIST!$A$82,LIST!$A$78,IF(IFERROR(VLOOKUP(B3385,'PHR (Project Hourly Rate)'!B:G,6,FALSE),LIST!$A$78)=0,LIST!$A$79,L3385)))))</f>
        <v/>
      </c>
      <c r="I3385" s="42" t="str">
        <f>IF(B3385="","",IF(L3385=LIST!$A$75,"",IF(K3385=LIST!$A$76,LIST!$A$76,IF(L3385=LIST!$A$77,"",IF(L3385=LIST!$A$78,"",IF(L3385=LIST!$A$80,"",IF(L3385=LIST!$A$72,"",IF(L3385=LIST!$A$73,"",IF(L3385=LIST!$A$81,"",IF(L3385=LIST!$A$82,"",IF(L3385=LIST!$A$79,"",IF(K3385=LIST!$A$75,LIST!$A$75,ROUND(J3385*L3385,2)))))))))))))</f>
        <v/>
      </c>
      <c r="J3385" s="43">
        <f>IF(D3385="",0,IF(K3385=LIST!$A$75,0,IF(K3385=LIST!$A$76,0,IF(K3385=LIST!$A$77,0,IF(K3385=LIST!$A$78,0,(MIN(D3385,8)-K3385))))))</f>
        <v>0</v>
      </c>
      <c r="K3385" s="185" t="str">
        <f>IF(D3385="","",IF('CLAIM FORM'!$M$7="",0,IF(L3385=LIST!$A$78,0,IF('CLAIM FORM'!$M$7="R&amp;D",0,IF(E3385="",LIST!$A$75,IF(F3385=LIST!$F$30,0,IFERROR(((VLOOKUP(E3385,'TRAINING CODE'!B:D,3,FALSE)*MIN(D3385,8))),LIST!$A$76)))))))</f>
        <v/>
      </c>
      <c r="L3385" s="183" t="str">
        <f>IF(B3385="","",IF('CLAIM FORM'!$M$7="",LIST!$A$77,IFERROR(VLOOKUP(B3385,'PHR (Project Hourly Rate)'!B:G,6,FALSE),LIST!$A$78)))</f>
        <v/>
      </c>
    </row>
    <row r="3386" spans="1:12" ht="36" customHeight="1">
      <c r="A3386" s="184">
        <v>3384</v>
      </c>
      <c r="B3386" s="46"/>
      <c r="C3386" s="47"/>
      <c r="D3386" s="48"/>
      <c r="E3386" s="49"/>
      <c r="F3386" s="49"/>
      <c r="G3386" s="41" t="str">
        <f>IF(C3386="","",VLOOKUP(WEEKDAY(C3386),LIST!$A$15:$B$21,2,FALSE))</f>
        <v/>
      </c>
      <c r="H3386" s="42" t="str">
        <f>IF(B3386="","",IF(L3386=LIST!$A$80,LIST!$A$78,IF(L3386=LIST!$A$81,LIST!$A$78,IF(L3386=LIST!$A$82,LIST!$A$78,IF(IFERROR(VLOOKUP(B3386,'PHR (Project Hourly Rate)'!B:G,6,FALSE),LIST!$A$78)=0,LIST!$A$79,L3386)))))</f>
        <v/>
      </c>
      <c r="I3386" s="42" t="str">
        <f>IF(B3386="","",IF(L3386=LIST!$A$75,"",IF(K3386=LIST!$A$76,LIST!$A$76,IF(L3386=LIST!$A$77,"",IF(L3386=LIST!$A$78,"",IF(L3386=LIST!$A$80,"",IF(L3386=LIST!$A$72,"",IF(L3386=LIST!$A$73,"",IF(L3386=LIST!$A$81,"",IF(L3386=LIST!$A$82,"",IF(L3386=LIST!$A$79,"",IF(K3386=LIST!$A$75,LIST!$A$75,ROUND(J3386*L3386,2)))))))))))))</f>
        <v/>
      </c>
      <c r="J3386" s="43">
        <f>IF(D3386="",0,IF(K3386=LIST!$A$75,0,IF(K3386=LIST!$A$76,0,IF(K3386=LIST!$A$77,0,IF(K3386=LIST!$A$78,0,(MIN(D3386,8)-K3386))))))</f>
        <v>0</v>
      </c>
      <c r="K3386" s="185" t="str">
        <f>IF(D3386="","",IF('CLAIM FORM'!$M$7="",0,IF(L3386=LIST!$A$78,0,IF('CLAIM FORM'!$M$7="R&amp;D",0,IF(E3386="",LIST!$A$75,IF(F3386=LIST!$F$30,0,IFERROR(((VLOOKUP(E3386,'TRAINING CODE'!B:D,3,FALSE)*MIN(D3386,8))),LIST!$A$76)))))))</f>
        <v/>
      </c>
      <c r="L3386" s="183" t="str">
        <f>IF(B3386="","",IF('CLAIM FORM'!$M$7="",LIST!$A$77,IFERROR(VLOOKUP(B3386,'PHR (Project Hourly Rate)'!B:G,6,FALSE),LIST!$A$78)))</f>
        <v/>
      </c>
    </row>
    <row r="3387" spans="1:12" ht="36" customHeight="1">
      <c r="A3387" s="184">
        <v>3385</v>
      </c>
      <c r="B3387" s="46"/>
      <c r="C3387" s="47"/>
      <c r="D3387" s="48"/>
      <c r="E3387" s="49"/>
      <c r="F3387" s="49"/>
      <c r="G3387" s="41" t="str">
        <f>IF(C3387="","",VLOOKUP(WEEKDAY(C3387),LIST!$A$15:$B$21,2,FALSE))</f>
        <v/>
      </c>
      <c r="H3387" s="42" t="str">
        <f>IF(B3387="","",IF(L3387=LIST!$A$80,LIST!$A$78,IF(L3387=LIST!$A$81,LIST!$A$78,IF(L3387=LIST!$A$82,LIST!$A$78,IF(IFERROR(VLOOKUP(B3387,'PHR (Project Hourly Rate)'!B:G,6,FALSE),LIST!$A$78)=0,LIST!$A$79,L3387)))))</f>
        <v/>
      </c>
      <c r="I3387" s="42" t="str">
        <f>IF(B3387="","",IF(L3387=LIST!$A$75,"",IF(K3387=LIST!$A$76,LIST!$A$76,IF(L3387=LIST!$A$77,"",IF(L3387=LIST!$A$78,"",IF(L3387=LIST!$A$80,"",IF(L3387=LIST!$A$72,"",IF(L3387=LIST!$A$73,"",IF(L3387=LIST!$A$81,"",IF(L3387=LIST!$A$82,"",IF(L3387=LIST!$A$79,"",IF(K3387=LIST!$A$75,LIST!$A$75,ROUND(J3387*L3387,2)))))))))))))</f>
        <v/>
      </c>
      <c r="J3387" s="43">
        <f>IF(D3387="",0,IF(K3387=LIST!$A$75,0,IF(K3387=LIST!$A$76,0,IF(K3387=LIST!$A$77,0,IF(K3387=LIST!$A$78,0,(MIN(D3387,8)-K3387))))))</f>
        <v>0</v>
      </c>
      <c r="K3387" s="185" t="str">
        <f>IF(D3387="","",IF('CLAIM FORM'!$M$7="",0,IF(L3387=LIST!$A$78,0,IF('CLAIM FORM'!$M$7="R&amp;D",0,IF(E3387="",LIST!$A$75,IF(F3387=LIST!$F$30,0,IFERROR(((VLOOKUP(E3387,'TRAINING CODE'!B:D,3,FALSE)*MIN(D3387,8))),LIST!$A$76)))))))</f>
        <v/>
      </c>
      <c r="L3387" s="183" t="str">
        <f>IF(B3387="","",IF('CLAIM FORM'!$M$7="",LIST!$A$77,IFERROR(VLOOKUP(B3387,'PHR (Project Hourly Rate)'!B:G,6,FALSE),LIST!$A$78)))</f>
        <v/>
      </c>
    </row>
    <row r="3388" spans="1:12" ht="36" customHeight="1">
      <c r="A3388" s="184">
        <v>3386</v>
      </c>
      <c r="B3388" s="46"/>
      <c r="C3388" s="47"/>
      <c r="D3388" s="48"/>
      <c r="E3388" s="49"/>
      <c r="F3388" s="49"/>
      <c r="G3388" s="41" t="str">
        <f>IF(C3388="","",VLOOKUP(WEEKDAY(C3388),LIST!$A$15:$B$21,2,FALSE))</f>
        <v/>
      </c>
      <c r="H3388" s="42" t="str">
        <f>IF(B3388="","",IF(L3388=LIST!$A$80,LIST!$A$78,IF(L3388=LIST!$A$81,LIST!$A$78,IF(L3388=LIST!$A$82,LIST!$A$78,IF(IFERROR(VLOOKUP(B3388,'PHR (Project Hourly Rate)'!B:G,6,FALSE),LIST!$A$78)=0,LIST!$A$79,L3388)))))</f>
        <v/>
      </c>
      <c r="I3388" s="42" t="str">
        <f>IF(B3388="","",IF(L3388=LIST!$A$75,"",IF(K3388=LIST!$A$76,LIST!$A$76,IF(L3388=LIST!$A$77,"",IF(L3388=LIST!$A$78,"",IF(L3388=LIST!$A$80,"",IF(L3388=LIST!$A$72,"",IF(L3388=LIST!$A$73,"",IF(L3388=LIST!$A$81,"",IF(L3388=LIST!$A$82,"",IF(L3388=LIST!$A$79,"",IF(K3388=LIST!$A$75,LIST!$A$75,ROUND(J3388*L3388,2)))))))))))))</f>
        <v/>
      </c>
      <c r="J3388" s="43">
        <f>IF(D3388="",0,IF(K3388=LIST!$A$75,0,IF(K3388=LIST!$A$76,0,IF(K3388=LIST!$A$77,0,IF(K3388=LIST!$A$78,0,(MIN(D3388,8)-K3388))))))</f>
        <v>0</v>
      </c>
      <c r="K3388" s="185" t="str">
        <f>IF(D3388="","",IF('CLAIM FORM'!$M$7="",0,IF(L3388=LIST!$A$78,0,IF('CLAIM FORM'!$M$7="R&amp;D",0,IF(E3388="",LIST!$A$75,IF(F3388=LIST!$F$30,0,IFERROR(((VLOOKUP(E3388,'TRAINING CODE'!B:D,3,FALSE)*MIN(D3388,8))),LIST!$A$76)))))))</f>
        <v/>
      </c>
      <c r="L3388" s="183" t="str">
        <f>IF(B3388="","",IF('CLAIM FORM'!$M$7="",LIST!$A$77,IFERROR(VLOOKUP(B3388,'PHR (Project Hourly Rate)'!B:G,6,FALSE),LIST!$A$78)))</f>
        <v/>
      </c>
    </row>
    <row r="3389" spans="1:12" ht="36" customHeight="1">
      <c r="A3389" s="184">
        <v>3387</v>
      </c>
      <c r="B3389" s="46"/>
      <c r="C3389" s="47"/>
      <c r="D3389" s="48"/>
      <c r="E3389" s="49"/>
      <c r="F3389" s="49"/>
      <c r="G3389" s="41" t="str">
        <f>IF(C3389="","",VLOOKUP(WEEKDAY(C3389),LIST!$A$15:$B$21,2,FALSE))</f>
        <v/>
      </c>
      <c r="H3389" s="42" t="str">
        <f>IF(B3389="","",IF(L3389=LIST!$A$80,LIST!$A$78,IF(L3389=LIST!$A$81,LIST!$A$78,IF(L3389=LIST!$A$82,LIST!$A$78,IF(IFERROR(VLOOKUP(B3389,'PHR (Project Hourly Rate)'!B:G,6,FALSE),LIST!$A$78)=0,LIST!$A$79,L3389)))))</f>
        <v/>
      </c>
      <c r="I3389" s="42" t="str">
        <f>IF(B3389="","",IF(L3389=LIST!$A$75,"",IF(K3389=LIST!$A$76,LIST!$A$76,IF(L3389=LIST!$A$77,"",IF(L3389=LIST!$A$78,"",IF(L3389=LIST!$A$80,"",IF(L3389=LIST!$A$72,"",IF(L3389=LIST!$A$73,"",IF(L3389=LIST!$A$81,"",IF(L3389=LIST!$A$82,"",IF(L3389=LIST!$A$79,"",IF(K3389=LIST!$A$75,LIST!$A$75,ROUND(J3389*L3389,2)))))))))))))</f>
        <v/>
      </c>
      <c r="J3389" s="43">
        <f>IF(D3389="",0,IF(K3389=LIST!$A$75,0,IF(K3389=LIST!$A$76,0,IF(K3389=LIST!$A$77,0,IF(K3389=LIST!$A$78,0,(MIN(D3389,8)-K3389))))))</f>
        <v>0</v>
      </c>
      <c r="K3389" s="185" t="str">
        <f>IF(D3389="","",IF('CLAIM FORM'!$M$7="",0,IF(L3389=LIST!$A$78,0,IF('CLAIM FORM'!$M$7="R&amp;D",0,IF(E3389="",LIST!$A$75,IF(F3389=LIST!$F$30,0,IFERROR(((VLOOKUP(E3389,'TRAINING CODE'!B:D,3,FALSE)*MIN(D3389,8))),LIST!$A$76)))))))</f>
        <v/>
      </c>
      <c r="L3389" s="183" t="str">
        <f>IF(B3389="","",IF('CLAIM FORM'!$M$7="",LIST!$A$77,IFERROR(VLOOKUP(B3389,'PHR (Project Hourly Rate)'!B:G,6,FALSE),LIST!$A$78)))</f>
        <v/>
      </c>
    </row>
    <row r="3390" spans="1:12" ht="36" customHeight="1">
      <c r="A3390" s="184">
        <v>3388</v>
      </c>
      <c r="B3390" s="46"/>
      <c r="C3390" s="47"/>
      <c r="D3390" s="48"/>
      <c r="E3390" s="49"/>
      <c r="F3390" s="49"/>
      <c r="G3390" s="41" t="str">
        <f>IF(C3390="","",VLOOKUP(WEEKDAY(C3390),LIST!$A$15:$B$21,2,FALSE))</f>
        <v/>
      </c>
      <c r="H3390" s="42" t="str">
        <f>IF(B3390="","",IF(L3390=LIST!$A$80,LIST!$A$78,IF(L3390=LIST!$A$81,LIST!$A$78,IF(L3390=LIST!$A$82,LIST!$A$78,IF(IFERROR(VLOOKUP(B3390,'PHR (Project Hourly Rate)'!B:G,6,FALSE),LIST!$A$78)=0,LIST!$A$79,L3390)))))</f>
        <v/>
      </c>
      <c r="I3390" s="42" t="str">
        <f>IF(B3390="","",IF(L3390=LIST!$A$75,"",IF(K3390=LIST!$A$76,LIST!$A$76,IF(L3390=LIST!$A$77,"",IF(L3390=LIST!$A$78,"",IF(L3390=LIST!$A$80,"",IF(L3390=LIST!$A$72,"",IF(L3390=LIST!$A$73,"",IF(L3390=LIST!$A$81,"",IF(L3390=LIST!$A$82,"",IF(L3390=LIST!$A$79,"",IF(K3390=LIST!$A$75,LIST!$A$75,ROUND(J3390*L3390,2)))))))))))))</f>
        <v/>
      </c>
      <c r="J3390" s="43">
        <f>IF(D3390="",0,IF(K3390=LIST!$A$75,0,IF(K3390=LIST!$A$76,0,IF(K3390=LIST!$A$77,0,IF(K3390=LIST!$A$78,0,(MIN(D3390,8)-K3390))))))</f>
        <v>0</v>
      </c>
      <c r="K3390" s="185" t="str">
        <f>IF(D3390="","",IF('CLAIM FORM'!$M$7="",0,IF(L3390=LIST!$A$78,0,IF('CLAIM FORM'!$M$7="R&amp;D",0,IF(E3390="",LIST!$A$75,IF(F3390=LIST!$F$30,0,IFERROR(((VLOOKUP(E3390,'TRAINING CODE'!B:D,3,FALSE)*MIN(D3390,8))),LIST!$A$76)))))))</f>
        <v/>
      </c>
      <c r="L3390" s="183" t="str">
        <f>IF(B3390="","",IF('CLAIM FORM'!$M$7="",LIST!$A$77,IFERROR(VLOOKUP(B3390,'PHR (Project Hourly Rate)'!B:G,6,FALSE),LIST!$A$78)))</f>
        <v/>
      </c>
    </row>
    <row r="3391" spans="1:12" ht="36" customHeight="1">
      <c r="A3391" s="184">
        <v>3389</v>
      </c>
      <c r="B3391" s="46"/>
      <c r="C3391" s="47"/>
      <c r="D3391" s="48"/>
      <c r="E3391" s="49"/>
      <c r="F3391" s="49"/>
      <c r="G3391" s="41" t="str">
        <f>IF(C3391="","",VLOOKUP(WEEKDAY(C3391),LIST!$A$15:$B$21,2,FALSE))</f>
        <v/>
      </c>
      <c r="H3391" s="42" t="str">
        <f>IF(B3391="","",IF(L3391=LIST!$A$80,LIST!$A$78,IF(L3391=LIST!$A$81,LIST!$A$78,IF(L3391=LIST!$A$82,LIST!$A$78,IF(IFERROR(VLOOKUP(B3391,'PHR (Project Hourly Rate)'!B:G,6,FALSE),LIST!$A$78)=0,LIST!$A$79,L3391)))))</f>
        <v/>
      </c>
      <c r="I3391" s="42" t="str">
        <f>IF(B3391="","",IF(L3391=LIST!$A$75,"",IF(K3391=LIST!$A$76,LIST!$A$76,IF(L3391=LIST!$A$77,"",IF(L3391=LIST!$A$78,"",IF(L3391=LIST!$A$80,"",IF(L3391=LIST!$A$72,"",IF(L3391=LIST!$A$73,"",IF(L3391=LIST!$A$81,"",IF(L3391=LIST!$A$82,"",IF(L3391=LIST!$A$79,"",IF(K3391=LIST!$A$75,LIST!$A$75,ROUND(J3391*L3391,2)))))))))))))</f>
        <v/>
      </c>
      <c r="J3391" s="43">
        <f>IF(D3391="",0,IF(K3391=LIST!$A$75,0,IF(K3391=LIST!$A$76,0,IF(K3391=LIST!$A$77,0,IF(K3391=LIST!$A$78,0,(MIN(D3391,8)-K3391))))))</f>
        <v>0</v>
      </c>
      <c r="K3391" s="185" t="str">
        <f>IF(D3391="","",IF('CLAIM FORM'!$M$7="",0,IF(L3391=LIST!$A$78,0,IF('CLAIM FORM'!$M$7="R&amp;D",0,IF(E3391="",LIST!$A$75,IF(F3391=LIST!$F$30,0,IFERROR(((VLOOKUP(E3391,'TRAINING CODE'!B:D,3,FALSE)*MIN(D3391,8))),LIST!$A$76)))))))</f>
        <v/>
      </c>
      <c r="L3391" s="183" t="str">
        <f>IF(B3391="","",IF('CLAIM FORM'!$M$7="",LIST!$A$77,IFERROR(VLOOKUP(B3391,'PHR (Project Hourly Rate)'!B:G,6,FALSE),LIST!$A$78)))</f>
        <v/>
      </c>
    </row>
    <row r="3392" spans="1:12" ht="36" customHeight="1">
      <c r="A3392" s="184">
        <v>3390</v>
      </c>
      <c r="B3392" s="46"/>
      <c r="C3392" s="47"/>
      <c r="D3392" s="48"/>
      <c r="E3392" s="49"/>
      <c r="F3392" s="49"/>
      <c r="G3392" s="41" t="str">
        <f>IF(C3392="","",VLOOKUP(WEEKDAY(C3392),LIST!$A$15:$B$21,2,FALSE))</f>
        <v/>
      </c>
      <c r="H3392" s="42" t="str">
        <f>IF(B3392="","",IF(L3392=LIST!$A$80,LIST!$A$78,IF(L3392=LIST!$A$81,LIST!$A$78,IF(L3392=LIST!$A$82,LIST!$A$78,IF(IFERROR(VLOOKUP(B3392,'PHR (Project Hourly Rate)'!B:G,6,FALSE),LIST!$A$78)=0,LIST!$A$79,L3392)))))</f>
        <v/>
      </c>
      <c r="I3392" s="42" t="str">
        <f>IF(B3392="","",IF(L3392=LIST!$A$75,"",IF(K3392=LIST!$A$76,LIST!$A$76,IF(L3392=LIST!$A$77,"",IF(L3392=LIST!$A$78,"",IF(L3392=LIST!$A$80,"",IF(L3392=LIST!$A$72,"",IF(L3392=LIST!$A$73,"",IF(L3392=LIST!$A$81,"",IF(L3392=LIST!$A$82,"",IF(L3392=LIST!$A$79,"",IF(K3392=LIST!$A$75,LIST!$A$75,ROUND(J3392*L3392,2)))))))))))))</f>
        <v/>
      </c>
      <c r="J3392" s="43">
        <f>IF(D3392="",0,IF(K3392=LIST!$A$75,0,IF(K3392=LIST!$A$76,0,IF(K3392=LIST!$A$77,0,IF(K3392=LIST!$A$78,0,(MIN(D3392,8)-K3392))))))</f>
        <v>0</v>
      </c>
      <c r="K3392" s="185" t="str">
        <f>IF(D3392="","",IF('CLAIM FORM'!$M$7="",0,IF(L3392=LIST!$A$78,0,IF('CLAIM FORM'!$M$7="R&amp;D",0,IF(E3392="",LIST!$A$75,IF(F3392=LIST!$F$30,0,IFERROR(((VLOOKUP(E3392,'TRAINING CODE'!B:D,3,FALSE)*MIN(D3392,8))),LIST!$A$76)))))))</f>
        <v/>
      </c>
      <c r="L3392" s="183" t="str">
        <f>IF(B3392="","",IF('CLAIM FORM'!$M$7="",LIST!$A$77,IFERROR(VLOOKUP(B3392,'PHR (Project Hourly Rate)'!B:G,6,FALSE),LIST!$A$78)))</f>
        <v/>
      </c>
    </row>
    <row r="3393" spans="1:12" ht="36" customHeight="1">
      <c r="A3393" s="184">
        <v>3391</v>
      </c>
      <c r="B3393" s="46"/>
      <c r="C3393" s="47"/>
      <c r="D3393" s="48"/>
      <c r="E3393" s="49"/>
      <c r="F3393" s="49"/>
      <c r="G3393" s="41" t="str">
        <f>IF(C3393="","",VLOOKUP(WEEKDAY(C3393),LIST!$A$15:$B$21,2,FALSE))</f>
        <v/>
      </c>
      <c r="H3393" s="42" t="str">
        <f>IF(B3393="","",IF(L3393=LIST!$A$80,LIST!$A$78,IF(L3393=LIST!$A$81,LIST!$A$78,IF(L3393=LIST!$A$82,LIST!$A$78,IF(IFERROR(VLOOKUP(B3393,'PHR (Project Hourly Rate)'!B:G,6,FALSE),LIST!$A$78)=0,LIST!$A$79,L3393)))))</f>
        <v/>
      </c>
      <c r="I3393" s="42" t="str">
        <f>IF(B3393="","",IF(L3393=LIST!$A$75,"",IF(K3393=LIST!$A$76,LIST!$A$76,IF(L3393=LIST!$A$77,"",IF(L3393=LIST!$A$78,"",IF(L3393=LIST!$A$80,"",IF(L3393=LIST!$A$72,"",IF(L3393=LIST!$A$73,"",IF(L3393=LIST!$A$81,"",IF(L3393=LIST!$A$82,"",IF(L3393=LIST!$A$79,"",IF(K3393=LIST!$A$75,LIST!$A$75,ROUND(J3393*L3393,2)))))))))))))</f>
        <v/>
      </c>
      <c r="J3393" s="43">
        <f>IF(D3393="",0,IF(K3393=LIST!$A$75,0,IF(K3393=LIST!$A$76,0,IF(K3393=LIST!$A$77,0,IF(K3393=LIST!$A$78,0,(MIN(D3393,8)-K3393))))))</f>
        <v>0</v>
      </c>
      <c r="K3393" s="185" t="str">
        <f>IF(D3393="","",IF('CLAIM FORM'!$M$7="",0,IF(L3393=LIST!$A$78,0,IF('CLAIM FORM'!$M$7="R&amp;D",0,IF(E3393="",LIST!$A$75,IF(F3393=LIST!$F$30,0,IFERROR(((VLOOKUP(E3393,'TRAINING CODE'!B:D,3,FALSE)*MIN(D3393,8))),LIST!$A$76)))))))</f>
        <v/>
      </c>
      <c r="L3393" s="183" t="str">
        <f>IF(B3393="","",IF('CLAIM FORM'!$M$7="",LIST!$A$77,IFERROR(VLOOKUP(B3393,'PHR (Project Hourly Rate)'!B:G,6,FALSE),LIST!$A$78)))</f>
        <v/>
      </c>
    </row>
    <row r="3394" spans="1:12" ht="36" customHeight="1">
      <c r="A3394" s="184">
        <v>3392</v>
      </c>
      <c r="B3394" s="46"/>
      <c r="C3394" s="47"/>
      <c r="D3394" s="48"/>
      <c r="E3394" s="49"/>
      <c r="F3394" s="49"/>
      <c r="G3394" s="41" t="str">
        <f>IF(C3394="","",VLOOKUP(WEEKDAY(C3394),LIST!$A$15:$B$21,2,FALSE))</f>
        <v/>
      </c>
      <c r="H3394" s="42" t="str">
        <f>IF(B3394="","",IF(L3394=LIST!$A$80,LIST!$A$78,IF(L3394=LIST!$A$81,LIST!$A$78,IF(L3394=LIST!$A$82,LIST!$A$78,IF(IFERROR(VLOOKUP(B3394,'PHR (Project Hourly Rate)'!B:G,6,FALSE),LIST!$A$78)=0,LIST!$A$79,L3394)))))</f>
        <v/>
      </c>
      <c r="I3394" s="42" t="str">
        <f>IF(B3394="","",IF(L3394=LIST!$A$75,"",IF(K3394=LIST!$A$76,LIST!$A$76,IF(L3394=LIST!$A$77,"",IF(L3394=LIST!$A$78,"",IF(L3394=LIST!$A$80,"",IF(L3394=LIST!$A$72,"",IF(L3394=LIST!$A$73,"",IF(L3394=LIST!$A$81,"",IF(L3394=LIST!$A$82,"",IF(L3394=LIST!$A$79,"",IF(K3394=LIST!$A$75,LIST!$A$75,ROUND(J3394*L3394,2)))))))))))))</f>
        <v/>
      </c>
      <c r="J3394" s="43">
        <f>IF(D3394="",0,IF(K3394=LIST!$A$75,0,IF(K3394=LIST!$A$76,0,IF(K3394=LIST!$A$77,0,IF(K3394=LIST!$A$78,0,(MIN(D3394,8)-K3394))))))</f>
        <v>0</v>
      </c>
      <c r="K3394" s="185" t="str">
        <f>IF(D3394="","",IF('CLAIM FORM'!$M$7="",0,IF(L3394=LIST!$A$78,0,IF('CLAIM FORM'!$M$7="R&amp;D",0,IF(E3394="",LIST!$A$75,IF(F3394=LIST!$F$30,0,IFERROR(((VLOOKUP(E3394,'TRAINING CODE'!B:D,3,FALSE)*MIN(D3394,8))),LIST!$A$76)))))))</f>
        <v/>
      </c>
      <c r="L3394" s="183" t="str">
        <f>IF(B3394="","",IF('CLAIM FORM'!$M$7="",LIST!$A$77,IFERROR(VLOOKUP(B3394,'PHR (Project Hourly Rate)'!B:G,6,FALSE),LIST!$A$78)))</f>
        <v/>
      </c>
    </row>
    <row r="3395" spans="1:12" ht="36" customHeight="1">
      <c r="A3395" s="184">
        <v>3393</v>
      </c>
      <c r="B3395" s="46"/>
      <c r="C3395" s="47"/>
      <c r="D3395" s="48"/>
      <c r="E3395" s="49"/>
      <c r="F3395" s="49"/>
      <c r="G3395" s="41" t="str">
        <f>IF(C3395="","",VLOOKUP(WEEKDAY(C3395),LIST!$A$15:$B$21,2,FALSE))</f>
        <v/>
      </c>
      <c r="H3395" s="42" t="str">
        <f>IF(B3395="","",IF(L3395=LIST!$A$80,LIST!$A$78,IF(L3395=LIST!$A$81,LIST!$A$78,IF(L3395=LIST!$A$82,LIST!$A$78,IF(IFERROR(VLOOKUP(B3395,'PHR (Project Hourly Rate)'!B:G,6,FALSE),LIST!$A$78)=0,LIST!$A$79,L3395)))))</f>
        <v/>
      </c>
      <c r="I3395" s="42" t="str">
        <f>IF(B3395="","",IF(L3395=LIST!$A$75,"",IF(K3395=LIST!$A$76,LIST!$A$76,IF(L3395=LIST!$A$77,"",IF(L3395=LIST!$A$78,"",IF(L3395=LIST!$A$80,"",IF(L3395=LIST!$A$72,"",IF(L3395=LIST!$A$73,"",IF(L3395=LIST!$A$81,"",IF(L3395=LIST!$A$82,"",IF(L3395=LIST!$A$79,"",IF(K3395=LIST!$A$75,LIST!$A$75,ROUND(J3395*L3395,2)))))))))))))</f>
        <v/>
      </c>
      <c r="J3395" s="43">
        <f>IF(D3395="",0,IF(K3395=LIST!$A$75,0,IF(K3395=LIST!$A$76,0,IF(K3395=LIST!$A$77,0,IF(K3395=LIST!$A$78,0,(MIN(D3395,8)-K3395))))))</f>
        <v>0</v>
      </c>
      <c r="K3395" s="185" t="str">
        <f>IF(D3395="","",IF('CLAIM FORM'!$M$7="",0,IF(L3395=LIST!$A$78,0,IF('CLAIM FORM'!$M$7="R&amp;D",0,IF(E3395="",LIST!$A$75,IF(F3395=LIST!$F$30,0,IFERROR(((VLOOKUP(E3395,'TRAINING CODE'!B:D,3,FALSE)*MIN(D3395,8))),LIST!$A$76)))))))</f>
        <v/>
      </c>
      <c r="L3395" s="183" t="str">
        <f>IF(B3395="","",IF('CLAIM FORM'!$M$7="",LIST!$A$77,IFERROR(VLOOKUP(B3395,'PHR (Project Hourly Rate)'!B:G,6,FALSE),LIST!$A$78)))</f>
        <v/>
      </c>
    </row>
    <row r="3396" spans="1:12" ht="36" customHeight="1">
      <c r="A3396" s="184">
        <v>3394</v>
      </c>
      <c r="B3396" s="46"/>
      <c r="C3396" s="47"/>
      <c r="D3396" s="48"/>
      <c r="E3396" s="49"/>
      <c r="F3396" s="49"/>
      <c r="G3396" s="41" t="str">
        <f>IF(C3396="","",VLOOKUP(WEEKDAY(C3396),LIST!$A$15:$B$21,2,FALSE))</f>
        <v/>
      </c>
      <c r="H3396" s="42" t="str">
        <f>IF(B3396="","",IF(L3396=LIST!$A$80,LIST!$A$78,IF(L3396=LIST!$A$81,LIST!$A$78,IF(L3396=LIST!$A$82,LIST!$A$78,IF(IFERROR(VLOOKUP(B3396,'PHR (Project Hourly Rate)'!B:G,6,FALSE),LIST!$A$78)=0,LIST!$A$79,L3396)))))</f>
        <v/>
      </c>
      <c r="I3396" s="42" t="str">
        <f>IF(B3396="","",IF(L3396=LIST!$A$75,"",IF(K3396=LIST!$A$76,LIST!$A$76,IF(L3396=LIST!$A$77,"",IF(L3396=LIST!$A$78,"",IF(L3396=LIST!$A$80,"",IF(L3396=LIST!$A$72,"",IF(L3396=LIST!$A$73,"",IF(L3396=LIST!$A$81,"",IF(L3396=LIST!$A$82,"",IF(L3396=LIST!$A$79,"",IF(K3396=LIST!$A$75,LIST!$A$75,ROUND(J3396*L3396,2)))))))))))))</f>
        <v/>
      </c>
      <c r="J3396" s="43">
        <f>IF(D3396="",0,IF(K3396=LIST!$A$75,0,IF(K3396=LIST!$A$76,0,IF(K3396=LIST!$A$77,0,IF(K3396=LIST!$A$78,0,(MIN(D3396,8)-K3396))))))</f>
        <v>0</v>
      </c>
      <c r="K3396" s="185" t="str">
        <f>IF(D3396="","",IF('CLAIM FORM'!$M$7="",0,IF(L3396=LIST!$A$78,0,IF('CLAIM FORM'!$M$7="R&amp;D",0,IF(E3396="",LIST!$A$75,IF(F3396=LIST!$F$30,0,IFERROR(((VLOOKUP(E3396,'TRAINING CODE'!B:D,3,FALSE)*MIN(D3396,8))),LIST!$A$76)))))))</f>
        <v/>
      </c>
      <c r="L3396" s="183" t="str">
        <f>IF(B3396="","",IF('CLAIM FORM'!$M$7="",LIST!$A$77,IFERROR(VLOOKUP(B3396,'PHR (Project Hourly Rate)'!B:G,6,FALSE),LIST!$A$78)))</f>
        <v/>
      </c>
    </row>
    <row r="3397" spans="1:12" ht="36" customHeight="1">
      <c r="A3397" s="184">
        <v>3395</v>
      </c>
      <c r="B3397" s="46"/>
      <c r="C3397" s="47"/>
      <c r="D3397" s="48"/>
      <c r="E3397" s="49"/>
      <c r="F3397" s="49"/>
      <c r="G3397" s="41" t="str">
        <f>IF(C3397="","",VLOOKUP(WEEKDAY(C3397),LIST!$A$15:$B$21,2,FALSE))</f>
        <v/>
      </c>
      <c r="H3397" s="42" t="str">
        <f>IF(B3397="","",IF(L3397=LIST!$A$80,LIST!$A$78,IF(L3397=LIST!$A$81,LIST!$A$78,IF(L3397=LIST!$A$82,LIST!$A$78,IF(IFERROR(VLOOKUP(B3397,'PHR (Project Hourly Rate)'!B:G,6,FALSE),LIST!$A$78)=0,LIST!$A$79,L3397)))))</f>
        <v/>
      </c>
      <c r="I3397" s="42" t="str">
        <f>IF(B3397="","",IF(L3397=LIST!$A$75,"",IF(K3397=LIST!$A$76,LIST!$A$76,IF(L3397=LIST!$A$77,"",IF(L3397=LIST!$A$78,"",IF(L3397=LIST!$A$80,"",IF(L3397=LIST!$A$72,"",IF(L3397=LIST!$A$73,"",IF(L3397=LIST!$A$81,"",IF(L3397=LIST!$A$82,"",IF(L3397=LIST!$A$79,"",IF(K3397=LIST!$A$75,LIST!$A$75,ROUND(J3397*L3397,2)))))))))))))</f>
        <v/>
      </c>
      <c r="J3397" s="43">
        <f>IF(D3397="",0,IF(K3397=LIST!$A$75,0,IF(K3397=LIST!$A$76,0,IF(K3397=LIST!$A$77,0,IF(K3397=LIST!$A$78,0,(MIN(D3397,8)-K3397))))))</f>
        <v>0</v>
      </c>
      <c r="K3397" s="185" t="str">
        <f>IF(D3397="","",IF('CLAIM FORM'!$M$7="",0,IF(L3397=LIST!$A$78,0,IF('CLAIM FORM'!$M$7="R&amp;D",0,IF(E3397="",LIST!$A$75,IF(F3397=LIST!$F$30,0,IFERROR(((VLOOKUP(E3397,'TRAINING CODE'!B:D,3,FALSE)*MIN(D3397,8))),LIST!$A$76)))))))</f>
        <v/>
      </c>
      <c r="L3397" s="183" t="str">
        <f>IF(B3397="","",IF('CLAIM FORM'!$M$7="",LIST!$A$77,IFERROR(VLOOKUP(B3397,'PHR (Project Hourly Rate)'!B:G,6,FALSE),LIST!$A$78)))</f>
        <v/>
      </c>
    </row>
    <row r="3398" spans="1:12" ht="36" customHeight="1">
      <c r="A3398" s="184">
        <v>3396</v>
      </c>
      <c r="B3398" s="46"/>
      <c r="C3398" s="47"/>
      <c r="D3398" s="48"/>
      <c r="E3398" s="49"/>
      <c r="F3398" s="49"/>
      <c r="G3398" s="41" t="str">
        <f>IF(C3398="","",VLOOKUP(WEEKDAY(C3398),LIST!$A$15:$B$21,2,FALSE))</f>
        <v/>
      </c>
      <c r="H3398" s="42" t="str">
        <f>IF(B3398="","",IF(L3398=LIST!$A$80,LIST!$A$78,IF(L3398=LIST!$A$81,LIST!$A$78,IF(L3398=LIST!$A$82,LIST!$A$78,IF(IFERROR(VLOOKUP(B3398,'PHR (Project Hourly Rate)'!B:G,6,FALSE),LIST!$A$78)=0,LIST!$A$79,L3398)))))</f>
        <v/>
      </c>
      <c r="I3398" s="42" t="str">
        <f>IF(B3398="","",IF(L3398=LIST!$A$75,"",IF(K3398=LIST!$A$76,LIST!$A$76,IF(L3398=LIST!$A$77,"",IF(L3398=LIST!$A$78,"",IF(L3398=LIST!$A$80,"",IF(L3398=LIST!$A$72,"",IF(L3398=LIST!$A$73,"",IF(L3398=LIST!$A$81,"",IF(L3398=LIST!$A$82,"",IF(L3398=LIST!$A$79,"",IF(K3398=LIST!$A$75,LIST!$A$75,ROUND(J3398*L3398,2)))))))))))))</f>
        <v/>
      </c>
      <c r="J3398" s="43">
        <f>IF(D3398="",0,IF(K3398=LIST!$A$75,0,IF(K3398=LIST!$A$76,0,IF(K3398=LIST!$A$77,0,IF(K3398=LIST!$A$78,0,(MIN(D3398,8)-K3398))))))</f>
        <v>0</v>
      </c>
      <c r="K3398" s="185" t="str">
        <f>IF(D3398="","",IF('CLAIM FORM'!$M$7="",0,IF(L3398=LIST!$A$78,0,IF('CLAIM FORM'!$M$7="R&amp;D",0,IF(E3398="",LIST!$A$75,IF(F3398=LIST!$F$30,0,IFERROR(((VLOOKUP(E3398,'TRAINING CODE'!B:D,3,FALSE)*MIN(D3398,8))),LIST!$A$76)))))))</f>
        <v/>
      </c>
      <c r="L3398" s="183" t="str">
        <f>IF(B3398="","",IF('CLAIM FORM'!$M$7="",LIST!$A$77,IFERROR(VLOOKUP(B3398,'PHR (Project Hourly Rate)'!B:G,6,FALSE),LIST!$A$78)))</f>
        <v/>
      </c>
    </row>
    <row r="3399" spans="1:12" ht="36" customHeight="1">
      <c r="A3399" s="184">
        <v>3397</v>
      </c>
      <c r="B3399" s="46"/>
      <c r="C3399" s="47"/>
      <c r="D3399" s="48"/>
      <c r="E3399" s="49"/>
      <c r="F3399" s="49"/>
      <c r="G3399" s="41" t="str">
        <f>IF(C3399="","",VLOOKUP(WEEKDAY(C3399),LIST!$A$15:$B$21,2,FALSE))</f>
        <v/>
      </c>
      <c r="H3399" s="42" t="str">
        <f>IF(B3399="","",IF(L3399=LIST!$A$80,LIST!$A$78,IF(L3399=LIST!$A$81,LIST!$A$78,IF(L3399=LIST!$A$82,LIST!$A$78,IF(IFERROR(VLOOKUP(B3399,'PHR (Project Hourly Rate)'!B:G,6,FALSE),LIST!$A$78)=0,LIST!$A$79,L3399)))))</f>
        <v/>
      </c>
      <c r="I3399" s="42" t="str">
        <f>IF(B3399="","",IF(L3399=LIST!$A$75,"",IF(K3399=LIST!$A$76,LIST!$A$76,IF(L3399=LIST!$A$77,"",IF(L3399=LIST!$A$78,"",IF(L3399=LIST!$A$80,"",IF(L3399=LIST!$A$72,"",IF(L3399=LIST!$A$73,"",IF(L3399=LIST!$A$81,"",IF(L3399=LIST!$A$82,"",IF(L3399=LIST!$A$79,"",IF(K3399=LIST!$A$75,LIST!$A$75,ROUND(J3399*L3399,2)))))))))))))</f>
        <v/>
      </c>
      <c r="J3399" s="43">
        <f>IF(D3399="",0,IF(K3399=LIST!$A$75,0,IF(K3399=LIST!$A$76,0,IF(K3399=LIST!$A$77,0,IF(K3399=LIST!$A$78,0,(MIN(D3399,8)-K3399))))))</f>
        <v>0</v>
      </c>
      <c r="K3399" s="185" t="str">
        <f>IF(D3399="","",IF('CLAIM FORM'!$M$7="",0,IF(L3399=LIST!$A$78,0,IF('CLAIM FORM'!$M$7="R&amp;D",0,IF(E3399="",LIST!$A$75,IF(F3399=LIST!$F$30,0,IFERROR(((VLOOKUP(E3399,'TRAINING CODE'!B:D,3,FALSE)*MIN(D3399,8))),LIST!$A$76)))))))</f>
        <v/>
      </c>
      <c r="L3399" s="183" t="str">
        <f>IF(B3399="","",IF('CLAIM FORM'!$M$7="",LIST!$A$77,IFERROR(VLOOKUP(B3399,'PHR (Project Hourly Rate)'!B:G,6,FALSE),LIST!$A$78)))</f>
        <v/>
      </c>
    </row>
    <row r="3400" spans="1:12" ht="36" customHeight="1">
      <c r="A3400" s="184">
        <v>3398</v>
      </c>
      <c r="B3400" s="46"/>
      <c r="C3400" s="47"/>
      <c r="D3400" s="48"/>
      <c r="E3400" s="49"/>
      <c r="F3400" s="49"/>
      <c r="G3400" s="41" t="str">
        <f>IF(C3400="","",VLOOKUP(WEEKDAY(C3400),LIST!$A$15:$B$21,2,FALSE))</f>
        <v/>
      </c>
      <c r="H3400" s="42" t="str">
        <f>IF(B3400="","",IF(L3400=LIST!$A$80,LIST!$A$78,IF(L3400=LIST!$A$81,LIST!$A$78,IF(L3400=LIST!$A$82,LIST!$A$78,IF(IFERROR(VLOOKUP(B3400,'PHR (Project Hourly Rate)'!B:G,6,FALSE),LIST!$A$78)=0,LIST!$A$79,L3400)))))</f>
        <v/>
      </c>
      <c r="I3400" s="42" t="str">
        <f>IF(B3400="","",IF(L3400=LIST!$A$75,"",IF(K3400=LIST!$A$76,LIST!$A$76,IF(L3400=LIST!$A$77,"",IF(L3400=LIST!$A$78,"",IF(L3400=LIST!$A$80,"",IF(L3400=LIST!$A$72,"",IF(L3400=LIST!$A$73,"",IF(L3400=LIST!$A$81,"",IF(L3400=LIST!$A$82,"",IF(L3400=LIST!$A$79,"",IF(K3400=LIST!$A$75,LIST!$A$75,ROUND(J3400*L3400,2)))))))))))))</f>
        <v/>
      </c>
      <c r="J3400" s="43">
        <f>IF(D3400="",0,IF(K3400=LIST!$A$75,0,IF(K3400=LIST!$A$76,0,IF(K3400=LIST!$A$77,0,IF(K3400=LIST!$A$78,0,(MIN(D3400,8)-K3400))))))</f>
        <v>0</v>
      </c>
      <c r="K3400" s="185" t="str">
        <f>IF(D3400="","",IF('CLAIM FORM'!$M$7="",0,IF(L3400=LIST!$A$78,0,IF('CLAIM FORM'!$M$7="R&amp;D",0,IF(E3400="",LIST!$A$75,IF(F3400=LIST!$F$30,0,IFERROR(((VLOOKUP(E3400,'TRAINING CODE'!B:D,3,FALSE)*MIN(D3400,8))),LIST!$A$76)))))))</f>
        <v/>
      </c>
      <c r="L3400" s="183" t="str">
        <f>IF(B3400="","",IF('CLAIM FORM'!$M$7="",LIST!$A$77,IFERROR(VLOOKUP(B3400,'PHR (Project Hourly Rate)'!B:G,6,FALSE),LIST!$A$78)))</f>
        <v/>
      </c>
    </row>
    <row r="3401" spans="1:12" ht="36" customHeight="1">
      <c r="A3401" s="184">
        <v>3399</v>
      </c>
      <c r="B3401" s="46"/>
      <c r="C3401" s="47"/>
      <c r="D3401" s="48"/>
      <c r="E3401" s="49"/>
      <c r="F3401" s="49"/>
      <c r="G3401" s="41" t="str">
        <f>IF(C3401="","",VLOOKUP(WEEKDAY(C3401),LIST!$A$15:$B$21,2,FALSE))</f>
        <v/>
      </c>
      <c r="H3401" s="42" t="str">
        <f>IF(B3401="","",IF(L3401=LIST!$A$80,LIST!$A$78,IF(L3401=LIST!$A$81,LIST!$A$78,IF(L3401=LIST!$A$82,LIST!$A$78,IF(IFERROR(VLOOKUP(B3401,'PHR (Project Hourly Rate)'!B:G,6,FALSE),LIST!$A$78)=0,LIST!$A$79,L3401)))))</f>
        <v/>
      </c>
      <c r="I3401" s="42" t="str">
        <f>IF(B3401="","",IF(L3401=LIST!$A$75,"",IF(K3401=LIST!$A$76,LIST!$A$76,IF(L3401=LIST!$A$77,"",IF(L3401=LIST!$A$78,"",IF(L3401=LIST!$A$80,"",IF(L3401=LIST!$A$72,"",IF(L3401=LIST!$A$73,"",IF(L3401=LIST!$A$81,"",IF(L3401=LIST!$A$82,"",IF(L3401=LIST!$A$79,"",IF(K3401=LIST!$A$75,LIST!$A$75,ROUND(J3401*L3401,2)))))))))))))</f>
        <v/>
      </c>
      <c r="J3401" s="43">
        <f>IF(D3401="",0,IF(K3401=LIST!$A$75,0,IF(K3401=LIST!$A$76,0,IF(K3401=LIST!$A$77,0,IF(K3401=LIST!$A$78,0,(MIN(D3401,8)-K3401))))))</f>
        <v>0</v>
      </c>
      <c r="K3401" s="185" t="str">
        <f>IF(D3401="","",IF('CLAIM FORM'!$M$7="",0,IF(L3401=LIST!$A$78,0,IF('CLAIM FORM'!$M$7="R&amp;D",0,IF(E3401="",LIST!$A$75,IF(F3401=LIST!$F$30,0,IFERROR(((VLOOKUP(E3401,'TRAINING CODE'!B:D,3,FALSE)*MIN(D3401,8))),LIST!$A$76)))))))</f>
        <v/>
      </c>
      <c r="L3401" s="183" t="str">
        <f>IF(B3401="","",IF('CLAIM FORM'!$M$7="",LIST!$A$77,IFERROR(VLOOKUP(B3401,'PHR (Project Hourly Rate)'!B:G,6,FALSE),LIST!$A$78)))</f>
        <v/>
      </c>
    </row>
    <row r="3402" spans="1:12" ht="36" customHeight="1">
      <c r="A3402" s="184">
        <v>3400</v>
      </c>
      <c r="B3402" s="46"/>
      <c r="C3402" s="47"/>
      <c r="D3402" s="48"/>
      <c r="E3402" s="49"/>
      <c r="F3402" s="49"/>
      <c r="G3402" s="41" t="str">
        <f>IF(C3402="","",VLOOKUP(WEEKDAY(C3402),LIST!$A$15:$B$21,2,FALSE))</f>
        <v/>
      </c>
      <c r="H3402" s="42" t="str">
        <f>IF(B3402="","",IF(L3402=LIST!$A$80,LIST!$A$78,IF(L3402=LIST!$A$81,LIST!$A$78,IF(L3402=LIST!$A$82,LIST!$A$78,IF(IFERROR(VLOOKUP(B3402,'PHR (Project Hourly Rate)'!B:G,6,FALSE),LIST!$A$78)=0,LIST!$A$79,L3402)))))</f>
        <v/>
      </c>
      <c r="I3402" s="42" t="str">
        <f>IF(B3402="","",IF(L3402=LIST!$A$75,"",IF(K3402=LIST!$A$76,LIST!$A$76,IF(L3402=LIST!$A$77,"",IF(L3402=LIST!$A$78,"",IF(L3402=LIST!$A$80,"",IF(L3402=LIST!$A$72,"",IF(L3402=LIST!$A$73,"",IF(L3402=LIST!$A$81,"",IF(L3402=LIST!$A$82,"",IF(L3402=LIST!$A$79,"",IF(K3402=LIST!$A$75,LIST!$A$75,ROUND(J3402*L3402,2)))))))))))))</f>
        <v/>
      </c>
      <c r="J3402" s="43">
        <f>IF(D3402="",0,IF(K3402=LIST!$A$75,0,IF(K3402=LIST!$A$76,0,IF(K3402=LIST!$A$77,0,IF(K3402=LIST!$A$78,0,(MIN(D3402,8)-K3402))))))</f>
        <v>0</v>
      </c>
      <c r="K3402" s="185" t="str">
        <f>IF(D3402="","",IF('CLAIM FORM'!$M$7="",0,IF(L3402=LIST!$A$78,0,IF('CLAIM FORM'!$M$7="R&amp;D",0,IF(E3402="",LIST!$A$75,IF(F3402=LIST!$F$30,0,IFERROR(((VLOOKUP(E3402,'TRAINING CODE'!B:D,3,FALSE)*MIN(D3402,8))),LIST!$A$76)))))))</f>
        <v/>
      </c>
      <c r="L3402" s="183" t="str">
        <f>IF(B3402="","",IF('CLAIM FORM'!$M$7="",LIST!$A$77,IFERROR(VLOOKUP(B3402,'PHR (Project Hourly Rate)'!B:G,6,FALSE),LIST!$A$78)))</f>
        <v/>
      </c>
    </row>
    <row r="3403" spans="1:12" ht="36" customHeight="1">
      <c r="A3403" s="184">
        <v>3401</v>
      </c>
      <c r="B3403" s="46"/>
      <c r="C3403" s="47"/>
      <c r="D3403" s="48"/>
      <c r="E3403" s="49"/>
      <c r="F3403" s="49"/>
      <c r="G3403" s="41" t="str">
        <f>IF(C3403="","",VLOOKUP(WEEKDAY(C3403),LIST!$A$15:$B$21,2,FALSE))</f>
        <v/>
      </c>
      <c r="H3403" s="42" t="str">
        <f>IF(B3403="","",IF(L3403=LIST!$A$80,LIST!$A$78,IF(L3403=LIST!$A$81,LIST!$A$78,IF(L3403=LIST!$A$82,LIST!$A$78,IF(IFERROR(VLOOKUP(B3403,'PHR (Project Hourly Rate)'!B:G,6,FALSE),LIST!$A$78)=0,LIST!$A$79,L3403)))))</f>
        <v/>
      </c>
      <c r="I3403" s="42" t="str">
        <f>IF(B3403="","",IF(L3403=LIST!$A$75,"",IF(K3403=LIST!$A$76,LIST!$A$76,IF(L3403=LIST!$A$77,"",IF(L3403=LIST!$A$78,"",IF(L3403=LIST!$A$80,"",IF(L3403=LIST!$A$72,"",IF(L3403=LIST!$A$73,"",IF(L3403=LIST!$A$81,"",IF(L3403=LIST!$A$82,"",IF(L3403=LIST!$A$79,"",IF(K3403=LIST!$A$75,LIST!$A$75,ROUND(J3403*L3403,2)))))))))))))</f>
        <v/>
      </c>
      <c r="J3403" s="43">
        <f>IF(D3403="",0,IF(K3403=LIST!$A$75,0,IF(K3403=LIST!$A$76,0,IF(K3403=LIST!$A$77,0,IF(K3403=LIST!$A$78,0,(MIN(D3403,8)-K3403))))))</f>
        <v>0</v>
      </c>
      <c r="K3403" s="185" t="str">
        <f>IF(D3403="","",IF('CLAIM FORM'!$M$7="",0,IF(L3403=LIST!$A$78,0,IF('CLAIM FORM'!$M$7="R&amp;D",0,IF(E3403="",LIST!$A$75,IF(F3403=LIST!$F$30,0,IFERROR(((VLOOKUP(E3403,'TRAINING CODE'!B:D,3,FALSE)*MIN(D3403,8))),LIST!$A$76)))))))</f>
        <v/>
      </c>
      <c r="L3403" s="183" t="str">
        <f>IF(B3403="","",IF('CLAIM FORM'!$M$7="",LIST!$A$77,IFERROR(VLOOKUP(B3403,'PHR (Project Hourly Rate)'!B:G,6,FALSE),LIST!$A$78)))</f>
        <v/>
      </c>
    </row>
    <row r="3404" spans="1:12" ht="36" customHeight="1">
      <c r="A3404" s="184">
        <v>3402</v>
      </c>
      <c r="B3404" s="46"/>
      <c r="C3404" s="47"/>
      <c r="D3404" s="48"/>
      <c r="E3404" s="49"/>
      <c r="F3404" s="49"/>
      <c r="G3404" s="41" t="str">
        <f>IF(C3404="","",VLOOKUP(WEEKDAY(C3404),LIST!$A$15:$B$21,2,FALSE))</f>
        <v/>
      </c>
      <c r="H3404" s="42" t="str">
        <f>IF(B3404="","",IF(L3404=LIST!$A$80,LIST!$A$78,IF(L3404=LIST!$A$81,LIST!$A$78,IF(L3404=LIST!$A$82,LIST!$A$78,IF(IFERROR(VLOOKUP(B3404,'PHR (Project Hourly Rate)'!B:G,6,FALSE),LIST!$A$78)=0,LIST!$A$79,L3404)))))</f>
        <v/>
      </c>
      <c r="I3404" s="42" t="str">
        <f>IF(B3404="","",IF(L3404=LIST!$A$75,"",IF(K3404=LIST!$A$76,LIST!$A$76,IF(L3404=LIST!$A$77,"",IF(L3404=LIST!$A$78,"",IF(L3404=LIST!$A$80,"",IF(L3404=LIST!$A$72,"",IF(L3404=LIST!$A$73,"",IF(L3404=LIST!$A$81,"",IF(L3404=LIST!$A$82,"",IF(L3404=LIST!$A$79,"",IF(K3404=LIST!$A$75,LIST!$A$75,ROUND(J3404*L3404,2)))))))))))))</f>
        <v/>
      </c>
      <c r="J3404" s="43">
        <f>IF(D3404="",0,IF(K3404=LIST!$A$75,0,IF(K3404=LIST!$A$76,0,IF(K3404=LIST!$A$77,0,IF(K3404=LIST!$A$78,0,(MIN(D3404,8)-K3404))))))</f>
        <v>0</v>
      </c>
      <c r="K3404" s="185" t="str">
        <f>IF(D3404="","",IF('CLAIM FORM'!$M$7="",0,IF(L3404=LIST!$A$78,0,IF('CLAIM FORM'!$M$7="R&amp;D",0,IF(E3404="",LIST!$A$75,IF(F3404=LIST!$F$30,0,IFERROR(((VLOOKUP(E3404,'TRAINING CODE'!B:D,3,FALSE)*MIN(D3404,8))),LIST!$A$76)))))))</f>
        <v/>
      </c>
      <c r="L3404" s="183" t="str">
        <f>IF(B3404="","",IF('CLAIM FORM'!$M$7="",LIST!$A$77,IFERROR(VLOOKUP(B3404,'PHR (Project Hourly Rate)'!B:G,6,FALSE),LIST!$A$78)))</f>
        <v/>
      </c>
    </row>
    <row r="3405" spans="1:12" ht="36" customHeight="1">
      <c r="A3405" s="184">
        <v>3403</v>
      </c>
      <c r="B3405" s="46"/>
      <c r="C3405" s="47"/>
      <c r="D3405" s="48"/>
      <c r="E3405" s="49"/>
      <c r="F3405" s="49"/>
      <c r="G3405" s="41" t="str">
        <f>IF(C3405="","",VLOOKUP(WEEKDAY(C3405),LIST!$A$15:$B$21,2,FALSE))</f>
        <v/>
      </c>
      <c r="H3405" s="42" t="str">
        <f>IF(B3405="","",IF(L3405=LIST!$A$80,LIST!$A$78,IF(L3405=LIST!$A$81,LIST!$A$78,IF(L3405=LIST!$A$82,LIST!$A$78,IF(IFERROR(VLOOKUP(B3405,'PHR (Project Hourly Rate)'!B:G,6,FALSE),LIST!$A$78)=0,LIST!$A$79,L3405)))))</f>
        <v/>
      </c>
      <c r="I3405" s="42" t="str">
        <f>IF(B3405="","",IF(L3405=LIST!$A$75,"",IF(K3405=LIST!$A$76,LIST!$A$76,IF(L3405=LIST!$A$77,"",IF(L3405=LIST!$A$78,"",IF(L3405=LIST!$A$80,"",IF(L3405=LIST!$A$72,"",IF(L3405=LIST!$A$73,"",IF(L3405=LIST!$A$81,"",IF(L3405=LIST!$A$82,"",IF(L3405=LIST!$A$79,"",IF(K3405=LIST!$A$75,LIST!$A$75,ROUND(J3405*L3405,2)))))))))))))</f>
        <v/>
      </c>
      <c r="J3405" s="43">
        <f>IF(D3405="",0,IF(K3405=LIST!$A$75,0,IF(K3405=LIST!$A$76,0,IF(K3405=LIST!$A$77,0,IF(K3405=LIST!$A$78,0,(MIN(D3405,8)-K3405))))))</f>
        <v>0</v>
      </c>
      <c r="K3405" s="185" t="str">
        <f>IF(D3405="","",IF('CLAIM FORM'!$M$7="",0,IF(L3405=LIST!$A$78,0,IF('CLAIM FORM'!$M$7="R&amp;D",0,IF(E3405="",LIST!$A$75,IF(F3405=LIST!$F$30,0,IFERROR(((VLOOKUP(E3405,'TRAINING CODE'!B:D,3,FALSE)*MIN(D3405,8))),LIST!$A$76)))))))</f>
        <v/>
      </c>
      <c r="L3405" s="183" t="str">
        <f>IF(B3405="","",IF('CLAIM FORM'!$M$7="",LIST!$A$77,IFERROR(VLOOKUP(B3405,'PHR (Project Hourly Rate)'!B:G,6,FALSE),LIST!$A$78)))</f>
        <v/>
      </c>
    </row>
    <row r="3406" spans="1:12" ht="36" customHeight="1">
      <c r="A3406" s="184">
        <v>3404</v>
      </c>
      <c r="B3406" s="46"/>
      <c r="C3406" s="47"/>
      <c r="D3406" s="48"/>
      <c r="E3406" s="49"/>
      <c r="F3406" s="49"/>
      <c r="G3406" s="41" t="str">
        <f>IF(C3406="","",VLOOKUP(WEEKDAY(C3406),LIST!$A$15:$B$21,2,FALSE))</f>
        <v/>
      </c>
      <c r="H3406" s="42" t="str">
        <f>IF(B3406="","",IF(L3406=LIST!$A$80,LIST!$A$78,IF(L3406=LIST!$A$81,LIST!$A$78,IF(L3406=LIST!$A$82,LIST!$A$78,IF(IFERROR(VLOOKUP(B3406,'PHR (Project Hourly Rate)'!B:G,6,FALSE),LIST!$A$78)=0,LIST!$A$79,L3406)))))</f>
        <v/>
      </c>
      <c r="I3406" s="42" t="str">
        <f>IF(B3406="","",IF(L3406=LIST!$A$75,"",IF(K3406=LIST!$A$76,LIST!$A$76,IF(L3406=LIST!$A$77,"",IF(L3406=LIST!$A$78,"",IF(L3406=LIST!$A$80,"",IF(L3406=LIST!$A$72,"",IF(L3406=LIST!$A$73,"",IF(L3406=LIST!$A$81,"",IF(L3406=LIST!$A$82,"",IF(L3406=LIST!$A$79,"",IF(K3406=LIST!$A$75,LIST!$A$75,ROUND(J3406*L3406,2)))))))))))))</f>
        <v/>
      </c>
      <c r="J3406" s="43">
        <f>IF(D3406="",0,IF(K3406=LIST!$A$75,0,IF(K3406=LIST!$A$76,0,IF(K3406=LIST!$A$77,0,IF(K3406=LIST!$A$78,0,(MIN(D3406,8)-K3406))))))</f>
        <v>0</v>
      </c>
      <c r="K3406" s="185" t="str">
        <f>IF(D3406="","",IF('CLAIM FORM'!$M$7="",0,IF(L3406=LIST!$A$78,0,IF('CLAIM FORM'!$M$7="R&amp;D",0,IF(E3406="",LIST!$A$75,IF(F3406=LIST!$F$30,0,IFERROR(((VLOOKUP(E3406,'TRAINING CODE'!B:D,3,FALSE)*MIN(D3406,8))),LIST!$A$76)))))))</f>
        <v/>
      </c>
      <c r="L3406" s="183" t="str">
        <f>IF(B3406="","",IF('CLAIM FORM'!$M$7="",LIST!$A$77,IFERROR(VLOOKUP(B3406,'PHR (Project Hourly Rate)'!B:G,6,FALSE),LIST!$A$78)))</f>
        <v/>
      </c>
    </row>
    <row r="3407" spans="1:12" ht="36" customHeight="1">
      <c r="A3407" s="184">
        <v>3405</v>
      </c>
      <c r="B3407" s="46"/>
      <c r="C3407" s="47"/>
      <c r="D3407" s="48"/>
      <c r="E3407" s="49"/>
      <c r="F3407" s="49"/>
      <c r="G3407" s="41" t="str">
        <f>IF(C3407="","",VLOOKUP(WEEKDAY(C3407),LIST!$A$15:$B$21,2,FALSE))</f>
        <v/>
      </c>
      <c r="H3407" s="42" t="str">
        <f>IF(B3407="","",IF(L3407=LIST!$A$80,LIST!$A$78,IF(L3407=LIST!$A$81,LIST!$A$78,IF(L3407=LIST!$A$82,LIST!$A$78,IF(IFERROR(VLOOKUP(B3407,'PHR (Project Hourly Rate)'!B:G,6,FALSE),LIST!$A$78)=0,LIST!$A$79,L3407)))))</f>
        <v/>
      </c>
      <c r="I3407" s="42" t="str">
        <f>IF(B3407="","",IF(L3407=LIST!$A$75,"",IF(K3407=LIST!$A$76,LIST!$A$76,IF(L3407=LIST!$A$77,"",IF(L3407=LIST!$A$78,"",IF(L3407=LIST!$A$80,"",IF(L3407=LIST!$A$72,"",IF(L3407=LIST!$A$73,"",IF(L3407=LIST!$A$81,"",IF(L3407=LIST!$A$82,"",IF(L3407=LIST!$A$79,"",IF(K3407=LIST!$A$75,LIST!$A$75,ROUND(J3407*L3407,2)))))))))))))</f>
        <v/>
      </c>
      <c r="J3407" s="43">
        <f>IF(D3407="",0,IF(K3407=LIST!$A$75,0,IF(K3407=LIST!$A$76,0,IF(K3407=LIST!$A$77,0,IF(K3407=LIST!$A$78,0,(MIN(D3407,8)-K3407))))))</f>
        <v>0</v>
      </c>
      <c r="K3407" s="185" t="str">
        <f>IF(D3407="","",IF('CLAIM FORM'!$M$7="",0,IF(L3407=LIST!$A$78,0,IF('CLAIM FORM'!$M$7="R&amp;D",0,IF(E3407="",LIST!$A$75,IF(F3407=LIST!$F$30,0,IFERROR(((VLOOKUP(E3407,'TRAINING CODE'!B:D,3,FALSE)*MIN(D3407,8))),LIST!$A$76)))))))</f>
        <v/>
      </c>
      <c r="L3407" s="183" t="str">
        <f>IF(B3407="","",IF('CLAIM FORM'!$M$7="",LIST!$A$77,IFERROR(VLOOKUP(B3407,'PHR (Project Hourly Rate)'!B:G,6,FALSE),LIST!$A$78)))</f>
        <v/>
      </c>
    </row>
    <row r="3408" spans="1:12" ht="36" customHeight="1">
      <c r="A3408" s="184">
        <v>3406</v>
      </c>
      <c r="B3408" s="46"/>
      <c r="C3408" s="47"/>
      <c r="D3408" s="48"/>
      <c r="E3408" s="49"/>
      <c r="F3408" s="49"/>
      <c r="G3408" s="41" t="str">
        <f>IF(C3408="","",VLOOKUP(WEEKDAY(C3408),LIST!$A$15:$B$21,2,FALSE))</f>
        <v/>
      </c>
      <c r="H3408" s="42" t="str">
        <f>IF(B3408="","",IF(L3408=LIST!$A$80,LIST!$A$78,IF(L3408=LIST!$A$81,LIST!$A$78,IF(L3408=LIST!$A$82,LIST!$A$78,IF(IFERROR(VLOOKUP(B3408,'PHR (Project Hourly Rate)'!B:G,6,FALSE),LIST!$A$78)=0,LIST!$A$79,L3408)))))</f>
        <v/>
      </c>
      <c r="I3408" s="42" t="str">
        <f>IF(B3408="","",IF(L3408=LIST!$A$75,"",IF(K3408=LIST!$A$76,LIST!$A$76,IF(L3408=LIST!$A$77,"",IF(L3408=LIST!$A$78,"",IF(L3408=LIST!$A$80,"",IF(L3408=LIST!$A$72,"",IF(L3408=LIST!$A$73,"",IF(L3408=LIST!$A$81,"",IF(L3408=LIST!$A$82,"",IF(L3408=LIST!$A$79,"",IF(K3408=LIST!$A$75,LIST!$A$75,ROUND(J3408*L3408,2)))))))))))))</f>
        <v/>
      </c>
      <c r="J3408" s="43">
        <f>IF(D3408="",0,IF(K3408=LIST!$A$75,0,IF(K3408=LIST!$A$76,0,IF(K3408=LIST!$A$77,0,IF(K3408=LIST!$A$78,0,(MIN(D3408,8)-K3408))))))</f>
        <v>0</v>
      </c>
      <c r="K3408" s="185" t="str">
        <f>IF(D3408="","",IF('CLAIM FORM'!$M$7="",0,IF(L3408=LIST!$A$78,0,IF('CLAIM FORM'!$M$7="R&amp;D",0,IF(E3408="",LIST!$A$75,IF(F3408=LIST!$F$30,0,IFERROR(((VLOOKUP(E3408,'TRAINING CODE'!B:D,3,FALSE)*MIN(D3408,8))),LIST!$A$76)))))))</f>
        <v/>
      </c>
      <c r="L3408" s="183" t="str">
        <f>IF(B3408="","",IF('CLAIM FORM'!$M$7="",LIST!$A$77,IFERROR(VLOOKUP(B3408,'PHR (Project Hourly Rate)'!B:G,6,FALSE),LIST!$A$78)))</f>
        <v/>
      </c>
    </row>
    <row r="3409" spans="1:12" ht="36" customHeight="1">
      <c r="A3409" s="184">
        <v>3407</v>
      </c>
      <c r="B3409" s="46"/>
      <c r="C3409" s="47"/>
      <c r="D3409" s="48"/>
      <c r="E3409" s="49"/>
      <c r="F3409" s="49"/>
      <c r="G3409" s="41" t="str">
        <f>IF(C3409="","",VLOOKUP(WEEKDAY(C3409),LIST!$A$15:$B$21,2,FALSE))</f>
        <v/>
      </c>
      <c r="H3409" s="42" t="str">
        <f>IF(B3409="","",IF(L3409=LIST!$A$80,LIST!$A$78,IF(L3409=LIST!$A$81,LIST!$A$78,IF(L3409=LIST!$A$82,LIST!$A$78,IF(IFERROR(VLOOKUP(B3409,'PHR (Project Hourly Rate)'!B:G,6,FALSE),LIST!$A$78)=0,LIST!$A$79,L3409)))))</f>
        <v/>
      </c>
      <c r="I3409" s="42" t="str">
        <f>IF(B3409="","",IF(L3409=LIST!$A$75,"",IF(K3409=LIST!$A$76,LIST!$A$76,IF(L3409=LIST!$A$77,"",IF(L3409=LIST!$A$78,"",IF(L3409=LIST!$A$80,"",IF(L3409=LIST!$A$72,"",IF(L3409=LIST!$A$73,"",IF(L3409=LIST!$A$81,"",IF(L3409=LIST!$A$82,"",IF(L3409=LIST!$A$79,"",IF(K3409=LIST!$A$75,LIST!$A$75,ROUND(J3409*L3409,2)))))))))))))</f>
        <v/>
      </c>
      <c r="J3409" s="43">
        <f>IF(D3409="",0,IF(K3409=LIST!$A$75,0,IF(K3409=LIST!$A$76,0,IF(K3409=LIST!$A$77,0,IF(K3409=LIST!$A$78,0,(MIN(D3409,8)-K3409))))))</f>
        <v>0</v>
      </c>
      <c r="K3409" s="185" t="str">
        <f>IF(D3409="","",IF('CLAIM FORM'!$M$7="",0,IF(L3409=LIST!$A$78,0,IF('CLAIM FORM'!$M$7="R&amp;D",0,IF(E3409="",LIST!$A$75,IF(F3409=LIST!$F$30,0,IFERROR(((VLOOKUP(E3409,'TRAINING CODE'!B:D,3,FALSE)*MIN(D3409,8))),LIST!$A$76)))))))</f>
        <v/>
      </c>
      <c r="L3409" s="183" t="str">
        <f>IF(B3409="","",IF('CLAIM FORM'!$M$7="",LIST!$A$77,IFERROR(VLOOKUP(B3409,'PHR (Project Hourly Rate)'!B:G,6,FALSE),LIST!$A$78)))</f>
        <v/>
      </c>
    </row>
    <row r="3410" spans="1:12" ht="36" customHeight="1">
      <c r="A3410" s="184">
        <v>3408</v>
      </c>
      <c r="B3410" s="46"/>
      <c r="C3410" s="47"/>
      <c r="D3410" s="48"/>
      <c r="E3410" s="49"/>
      <c r="F3410" s="49"/>
      <c r="G3410" s="41" t="str">
        <f>IF(C3410="","",VLOOKUP(WEEKDAY(C3410),LIST!$A$15:$B$21,2,FALSE))</f>
        <v/>
      </c>
      <c r="H3410" s="42" t="str">
        <f>IF(B3410="","",IF(L3410=LIST!$A$80,LIST!$A$78,IF(L3410=LIST!$A$81,LIST!$A$78,IF(L3410=LIST!$A$82,LIST!$A$78,IF(IFERROR(VLOOKUP(B3410,'PHR (Project Hourly Rate)'!B:G,6,FALSE),LIST!$A$78)=0,LIST!$A$79,L3410)))))</f>
        <v/>
      </c>
      <c r="I3410" s="42" t="str">
        <f>IF(B3410="","",IF(L3410=LIST!$A$75,"",IF(K3410=LIST!$A$76,LIST!$A$76,IF(L3410=LIST!$A$77,"",IF(L3410=LIST!$A$78,"",IF(L3410=LIST!$A$80,"",IF(L3410=LIST!$A$72,"",IF(L3410=LIST!$A$73,"",IF(L3410=LIST!$A$81,"",IF(L3410=LIST!$A$82,"",IF(L3410=LIST!$A$79,"",IF(K3410=LIST!$A$75,LIST!$A$75,ROUND(J3410*L3410,2)))))))))))))</f>
        <v/>
      </c>
      <c r="J3410" s="43">
        <f>IF(D3410="",0,IF(K3410=LIST!$A$75,0,IF(K3410=LIST!$A$76,0,IF(K3410=LIST!$A$77,0,IF(K3410=LIST!$A$78,0,(MIN(D3410,8)-K3410))))))</f>
        <v>0</v>
      </c>
      <c r="K3410" s="185" t="str">
        <f>IF(D3410="","",IF('CLAIM FORM'!$M$7="",0,IF(L3410=LIST!$A$78,0,IF('CLAIM FORM'!$M$7="R&amp;D",0,IF(E3410="",LIST!$A$75,IF(F3410=LIST!$F$30,0,IFERROR(((VLOOKUP(E3410,'TRAINING CODE'!B:D,3,FALSE)*MIN(D3410,8))),LIST!$A$76)))))))</f>
        <v/>
      </c>
      <c r="L3410" s="183" t="str">
        <f>IF(B3410="","",IF('CLAIM FORM'!$M$7="",LIST!$A$77,IFERROR(VLOOKUP(B3410,'PHR (Project Hourly Rate)'!B:G,6,FALSE),LIST!$A$78)))</f>
        <v/>
      </c>
    </row>
    <row r="3411" spans="1:12" ht="36" customHeight="1">
      <c r="A3411" s="184">
        <v>3409</v>
      </c>
      <c r="B3411" s="46"/>
      <c r="C3411" s="47"/>
      <c r="D3411" s="48"/>
      <c r="E3411" s="49"/>
      <c r="F3411" s="49"/>
      <c r="G3411" s="41" t="str">
        <f>IF(C3411="","",VLOOKUP(WEEKDAY(C3411),LIST!$A$15:$B$21,2,FALSE))</f>
        <v/>
      </c>
      <c r="H3411" s="42" t="str">
        <f>IF(B3411="","",IF(L3411=LIST!$A$80,LIST!$A$78,IF(L3411=LIST!$A$81,LIST!$A$78,IF(L3411=LIST!$A$82,LIST!$A$78,IF(IFERROR(VLOOKUP(B3411,'PHR (Project Hourly Rate)'!B:G,6,FALSE),LIST!$A$78)=0,LIST!$A$79,L3411)))))</f>
        <v/>
      </c>
      <c r="I3411" s="42" t="str">
        <f>IF(B3411="","",IF(L3411=LIST!$A$75,"",IF(K3411=LIST!$A$76,LIST!$A$76,IF(L3411=LIST!$A$77,"",IF(L3411=LIST!$A$78,"",IF(L3411=LIST!$A$80,"",IF(L3411=LIST!$A$72,"",IF(L3411=LIST!$A$73,"",IF(L3411=LIST!$A$81,"",IF(L3411=LIST!$A$82,"",IF(L3411=LIST!$A$79,"",IF(K3411=LIST!$A$75,LIST!$A$75,ROUND(J3411*L3411,2)))))))))))))</f>
        <v/>
      </c>
      <c r="J3411" s="43">
        <f>IF(D3411="",0,IF(K3411=LIST!$A$75,0,IF(K3411=LIST!$A$76,0,IF(K3411=LIST!$A$77,0,IF(K3411=LIST!$A$78,0,(MIN(D3411,8)-K3411))))))</f>
        <v>0</v>
      </c>
      <c r="K3411" s="185" t="str">
        <f>IF(D3411="","",IF('CLAIM FORM'!$M$7="",0,IF(L3411=LIST!$A$78,0,IF('CLAIM FORM'!$M$7="R&amp;D",0,IF(E3411="",LIST!$A$75,IF(F3411=LIST!$F$30,0,IFERROR(((VLOOKUP(E3411,'TRAINING CODE'!B:D,3,FALSE)*MIN(D3411,8))),LIST!$A$76)))))))</f>
        <v/>
      </c>
      <c r="L3411" s="183" t="str">
        <f>IF(B3411="","",IF('CLAIM FORM'!$M$7="",LIST!$A$77,IFERROR(VLOOKUP(B3411,'PHR (Project Hourly Rate)'!B:G,6,FALSE),LIST!$A$78)))</f>
        <v/>
      </c>
    </row>
    <row r="3412" spans="1:12" ht="36" customHeight="1">
      <c r="A3412" s="184">
        <v>3410</v>
      </c>
      <c r="B3412" s="46"/>
      <c r="C3412" s="47"/>
      <c r="D3412" s="48"/>
      <c r="E3412" s="49"/>
      <c r="F3412" s="49"/>
      <c r="G3412" s="41" t="str">
        <f>IF(C3412="","",VLOOKUP(WEEKDAY(C3412),LIST!$A$15:$B$21,2,FALSE))</f>
        <v/>
      </c>
      <c r="H3412" s="42" t="str">
        <f>IF(B3412="","",IF(L3412=LIST!$A$80,LIST!$A$78,IF(L3412=LIST!$A$81,LIST!$A$78,IF(L3412=LIST!$A$82,LIST!$A$78,IF(IFERROR(VLOOKUP(B3412,'PHR (Project Hourly Rate)'!B:G,6,FALSE),LIST!$A$78)=0,LIST!$A$79,L3412)))))</f>
        <v/>
      </c>
      <c r="I3412" s="42" t="str">
        <f>IF(B3412="","",IF(L3412=LIST!$A$75,"",IF(K3412=LIST!$A$76,LIST!$A$76,IF(L3412=LIST!$A$77,"",IF(L3412=LIST!$A$78,"",IF(L3412=LIST!$A$80,"",IF(L3412=LIST!$A$72,"",IF(L3412=LIST!$A$73,"",IF(L3412=LIST!$A$81,"",IF(L3412=LIST!$A$82,"",IF(L3412=LIST!$A$79,"",IF(K3412=LIST!$A$75,LIST!$A$75,ROUND(J3412*L3412,2)))))))))))))</f>
        <v/>
      </c>
      <c r="J3412" s="43">
        <f>IF(D3412="",0,IF(K3412=LIST!$A$75,0,IF(K3412=LIST!$A$76,0,IF(K3412=LIST!$A$77,0,IF(K3412=LIST!$A$78,0,(MIN(D3412,8)-K3412))))))</f>
        <v>0</v>
      </c>
      <c r="K3412" s="185" t="str">
        <f>IF(D3412="","",IF('CLAIM FORM'!$M$7="",0,IF(L3412=LIST!$A$78,0,IF('CLAIM FORM'!$M$7="R&amp;D",0,IF(E3412="",LIST!$A$75,IF(F3412=LIST!$F$30,0,IFERROR(((VLOOKUP(E3412,'TRAINING CODE'!B:D,3,FALSE)*MIN(D3412,8))),LIST!$A$76)))))))</f>
        <v/>
      </c>
      <c r="L3412" s="183" t="str">
        <f>IF(B3412="","",IF('CLAIM FORM'!$M$7="",LIST!$A$77,IFERROR(VLOOKUP(B3412,'PHR (Project Hourly Rate)'!B:G,6,FALSE),LIST!$A$78)))</f>
        <v/>
      </c>
    </row>
    <row r="3413" spans="1:12" ht="36" customHeight="1">
      <c r="A3413" s="184">
        <v>3411</v>
      </c>
      <c r="B3413" s="46"/>
      <c r="C3413" s="47"/>
      <c r="D3413" s="48"/>
      <c r="E3413" s="49"/>
      <c r="F3413" s="49"/>
      <c r="G3413" s="41" t="str">
        <f>IF(C3413="","",VLOOKUP(WEEKDAY(C3413),LIST!$A$15:$B$21,2,FALSE))</f>
        <v/>
      </c>
      <c r="H3413" s="42" t="str">
        <f>IF(B3413="","",IF(L3413=LIST!$A$80,LIST!$A$78,IF(L3413=LIST!$A$81,LIST!$A$78,IF(L3413=LIST!$A$82,LIST!$A$78,IF(IFERROR(VLOOKUP(B3413,'PHR (Project Hourly Rate)'!B:G,6,FALSE),LIST!$A$78)=0,LIST!$A$79,L3413)))))</f>
        <v/>
      </c>
      <c r="I3413" s="42" t="str">
        <f>IF(B3413="","",IF(L3413=LIST!$A$75,"",IF(K3413=LIST!$A$76,LIST!$A$76,IF(L3413=LIST!$A$77,"",IF(L3413=LIST!$A$78,"",IF(L3413=LIST!$A$80,"",IF(L3413=LIST!$A$72,"",IF(L3413=LIST!$A$73,"",IF(L3413=LIST!$A$81,"",IF(L3413=LIST!$A$82,"",IF(L3413=LIST!$A$79,"",IF(K3413=LIST!$A$75,LIST!$A$75,ROUND(J3413*L3413,2)))))))))))))</f>
        <v/>
      </c>
      <c r="J3413" s="43">
        <f>IF(D3413="",0,IF(K3413=LIST!$A$75,0,IF(K3413=LIST!$A$76,0,IF(K3413=LIST!$A$77,0,IF(K3413=LIST!$A$78,0,(MIN(D3413,8)-K3413))))))</f>
        <v>0</v>
      </c>
      <c r="K3413" s="185" t="str">
        <f>IF(D3413="","",IF('CLAIM FORM'!$M$7="",0,IF(L3413=LIST!$A$78,0,IF('CLAIM FORM'!$M$7="R&amp;D",0,IF(E3413="",LIST!$A$75,IF(F3413=LIST!$F$30,0,IFERROR(((VLOOKUP(E3413,'TRAINING CODE'!B:D,3,FALSE)*MIN(D3413,8))),LIST!$A$76)))))))</f>
        <v/>
      </c>
      <c r="L3413" s="183" t="str">
        <f>IF(B3413="","",IF('CLAIM FORM'!$M$7="",LIST!$A$77,IFERROR(VLOOKUP(B3413,'PHR (Project Hourly Rate)'!B:G,6,FALSE),LIST!$A$78)))</f>
        <v/>
      </c>
    </row>
    <row r="3414" spans="1:12" ht="36" customHeight="1">
      <c r="A3414" s="184">
        <v>3412</v>
      </c>
      <c r="B3414" s="46"/>
      <c r="C3414" s="47"/>
      <c r="D3414" s="48"/>
      <c r="E3414" s="49"/>
      <c r="F3414" s="49"/>
      <c r="G3414" s="41" t="str">
        <f>IF(C3414="","",VLOOKUP(WEEKDAY(C3414),LIST!$A$15:$B$21,2,FALSE))</f>
        <v/>
      </c>
      <c r="H3414" s="42" t="str">
        <f>IF(B3414="","",IF(L3414=LIST!$A$80,LIST!$A$78,IF(L3414=LIST!$A$81,LIST!$A$78,IF(L3414=LIST!$A$82,LIST!$A$78,IF(IFERROR(VLOOKUP(B3414,'PHR (Project Hourly Rate)'!B:G,6,FALSE),LIST!$A$78)=0,LIST!$A$79,L3414)))))</f>
        <v/>
      </c>
      <c r="I3414" s="42" t="str">
        <f>IF(B3414="","",IF(L3414=LIST!$A$75,"",IF(K3414=LIST!$A$76,LIST!$A$76,IF(L3414=LIST!$A$77,"",IF(L3414=LIST!$A$78,"",IF(L3414=LIST!$A$80,"",IF(L3414=LIST!$A$72,"",IF(L3414=LIST!$A$73,"",IF(L3414=LIST!$A$81,"",IF(L3414=LIST!$A$82,"",IF(L3414=LIST!$A$79,"",IF(K3414=LIST!$A$75,LIST!$A$75,ROUND(J3414*L3414,2)))))))))))))</f>
        <v/>
      </c>
      <c r="J3414" s="43">
        <f>IF(D3414="",0,IF(K3414=LIST!$A$75,0,IF(K3414=LIST!$A$76,0,IF(K3414=LIST!$A$77,0,IF(K3414=LIST!$A$78,0,(MIN(D3414,8)-K3414))))))</f>
        <v>0</v>
      </c>
      <c r="K3414" s="185" t="str">
        <f>IF(D3414="","",IF('CLAIM FORM'!$M$7="",0,IF(L3414=LIST!$A$78,0,IF('CLAIM FORM'!$M$7="R&amp;D",0,IF(E3414="",LIST!$A$75,IF(F3414=LIST!$F$30,0,IFERROR(((VLOOKUP(E3414,'TRAINING CODE'!B:D,3,FALSE)*MIN(D3414,8))),LIST!$A$76)))))))</f>
        <v/>
      </c>
      <c r="L3414" s="183" t="str">
        <f>IF(B3414="","",IF('CLAIM FORM'!$M$7="",LIST!$A$77,IFERROR(VLOOKUP(B3414,'PHR (Project Hourly Rate)'!B:G,6,FALSE),LIST!$A$78)))</f>
        <v/>
      </c>
    </row>
    <row r="3415" spans="1:12" ht="36" customHeight="1">
      <c r="A3415" s="184">
        <v>3413</v>
      </c>
      <c r="B3415" s="46"/>
      <c r="C3415" s="47"/>
      <c r="D3415" s="48"/>
      <c r="E3415" s="49"/>
      <c r="F3415" s="49"/>
      <c r="G3415" s="41" t="str">
        <f>IF(C3415="","",VLOOKUP(WEEKDAY(C3415),LIST!$A$15:$B$21,2,FALSE))</f>
        <v/>
      </c>
      <c r="H3415" s="42" t="str">
        <f>IF(B3415="","",IF(L3415=LIST!$A$80,LIST!$A$78,IF(L3415=LIST!$A$81,LIST!$A$78,IF(L3415=LIST!$A$82,LIST!$A$78,IF(IFERROR(VLOOKUP(B3415,'PHR (Project Hourly Rate)'!B:G,6,FALSE),LIST!$A$78)=0,LIST!$A$79,L3415)))))</f>
        <v/>
      </c>
      <c r="I3415" s="42" t="str">
        <f>IF(B3415="","",IF(L3415=LIST!$A$75,"",IF(K3415=LIST!$A$76,LIST!$A$76,IF(L3415=LIST!$A$77,"",IF(L3415=LIST!$A$78,"",IF(L3415=LIST!$A$80,"",IF(L3415=LIST!$A$72,"",IF(L3415=LIST!$A$73,"",IF(L3415=LIST!$A$81,"",IF(L3415=LIST!$A$82,"",IF(L3415=LIST!$A$79,"",IF(K3415=LIST!$A$75,LIST!$A$75,ROUND(J3415*L3415,2)))))))))))))</f>
        <v/>
      </c>
      <c r="J3415" s="43">
        <f>IF(D3415="",0,IF(K3415=LIST!$A$75,0,IF(K3415=LIST!$A$76,0,IF(K3415=LIST!$A$77,0,IF(K3415=LIST!$A$78,0,(MIN(D3415,8)-K3415))))))</f>
        <v>0</v>
      </c>
      <c r="K3415" s="185" t="str">
        <f>IF(D3415="","",IF('CLAIM FORM'!$M$7="",0,IF(L3415=LIST!$A$78,0,IF('CLAIM FORM'!$M$7="R&amp;D",0,IF(E3415="",LIST!$A$75,IF(F3415=LIST!$F$30,0,IFERROR(((VLOOKUP(E3415,'TRAINING CODE'!B:D,3,FALSE)*MIN(D3415,8))),LIST!$A$76)))))))</f>
        <v/>
      </c>
      <c r="L3415" s="183" t="str">
        <f>IF(B3415="","",IF('CLAIM FORM'!$M$7="",LIST!$A$77,IFERROR(VLOOKUP(B3415,'PHR (Project Hourly Rate)'!B:G,6,FALSE),LIST!$A$78)))</f>
        <v/>
      </c>
    </row>
    <row r="3416" spans="1:12" ht="36" customHeight="1">
      <c r="A3416" s="184">
        <v>3414</v>
      </c>
      <c r="B3416" s="46"/>
      <c r="C3416" s="47"/>
      <c r="D3416" s="48"/>
      <c r="E3416" s="49"/>
      <c r="F3416" s="49"/>
      <c r="G3416" s="41" t="str">
        <f>IF(C3416="","",VLOOKUP(WEEKDAY(C3416),LIST!$A$15:$B$21,2,FALSE))</f>
        <v/>
      </c>
      <c r="H3416" s="42" t="str">
        <f>IF(B3416="","",IF(L3416=LIST!$A$80,LIST!$A$78,IF(L3416=LIST!$A$81,LIST!$A$78,IF(L3416=LIST!$A$82,LIST!$A$78,IF(IFERROR(VLOOKUP(B3416,'PHR (Project Hourly Rate)'!B:G,6,FALSE),LIST!$A$78)=0,LIST!$A$79,L3416)))))</f>
        <v/>
      </c>
      <c r="I3416" s="42" t="str">
        <f>IF(B3416="","",IF(L3416=LIST!$A$75,"",IF(K3416=LIST!$A$76,LIST!$A$76,IF(L3416=LIST!$A$77,"",IF(L3416=LIST!$A$78,"",IF(L3416=LIST!$A$80,"",IF(L3416=LIST!$A$72,"",IF(L3416=LIST!$A$73,"",IF(L3416=LIST!$A$81,"",IF(L3416=LIST!$A$82,"",IF(L3416=LIST!$A$79,"",IF(K3416=LIST!$A$75,LIST!$A$75,ROUND(J3416*L3416,2)))))))))))))</f>
        <v/>
      </c>
      <c r="J3416" s="43">
        <f>IF(D3416="",0,IF(K3416=LIST!$A$75,0,IF(K3416=LIST!$A$76,0,IF(K3416=LIST!$A$77,0,IF(K3416=LIST!$A$78,0,(MIN(D3416,8)-K3416))))))</f>
        <v>0</v>
      </c>
      <c r="K3416" s="185" t="str">
        <f>IF(D3416="","",IF('CLAIM FORM'!$M$7="",0,IF(L3416=LIST!$A$78,0,IF('CLAIM FORM'!$M$7="R&amp;D",0,IF(E3416="",LIST!$A$75,IF(F3416=LIST!$F$30,0,IFERROR(((VLOOKUP(E3416,'TRAINING CODE'!B:D,3,FALSE)*MIN(D3416,8))),LIST!$A$76)))))))</f>
        <v/>
      </c>
      <c r="L3416" s="183" t="str">
        <f>IF(B3416="","",IF('CLAIM FORM'!$M$7="",LIST!$A$77,IFERROR(VLOOKUP(B3416,'PHR (Project Hourly Rate)'!B:G,6,FALSE),LIST!$A$78)))</f>
        <v/>
      </c>
    </row>
    <row r="3417" spans="1:12" ht="36" customHeight="1">
      <c r="A3417" s="184">
        <v>3415</v>
      </c>
      <c r="B3417" s="46"/>
      <c r="C3417" s="47"/>
      <c r="D3417" s="48"/>
      <c r="E3417" s="49"/>
      <c r="F3417" s="49"/>
      <c r="G3417" s="41" t="str">
        <f>IF(C3417="","",VLOOKUP(WEEKDAY(C3417),LIST!$A$15:$B$21,2,FALSE))</f>
        <v/>
      </c>
      <c r="H3417" s="42" t="str">
        <f>IF(B3417="","",IF(L3417=LIST!$A$80,LIST!$A$78,IF(L3417=LIST!$A$81,LIST!$A$78,IF(L3417=LIST!$A$82,LIST!$A$78,IF(IFERROR(VLOOKUP(B3417,'PHR (Project Hourly Rate)'!B:G,6,FALSE),LIST!$A$78)=0,LIST!$A$79,L3417)))))</f>
        <v/>
      </c>
      <c r="I3417" s="42" t="str">
        <f>IF(B3417="","",IF(L3417=LIST!$A$75,"",IF(K3417=LIST!$A$76,LIST!$A$76,IF(L3417=LIST!$A$77,"",IF(L3417=LIST!$A$78,"",IF(L3417=LIST!$A$80,"",IF(L3417=LIST!$A$72,"",IF(L3417=LIST!$A$73,"",IF(L3417=LIST!$A$81,"",IF(L3417=LIST!$A$82,"",IF(L3417=LIST!$A$79,"",IF(K3417=LIST!$A$75,LIST!$A$75,ROUND(J3417*L3417,2)))))))))))))</f>
        <v/>
      </c>
      <c r="J3417" s="43">
        <f>IF(D3417="",0,IF(K3417=LIST!$A$75,0,IF(K3417=LIST!$A$76,0,IF(K3417=LIST!$A$77,0,IF(K3417=LIST!$A$78,0,(MIN(D3417,8)-K3417))))))</f>
        <v>0</v>
      </c>
      <c r="K3417" s="185" t="str">
        <f>IF(D3417="","",IF('CLAIM FORM'!$M$7="",0,IF(L3417=LIST!$A$78,0,IF('CLAIM FORM'!$M$7="R&amp;D",0,IF(E3417="",LIST!$A$75,IF(F3417=LIST!$F$30,0,IFERROR(((VLOOKUP(E3417,'TRAINING CODE'!B:D,3,FALSE)*MIN(D3417,8))),LIST!$A$76)))))))</f>
        <v/>
      </c>
      <c r="L3417" s="183" t="str">
        <f>IF(B3417="","",IF('CLAIM FORM'!$M$7="",LIST!$A$77,IFERROR(VLOOKUP(B3417,'PHR (Project Hourly Rate)'!B:G,6,FALSE),LIST!$A$78)))</f>
        <v/>
      </c>
    </row>
    <row r="3418" spans="1:12" ht="36" customHeight="1">
      <c r="A3418" s="184">
        <v>3416</v>
      </c>
      <c r="B3418" s="46"/>
      <c r="C3418" s="47"/>
      <c r="D3418" s="48"/>
      <c r="E3418" s="49"/>
      <c r="F3418" s="49"/>
      <c r="G3418" s="41" t="str">
        <f>IF(C3418="","",VLOOKUP(WEEKDAY(C3418),LIST!$A$15:$B$21,2,FALSE))</f>
        <v/>
      </c>
      <c r="H3418" s="42" t="str">
        <f>IF(B3418="","",IF(L3418=LIST!$A$80,LIST!$A$78,IF(L3418=LIST!$A$81,LIST!$A$78,IF(L3418=LIST!$A$82,LIST!$A$78,IF(IFERROR(VLOOKUP(B3418,'PHR (Project Hourly Rate)'!B:G,6,FALSE),LIST!$A$78)=0,LIST!$A$79,L3418)))))</f>
        <v/>
      </c>
      <c r="I3418" s="42" t="str">
        <f>IF(B3418="","",IF(L3418=LIST!$A$75,"",IF(K3418=LIST!$A$76,LIST!$A$76,IF(L3418=LIST!$A$77,"",IF(L3418=LIST!$A$78,"",IF(L3418=LIST!$A$80,"",IF(L3418=LIST!$A$72,"",IF(L3418=LIST!$A$73,"",IF(L3418=LIST!$A$81,"",IF(L3418=LIST!$A$82,"",IF(L3418=LIST!$A$79,"",IF(K3418=LIST!$A$75,LIST!$A$75,ROUND(J3418*L3418,2)))))))))))))</f>
        <v/>
      </c>
      <c r="J3418" s="43">
        <f>IF(D3418="",0,IF(K3418=LIST!$A$75,0,IF(K3418=LIST!$A$76,0,IF(K3418=LIST!$A$77,0,IF(K3418=LIST!$A$78,0,(MIN(D3418,8)-K3418))))))</f>
        <v>0</v>
      </c>
      <c r="K3418" s="185" t="str">
        <f>IF(D3418="","",IF('CLAIM FORM'!$M$7="",0,IF(L3418=LIST!$A$78,0,IF('CLAIM FORM'!$M$7="R&amp;D",0,IF(E3418="",LIST!$A$75,IF(F3418=LIST!$F$30,0,IFERROR(((VLOOKUP(E3418,'TRAINING CODE'!B:D,3,FALSE)*MIN(D3418,8))),LIST!$A$76)))))))</f>
        <v/>
      </c>
      <c r="L3418" s="183" t="str">
        <f>IF(B3418="","",IF('CLAIM FORM'!$M$7="",LIST!$A$77,IFERROR(VLOOKUP(B3418,'PHR (Project Hourly Rate)'!B:G,6,FALSE),LIST!$A$78)))</f>
        <v/>
      </c>
    </row>
    <row r="3419" spans="1:12" ht="36" customHeight="1">
      <c r="A3419" s="184">
        <v>3417</v>
      </c>
      <c r="B3419" s="46"/>
      <c r="C3419" s="47"/>
      <c r="D3419" s="48"/>
      <c r="E3419" s="49"/>
      <c r="F3419" s="49"/>
      <c r="G3419" s="41" t="str">
        <f>IF(C3419="","",VLOOKUP(WEEKDAY(C3419),LIST!$A$15:$B$21,2,FALSE))</f>
        <v/>
      </c>
      <c r="H3419" s="42" t="str">
        <f>IF(B3419="","",IF(L3419=LIST!$A$80,LIST!$A$78,IF(L3419=LIST!$A$81,LIST!$A$78,IF(L3419=LIST!$A$82,LIST!$A$78,IF(IFERROR(VLOOKUP(B3419,'PHR (Project Hourly Rate)'!B:G,6,FALSE),LIST!$A$78)=0,LIST!$A$79,L3419)))))</f>
        <v/>
      </c>
      <c r="I3419" s="42" t="str">
        <f>IF(B3419="","",IF(L3419=LIST!$A$75,"",IF(K3419=LIST!$A$76,LIST!$A$76,IF(L3419=LIST!$A$77,"",IF(L3419=LIST!$A$78,"",IF(L3419=LIST!$A$80,"",IF(L3419=LIST!$A$72,"",IF(L3419=LIST!$A$73,"",IF(L3419=LIST!$A$81,"",IF(L3419=LIST!$A$82,"",IF(L3419=LIST!$A$79,"",IF(K3419=LIST!$A$75,LIST!$A$75,ROUND(J3419*L3419,2)))))))))))))</f>
        <v/>
      </c>
      <c r="J3419" s="43">
        <f>IF(D3419="",0,IF(K3419=LIST!$A$75,0,IF(K3419=LIST!$A$76,0,IF(K3419=LIST!$A$77,0,IF(K3419=LIST!$A$78,0,(MIN(D3419,8)-K3419))))))</f>
        <v>0</v>
      </c>
      <c r="K3419" s="185" t="str">
        <f>IF(D3419="","",IF('CLAIM FORM'!$M$7="",0,IF(L3419=LIST!$A$78,0,IF('CLAIM FORM'!$M$7="R&amp;D",0,IF(E3419="",LIST!$A$75,IF(F3419=LIST!$F$30,0,IFERROR(((VLOOKUP(E3419,'TRAINING CODE'!B:D,3,FALSE)*MIN(D3419,8))),LIST!$A$76)))))))</f>
        <v/>
      </c>
      <c r="L3419" s="183" t="str">
        <f>IF(B3419="","",IF('CLAIM FORM'!$M$7="",LIST!$A$77,IFERROR(VLOOKUP(B3419,'PHR (Project Hourly Rate)'!B:G,6,FALSE),LIST!$A$78)))</f>
        <v/>
      </c>
    </row>
    <row r="3420" spans="1:12" ht="36" customHeight="1">
      <c r="A3420" s="184">
        <v>3418</v>
      </c>
      <c r="B3420" s="46"/>
      <c r="C3420" s="47"/>
      <c r="D3420" s="48"/>
      <c r="E3420" s="49"/>
      <c r="F3420" s="49"/>
      <c r="G3420" s="41" t="str">
        <f>IF(C3420="","",VLOOKUP(WEEKDAY(C3420),LIST!$A$15:$B$21,2,FALSE))</f>
        <v/>
      </c>
      <c r="H3420" s="42" t="str">
        <f>IF(B3420="","",IF(L3420=LIST!$A$80,LIST!$A$78,IF(L3420=LIST!$A$81,LIST!$A$78,IF(L3420=LIST!$A$82,LIST!$A$78,IF(IFERROR(VLOOKUP(B3420,'PHR (Project Hourly Rate)'!B:G,6,FALSE),LIST!$A$78)=0,LIST!$A$79,L3420)))))</f>
        <v/>
      </c>
      <c r="I3420" s="42" t="str">
        <f>IF(B3420="","",IF(L3420=LIST!$A$75,"",IF(K3420=LIST!$A$76,LIST!$A$76,IF(L3420=LIST!$A$77,"",IF(L3420=LIST!$A$78,"",IF(L3420=LIST!$A$80,"",IF(L3420=LIST!$A$72,"",IF(L3420=LIST!$A$73,"",IF(L3420=LIST!$A$81,"",IF(L3420=LIST!$A$82,"",IF(L3420=LIST!$A$79,"",IF(K3420=LIST!$A$75,LIST!$A$75,ROUND(J3420*L3420,2)))))))))))))</f>
        <v/>
      </c>
      <c r="J3420" s="43">
        <f>IF(D3420="",0,IF(K3420=LIST!$A$75,0,IF(K3420=LIST!$A$76,0,IF(K3420=LIST!$A$77,0,IF(K3420=LIST!$A$78,0,(MIN(D3420,8)-K3420))))))</f>
        <v>0</v>
      </c>
      <c r="K3420" s="185" t="str">
        <f>IF(D3420="","",IF('CLAIM FORM'!$M$7="",0,IF(L3420=LIST!$A$78,0,IF('CLAIM FORM'!$M$7="R&amp;D",0,IF(E3420="",LIST!$A$75,IF(F3420=LIST!$F$30,0,IFERROR(((VLOOKUP(E3420,'TRAINING CODE'!B:D,3,FALSE)*MIN(D3420,8))),LIST!$A$76)))))))</f>
        <v/>
      </c>
      <c r="L3420" s="183" t="str">
        <f>IF(B3420="","",IF('CLAIM FORM'!$M$7="",LIST!$A$77,IFERROR(VLOOKUP(B3420,'PHR (Project Hourly Rate)'!B:G,6,FALSE),LIST!$A$78)))</f>
        <v/>
      </c>
    </row>
    <row r="3421" spans="1:12" ht="36" customHeight="1">
      <c r="A3421" s="184">
        <v>3419</v>
      </c>
      <c r="B3421" s="46"/>
      <c r="C3421" s="47"/>
      <c r="D3421" s="48"/>
      <c r="E3421" s="49"/>
      <c r="F3421" s="49"/>
      <c r="G3421" s="41" t="str">
        <f>IF(C3421="","",VLOOKUP(WEEKDAY(C3421),LIST!$A$15:$B$21,2,FALSE))</f>
        <v/>
      </c>
      <c r="H3421" s="42" t="str">
        <f>IF(B3421="","",IF(L3421=LIST!$A$80,LIST!$A$78,IF(L3421=LIST!$A$81,LIST!$A$78,IF(L3421=LIST!$A$82,LIST!$A$78,IF(IFERROR(VLOOKUP(B3421,'PHR (Project Hourly Rate)'!B:G,6,FALSE),LIST!$A$78)=0,LIST!$A$79,L3421)))))</f>
        <v/>
      </c>
      <c r="I3421" s="42" t="str">
        <f>IF(B3421="","",IF(L3421=LIST!$A$75,"",IF(K3421=LIST!$A$76,LIST!$A$76,IF(L3421=LIST!$A$77,"",IF(L3421=LIST!$A$78,"",IF(L3421=LIST!$A$80,"",IF(L3421=LIST!$A$72,"",IF(L3421=LIST!$A$73,"",IF(L3421=LIST!$A$81,"",IF(L3421=LIST!$A$82,"",IF(L3421=LIST!$A$79,"",IF(K3421=LIST!$A$75,LIST!$A$75,ROUND(J3421*L3421,2)))))))))))))</f>
        <v/>
      </c>
      <c r="J3421" s="43">
        <f>IF(D3421="",0,IF(K3421=LIST!$A$75,0,IF(K3421=LIST!$A$76,0,IF(K3421=LIST!$A$77,0,IF(K3421=LIST!$A$78,0,(MIN(D3421,8)-K3421))))))</f>
        <v>0</v>
      </c>
      <c r="K3421" s="185" t="str">
        <f>IF(D3421="","",IF('CLAIM FORM'!$M$7="",0,IF(L3421=LIST!$A$78,0,IF('CLAIM FORM'!$M$7="R&amp;D",0,IF(E3421="",LIST!$A$75,IF(F3421=LIST!$F$30,0,IFERROR(((VLOOKUP(E3421,'TRAINING CODE'!B:D,3,FALSE)*MIN(D3421,8))),LIST!$A$76)))))))</f>
        <v/>
      </c>
      <c r="L3421" s="183" t="str">
        <f>IF(B3421="","",IF('CLAIM FORM'!$M$7="",LIST!$A$77,IFERROR(VLOOKUP(B3421,'PHR (Project Hourly Rate)'!B:G,6,FALSE),LIST!$A$78)))</f>
        <v/>
      </c>
    </row>
    <row r="3422" spans="1:12" ht="36" customHeight="1">
      <c r="A3422" s="184">
        <v>3420</v>
      </c>
      <c r="B3422" s="46"/>
      <c r="C3422" s="47"/>
      <c r="D3422" s="48"/>
      <c r="E3422" s="49"/>
      <c r="F3422" s="49"/>
      <c r="G3422" s="41" t="str">
        <f>IF(C3422="","",VLOOKUP(WEEKDAY(C3422),LIST!$A$15:$B$21,2,FALSE))</f>
        <v/>
      </c>
      <c r="H3422" s="42" t="str">
        <f>IF(B3422="","",IF(L3422=LIST!$A$80,LIST!$A$78,IF(L3422=LIST!$A$81,LIST!$A$78,IF(L3422=LIST!$A$82,LIST!$A$78,IF(IFERROR(VLOOKUP(B3422,'PHR (Project Hourly Rate)'!B:G,6,FALSE),LIST!$A$78)=0,LIST!$A$79,L3422)))))</f>
        <v/>
      </c>
      <c r="I3422" s="42" t="str">
        <f>IF(B3422="","",IF(L3422=LIST!$A$75,"",IF(K3422=LIST!$A$76,LIST!$A$76,IF(L3422=LIST!$A$77,"",IF(L3422=LIST!$A$78,"",IF(L3422=LIST!$A$80,"",IF(L3422=LIST!$A$72,"",IF(L3422=LIST!$A$73,"",IF(L3422=LIST!$A$81,"",IF(L3422=LIST!$A$82,"",IF(L3422=LIST!$A$79,"",IF(K3422=LIST!$A$75,LIST!$A$75,ROUND(J3422*L3422,2)))))))))))))</f>
        <v/>
      </c>
      <c r="J3422" s="43">
        <f>IF(D3422="",0,IF(K3422=LIST!$A$75,0,IF(K3422=LIST!$A$76,0,IF(K3422=LIST!$A$77,0,IF(K3422=LIST!$A$78,0,(MIN(D3422,8)-K3422))))))</f>
        <v>0</v>
      </c>
      <c r="K3422" s="185" t="str">
        <f>IF(D3422="","",IF('CLAIM FORM'!$M$7="",0,IF(L3422=LIST!$A$78,0,IF('CLAIM FORM'!$M$7="R&amp;D",0,IF(E3422="",LIST!$A$75,IF(F3422=LIST!$F$30,0,IFERROR(((VLOOKUP(E3422,'TRAINING CODE'!B:D,3,FALSE)*MIN(D3422,8))),LIST!$A$76)))))))</f>
        <v/>
      </c>
      <c r="L3422" s="183" t="str">
        <f>IF(B3422="","",IF('CLAIM FORM'!$M$7="",LIST!$A$77,IFERROR(VLOOKUP(B3422,'PHR (Project Hourly Rate)'!B:G,6,FALSE),LIST!$A$78)))</f>
        <v/>
      </c>
    </row>
    <row r="3423" spans="1:12" ht="36" customHeight="1">
      <c r="A3423" s="184">
        <v>3421</v>
      </c>
      <c r="B3423" s="46"/>
      <c r="C3423" s="47"/>
      <c r="D3423" s="48"/>
      <c r="E3423" s="49"/>
      <c r="F3423" s="49"/>
      <c r="G3423" s="41" t="str">
        <f>IF(C3423="","",VLOOKUP(WEEKDAY(C3423),LIST!$A$15:$B$21,2,FALSE))</f>
        <v/>
      </c>
      <c r="H3423" s="42" t="str">
        <f>IF(B3423="","",IF(L3423=LIST!$A$80,LIST!$A$78,IF(L3423=LIST!$A$81,LIST!$A$78,IF(L3423=LIST!$A$82,LIST!$A$78,IF(IFERROR(VLOOKUP(B3423,'PHR (Project Hourly Rate)'!B:G,6,FALSE),LIST!$A$78)=0,LIST!$A$79,L3423)))))</f>
        <v/>
      </c>
      <c r="I3423" s="42" t="str">
        <f>IF(B3423="","",IF(L3423=LIST!$A$75,"",IF(K3423=LIST!$A$76,LIST!$A$76,IF(L3423=LIST!$A$77,"",IF(L3423=LIST!$A$78,"",IF(L3423=LIST!$A$80,"",IF(L3423=LIST!$A$72,"",IF(L3423=LIST!$A$73,"",IF(L3423=LIST!$A$81,"",IF(L3423=LIST!$A$82,"",IF(L3423=LIST!$A$79,"",IF(K3423=LIST!$A$75,LIST!$A$75,ROUND(J3423*L3423,2)))))))))))))</f>
        <v/>
      </c>
      <c r="J3423" s="43">
        <f>IF(D3423="",0,IF(K3423=LIST!$A$75,0,IF(K3423=LIST!$A$76,0,IF(K3423=LIST!$A$77,0,IF(K3423=LIST!$A$78,0,(MIN(D3423,8)-K3423))))))</f>
        <v>0</v>
      </c>
      <c r="K3423" s="185" t="str">
        <f>IF(D3423="","",IF('CLAIM FORM'!$M$7="",0,IF(L3423=LIST!$A$78,0,IF('CLAIM FORM'!$M$7="R&amp;D",0,IF(E3423="",LIST!$A$75,IF(F3423=LIST!$F$30,0,IFERROR(((VLOOKUP(E3423,'TRAINING CODE'!B:D,3,FALSE)*MIN(D3423,8))),LIST!$A$76)))))))</f>
        <v/>
      </c>
      <c r="L3423" s="183" t="str">
        <f>IF(B3423="","",IF('CLAIM FORM'!$M$7="",LIST!$A$77,IFERROR(VLOOKUP(B3423,'PHR (Project Hourly Rate)'!B:G,6,FALSE),LIST!$A$78)))</f>
        <v/>
      </c>
    </row>
    <row r="3424" spans="1:12" ht="36" customHeight="1">
      <c r="A3424" s="184">
        <v>3422</v>
      </c>
      <c r="B3424" s="46"/>
      <c r="C3424" s="47"/>
      <c r="D3424" s="48"/>
      <c r="E3424" s="49"/>
      <c r="F3424" s="49"/>
      <c r="G3424" s="41" t="str">
        <f>IF(C3424="","",VLOOKUP(WEEKDAY(C3424),LIST!$A$15:$B$21,2,FALSE))</f>
        <v/>
      </c>
      <c r="H3424" s="42" t="str">
        <f>IF(B3424="","",IF(L3424=LIST!$A$80,LIST!$A$78,IF(L3424=LIST!$A$81,LIST!$A$78,IF(L3424=LIST!$A$82,LIST!$A$78,IF(IFERROR(VLOOKUP(B3424,'PHR (Project Hourly Rate)'!B:G,6,FALSE),LIST!$A$78)=0,LIST!$A$79,L3424)))))</f>
        <v/>
      </c>
      <c r="I3424" s="42" t="str">
        <f>IF(B3424="","",IF(L3424=LIST!$A$75,"",IF(K3424=LIST!$A$76,LIST!$A$76,IF(L3424=LIST!$A$77,"",IF(L3424=LIST!$A$78,"",IF(L3424=LIST!$A$80,"",IF(L3424=LIST!$A$72,"",IF(L3424=LIST!$A$73,"",IF(L3424=LIST!$A$81,"",IF(L3424=LIST!$A$82,"",IF(L3424=LIST!$A$79,"",IF(K3424=LIST!$A$75,LIST!$A$75,ROUND(J3424*L3424,2)))))))))))))</f>
        <v/>
      </c>
      <c r="J3424" s="43">
        <f>IF(D3424="",0,IF(K3424=LIST!$A$75,0,IF(K3424=LIST!$A$76,0,IF(K3424=LIST!$A$77,0,IF(K3424=LIST!$A$78,0,(MIN(D3424,8)-K3424))))))</f>
        <v>0</v>
      </c>
      <c r="K3424" s="185" t="str">
        <f>IF(D3424="","",IF('CLAIM FORM'!$M$7="",0,IF(L3424=LIST!$A$78,0,IF('CLAIM FORM'!$M$7="R&amp;D",0,IF(E3424="",LIST!$A$75,IF(F3424=LIST!$F$30,0,IFERROR(((VLOOKUP(E3424,'TRAINING CODE'!B:D,3,FALSE)*MIN(D3424,8))),LIST!$A$76)))))))</f>
        <v/>
      </c>
      <c r="L3424" s="183" t="str">
        <f>IF(B3424="","",IF('CLAIM FORM'!$M$7="",LIST!$A$77,IFERROR(VLOOKUP(B3424,'PHR (Project Hourly Rate)'!B:G,6,FALSE),LIST!$A$78)))</f>
        <v/>
      </c>
    </row>
    <row r="3425" spans="1:12" ht="36" customHeight="1">
      <c r="A3425" s="184">
        <v>3423</v>
      </c>
      <c r="B3425" s="46"/>
      <c r="C3425" s="47"/>
      <c r="D3425" s="48"/>
      <c r="E3425" s="49"/>
      <c r="F3425" s="49"/>
      <c r="G3425" s="41" t="str">
        <f>IF(C3425="","",VLOOKUP(WEEKDAY(C3425),LIST!$A$15:$B$21,2,FALSE))</f>
        <v/>
      </c>
      <c r="H3425" s="42" t="str">
        <f>IF(B3425="","",IF(L3425=LIST!$A$80,LIST!$A$78,IF(L3425=LIST!$A$81,LIST!$A$78,IF(L3425=LIST!$A$82,LIST!$A$78,IF(IFERROR(VLOOKUP(B3425,'PHR (Project Hourly Rate)'!B:G,6,FALSE),LIST!$A$78)=0,LIST!$A$79,L3425)))))</f>
        <v/>
      </c>
      <c r="I3425" s="42" t="str">
        <f>IF(B3425="","",IF(L3425=LIST!$A$75,"",IF(K3425=LIST!$A$76,LIST!$A$76,IF(L3425=LIST!$A$77,"",IF(L3425=LIST!$A$78,"",IF(L3425=LIST!$A$80,"",IF(L3425=LIST!$A$72,"",IF(L3425=LIST!$A$73,"",IF(L3425=LIST!$A$81,"",IF(L3425=LIST!$A$82,"",IF(L3425=LIST!$A$79,"",IF(K3425=LIST!$A$75,LIST!$A$75,ROUND(J3425*L3425,2)))))))))))))</f>
        <v/>
      </c>
      <c r="J3425" s="43">
        <f>IF(D3425="",0,IF(K3425=LIST!$A$75,0,IF(K3425=LIST!$A$76,0,IF(K3425=LIST!$A$77,0,IF(K3425=LIST!$A$78,0,(MIN(D3425,8)-K3425))))))</f>
        <v>0</v>
      </c>
      <c r="K3425" s="185" t="str">
        <f>IF(D3425="","",IF('CLAIM FORM'!$M$7="",0,IF(L3425=LIST!$A$78,0,IF('CLAIM FORM'!$M$7="R&amp;D",0,IF(E3425="",LIST!$A$75,IF(F3425=LIST!$F$30,0,IFERROR(((VLOOKUP(E3425,'TRAINING CODE'!B:D,3,FALSE)*MIN(D3425,8))),LIST!$A$76)))))))</f>
        <v/>
      </c>
      <c r="L3425" s="183" t="str">
        <f>IF(B3425="","",IF('CLAIM FORM'!$M$7="",LIST!$A$77,IFERROR(VLOOKUP(B3425,'PHR (Project Hourly Rate)'!B:G,6,FALSE),LIST!$A$78)))</f>
        <v/>
      </c>
    </row>
    <row r="3426" spans="1:12" ht="36" customHeight="1">
      <c r="A3426" s="184">
        <v>3424</v>
      </c>
      <c r="B3426" s="46"/>
      <c r="C3426" s="47"/>
      <c r="D3426" s="48"/>
      <c r="E3426" s="49"/>
      <c r="F3426" s="49"/>
      <c r="G3426" s="41" t="str">
        <f>IF(C3426="","",VLOOKUP(WEEKDAY(C3426),LIST!$A$15:$B$21,2,FALSE))</f>
        <v/>
      </c>
      <c r="H3426" s="42" t="str">
        <f>IF(B3426="","",IF(L3426=LIST!$A$80,LIST!$A$78,IF(L3426=LIST!$A$81,LIST!$A$78,IF(L3426=LIST!$A$82,LIST!$A$78,IF(IFERROR(VLOOKUP(B3426,'PHR (Project Hourly Rate)'!B:G,6,FALSE),LIST!$A$78)=0,LIST!$A$79,L3426)))))</f>
        <v/>
      </c>
      <c r="I3426" s="42" t="str">
        <f>IF(B3426="","",IF(L3426=LIST!$A$75,"",IF(K3426=LIST!$A$76,LIST!$A$76,IF(L3426=LIST!$A$77,"",IF(L3426=LIST!$A$78,"",IF(L3426=LIST!$A$80,"",IF(L3426=LIST!$A$72,"",IF(L3426=LIST!$A$73,"",IF(L3426=LIST!$A$81,"",IF(L3426=LIST!$A$82,"",IF(L3426=LIST!$A$79,"",IF(K3426=LIST!$A$75,LIST!$A$75,ROUND(J3426*L3426,2)))))))))))))</f>
        <v/>
      </c>
      <c r="J3426" s="43">
        <f>IF(D3426="",0,IF(K3426=LIST!$A$75,0,IF(K3426=LIST!$A$76,0,IF(K3426=LIST!$A$77,0,IF(K3426=LIST!$A$78,0,(MIN(D3426,8)-K3426))))))</f>
        <v>0</v>
      </c>
      <c r="K3426" s="185" t="str">
        <f>IF(D3426="","",IF('CLAIM FORM'!$M$7="",0,IF(L3426=LIST!$A$78,0,IF('CLAIM FORM'!$M$7="R&amp;D",0,IF(E3426="",LIST!$A$75,IF(F3426=LIST!$F$30,0,IFERROR(((VLOOKUP(E3426,'TRAINING CODE'!B:D,3,FALSE)*MIN(D3426,8))),LIST!$A$76)))))))</f>
        <v/>
      </c>
      <c r="L3426" s="183" t="str">
        <f>IF(B3426="","",IF('CLAIM FORM'!$M$7="",LIST!$A$77,IFERROR(VLOOKUP(B3426,'PHR (Project Hourly Rate)'!B:G,6,FALSE),LIST!$A$78)))</f>
        <v/>
      </c>
    </row>
    <row r="3427" spans="1:12" ht="36" customHeight="1">
      <c r="A3427" s="184">
        <v>3425</v>
      </c>
      <c r="B3427" s="46"/>
      <c r="C3427" s="47"/>
      <c r="D3427" s="48"/>
      <c r="E3427" s="49"/>
      <c r="F3427" s="49"/>
      <c r="G3427" s="41" t="str">
        <f>IF(C3427="","",VLOOKUP(WEEKDAY(C3427),LIST!$A$15:$B$21,2,FALSE))</f>
        <v/>
      </c>
      <c r="H3427" s="42" t="str">
        <f>IF(B3427="","",IF(L3427=LIST!$A$80,LIST!$A$78,IF(L3427=LIST!$A$81,LIST!$A$78,IF(L3427=LIST!$A$82,LIST!$A$78,IF(IFERROR(VLOOKUP(B3427,'PHR (Project Hourly Rate)'!B:G,6,FALSE),LIST!$A$78)=0,LIST!$A$79,L3427)))))</f>
        <v/>
      </c>
      <c r="I3427" s="42" t="str">
        <f>IF(B3427="","",IF(L3427=LIST!$A$75,"",IF(K3427=LIST!$A$76,LIST!$A$76,IF(L3427=LIST!$A$77,"",IF(L3427=LIST!$A$78,"",IF(L3427=LIST!$A$80,"",IF(L3427=LIST!$A$72,"",IF(L3427=LIST!$A$73,"",IF(L3427=LIST!$A$81,"",IF(L3427=LIST!$A$82,"",IF(L3427=LIST!$A$79,"",IF(K3427=LIST!$A$75,LIST!$A$75,ROUND(J3427*L3427,2)))))))))))))</f>
        <v/>
      </c>
      <c r="J3427" s="43">
        <f>IF(D3427="",0,IF(K3427=LIST!$A$75,0,IF(K3427=LIST!$A$76,0,IF(K3427=LIST!$A$77,0,IF(K3427=LIST!$A$78,0,(MIN(D3427,8)-K3427))))))</f>
        <v>0</v>
      </c>
      <c r="K3427" s="185" t="str">
        <f>IF(D3427="","",IF('CLAIM FORM'!$M$7="",0,IF(L3427=LIST!$A$78,0,IF('CLAIM FORM'!$M$7="R&amp;D",0,IF(E3427="",LIST!$A$75,IF(F3427=LIST!$F$30,0,IFERROR(((VLOOKUP(E3427,'TRAINING CODE'!B:D,3,FALSE)*MIN(D3427,8))),LIST!$A$76)))))))</f>
        <v/>
      </c>
      <c r="L3427" s="183" t="str">
        <f>IF(B3427="","",IF('CLAIM FORM'!$M$7="",LIST!$A$77,IFERROR(VLOOKUP(B3427,'PHR (Project Hourly Rate)'!B:G,6,FALSE),LIST!$A$78)))</f>
        <v/>
      </c>
    </row>
    <row r="3428" spans="1:12" ht="36" customHeight="1">
      <c r="A3428" s="184">
        <v>3426</v>
      </c>
      <c r="B3428" s="46"/>
      <c r="C3428" s="47"/>
      <c r="D3428" s="48"/>
      <c r="E3428" s="49"/>
      <c r="F3428" s="49"/>
      <c r="G3428" s="41" t="str">
        <f>IF(C3428="","",VLOOKUP(WEEKDAY(C3428),LIST!$A$15:$B$21,2,FALSE))</f>
        <v/>
      </c>
      <c r="H3428" s="42" t="str">
        <f>IF(B3428="","",IF(L3428=LIST!$A$80,LIST!$A$78,IF(L3428=LIST!$A$81,LIST!$A$78,IF(L3428=LIST!$A$82,LIST!$A$78,IF(IFERROR(VLOOKUP(B3428,'PHR (Project Hourly Rate)'!B:G,6,FALSE),LIST!$A$78)=0,LIST!$A$79,L3428)))))</f>
        <v/>
      </c>
      <c r="I3428" s="42" t="str">
        <f>IF(B3428="","",IF(L3428=LIST!$A$75,"",IF(K3428=LIST!$A$76,LIST!$A$76,IF(L3428=LIST!$A$77,"",IF(L3428=LIST!$A$78,"",IF(L3428=LIST!$A$80,"",IF(L3428=LIST!$A$72,"",IF(L3428=LIST!$A$73,"",IF(L3428=LIST!$A$81,"",IF(L3428=LIST!$A$82,"",IF(L3428=LIST!$A$79,"",IF(K3428=LIST!$A$75,LIST!$A$75,ROUND(J3428*L3428,2)))))))))))))</f>
        <v/>
      </c>
      <c r="J3428" s="43">
        <f>IF(D3428="",0,IF(K3428=LIST!$A$75,0,IF(K3428=LIST!$A$76,0,IF(K3428=LIST!$A$77,0,IF(K3428=LIST!$A$78,0,(MIN(D3428,8)-K3428))))))</f>
        <v>0</v>
      </c>
      <c r="K3428" s="185" t="str">
        <f>IF(D3428="","",IF('CLAIM FORM'!$M$7="",0,IF(L3428=LIST!$A$78,0,IF('CLAIM FORM'!$M$7="R&amp;D",0,IF(E3428="",LIST!$A$75,IF(F3428=LIST!$F$30,0,IFERROR(((VLOOKUP(E3428,'TRAINING CODE'!B:D,3,FALSE)*MIN(D3428,8))),LIST!$A$76)))))))</f>
        <v/>
      </c>
      <c r="L3428" s="183" t="str">
        <f>IF(B3428="","",IF('CLAIM FORM'!$M$7="",LIST!$A$77,IFERROR(VLOOKUP(B3428,'PHR (Project Hourly Rate)'!B:G,6,FALSE),LIST!$A$78)))</f>
        <v/>
      </c>
    </row>
    <row r="3429" spans="1:12" ht="36" customHeight="1">
      <c r="A3429" s="184">
        <v>3427</v>
      </c>
      <c r="B3429" s="46"/>
      <c r="C3429" s="47"/>
      <c r="D3429" s="48"/>
      <c r="E3429" s="49"/>
      <c r="F3429" s="49"/>
      <c r="G3429" s="41" t="str">
        <f>IF(C3429="","",VLOOKUP(WEEKDAY(C3429),LIST!$A$15:$B$21,2,FALSE))</f>
        <v/>
      </c>
      <c r="H3429" s="42" t="str">
        <f>IF(B3429="","",IF(L3429=LIST!$A$80,LIST!$A$78,IF(L3429=LIST!$A$81,LIST!$A$78,IF(L3429=LIST!$A$82,LIST!$A$78,IF(IFERROR(VLOOKUP(B3429,'PHR (Project Hourly Rate)'!B:G,6,FALSE),LIST!$A$78)=0,LIST!$A$79,L3429)))))</f>
        <v/>
      </c>
      <c r="I3429" s="42" t="str">
        <f>IF(B3429="","",IF(L3429=LIST!$A$75,"",IF(K3429=LIST!$A$76,LIST!$A$76,IF(L3429=LIST!$A$77,"",IF(L3429=LIST!$A$78,"",IF(L3429=LIST!$A$80,"",IF(L3429=LIST!$A$72,"",IF(L3429=LIST!$A$73,"",IF(L3429=LIST!$A$81,"",IF(L3429=LIST!$A$82,"",IF(L3429=LIST!$A$79,"",IF(K3429=LIST!$A$75,LIST!$A$75,ROUND(J3429*L3429,2)))))))))))))</f>
        <v/>
      </c>
      <c r="J3429" s="43">
        <f>IF(D3429="",0,IF(K3429=LIST!$A$75,0,IF(K3429=LIST!$A$76,0,IF(K3429=LIST!$A$77,0,IF(K3429=LIST!$A$78,0,(MIN(D3429,8)-K3429))))))</f>
        <v>0</v>
      </c>
      <c r="K3429" s="185" t="str">
        <f>IF(D3429="","",IF('CLAIM FORM'!$M$7="",0,IF(L3429=LIST!$A$78,0,IF('CLAIM FORM'!$M$7="R&amp;D",0,IF(E3429="",LIST!$A$75,IF(F3429=LIST!$F$30,0,IFERROR(((VLOOKUP(E3429,'TRAINING CODE'!B:D,3,FALSE)*MIN(D3429,8))),LIST!$A$76)))))))</f>
        <v/>
      </c>
      <c r="L3429" s="183" t="str">
        <f>IF(B3429="","",IF('CLAIM FORM'!$M$7="",LIST!$A$77,IFERROR(VLOOKUP(B3429,'PHR (Project Hourly Rate)'!B:G,6,FALSE),LIST!$A$78)))</f>
        <v/>
      </c>
    </row>
    <row r="3430" spans="1:12" ht="36" customHeight="1">
      <c r="A3430" s="184">
        <v>3428</v>
      </c>
      <c r="B3430" s="46"/>
      <c r="C3430" s="47"/>
      <c r="D3430" s="48"/>
      <c r="E3430" s="49"/>
      <c r="F3430" s="49"/>
      <c r="G3430" s="41" t="str">
        <f>IF(C3430="","",VLOOKUP(WEEKDAY(C3430),LIST!$A$15:$B$21,2,FALSE))</f>
        <v/>
      </c>
      <c r="H3430" s="42" t="str">
        <f>IF(B3430="","",IF(L3430=LIST!$A$80,LIST!$A$78,IF(L3430=LIST!$A$81,LIST!$A$78,IF(L3430=LIST!$A$82,LIST!$A$78,IF(IFERROR(VLOOKUP(B3430,'PHR (Project Hourly Rate)'!B:G,6,FALSE),LIST!$A$78)=0,LIST!$A$79,L3430)))))</f>
        <v/>
      </c>
      <c r="I3430" s="42" t="str">
        <f>IF(B3430="","",IF(L3430=LIST!$A$75,"",IF(K3430=LIST!$A$76,LIST!$A$76,IF(L3430=LIST!$A$77,"",IF(L3430=LIST!$A$78,"",IF(L3430=LIST!$A$80,"",IF(L3430=LIST!$A$72,"",IF(L3430=LIST!$A$73,"",IF(L3430=LIST!$A$81,"",IF(L3430=LIST!$A$82,"",IF(L3430=LIST!$A$79,"",IF(K3430=LIST!$A$75,LIST!$A$75,ROUND(J3430*L3430,2)))))))))))))</f>
        <v/>
      </c>
      <c r="J3430" s="43">
        <f>IF(D3430="",0,IF(K3430=LIST!$A$75,0,IF(K3430=LIST!$A$76,0,IF(K3430=LIST!$A$77,0,IF(K3430=LIST!$A$78,0,(MIN(D3430,8)-K3430))))))</f>
        <v>0</v>
      </c>
      <c r="K3430" s="185" t="str">
        <f>IF(D3430="","",IF('CLAIM FORM'!$M$7="",0,IF(L3430=LIST!$A$78,0,IF('CLAIM FORM'!$M$7="R&amp;D",0,IF(E3430="",LIST!$A$75,IF(F3430=LIST!$F$30,0,IFERROR(((VLOOKUP(E3430,'TRAINING CODE'!B:D,3,FALSE)*MIN(D3430,8))),LIST!$A$76)))))))</f>
        <v/>
      </c>
      <c r="L3430" s="183" t="str">
        <f>IF(B3430="","",IF('CLAIM FORM'!$M$7="",LIST!$A$77,IFERROR(VLOOKUP(B3430,'PHR (Project Hourly Rate)'!B:G,6,FALSE),LIST!$A$78)))</f>
        <v/>
      </c>
    </row>
    <row r="3431" spans="1:12" ht="36" customHeight="1">
      <c r="A3431" s="184">
        <v>3429</v>
      </c>
      <c r="B3431" s="46"/>
      <c r="C3431" s="47"/>
      <c r="D3431" s="48"/>
      <c r="E3431" s="49"/>
      <c r="F3431" s="49"/>
      <c r="G3431" s="41" t="str">
        <f>IF(C3431="","",VLOOKUP(WEEKDAY(C3431),LIST!$A$15:$B$21,2,FALSE))</f>
        <v/>
      </c>
      <c r="H3431" s="42" t="str">
        <f>IF(B3431="","",IF(L3431=LIST!$A$80,LIST!$A$78,IF(L3431=LIST!$A$81,LIST!$A$78,IF(L3431=LIST!$A$82,LIST!$A$78,IF(IFERROR(VLOOKUP(B3431,'PHR (Project Hourly Rate)'!B:G,6,FALSE),LIST!$A$78)=0,LIST!$A$79,L3431)))))</f>
        <v/>
      </c>
      <c r="I3431" s="42" t="str">
        <f>IF(B3431="","",IF(L3431=LIST!$A$75,"",IF(K3431=LIST!$A$76,LIST!$A$76,IF(L3431=LIST!$A$77,"",IF(L3431=LIST!$A$78,"",IF(L3431=LIST!$A$80,"",IF(L3431=LIST!$A$72,"",IF(L3431=LIST!$A$73,"",IF(L3431=LIST!$A$81,"",IF(L3431=LIST!$A$82,"",IF(L3431=LIST!$A$79,"",IF(K3431=LIST!$A$75,LIST!$A$75,ROUND(J3431*L3431,2)))))))))))))</f>
        <v/>
      </c>
      <c r="J3431" s="43">
        <f>IF(D3431="",0,IF(K3431=LIST!$A$75,0,IF(K3431=LIST!$A$76,0,IF(K3431=LIST!$A$77,0,IF(K3431=LIST!$A$78,0,(MIN(D3431,8)-K3431))))))</f>
        <v>0</v>
      </c>
      <c r="K3431" s="185" t="str">
        <f>IF(D3431="","",IF('CLAIM FORM'!$M$7="",0,IF(L3431=LIST!$A$78,0,IF('CLAIM FORM'!$M$7="R&amp;D",0,IF(E3431="",LIST!$A$75,IF(F3431=LIST!$F$30,0,IFERROR(((VLOOKUP(E3431,'TRAINING CODE'!B:D,3,FALSE)*MIN(D3431,8))),LIST!$A$76)))))))</f>
        <v/>
      </c>
      <c r="L3431" s="183" t="str">
        <f>IF(B3431="","",IF('CLAIM FORM'!$M$7="",LIST!$A$77,IFERROR(VLOOKUP(B3431,'PHR (Project Hourly Rate)'!B:G,6,FALSE),LIST!$A$78)))</f>
        <v/>
      </c>
    </row>
    <row r="3432" spans="1:12" ht="36" customHeight="1">
      <c r="A3432" s="184">
        <v>3430</v>
      </c>
      <c r="B3432" s="46"/>
      <c r="C3432" s="47"/>
      <c r="D3432" s="48"/>
      <c r="E3432" s="49"/>
      <c r="F3432" s="49"/>
      <c r="G3432" s="41" t="str">
        <f>IF(C3432="","",VLOOKUP(WEEKDAY(C3432),LIST!$A$15:$B$21,2,FALSE))</f>
        <v/>
      </c>
      <c r="H3432" s="42" t="str">
        <f>IF(B3432="","",IF(L3432=LIST!$A$80,LIST!$A$78,IF(L3432=LIST!$A$81,LIST!$A$78,IF(L3432=LIST!$A$82,LIST!$A$78,IF(IFERROR(VLOOKUP(B3432,'PHR (Project Hourly Rate)'!B:G,6,FALSE),LIST!$A$78)=0,LIST!$A$79,L3432)))))</f>
        <v/>
      </c>
      <c r="I3432" s="42" t="str">
        <f>IF(B3432="","",IF(L3432=LIST!$A$75,"",IF(K3432=LIST!$A$76,LIST!$A$76,IF(L3432=LIST!$A$77,"",IF(L3432=LIST!$A$78,"",IF(L3432=LIST!$A$80,"",IF(L3432=LIST!$A$72,"",IF(L3432=LIST!$A$73,"",IF(L3432=LIST!$A$81,"",IF(L3432=LIST!$A$82,"",IF(L3432=LIST!$A$79,"",IF(K3432=LIST!$A$75,LIST!$A$75,ROUND(J3432*L3432,2)))))))))))))</f>
        <v/>
      </c>
      <c r="J3432" s="43">
        <f>IF(D3432="",0,IF(K3432=LIST!$A$75,0,IF(K3432=LIST!$A$76,0,IF(K3432=LIST!$A$77,0,IF(K3432=LIST!$A$78,0,(MIN(D3432,8)-K3432))))))</f>
        <v>0</v>
      </c>
      <c r="K3432" s="185" t="str">
        <f>IF(D3432="","",IF('CLAIM FORM'!$M$7="",0,IF(L3432=LIST!$A$78,0,IF('CLAIM FORM'!$M$7="R&amp;D",0,IF(E3432="",LIST!$A$75,IF(F3432=LIST!$F$30,0,IFERROR(((VLOOKUP(E3432,'TRAINING CODE'!B:D,3,FALSE)*MIN(D3432,8))),LIST!$A$76)))))))</f>
        <v/>
      </c>
      <c r="L3432" s="183" t="str">
        <f>IF(B3432="","",IF('CLAIM FORM'!$M$7="",LIST!$A$77,IFERROR(VLOOKUP(B3432,'PHR (Project Hourly Rate)'!B:G,6,FALSE),LIST!$A$78)))</f>
        <v/>
      </c>
    </row>
    <row r="3433" spans="1:12" ht="36" customHeight="1">
      <c r="A3433" s="184">
        <v>3431</v>
      </c>
      <c r="B3433" s="46"/>
      <c r="C3433" s="47"/>
      <c r="D3433" s="48"/>
      <c r="E3433" s="49"/>
      <c r="F3433" s="49"/>
      <c r="G3433" s="41" t="str">
        <f>IF(C3433="","",VLOOKUP(WEEKDAY(C3433),LIST!$A$15:$B$21,2,FALSE))</f>
        <v/>
      </c>
      <c r="H3433" s="42" t="str">
        <f>IF(B3433="","",IF(L3433=LIST!$A$80,LIST!$A$78,IF(L3433=LIST!$A$81,LIST!$A$78,IF(L3433=LIST!$A$82,LIST!$A$78,IF(IFERROR(VLOOKUP(B3433,'PHR (Project Hourly Rate)'!B:G,6,FALSE),LIST!$A$78)=0,LIST!$A$79,L3433)))))</f>
        <v/>
      </c>
      <c r="I3433" s="42" t="str">
        <f>IF(B3433="","",IF(L3433=LIST!$A$75,"",IF(K3433=LIST!$A$76,LIST!$A$76,IF(L3433=LIST!$A$77,"",IF(L3433=LIST!$A$78,"",IF(L3433=LIST!$A$80,"",IF(L3433=LIST!$A$72,"",IF(L3433=LIST!$A$73,"",IF(L3433=LIST!$A$81,"",IF(L3433=LIST!$A$82,"",IF(L3433=LIST!$A$79,"",IF(K3433=LIST!$A$75,LIST!$A$75,ROUND(J3433*L3433,2)))))))))))))</f>
        <v/>
      </c>
      <c r="J3433" s="43">
        <f>IF(D3433="",0,IF(K3433=LIST!$A$75,0,IF(K3433=LIST!$A$76,0,IF(K3433=LIST!$A$77,0,IF(K3433=LIST!$A$78,0,(MIN(D3433,8)-K3433))))))</f>
        <v>0</v>
      </c>
      <c r="K3433" s="185" t="str">
        <f>IF(D3433="","",IF('CLAIM FORM'!$M$7="",0,IF(L3433=LIST!$A$78,0,IF('CLAIM FORM'!$M$7="R&amp;D",0,IF(E3433="",LIST!$A$75,IF(F3433=LIST!$F$30,0,IFERROR(((VLOOKUP(E3433,'TRAINING CODE'!B:D,3,FALSE)*MIN(D3433,8))),LIST!$A$76)))))))</f>
        <v/>
      </c>
      <c r="L3433" s="183" t="str">
        <f>IF(B3433="","",IF('CLAIM FORM'!$M$7="",LIST!$A$77,IFERROR(VLOOKUP(B3433,'PHR (Project Hourly Rate)'!B:G,6,FALSE),LIST!$A$78)))</f>
        <v/>
      </c>
    </row>
    <row r="3434" spans="1:12" ht="36" customHeight="1">
      <c r="A3434" s="184">
        <v>3432</v>
      </c>
      <c r="B3434" s="46"/>
      <c r="C3434" s="47"/>
      <c r="D3434" s="48"/>
      <c r="E3434" s="49"/>
      <c r="F3434" s="49"/>
      <c r="G3434" s="41" t="str">
        <f>IF(C3434="","",VLOOKUP(WEEKDAY(C3434),LIST!$A$15:$B$21,2,FALSE))</f>
        <v/>
      </c>
      <c r="H3434" s="42" t="str">
        <f>IF(B3434="","",IF(L3434=LIST!$A$80,LIST!$A$78,IF(L3434=LIST!$A$81,LIST!$A$78,IF(L3434=LIST!$A$82,LIST!$A$78,IF(IFERROR(VLOOKUP(B3434,'PHR (Project Hourly Rate)'!B:G,6,FALSE),LIST!$A$78)=0,LIST!$A$79,L3434)))))</f>
        <v/>
      </c>
      <c r="I3434" s="42" t="str">
        <f>IF(B3434="","",IF(L3434=LIST!$A$75,"",IF(K3434=LIST!$A$76,LIST!$A$76,IF(L3434=LIST!$A$77,"",IF(L3434=LIST!$A$78,"",IF(L3434=LIST!$A$80,"",IF(L3434=LIST!$A$72,"",IF(L3434=LIST!$A$73,"",IF(L3434=LIST!$A$81,"",IF(L3434=LIST!$A$82,"",IF(L3434=LIST!$A$79,"",IF(K3434=LIST!$A$75,LIST!$A$75,ROUND(J3434*L3434,2)))))))))))))</f>
        <v/>
      </c>
      <c r="J3434" s="43">
        <f>IF(D3434="",0,IF(K3434=LIST!$A$75,0,IF(K3434=LIST!$A$76,0,IF(K3434=LIST!$A$77,0,IF(K3434=LIST!$A$78,0,(MIN(D3434,8)-K3434))))))</f>
        <v>0</v>
      </c>
      <c r="K3434" s="185" t="str">
        <f>IF(D3434="","",IF('CLAIM FORM'!$M$7="",0,IF(L3434=LIST!$A$78,0,IF('CLAIM FORM'!$M$7="R&amp;D",0,IF(E3434="",LIST!$A$75,IF(F3434=LIST!$F$30,0,IFERROR(((VLOOKUP(E3434,'TRAINING CODE'!B:D,3,FALSE)*MIN(D3434,8))),LIST!$A$76)))))))</f>
        <v/>
      </c>
      <c r="L3434" s="183" t="str">
        <f>IF(B3434="","",IF('CLAIM FORM'!$M$7="",LIST!$A$77,IFERROR(VLOOKUP(B3434,'PHR (Project Hourly Rate)'!B:G,6,FALSE),LIST!$A$78)))</f>
        <v/>
      </c>
    </row>
    <row r="3435" spans="1:12" ht="36" customHeight="1">
      <c r="A3435" s="184">
        <v>3433</v>
      </c>
      <c r="B3435" s="46"/>
      <c r="C3435" s="47"/>
      <c r="D3435" s="48"/>
      <c r="E3435" s="49"/>
      <c r="F3435" s="49"/>
      <c r="G3435" s="41" t="str">
        <f>IF(C3435="","",VLOOKUP(WEEKDAY(C3435),LIST!$A$15:$B$21,2,FALSE))</f>
        <v/>
      </c>
      <c r="H3435" s="42" t="str">
        <f>IF(B3435="","",IF(L3435=LIST!$A$80,LIST!$A$78,IF(L3435=LIST!$A$81,LIST!$A$78,IF(L3435=LIST!$A$82,LIST!$A$78,IF(IFERROR(VLOOKUP(B3435,'PHR (Project Hourly Rate)'!B:G,6,FALSE),LIST!$A$78)=0,LIST!$A$79,L3435)))))</f>
        <v/>
      </c>
      <c r="I3435" s="42" t="str">
        <f>IF(B3435="","",IF(L3435=LIST!$A$75,"",IF(K3435=LIST!$A$76,LIST!$A$76,IF(L3435=LIST!$A$77,"",IF(L3435=LIST!$A$78,"",IF(L3435=LIST!$A$80,"",IF(L3435=LIST!$A$72,"",IF(L3435=LIST!$A$73,"",IF(L3435=LIST!$A$81,"",IF(L3435=LIST!$A$82,"",IF(L3435=LIST!$A$79,"",IF(K3435=LIST!$A$75,LIST!$A$75,ROUND(J3435*L3435,2)))))))))))))</f>
        <v/>
      </c>
      <c r="J3435" s="43">
        <f>IF(D3435="",0,IF(K3435=LIST!$A$75,0,IF(K3435=LIST!$A$76,0,IF(K3435=LIST!$A$77,0,IF(K3435=LIST!$A$78,0,(MIN(D3435,8)-K3435))))))</f>
        <v>0</v>
      </c>
      <c r="K3435" s="185" t="str">
        <f>IF(D3435="","",IF('CLAIM FORM'!$M$7="",0,IF(L3435=LIST!$A$78,0,IF('CLAIM FORM'!$M$7="R&amp;D",0,IF(E3435="",LIST!$A$75,IF(F3435=LIST!$F$30,0,IFERROR(((VLOOKUP(E3435,'TRAINING CODE'!B:D,3,FALSE)*MIN(D3435,8))),LIST!$A$76)))))))</f>
        <v/>
      </c>
      <c r="L3435" s="183" t="str">
        <f>IF(B3435="","",IF('CLAIM FORM'!$M$7="",LIST!$A$77,IFERROR(VLOOKUP(B3435,'PHR (Project Hourly Rate)'!B:G,6,FALSE),LIST!$A$78)))</f>
        <v/>
      </c>
    </row>
    <row r="3436" spans="1:12" ht="36" customHeight="1">
      <c r="A3436" s="184">
        <v>3434</v>
      </c>
      <c r="B3436" s="46"/>
      <c r="C3436" s="47"/>
      <c r="D3436" s="48"/>
      <c r="E3436" s="49"/>
      <c r="F3436" s="49"/>
      <c r="G3436" s="41" t="str">
        <f>IF(C3436="","",VLOOKUP(WEEKDAY(C3436),LIST!$A$15:$B$21,2,FALSE))</f>
        <v/>
      </c>
      <c r="H3436" s="42" t="str">
        <f>IF(B3436="","",IF(L3436=LIST!$A$80,LIST!$A$78,IF(L3436=LIST!$A$81,LIST!$A$78,IF(L3436=LIST!$A$82,LIST!$A$78,IF(IFERROR(VLOOKUP(B3436,'PHR (Project Hourly Rate)'!B:G,6,FALSE),LIST!$A$78)=0,LIST!$A$79,L3436)))))</f>
        <v/>
      </c>
      <c r="I3436" s="42" t="str">
        <f>IF(B3436="","",IF(L3436=LIST!$A$75,"",IF(K3436=LIST!$A$76,LIST!$A$76,IF(L3436=LIST!$A$77,"",IF(L3436=LIST!$A$78,"",IF(L3436=LIST!$A$80,"",IF(L3436=LIST!$A$72,"",IF(L3436=LIST!$A$73,"",IF(L3436=LIST!$A$81,"",IF(L3436=LIST!$A$82,"",IF(L3436=LIST!$A$79,"",IF(K3436=LIST!$A$75,LIST!$A$75,ROUND(J3436*L3436,2)))))))))))))</f>
        <v/>
      </c>
      <c r="J3436" s="43">
        <f>IF(D3436="",0,IF(K3436=LIST!$A$75,0,IF(K3436=LIST!$A$76,0,IF(K3436=LIST!$A$77,0,IF(K3436=LIST!$A$78,0,(MIN(D3436,8)-K3436))))))</f>
        <v>0</v>
      </c>
      <c r="K3436" s="185" t="str">
        <f>IF(D3436="","",IF('CLAIM FORM'!$M$7="",0,IF(L3436=LIST!$A$78,0,IF('CLAIM FORM'!$M$7="R&amp;D",0,IF(E3436="",LIST!$A$75,IF(F3436=LIST!$F$30,0,IFERROR(((VLOOKUP(E3436,'TRAINING CODE'!B:D,3,FALSE)*MIN(D3436,8))),LIST!$A$76)))))))</f>
        <v/>
      </c>
      <c r="L3436" s="183" t="str">
        <f>IF(B3436="","",IF('CLAIM FORM'!$M$7="",LIST!$A$77,IFERROR(VLOOKUP(B3436,'PHR (Project Hourly Rate)'!B:G,6,FALSE),LIST!$A$78)))</f>
        <v/>
      </c>
    </row>
    <row r="3437" spans="1:12" ht="36" customHeight="1">
      <c r="A3437" s="184">
        <v>3435</v>
      </c>
      <c r="B3437" s="46"/>
      <c r="C3437" s="47"/>
      <c r="D3437" s="48"/>
      <c r="E3437" s="49"/>
      <c r="F3437" s="49"/>
      <c r="G3437" s="41" t="str">
        <f>IF(C3437="","",VLOOKUP(WEEKDAY(C3437),LIST!$A$15:$B$21,2,FALSE))</f>
        <v/>
      </c>
      <c r="H3437" s="42" t="str">
        <f>IF(B3437="","",IF(L3437=LIST!$A$80,LIST!$A$78,IF(L3437=LIST!$A$81,LIST!$A$78,IF(L3437=LIST!$A$82,LIST!$A$78,IF(IFERROR(VLOOKUP(B3437,'PHR (Project Hourly Rate)'!B:G,6,FALSE),LIST!$A$78)=0,LIST!$A$79,L3437)))))</f>
        <v/>
      </c>
      <c r="I3437" s="42" t="str">
        <f>IF(B3437="","",IF(L3437=LIST!$A$75,"",IF(K3437=LIST!$A$76,LIST!$A$76,IF(L3437=LIST!$A$77,"",IF(L3437=LIST!$A$78,"",IF(L3437=LIST!$A$80,"",IF(L3437=LIST!$A$72,"",IF(L3437=LIST!$A$73,"",IF(L3437=LIST!$A$81,"",IF(L3437=LIST!$A$82,"",IF(L3437=LIST!$A$79,"",IF(K3437=LIST!$A$75,LIST!$A$75,ROUND(J3437*L3437,2)))))))))))))</f>
        <v/>
      </c>
      <c r="J3437" s="43">
        <f>IF(D3437="",0,IF(K3437=LIST!$A$75,0,IF(K3437=LIST!$A$76,0,IF(K3437=LIST!$A$77,0,IF(K3437=LIST!$A$78,0,(MIN(D3437,8)-K3437))))))</f>
        <v>0</v>
      </c>
      <c r="K3437" s="185" t="str">
        <f>IF(D3437="","",IF('CLAIM FORM'!$M$7="",0,IF(L3437=LIST!$A$78,0,IF('CLAIM FORM'!$M$7="R&amp;D",0,IF(E3437="",LIST!$A$75,IF(F3437=LIST!$F$30,0,IFERROR(((VLOOKUP(E3437,'TRAINING CODE'!B:D,3,FALSE)*MIN(D3437,8))),LIST!$A$76)))))))</f>
        <v/>
      </c>
      <c r="L3437" s="183" t="str">
        <f>IF(B3437="","",IF('CLAIM FORM'!$M$7="",LIST!$A$77,IFERROR(VLOOKUP(B3437,'PHR (Project Hourly Rate)'!B:G,6,FALSE),LIST!$A$78)))</f>
        <v/>
      </c>
    </row>
    <row r="3438" spans="1:12" ht="36" customHeight="1">
      <c r="A3438" s="184">
        <v>3436</v>
      </c>
      <c r="B3438" s="46"/>
      <c r="C3438" s="47"/>
      <c r="D3438" s="48"/>
      <c r="E3438" s="49"/>
      <c r="F3438" s="49"/>
      <c r="G3438" s="41" t="str">
        <f>IF(C3438="","",VLOOKUP(WEEKDAY(C3438),LIST!$A$15:$B$21,2,FALSE))</f>
        <v/>
      </c>
      <c r="H3438" s="42" t="str">
        <f>IF(B3438="","",IF(L3438=LIST!$A$80,LIST!$A$78,IF(L3438=LIST!$A$81,LIST!$A$78,IF(L3438=LIST!$A$82,LIST!$A$78,IF(IFERROR(VLOOKUP(B3438,'PHR (Project Hourly Rate)'!B:G,6,FALSE),LIST!$A$78)=0,LIST!$A$79,L3438)))))</f>
        <v/>
      </c>
      <c r="I3438" s="42" t="str">
        <f>IF(B3438="","",IF(L3438=LIST!$A$75,"",IF(K3438=LIST!$A$76,LIST!$A$76,IF(L3438=LIST!$A$77,"",IF(L3438=LIST!$A$78,"",IF(L3438=LIST!$A$80,"",IF(L3438=LIST!$A$72,"",IF(L3438=LIST!$A$73,"",IF(L3438=LIST!$A$81,"",IF(L3438=LIST!$A$82,"",IF(L3438=LIST!$A$79,"",IF(K3438=LIST!$A$75,LIST!$A$75,ROUND(J3438*L3438,2)))))))))))))</f>
        <v/>
      </c>
      <c r="J3438" s="43">
        <f>IF(D3438="",0,IF(K3438=LIST!$A$75,0,IF(K3438=LIST!$A$76,0,IF(K3438=LIST!$A$77,0,IF(K3438=LIST!$A$78,0,(MIN(D3438,8)-K3438))))))</f>
        <v>0</v>
      </c>
      <c r="K3438" s="185" t="str">
        <f>IF(D3438="","",IF('CLAIM FORM'!$M$7="",0,IF(L3438=LIST!$A$78,0,IF('CLAIM FORM'!$M$7="R&amp;D",0,IF(E3438="",LIST!$A$75,IF(F3438=LIST!$F$30,0,IFERROR(((VLOOKUP(E3438,'TRAINING CODE'!B:D,3,FALSE)*MIN(D3438,8))),LIST!$A$76)))))))</f>
        <v/>
      </c>
      <c r="L3438" s="183" t="str">
        <f>IF(B3438="","",IF('CLAIM FORM'!$M$7="",LIST!$A$77,IFERROR(VLOOKUP(B3438,'PHR (Project Hourly Rate)'!B:G,6,FALSE),LIST!$A$78)))</f>
        <v/>
      </c>
    </row>
    <row r="3439" spans="1:12" ht="36" customHeight="1">
      <c r="A3439" s="184">
        <v>3437</v>
      </c>
      <c r="B3439" s="46"/>
      <c r="C3439" s="47"/>
      <c r="D3439" s="48"/>
      <c r="E3439" s="49"/>
      <c r="F3439" s="49"/>
      <c r="G3439" s="41" t="str">
        <f>IF(C3439="","",VLOOKUP(WEEKDAY(C3439),LIST!$A$15:$B$21,2,FALSE))</f>
        <v/>
      </c>
      <c r="H3439" s="42" t="str">
        <f>IF(B3439="","",IF(L3439=LIST!$A$80,LIST!$A$78,IF(L3439=LIST!$A$81,LIST!$A$78,IF(L3439=LIST!$A$82,LIST!$A$78,IF(IFERROR(VLOOKUP(B3439,'PHR (Project Hourly Rate)'!B:G,6,FALSE),LIST!$A$78)=0,LIST!$A$79,L3439)))))</f>
        <v/>
      </c>
      <c r="I3439" s="42" t="str">
        <f>IF(B3439="","",IF(L3439=LIST!$A$75,"",IF(K3439=LIST!$A$76,LIST!$A$76,IF(L3439=LIST!$A$77,"",IF(L3439=LIST!$A$78,"",IF(L3439=LIST!$A$80,"",IF(L3439=LIST!$A$72,"",IF(L3439=LIST!$A$73,"",IF(L3439=LIST!$A$81,"",IF(L3439=LIST!$A$82,"",IF(L3439=LIST!$A$79,"",IF(K3439=LIST!$A$75,LIST!$A$75,ROUND(J3439*L3439,2)))))))))))))</f>
        <v/>
      </c>
      <c r="J3439" s="43">
        <f>IF(D3439="",0,IF(K3439=LIST!$A$75,0,IF(K3439=LIST!$A$76,0,IF(K3439=LIST!$A$77,0,IF(K3439=LIST!$A$78,0,(MIN(D3439,8)-K3439))))))</f>
        <v>0</v>
      </c>
      <c r="K3439" s="185" t="str">
        <f>IF(D3439="","",IF('CLAIM FORM'!$M$7="",0,IF(L3439=LIST!$A$78,0,IF('CLAIM FORM'!$M$7="R&amp;D",0,IF(E3439="",LIST!$A$75,IF(F3439=LIST!$F$30,0,IFERROR(((VLOOKUP(E3439,'TRAINING CODE'!B:D,3,FALSE)*MIN(D3439,8))),LIST!$A$76)))))))</f>
        <v/>
      </c>
      <c r="L3439" s="183" t="str">
        <f>IF(B3439="","",IF('CLAIM FORM'!$M$7="",LIST!$A$77,IFERROR(VLOOKUP(B3439,'PHR (Project Hourly Rate)'!B:G,6,FALSE),LIST!$A$78)))</f>
        <v/>
      </c>
    </row>
    <row r="3440" spans="1:12" ht="36" customHeight="1">
      <c r="A3440" s="184">
        <v>3438</v>
      </c>
      <c r="B3440" s="46"/>
      <c r="C3440" s="47"/>
      <c r="D3440" s="48"/>
      <c r="E3440" s="49"/>
      <c r="F3440" s="49"/>
      <c r="G3440" s="41" t="str">
        <f>IF(C3440="","",VLOOKUP(WEEKDAY(C3440),LIST!$A$15:$B$21,2,FALSE))</f>
        <v/>
      </c>
      <c r="H3440" s="42" t="str">
        <f>IF(B3440="","",IF(L3440=LIST!$A$80,LIST!$A$78,IF(L3440=LIST!$A$81,LIST!$A$78,IF(L3440=LIST!$A$82,LIST!$A$78,IF(IFERROR(VLOOKUP(B3440,'PHR (Project Hourly Rate)'!B:G,6,FALSE),LIST!$A$78)=0,LIST!$A$79,L3440)))))</f>
        <v/>
      </c>
      <c r="I3440" s="42" t="str">
        <f>IF(B3440="","",IF(L3440=LIST!$A$75,"",IF(K3440=LIST!$A$76,LIST!$A$76,IF(L3440=LIST!$A$77,"",IF(L3440=LIST!$A$78,"",IF(L3440=LIST!$A$80,"",IF(L3440=LIST!$A$72,"",IF(L3440=LIST!$A$73,"",IF(L3440=LIST!$A$81,"",IF(L3440=LIST!$A$82,"",IF(L3440=LIST!$A$79,"",IF(K3440=LIST!$A$75,LIST!$A$75,ROUND(J3440*L3440,2)))))))))))))</f>
        <v/>
      </c>
      <c r="J3440" s="43">
        <f>IF(D3440="",0,IF(K3440=LIST!$A$75,0,IF(K3440=LIST!$A$76,0,IF(K3440=LIST!$A$77,0,IF(K3440=LIST!$A$78,0,(MIN(D3440,8)-K3440))))))</f>
        <v>0</v>
      </c>
      <c r="K3440" s="185" t="str">
        <f>IF(D3440="","",IF('CLAIM FORM'!$M$7="",0,IF(L3440=LIST!$A$78,0,IF('CLAIM FORM'!$M$7="R&amp;D",0,IF(E3440="",LIST!$A$75,IF(F3440=LIST!$F$30,0,IFERROR(((VLOOKUP(E3440,'TRAINING CODE'!B:D,3,FALSE)*MIN(D3440,8))),LIST!$A$76)))))))</f>
        <v/>
      </c>
      <c r="L3440" s="183" t="str">
        <f>IF(B3440="","",IF('CLAIM FORM'!$M$7="",LIST!$A$77,IFERROR(VLOOKUP(B3440,'PHR (Project Hourly Rate)'!B:G,6,FALSE),LIST!$A$78)))</f>
        <v/>
      </c>
    </row>
    <row r="3441" spans="1:12" ht="36" customHeight="1">
      <c r="A3441" s="184">
        <v>3439</v>
      </c>
      <c r="B3441" s="46"/>
      <c r="C3441" s="47"/>
      <c r="D3441" s="48"/>
      <c r="E3441" s="49"/>
      <c r="F3441" s="49"/>
      <c r="G3441" s="41" t="str">
        <f>IF(C3441="","",VLOOKUP(WEEKDAY(C3441),LIST!$A$15:$B$21,2,FALSE))</f>
        <v/>
      </c>
      <c r="H3441" s="42" t="str">
        <f>IF(B3441="","",IF(L3441=LIST!$A$80,LIST!$A$78,IF(L3441=LIST!$A$81,LIST!$A$78,IF(L3441=LIST!$A$82,LIST!$A$78,IF(IFERROR(VLOOKUP(B3441,'PHR (Project Hourly Rate)'!B:G,6,FALSE),LIST!$A$78)=0,LIST!$A$79,L3441)))))</f>
        <v/>
      </c>
      <c r="I3441" s="42" t="str">
        <f>IF(B3441="","",IF(L3441=LIST!$A$75,"",IF(K3441=LIST!$A$76,LIST!$A$76,IF(L3441=LIST!$A$77,"",IF(L3441=LIST!$A$78,"",IF(L3441=LIST!$A$80,"",IF(L3441=LIST!$A$72,"",IF(L3441=LIST!$A$73,"",IF(L3441=LIST!$A$81,"",IF(L3441=LIST!$A$82,"",IF(L3441=LIST!$A$79,"",IF(K3441=LIST!$A$75,LIST!$A$75,ROUND(J3441*L3441,2)))))))))))))</f>
        <v/>
      </c>
      <c r="J3441" s="43">
        <f>IF(D3441="",0,IF(K3441=LIST!$A$75,0,IF(K3441=LIST!$A$76,0,IF(K3441=LIST!$A$77,0,IF(K3441=LIST!$A$78,0,(MIN(D3441,8)-K3441))))))</f>
        <v>0</v>
      </c>
      <c r="K3441" s="185" t="str">
        <f>IF(D3441="","",IF('CLAIM FORM'!$M$7="",0,IF(L3441=LIST!$A$78,0,IF('CLAIM FORM'!$M$7="R&amp;D",0,IF(E3441="",LIST!$A$75,IF(F3441=LIST!$F$30,0,IFERROR(((VLOOKUP(E3441,'TRAINING CODE'!B:D,3,FALSE)*MIN(D3441,8))),LIST!$A$76)))))))</f>
        <v/>
      </c>
      <c r="L3441" s="183" t="str">
        <f>IF(B3441="","",IF('CLAIM FORM'!$M$7="",LIST!$A$77,IFERROR(VLOOKUP(B3441,'PHR (Project Hourly Rate)'!B:G,6,FALSE),LIST!$A$78)))</f>
        <v/>
      </c>
    </row>
    <row r="3442" spans="1:12" ht="36" customHeight="1">
      <c r="A3442" s="184">
        <v>3440</v>
      </c>
      <c r="B3442" s="46"/>
      <c r="C3442" s="47"/>
      <c r="D3442" s="48"/>
      <c r="E3442" s="49"/>
      <c r="F3442" s="49"/>
      <c r="G3442" s="41" t="str">
        <f>IF(C3442="","",VLOOKUP(WEEKDAY(C3442),LIST!$A$15:$B$21,2,FALSE))</f>
        <v/>
      </c>
      <c r="H3442" s="42" t="str">
        <f>IF(B3442="","",IF(L3442=LIST!$A$80,LIST!$A$78,IF(L3442=LIST!$A$81,LIST!$A$78,IF(L3442=LIST!$A$82,LIST!$A$78,IF(IFERROR(VLOOKUP(B3442,'PHR (Project Hourly Rate)'!B:G,6,FALSE),LIST!$A$78)=0,LIST!$A$79,L3442)))))</f>
        <v/>
      </c>
      <c r="I3442" s="42" t="str">
        <f>IF(B3442="","",IF(L3442=LIST!$A$75,"",IF(K3442=LIST!$A$76,LIST!$A$76,IF(L3442=LIST!$A$77,"",IF(L3442=LIST!$A$78,"",IF(L3442=LIST!$A$80,"",IF(L3442=LIST!$A$72,"",IF(L3442=LIST!$A$73,"",IF(L3442=LIST!$A$81,"",IF(L3442=LIST!$A$82,"",IF(L3442=LIST!$A$79,"",IF(K3442=LIST!$A$75,LIST!$A$75,ROUND(J3442*L3442,2)))))))))))))</f>
        <v/>
      </c>
      <c r="J3442" s="43">
        <f>IF(D3442="",0,IF(K3442=LIST!$A$75,0,IF(K3442=LIST!$A$76,0,IF(K3442=LIST!$A$77,0,IF(K3442=LIST!$A$78,0,(MIN(D3442,8)-K3442))))))</f>
        <v>0</v>
      </c>
      <c r="K3442" s="185" t="str">
        <f>IF(D3442="","",IF('CLAIM FORM'!$M$7="",0,IF(L3442=LIST!$A$78,0,IF('CLAIM FORM'!$M$7="R&amp;D",0,IF(E3442="",LIST!$A$75,IF(F3442=LIST!$F$30,0,IFERROR(((VLOOKUP(E3442,'TRAINING CODE'!B:D,3,FALSE)*MIN(D3442,8))),LIST!$A$76)))))))</f>
        <v/>
      </c>
      <c r="L3442" s="183" t="str">
        <f>IF(B3442="","",IF('CLAIM FORM'!$M$7="",LIST!$A$77,IFERROR(VLOOKUP(B3442,'PHR (Project Hourly Rate)'!B:G,6,FALSE),LIST!$A$78)))</f>
        <v/>
      </c>
    </row>
    <row r="3443" spans="1:12" ht="36" customHeight="1">
      <c r="A3443" s="184">
        <v>3441</v>
      </c>
      <c r="B3443" s="46"/>
      <c r="C3443" s="47"/>
      <c r="D3443" s="48"/>
      <c r="E3443" s="49"/>
      <c r="F3443" s="49"/>
      <c r="G3443" s="41" t="str">
        <f>IF(C3443="","",VLOOKUP(WEEKDAY(C3443),LIST!$A$15:$B$21,2,FALSE))</f>
        <v/>
      </c>
      <c r="H3443" s="42" t="str">
        <f>IF(B3443="","",IF(L3443=LIST!$A$80,LIST!$A$78,IF(L3443=LIST!$A$81,LIST!$A$78,IF(L3443=LIST!$A$82,LIST!$A$78,IF(IFERROR(VLOOKUP(B3443,'PHR (Project Hourly Rate)'!B:G,6,FALSE),LIST!$A$78)=0,LIST!$A$79,L3443)))))</f>
        <v/>
      </c>
      <c r="I3443" s="42" t="str">
        <f>IF(B3443="","",IF(L3443=LIST!$A$75,"",IF(K3443=LIST!$A$76,LIST!$A$76,IF(L3443=LIST!$A$77,"",IF(L3443=LIST!$A$78,"",IF(L3443=LIST!$A$80,"",IF(L3443=LIST!$A$72,"",IF(L3443=LIST!$A$73,"",IF(L3443=LIST!$A$81,"",IF(L3443=LIST!$A$82,"",IF(L3443=LIST!$A$79,"",IF(K3443=LIST!$A$75,LIST!$A$75,ROUND(J3443*L3443,2)))))))))))))</f>
        <v/>
      </c>
      <c r="J3443" s="43">
        <f>IF(D3443="",0,IF(K3443=LIST!$A$75,0,IF(K3443=LIST!$A$76,0,IF(K3443=LIST!$A$77,0,IF(K3443=LIST!$A$78,0,(MIN(D3443,8)-K3443))))))</f>
        <v>0</v>
      </c>
      <c r="K3443" s="185" t="str">
        <f>IF(D3443="","",IF('CLAIM FORM'!$M$7="",0,IF(L3443=LIST!$A$78,0,IF('CLAIM FORM'!$M$7="R&amp;D",0,IF(E3443="",LIST!$A$75,IF(F3443=LIST!$F$30,0,IFERROR(((VLOOKUP(E3443,'TRAINING CODE'!B:D,3,FALSE)*MIN(D3443,8))),LIST!$A$76)))))))</f>
        <v/>
      </c>
      <c r="L3443" s="183" t="str">
        <f>IF(B3443="","",IF('CLAIM FORM'!$M$7="",LIST!$A$77,IFERROR(VLOOKUP(B3443,'PHR (Project Hourly Rate)'!B:G,6,FALSE),LIST!$A$78)))</f>
        <v/>
      </c>
    </row>
    <row r="3444" spans="1:12" ht="36" customHeight="1">
      <c r="A3444" s="184">
        <v>3442</v>
      </c>
      <c r="B3444" s="46"/>
      <c r="C3444" s="47"/>
      <c r="D3444" s="48"/>
      <c r="E3444" s="49"/>
      <c r="F3444" s="49"/>
      <c r="G3444" s="41" t="str">
        <f>IF(C3444="","",VLOOKUP(WEEKDAY(C3444),LIST!$A$15:$B$21,2,FALSE))</f>
        <v/>
      </c>
      <c r="H3444" s="42" t="str">
        <f>IF(B3444="","",IF(L3444=LIST!$A$80,LIST!$A$78,IF(L3444=LIST!$A$81,LIST!$A$78,IF(L3444=LIST!$A$82,LIST!$A$78,IF(IFERROR(VLOOKUP(B3444,'PHR (Project Hourly Rate)'!B:G,6,FALSE),LIST!$A$78)=0,LIST!$A$79,L3444)))))</f>
        <v/>
      </c>
      <c r="I3444" s="42" t="str">
        <f>IF(B3444="","",IF(L3444=LIST!$A$75,"",IF(K3444=LIST!$A$76,LIST!$A$76,IF(L3444=LIST!$A$77,"",IF(L3444=LIST!$A$78,"",IF(L3444=LIST!$A$80,"",IF(L3444=LIST!$A$72,"",IF(L3444=LIST!$A$73,"",IF(L3444=LIST!$A$81,"",IF(L3444=LIST!$A$82,"",IF(L3444=LIST!$A$79,"",IF(K3444=LIST!$A$75,LIST!$A$75,ROUND(J3444*L3444,2)))))))))))))</f>
        <v/>
      </c>
      <c r="J3444" s="43">
        <f>IF(D3444="",0,IF(K3444=LIST!$A$75,0,IF(K3444=LIST!$A$76,0,IF(K3444=LIST!$A$77,0,IF(K3444=LIST!$A$78,0,(MIN(D3444,8)-K3444))))))</f>
        <v>0</v>
      </c>
      <c r="K3444" s="185" t="str">
        <f>IF(D3444="","",IF('CLAIM FORM'!$M$7="",0,IF(L3444=LIST!$A$78,0,IF('CLAIM FORM'!$M$7="R&amp;D",0,IF(E3444="",LIST!$A$75,IF(F3444=LIST!$F$30,0,IFERROR(((VLOOKUP(E3444,'TRAINING CODE'!B:D,3,FALSE)*MIN(D3444,8))),LIST!$A$76)))))))</f>
        <v/>
      </c>
      <c r="L3444" s="183" t="str">
        <f>IF(B3444="","",IF('CLAIM FORM'!$M$7="",LIST!$A$77,IFERROR(VLOOKUP(B3444,'PHR (Project Hourly Rate)'!B:G,6,FALSE),LIST!$A$78)))</f>
        <v/>
      </c>
    </row>
    <row r="3445" spans="1:12" ht="36" customHeight="1">
      <c r="A3445" s="184">
        <v>3443</v>
      </c>
      <c r="B3445" s="46"/>
      <c r="C3445" s="47"/>
      <c r="D3445" s="48"/>
      <c r="E3445" s="49"/>
      <c r="F3445" s="49"/>
      <c r="G3445" s="41" t="str">
        <f>IF(C3445="","",VLOOKUP(WEEKDAY(C3445),LIST!$A$15:$B$21,2,FALSE))</f>
        <v/>
      </c>
      <c r="H3445" s="42" t="str">
        <f>IF(B3445="","",IF(L3445=LIST!$A$80,LIST!$A$78,IF(L3445=LIST!$A$81,LIST!$A$78,IF(L3445=LIST!$A$82,LIST!$A$78,IF(IFERROR(VLOOKUP(B3445,'PHR (Project Hourly Rate)'!B:G,6,FALSE),LIST!$A$78)=0,LIST!$A$79,L3445)))))</f>
        <v/>
      </c>
      <c r="I3445" s="42" t="str">
        <f>IF(B3445="","",IF(L3445=LIST!$A$75,"",IF(K3445=LIST!$A$76,LIST!$A$76,IF(L3445=LIST!$A$77,"",IF(L3445=LIST!$A$78,"",IF(L3445=LIST!$A$80,"",IF(L3445=LIST!$A$72,"",IF(L3445=LIST!$A$73,"",IF(L3445=LIST!$A$81,"",IF(L3445=LIST!$A$82,"",IF(L3445=LIST!$A$79,"",IF(K3445=LIST!$A$75,LIST!$A$75,ROUND(J3445*L3445,2)))))))))))))</f>
        <v/>
      </c>
      <c r="J3445" s="43">
        <f>IF(D3445="",0,IF(K3445=LIST!$A$75,0,IF(K3445=LIST!$A$76,0,IF(K3445=LIST!$A$77,0,IF(K3445=LIST!$A$78,0,(MIN(D3445,8)-K3445))))))</f>
        <v>0</v>
      </c>
      <c r="K3445" s="185" t="str">
        <f>IF(D3445="","",IF('CLAIM FORM'!$M$7="",0,IF(L3445=LIST!$A$78,0,IF('CLAIM FORM'!$M$7="R&amp;D",0,IF(E3445="",LIST!$A$75,IF(F3445=LIST!$F$30,0,IFERROR(((VLOOKUP(E3445,'TRAINING CODE'!B:D,3,FALSE)*MIN(D3445,8))),LIST!$A$76)))))))</f>
        <v/>
      </c>
      <c r="L3445" s="183" t="str">
        <f>IF(B3445="","",IF('CLAIM FORM'!$M$7="",LIST!$A$77,IFERROR(VLOOKUP(B3445,'PHR (Project Hourly Rate)'!B:G,6,FALSE),LIST!$A$78)))</f>
        <v/>
      </c>
    </row>
    <row r="3446" spans="1:12" ht="36" customHeight="1">
      <c r="A3446" s="184">
        <v>3444</v>
      </c>
      <c r="B3446" s="46"/>
      <c r="C3446" s="47"/>
      <c r="D3446" s="48"/>
      <c r="E3446" s="49"/>
      <c r="F3446" s="49"/>
      <c r="G3446" s="41" t="str">
        <f>IF(C3446="","",VLOOKUP(WEEKDAY(C3446),LIST!$A$15:$B$21,2,FALSE))</f>
        <v/>
      </c>
      <c r="H3446" s="42" t="str">
        <f>IF(B3446="","",IF(L3446=LIST!$A$80,LIST!$A$78,IF(L3446=LIST!$A$81,LIST!$A$78,IF(L3446=LIST!$A$82,LIST!$A$78,IF(IFERROR(VLOOKUP(B3446,'PHR (Project Hourly Rate)'!B:G,6,FALSE),LIST!$A$78)=0,LIST!$A$79,L3446)))))</f>
        <v/>
      </c>
      <c r="I3446" s="42" t="str">
        <f>IF(B3446="","",IF(L3446=LIST!$A$75,"",IF(K3446=LIST!$A$76,LIST!$A$76,IF(L3446=LIST!$A$77,"",IF(L3446=LIST!$A$78,"",IF(L3446=LIST!$A$80,"",IF(L3446=LIST!$A$72,"",IF(L3446=LIST!$A$73,"",IF(L3446=LIST!$A$81,"",IF(L3446=LIST!$A$82,"",IF(L3446=LIST!$A$79,"",IF(K3446=LIST!$A$75,LIST!$A$75,ROUND(J3446*L3446,2)))))))))))))</f>
        <v/>
      </c>
      <c r="J3446" s="43">
        <f>IF(D3446="",0,IF(K3446=LIST!$A$75,0,IF(K3446=LIST!$A$76,0,IF(K3446=LIST!$A$77,0,IF(K3446=LIST!$A$78,0,(MIN(D3446,8)-K3446))))))</f>
        <v>0</v>
      </c>
      <c r="K3446" s="185" t="str">
        <f>IF(D3446="","",IF('CLAIM FORM'!$M$7="",0,IF(L3446=LIST!$A$78,0,IF('CLAIM FORM'!$M$7="R&amp;D",0,IF(E3446="",LIST!$A$75,IF(F3446=LIST!$F$30,0,IFERROR(((VLOOKUP(E3446,'TRAINING CODE'!B:D,3,FALSE)*MIN(D3446,8))),LIST!$A$76)))))))</f>
        <v/>
      </c>
      <c r="L3446" s="183" t="str">
        <f>IF(B3446="","",IF('CLAIM FORM'!$M$7="",LIST!$A$77,IFERROR(VLOOKUP(B3446,'PHR (Project Hourly Rate)'!B:G,6,FALSE),LIST!$A$78)))</f>
        <v/>
      </c>
    </row>
    <row r="3447" spans="1:12" ht="36" customHeight="1">
      <c r="A3447" s="184">
        <v>3445</v>
      </c>
      <c r="B3447" s="46"/>
      <c r="C3447" s="47"/>
      <c r="D3447" s="48"/>
      <c r="E3447" s="49"/>
      <c r="F3447" s="49"/>
      <c r="G3447" s="41" t="str">
        <f>IF(C3447="","",VLOOKUP(WEEKDAY(C3447),LIST!$A$15:$B$21,2,FALSE))</f>
        <v/>
      </c>
      <c r="H3447" s="42" t="str">
        <f>IF(B3447="","",IF(L3447=LIST!$A$80,LIST!$A$78,IF(L3447=LIST!$A$81,LIST!$A$78,IF(L3447=LIST!$A$82,LIST!$A$78,IF(IFERROR(VLOOKUP(B3447,'PHR (Project Hourly Rate)'!B:G,6,FALSE),LIST!$A$78)=0,LIST!$A$79,L3447)))))</f>
        <v/>
      </c>
      <c r="I3447" s="42" t="str">
        <f>IF(B3447="","",IF(L3447=LIST!$A$75,"",IF(K3447=LIST!$A$76,LIST!$A$76,IF(L3447=LIST!$A$77,"",IF(L3447=LIST!$A$78,"",IF(L3447=LIST!$A$80,"",IF(L3447=LIST!$A$72,"",IF(L3447=LIST!$A$73,"",IF(L3447=LIST!$A$81,"",IF(L3447=LIST!$A$82,"",IF(L3447=LIST!$A$79,"",IF(K3447=LIST!$A$75,LIST!$A$75,ROUND(J3447*L3447,2)))))))))))))</f>
        <v/>
      </c>
      <c r="J3447" s="43">
        <f>IF(D3447="",0,IF(K3447=LIST!$A$75,0,IF(K3447=LIST!$A$76,0,IF(K3447=LIST!$A$77,0,IF(K3447=LIST!$A$78,0,(MIN(D3447,8)-K3447))))))</f>
        <v>0</v>
      </c>
      <c r="K3447" s="185" t="str">
        <f>IF(D3447="","",IF('CLAIM FORM'!$M$7="",0,IF(L3447=LIST!$A$78,0,IF('CLAIM FORM'!$M$7="R&amp;D",0,IF(E3447="",LIST!$A$75,IF(F3447=LIST!$F$30,0,IFERROR(((VLOOKUP(E3447,'TRAINING CODE'!B:D,3,FALSE)*MIN(D3447,8))),LIST!$A$76)))))))</f>
        <v/>
      </c>
      <c r="L3447" s="183" t="str">
        <f>IF(B3447="","",IF('CLAIM FORM'!$M$7="",LIST!$A$77,IFERROR(VLOOKUP(B3447,'PHR (Project Hourly Rate)'!B:G,6,FALSE),LIST!$A$78)))</f>
        <v/>
      </c>
    </row>
    <row r="3448" spans="1:12" ht="36" customHeight="1">
      <c r="A3448" s="184">
        <v>3446</v>
      </c>
      <c r="B3448" s="46"/>
      <c r="C3448" s="47"/>
      <c r="D3448" s="48"/>
      <c r="E3448" s="49"/>
      <c r="F3448" s="49"/>
      <c r="G3448" s="41" t="str">
        <f>IF(C3448="","",VLOOKUP(WEEKDAY(C3448),LIST!$A$15:$B$21,2,FALSE))</f>
        <v/>
      </c>
      <c r="H3448" s="42" t="str">
        <f>IF(B3448="","",IF(L3448=LIST!$A$80,LIST!$A$78,IF(L3448=LIST!$A$81,LIST!$A$78,IF(L3448=LIST!$A$82,LIST!$A$78,IF(IFERROR(VLOOKUP(B3448,'PHR (Project Hourly Rate)'!B:G,6,FALSE),LIST!$A$78)=0,LIST!$A$79,L3448)))))</f>
        <v/>
      </c>
      <c r="I3448" s="42" t="str">
        <f>IF(B3448="","",IF(L3448=LIST!$A$75,"",IF(K3448=LIST!$A$76,LIST!$A$76,IF(L3448=LIST!$A$77,"",IF(L3448=LIST!$A$78,"",IF(L3448=LIST!$A$80,"",IF(L3448=LIST!$A$72,"",IF(L3448=LIST!$A$73,"",IF(L3448=LIST!$A$81,"",IF(L3448=LIST!$A$82,"",IF(L3448=LIST!$A$79,"",IF(K3448=LIST!$A$75,LIST!$A$75,ROUND(J3448*L3448,2)))))))))))))</f>
        <v/>
      </c>
      <c r="J3448" s="43">
        <f>IF(D3448="",0,IF(K3448=LIST!$A$75,0,IF(K3448=LIST!$A$76,0,IF(K3448=LIST!$A$77,0,IF(K3448=LIST!$A$78,0,(MIN(D3448,8)-K3448))))))</f>
        <v>0</v>
      </c>
      <c r="K3448" s="185" t="str">
        <f>IF(D3448="","",IF('CLAIM FORM'!$M$7="",0,IF(L3448=LIST!$A$78,0,IF('CLAIM FORM'!$M$7="R&amp;D",0,IF(E3448="",LIST!$A$75,IF(F3448=LIST!$F$30,0,IFERROR(((VLOOKUP(E3448,'TRAINING CODE'!B:D,3,FALSE)*MIN(D3448,8))),LIST!$A$76)))))))</f>
        <v/>
      </c>
      <c r="L3448" s="183" t="str">
        <f>IF(B3448="","",IF('CLAIM FORM'!$M$7="",LIST!$A$77,IFERROR(VLOOKUP(B3448,'PHR (Project Hourly Rate)'!B:G,6,FALSE),LIST!$A$78)))</f>
        <v/>
      </c>
    </row>
    <row r="3449" spans="1:12" ht="36" customHeight="1">
      <c r="A3449" s="184">
        <v>3447</v>
      </c>
      <c r="B3449" s="46"/>
      <c r="C3449" s="47"/>
      <c r="D3449" s="48"/>
      <c r="E3449" s="49"/>
      <c r="F3449" s="49"/>
      <c r="G3449" s="41" t="str">
        <f>IF(C3449="","",VLOOKUP(WEEKDAY(C3449),LIST!$A$15:$B$21,2,FALSE))</f>
        <v/>
      </c>
      <c r="H3449" s="42" t="str">
        <f>IF(B3449="","",IF(L3449=LIST!$A$80,LIST!$A$78,IF(L3449=LIST!$A$81,LIST!$A$78,IF(L3449=LIST!$A$82,LIST!$A$78,IF(IFERROR(VLOOKUP(B3449,'PHR (Project Hourly Rate)'!B:G,6,FALSE),LIST!$A$78)=0,LIST!$A$79,L3449)))))</f>
        <v/>
      </c>
      <c r="I3449" s="42" t="str">
        <f>IF(B3449="","",IF(L3449=LIST!$A$75,"",IF(K3449=LIST!$A$76,LIST!$A$76,IF(L3449=LIST!$A$77,"",IF(L3449=LIST!$A$78,"",IF(L3449=LIST!$A$80,"",IF(L3449=LIST!$A$72,"",IF(L3449=LIST!$A$73,"",IF(L3449=LIST!$A$81,"",IF(L3449=LIST!$A$82,"",IF(L3449=LIST!$A$79,"",IF(K3449=LIST!$A$75,LIST!$A$75,ROUND(J3449*L3449,2)))))))))))))</f>
        <v/>
      </c>
      <c r="J3449" s="43">
        <f>IF(D3449="",0,IF(K3449=LIST!$A$75,0,IF(K3449=LIST!$A$76,0,IF(K3449=LIST!$A$77,0,IF(K3449=LIST!$A$78,0,(MIN(D3449,8)-K3449))))))</f>
        <v>0</v>
      </c>
      <c r="K3449" s="185" t="str">
        <f>IF(D3449="","",IF('CLAIM FORM'!$M$7="",0,IF(L3449=LIST!$A$78,0,IF('CLAIM FORM'!$M$7="R&amp;D",0,IF(E3449="",LIST!$A$75,IF(F3449=LIST!$F$30,0,IFERROR(((VLOOKUP(E3449,'TRAINING CODE'!B:D,3,FALSE)*MIN(D3449,8))),LIST!$A$76)))))))</f>
        <v/>
      </c>
      <c r="L3449" s="183" t="str">
        <f>IF(B3449="","",IF('CLAIM FORM'!$M$7="",LIST!$A$77,IFERROR(VLOOKUP(B3449,'PHR (Project Hourly Rate)'!B:G,6,FALSE),LIST!$A$78)))</f>
        <v/>
      </c>
    </row>
    <row r="3450" spans="1:12" ht="36" customHeight="1">
      <c r="A3450" s="184">
        <v>3448</v>
      </c>
      <c r="B3450" s="46"/>
      <c r="C3450" s="47"/>
      <c r="D3450" s="48"/>
      <c r="E3450" s="49"/>
      <c r="F3450" s="49"/>
      <c r="G3450" s="41" t="str">
        <f>IF(C3450="","",VLOOKUP(WEEKDAY(C3450),LIST!$A$15:$B$21,2,FALSE))</f>
        <v/>
      </c>
      <c r="H3450" s="42" t="str">
        <f>IF(B3450="","",IF(L3450=LIST!$A$80,LIST!$A$78,IF(L3450=LIST!$A$81,LIST!$A$78,IF(L3450=LIST!$A$82,LIST!$A$78,IF(IFERROR(VLOOKUP(B3450,'PHR (Project Hourly Rate)'!B:G,6,FALSE),LIST!$A$78)=0,LIST!$A$79,L3450)))))</f>
        <v/>
      </c>
      <c r="I3450" s="42" t="str">
        <f>IF(B3450="","",IF(L3450=LIST!$A$75,"",IF(K3450=LIST!$A$76,LIST!$A$76,IF(L3450=LIST!$A$77,"",IF(L3450=LIST!$A$78,"",IF(L3450=LIST!$A$80,"",IF(L3450=LIST!$A$72,"",IF(L3450=LIST!$A$73,"",IF(L3450=LIST!$A$81,"",IF(L3450=LIST!$A$82,"",IF(L3450=LIST!$A$79,"",IF(K3450=LIST!$A$75,LIST!$A$75,ROUND(J3450*L3450,2)))))))))))))</f>
        <v/>
      </c>
      <c r="J3450" s="43">
        <f>IF(D3450="",0,IF(K3450=LIST!$A$75,0,IF(K3450=LIST!$A$76,0,IF(K3450=LIST!$A$77,0,IF(K3450=LIST!$A$78,0,(MIN(D3450,8)-K3450))))))</f>
        <v>0</v>
      </c>
      <c r="K3450" s="185" t="str">
        <f>IF(D3450="","",IF('CLAIM FORM'!$M$7="",0,IF(L3450=LIST!$A$78,0,IF('CLAIM FORM'!$M$7="R&amp;D",0,IF(E3450="",LIST!$A$75,IF(F3450=LIST!$F$30,0,IFERROR(((VLOOKUP(E3450,'TRAINING CODE'!B:D,3,FALSE)*MIN(D3450,8))),LIST!$A$76)))))))</f>
        <v/>
      </c>
      <c r="L3450" s="183" t="str">
        <f>IF(B3450="","",IF('CLAIM FORM'!$M$7="",LIST!$A$77,IFERROR(VLOOKUP(B3450,'PHR (Project Hourly Rate)'!B:G,6,FALSE),LIST!$A$78)))</f>
        <v/>
      </c>
    </row>
    <row r="3451" spans="1:12" ht="36" customHeight="1">
      <c r="A3451" s="184">
        <v>3449</v>
      </c>
      <c r="B3451" s="46"/>
      <c r="C3451" s="47"/>
      <c r="D3451" s="48"/>
      <c r="E3451" s="49"/>
      <c r="F3451" s="49"/>
      <c r="G3451" s="41" t="str">
        <f>IF(C3451="","",VLOOKUP(WEEKDAY(C3451),LIST!$A$15:$B$21,2,FALSE))</f>
        <v/>
      </c>
      <c r="H3451" s="42" t="str">
        <f>IF(B3451="","",IF(L3451=LIST!$A$80,LIST!$A$78,IF(L3451=LIST!$A$81,LIST!$A$78,IF(L3451=LIST!$A$82,LIST!$A$78,IF(IFERROR(VLOOKUP(B3451,'PHR (Project Hourly Rate)'!B:G,6,FALSE),LIST!$A$78)=0,LIST!$A$79,L3451)))))</f>
        <v/>
      </c>
      <c r="I3451" s="42" t="str">
        <f>IF(B3451="","",IF(L3451=LIST!$A$75,"",IF(K3451=LIST!$A$76,LIST!$A$76,IF(L3451=LIST!$A$77,"",IF(L3451=LIST!$A$78,"",IF(L3451=LIST!$A$80,"",IF(L3451=LIST!$A$72,"",IF(L3451=LIST!$A$73,"",IF(L3451=LIST!$A$81,"",IF(L3451=LIST!$A$82,"",IF(L3451=LIST!$A$79,"",IF(K3451=LIST!$A$75,LIST!$A$75,ROUND(J3451*L3451,2)))))))))))))</f>
        <v/>
      </c>
      <c r="J3451" s="43">
        <f>IF(D3451="",0,IF(K3451=LIST!$A$75,0,IF(K3451=LIST!$A$76,0,IF(K3451=LIST!$A$77,0,IF(K3451=LIST!$A$78,0,(MIN(D3451,8)-K3451))))))</f>
        <v>0</v>
      </c>
      <c r="K3451" s="185" t="str">
        <f>IF(D3451="","",IF('CLAIM FORM'!$M$7="",0,IF(L3451=LIST!$A$78,0,IF('CLAIM FORM'!$M$7="R&amp;D",0,IF(E3451="",LIST!$A$75,IF(F3451=LIST!$F$30,0,IFERROR(((VLOOKUP(E3451,'TRAINING CODE'!B:D,3,FALSE)*MIN(D3451,8))),LIST!$A$76)))))))</f>
        <v/>
      </c>
      <c r="L3451" s="183" t="str">
        <f>IF(B3451="","",IF('CLAIM FORM'!$M$7="",LIST!$A$77,IFERROR(VLOOKUP(B3451,'PHR (Project Hourly Rate)'!B:G,6,FALSE),LIST!$A$78)))</f>
        <v/>
      </c>
    </row>
    <row r="3452" spans="1:12" ht="36" customHeight="1">
      <c r="A3452" s="184">
        <v>3450</v>
      </c>
      <c r="B3452" s="46"/>
      <c r="C3452" s="47"/>
      <c r="D3452" s="48"/>
      <c r="E3452" s="49"/>
      <c r="F3452" s="49"/>
      <c r="G3452" s="41" t="str">
        <f>IF(C3452="","",VLOOKUP(WEEKDAY(C3452),LIST!$A$15:$B$21,2,FALSE))</f>
        <v/>
      </c>
      <c r="H3452" s="42" t="str">
        <f>IF(B3452="","",IF(L3452=LIST!$A$80,LIST!$A$78,IF(L3452=LIST!$A$81,LIST!$A$78,IF(L3452=LIST!$A$82,LIST!$A$78,IF(IFERROR(VLOOKUP(B3452,'PHR (Project Hourly Rate)'!B:G,6,FALSE),LIST!$A$78)=0,LIST!$A$79,L3452)))))</f>
        <v/>
      </c>
      <c r="I3452" s="42" t="str">
        <f>IF(B3452="","",IF(L3452=LIST!$A$75,"",IF(K3452=LIST!$A$76,LIST!$A$76,IF(L3452=LIST!$A$77,"",IF(L3452=LIST!$A$78,"",IF(L3452=LIST!$A$80,"",IF(L3452=LIST!$A$72,"",IF(L3452=LIST!$A$73,"",IF(L3452=LIST!$A$81,"",IF(L3452=LIST!$A$82,"",IF(L3452=LIST!$A$79,"",IF(K3452=LIST!$A$75,LIST!$A$75,ROUND(J3452*L3452,2)))))))))))))</f>
        <v/>
      </c>
      <c r="J3452" s="43">
        <f>IF(D3452="",0,IF(K3452=LIST!$A$75,0,IF(K3452=LIST!$A$76,0,IF(K3452=LIST!$A$77,0,IF(K3452=LIST!$A$78,0,(MIN(D3452,8)-K3452))))))</f>
        <v>0</v>
      </c>
      <c r="K3452" s="185" t="str">
        <f>IF(D3452="","",IF('CLAIM FORM'!$M$7="",0,IF(L3452=LIST!$A$78,0,IF('CLAIM FORM'!$M$7="R&amp;D",0,IF(E3452="",LIST!$A$75,IF(F3452=LIST!$F$30,0,IFERROR(((VLOOKUP(E3452,'TRAINING CODE'!B:D,3,FALSE)*MIN(D3452,8))),LIST!$A$76)))))))</f>
        <v/>
      </c>
      <c r="L3452" s="183" t="str">
        <f>IF(B3452="","",IF('CLAIM FORM'!$M$7="",LIST!$A$77,IFERROR(VLOOKUP(B3452,'PHR (Project Hourly Rate)'!B:G,6,FALSE),LIST!$A$78)))</f>
        <v/>
      </c>
    </row>
    <row r="3453" spans="1:12" ht="36" customHeight="1">
      <c r="A3453" s="184">
        <v>3451</v>
      </c>
      <c r="B3453" s="46"/>
      <c r="C3453" s="47"/>
      <c r="D3453" s="48"/>
      <c r="E3453" s="49"/>
      <c r="F3453" s="49"/>
      <c r="G3453" s="41" t="str">
        <f>IF(C3453="","",VLOOKUP(WEEKDAY(C3453),LIST!$A$15:$B$21,2,FALSE))</f>
        <v/>
      </c>
      <c r="H3453" s="42" t="str">
        <f>IF(B3453="","",IF(L3453=LIST!$A$80,LIST!$A$78,IF(L3453=LIST!$A$81,LIST!$A$78,IF(L3453=LIST!$A$82,LIST!$A$78,IF(IFERROR(VLOOKUP(B3453,'PHR (Project Hourly Rate)'!B:G,6,FALSE),LIST!$A$78)=0,LIST!$A$79,L3453)))))</f>
        <v/>
      </c>
      <c r="I3453" s="42" t="str">
        <f>IF(B3453="","",IF(L3453=LIST!$A$75,"",IF(K3453=LIST!$A$76,LIST!$A$76,IF(L3453=LIST!$A$77,"",IF(L3453=LIST!$A$78,"",IF(L3453=LIST!$A$80,"",IF(L3453=LIST!$A$72,"",IF(L3453=LIST!$A$73,"",IF(L3453=LIST!$A$81,"",IF(L3453=LIST!$A$82,"",IF(L3453=LIST!$A$79,"",IF(K3453=LIST!$A$75,LIST!$A$75,ROUND(J3453*L3453,2)))))))))))))</f>
        <v/>
      </c>
      <c r="J3453" s="43">
        <f>IF(D3453="",0,IF(K3453=LIST!$A$75,0,IF(K3453=LIST!$A$76,0,IF(K3453=LIST!$A$77,0,IF(K3453=LIST!$A$78,0,(MIN(D3453,8)-K3453))))))</f>
        <v>0</v>
      </c>
      <c r="K3453" s="185" t="str">
        <f>IF(D3453="","",IF('CLAIM FORM'!$M$7="",0,IF(L3453=LIST!$A$78,0,IF('CLAIM FORM'!$M$7="R&amp;D",0,IF(E3453="",LIST!$A$75,IF(F3453=LIST!$F$30,0,IFERROR(((VLOOKUP(E3453,'TRAINING CODE'!B:D,3,FALSE)*MIN(D3453,8))),LIST!$A$76)))))))</f>
        <v/>
      </c>
      <c r="L3453" s="183" t="str">
        <f>IF(B3453="","",IF('CLAIM FORM'!$M$7="",LIST!$A$77,IFERROR(VLOOKUP(B3453,'PHR (Project Hourly Rate)'!B:G,6,FALSE),LIST!$A$78)))</f>
        <v/>
      </c>
    </row>
    <row r="3454" spans="1:12" ht="36" customHeight="1">
      <c r="A3454" s="184">
        <v>3452</v>
      </c>
      <c r="B3454" s="46"/>
      <c r="C3454" s="47"/>
      <c r="D3454" s="48"/>
      <c r="E3454" s="49"/>
      <c r="F3454" s="49"/>
      <c r="G3454" s="41" t="str">
        <f>IF(C3454="","",VLOOKUP(WEEKDAY(C3454),LIST!$A$15:$B$21,2,FALSE))</f>
        <v/>
      </c>
      <c r="H3454" s="42" t="str">
        <f>IF(B3454="","",IF(L3454=LIST!$A$80,LIST!$A$78,IF(L3454=LIST!$A$81,LIST!$A$78,IF(L3454=LIST!$A$82,LIST!$A$78,IF(IFERROR(VLOOKUP(B3454,'PHR (Project Hourly Rate)'!B:G,6,FALSE),LIST!$A$78)=0,LIST!$A$79,L3454)))))</f>
        <v/>
      </c>
      <c r="I3454" s="42" t="str">
        <f>IF(B3454="","",IF(L3454=LIST!$A$75,"",IF(K3454=LIST!$A$76,LIST!$A$76,IF(L3454=LIST!$A$77,"",IF(L3454=LIST!$A$78,"",IF(L3454=LIST!$A$80,"",IF(L3454=LIST!$A$72,"",IF(L3454=LIST!$A$73,"",IF(L3454=LIST!$A$81,"",IF(L3454=LIST!$A$82,"",IF(L3454=LIST!$A$79,"",IF(K3454=LIST!$A$75,LIST!$A$75,ROUND(J3454*L3454,2)))))))))))))</f>
        <v/>
      </c>
      <c r="J3454" s="43">
        <f>IF(D3454="",0,IF(K3454=LIST!$A$75,0,IF(K3454=LIST!$A$76,0,IF(K3454=LIST!$A$77,0,IF(K3454=LIST!$A$78,0,(MIN(D3454,8)-K3454))))))</f>
        <v>0</v>
      </c>
      <c r="K3454" s="185" t="str">
        <f>IF(D3454="","",IF('CLAIM FORM'!$M$7="",0,IF(L3454=LIST!$A$78,0,IF('CLAIM FORM'!$M$7="R&amp;D",0,IF(E3454="",LIST!$A$75,IF(F3454=LIST!$F$30,0,IFERROR(((VLOOKUP(E3454,'TRAINING CODE'!B:D,3,FALSE)*MIN(D3454,8))),LIST!$A$76)))))))</f>
        <v/>
      </c>
      <c r="L3454" s="183" t="str">
        <f>IF(B3454="","",IF('CLAIM FORM'!$M$7="",LIST!$A$77,IFERROR(VLOOKUP(B3454,'PHR (Project Hourly Rate)'!B:G,6,FALSE),LIST!$A$78)))</f>
        <v/>
      </c>
    </row>
    <row r="3455" spans="1:12" ht="36" customHeight="1">
      <c r="A3455" s="184">
        <v>3453</v>
      </c>
      <c r="B3455" s="46"/>
      <c r="C3455" s="47"/>
      <c r="D3455" s="48"/>
      <c r="E3455" s="49"/>
      <c r="F3455" s="49"/>
      <c r="G3455" s="41" t="str">
        <f>IF(C3455="","",VLOOKUP(WEEKDAY(C3455),LIST!$A$15:$B$21,2,FALSE))</f>
        <v/>
      </c>
      <c r="H3455" s="42" t="str">
        <f>IF(B3455="","",IF(L3455=LIST!$A$80,LIST!$A$78,IF(L3455=LIST!$A$81,LIST!$A$78,IF(L3455=LIST!$A$82,LIST!$A$78,IF(IFERROR(VLOOKUP(B3455,'PHR (Project Hourly Rate)'!B:G,6,FALSE),LIST!$A$78)=0,LIST!$A$79,L3455)))))</f>
        <v/>
      </c>
      <c r="I3455" s="42" t="str">
        <f>IF(B3455="","",IF(L3455=LIST!$A$75,"",IF(K3455=LIST!$A$76,LIST!$A$76,IF(L3455=LIST!$A$77,"",IF(L3455=LIST!$A$78,"",IF(L3455=LIST!$A$80,"",IF(L3455=LIST!$A$72,"",IF(L3455=LIST!$A$73,"",IF(L3455=LIST!$A$81,"",IF(L3455=LIST!$A$82,"",IF(L3455=LIST!$A$79,"",IF(K3455=LIST!$A$75,LIST!$A$75,ROUND(J3455*L3455,2)))))))))))))</f>
        <v/>
      </c>
      <c r="J3455" s="43">
        <f>IF(D3455="",0,IF(K3455=LIST!$A$75,0,IF(K3455=LIST!$A$76,0,IF(K3455=LIST!$A$77,0,IF(K3455=LIST!$A$78,0,(MIN(D3455,8)-K3455))))))</f>
        <v>0</v>
      </c>
      <c r="K3455" s="185" t="str">
        <f>IF(D3455="","",IF('CLAIM FORM'!$M$7="",0,IF(L3455=LIST!$A$78,0,IF('CLAIM FORM'!$M$7="R&amp;D",0,IF(E3455="",LIST!$A$75,IF(F3455=LIST!$F$30,0,IFERROR(((VLOOKUP(E3455,'TRAINING CODE'!B:D,3,FALSE)*MIN(D3455,8))),LIST!$A$76)))))))</f>
        <v/>
      </c>
      <c r="L3455" s="183" t="str">
        <f>IF(B3455="","",IF('CLAIM FORM'!$M$7="",LIST!$A$77,IFERROR(VLOOKUP(B3455,'PHR (Project Hourly Rate)'!B:G,6,FALSE),LIST!$A$78)))</f>
        <v/>
      </c>
    </row>
    <row r="3456" spans="1:12" ht="36" customHeight="1">
      <c r="A3456" s="184">
        <v>3454</v>
      </c>
      <c r="B3456" s="46"/>
      <c r="C3456" s="47"/>
      <c r="D3456" s="48"/>
      <c r="E3456" s="49"/>
      <c r="F3456" s="49"/>
      <c r="G3456" s="41" t="str">
        <f>IF(C3456="","",VLOOKUP(WEEKDAY(C3456),LIST!$A$15:$B$21,2,FALSE))</f>
        <v/>
      </c>
      <c r="H3456" s="42" t="str">
        <f>IF(B3456="","",IF(L3456=LIST!$A$80,LIST!$A$78,IF(L3456=LIST!$A$81,LIST!$A$78,IF(L3456=LIST!$A$82,LIST!$A$78,IF(IFERROR(VLOOKUP(B3456,'PHR (Project Hourly Rate)'!B:G,6,FALSE),LIST!$A$78)=0,LIST!$A$79,L3456)))))</f>
        <v/>
      </c>
      <c r="I3456" s="42" t="str">
        <f>IF(B3456="","",IF(L3456=LIST!$A$75,"",IF(K3456=LIST!$A$76,LIST!$A$76,IF(L3456=LIST!$A$77,"",IF(L3456=LIST!$A$78,"",IF(L3456=LIST!$A$80,"",IF(L3456=LIST!$A$72,"",IF(L3456=LIST!$A$73,"",IF(L3456=LIST!$A$81,"",IF(L3456=LIST!$A$82,"",IF(L3456=LIST!$A$79,"",IF(K3456=LIST!$A$75,LIST!$A$75,ROUND(J3456*L3456,2)))))))))))))</f>
        <v/>
      </c>
      <c r="J3456" s="43">
        <f>IF(D3456="",0,IF(K3456=LIST!$A$75,0,IF(K3456=LIST!$A$76,0,IF(K3456=LIST!$A$77,0,IF(K3456=LIST!$A$78,0,(MIN(D3456,8)-K3456))))))</f>
        <v>0</v>
      </c>
      <c r="K3456" s="185" t="str">
        <f>IF(D3456="","",IF('CLAIM FORM'!$M$7="",0,IF(L3456=LIST!$A$78,0,IF('CLAIM FORM'!$M$7="R&amp;D",0,IF(E3456="",LIST!$A$75,IF(F3456=LIST!$F$30,0,IFERROR(((VLOOKUP(E3456,'TRAINING CODE'!B:D,3,FALSE)*MIN(D3456,8))),LIST!$A$76)))))))</f>
        <v/>
      </c>
      <c r="L3456" s="183" t="str">
        <f>IF(B3456="","",IF('CLAIM FORM'!$M$7="",LIST!$A$77,IFERROR(VLOOKUP(B3456,'PHR (Project Hourly Rate)'!B:G,6,FALSE),LIST!$A$78)))</f>
        <v/>
      </c>
    </row>
    <row r="3457" spans="1:12" ht="36" customHeight="1">
      <c r="A3457" s="184">
        <v>3455</v>
      </c>
      <c r="B3457" s="46"/>
      <c r="C3457" s="47"/>
      <c r="D3457" s="48"/>
      <c r="E3457" s="49"/>
      <c r="F3457" s="49"/>
      <c r="G3457" s="41" t="str">
        <f>IF(C3457="","",VLOOKUP(WEEKDAY(C3457),LIST!$A$15:$B$21,2,FALSE))</f>
        <v/>
      </c>
      <c r="H3457" s="42" t="str">
        <f>IF(B3457="","",IF(L3457=LIST!$A$80,LIST!$A$78,IF(L3457=LIST!$A$81,LIST!$A$78,IF(L3457=LIST!$A$82,LIST!$A$78,IF(IFERROR(VLOOKUP(B3457,'PHR (Project Hourly Rate)'!B:G,6,FALSE),LIST!$A$78)=0,LIST!$A$79,L3457)))))</f>
        <v/>
      </c>
      <c r="I3457" s="42" t="str">
        <f>IF(B3457="","",IF(L3457=LIST!$A$75,"",IF(K3457=LIST!$A$76,LIST!$A$76,IF(L3457=LIST!$A$77,"",IF(L3457=LIST!$A$78,"",IF(L3457=LIST!$A$80,"",IF(L3457=LIST!$A$72,"",IF(L3457=LIST!$A$73,"",IF(L3457=LIST!$A$81,"",IF(L3457=LIST!$A$82,"",IF(L3457=LIST!$A$79,"",IF(K3457=LIST!$A$75,LIST!$A$75,ROUND(J3457*L3457,2)))))))))))))</f>
        <v/>
      </c>
      <c r="J3457" s="43">
        <f>IF(D3457="",0,IF(K3457=LIST!$A$75,0,IF(K3457=LIST!$A$76,0,IF(K3457=LIST!$A$77,0,IF(K3457=LIST!$A$78,0,(MIN(D3457,8)-K3457))))))</f>
        <v>0</v>
      </c>
      <c r="K3457" s="185" t="str">
        <f>IF(D3457="","",IF('CLAIM FORM'!$M$7="",0,IF(L3457=LIST!$A$78,0,IF('CLAIM FORM'!$M$7="R&amp;D",0,IF(E3457="",LIST!$A$75,IF(F3457=LIST!$F$30,0,IFERROR(((VLOOKUP(E3457,'TRAINING CODE'!B:D,3,FALSE)*MIN(D3457,8))),LIST!$A$76)))))))</f>
        <v/>
      </c>
      <c r="L3457" s="183" t="str">
        <f>IF(B3457="","",IF('CLAIM FORM'!$M$7="",LIST!$A$77,IFERROR(VLOOKUP(B3457,'PHR (Project Hourly Rate)'!B:G,6,FALSE),LIST!$A$78)))</f>
        <v/>
      </c>
    </row>
    <row r="3458" spans="1:12" ht="36" customHeight="1">
      <c r="A3458" s="184">
        <v>3456</v>
      </c>
      <c r="B3458" s="46"/>
      <c r="C3458" s="47"/>
      <c r="D3458" s="48"/>
      <c r="E3458" s="49"/>
      <c r="F3458" s="49"/>
      <c r="G3458" s="41" t="str">
        <f>IF(C3458="","",VLOOKUP(WEEKDAY(C3458),LIST!$A$15:$B$21,2,FALSE))</f>
        <v/>
      </c>
      <c r="H3458" s="42" t="str">
        <f>IF(B3458="","",IF(L3458=LIST!$A$80,LIST!$A$78,IF(L3458=LIST!$A$81,LIST!$A$78,IF(L3458=LIST!$A$82,LIST!$A$78,IF(IFERROR(VLOOKUP(B3458,'PHR (Project Hourly Rate)'!B:G,6,FALSE),LIST!$A$78)=0,LIST!$A$79,L3458)))))</f>
        <v/>
      </c>
      <c r="I3458" s="42" t="str">
        <f>IF(B3458="","",IF(L3458=LIST!$A$75,"",IF(K3458=LIST!$A$76,LIST!$A$76,IF(L3458=LIST!$A$77,"",IF(L3458=LIST!$A$78,"",IF(L3458=LIST!$A$80,"",IF(L3458=LIST!$A$72,"",IF(L3458=LIST!$A$73,"",IF(L3458=LIST!$A$81,"",IF(L3458=LIST!$A$82,"",IF(L3458=LIST!$A$79,"",IF(K3458=LIST!$A$75,LIST!$A$75,ROUND(J3458*L3458,2)))))))))))))</f>
        <v/>
      </c>
      <c r="J3458" s="43">
        <f>IF(D3458="",0,IF(K3458=LIST!$A$75,0,IF(K3458=LIST!$A$76,0,IF(K3458=LIST!$A$77,0,IF(K3458=LIST!$A$78,0,(MIN(D3458,8)-K3458))))))</f>
        <v>0</v>
      </c>
      <c r="K3458" s="185" t="str">
        <f>IF(D3458="","",IF('CLAIM FORM'!$M$7="",0,IF(L3458=LIST!$A$78,0,IF('CLAIM FORM'!$M$7="R&amp;D",0,IF(E3458="",LIST!$A$75,IF(F3458=LIST!$F$30,0,IFERROR(((VLOOKUP(E3458,'TRAINING CODE'!B:D,3,FALSE)*MIN(D3458,8))),LIST!$A$76)))))))</f>
        <v/>
      </c>
      <c r="L3458" s="183" t="str">
        <f>IF(B3458="","",IF('CLAIM FORM'!$M$7="",LIST!$A$77,IFERROR(VLOOKUP(B3458,'PHR (Project Hourly Rate)'!B:G,6,FALSE),LIST!$A$78)))</f>
        <v/>
      </c>
    </row>
    <row r="3459" spans="1:12" ht="36" customHeight="1">
      <c r="A3459" s="184">
        <v>3457</v>
      </c>
      <c r="B3459" s="46"/>
      <c r="C3459" s="47"/>
      <c r="D3459" s="48"/>
      <c r="E3459" s="49"/>
      <c r="F3459" s="49"/>
      <c r="G3459" s="41" t="str">
        <f>IF(C3459="","",VLOOKUP(WEEKDAY(C3459),LIST!$A$15:$B$21,2,FALSE))</f>
        <v/>
      </c>
      <c r="H3459" s="42" t="str">
        <f>IF(B3459="","",IF(L3459=LIST!$A$80,LIST!$A$78,IF(L3459=LIST!$A$81,LIST!$A$78,IF(L3459=LIST!$A$82,LIST!$A$78,IF(IFERROR(VLOOKUP(B3459,'PHR (Project Hourly Rate)'!B:G,6,FALSE),LIST!$A$78)=0,LIST!$A$79,L3459)))))</f>
        <v/>
      </c>
      <c r="I3459" s="42" t="str">
        <f>IF(B3459="","",IF(L3459=LIST!$A$75,"",IF(K3459=LIST!$A$76,LIST!$A$76,IF(L3459=LIST!$A$77,"",IF(L3459=LIST!$A$78,"",IF(L3459=LIST!$A$80,"",IF(L3459=LIST!$A$72,"",IF(L3459=LIST!$A$73,"",IF(L3459=LIST!$A$81,"",IF(L3459=LIST!$A$82,"",IF(L3459=LIST!$A$79,"",IF(K3459=LIST!$A$75,LIST!$A$75,ROUND(J3459*L3459,2)))))))))))))</f>
        <v/>
      </c>
      <c r="J3459" s="43">
        <f>IF(D3459="",0,IF(K3459=LIST!$A$75,0,IF(K3459=LIST!$A$76,0,IF(K3459=LIST!$A$77,0,IF(K3459=LIST!$A$78,0,(MIN(D3459,8)-K3459))))))</f>
        <v>0</v>
      </c>
      <c r="K3459" s="185" t="str">
        <f>IF(D3459="","",IF('CLAIM FORM'!$M$7="",0,IF(L3459=LIST!$A$78,0,IF('CLAIM FORM'!$M$7="R&amp;D",0,IF(E3459="",LIST!$A$75,IF(F3459=LIST!$F$30,0,IFERROR(((VLOOKUP(E3459,'TRAINING CODE'!B:D,3,FALSE)*MIN(D3459,8))),LIST!$A$76)))))))</f>
        <v/>
      </c>
      <c r="L3459" s="183" t="str">
        <f>IF(B3459="","",IF('CLAIM FORM'!$M$7="",LIST!$A$77,IFERROR(VLOOKUP(B3459,'PHR (Project Hourly Rate)'!B:G,6,FALSE),LIST!$A$78)))</f>
        <v/>
      </c>
    </row>
    <row r="3460" spans="1:12" ht="36" customHeight="1">
      <c r="A3460" s="184">
        <v>3458</v>
      </c>
      <c r="B3460" s="46"/>
      <c r="C3460" s="47"/>
      <c r="D3460" s="48"/>
      <c r="E3460" s="49"/>
      <c r="F3460" s="49"/>
      <c r="G3460" s="41" t="str">
        <f>IF(C3460="","",VLOOKUP(WEEKDAY(C3460),LIST!$A$15:$B$21,2,FALSE))</f>
        <v/>
      </c>
      <c r="H3460" s="42" t="str">
        <f>IF(B3460="","",IF(L3460=LIST!$A$80,LIST!$A$78,IF(L3460=LIST!$A$81,LIST!$A$78,IF(L3460=LIST!$A$82,LIST!$A$78,IF(IFERROR(VLOOKUP(B3460,'PHR (Project Hourly Rate)'!B:G,6,FALSE),LIST!$A$78)=0,LIST!$A$79,L3460)))))</f>
        <v/>
      </c>
      <c r="I3460" s="42" t="str">
        <f>IF(B3460="","",IF(L3460=LIST!$A$75,"",IF(K3460=LIST!$A$76,LIST!$A$76,IF(L3460=LIST!$A$77,"",IF(L3460=LIST!$A$78,"",IF(L3460=LIST!$A$80,"",IF(L3460=LIST!$A$72,"",IF(L3460=LIST!$A$73,"",IF(L3460=LIST!$A$81,"",IF(L3460=LIST!$A$82,"",IF(L3460=LIST!$A$79,"",IF(K3460=LIST!$A$75,LIST!$A$75,ROUND(J3460*L3460,2)))))))))))))</f>
        <v/>
      </c>
      <c r="J3460" s="43">
        <f>IF(D3460="",0,IF(K3460=LIST!$A$75,0,IF(K3460=LIST!$A$76,0,IF(K3460=LIST!$A$77,0,IF(K3460=LIST!$A$78,0,(MIN(D3460,8)-K3460))))))</f>
        <v>0</v>
      </c>
      <c r="K3460" s="185" t="str">
        <f>IF(D3460="","",IF('CLAIM FORM'!$M$7="",0,IF(L3460=LIST!$A$78,0,IF('CLAIM FORM'!$M$7="R&amp;D",0,IF(E3460="",LIST!$A$75,IF(F3460=LIST!$F$30,0,IFERROR(((VLOOKUP(E3460,'TRAINING CODE'!B:D,3,FALSE)*MIN(D3460,8))),LIST!$A$76)))))))</f>
        <v/>
      </c>
      <c r="L3460" s="183" t="str">
        <f>IF(B3460="","",IF('CLAIM FORM'!$M$7="",LIST!$A$77,IFERROR(VLOOKUP(B3460,'PHR (Project Hourly Rate)'!B:G,6,FALSE),LIST!$A$78)))</f>
        <v/>
      </c>
    </row>
    <row r="3461" spans="1:12" ht="36" customHeight="1">
      <c r="A3461" s="184">
        <v>3459</v>
      </c>
      <c r="B3461" s="46"/>
      <c r="C3461" s="47"/>
      <c r="D3461" s="48"/>
      <c r="E3461" s="49"/>
      <c r="F3461" s="49"/>
      <c r="G3461" s="41" t="str">
        <f>IF(C3461="","",VLOOKUP(WEEKDAY(C3461),LIST!$A$15:$B$21,2,FALSE))</f>
        <v/>
      </c>
      <c r="H3461" s="42" t="str">
        <f>IF(B3461="","",IF(L3461=LIST!$A$80,LIST!$A$78,IF(L3461=LIST!$A$81,LIST!$A$78,IF(L3461=LIST!$A$82,LIST!$A$78,IF(IFERROR(VLOOKUP(B3461,'PHR (Project Hourly Rate)'!B:G,6,FALSE),LIST!$A$78)=0,LIST!$A$79,L3461)))))</f>
        <v/>
      </c>
      <c r="I3461" s="42" t="str">
        <f>IF(B3461="","",IF(L3461=LIST!$A$75,"",IF(K3461=LIST!$A$76,LIST!$A$76,IF(L3461=LIST!$A$77,"",IF(L3461=LIST!$A$78,"",IF(L3461=LIST!$A$80,"",IF(L3461=LIST!$A$72,"",IF(L3461=LIST!$A$73,"",IF(L3461=LIST!$A$81,"",IF(L3461=LIST!$A$82,"",IF(L3461=LIST!$A$79,"",IF(K3461=LIST!$A$75,LIST!$A$75,ROUND(J3461*L3461,2)))))))))))))</f>
        <v/>
      </c>
      <c r="J3461" s="43">
        <f>IF(D3461="",0,IF(K3461=LIST!$A$75,0,IF(K3461=LIST!$A$76,0,IF(K3461=LIST!$A$77,0,IF(K3461=LIST!$A$78,0,(MIN(D3461,8)-K3461))))))</f>
        <v>0</v>
      </c>
      <c r="K3461" s="185" t="str">
        <f>IF(D3461="","",IF('CLAIM FORM'!$M$7="",0,IF(L3461=LIST!$A$78,0,IF('CLAIM FORM'!$M$7="R&amp;D",0,IF(E3461="",LIST!$A$75,IF(F3461=LIST!$F$30,0,IFERROR(((VLOOKUP(E3461,'TRAINING CODE'!B:D,3,FALSE)*MIN(D3461,8))),LIST!$A$76)))))))</f>
        <v/>
      </c>
      <c r="L3461" s="183" t="str">
        <f>IF(B3461="","",IF('CLAIM FORM'!$M$7="",LIST!$A$77,IFERROR(VLOOKUP(B3461,'PHR (Project Hourly Rate)'!B:G,6,FALSE),LIST!$A$78)))</f>
        <v/>
      </c>
    </row>
    <row r="3462" spans="1:12" ht="36" customHeight="1">
      <c r="A3462" s="184">
        <v>3460</v>
      </c>
      <c r="B3462" s="46"/>
      <c r="C3462" s="47"/>
      <c r="D3462" s="48"/>
      <c r="E3462" s="49"/>
      <c r="F3462" s="49"/>
      <c r="G3462" s="41" t="str">
        <f>IF(C3462="","",VLOOKUP(WEEKDAY(C3462),LIST!$A$15:$B$21,2,FALSE))</f>
        <v/>
      </c>
      <c r="H3462" s="42" t="str">
        <f>IF(B3462="","",IF(L3462=LIST!$A$80,LIST!$A$78,IF(L3462=LIST!$A$81,LIST!$A$78,IF(L3462=LIST!$A$82,LIST!$A$78,IF(IFERROR(VLOOKUP(B3462,'PHR (Project Hourly Rate)'!B:G,6,FALSE),LIST!$A$78)=0,LIST!$A$79,L3462)))))</f>
        <v/>
      </c>
      <c r="I3462" s="42" t="str">
        <f>IF(B3462="","",IF(L3462=LIST!$A$75,"",IF(K3462=LIST!$A$76,LIST!$A$76,IF(L3462=LIST!$A$77,"",IF(L3462=LIST!$A$78,"",IF(L3462=LIST!$A$80,"",IF(L3462=LIST!$A$72,"",IF(L3462=LIST!$A$73,"",IF(L3462=LIST!$A$81,"",IF(L3462=LIST!$A$82,"",IF(L3462=LIST!$A$79,"",IF(K3462=LIST!$A$75,LIST!$A$75,ROUND(J3462*L3462,2)))))))))))))</f>
        <v/>
      </c>
      <c r="J3462" s="43">
        <f>IF(D3462="",0,IF(K3462=LIST!$A$75,0,IF(K3462=LIST!$A$76,0,IF(K3462=LIST!$A$77,0,IF(K3462=LIST!$A$78,0,(MIN(D3462,8)-K3462))))))</f>
        <v>0</v>
      </c>
      <c r="K3462" s="185" t="str">
        <f>IF(D3462="","",IF('CLAIM FORM'!$M$7="",0,IF(L3462=LIST!$A$78,0,IF('CLAIM FORM'!$M$7="R&amp;D",0,IF(E3462="",LIST!$A$75,IF(F3462=LIST!$F$30,0,IFERROR(((VLOOKUP(E3462,'TRAINING CODE'!B:D,3,FALSE)*MIN(D3462,8))),LIST!$A$76)))))))</f>
        <v/>
      </c>
      <c r="L3462" s="183" t="str">
        <f>IF(B3462="","",IF('CLAIM FORM'!$M$7="",LIST!$A$77,IFERROR(VLOOKUP(B3462,'PHR (Project Hourly Rate)'!B:G,6,FALSE),LIST!$A$78)))</f>
        <v/>
      </c>
    </row>
    <row r="3463" spans="1:12" ht="36" customHeight="1">
      <c r="A3463" s="184">
        <v>3461</v>
      </c>
      <c r="B3463" s="46"/>
      <c r="C3463" s="47"/>
      <c r="D3463" s="48"/>
      <c r="E3463" s="49"/>
      <c r="F3463" s="49"/>
      <c r="G3463" s="41" t="str">
        <f>IF(C3463="","",VLOOKUP(WEEKDAY(C3463),LIST!$A$15:$B$21,2,FALSE))</f>
        <v/>
      </c>
      <c r="H3463" s="42" t="str">
        <f>IF(B3463="","",IF(L3463=LIST!$A$80,LIST!$A$78,IF(L3463=LIST!$A$81,LIST!$A$78,IF(L3463=LIST!$A$82,LIST!$A$78,IF(IFERROR(VLOOKUP(B3463,'PHR (Project Hourly Rate)'!B:G,6,FALSE),LIST!$A$78)=0,LIST!$A$79,L3463)))))</f>
        <v/>
      </c>
      <c r="I3463" s="42" t="str">
        <f>IF(B3463="","",IF(L3463=LIST!$A$75,"",IF(K3463=LIST!$A$76,LIST!$A$76,IF(L3463=LIST!$A$77,"",IF(L3463=LIST!$A$78,"",IF(L3463=LIST!$A$80,"",IF(L3463=LIST!$A$72,"",IF(L3463=LIST!$A$73,"",IF(L3463=LIST!$A$81,"",IF(L3463=LIST!$A$82,"",IF(L3463=LIST!$A$79,"",IF(K3463=LIST!$A$75,LIST!$A$75,ROUND(J3463*L3463,2)))))))))))))</f>
        <v/>
      </c>
      <c r="J3463" s="43">
        <f>IF(D3463="",0,IF(K3463=LIST!$A$75,0,IF(K3463=LIST!$A$76,0,IF(K3463=LIST!$A$77,0,IF(K3463=LIST!$A$78,0,(MIN(D3463,8)-K3463))))))</f>
        <v>0</v>
      </c>
      <c r="K3463" s="185" t="str">
        <f>IF(D3463="","",IF('CLAIM FORM'!$M$7="",0,IF(L3463=LIST!$A$78,0,IF('CLAIM FORM'!$M$7="R&amp;D",0,IF(E3463="",LIST!$A$75,IF(F3463=LIST!$F$30,0,IFERROR(((VLOOKUP(E3463,'TRAINING CODE'!B:D,3,FALSE)*MIN(D3463,8))),LIST!$A$76)))))))</f>
        <v/>
      </c>
      <c r="L3463" s="183" t="str">
        <f>IF(B3463="","",IF('CLAIM FORM'!$M$7="",LIST!$A$77,IFERROR(VLOOKUP(B3463,'PHR (Project Hourly Rate)'!B:G,6,FALSE),LIST!$A$78)))</f>
        <v/>
      </c>
    </row>
    <row r="3464" spans="1:12" ht="36" customHeight="1">
      <c r="A3464" s="184">
        <v>3462</v>
      </c>
      <c r="B3464" s="46"/>
      <c r="C3464" s="47"/>
      <c r="D3464" s="48"/>
      <c r="E3464" s="49"/>
      <c r="F3464" s="49"/>
      <c r="G3464" s="41" t="str">
        <f>IF(C3464="","",VLOOKUP(WEEKDAY(C3464),LIST!$A$15:$B$21,2,FALSE))</f>
        <v/>
      </c>
      <c r="H3464" s="42" t="str">
        <f>IF(B3464="","",IF(L3464=LIST!$A$80,LIST!$A$78,IF(L3464=LIST!$A$81,LIST!$A$78,IF(L3464=LIST!$A$82,LIST!$A$78,IF(IFERROR(VLOOKUP(B3464,'PHR (Project Hourly Rate)'!B:G,6,FALSE),LIST!$A$78)=0,LIST!$A$79,L3464)))))</f>
        <v/>
      </c>
      <c r="I3464" s="42" t="str">
        <f>IF(B3464="","",IF(L3464=LIST!$A$75,"",IF(K3464=LIST!$A$76,LIST!$A$76,IF(L3464=LIST!$A$77,"",IF(L3464=LIST!$A$78,"",IF(L3464=LIST!$A$80,"",IF(L3464=LIST!$A$72,"",IF(L3464=LIST!$A$73,"",IF(L3464=LIST!$A$81,"",IF(L3464=LIST!$A$82,"",IF(L3464=LIST!$A$79,"",IF(K3464=LIST!$A$75,LIST!$A$75,ROUND(J3464*L3464,2)))))))))))))</f>
        <v/>
      </c>
      <c r="J3464" s="43">
        <f>IF(D3464="",0,IF(K3464=LIST!$A$75,0,IF(K3464=LIST!$A$76,0,IF(K3464=LIST!$A$77,0,IF(K3464=LIST!$A$78,0,(MIN(D3464,8)-K3464))))))</f>
        <v>0</v>
      </c>
      <c r="K3464" s="185" t="str">
        <f>IF(D3464="","",IF('CLAIM FORM'!$M$7="",0,IF(L3464=LIST!$A$78,0,IF('CLAIM FORM'!$M$7="R&amp;D",0,IF(E3464="",LIST!$A$75,IF(F3464=LIST!$F$30,0,IFERROR(((VLOOKUP(E3464,'TRAINING CODE'!B:D,3,FALSE)*MIN(D3464,8))),LIST!$A$76)))))))</f>
        <v/>
      </c>
      <c r="L3464" s="183" t="str">
        <f>IF(B3464="","",IF('CLAIM FORM'!$M$7="",LIST!$A$77,IFERROR(VLOOKUP(B3464,'PHR (Project Hourly Rate)'!B:G,6,FALSE),LIST!$A$78)))</f>
        <v/>
      </c>
    </row>
    <row r="3465" spans="1:12" ht="36" customHeight="1">
      <c r="A3465" s="184">
        <v>3463</v>
      </c>
      <c r="B3465" s="46"/>
      <c r="C3465" s="47"/>
      <c r="D3465" s="48"/>
      <c r="E3465" s="49"/>
      <c r="F3465" s="49"/>
      <c r="G3465" s="41" t="str">
        <f>IF(C3465="","",VLOOKUP(WEEKDAY(C3465),LIST!$A$15:$B$21,2,FALSE))</f>
        <v/>
      </c>
      <c r="H3465" s="42" t="str">
        <f>IF(B3465="","",IF(L3465=LIST!$A$80,LIST!$A$78,IF(L3465=LIST!$A$81,LIST!$A$78,IF(L3465=LIST!$A$82,LIST!$A$78,IF(IFERROR(VLOOKUP(B3465,'PHR (Project Hourly Rate)'!B:G,6,FALSE),LIST!$A$78)=0,LIST!$A$79,L3465)))))</f>
        <v/>
      </c>
      <c r="I3465" s="42" t="str">
        <f>IF(B3465="","",IF(L3465=LIST!$A$75,"",IF(K3465=LIST!$A$76,LIST!$A$76,IF(L3465=LIST!$A$77,"",IF(L3465=LIST!$A$78,"",IF(L3465=LIST!$A$80,"",IF(L3465=LIST!$A$72,"",IF(L3465=LIST!$A$73,"",IF(L3465=LIST!$A$81,"",IF(L3465=LIST!$A$82,"",IF(L3465=LIST!$A$79,"",IF(K3465=LIST!$A$75,LIST!$A$75,ROUND(J3465*L3465,2)))))))))))))</f>
        <v/>
      </c>
      <c r="J3465" s="43">
        <f>IF(D3465="",0,IF(K3465=LIST!$A$75,0,IF(K3465=LIST!$A$76,0,IF(K3465=LIST!$A$77,0,IF(K3465=LIST!$A$78,0,(MIN(D3465,8)-K3465))))))</f>
        <v>0</v>
      </c>
      <c r="K3465" s="185" t="str">
        <f>IF(D3465="","",IF('CLAIM FORM'!$M$7="",0,IF(L3465=LIST!$A$78,0,IF('CLAIM FORM'!$M$7="R&amp;D",0,IF(E3465="",LIST!$A$75,IF(F3465=LIST!$F$30,0,IFERROR(((VLOOKUP(E3465,'TRAINING CODE'!B:D,3,FALSE)*MIN(D3465,8))),LIST!$A$76)))))))</f>
        <v/>
      </c>
      <c r="L3465" s="183" t="str">
        <f>IF(B3465="","",IF('CLAIM FORM'!$M$7="",LIST!$A$77,IFERROR(VLOOKUP(B3465,'PHR (Project Hourly Rate)'!B:G,6,FALSE),LIST!$A$78)))</f>
        <v/>
      </c>
    </row>
    <row r="3466" spans="1:12" ht="36" customHeight="1">
      <c r="A3466" s="184">
        <v>3464</v>
      </c>
      <c r="B3466" s="46"/>
      <c r="C3466" s="47"/>
      <c r="D3466" s="48"/>
      <c r="E3466" s="49"/>
      <c r="F3466" s="49"/>
      <c r="G3466" s="41" t="str">
        <f>IF(C3466="","",VLOOKUP(WEEKDAY(C3466),LIST!$A$15:$B$21,2,FALSE))</f>
        <v/>
      </c>
      <c r="H3466" s="42" t="str">
        <f>IF(B3466="","",IF(L3466=LIST!$A$80,LIST!$A$78,IF(L3466=LIST!$A$81,LIST!$A$78,IF(L3466=LIST!$A$82,LIST!$A$78,IF(IFERROR(VLOOKUP(B3466,'PHR (Project Hourly Rate)'!B:G,6,FALSE),LIST!$A$78)=0,LIST!$A$79,L3466)))))</f>
        <v/>
      </c>
      <c r="I3466" s="42" t="str">
        <f>IF(B3466="","",IF(L3466=LIST!$A$75,"",IF(K3466=LIST!$A$76,LIST!$A$76,IF(L3466=LIST!$A$77,"",IF(L3466=LIST!$A$78,"",IF(L3466=LIST!$A$80,"",IF(L3466=LIST!$A$72,"",IF(L3466=LIST!$A$73,"",IF(L3466=LIST!$A$81,"",IF(L3466=LIST!$A$82,"",IF(L3466=LIST!$A$79,"",IF(K3466=LIST!$A$75,LIST!$A$75,ROUND(J3466*L3466,2)))))))))))))</f>
        <v/>
      </c>
      <c r="J3466" s="43">
        <f>IF(D3466="",0,IF(K3466=LIST!$A$75,0,IF(K3466=LIST!$A$76,0,IF(K3466=LIST!$A$77,0,IF(K3466=LIST!$A$78,0,(MIN(D3466,8)-K3466))))))</f>
        <v>0</v>
      </c>
      <c r="K3466" s="185" t="str">
        <f>IF(D3466="","",IF('CLAIM FORM'!$M$7="",0,IF(L3466=LIST!$A$78,0,IF('CLAIM FORM'!$M$7="R&amp;D",0,IF(E3466="",LIST!$A$75,IF(F3466=LIST!$F$30,0,IFERROR(((VLOOKUP(E3466,'TRAINING CODE'!B:D,3,FALSE)*MIN(D3466,8))),LIST!$A$76)))))))</f>
        <v/>
      </c>
      <c r="L3466" s="183" t="str">
        <f>IF(B3466="","",IF('CLAIM FORM'!$M$7="",LIST!$A$77,IFERROR(VLOOKUP(B3466,'PHR (Project Hourly Rate)'!B:G,6,FALSE),LIST!$A$78)))</f>
        <v/>
      </c>
    </row>
    <row r="3467" spans="1:12" ht="36" customHeight="1">
      <c r="A3467" s="184">
        <v>3465</v>
      </c>
      <c r="B3467" s="46"/>
      <c r="C3467" s="47"/>
      <c r="D3467" s="48"/>
      <c r="E3467" s="49"/>
      <c r="F3467" s="49"/>
      <c r="G3467" s="41" t="str">
        <f>IF(C3467="","",VLOOKUP(WEEKDAY(C3467),LIST!$A$15:$B$21,2,FALSE))</f>
        <v/>
      </c>
      <c r="H3467" s="42" t="str">
        <f>IF(B3467="","",IF(L3467=LIST!$A$80,LIST!$A$78,IF(L3467=LIST!$A$81,LIST!$A$78,IF(L3467=LIST!$A$82,LIST!$A$78,IF(IFERROR(VLOOKUP(B3467,'PHR (Project Hourly Rate)'!B:G,6,FALSE),LIST!$A$78)=0,LIST!$A$79,L3467)))))</f>
        <v/>
      </c>
      <c r="I3467" s="42" t="str">
        <f>IF(B3467="","",IF(L3467=LIST!$A$75,"",IF(K3467=LIST!$A$76,LIST!$A$76,IF(L3467=LIST!$A$77,"",IF(L3467=LIST!$A$78,"",IF(L3467=LIST!$A$80,"",IF(L3467=LIST!$A$72,"",IF(L3467=LIST!$A$73,"",IF(L3467=LIST!$A$81,"",IF(L3467=LIST!$A$82,"",IF(L3467=LIST!$A$79,"",IF(K3467=LIST!$A$75,LIST!$A$75,ROUND(J3467*L3467,2)))))))))))))</f>
        <v/>
      </c>
      <c r="J3467" s="43">
        <f>IF(D3467="",0,IF(K3467=LIST!$A$75,0,IF(K3467=LIST!$A$76,0,IF(K3467=LIST!$A$77,0,IF(K3467=LIST!$A$78,0,(MIN(D3467,8)-K3467))))))</f>
        <v>0</v>
      </c>
      <c r="K3467" s="185" t="str">
        <f>IF(D3467="","",IF('CLAIM FORM'!$M$7="",0,IF(L3467=LIST!$A$78,0,IF('CLAIM FORM'!$M$7="R&amp;D",0,IF(E3467="",LIST!$A$75,IF(F3467=LIST!$F$30,0,IFERROR(((VLOOKUP(E3467,'TRAINING CODE'!B:D,3,FALSE)*MIN(D3467,8))),LIST!$A$76)))))))</f>
        <v/>
      </c>
      <c r="L3467" s="183" t="str">
        <f>IF(B3467="","",IF('CLAIM FORM'!$M$7="",LIST!$A$77,IFERROR(VLOOKUP(B3467,'PHR (Project Hourly Rate)'!B:G,6,FALSE),LIST!$A$78)))</f>
        <v/>
      </c>
    </row>
    <row r="3468" spans="1:12" ht="36" customHeight="1">
      <c r="A3468" s="184">
        <v>3466</v>
      </c>
      <c r="B3468" s="46"/>
      <c r="C3468" s="47"/>
      <c r="D3468" s="48"/>
      <c r="E3468" s="49"/>
      <c r="F3468" s="49"/>
      <c r="G3468" s="41" t="str">
        <f>IF(C3468="","",VLOOKUP(WEEKDAY(C3468),LIST!$A$15:$B$21,2,FALSE))</f>
        <v/>
      </c>
      <c r="H3468" s="42" t="str">
        <f>IF(B3468="","",IF(L3468=LIST!$A$80,LIST!$A$78,IF(L3468=LIST!$A$81,LIST!$A$78,IF(L3468=LIST!$A$82,LIST!$A$78,IF(IFERROR(VLOOKUP(B3468,'PHR (Project Hourly Rate)'!B:G,6,FALSE),LIST!$A$78)=0,LIST!$A$79,L3468)))))</f>
        <v/>
      </c>
      <c r="I3468" s="42" t="str">
        <f>IF(B3468="","",IF(L3468=LIST!$A$75,"",IF(K3468=LIST!$A$76,LIST!$A$76,IF(L3468=LIST!$A$77,"",IF(L3468=LIST!$A$78,"",IF(L3468=LIST!$A$80,"",IF(L3468=LIST!$A$72,"",IF(L3468=LIST!$A$73,"",IF(L3468=LIST!$A$81,"",IF(L3468=LIST!$A$82,"",IF(L3468=LIST!$A$79,"",IF(K3468=LIST!$A$75,LIST!$A$75,ROUND(J3468*L3468,2)))))))))))))</f>
        <v/>
      </c>
      <c r="J3468" s="43">
        <f>IF(D3468="",0,IF(K3468=LIST!$A$75,0,IF(K3468=LIST!$A$76,0,IF(K3468=LIST!$A$77,0,IF(K3468=LIST!$A$78,0,(MIN(D3468,8)-K3468))))))</f>
        <v>0</v>
      </c>
      <c r="K3468" s="185" t="str">
        <f>IF(D3468="","",IF('CLAIM FORM'!$M$7="",0,IF(L3468=LIST!$A$78,0,IF('CLAIM FORM'!$M$7="R&amp;D",0,IF(E3468="",LIST!$A$75,IF(F3468=LIST!$F$30,0,IFERROR(((VLOOKUP(E3468,'TRAINING CODE'!B:D,3,FALSE)*MIN(D3468,8))),LIST!$A$76)))))))</f>
        <v/>
      </c>
      <c r="L3468" s="183" t="str">
        <f>IF(B3468="","",IF('CLAIM FORM'!$M$7="",LIST!$A$77,IFERROR(VLOOKUP(B3468,'PHR (Project Hourly Rate)'!B:G,6,FALSE),LIST!$A$78)))</f>
        <v/>
      </c>
    </row>
    <row r="3469" spans="1:12" ht="36" customHeight="1">
      <c r="A3469" s="184">
        <v>3467</v>
      </c>
      <c r="B3469" s="46"/>
      <c r="C3469" s="47"/>
      <c r="D3469" s="48"/>
      <c r="E3469" s="49"/>
      <c r="F3469" s="49"/>
      <c r="G3469" s="41" t="str">
        <f>IF(C3469="","",VLOOKUP(WEEKDAY(C3469),LIST!$A$15:$B$21,2,FALSE))</f>
        <v/>
      </c>
      <c r="H3469" s="42" t="str">
        <f>IF(B3469="","",IF(L3469=LIST!$A$80,LIST!$A$78,IF(L3469=LIST!$A$81,LIST!$A$78,IF(L3469=LIST!$A$82,LIST!$A$78,IF(IFERROR(VLOOKUP(B3469,'PHR (Project Hourly Rate)'!B:G,6,FALSE),LIST!$A$78)=0,LIST!$A$79,L3469)))))</f>
        <v/>
      </c>
      <c r="I3469" s="42" t="str">
        <f>IF(B3469="","",IF(L3469=LIST!$A$75,"",IF(K3469=LIST!$A$76,LIST!$A$76,IF(L3469=LIST!$A$77,"",IF(L3469=LIST!$A$78,"",IF(L3469=LIST!$A$80,"",IF(L3469=LIST!$A$72,"",IF(L3469=LIST!$A$73,"",IF(L3469=LIST!$A$81,"",IF(L3469=LIST!$A$82,"",IF(L3469=LIST!$A$79,"",IF(K3469=LIST!$A$75,LIST!$A$75,ROUND(J3469*L3469,2)))))))))))))</f>
        <v/>
      </c>
      <c r="J3469" s="43">
        <f>IF(D3469="",0,IF(K3469=LIST!$A$75,0,IF(K3469=LIST!$A$76,0,IF(K3469=LIST!$A$77,0,IF(K3469=LIST!$A$78,0,(MIN(D3469,8)-K3469))))))</f>
        <v>0</v>
      </c>
      <c r="K3469" s="185" t="str">
        <f>IF(D3469="","",IF('CLAIM FORM'!$M$7="",0,IF(L3469=LIST!$A$78,0,IF('CLAIM FORM'!$M$7="R&amp;D",0,IF(E3469="",LIST!$A$75,IF(F3469=LIST!$F$30,0,IFERROR(((VLOOKUP(E3469,'TRAINING CODE'!B:D,3,FALSE)*MIN(D3469,8))),LIST!$A$76)))))))</f>
        <v/>
      </c>
      <c r="L3469" s="183" t="str">
        <f>IF(B3469="","",IF('CLAIM FORM'!$M$7="",LIST!$A$77,IFERROR(VLOOKUP(B3469,'PHR (Project Hourly Rate)'!B:G,6,FALSE),LIST!$A$78)))</f>
        <v/>
      </c>
    </row>
    <row r="3470" spans="1:12" ht="36" customHeight="1">
      <c r="A3470" s="184">
        <v>3468</v>
      </c>
      <c r="B3470" s="46"/>
      <c r="C3470" s="47"/>
      <c r="D3470" s="48"/>
      <c r="E3470" s="49"/>
      <c r="F3470" s="49"/>
      <c r="G3470" s="41" t="str">
        <f>IF(C3470="","",VLOOKUP(WEEKDAY(C3470),LIST!$A$15:$B$21,2,FALSE))</f>
        <v/>
      </c>
      <c r="H3470" s="42" t="str">
        <f>IF(B3470="","",IF(L3470=LIST!$A$80,LIST!$A$78,IF(L3470=LIST!$A$81,LIST!$A$78,IF(L3470=LIST!$A$82,LIST!$A$78,IF(IFERROR(VLOOKUP(B3470,'PHR (Project Hourly Rate)'!B:G,6,FALSE),LIST!$A$78)=0,LIST!$A$79,L3470)))))</f>
        <v/>
      </c>
      <c r="I3470" s="42" t="str">
        <f>IF(B3470="","",IF(L3470=LIST!$A$75,"",IF(K3470=LIST!$A$76,LIST!$A$76,IF(L3470=LIST!$A$77,"",IF(L3470=LIST!$A$78,"",IF(L3470=LIST!$A$80,"",IF(L3470=LIST!$A$72,"",IF(L3470=LIST!$A$73,"",IF(L3470=LIST!$A$81,"",IF(L3470=LIST!$A$82,"",IF(L3470=LIST!$A$79,"",IF(K3470=LIST!$A$75,LIST!$A$75,ROUND(J3470*L3470,2)))))))))))))</f>
        <v/>
      </c>
      <c r="J3470" s="43">
        <f>IF(D3470="",0,IF(K3470=LIST!$A$75,0,IF(K3470=LIST!$A$76,0,IF(K3470=LIST!$A$77,0,IF(K3470=LIST!$A$78,0,(MIN(D3470,8)-K3470))))))</f>
        <v>0</v>
      </c>
      <c r="K3470" s="185" t="str">
        <f>IF(D3470="","",IF('CLAIM FORM'!$M$7="",0,IF(L3470=LIST!$A$78,0,IF('CLAIM FORM'!$M$7="R&amp;D",0,IF(E3470="",LIST!$A$75,IF(F3470=LIST!$F$30,0,IFERROR(((VLOOKUP(E3470,'TRAINING CODE'!B:D,3,FALSE)*MIN(D3470,8))),LIST!$A$76)))))))</f>
        <v/>
      </c>
      <c r="L3470" s="183" t="str">
        <f>IF(B3470="","",IF('CLAIM FORM'!$M$7="",LIST!$A$77,IFERROR(VLOOKUP(B3470,'PHR (Project Hourly Rate)'!B:G,6,FALSE),LIST!$A$78)))</f>
        <v/>
      </c>
    </row>
    <row r="3471" spans="1:12" ht="36" customHeight="1">
      <c r="A3471" s="184">
        <v>3469</v>
      </c>
      <c r="B3471" s="46"/>
      <c r="C3471" s="47"/>
      <c r="D3471" s="48"/>
      <c r="E3471" s="49"/>
      <c r="F3471" s="49"/>
      <c r="G3471" s="41" t="str">
        <f>IF(C3471="","",VLOOKUP(WEEKDAY(C3471),LIST!$A$15:$B$21,2,FALSE))</f>
        <v/>
      </c>
      <c r="H3471" s="42" t="str">
        <f>IF(B3471="","",IF(L3471=LIST!$A$80,LIST!$A$78,IF(L3471=LIST!$A$81,LIST!$A$78,IF(L3471=LIST!$A$82,LIST!$A$78,IF(IFERROR(VLOOKUP(B3471,'PHR (Project Hourly Rate)'!B:G,6,FALSE),LIST!$A$78)=0,LIST!$A$79,L3471)))))</f>
        <v/>
      </c>
      <c r="I3471" s="42" t="str">
        <f>IF(B3471="","",IF(L3471=LIST!$A$75,"",IF(K3471=LIST!$A$76,LIST!$A$76,IF(L3471=LIST!$A$77,"",IF(L3471=LIST!$A$78,"",IF(L3471=LIST!$A$80,"",IF(L3471=LIST!$A$72,"",IF(L3471=LIST!$A$73,"",IF(L3471=LIST!$A$81,"",IF(L3471=LIST!$A$82,"",IF(L3471=LIST!$A$79,"",IF(K3471=LIST!$A$75,LIST!$A$75,ROUND(J3471*L3471,2)))))))))))))</f>
        <v/>
      </c>
      <c r="J3471" s="43">
        <f>IF(D3471="",0,IF(K3471=LIST!$A$75,0,IF(K3471=LIST!$A$76,0,IF(K3471=LIST!$A$77,0,IF(K3471=LIST!$A$78,0,(MIN(D3471,8)-K3471))))))</f>
        <v>0</v>
      </c>
      <c r="K3471" s="185" t="str">
        <f>IF(D3471="","",IF('CLAIM FORM'!$M$7="",0,IF(L3471=LIST!$A$78,0,IF('CLAIM FORM'!$M$7="R&amp;D",0,IF(E3471="",LIST!$A$75,IF(F3471=LIST!$F$30,0,IFERROR(((VLOOKUP(E3471,'TRAINING CODE'!B:D,3,FALSE)*MIN(D3471,8))),LIST!$A$76)))))))</f>
        <v/>
      </c>
      <c r="L3471" s="183" t="str">
        <f>IF(B3471="","",IF('CLAIM FORM'!$M$7="",LIST!$A$77,IFERROR(VLOOKUP(B3471,'PHR (Project Hourly Rate)'!B:G,6,FALSE),LIST!$A$78)))</f>
        <v/>
      </c>
    </row>
    <row r="3472" spans="1:12" ht="36" customHeight="1">
      <c r="A3472" s="184">
        <v>3470</v>
      </c>
      <c r="B3472" s="46"/>
      <c r="C3472" s="47"/>
      <c r="D3472" s="48"/>
      <c r="E3472" s="49"/>
      <c r="F3472" s="49"/>
      <c r="G3472" s="41" t="str">
        <f>IF(C3472="","",VLOOKUP(WEEKDAY(C3472),LIST!$A$15:$B$21,2,FALSE))</f>
        <v/>
      </c>
      <c r="H3472" s="42" t="str">
        <f>IF(B3472="","",IF(L3472=LIST!$A$80,LIST!$A$78,IF(L3472=LIST!$A$81,LIST!$A$78,IF(L3472=LIST!$A$82,LIST!$A$78,IF(IFERROR(VLOOKUP(B3472,'PHR (Project Hourly Rate)'!B:G,6,FALSE),LIST!$A$78)=0,LIST!$A$79,L3472)))))</f>
        <v/>
      </c>
      <c r="I3472" s="42" t="str">
        <f>IF(B3472="","",IF(L3472=LIST!$A$75,"",IF(K3472=LIST!$A$76,LIST!$A$76,IF(L3472=LIST!$A$77,"",IF(L3472=LIST!$A$78,"",IF(L3472=LIST!$A$80,"",IF(L3472=LIST!$A$72,"",IF(L3472=LIST!$A$73,"",IF(L3472=LIST!$A$81,"",IF(L3472=LIST!$A$82,"",IF(L3472=LIST!$A$79,"",IF(K3472=LIST!$A$75,LIST!$A$75,ROUND(J3472*L3472,2)))))))))))))</f>
        <v/>
      </c>
      <c r="J3472" s="43">
        <f>IF(D3472="",0,IF(K3472=LIST!$A$75,0,IF(K3472=LIST!$A$76,0,IF(K3472=LIST!$A$77,0,IF(K3472=LIST!$A$78,0,(MIN(D3472,8)-K3472))))))</f>
        <v>0</v>
      </c>
      <c r="K3472" s="185" t="str">
        <f>IF(D3472="","",IF('CLAIM FORM'!$M$7="",0,IF(L3472=LIST!$A$78,0,IF('CLAIM FORM'!$M$7="R&amp;D",0,IF(E3472="",LIST!$A$75,IF(F3472=LIST!$F$30,0,IFERROR(((VLOOKUP(E3472,'TRAINING CODE'!B:D,3,FALSE)*MIN(D3472,8))),LIST!$A$76)))))))</f>
        <v/>
      </c>
      <c r="L3472" s="183" t="str">
        <f>IF(B3472="","",IF('CLAIM FORM'!$M$7="",LIST!$A$77,IFERROR(VLOOKUP(B3472,'PHR (Project Hourly Rate)'!B:G,6,FALSE),LIST!$A$78)))</f>
        <v/>
      </c>
    </row>
    <row r="3473" spans="1:12" ht="36" customHeight="1">
      <c r="A3473" s="184">
        <v>3471</v>
      </c>
      <c r="B3473" s="46"/>
      <c r="C3473" s="47"/>
      <c r="D3473" s="48"/>
      <c r="E3473" s="49"/>
      <c r="F3473" s="49"/>
      <c r="G3473" s="41" t="str">
        <f>IF(C3473="","",VLOOKUP(WEEKDAY(C3473),LIST!$A$15:$B$21,2,FALSE))</f>
        <v/>
      </c>
      <c r="H3473" s="42" t="str">
        <f>IF(B3473="","",IF(L3473=LIST!$A$80,LIST!$A$78,IF(L3473=LIST!$A$81,LIST!$A$78,IF(L3473=LIST!$A$82,LIST!$A$78,IF(IFERROR(VLOOKUP(B3473,'PHR (Project Hourly Rate)'!B:G,6,FALSE),LIST!$A$78)=0,LIST!$A$79,L3473)))))</f>
        <v/>
      </c>
      <c r="I3473" s="42" t="str">
        <f>IF(B3473="","",IF(L3473=LIST!$A$75,"",IF(K3473=LIST!$A$76,LIST!$A$76,IF(L3473=LIST!$A$77,"",IF(L3473=LIST!$A$78,"",IF(L3473=LIST!$A$80,"",IF(L3473=LIST!$A$72,"",IF(L3473=LIST!$A$73,"",IF(L3473=LIST!$A$81,"",IF(L3473=LIST!$A$82,"",IF(L3473=LIST!$A$79,"",IF(K3473=LIST!$A$75,LIST!$A$75,ROUND(J3473*L3473,2)))))))))))))</f>
        <v/>
      </c>
      <c r="J3473" s="43">
        <f>IF(D3473="",0,IF(K3473=LIST!$A$75,0,IF(K3473=LIST!$A$76,0,IF(K3473=LIST!$A$77,0,IF(K3473=LIST!$A$78,0,(MIN(D3473,8)-K3473))))))</f>
        <v>0</v>
      </c>
      <c r="K3473" s="185" t="str">
        <f>IF(D3473="","",IF('CLAIM FORM'!$M$7="",0,IF(L3473=LIST!$A$78,0,IF('CLAIM FORM'!$M$7="R&amp;D",0,IF(E3473="",LIST!$A$75,IF(F3473=LIST!$F$30,0,IFERROR(((VLOOKUP(E3473,'TRAINING CODE'!B:D,3,FALSE)*MIN(D3473,8))),LIST!$A$76)))))))</f>
        <v/>
      </c>
      <c r="L3473" s="183" t="str">
        <f>IF(B3473="","",IF('CLAIM FORM'!$M$7="",LIST!$A$77,IFERROR(VLOOKUP(B3473,'PHR (Project Hourly Rate)'!B:G,6,FALSE),LIST!$A$78)))</f>
        <v/>
      </c>
    </row>
    <row r="3474" spans="1:12" ht="36" customHeight="1">
      <c r="A3474" s="184">
        <v>3472</v>
      </c>
      <c r="B3474" s="46"/>
      <c r="C3474" s="47"/>
      <c r="D3474" s="48"/>
      <c r="E3474" s="49"/>
      <c r="F3474" s="49"/>
      <c r="G3474" s="41" t="str">
        <f>IF(C3474="","",VLOOKUP(WEEKDAY(C3474),LIST!$A$15:$B$21,2,FALSE))</f>
        <v/>
      </c>
      <c r="H3474" s="42" t="str">
        <f>IF(B3474="","",IF(L3474=LIST!$A$80,LIST!$A$78,IF(L3474=LIST!$A$81,LIST!$A$78,IF(L3474=LIST!$A$82,LIST!$A$78,IF(IFERROR(VLOOKUP(B3474,'PHR (Project Hourly Rate)'!B:G,6,FALSE),LIST!$A$78)=0,LIST!$A$79,L3474)))))</f>
        <v/>
      </c>
      <c r="I3474" s="42" t="str">
        <f>IF(B3474="","",IF(L3474=LIST!$A$75,"",IF(K3474=LIST!$A$76,LIST!$A$76,IF(L3474=LIST!$A$77,"",IF(L3474=LIST!$A$78,"",IF(L3474=LIST!$A$80,"",IF(L3474=LIST!$A$72,"",IF(L3474=LIST!$A$73,"",IF(L3474=LIST!$A$81,"",IF(L3474=LIST!$A$82,"",IF(L3474=LIST!$A$79,"",IF(K3474=LIST!$A$75,LIST!$A$75,ROUND(J3474*L3474,2)))))))))))))</f>
        <v/>
      </c>
      <c r="J3474" s="43">
        <f>IF(D3474="",0,IF(K3474=LIST!$A$75,0,IF(K3474=LIST!$A$76,0,IF(K3474=LIST!$A$77,0,IF(K3474=LIST!$A$78,0,(MIN(D3474,8)-K3474))))))</f>
        <v>0</v>
      </c>
      <c r="K3474" s="185" t="str">
        <f>IF(D3474="","",IF('CLAIM FORM'!$M$7="",0,IF(L3474=LIST!$A$78,0,IF('CLAIM FORM'!$M$7="R&amp;D",0,IF(E3474="",LIST!$A$75,IF(F3474=LIST!$F$30,0,IFERROR(((VLOOKUP(E3474,'TRAINING CODE'!B:D,3,FALSE)*MIN(D3474,8))),LIST!$A$76)))))))</f>
        <v/>
      </c>
      <c r="L3474" s="183" t="str">
        <f>IF(B3474="","",IF('CLAIM FORM'!$M$7="",LIST!$A$77,IFERROR(VLOOKUP(B3474,'PHR (Project Hourly Rate)'!B:G,6,FALSE),LIST!$A$78)))</f>
        <v/>
      </c>
    </row>
    <row r="3475" spans="1:12" ht="36" customHeight="1">
      <c r="A3475" s="184">
        <v>3473</v>
      </c>
      <c r="B3475" s="46"/>
      <c r="C3475" s="47"/>
      <c r="D3475" s="48"/>
      <c r="E3475" s="49"/>
      <c r="F3475" s="49"/>
      <c r="G3475" s="41" t="str">
        <f>IF(C3475="","",VLOOKUP(WEEKDAY(C3475),LIST!$A$15:$B$21,2,FALSE))</f>
        <v/>
      </c>
      <c r="H3475" s="42" t="str">
        <f>IF(B3475="","",IF(L3475=LIST!$A$80,LIST!$A$78,IF(L3475=LIST!$A$81,LIST!$A$78,IF(L3475=LIST!$A$82,LIST!$A$78,IF(IFERROR(VLOOKUP(B3475,'PHR (Project Hourly Rate)'!B:G,6,FALSE),LIST!$A$78)=0,LIST!$A$79,L3475)))))</f>
        <v/>
      </c>
      <c r="I3475" s="42" t="str">
        <f>IF(B3475="","",IF(L3475=LIST!$A$75,"",IF(K3475=LIST!$A$76,LIST!$A$76,IF(L3475=LIST!$A$77,"",IF(L3475=LIST!$A$78,"",IF(L3475=LIST!$A$80,"",IF(L3475=LIST!$A$72,"",IF(L3475=LIST!$A$73,"",IF(L3475=LIST!$A$81,"",IF(L3475=LIST!$A$82,"",IF(L3475=LIST!$A$79,"",IF(K3475=LIST!$A$75,LIST!$A$75,ROUND(J3475*L3475,2)))))))))))))</f>
        <v/>
      </c>
      <c r="J3475" s="43">
        <f>IF(D3475="",0,IF(K3475=LIST!$A$75,0,IF(K3475=LIST!$A$76,0,IF(K3475=LIST!$A$77,0,IF(K3475=LIST!$A$78,0,(MIN(D3475,8)-K3475))))))</f>
        <v>0</v>
      </c>
      <c r="K3475" s="185" t="str">
        <f>IF(D3475="","",IF('CLAIM FORM'!$M$7="",0,IF(L3475=LIST!$A$78,0,IF('CLAIM FORM'!$M$7="R&amp;D",0,IF(E3475="",LIST!$A$75,IF(F3475=LIST!$F$30,0,IFERROR(((VLOOKUP(E3475,'TRAINING CODE'!B:D,3,FALSE)*MIN(D3475,8))),LIST!$A$76)))))))</f>
        <v/>
      </c>
      <c r="L3475" s="183" t="str">
        <f>IF(B3475="","",IF('CLAIM FORM'!$M$7="",LIST!$A$77,IFERROR(VLOOKUP(B3475,'PHR (Project Hourly Rate)'!B:G,6,FALSE),LIST!$A$78)))</f>
        <v/>
      </c>
    </row>
    <row r="3476" spans="1:12" ht="36" customHeight="1">
      <c r="A3476" s="184">
        <v>3474</v>
      </c>
      <c r="B3476" s="46"/>
      <c r="C3476" s="47"/>
      <c r="D3476" s="48"/>
      <c r="E3476" s="49"/>
      <c r="F3476" s="49"/>
      <c r="G3476" s="41" t="str">
        <f>IF(C3476="","",VLOOKUP(WEEKDAY(C3476),LIST!$A$15:$B$21,2,FALSE))</f>
        <v/>
      </c>
      <c r="H3476" s="42" t="str">
        <f>IF(B3476="","",IF(L3476=LIST!$A$80,LIST!$A$78,IF(L3476=LIST!$A$81,LIST!$A$78,IF(L3476=LIST!$A$82,LIST!$A$78,IF(IFERROR(VLOOKUP(B3476,'PHR (Project Hourly Rate)'!B:G,6,FALSE),LIST!$A$78)=0,LIST!$A$79,L3476)))))</f>
        <v/>
      </c>
      <c r="I3476" s="42" t="str">
        <f>IF(B3476="","",IF(L3476=LIST!$A$75,"",IF(K3476=LIST!$A$76,LIST!$A$76,IF(L3476=LIST!$A$77,"",IF(L3476=LIST!$A$78,"",IF(L3476=LIST!$A$80,"",IF(L3476=LIST!$A$72,"",IF(L3476=LIST!$A$73,"",IF(L3476=LIST!$A$81,"",IF(L3476=LIST!$A$82,"",IF(L3476=LIST!$A$79,"",IF(K3476=LIST!$A$75,LIST!$A$75,ROUND(J3476*L3476,2)))))))))))))</f>
        <v/>
      </c>
      <c r="J3476" s="43">
        <f>IF(D3476="",0,IF(K3476=LIST!$A$75,0,IF(K3476=LIST!$A$76,0,IF(K3476=LIST!$A$77,0,IF(K3476=LIST!$A$78,0,(MIN(D3476,8)-K3476))))))</f>
        <v>0</v>
      </c>
      <c r="K3476" s="185" t="str">
        <f>IF(D3476="","",IF('CLAIM FORM'!$M$7="",0,IF(L3476=LIST!$A$78,0,IF('CLAIM FORM'!$M$7="R&amp;D",0,IF(E3476="",LIST!$A$75,IF(F3476=LIST!$F$30,0,IFERROR(((VLOOKUP(E3476,'TRAINING CODE'!B:D,3,FALSE)*MIN(D3476,8))),LIST!$A$76)))))))</f>
        <v/>
      </c>
      <c r="L3476" s="183" t="str">
        <f>IF(B3476="","",IF('CLAIM FORM'!$M$7="",LIST!$A$77,IFERROR(VLOOKUP(B3476,'PHR (Project Hourly Rate)'!B:G,6,FALSE),LIST!$A$78)))</f>
        <v/>
      </c>
    </row>
    <row r="3477" spans="1:12" ht="36" customHeight="1">
      <c r="A3477" s="184">
        <v>3475</v>
      </c>
      <c r="B3477" s="46"/>
      <c r="C3477" s="47"/>
      <c r="D3477" s="48"/>
      <c r="E3477" s="49"/>
      <c r="F3477" s="49"/>
      <c r="G3477" s="41" t="str">
        <f>IF(C3477="","",VLOOKUP(WEEKDAY(C3477),LIST!$A$15:$B$21,2,FALSE))</f>
        <v/>
      </c>
      <c r="H3477" s="42" t="str">
        <f>IF(B3477="","",IF(L3477=LIST!$A$80,LIST!$A$78,IF(L3477=LIST!$A$81,LIST!$A$78,IF(L3477=LIST!$A$82,LIST!$A$78,IF(IFERROR(VLOOKUP(B3477,'PHR (Project Hourly Rate)'!B:G,6,FALSE),LIST!$A$78)=0,LIST!$A$79,L3477)))))</f>
        <v/>
      </c>
      <c r="I3477" s="42" t="str">
        <f>IF(B3477="","",IF(L3477=LIST!$A$75,"",IF(K3477=LIST!$A$76,LIST!$A$76,IF(L3477=LIST!$A$77,"",IF(L3477=LIST!$A$78,"",IF(L3477=LIST!$A$80,"",IF(L3477=LIST!$A$72,"",IF(L3477=LIST!$A$73,"",IF(L3477=LIST!$A$81,"",IF(L3477=LIST!$A$82,"",IF(L3477=LIST!$A$79,"",IF(K3477=LIST!$A$75,LIST!$A$75,ROUND(J3477*L3477,2)))))))))))))</f>
        <v/>
      </c>
      <c r="J3477" s="43">
        <f>IF(D3477="",0,IF(K3477=LIST!$A$75,0,IF(K3477=LIST!$A$76,0,IF(K3477=LIST!$A$77,0,IF(K3477=LIST!$A$78,0,(MIN(D3477,8)-K3477))))))</f>
        <v>0</v>
      </c>
      <c r="K3477" s="185" t="str">
        <f>IF(D3477="","",IF('CLAIM FORM'!$M$7="",0,IF(L3477=LIST!$A$78,0,IF('CLAIM FORM'!$M$7="R&amp;D",0,IF(E3477="",LIST!$A$75,IF(F3477=LIST!$F$30,0,IFERROR(((VLOOKUP(E3477,'TRAINING CODE'!B:D,3,FALSE)*MIN(D3477,8))),LIST!$A$76)))))))</f>
        <v/>
      </c>
      <c r="L3477" s="183" t="str">
        <f>IF(B3477="","",IF('CLAIM FORM'!$M$7="",LIST!$A$77,IFERROR(VLOOKUP(B3477,'PHR (Project Hourly Rate)'!B:G,6,FALSE),LIST!$A$78)))</f>
        <v/>
      </c>
    </row>
    <row r="3478" spans="1:12" ht="36" customHeight="1">
      <c r="A3478" s="184">
        <v>3476</v>
      </c>
      <c r="B3478" s="46"/>
      <c r="C3478" s="47"/>
      <c r="D3478" s="48"/>
      <c r="E3478" s="49"/>
      <c r="F3478" s="49"/>
      <c r="G3478" s="41" t="str">
        <f>IF(C3478="","",VLOOKUP(WEEKDAY(C3478),LIST!$A$15:$B$21,2,FALSE))</f>
        <v/>
      </c>
      <c r="H3478" s="42" t="str">
        <f>IF(B3478="","",IF(L3478=LIST!$A$80,LIST!$A$78,IF(L3478=LIST!$A$81,LIST!$A$78,IF(L3478=LIST!$A$82,LIST!$A$78,IF(IFERROR(VLOOKUP(B3478,'PHR (Project Hourly Rate)'!B:G,6,FALSE),LIST!$A$78)=0,LIST!$A$79,L3478)))))</f>
        <v/>
      </c>
      <c r="I3478" s="42" t="str">
        <f>IF(B3478="","",IF(L3478=LIST!$A$75,"",IF(K3478=LIST!$A$76,LIST!$A$76,IF(L3478=LIST!$A$77,"",IF(L3478=LIST!$A$78,"",IF(L3478=LIST!$A$80,"",IF(L3478=LIST!$A$72,"",IF(L3478=LIST!$A$73,"",IF(L3478=LIST!$A$81,"",IF(L3478=LIST!$A$82,"",IF(L3478=LIST!$A$79,"",IF(K3478=LIST!$A$75,LIST!$A$75,ROUND(J3478*L3478,2)))))))))))))</f>
        <v/>
      </c>
      <c r="J3478" s="43">
        <f>IF(D3478="",0,IF(K3478=LIST!$A$75,0,IF(K3478=LIST!$A$76,0,IF(K3478=LIST!$A$77,0,IF(K3478=LIST!$A$78,0,(MIN(D3478,8)-K3478))))))</f>
        <v>0</v>
      </c>
      <c r="K3478" s="185" t="str">
        <f>IF(D3478="","",IF('CLAIM FORM'!$M$7="",0,IF(L3478=LIST!$A$78,0,IF('CLAIM FORM'!$M$7="R&amp;D",0,IF(E3478="",LIST!$A$75,IF(F3478=LIST!$F$30,0,IFERROR(((VLOOKUP(E3478,'TRAINING CODE'!B:D,3,FALSE)*MIN(D3478,8))),LIST!$A$76)))))))</f>
        <v/>
      </c>
      <c r="L3478" s="183" t="str">
        <f>IF(B3478="","",IF('CLAIM FORM'!$M$7="",LIST!$A$77,IFERROR(VLOOKUP(B3478,'PHR (Project Hourly Rate)'!B:G,6,FALSE),LIST!$A$78)))</f>
        <v/>
      </c>
    </row>
    <row r="3479" spans="1:12" ht="36" customHeight="1">
      <c r="A3479" s="184">
        <v>3477</v>
      </c>
      <c r="B3479" s="46"/>
      <c r="C3479" s="47"/>
      <c r="D3479" s="48"/>
      <c r="E3479" s="49"/>
      <c r="F3479" s="49"/>
      <c r="G3479" s="41" t="str">
        <f>IF(C3479="","",VLOOKUP(WEEKDAY(C3479),LIST!$A$15:$B$21,2,FALSE))</f>
        <v/>
      </c>
      <c r="H3479" s="42" t="str">
        <f>IF(B3479="","",IF(L3479=LIST!$A$80,LIST!$A$78,IF(L3479=LIST!$A$81,LIST!$A$78,IF(L3479=LIST!$A$82,LIST!$A$78,IF(IFERROR(VLOOKUP(B3479,'PHR (Project Hourly Rate)'!B:G,6,FALSE),LIST!$A$78)=0,LIST!$A$79,L3479)))))</f>
        <v/>
      </c>
      <c r="I3479" s="42" t="str">
        <f>IF(B3479="","",IF(L3479=LIST!$A$75,"",IF(K3479=LIST!$A$76,LIST!$A$76,IF(L3479=LIST!$A$77,"",IF(L3479=LIST!$A$78,"",IF(L3479=LIST!$A$80,"",IF(L3479=LIST!$A$72,"",IF(L3479=LIST!$A$73,"",IF(L3479=LIST!$A$81,"",IF(L3479=LIST!$A$82,"",IF(L3479=LIST!$A$79,"",IF(K3479=LIST!$A$75,LIST!$A$75,ROUND(J3479*L3479,2)))))))))))))</f>
        <v/>
      </c>
      <c r="J3479" s="43">
        <f>IF(D3479="",0,IF(K3479=LIST!$A$75,0,IF(K3479=LIST!$A$76,0,IF(K3479=LIST!$A$77,0,IF(K3479=LIST!$A$78,0,(MIN(D3479,8)-K3479))))))</f>
        <v>0</v>
      </c>
      <c r="K3479" s="185" t="str">
        <f>IF(D3479="","",IF('CLAIM FORM'!$M$7="",0,IF(L3479=LIST!$A$78,0,IF('CLAIM FORM'!$M$7="R&amp;D",0,IF(E3479="",LIST!$A$75,IF(F3479=LIST!$F$30,0,IFERROR(((VLOOKUP(E3479,'TRAINING CODE'!B:D,3,FALSE)*MIN(D3479,8))),LIST!$A$76)))))))</f>
        <v/>
      </c>
      <c r="L3479" s="183" t="str">
        <f>IF(B3479="","",IF('CLAIM FORM'!$M$7="",LIST!$A$77,IFERROR(VLOOKUP(B3479,'PHR (Project Hourly Rate)'!B:G,6,FALSE),LIST!$A$78)))</f>
        <v/>
      </c>
    </row>
    <row r="3480" spans="1:12" ht="36" customHeight="1">
      <c r="A3480" s="184">
        <v>3478</v>
      </c>
      <c r="B3480" s="46"/>
      <c r="C3480" s="47"/>
      <c r="D3480" s="48"/>
      <c r="E3480" s="49"/>
      <c r="F3480" s="49"/>
      <c r="G3480" s="41" t="str">
        <f>IF(C3480="","",VLOOKUP(WEEKDAY(C3480),LIST!$A$15:$B$21,2,FALSE))</f>
        <v/>
      </c>
      <c r="H3480" s="42" t="str">
        <f>IF(B3480="","",IF(L3480=LIST!$A$80,LIST!$A$78,IF(L3480=LIST!$A$81,LIST!$A$78,IF(L3480=LIST!$A$82,LIST!$A$78,IF(IFERROR(VLOOKUP(B3480,'PHR (Project Hourly Rate)'!B:G,6,FALSE),LIST!$A$78)=0,LIST!$A$79,L3480)))))</f>
        <v/>
      </c>
      <c r="I3480" s="42" t="str">
        <f>IF(B3480="","",IF(L3480=LIST!$A$75,"",IF(K3480=LIST!$A$76,LIST!$A$76,IF(L3480=LIST!$A$77,"",IF(L3480=LIST!$A$78,"",IF(L3480=LIST!$A$80,"",IF(L3480=LIST!$A$72,"",IF(L3480=LIST!$A$73,"",IF(L3480=LIST!$A$81,"",IF(L3480=LIST!$A$82,"",IF(L3480=LIST!$A$79,"",IF(K3480=LIST!$A$75,LIST!$A$75,ROUND(J3480*L3480,2)))))))))))))</f>
        <v/>
      </c>
      <c r="J3480" s="43">
        <f>IF(D3480="",0,IF(K3480=LIST!$A$75,0,IF(K3480=LIST!$A$76,0,IF(K3480=LIST!$A$77,0,IF(K3480=LIST!$A$78,0,(MIN(D3480,8)-K3480))))))</f>
        <v>0</v>
      </c>
      <c r="K3480" s="185" t="str">
        <f>IF(D3480="","",IF('CLAIM FORM'!$M$7="",0,IF(L3480=LIST!$A$78,0,IF('CLAIM FORM'!$M$7="R&amp;D",0,IF(E3480="",LIST!$A$75,IF(F3480=LIST!$F$30,0,IFERROR(((VLOOKUP(E3480,'TRAINING CODE'!B:D,3,FALSE)*MIN(D3480,8))),LIST!$A$76)))))))</f>
        <v/>
      </c>
      <c r="L3480" s="183" t="str">
        <f>IF(B3480="","",IF('CLAIM FORM'!$M$7="",LIST!$A$77,IFERROR(VLOOKUP(B3480,'PHR (Project Hourly Rate)'!B:G,6,FALSE),LIST!$A$78)))</f>
        <v/>
      </c>
    </row>
    <row r="3481" spans="1:12" ht="36" customHeight="1">
      <c r="A3481" s="184">
        <v>3479</v>
      </c>
      <c r="B3481" s="46"/>
      <c r="C3481" s="47"/>
      <c r="D3481" s="48"/>
      <c r="E3481" s="49"/>
      <c r="F3481" s="49"/>
      <c r="G3481" s="41" t="str">
        <f>IF(C3481="","",VLOOKUP(WEEKDAY(C3481),LIST!$A$15:$B$21,2,FALSE))</f>
        <v/>
      </c>
      <c r="H3481" s="42" t="str">
        <f>IF(B3481="","",IF(L3481=LIST!$A$80,LIST!$A$78,IF(L3481=LIST!$A$81,LIST!$A$78,IF(L3481=LIST!$A$82,LIST!$A$78,IF(IFERROR(VLOOKUP(B3481,'PHR (Project Hourly Rate)'!B:G,6,FALSE),LIST!$A$78)=0,LIST!$A$79,L3481)))))</f>
        <v/>
      </c>
      <c r="I3481" s="42" t="str">
        <f>IF(B3481="","",IF(L3481=LIST!$A$75,"",IF(K3481=LIST!$A$76,LIST!$A$76,IF(L3481=LIST!$A$77,"",IF(L3481=LIST!$A$78,"",IF(L3481=LIST!$A$80,"",IF(L3481=LIST!$A$72,"",IF(L3481=LIST!$A$73,"",IF(L3481=LIST!$A$81,"",IF(L3481=LIST!$A$82,"",IF(L3481=LIST!$A$79,"",IF(K3481=LIST!$A$75,LIST!$A$75,ROUND(J3481*L3481,2)))))))))))))</f>
        <v/>
      </c>
      <c r="J3481" s="43">
        <f>IF(D3481="",0,IF(K3481=LIST!$A$75,0,IF(K3481=LIST!$A$76,0,IF(K3481=LIST!$A$77,0,IF(K3481=LIST!$A$78,0,(MIN(D3481,8)-K3481))))))</f>
        <v>0</v>
      </c>
      <c r="K3481" s="185" t="str">
        <f>IF(D3481="","",IF('CLAIM FORM'!$M$7="",0,IF(L3481=LIST!$A$78,0,IF('CLAIM FORM'!$M$7="R&amp;D",0,IF(E3481="",LIST!$A$75,IF(F3481=LIST!$F$30,0,IFERROR(((VLOOKUP(E3481,'TRAINING CODE'!B:D,3,FALSE)*MIN(D3481,8))),LIST!$A$76)))))))</f>
        <v/>
      </c>
      <c r="L3481" s="183" t="str">
        <f>IF(B3481="","",IF('CLAIM FORM'!$M$7="",LIST!$A$77,IFERROR(VLOOKUP(B3481,'PHR (Project Hourly Rate)'!B:G,6,FALSE),LIST!$A$78)))</f>
        <v/>
      </c>
    </row>
    <row r="3482" spans="1:12" ht="36" customHeight="1">
      <c r="A3482" s="184">
        <v>3480</v>
      </c>
      <c r="B3482" s="46"/>
      <c r="C3482" s="47"/>
      <c r="D3482" s="48"/>
      <c r="E3482" s="49"/>
      <c r="F3482" s="49"/>
      <c r="G3482" s="41" t="str">
        <f>IF(C3482="","",VLOOKUP(WEEKDAY(C3482),LIST!$A$15:$B$21,2,FALSE))</f>
        <v/>
      </c>
      <c r="H3482" s="42" t="str">
        <f>IF(B3482="","",IF(L3482=LIST!$A$80,LIST!$A$78,IF(L3482=LIST!$A$81,LIST!$A$78,IF(L3482=LIST!$A$82,LIST!$A$78,IF(IFERROR(VLOOKUP(B3482,'PHR (Project Hourly Rate)'!B:G,6,FALSE),LIST!$A$78)=0,LIST!$A$79,L3482)))))</f>
        <v/>
      </c>
      <c r="I3482" s="42" t="str">
        <f>IF(B3482="","",IF(L3482=LIST!$A$75,"",IF(K3482=LIST!$A$76,LIST!$A$76,IF(L3482=LIST!$A$77,"",IF(L3482=LIST!$A$78,"",IF(L3482=LIST!$A$80,"",IF(L3482=LIST!$A$72,"",IF(L3482=LIST!$A$73,"",IF(L3482=LIST!$A$81,"",IF(L3482=LIST!$A$82,"",IF(L3482=LIST!$A$79,"",IF(K3482=LIST!$A$75,LIST!$A$75,ROUND(J3482*L3482,2)))))))))))))</f>
        <v/>
      </c>
      <c r="J3482" s="43">
        <f>IF(D3482="",0,IF(K3482=LIST!$A$75,0,IF(K3482=LIST!$A$76,0,IF(K3482=LIST!$A$77,0,IF(K3482=LIST!$A$78,0,(MIN(D3482,8)-K3482))))))</f>
        <v>0</v>
      </c>
      <c r="K3482" s="185" t="str">
        <f>IF(D3482="","",IF('CLAIM FORM'!$M$7="",0,IF(L3482=LIST!$A$78,0,IF('CLAIM FORM'!$M$7="R&amp;D",0,IF(E3482="",LIST!$A$75,IF(F3482=LIST!$F$30,0,IFERROR(((VLOOKUP(E3482,'TRAINING CODE'!B:D,3,FALSE)*MIN(D3482,8))),LIST!$A$76)))))))</f>
        <v/>
      </c>
      <c r="L3482" s="183" t="str">
        <f>IF(B3482="","",IF('CLAIM FORM'!$M$7="",LIST!$A$77,IFERROR(VLOOKUP(B3482,'PHR (Project Hourly Rate)'!B:G,6,FALSE),LIST!$A$78)))</f>
        <v/>
      </c>
    </row>
    <row r="3483" spans="1:12" ht="36" customHeight="1">
      <c r="A3483" s="184">
        <v>3481</v>
      </c>
      <c r="B3483" s="46"/>
      <c r="C3483" s="47"/>
      <c r="D3483" s="48"/>
      <c r="E3483" s="49"/>
      <c r="F3483" s="49"/>
      <c r="G3483" s="41" t="str">
        <f>IF(C3483="","",VLOOKUP(WEEKDAY(C3483),LIST!$A$15:$B$21,2,FALSE))</f>
        <v/>
      </c>
      <c r="H3483" s="42" t="str">
        <f>IF(B3483="","",IF(L3483=LIST!$A$80,LIST!$A$78,IF(L3483=LIST!$A$81,LIST!$A$78,IF(L3483=LIST!$A$82,LIST!$A$78,IF(IFERROR(VLOOKUP(B3483,'PHR (Project Hourly Rate)'!B:G,6,FALSE),LIST!$A$78)=0,LIST!$A$79,L3483)))))</f>
        <v/>
      </c>
      <c r="I3483" s="42" t="str">
        <f>IF(B3483="","",IF(L3483=LIST!$A$75,"",IF(K3483=LIST!$A$76,LIST!$A$76,IF(L3483=LIST!$A$77,"",IF(L3483=LIST!$A$78,"",IF(L3483=LIST!$A$80,"",IF(L3483=LIST!$A$72,"",IF(L3483=LIST!$A$73,"",IF(L3483=LIST!$A$81,"",IF(L3483=LIST!$A$82,"",IF(L3483=LIST!$A$79,"",IF(K3483=LIST!$A$75,LIST!$A$75,ROUND(J3483*L3483,2)))))))))))))</f>
        <v/>
      </c>
      <c r="J3483" s="43">
        <f>IF(D3483="",0,IF(K3483=LIST!$A$75,0,IF(K3483=LIST!$A$76,0,IF(K3483=LIST!$A$77,0,IF(K3483=LIST!$A$78,0,(MIN(D3483,8)-K3483))))))</f>
        <v>0</v>
      </c>
      <c r="K3483" s="185" t="str">
        <f>IF(D3483="","",IF('CLAIM FORM'!$M$7="",0,IF(L3483=LIST!$A$78,0,IF('CLAIM FORM'!$M$7="R&amp;D",0,IF(E3483="",LIST!$A$75,IF(F3483=LIST!$F$30,0,IFERROR(((VLOOKUP(E3483,'TRAINING CODE'!B:D,3,FALSE)*MIN(D3483,8))),LIST!$A$76)))))))</f>
        <v/>
      </c>
      <c r="L3483" s="183" t="str">
        <f>IF(B3483="","",IF('CLAIM FORM'!$M$7="",LIST!$A$77,IFERROR(VLOOKUP(B3483,'PHR (Project Hourly Rate)'!B:G,6,FALSE),LIST!$A$78)))</f>
        <v/>
      </c>
    </row>
    <row r="3484" spans="1:12" ht="36" customHeight="1">
      <c r="A3484" s="184">
        <v>3482</v>
      </c>
      <c r="B3484" s="46"/>
      <c r="C3484" s="47"/>
      <c r="D3484" s="48"/>
      <c r="E3484" s="49"/>
      <c r="F3484" s="49"/>
      <c r="G3484" s="41" t="str">
        <f>IF(C3484="","",VLOOKUP(WEEKDAY(C3484),LIST!$A$15:$B$21,2,FALSE))</f>
        <v/>
      </c>
      <c r="H3484" s="42" t="str">
        <f>IF(B3484="","",IF(L3484=LIST!$A$80,LIST!$A$78,IF(L3484=LIST!$A$81,LIST!$A$78,IF(L3484=LIST!$A$82,LIST!$A$78,IF(IFERROR(VLOOKUP(B3484,'PHR (Project Hourly Rate)'!B:G,6,FALSE),LIST!$A$78)=0,LIST!$A$79,L3484)))))</f>
        <v/>
      </c>
      <c r="I3484" s="42" t="str">
        <f>IF(B3484="","",IF(L3484=LIST!$A$75,"",IF(K3484=LIST!$A$76,LIST!$A$76,IF(L3484=LIST!$A$77,"",IF(L3484=LIST!$A$78,"",IF(L3484=LIST!$A$80,"",IF(L3484=LIST!$A$72,"",IF(L3484=LIST!$A$73,"",IF(L3484=LIST!$A$81,"",IF(L3484=LIST!$A$82,"",IF(L3484=LIST!$A$79,"",IF(K3484=LIST!$A$75,LIST!$A$75,ROUND(J3484*L3484,2)))))))))))))</f>
        <v/>
      </c>
      <c r="J3484" s="43">
        <f>IF(D3484="",0,IF(K3484=LIST!$A$75,0,IF(K3484=LIST!$A$76,0,IF(K3484=LIST!$A$77,0,IF(K3484=LIST!$A$78,0,(MIN(D3484,8)-K3484))))))</f>
        <v>0</v>
      </c>
      <c r="K3484" s="185" t="str">
        <f>IF(D3484="","",IF('CLAIM FORM'!$M$7="",0,IF(L3484=LIST!$A$78,0,IF('CLAIM FORM'!$M$7="R&amp;D",0,IF(E3484="",LIST!$A$75,IF(F3484=LIST!$F$30,0,IFERROR(((VLOOKUP(E3484,'TRAINING CODE'!B:D,3,FALSE)*MIN(D3484,8))),LIST!$A$76)))))))</f>
        <v/>
      </c>
      <c r="L3484" s="183" t="str">
        <f>IF(B3484="","",IF('CLAIM FORM'!$M$7="",LIST!$A$77,IFERROR(VLOOKUP(B3484,'PHR (Project Hourly Rate)'!B:G,6,FALSE),LIST!$A$78)))</f>
        <v/>
      </c>
    </row>
    <row r="3485" spans="1:12" ht="36" customHeight="1">
      <c r="A3485" s="184">
        <v>3483</v>
      </c>
      <c r="B3485" s="46"/>
      <c r="C3485" s="47"/>
      <c r="D3485" s="48"/>
      <c r="E3485" s="49"/>
      <c r="F3485" s="49"/>
      <c r="G3485" s="41" t="str">
        <f>IF(C3485="","",VLOOKUP(WEEKDAY(C3485),LIST!$A$15:$B$21,2,FALSE))</f>
        <v/>
      </c>
      <c r="H3485" s="42" t="str">
        <f>IF(B3485="","",IF(L3485=LIST!$A$80,LIST!$A$78,IF(L3485=LIST!$A$81,LIST!$A$78,IF(L3485=LIST!$A$82,LIST!$A$78,IF(IFERROR(VLOOKUP(B3485,'PHR (Project Hourly Rate)'!B:G,6,FALSE),LIST!$A$78)=0,LIST!$A$79,L3485)))))</f>
        <v/>
      </c>
      <c r="I3485" s="42" t="str">
        <f>IF(B3485="","",IF(L3485=LIST!$A$75,"",IF(K3485=LIST!$A$76,LIST!$A$76,IF(L3485=LIST!$A$77,"",IF(L3485=LIST!$A$78,"",IF(L3485=LIST!$A$80,"",IF(L3485=LIST!$A$72,"",IF(L3485=LIST!$A$73,"",IF(L3485=LIST!$A$81,"",IF(L3485=LIST!$A$82,"",IF(L3485=LIST!$A$79,"",IF(K3485=LIST!$A$75,LIST!$A$75,ROUND(J3485*L3485,2)))))))))))))</f>
        <v/>
      </c>
      <c r="J3485" s="43">
        <f>IF(D3485="",0,IF(K3485=LIST!$A$75,0,IF(K3485=LIST!$A$76,0,IF(K3485=LIST!$A$77,0,IF(K3485=LIST!$A$78,0,(MIN(D3485,8)-K3485))))))</f>
        <v>0</v>
      </c>
      <c r="K3485" s="185" t="str">
        <f>IF(D3485="","",IF('CLAIM FORM'!$M$7="",0,IF(L3485=LIST!$A$78,0,IF('CLAIM FORM'!$M$7="R&amp;D",0,IF(E3485="",LIST!$A$75,IF(F3485=LIST!$F$30,0,IFERROR(((VLOOKUP(E3485,'TRAINING CODE'!B:D,3,FALSE)*MIN(D3485,8))),LIST!$A$76)))))))</f>
        <v/>
      </c>
      <c r="L3485" s="183" t="str">
        <f>IF(B3485="","",IF('CLAIM FORM'!$M$7="",LIST!$A$77,IFERROR(VLOOKUP(B3485,'PHR (Project Hourly Rate)'!B:G,6,FALSE),LIST!$A$78)))</f>
        <v/>
      </c>
    </row>
    <row r="3486" spans="1:12" ht="36" customHeight="1">
      <c r="A3486" s="184">
        <v>3484</v>
      </c>
      <c r="B3486" s="46"/>
      <c r="C3486" s="47"/>
      <c r="D3486" s="48"/>
      <c r="E3486" s="49"/>
      <c r="F3486" s="49"/>
      <c r="G3486" s="41" t="str">
        <f>IF(C3486="","",VLOOKUP(WEEKDAY(C3486),LIST!$A$15:$B$21,2,FALSE))</f>
        <v/>
      </c>
      <c r="H3486" s="42" t="str">
        <f>IF(B3486="","",IF(L3486=LIST!$A$80,LIST!$A$78,IF(L3486=LIST!$A$81,LIST!$A$78,IF(L3486=LIST!$A$82,LIST!$A$78,IF(IFERROR(VLOOKUP(B3486,'PHR (Project Hourly Rate)'!B:G,6,FALSE),LIST!$A$78)=0,LIST!$A$79,L3486)))))</f>
        <v/>
      </c>
      <c r="I3486" s="42" t="str">
        <f>IF(B3486="","",IF(L3486=LIST!$A$75,"",IF(K3486=LIST!$A$76,LIST!$A$76,IF(L3486=LIST!$A$77,"",IF(L3486=LIST!$A$78,"",IF(L3486=LIST!$A$80,"",IF(L3486=LIST!$A$72,"",IF(L3486=LIST!$A$73,"",IF(L3486=LIST!$A$81,"",IF(L3486=LIST!$A$82,"",IF(L3486=LIST!$A$79,"",IF(K3486=LIST!$A$75,LIST!$A$75,ROUND(J3486*L3486,2)))))))))))))</f>
        <v/>
      </c>
      <c r="J3486" s="43">
        <f>IF(D3486="",0,IF(K3486=LIST!$A$75,0,IF(K3486=LIST!$A$76,0,IF(K3486=LIST!$A$77,0,IF(K3486=LIST!$A$78,0,(MIN(D3486,8)-K3486))))))</f>
        <v>0</v>
      </c>
      <c r="K3486" s="185" t="str">
        <f>IF(D3486="","",IF('CLAIM FORM'!$M$7="",0,IF(L3486=LIST!$A$78,0,IF('CLAIM FORM'!$M$7="R&amp;D",0,IF(E3486="",LIST!$A$75,IF(F3486=LIST!$F$30,0,IFERROR(((VLOOKUP(E3486,'TRAINING CODE'!B:D,3,FALSE)*MIN(D3486,8))),LIST!$A$76)))))))</f>
        <v/>
      </c>
      <c r="L3486" s="183" t="str">
        <f>IF(B3486="","",IF('CLAIM FORM'!$M$7="",LIST!$A$77,IFERROR(VLOOKUP(B3486,'PHR (Project Hourly Rate)'!B:G,6,FALSE),LIST!$A$78)))</f>
        <v/>
      </c>
    </row>
    <row r="3487" spans="1:12" ht="36" customHeight="1">
      <c r="A3487" s="184">
        <v>3485</v>
      </c>
      <c r="B3487" s="46"/>
      <c r="C3487" s="47"/>
      <c r="D3487" s="48"/>
      <c r="E3487" s="49"/>
      <c r="F3487" s="49"/>
      <c r="G3487" s="41" t="str">
        <f>IF(C3487="","",VLOOKUP(WEEKDAY(C3487),LIST!$A$15:$B$21,2,FALSE))</f>
        <v/>
      </c>
      <c r="H3487" s="42" t="str">
        <f>IF(B3487="","",IF(L3487=LIST!$A$80,LIST!$A$78,IF(L3487=LIST!$A$81,LIST!$A$78,IF(L3487=LIST!$A$82,LIST!$A$78,IF(IFERROR(VLOOKUP(B3487,'PHR (Project Hourly Rate)'!B:G,6,FALSE),LIST!$A$78)=0,LIST!$A$79,L3487)))))</f>
        <v/>
      </c>
      <c r="I3487" s="42" t="str">
        <f>IF(B3487="","",IF(L3487=LIST!$A$75,"",IF(K3487=LIST!$A$76,LIST!$A$76,IF(L3487=LIST!$A$77,"",IF(L3487=LIST!$A$78,"",IF(L3487=LIST!$A$80,"",IF(L3487=LIST!$A$72,"",IF(L3487=LIST!$A$73,"",IF(L3487=LIST!$A$81,"",IF(L3487=LIST!$A$82,"",IF(L3487=LIST!$A$79,"",IF(K3487=LIST!$A$75,LIST!$A$75,ROUND(J3487*L3487,2)))))))))))))</f>
        <v/>
      </c>
      <c r="J3487" s="43">
        <f>IF(D3487="",0,IF(K3487=LIST!$A$75,0,IF(K3487=LIST!$A$76,0,IF(K3487=LIST!$A$77,0,IF(K3487=LIST!$A$78,0,(MIN(D3487,8)-K3487))))))</f>
        <v>0</v>
      </c>
      <c r="K3487" s="185" t="str">
        <f>IF(D3487="","",IF('CLAIM FORM'!$M$7="",0,IF(L3487=LIST!$A$78,0,IF('CLAIM FORM'!$M$7="R&amp;D",0,IF(E3487="",LIST!$A$75,IF(F3487=LIST!$F$30,0,IFERROR(((VLOOKUP(E3487,'TRAINING CODE'!B:D,3,FALSE)*MIN(D3487,8))),LIST!$A$76)))))))</f>
        <v/>
      </c>
      <c r="L3487" s="183" t="str">
        <f>IF(B3487="","",IF('CLAIM FORM'!$M$7="",LIST!$A$77,IFERROR(VLOOKUP(B3487,'PHR (Project Hourly Rate)'!B:G,6,FALSE),LIST!$A$78)))</f>
        <v/>
      </c>
    </row>
    <row r="3488" spans="1:12" ht="36" customHeight="1">
      <c r="A3488" s="184">
        <v>3486</v>
      </c>
      <c r="B3488" s="46"/>
      <c r="C3488" s="47"/>
      <c r="D3488" s="48"/>
      <c r="E3488" s="49"/>
      <c r="F3488" s="49"/>
      <c r="G3488" s="41" t="str">
        <f>IF(C3488="","",VLOOKUP(WEEKDAY(C3488),LIST!$A$15:$B$21,2,FALSE))</f>
        <v/>
      </c>
      <c r="H3488" s="42" t="str">
        <f>IF(B3488="","",IF(L3488=LIST!$A$80,LIST!$A$78,IF(L3488=LIST!$A$81,LIST!$A$78,IF(L3488=LIST!$A$82,LIST!$A$78,IF(IFERROR(VLOOKUP(B3488,'PHR (Project Hourly Rate)'!B:G,6,FALSE),LIST!$A$78)=0,LIST!$A$79,L3488)))))</f>
        <v/>
      </c>
      <c r="I3488" s="42" t="str">
        <f>IF(B3488="","",IF(L3488=LIST!$A$75,"",IF(K3488=LIST!$A$76,LIST!$A$76,IF(L3488=LIST!$A$77,"",IF(L3488=LIST!$A$78,"",IF(L3488=LIST!$A$80,"",IF(L3488=LIST!$A$72,"",IF(L3488=LIST!$A$73,"",IF(L3488=LIST!$A$81,"",IF(L3488=LIST!$A$82,"",IF(L3488=LIST!$A$79,"",IF(K3488=LIST!$A$75,LIST!$A$75,ROUND(J3488*L3488,2)))))))))))))</f>
        <v/>
      </c>
      <c r="J3488" s="43">
        <f>IF(D3488="",0,IF(K3488=LIST!$A$75,0,IF(K3488=LIST!$A$76,0,IF(K3488=LIST!$A$77,0,IF(K3488=LIST!$A$78,0,(MIN(D3488,8)-K3488))))))</f>
        <v>0</v>
      </c>
      <c r="K3488" s="185" t="str">
        <f>IF(D3488="","",IF('CLAIM FORM'!$M$7="",0,IF(L3488=LIST!$A$78,0,IF('CLAIM FORM'!$M$7="R&amp;D",0,IF(E3488="",LIST!$A$75,IF(F3488=LIST!$F$30,0,IFERROR(((VLOOKUP(E3488,'TRAINING CODE'!B:D,3,FALSE)*MIN(D3488,8))),LIST!$A$76)))))))</f>
        <v/>
      </c>
      <c r="L3488" s="183" t="str">
        <f>IF(B3488="","",IF('CLAIM FORM'!$M$7="",LIST!$A$77,IFERROR(VLOOKUP(B3488,'PHR (Project Hourly Rate)'!B:G,6,FALSE),LIST!$A$78)))</f>
        <v/>
      </c>
    </row>
    <row r="3489" spans="1:12" ht="36" customHeight="1">
      <c r="A3489" s="184">
        <v>3487</v>
      </c>
      <c r="B3489" s="46"/>
      <c r="C3489" s="47"/>
      <c r="D3489" s="48"/>
      <c r="E3489" s="49"/>
      <c r="F3489" s="49"/>
      <c r="G3489" s="41" t="str">
        <f>IF(C3489="","",VLOOKUP(WEEKDAY(C3489),LIST!$A$15:$B$21,2,FALSE))</f>
        <v/>
      </c>
      <c r="H3489" s="42" t="str">
        <f>IF(B3489="","",IF(L3489=LIST!$A$80,LIST!$A$78,IF(L3489=LIST!$A$81,LIST!$A$78,IF(L3489=LIST!$A$82,LIST!$A$78,IF(IFERROR(VLOOKUP(B3489,'PHR (Project Hourly Rate)'!B:G,6,FALSE),LIST!$A$78)=0,LIST!$A$79,L3489)))))</f>
        <v/>
      </c>
      <c r="I3489" s="42" t="str">
        <f>IF(B3489="","",IF(L3489=LIST!$A$75,"",IF(K3489=LIST!$A$76,LIST!$A$76,IF(L3489=LIST!$A$77,"",IF(L3489=LIST!$A$78,"",IF(L3489=LIST!$A$80,"",IF(L3489=LIST!$A$72,"",IF(L3489=LIST!$A$73,"",IF(L3489=LIST!$A$81,"",IF(L3489=LIST!$A$82,"",IF(L3489=LIST!$A$79,"",IF(K3489=LIST!$A$75,LIST!$A$75,ROUND(J3489*L3489,2)))))))))))))</f>
        <v/>
      </c>
      <c r="J3489" s="43">
        <f>IF(D3489="",0,IF(K3489=LIST!$A$75,0,IF(K3489=LIST!$A$76,0,IF(K3489=LIST!$A$77,0,IF(K3489=LIST!$A$78,0,(MIN(D3489,8)-K3489))))))</f>
        <v>0</v>
      </c>
      <c r="K3489" s="185" t="str">
        <f>IF(D3489="","",IF('CLAIM FORM'!$M$7="",0,IF(L3489=LIST!$A$78,0,IF('CLAIM FORM'!$M$7="R&amp;D",0,IF(E3489="",LIST!$A$75,IF(F3489=LIST!$F$30,0,IFERROR(((VLOOKUP(E3489,'TRAINING CODE'!B:D,3,FALSE)*MIN(D3489,8))),LIST!$A$76)))))))</f>
        <v/>
      </c>
      <c r="L3489" s="183" t="str">
        <f>IF(B3489="","",IF('CLAIM FORM'!$M$7="",LIST!$A$77,IFERROR(VLOOKUP(B3489,'PHR (Project Hourly Rate)'!B:G,6,FALSE),LIST!$A$78)))</f>
        <v/>
      </c>
    </row>
    <row r="3490" spans="1:12" ht="36" customHeight="1">
      <c r="A3490" s="184">
        <v>3488</v>
      </c>
      <c r="B3490" s="46"/>
      <c r="C3490" s="47"/>
      <c r="D3490" s="48"/>
      <c r="E3490" s="49"/>
      <c r="F3490" s="49"/>
      <c r="G3490" s="41" t="str">
        <f>IF(C3490="","",VLOOKUP(WEEKDAY(C3490),LIST!$A$15:$B$21,2,FALSE))</f>
        <v/>
      </c>
      <c r="H3490" s="42" t="str">
        <f>IF(B3490="","",IF(L3490=LIST!$A$80,LIST!$A$78,IF(L3490=LIST!$A$81,LIST!$A$78,IF(L3490=LIST!$A$82,LIST!$A$78,IF(IFERROR(VLOOKUP(B3490,'PHR (Project Hourly Rate)'!B:G,6,FALSE),LIST!$A$78)=0,LIST!$A$79,L3490)))))</f>
        <v/>
      </c>
      <c r="I3490" s="42" t="str">
        <f>IF(B3490="","",IF(L3490=LIST!$A$75,"",IF(K3490=LIST!$A$76,LIST!$A$76,IF(L3490=LIST!$A$77,"",IF(L3490=LIST!$A$78,"",IF(L3490=LIST!$A$80,"",IF(L3490=LIST!$A$72,"",IF(L3490=LIST!$A$73,"",IF(L3490=LIST!$A$81,"",IF(L3490=LIST!$A$82,"",IF(L3490=LIST!$A$79,"",IF(K3490=LIST!$A$75,LIST!$A$75,ROUND(J3490*L3490,2)))))))))))))</f>
        <v/>
      </c>
      <c r="J3490" s="43">
        <f>IF(D3490="",0,IF(K3490=LIST!$A$75,0,IF(K3490=LIST!$A$76,0,IF(K3490=LIST!$A$77,0,IF(K3490=LIST!$A$78,0,(MIN(D3490,8)-K3490))))))</f>
        <v>0</v>
      </c>
      <c r="K3490" s="185" t="str">
        <f>IF(D3490="","",IF('CLAIM FORM'!$M$7="",0,IF(L3490=LIST!$A$78,0,IF('CLAIM FORM'!$M$7="R&amp;D",0,IF(E3490="",LIST!$A$75,IF(F3490=LIST!$F$30,0,IFERROR(((VLOOKUP(E3490,'TRAINING CODE'!B:D,3,FALSE)*MIN(D3490,8))),LIST!$A$76)))))))</f>
        <v/>
      </c>
      <c r="L3490" s="183" t="str">
        <f>IF(B3490="","",IF('CLAIM FORM'!$M$7="",LIST!$A$77,IFERROR(VLOOKUP(B3490,'PHR (Project Hourly Rate)'!B:G,6,FALSE),LIST!$A$78)))</f>
        <v/>
      </c>
    </row>
    <row r="3491" spans="1:12" ht="36" customHeight="1">
      <c r="A3491" s="184">
        <v>3489</v>
      </c>
      <c r="B3491" s="46"/>
      <c r="C3491" s="47"/>
      <c r="D3491" s="48"/>
      <c r="E3491" s="49"/>
      <c r="F3491" s="49"/>
      <c r="G3491" s="41" t="str">
        <f>IF(C3491="","",VLOOKUP(WEEKDAY(C3491),LIST!$A$15:$B$21,2,FALSE))</f>
        <v/>
      </c>
      <c r="H3491" s="42" t="str">
        <f>IF(B3491="","",IF(L3491=LIST!$A$80,LIST!$A$78,IF(L3491=LIST!$A$81,LIST!$A$78,IF(L3491=LIST!$A$82,LIST!$A$78,IF(IFERROR(VLOOKUP(B3491,'PHR (Project Hourly Rate)'!B:G,6,FALSE),LIST!$A$78)=0,LIST!$A$79,L3491)))))</f>
        <v/>
      </c>
      <c r="I3491" s="42" t="str">
        <f>IF(B3491="","",IF(L3491=LIST!$A$75,"",IF(K3491=LIST!$A$76,LIST!$A$76,IF(L3491=LIST!$A$77,"",IF(L3491=LIST!$A$78,"",IF(L3491=LIST!$A$80,"",IF(L3491=LIST!$A$72,"",IF(L3491=LIST!$A$73,"",IF(L3491=LIST!$A$81,"",IF(L3491=LIST!$A$82,"",IF(L3491=LIST!$A$79,"",IF(K3491=LIST!$A$75,LIST!$A$75,ROUND(J3491*L3491,2)))))))))))))</f>
        <v/>
      </c>
      <c r="J3491" s="43">
        <f>IF(D3491="",0,IF(K3491=LIST!$A$75,0,IF(K3491=LIST!$A$76,0,IF(K3491=LIST!$A$77,0,IF(K3491=LIST!$A$78,0,(MIN(D3491,8)-K3491))))))</f>
        <v>0</v>
      </c>
      <c r="K3491" s="185" t="str">
        <f>IF(D3491="","",IF('CLAIM FORM'!$M$7="",0,IF(L3491=LIST!$A$78,0,IF('CLAIM FORM'!$M$7="R&amp;D",0,IF(E3491="",LIST!$A$75,IF(F3491=LIST!$F$30,0,IFERROR(((VLOOKUP(E3491,'TRAINING CODE'!B:D,3,FALSE)*MIN(D3491,8))),LIST!$A$76)))))))</f>
        <v/>
      </c>
      <c r="L3491" s="183" t="str">
        <f>IF(B3491="","",IF('CLAIM FORM'!$M$7="",LIST!$A$77,IFERROR(VLOOKUP(B3491,'PHR (Project Hourly Rate)'!B:G,6,FALSE),LIST!$A$78)))</f>
        <v/>
      </c>
    </row>
    <row r="3492" spans="1:12" ht="36" customHeight="1">
      <c r="A3492" s="184">
        <v>3490</v>
      </c>
      <c r="B3492" s="46"/>
      <c r="C3492" s="47"/>
      <c r="D3492" s="48"/>
      <c r="E3492" s="49"/>
      <c r="F3492" s="49"/>
      <c r="G3492" s="41" t="str">
        <f>IF(C3492="","",VLOOKUP(WEEKDAY(C3492),LIST!$A$15:$B$21,2,FALSE))</f>
        <v/>
      </c>
      <c r="H3492" s="42" t="str">
        <f>IF(B3492="","",IF(L3492=LIST!$A$80,LIST!$A$78,IF(L3492=LIST!$A$81,LIST!$A$78,IF(L3492=LIST!$A$82,LIST!$A$78,IF(IFERROR(VLOOKUP(B3492,'PHR (Project Hourly Rate)'!B:G,6,FALSE),LIST!$A$78)=0,LIST!$A$79,L3492)))))</f>
        <v/>
      </c>
      <c r="I3492" s="42" t="str">
        <f>IF(B3492="","",IF(L3492=LIST!$A$75,"",IF(K3492=LIST!$A$76,LIST!$A$76,IF(L3492=LIST!$A$77,"",IF(L3492=LIST!$A$78,"",IF(L3492=LIST!$A$80,"",IF(L3492=LIST!$A$72,"",IF(L3492=LIST!$A$73,"",IF(L3492=LIST!$A$81,"",IF(L3492=LIST!$A$82,"",IF(L3492=LIST!$A$79,"",IF(K3492=LIST!$A$75,LIST!$A$75,ROUND(J3492*L3492,2)))))))))))))</f>
        <v/>
      </c>
      <c r="J3492" s="43">
        <f>IF(D3492="",0,IF(K3492=LIST!$A$75,0,IF(K3492=LIST!$A$76,0,IF(K3492=LIST!$A$77,0,IF(K3492=LIST!$A$78,0,(MIN(D3492,8)-K3492))))))</f>
        <v>0</v>
      </c>
      <c r="K3492" s="185" t="str">
        <f>IF(D3492="","",IF('CLAIM FORM'!$M$7="",0,IF(L3492=LIST!$A$78,0,IF('CLAIM FORM'!$M$7="R&amp;D",0,IF(E3492="",LIST!$A$75,IF(F3492=LIST!$F$30,0,IFERROR(((VLOOKUP(E3492,'TRAINING CODE'!B:D,3,FALSE)*MIN(D3492,8))),LIST!$A$76)))))))</f>
        <v/>
      </c>
      <c r="L3492" s="183" t="str">
        <f>IF(B3492="","",IF('CLAIM FORM'!$M$7="",LIST!$A$77,IFERROR(VLOOKUP(B3492,'PHR (Project Hourly Rate)'!B:G,6,FALSE),LIST!$A$78)))</f>
        <v/>
      </c>
    </row>
    <row r="3493" spans="1:12" ht="36" customHeight="1">
      <c r="A3493" s="184">
        <v>3491</v>
      </c>
      <c r="B3493" s="46"/>
      <c r="C3493" s="47"/>
      <c r="D3493" s="48"/>
      <c r="E3493" s="49"/>
      <c r="F3493" s="49"/>
      <c r="G3493" s="41" t="str">
        <f>IF(C3493="","",VLOOKUP(WEEKDAY(C3493),LIST!$A$15:$B$21,2,FALSE))</f>
        <v/>
      </c>
      <c r="H3493" s="42" t="str">
        <f>IF(B3493="","",IF(L3493=LIST!$A$80,LIST!$A$78,IF(L3493=LIST!$A$81,LIST!$A$78,IF(L3493=LIST!$A$82,LIST!$A$78,IF(IFERROR(VLOOKUP(B3493,'PHR (Project Hourly Rate)'!B:G,6,FALSE),LIST!$A$78)=0,LIST!$A$79,L3493)))))</f>
        <v/>
      </c>
      <c r="I3493" s="42" t="str">
        <f>IF(B3493="","",IF(L3493=LIST!$A$75,"",IF(K3493=LIST!$A$76,LIST!$A$76,IF(L3493=LIST!$A$77,"",IF(L3493=LIST!$A$78,"",IF(L3493=LIST!$A$80,"",IF(L3493=LIST!$A$72,"",IF(L3493=LIST!$A$73,"",IF(L3493=LIST!$A$81,"",IF(L3493=LIST!$A$82,"",IF(L3493=LIST!$A$79,"",IF(K3493=LIST!$A$75,LIST!$A$75,ROUND(J3493*L3493,2)))))))))))))</f>
        <v/>
      </c>
      <c r="J3493" s="43">
        <f>IF(D3493="",0,IF(K3493=LIST!$A$75,0,IF(K3493=LIST!$A$76,0,IF(K3493=LIST!$A$77,0,IF(K3493=LIST!$A$78,0,(MIN(D3493,8)-K3493))))))</f>
        <v>0</v>
      </c>
      <c r="K3493" s="185" t="str">
        <f>IF(D3493="","",IF('CLAIM FORM'!$M$7="",0,IF(L3493=LIST!$A$78,0,IF('CLAIM FORM'!$M$7="R&amp;D",0,IF(E3493="",LIST!$A$75,IF(F3493=LIST!$F$30,0,IFERROR(((VLOOKUP(E3493,'TRAINING CODE'!B:D,3,FALSE)*MIN(D3493,8))),LIST!$A$76)))))))</f>
        <v/>
      </c>
      <c r="L3493" s="183" t="str">
        <f>IF(B3493="","",IF('CLAIM FORM'!$M$7="",LIST!$A$77,IFERROR(VLOOKUP(B3493,'PHR (Project Hourly Rate)'!B:G,6,FALSE),LIST!$A$78)))</f>
        <v/>
      </c>
    </row>
    <row r="3494" spans="1:12" ht="36" customHeight="1">
      <c r="A3494" s="184">
        <v>3492</v>
      </c>
      <c r="B3494" s="46"/>
      <c r="C3494" s="47"/>
      <c r="D3494" s="48"/>
      <c r="E3494" s="49"/>
      <c r="F3494" s="49"/>
      <c r="G3494" s="41" t="str">
        <f>IF(C3494="","",VLOOKUP(WEEKDAY(C3494),LIST!$A$15:$B$21,2,FALSE))</f>
        <v/>
      </c>
      <c r="H3494" s="42" t="str">
        <f>IF(B3494="","",IF(L3494=LIST!$A$80,LIST!$A$78,IF(L3494=LIST!$A$81,LIST!$A$78,IF(L3494=LIST!$A$82,LIST!$A$78,IF(IFERROR(VLOOKUP(B3494,'PHR (Project Hourly Rate)'!B:G,6,FALSE),LIST!$A$78)=0,LIST!$A$79,L3494)))))</f>
        <v/>
      </c>
      <c r="I3494" s="42" t="str">
        <f>IF(B3494="","",IF(L3494=LIST!$A$75,"",IF(K3494=LIST!$A$76,LIST!$A$76,IF(L3494=LIST!$A$77,"",IF(L3494=LIST!$A$78,"",IF(L3494=LIST!$A$80,"",IF(L3494=LIST!$A$72,"",IF(L3494=LIST!$A$73,"",IF(L3494=LIST!$A$81,"",IF(L3494=LIST!$A$82,"",IF(L3494=LIST!$A$79,"",IF(K3494=LIST!$A$75,LIST!$A$75,ROUND(J3494*L3494,2)))))))))))))</f>
        <v/>
      </c>
      <c r="J3494" s="43">
        <f>IF(D3494="",0,IF(K3494=LIST!$A$75,0,IF(K3494=LIST!$A$76,0,IF(K3494=LIST!$A$77,0,IF(K3494=LIST!$A$78,0,(MIN(D3494,8)-K3494))))))</f>
        <v>0</v>
      </c>
      <c r="K3494" s="185" t="str">
        <f>IF(D3494="","",IF('CLAIM FORM'!$M$7="",0,IF(L3494=LIST!$A$78,0,IF('CLAIM FORM'!$M$7="R&amp;D",0,IF(E3494="",LIST!$A$75,IF(F3494=LIST!$F$30,0,IFERROR(((VLOOKUP(E3494,'TRAINING CODE'!B:D,3,FALSE)*MIN(D3494,8))),LIST!$A$76)))))))</f>
        <v/>
      </c>
      <c r="L3494" s="183" t="str">
        <f>IF(B3494="","",IF('CLAIM FORM'!$M$7="",LIST!$A$77,IFERROR(VLOOKUP(B3494,'PHR (Project Hourly Rate)'!B:G,6,FALSE),LIST!$A$78)))</f>
        <v/>
      </c>
    </row>
    <row r="3495" spans="1:12" ht="36" customHeight="1">
      <c r="A3495" s="184">
        <v>3493</v>
      </c>
      <c r="B3495" s="46"/>
      <c r="C3495" s="47"/>
      <c r="D3495" s="48"/>
      <c r="E3495" s="49"/>
      <c r="F3495" s="49"/>
      <c r="G3495" s="41" t="str">
        <f>IF(C3495="","",VLOOKUP(WEEKDAY(C3495),LIST!$A$15:$B$21,2,FALSE))</f>
        <v/>
      </c>
      <c r="H3495" s="42" t="str">
        <f>IF(B3495="","",IF(L3495=LIST!$A$80,LIST!$A$78,IF(L3495=LIST!$A$81,LIST!$A$78,IF(L3495=LIST!$A$82,LIST!$A$78,IF(IFERROR(VLOOKUP(B3495,'PHR (Project Hourly Rate)'!B:G,6,FALSE),LIST!$A$78)=0,LIST!$A$79,L3495)))))</f>
        <v/>
      </c>
      <c r="I3495" s="42" t="str">
        <f>IF(B3495="","",IF(L3495=LIST!$A$75,"",IF(K3495=LIST!$A$76,LIST!$A$76,IF(L3495=LIST!$A$77,"",IF(L3495=LIST!$A$78,"",IF(L3495=LIST!$A$80,"",IF(L3495=LIST!$A$72,"",IF(L3495=LIST!$A$73,"",IF(L3495=LIST!$A$81,"",IF(L3495=LIST!$A$82,"",IF(L3495=LIST!$A$79,"",IF(K3495=LIST!$A$75,LIST!$A$75,ROUND(J3495*L3495,2)))))))))))))</f>
        <v/>
      </c>
      <c r="J3495" s="43">
        <f>IF(D3495="",0,IF(K3495=LIST!$A$75,0,IF(K3495=LIST!$A$76,0,IF(K3495=LIST!$A$77,0,IF(K3495=LIST!$A$78,0,(MIN(D3495,8)-K3495))))))</f>
        <v>0</v>
      </c>
      <c r="K3495" s="185" t="str">
        <f>IF(D3495="","",IF('CLAIM FORM'!$M$7="",0,IF(L3495=LIST!$A$78,0,IF('CLAIM FORM'!$M$7="R&amp;D",0,IF(E3495="",LIST!$A$75,IF(F3495=LIST!$F$30,0,IFERROR(((VLOOKUP(E3495,'TRAINING CODE'!B:D,3,FALSE)*MIN(D3495,8))),LIST!$A$76)))))))</f>
        <v/>
      </c>
      <c r="L3495" s="183" t="str">
        <f>IF(B3495="","",IF('CLAIM FORM'!$M$7="",LIST!$A$77,IFERROR(VLOOKUP(B3495,'PHR (Project Hourly Rate)'!B:G,6,FALSE),LIST!$A$78)))</f>
        <v/>
      </c>
    </row>
    <row r="3496" spans="1:12" ht="36" customHeight="1">
      <c r="A3496" s="184">
        <v>3494</v>
      </c>
      <c r="B3496" s="46"/>
      <c r="C3496" s="47"/>
      <c r="D3496" s="48"/>
      <c r="E3496" s="49"/>
      <c r="F3496" s="49"/>
      <c r="G3496" s="41" t="str">
        <f>IF(C3496="","",VLOOKUP(WEEKDAY(C3496),LIST!$A$15:$B$21,2,FALSE))</f>
        <v/>
      </c>
      <c r="H3496" s="42" t="str">
        <f>IF(B3496="","",IF(L3496=LIST!$A$80,LIST!$A$78,IF(L3496=LIST!$A$81,LIST!$A$78,IF(L3496=LIST!$A$82,LIST!$A$78,IF(IFERROR(VLOOKUP(B3496,'PHR (Project Hourly Rate)'!B:G,6,FALSE),LIST!$A$78)=0,LIST!$A$79,L3496)))))</f>
        <v/>
      </c>
      <c r="I3496" s="42" t="str">
        <f>IF(B3496="","",IF(L3496=LIST!$A$75,"",IF(K3496=LIST!$A$76,LIST!$A$76,IF(L3496=LIST!$A$77,"",IF(L3496=LIST!$A$78,"",IF(L3496=LIST!$A$80,"",IF(L3496=LIST!$A$72,"",IF(L3496=LIST!$A$73,"",IF(L3496=LIST!$A$81,"",IF(L3496=LIST!$A$82,"",IF(L3496=LIST!$A$79,"",IF(K3496=LIST!$A$75,LIST!$A$75,ROUND(J3496*L3496,2)))))))))))))</f>
        <v/>
      </c>
      <c r="J3496" s="43">
        <f>IF(D3496="",0,IF(K3496=LIST!$A$75,0,IF(K3496=LIST!$A$76,0,IF(K3496=LIST!$A$77,0,IF(K3496=LIST!$A$78,0,(MIN(D3496,8)-K3496))))))</f>
        <v>0</v>
      </c>
      <c r="K3496" s="185" t="str">
        <f>IF(D3496="","",IF('CLAIM FORM'!$M$7="",0,IF(L3496=LIST!$A$78,0,IF('CLAIM FORM'!$M$7="R&amp;D",0,IF(E3496="",LIST!$A$75,IF(F3496=LIST!$F$30,0,IFERROR(((VLOOKUP(E3496,'TRAINING CODE'!B:D,3,FALSE)*MIN(D3496,8))),LIST!$A$76)))))))</f>
        <v/>
      </c>
      <c r="L3496" s="183" t="str">
        <f>IF(B3496="","",IF('CLAIM FORM'!$M$7="",LIST!$A$77,IFERROR(VLOOKUP(B3496,'PHR (Project Hourly Rate)'!B:G,6,FALSE),LIST!$A$78)))</f>
        <v/>
      </c>
    </row>
    <row r="3497" spans="1:12" ht="36" customHeight="1">
      <c r="A3497" s="184">
        <v>3495</v>
      </c>
      <c r="B3497" s="46"/>
      <c r="C3497" s="47"/>
      <c r="D3497" s="48"/>
      <c r="E3497" s="49"/>
      <c r="F3497" s="49"/>
      <c r="G3497" s="41" t="str">
        <f>IF(C3497="","",VLOOKUP(WEEKDAY(C3497),LIST!$A$15:$B$21,2,FALSE))</f>
        <v/>
      </c>
      <c r="H3497" s="42" t="str">
        <f>IF(B3497="","",IF(L3497=LIST!$A$80,LIST!$A$78,IF(L3497=LIST!$A$81,LIST!$A$78,IF(L3497=LIST!$A$82,LIST!$A$78,IF(IFERROR(VLOOKUP(B3497,'PHR (Project Hourly Rate)'!B:G,6,FALSE),LIST!$A$78)=0,LIST!$A$79,L3497)))))</f>
        <v/>
      </c>
      <c r="I3497" s="42" t="str">
        <f>IF(B3497="","",IF(L3497=LIST!$A$75,"",IF(K3497=LIST!$A$76,LIST!$A$76,IF(L3497=LIST!$A$77,"",IF(L3497=LIST!$A$78,"",IF(L3497=LIST!$A$80,"",IF(L3497=LIST!$A$72,"",IF(L3497=LIST!$A$73,"",IF(L3497=LIST!$A$81,"",IF(L3497=LIST!$A$82,"",IF(L3497=LIST!$A$79,"",IF(K3497=LIST!$A$75,LIST!$A$75,ROUND(J3497*L3497,2)))))))))))))</f>
        <v/>
      </c>
      <c r="J3497" s="43">
        <f>IF(D3497="",0,IF(K3497=LIST!$A$75,0,IF(K3497=LIST!$A$76,0,IF(K3497=LIST!$A$77,0,IF(K3497=LIST!$A$78,0,(MIN(D3497,8)-K3497))))))</f>
        <v>0</v>
      </c>
      <c r="K3497" s="185" t="str">
        <f>IF(D3497="","",IF('CLAIM FORM'!$M$7="",0,IF(L3497=LIST!$A$78,0,IF('CLAIM FORM'!$M$7="R&amp;D",0,IF(E3497="",LIST!$A$75,IF(F3497=LIST!$F$30,0,IFERROR(((VLOOKUP(E3497,'TRAINING CODE'!B:D,3,FALSE)*MIN(D3497,8))),LIST!$A$76)))))))</f>
        <v/>
      </c>
      <c r="L3497" s="183" t="str">
        <f>IF(B3497="","",IF('CLAIM FORM'!$M$7="",LIST!$A$77,IFERROR(VLOOKUP(B3497,'PHR (Project Hourly Rate)'!B:G,6,FALSE),LIST!$A$78)))</f>
        <v/>
      </c>
    </row>
    <row r="3498" spans="1:12" ht="36" customHeight="1">
      <c r="A3498" s="184">
        <v>3496</v>
      </c>
      <c r="B3498" s="46"/>
      <c r="C3498" s="47"/>
      <c r="D3498" s="48"/>
      <c r="E3498" s="49"/>
      <c r="F3498" s="49"/>
      <c r="G3498" s="41" t="str">
        <f>IF(C3498="","",VLOOKUP(WEEKDAY(C3498),LIST!$A$15:$B$21,2,FALSE))</f>
        <v/>
      </c>
      <c r="H3498" s="42" t="str">
        <f>IF(B3498="","",IF(L3498=LIST!$A$80,LIST!$A$78,IF(L3498=LIST!$A$81,LIST!$A$78,IF(L3498=LIST!$A$82,LIST!$A$78,IF(IFERROR(VLOOKUP(B3498,'PHR (Project Hourly Rate)'!B:G,6,FALSE),LIST!$A$78)=0,LIST!$A$79,L3498)))))</f>
        <v/>
      </c>
      <c r="I3498" s="42" t="str">
        <f>IF(B3498="","",IF(L3498=LIST!$A$75,"",IF(K3498=LIST!$A$76,LIST!$A$76,IF(L3498=LIST!$A$77,"",IF(L3498=LIST!$A$78,"",IF(L3498=LIST!$A$80,"",IF(L3498=LIST!$A$72,"",IF(L3498=LIST!$A$73,"",IF(L3498=LIST!$A$81,"",IF(L3498=LIST!$A$82,"",IF(L3498=LIST!$A$79,"",IF(K3498=LIST!$A$75,LIST!$A$75,ROUND(J3498*L3498,2)))))))))))))</f>
        <v/>
      </c>
      <c r="J3498" s="43">
        <f>IF(D3498="",0,IF(K3498=LIST!$A$75,0,IF(K3498=LIST!$A$76,0,IF(K3498=LIST!$A$77,0,IF(K3498=LIST!$A$78,0,(MIN(D3498,8)-K3498))))))</f>
        <v>0</v>
      </c>
      <c r="K3498" s="185" t="str">
        <f>IF(D3498="","",IF('CLAIM FORM'!$M$7="",0,IF(L3498=LIST!$A$78,0,IF('CLAIM FORM'!$M$7="R&amp;D",0,IF(E3498="",LIST!$A$75,IF(F3498=LIST!$F$30,0,IFERROR(((VLOOKUP(E3498,'TRAINING CODE'!B:D,3,FALSE)*MIN(D3498,8))),LIST!$A$76)))))))</f>
        <v/>
      </c>
      <c r="L3498" s="183" t="str">
        <f>IF(B3498="","",IF('CLAIM FORM'!$M$7="",LIST!$A$77,IFERROR(VLOOKUP(B3498,'PHR (Project Hourly Rate)'!B:G,6,FALSE),LIST!$A$78)))</f>
        <v/>
      </c>
    </row>
    <row r="3499" spans="1:12" ht="36" customHeight="1">
      <c r="A3499" s="184">
        <v>3497</v>
      </c>
      <c r="B3499" s="46"/>
      <c r="C3499" s="47"/>
      <c r="D3499" s="48"/>
      <c r="E3499" s="49"/>
      <c r="F3499" s="49"/>
      <c r="G3499" s="41" t="str">
        <f>IF(C3499="","",VLOOKUP(WEEKDAY(C3499),LIST!$A$15:$B$21,2,FALSE))</f>
        <v/>
      </c>
      <c r="H3499" s="42" t="str">
        <f>IF(B3499="","",IF(L3499=LIST!$A$80,LIST!$A$78,IF(L3499=LIST!$A$81,LIST!$A$78,IF(L3499=LIST!$A$82,LIST!$A$78,IF(IFERROR(VLOOKUP(B3499,'PHR (Project Hourly Rate)'!B:G,6,FALSE),LIST!$A$78)=0,LIST!$A$79,L3499)))))</f>
        <v/>
      </c>
      <c r="I3499" s="42" t="str">
        <f>IF(B3499="","",IF(L3499=LIST!$A$75,"",IF(K3499=LIST!$A$76,LIST!$A$76,IF(L3499=LIST!$A$77,"",IF(L3499=LIST!$A$78,"",IF(L3499=LIST!$A$80,"",IF(L3499=LIST!$A$72,"",IF(L3499=LIST!$A$73,"",IF(L3499=LIST!$A$81,"",IF(L3499=LIST!$A$82,"",IF(L3499=LIST!$A$79,"",IF(K3499=LIST!$A$75,LIST!$A$75,ROUND(J3499*L3499,2)))))))))))))</f>
        <v/>
      </c>
      <c r="J3499" s="43">
        <f>IF(D3499="",0,IF(K3499=LIST!$A$75,0,IF(K3499=LIST!$A$76,0,IF(K3499=LIST!$A$77,0,IF(K3499=LIST!$A$78,0,(MIN(D3499,8)-K3499))))))</f>
        <v>0</v>
      </c>
      <c r="K3499" s="185" t="str">
        <f>IF(D3499="","",IF('CLAIM FORM'!$M$7="",0,IF(L3499=LIST!$A$78,0,IF('CLAIM FORM'!$M$7="R&amp;D",0,IF(E3499="",LIST!$A$75,IF(F3499=LIST!$F$30,0,IFERROR(((VLOOKUP(E3499,'TRAINING CODE'!B:D,3,FALSE)*MIN(D3499,8))),LIST!$A$76)))))))</f>
        <v/>
      </c>
      <c r="L3499" s="183" t="str">
        <f>IF(B3499="","",IF('CLAIM FORM'!$M$7="",LIST!$A$77,IFERROR(VLOOKUP(B3499,'PHR (Project Hourly Rate)'!B:G,6,FALSE),LIST!$A$78)))</f>
        <v/>
      </c>
    </row>
    <row r="3500" spans="1:12" ht="36" customHeight="1">
      <c r="A3500" s="184">
        <v>3498</v>
      </c>
      <c r="B3500" s="46"/>
      <c r="C3500" s="47"/>
      <c r="D3500" s="48"/>
      <c r="E3500" s="49"/>
      <c r="F3500" s="49"/>
      <c r="G3500" s="41" t="str">
        <f>IF(C3500="","",VLOOKUP(WEEKDAY(C3500),LIST!$A$15:$B$21,2,FALSE))</f>
        <v/>
      </c>
      <c r="H3500" s="42" t="str">
        <f>IF(B3500="","",IF(L3500=LIST!$A$80,LIST!$A$78,IF(L3500=LIST!$A$81,LIST!$A$78,IF(L3500=LIST!$A$82,LIST!$A$78,IF(IFERROR(VLOOKUP(B3500,'PHR (Project Hourly Rate)'!B:G,6,FALSE),LIST!$A$78)=0,LIST!$A$79,L3500)))))</f>
        <v/>
      </c>
      <c r="I3500" s="42" t="str">
        <f>IF(B3500="","",IF(L3500=LIST!$A$75,"",IF(K3500=LIST!$A$76,LIST!$A$76,IF(L3500=LIST!$A$77,"",IF(L3500=LIST!$A$78,"",IF(L3500=LIST!$A$80,"",IF(L3500=LIST!$A$72,"",IF(L3500=LIST!$A$73,"",IF(L3500=LIST!$A$81,"",IF(L3500=LIST!$A$82,"",IF(L3500=LIST!$A$79,"",IF(K3500=LIST!$A$75,LIST!$A$75,ROUND(J3500*L3500,2)))))))))))))</f>
        <v/>
      </c>
      <c r="J3500" s="43">
        <f>IF(D3500="",0,IF(K3500=LIST!$A$75,0,IF(K3500=LIST!$A$76,0,IF(K3500=LIST!$A$77,0,IF(K3500=LIST!$A$78,0,(MIN(D3500,8)-K3500))))))</f>
        <v>0</v>
      </c>
      <c r="K3500" s="185" t="str">
        <f>IF(D3500="","",IF('CLAIM FORM'!$M$7="",0,IF(L3500=LIST!$A$78,0,IF('CLAIM FORM'!$M$7="R&amp;D",0,IF(E3500="",LIST!$A$75,IF(F3500=LIST!$F$30,0,IFERROR(((VLOOKUP(E3500,'TRAINING CODE'!B:D,3,FALSE)*MIN(D3500,8))),LIST!$A$76)))))))</f>
        <v/>
      </c>
      <c r="L3500" s="183" t="str">
        <f>IF(B3500="","",IF('CLAIM FORM'!$M$7="",LIST!$A$77,IFERROR(VLOOKUP(B3500,'PHR (Project Hourly Rate)'!B:G,6,FALSE),LIST!$A$78)))</f>
        <v/>
      </c>
    </row>
    <row r="3501" spans="1:12" ht="36" customHeight="1">
      <c r="A3501" s="184">
        <v>3499</v>
      </c>
      <c r="B3501" s="46"/>
      <c r="C3501" s="47"/>
      <c r="D3501" s="48"/>
      <c r="E3501" s="49"/>
      <c r="F3501" s="49"/>
      <c r="G3501" s="41" t="str">
        <f>IF(C3501="","",VLOOKUP(WEEKDAY(C3501),LIST!$A$15:$B$21,2,FALSE))</f>
        <v/>
      </c>
      <c r="H3501" s="42" t="str">
        <f>IF(B3501="","",IF(L3501=LIST!$A$80,LIST!$A$78,IF(L3501=LIST!$A$81,LIST!$A$78,IF(L3501=LIST!$A$82,LIST!$A$78,IF(IFERROR(VLOOKUP(B3501,'PHR (Project Hourly Rate)'!B:G,6,FALSE),LIST!$A$78)=0,LIST!$A$79,L3501)))))</f>
        <v/>
      </c>
      <c r="I3501" s="42" t="str">
        <f>IF(B3501="","",IF(L3501=LIST!$A$75,"",IF(K3501=LIST!$A$76,LIST!$A$76,IF(L3501=LIST!$A$77,"",IF(L3501=LIST!$A$78,"",IF(L3501=LIST!$A$80,"",IF(L3501=LIST!$A$72,"",IF(L3501=LIST!$A$73,"",IF(L3501=LIST!$A$81,"",IF(L3501=LIST!$A$82,"",IF(L3501=LIST!$A$79,"",IF(K3501=LIST!$A$75,LIST!$A$75,ROUND(J3501*L3501,2)))))))))))))</f>
        <v/>
      </c>
      <c r="J3501" s="43">
        <f>IF(D3501="",0,IF(K3501=LIST!$A$75,0,IF(K3501=LIST!$A$76,0,IF(K3501=LIST!$A$77,0,IF(K3501=LIST!$A$78,0,(MIN(D3501,8)-K3501))))))</f>
        <v>0</v>
      </c>
      <c r="K3501" s="185" t="str">
        <f>IF(D3501="","",IF('CLAIM FORM'!$M$7="",0,IF(L3501=LIST!$A$78,0,IF('CLAIM FORM'!$M$7="R&amp;D",0,IF(E3501="",LIST!$A$75,IF(F3501=LIST!$F$30,0,IFERROR(((VLOOKUP(E3501,'TRAINING CODE'!B:D,3,FALSE)*MIN(D3501,8))),LIST!$A$76)))))))</f>
        <v/>
      </c>
      <c r="L3501" s="183" t="str">
        <f>IF(B3501="","",IF('CLAIM FORM'!$M$7="",LIST!$A$77,IFERROR(VLOOKUP(B3501,'PHR (Project Hourly Rate)'!B:G,6,FALSE),LIST!$A$78)))</f>
        <v/>
      </c>
    </row>
    <row r="3502" spans="1:12" ht="36" customHeight="1">
      <c r="A3502" s="184">
        <v>3500</v>
      </c>
      <c r="B3502" s="46"/>
      <c r="C3502" s="47"/>
      <c r="D3502" s="48"/>
      <c r="E3502" s="49"/>
      <c r="F3502" s="49"/>
      <c r="G3502" s="41" t="str">
        <f>IF(C3502="","",VLOOKUP(WEEKDAY(C3502),LIST!$A$15:$B$21,2,FALSE))</f>
        <v/>
      </c>
      <c r="H3502" s="42" t="str">
        <f>IF(B3502="","",IF(L3502=LIST!$A$80,LIST!$A$78,IF(L3502=LIST!$A$81,LIST!$A$78,IF(L3502=LIST!$A$82,LIST!$A$78,IF(IFERROR(VLOOKUP(B3502,'PHR (Project Hourly Rate)'!B:G,6,FALSE),LIST!$A$78)=0,LIST!$A$79,L3502)))))</f>
        <v/>
      </c>
      <c r="I3502" s="42" t="str">
        <f>IF(B3502="","",IF(L3502=LIST!$A$75,"",IF(K3502=LIST!$A$76,LIST!$A$76,IF(L3502=LIST!$A$77,"",IF(L3502=LIST!$A$78,"",IF(L3502=LIST!$A$80,"",IF(L3502=LIST!$A$72,"",IF(L3502=LIST!$A$73,"",IF(L3502=LIST!$A$81,"",IF(L3502=LIST!$A$82,"",IF(L3502=LIST!$A$79,"",IF(K3502=LIST!$A$75,LIST!$A$75,ROUND(J3502*L3502,2)))))))))))))</f>
        <v/>
      </c>
      <c r="J3502" s="43">
        <f>IF(D3502="",0,IF(K3502=LIST!$A$75,0,IF(K3502=LIST!$A$76,0,IF(K3502=LIST!$A$77,0,IF(K3502=LIST!$A$78,0,(MIN(D3502,8)-K3502))))))</f>
        <v>0</v>
      </c>
      <c r="K3502" s="185" t="str">
        <f>IF(D3502="","",IF('CLAIM FORM'!$M$7="",0,IF(L3502=LIST!$A$78,0,IF('CLAIM FORM'!$M$7="R&amp;D",0,IF(E3502="",LIST!$A$75,IF(F3502=LIST!$F$30,0,IFERROR(((VLOOKUP(E3502,'TRAINING CODE'!B:D,3,FALSE)*MIN(D3502,8))),LIST!$A$76)))))))</f>
        <v/>
      </c>
      <c r="L3502" s="183" t="str">
        <f>IF(B3502="","",IF('CLAIM FORM'!$M$7="",LIST!$A$77,IFERROR(VLOOKUP(B3502,'PHR (Project Hourly Rate)'!B:G,6,FALSE),LIST!$A$78)))</f>
        <v/>
      </c>
    </row>
    <row r="3503" spans="1:12" ht="36" customHeight="1">
      <c r="A3503" s="184">
        <v>3501</v>
      </c>
      <c r="B3503" s="46"/>
      <c r="C3503" s="47"/>
      <c r="D3503" s="48"/>
      <c r="E3503" s="49"/>
      <c r="F3503" s="49"/>
      <c r="G3503" s="41" t="str">
        <f>IF(C3503="","",VLOOKUP(WEEKDAY(C3503),LIST!$A$15:$B$21,2,FALSE))</f>
        <v/>
      </c>
      <c r="H3503" s="42" t="str">
        <f>IF(B3503="","",IF(L3503=LIST!$A$80,LIST!$A$78,IF(L3503=LIST!$A$81,LIST!$A$78,IF(L3503=LIST!$A$82,LIST!$A$78,IF(IFERROR(VLOOKUP(B3503,'PHR (Project Hourly Rate)'!B:G,6,FALSE),LIST!$A$78)=0,LIST!$A$79,L3503)))))</f>
        <v/>
      </c>
      <c r="I3503" s="42" t="str">
        <f>IF(B3503="","",IF(L3503=LIST!$A$75,"",IF(K3503=LIST!$A$76,LIST!$A$76,IF(L3503=LIST!$A$77,"",IF(L3503=LIST!$A$78,"",IF(L3503=LIST!$A$80,"",IF(L3503=LIST!$A$72,"",IF(L3503=LIST!$A$73,"",IF(L3503=LIST!$A$81,"",IF(L3503=LIST!$A$82,"",IF(L3503=LIST!$A$79,"",IF(K3503=LIST!$A$75,LIST!$A$75,ROUND(J3503*L3503,2)))))))))))))</f>
        <v/>
      </c>
      <c r="J3503" s="43">
        <f>IF(D3503="",0,IF(K3503=LIST!$A$75,0,IF(K3503=LIST!$A$76,0,IF(K3503=LIST!$A$77,0,IF(K3503=LIST!$A$78,0,(MIN(D3503,8)-K3503))))))</f>
        <v>0</v>
      </c>
      <c r="K3503" s="185" t="str">
        <f>IF(D3503="","",IF('CLAIM FORM'!$M$7="",0,IF(L3503=LIST!$A$78,0,IF('CLAIM FORM'!$M$7="R&amp;D",0,IF(E3503="",LIST!$A$75,IF(F3503=LIST!$F$30,0,IFERROR(((VLOOKUP(E3503,'TRAINING CODE'!B:D,3,FALSE)*MIN(D3503,8))),LIST!$A$76)))))))</f>
        <v/>
      </c>
      <c r="L3503" s="183" t="str">
        <f>IF(B3503="","",IF('CLAIM FORM'!$M$7="",LIST!$A$77,IFERROR(VLOOKUP(B3503,'PHR (Project Hourly Rate)'!B:G,6,FALSE),LIST!$A$78)))</f>
        <v/>
      </c>
    </row>
    <row r="3504" spans="1:12" ht="36" customHeight="1">
      <c r="A3504" s="184">
        <v>3502</v>
      </c>
      <c r="B3504" s="46"/>
      <c r="C3504" s="47"/>
      <c r="D3504" s="48"/>
      <c r="E3504" s="49"/>
      <c r="F3504" s="49"/>
      <c r="G3504" s="41" t="str">
        <f>IF(C3504="","",VLOOKUP(WEEKDAY(C3504),LIST!$A$15:$B$21,2,FALSE))</f>
        <v/>
      </c>
      <c r="H3504" s="42" t="str">
        <f>IF(B3504="","",IF(L3504=LIST!$A$80,LIST!$A$78,IF(L3504=LIST!$A$81,LIST!$A$78,IF(L3504=LIST!$A$82,LIST!$A$78,IF(IFERROR(VLOOKUP(B3504,'PHR (Project Hourly Rate)'!B:G,6,FALSE),LIST!$A$78)=0,LIST!$A$79,L3504)))))</f>
        <v/>
      </c>
      <c r="I3504" s="42" t="str">
        <f>IF(B3504="","",IF(L3504=LIST!$A$75,"",IF(K3504=LIST!$A$76,LIST!$A$76,IF(L3504=LIST!$A$77,"",IF(L3504=LIST!$A$78,"",IF(L3504=LIST!$A$80,"",IF(L3504=LIST!$A$72,"",IF(L3504=LIST!$A$73,"",IF(L3504=LIST!$A$81,"",IF(L3504=LIST!$A$82,"",IF(L3504=LIST!$A$79,"",IF(K3504=LIST!$A$75,LIST!$A$75,ROUND(J3504*L3504,2)))))))))))))</f>
        <v/>
      </c>
      <c r="J3504" s="43">
        <f>IF(D3504="",0,IF(K3504=LIST!$A$75,0,IF(K3504=LIST!$A$76,0,IF(K3504=LIST!$A$77,0,IF(K3504=LIST!$A$78,0,(MIN(D3504,8)-K3504))))))</f>
        <v>0</v>
      </c>
      <c r="K3504" s="185" t="str">
        <f>IF(D3504="","",IF('CLAIM FORM'!$M$7="",0,IF(L3504=LIST!$A$78,0,IF('CLAIM FORM'!$M$7="R&amp;D",0,IF(E3504="",LIST!$A$75,IF(F3504=LIST!$F$30,0,IFERROR(((VLOOKUP(E3504,'TRAINING CODE'!B:D,3,FALSE)*MIN(D3504,8))),LIST!$A$76)))))))</f>
        <v/>
      </c>
      <c r="L3504" s="183" t="str">
        <f>IF(B3504="","",IF('CLAIM FORM'!$M$7="",LIST!$A$77,IFERROR(VLOOKUP(B3504,'PHR (Project Hourly Rate)'!B:G,6,FALSE),LIST!$A$78)))</f>
        <v/>
      </c>
    </row>
    <row r="3505" spans="1:12" ht="36" customHeight="1">
      <c r="A3505" s="184">
        <v>3503</v>
      </c>
      <c r="B3505" s="46"/>
      <c r="C3505" s="47"/>
      <c r="D3505" s="48"/>
      <c r="E3505" s="49"/>
      <c r="F3505" s="49"/>
      <c r="G3505" s="41" t="str">
        <f>IF(C3505="","",VLOOKUP(WEEKDAY(C3505),LIST!$A$15:$B$21,2,FALSE))</f>
        <v/>
      </c>
      <c r="H3505" s="42" t="str">
        <f>IF(B3505="","",IF(L3505=LIST!$A$80,LIST!$A$78,IF(L3505=LIST!$A$81,LIST!$A$78,IF(L3505=LIST!$A$82,LIST!$A$78,IF(IFERROR(VLOOKUP(B3505,'PHR (Project Hourly Rate)'!B:G,6,FALSE),LIST!$A$78)=0,LIST!$A$79,L3505)))))</f>
        <v/>
      </c>
      <c r="I3505" s="42" t="str">
        <f>IF(B3505="","",IF(L3505=LIST!$A$75,"",IF(K3505=LIST!$A$76,LIST!$A$76,IF(L3505=LIST!$A$77,"",IF(L3505=LIST!$A$78,"",IF(L3505=LIST!$A$80,"",IF(L3505=LIST!$A$72,"",IF(L3505=LIST!$A$73,"",IF(L3505=LIST!$A$81,"",IF(L3505=LIST!$A$82,"",IF(L3505=LIST!$A$79,"",IF(K3505=LIST!$A$75,LIST!$A$75,ROUND(J3505*L3505,2)))))))))))))</f>
        <v/>
      </c>
      <c r="J3505" s="43">
        <f>IF(D3505="",0,IF(K3505=LIST!$A$75,0,IF(K3505=LIST!$A$76,0,IF(K3505=LIST!$A$77,0,IF(K3505=LIST!$A$78,0,(MIN(D3505,8)-K3505))))))</f>
        <v>0</v>
      </c>
      <c r="K3505" s="185" t="str">
        <f>IF(D3505="","",IF('CLAIM FORM'!$M$7="",0,IF(L3505=LIST!$A$78,0,IF('CLAIM FORM'!$M$7="R&amp;D",0,IF(E3505="",LIST!$A$75,IF(F3505=LIST!$F$30,0,IFERROR(((VLOOKUP(E3505,'TRAINING CODE'!B:D,3,FALSE)*MIN(D3505,8))),LIST!$A$76)))))))</f>
        <v/>
      </c>
      <c r="L3505" s="183" t="str">
        <f>IF(B3505="","",IF('CLAIM FORM'!$M$7="",LIST!$A$77,IFERROR(VLOOKUP(B3505,'PHR (Project Hourly Rate)'!B:G,6,FALSE),LIST!$A$78)))</f>
        <v/>
      </c>
    </row>
    <row r="3506" spans="1:12" ht="36" customHeight="1">
      <c r="A3506" s="184">
        <v>3504</v>
      </c>
      <c r="B3506" s="46"/>
      <c r="C3506" s="47"/>
      <c r="D3506" s="48"/>
      <c r="E3506" s="49"/>
      <c r="F3506" s="49"/>
      <c r="G3506" s="41" t="str">
        <f>IF(C3506="","",VLOOKUP(WEEKDAY(C3506),LIST!$A$15:$B$21,2,FALSE))</f>
        <v/>
      </c>
      <c r="H3506" s="42" t="str">
        <f>IF(B3506="","",IF(L3506=LIST!$A$80,LIST!$A$78,IF(L3506=LIST!$A$81,LIST!$A$78,IF(L3506=LIST!$A$82,LIST!$A$78,IF(IFERROR(VLOOKUP(B3506,'PHR (Project Hourly Rate)'!B:G,6,FALSE),LIST!$A$78)=0,LIST!$A$79,L3506)))))</f>
        <v/>
      </c>
      <c r="I3506" s="42" t="str">
        <f>IF(B3506="","",IF(L3506=LIST!$A$75,"",IF(K3506=LIST!$A$76,LIST!$A$76,IF(L3506=LIST!$A$77,"",IF(L3506=LIST!$A$78,"",IF(L3506=LIST!$A$80,"",IF(L3506=LIST!$A$72,"",IF(L3506=LIST!$A$73,"",IF(L3506=LIST!$A$81,"",IF(L3506=LIST!$A$82,"",IF(L3506=LIST!$A$79,"",IF(K3506=LIST!$A$75,LIST!$A$75,ROUND(J3506*L3506,2)))))))))))))</f>
        <v/>
      </c>
      <c r="J3506" s="43">
        <f>IF(D3506="",0,IF(K3506=LIST!$A$75,0,IF(K3506=LIST!$A$76,0,IF(K3506=LIST!$A$77,0,IF(K3506=LIST!$A$78,0,(MIN(D3506,8)-K3506))))))</f>
        <v>0</v>
      </c>
      <c r="K3506" s="185" t="str">
        <f>IF(D3506="","",IF('CLAIM FORM'!$M$7="",0,IF(L3506=LIST!$A$78,0,IF('CLAIM FORM'!$M$7="R&amp;D",0,IF(E3506="",LIST!$A$75,IF(F3506=LIST!$F$30,0,IFERROR(((VLOOKUP(E3506,'TRAINING CODE'!B:D,3,FALSE)*MIN(D3506,8))),LIST!$A$76)))))))</f>
        <v/>
      </c>
      <c r="L3506" s="183" t="str">
        <f>IF(B3506="","",IF('CLAIM FORM'!$M$7="",LIST!$A$77,IFERROR(VLOOKUP(B3506,'PHR (Project Hourly Rate)'!B:G,6,FALSE),LIST!$A$78)))</f>
        <v/>
      </c>
    </row>
    <row r="3507" spans="1:12" ht="36" customHeight="1">
      <c r="A3507" s="184">
        <v>3505</v>
      </c>
      <c r="B3507" s="46"/>
      <c r="C3507" s="47"/>
      <c r="D3507" s="48"/>
      <c r="E3507" s="49"/>
      <c r="F3507" s="49"/>
      <c r="G3507" s="41" t="str">
        <f>IF(C3507="","",VLOOKUP(WEEKDAY(C3507),LIST!$A$15:$B$21,2,FALSE))</f>
        <v/>
      </c>
      <c r="H3507" s="42" t="str">
        <f>IF(B3507="","",IF(L3507=LIST!$A$80,LIST!$A$78,IF(L3507=LIST!$A$81,LIST!$A$78,IF(L3507=LIST!$A$82,LIST!$A$78,IF(IFERROR(VLOOKUP(B3507,'PHR (Project Hourly Rate)'!B:G,6,FALSE),LIST!$A$78)=0,LIST!$A$79,L3507)))))</f>
        <v/>
      </c>
      <c r="I3507" s="42" t="str">
        <f>IF(B3507="","",IF(L3507=LIST!$A$75,"",IF(K3507=LIST!$A$76,LIST!$A$76,IF(L3507=LIST!$A$77,"",IF(L3507=LIST!$A$78,"",IF(L3507=LIST!$A$80,"",IF(L3507=LIST!$A$72,"",IF(L3507=LIST!$A$73,"",IF(L3507=LIST!$A$81,"",IF(L3507=LIST!$A$82,"",IF(L3507=LIST!$A$79,"",IF(K3507=LIST!$A$75,LIST!$A$75,ROUND(J3507*L3507,2)))))))))))))</f>
        <v/>
      </c>
      <c r="J3507" s="43">
        <f>IF(D3507="",0,IF(K3507=LIST!$A$75,0,IF(K3507=LIST!$A$76,0,IF(K3507=LIST!$A$77,0,IF(K3507=LIST!$A$78,0,(MIN(D3507,8)-K3507))))))</f>
        <v>0</v>
      </c>
      <c r="K3507" s="185" t="str">
        <f>IF(D3507="","",IF('CLAIM FORM'!$M$7="",0,IF(L3507=LIST!$A$78,0,IF('CLAIM FORM'!$M$7="R&amp;D",0,IF(E3507="",LIST!$A$75,IF(F3507=LIST!$F$30,0,IFERROR(((VLOOKUP(E3507,'TRAINING CODE'!B:D,3,FALSE)*MIN(D3507,8))),LIST!$A$76)))))))</f>
        <v/>
      </c>
      <c r="L3507" s="183" t="str">
        <f>IF(B3507="","",IF('CLAIM FORM'!$M$7="",LIST!$A$77,IFERROR(VLOOKUP(B3507,'PHR (Project Hourly Rate)'!B:G,6,FALSE),LIST!$A$78)))</f>
        <v/>
      </c>
    </row>
    <row r="3508" spans="1:12" ht="36" customHeight="1">
      <c r="A3508" s="184">
        <v>3506</v>
      </c>
      <c r="B3508" s="46"/>
      <c r="C3508" s="47"/>
      <c r="D3508" s="48"/>
      <c r="E3508" s="49"/>
      <c r="F3508" s="49"/>
      <c r="G3508" s="41" t="str">
        <f>IF(C3508="","",VLOOKUP(WEEKDAY(C3508),LIST!$A$15:$B$21,2,FALSE))</f>
        <v/>
      </c>
      <c r="H3508" s="42" t="str">
        <f>IF(B3508="","",IF(L3508=LIST!$A$80,LIST!$A$78,IF(L3508=LIST!$A$81,LIST!$A$78,IF(L3508=LIST!$A$82,LIST!$A$78,IF(IFERROR(VLOOKUP(B3508,'PHR (Project Hourly Rate)'!B:G,6,FALSE),LIST!$A$78)=0,LIST!$A$79,L3508)))))</f>
        <v/>
      </c>
      <c r="I3508" s="42" t="str">
        <f>IF(B3508="","",IF(L3508=LIST!$A$75,"",IF(K3508=LIST!$A$76,LIST!$A$76,IF(L3508=LIST!$A$77,"",IF(L3508=LIST!$A$78,"",IF(L3508=LIST!$A$80,"",IF(L3508=LIST!$A$72,"",IF(L3508=LIST!$A$73,"",IF(L3508=LIST!$A$81,"",IF(L3508=LIST!$A$82,"",IF(L3508=LIST!$A$79,"",IF(K3508=LIST!$A$75,LIST!$A$75,ROUND(J3508*L3508,2)))))))))))))</f>
        <v/>
      </c>
      <c r="J3508" s="43">
        <f>IF(D3508="",0,IF(K3508=LIST!$A$75,0,IF(K3508=LIST!$A$76,0,IF(K3508=LIST!$A$77,0,IF(K3508=LIST!$A$78,0,(MIN(D3508,8)-K3508))))))</f>
        <v>0</v>
      </c>
      <c r="K3508" s="185" t="str">
        <f>IF(D3508="","",IF('CLAIM FORM'!$M$7="",0,IF(L3508=LIST!$A$78,0,IF('CLAIM FORM'!$M$7="R&amp;D",0,IF(E3508="",LIST!$A$75,IF(F3508=LIST!$F$30,0,IFERROR(((VLOOKUP(E3508,'TRAINING CODE'!B:D,3,FALSE)*MIN(D3508,8))),LIST!$A$76)))))))</f>
        <v/>
      </c>
      <c r="L3508" s="183" t="str">
        <f>IF(B3508="","",IF('CLAIM FORM'!$M$7="",LIST!$A$77,IFERROR(VLOOKUP(B3508,'PHR (Project Hourly Rate)'!B:G,6,FALSE),LIST!$A$78)))</f>
        <v/>
      </c>
    </row>
    <row r="3509" spans="1:12" ht="36" customHeight="1">
      <c r="A3509" s="184">
        <v>3507</v>
      </c>
      <c r="B3509" s="46"/>
      <c r="C3509" s="47"/>
      <c r="D3509" s="48"/>
      <c r="E3509" s="49"/>
      <c r="F3509" s="49"/>
      <c r="G3509" s="41" t="str">
        <f>IF(C3509="","",VLOOKUP(WEEKDAY(C3509),LIST!$A$15:$B$21,2,FALSE))</f>
        <v/>
      </c>
      <c r="H3509" s="42" t="str">
        <f>IF(B3509="","",IF(L3509=LIST!$A$80,LIST!$A$78,IF(L3509=LIST!$A$81,LIST!$A$78,IF(L3509=LIST!$A$82,LIST!$A$78,IF(IFERROR(VLOOKUP(B3509,'PHR (Project Hourly Rate)'!B:G,6,FALSE),LIST!$A$78)=0,LIST!$A$79,L3509)))))</f>
        <v/>
      </c>
      <c r="I3509" s="42" t="str">
        <f>IF(B3509="","",IF(L3509=LIST!$A$75,"",IF(K3509=LIST!$A$76,LIST!$A$76,IF(L3509=LIST!$A$77,"",IF(L3509=LIST!$A$78,"",IF(L3509=LIST!$A$80,"",IF(L3509=LIST!$A$72,"",IF(L3509=LIST!$A$73,"",IF(L3509=LIST!$A$81,"",IF(L3509=LIST!$A$82,"",IF(L3509=LIST!$A$79,"",IF(K3509=LIST!$A$75,LIST!$A$75,ROUND(J3509*L3509,2)))))))))))))</f>
        <v/>
      </c>
      <c r="J3509" s="43">
        <f>IF(D3509="",0,IF(K3509=LIST!$A$75,0,IF(K3509=LIST!$A$76,0,IF(K3509=LIST!$A$77,0,IF(K3509=LIST!$A$78,0,(MIN(D3509,8)-K3509))))))</f>
        <v>0</v>
      </c>
      <c r="K3509" s="185" t="str">
        <f>IF(D3509="","",IF('CLAIM FORM'!$M$7="",0,IF(L3509=LIST!$A$78,0,IF('CLAIM FORM'!$M$7="R&amp;D",0,IF(E3509="",LIST!$A$75,IF(F3509=LIST!$F$30,0,IFERROR(((VLOOKUP(E3509,'TRAINING CODE'!B:D,3,FALSE)*MIN(D3509,8))),LIST!$A$76)))))))</f>
        <v/>
      </c>
      <c r="L3509" s="183" t="str">
        <f>IF(B3509="","",IF('CLAIM FORM'!$M$7="",LIST!$A$77,IFERROR(VLOOKUP(B3509,'PHR (Project Hourly Rate)'!B:G,6,FALSE),LIST!$A$78)))</f>
        <v/>
      </c>
    </row>
    <row r="3510" spans="1:12" ht="36" customHeight="1">
      <c r="A3510" s="184">
        <v>3508</v>
      </c>
      <c r="B3510" s="46"/>
      <c r="C3510" s="47"/>
      <c r="D3510" s="48"/>
      <c r="E3510" s="49"/>
      <c r="F3510" s="49"/>
      <c r="G3510" s="41" t="str">
        <f>IF(C3510="","",VLOOKUP(WEEKDAY(C3510),LIST!$A$15:$B$21,2,FALSE))</f>
        <v/>
      </c>
      <c r="H3510" s="42" t="str">
        <f>IF(B3510="","",IF(L3510=LIST!$A$80,LIST!$A$78,IF(L3510=LIST!$A$81,LIST!$A$78,IF(L3510=LIST!$A$82,LIST!$A$78,IF(IFERROR(VLOOKUP(B3510,'PHR (Project Hourly Rate)'!B:G,6,FALSE),LIST!$A$78)=0,LIST!$A$79,L3510)))))</f>
        <v/>
      </c>
      <c r="I3510" s="42" t="str">
        <f>IF(B3510="","",IF(L3510=LIST!$A$75,"",IF(K3510=LIST!$A$76,LIST!$A$76,IF(L3510=LIST!$A$77,"",IF(L3510=LIST!$A$78,"",IF(L3510=LIST!$A$80,"",IF(L3510=LIST!$A$72,"",IF(L3510=LIST!$A$73,"",IF(L3510=LIST!$A$81,"",IF(L3510=LIST!$A$82,"",IF(L3510=LIST!$A$79,"",IF(K3510=LIST!$A$75,LIST!$A$75,ROUND(J3510*L3510,2)))))))))))))</f>
        <v/>
      </c>
      <c r="J3510" s="43">
        <f>IF(D3510="",0,IF(K3510=LIST!$A$75,0,IF(K3510=LIST!$A$76,0,IF(K3510=LIST!$A$77,0,IF(K3510=LIST!$A$78,0,(MIN(D3510,8)-K3510))))))</f>
        <v>0</v>
      </c>
      <c r="K3510" s="185" t="str">
        <f>IF(D3510="","",IF('CLAIM FORM'!$M$7="",0,IF(L3510=LIST!$A$78,0,IF('CLAIM FORM'!$M$7="R&amp;D",0,IF(E3510="",LIST!$A$75,IF(F3510=LIST!$F$30,0,IFERROR(((VLOOKUP(E3510,'TRAINING CODE'!B:D,3,FALSE)*MIN(D3510,8))),LIST!$A$76)))))))</f>
        <v/>
      </c>
      <c r="L3510" s="183" t="str">
        <f>IF(B3510="","",IF('CLAIM FORM'!$M$7="",LIST!$A$77,IFERROR(VLOOKUP(B3510,'PHR (Project Hourly Rate)'!B:G,6,FALSE),LIST!$A$78)))</f>
        <v/>
      </c>
    </row>
    <row r="3511" spans="1:12" ht="36" customHeight="1">
      <c r="A3511" s="184">
        <v>3509</v>
      </c>
      <c r="B3511" s="46"/>
      <c r="C3511" s="47"/>
      <c r="D3511" s="48"/>
      <c r="E3511" s="49"/>
      <c r="F3511" s="49"/>
      <c r="G3511" s="41" t="str">
        <f>IF(C3511="","",VLOOKUP(WEEKDAY(C3511),LIST!$A$15:$B$21,2,FALSE))</f>
        <v/>
      </c>
      <c r="H3511" s="42" t="str">
        <f>IF(B3511="","",IF(L3511=LIST!$A$80,LIST!$A$78,IF(L3511=LIST!$A$81,LIST!$A$78,IF(L3511=LIST!$A$82,LIST!$A$78,IF(IFERROR(VLOOKUP(B3511,'PHR (Project Hourly Rate)'!B:G,6,FALSE),LIST!$A$78)=0,LIST!$A$79,L3511)))))</f>
        <v/>
      </c>
      <c r="I3511" s="42" t="str">
        <f>IF(B3511="","",IF(L3511=LIST!$A$75,"",IF(K3511=LIST!$A$76,LIST!$A$76,IF(L3511=LIST!$A$77,"",IF(L3511=LIST!$A$78,"",IF(L3511=LIST!$A$80,"",IF(L3511=LIST!$A$72,"",IF(L3511=LIST!$A$73,"",IF(L3511=LIST!$A$81,"",IF(L3511=LIST!$A$82,"",IF(L3511=LIST!$A$79,"",IF(K3511=LIST!$A$75,LIST!$A$75,ROUND(J3511*L3511,2)))))))))))))</f>
        <v/>
      </c>
      <c r="J3511" s="43">
        <f>IF(D3511="",0,IF(K3511=LIST!$A$75,0,IF(K3511=LIST!$A$76,0,IF(K3511=LIST!$A$77,0,IF(K3511=LIST!$A$78,0,(MIN(D3511,8)-K3511))))))</f>
        <v>0</v>
      </c>
      <c r="K3511" s="185" t="str">
        <f>IF(D3511="","",IF('CLAIM FORM'!$M$7="",0,IF(L3511=LIST!$A$78,0,IF('CLAIM FORM'!$M$7="R&amp;D",0,IF(E3511="",LIST!$A$75,IF(F3511=LIST!$F$30,0,IFERROR(((VLOOKUP(E3511,'TRAINING CODE'!B:D,3,FALSE)*MIN(D3511,8))),LIST!$A$76)))))))</f>
        <v/>
      </c>
      <c r="L3511" s="183" t="str">
        <f>IF(B3511="","",IF('CLAIM FORM'!$M$7="",LIST!$A$77,IFERROR(VLOOKUP(B3511,'PHR (Project Hourly Rate)'!B:G,6,FALSE),LIST!$A$78)))</f>
        <v/>
      </c>
    </row>
    <row r="3512" spans="1:12" ht="36" customHeight="1">
      <c r="A3512" s="184">
        <v>3510</v>
      </c>
      <c r="B3512" s="46"/>
      <c r="C3512" s="47"/>
      <c r="D3512" s="48"/>
      <c r="E3512" s="49"/>
      <c r="F3512" s="49"/>
      <c r="G3512" s="41" t="str">
        <f>IF(C3512="","",VLOOKUP(WEEKDAY(C3512),LIST!$A$15:$B$21,2,FALSE))</f>
        <v/>
      </c>
      <c r="H3512" s="42" t="str">
        <f>IF(B3512="","",IF(L3512=LIST!$A$80,LIST!$A$78,IF(L3512=LIST!$A$81,LIST!$A$78,IF(L3512=LIST!$A$82,LIST!$A$78,IF(IFERROR(VLOOKUP(B3512,'PHR (Project Hourly Rate)'!B:G,6,FALSE),LIST!$A$78)=0,LIST!$A$79,L3512)))))</f>
        <v/>
      </c>
      <c r="I3512" s="42" t="str">
        <f>IF(B3512="","",IF(L3512=LIST!$A$75,"",IF(K3512=LIST!$A$76,LIST!$A$76,IF(L3512=LIST!$A$77,"",IF(L3512=LIST!$A$78,"",IF(L3512=LIST!$A$80,"",IF(L3512=LIST!$A$72,"",IF(L3512=LIST!$A$73,"",IF(L3512=LIST!$A$81,"",IF(L3512=LIST!$A$82,"",IF(L3512=LIST!$A$79,"",IF(K3512=LIST!$A$75,LIST!$A$75,ROUND(J3512*L3512,2)))))))))))))</f>
        <v/>
      </c>
      <c r="J3512" s="43">
        <f>IF(D3512="",0,IF(K3512=LIST!$A$75,0,IF(K3512=LIST!$A$76,0,IF(K3512=LIST!$A$77,0,IF(K3512=LIST!$A$78,0,(MIN(D3512,8)-K3512))))))</f>
        <v>0</v>
      </c>
      <c r="K3512" s="185" t="str">
        <f>IF(D3512="","",IF('CLAIM FORM'!$M$7="",0,IF(L3512=LIST!$A$78,0,IF('CLAIM FORM'!$M$7="R&amp;D",0,IF(E3512="",LIST!$A$75,IF(F3512=LIST!$F$30,0,IFERROR(((VLOOKUP(E3512,'TRAINING CODE'!B:D,3,FALSE)*MIN(D3512,8))),LIST!$A$76)))))))</f>
        <v/>
      </c>
      <c r="L3512" s="183" t="str">
        <f>IF(B3512="","",IF('CLAIM FORM'!$M$7="",LIST!$A$77,IFERROR(VLOOKUP(B3512,'PHR (Project Hourly Rate)'!B:G,6,FALSE),LIST!$A$78)))</f>
        <v/>
      </c>
    </row>
    <row r="3513" spans="1:12" ht="36" customHeight="1">
      <c r="A3513" s="184">
        <v>3511</v>
      </c>
      <c r="B3513" s="46"/>
      <c r="C3513" s="47"/>
      <c r="D3513" s="48"/>
      <c r="E3513" s="49"/>
      <c r="F3513" s="49"/>
      <c r="G3513" s="41" t="str">
        <f>IF(C3513="","",VLOOKUP(WEEKDAY(C3513),LIST!$A$15:$B$21,2,FALSE))</f>
        <v/>
      </c>
      <c r="H3513" s="42" t="str">
        <f>IF(B3513="","",IF(L3513=LIST!$A$80,LIST!$A$78,IF(L3513=LIST!$A$81,LIST!$A$78,IF(L3513=LIST!$A$82,LIST!$A$78,IF(IFERROR(VLOOKUP(B3513,'PHR (Project Hourly Rate)'!B:G,6,FALSE),LIST!$A$78)=0,LIST!$A$79,L3513)))))</f>
        <v/>
      </c>
      <c r="I3513" s="42" t="str">
        <f>IF(B3513="","",IF(L3513=LIST!$A$75,"",IF(K3513=LIST!$A$76,LIST!$A$76,IF(L3513=LIST!$A$77,"",IF(L3513=LIST!$A$78,"",IF(L3513=LIST!$A$80,"",IF(L3513=LIST!$A$72,"",IF(L3513=LIST!$A$73,"",IF(L3513=LIST!$A$81,"",IF(L3513=LIST!$A$82,"",IF(L3513=LIST!$A$79,"",IF(K3513=LIST!$A$75,LIST!$A$75,ROUND(J3513*L3513,2)))))))))))))</f>
        <v/>
      </c>
      <c r="J3513" s="43">
        <f>IF(D3513="",0,IF(K3513=LIST!$A$75,0,IF(K3513=LIST!$A$76,0,IF(K3513=LIST!$A$77,0,IF(K3513=LIST!$A$78,0,(MIN(D3513,8)-K3513))))))</f>
        <v>0</v>
      </c>
      <c r="K3513" s="185" t="str">
        <f>IF(D3513="","",IF('CLAIM FORM'!$M$7="",0,IF(L3513=LIST!$A$78,0,IF('CLAIM FORM'!$M$7="R&amp;D",0,IF(E3513="",LIST!$A$75,IF(F3513=LIST!$F$30,0,IFERROR(((VLOOKUP(E3513,'TRAINING CODE'!B:D,3,FALSE)*MIN(D3513,8))),LIST!$A$76)))))))</f>
        <v/>
      </c>
      <c r="L3513" s="183" t="str">
        <f>IF(B3513="","",IF('CLAIM FORM'!$M$7="",LIST!$A$77,IFERROR(VLOOKUP(B3513,'PHR (Project Hourly Rate)'!B:G,6,FALSE),LIST!$A$78)))</f>
        <v/>
      </c>
    </row>
    <row r="3514" spans="1:12" ht="36" customHeight="1">
      <c r="A3514" s="184">
        <v>3512</v>
      </c>
      <c r="B3514" s="46"/>
      <c r="C3514" s="47"/>
      <c r="D3514" s="48"/>
      <c r="E3514" s="49"/>
      <c r="F3514" s="49"/>
      <c r="G3514" s="41" t="str">
        <f>IF(C3514="","",VLOOKUP(WEEKDAY(C3514),LIST!$A$15:$B$21,2,FALSE))</f>
        <v/>
      </c>
      <c r="H3514" s="42" t="str">
        <f>IF(B3514="","",IF(L3514=LIST!$A$80,LIST!$A$78,IF(L3514=LIST!$A$81,LIST!$A$78,IF(L3514=LIST!$A$82,LIST!$A$78,IF(IFERROR(VLOOKUP(B3514,'PHR (Project Hourly Rate)'!B:G,6,FALSE),LIST!$A$78)=0,LIST!$A$79,L3514)))))</f>
        <v/>
      </c>
      <c r="I3514" s="42" t="str">
        <f>IF(B3514="","",IF(L3514=LIST!$A$75,"",IF(K3514=LIST!$A$76,LIST!$A$76,IF(L3514=LIST!$A$77,"",IF(L3514=LIST!$A$78,"",IF(L3514=LIST!$A$80,"",IF(L3514=LIST!$A$72,"",IF(L3514=LIST!$A$73,"",IF(L3514=LIST!$A$81,"",IF(L3514=LIST!$A$82,"",IF(L3514=LIST!$A$79,"",IF(K3514=LIST!$A$75,LIST!$A$75,ROUND(J3514*L3514,2)))))))))))))</f>
        <v/>
      </c>
      <c r="J3514" s="43">
        <f>IF(D3514="",0,IF(K3514=LIST!$A$75,0,IF(K3514=LIST!$A$76,0,IF(K3514=LIST!$A$77,0,IF(K3514=LIST!$A$78,0,(MIN(D3514,8)-K3514))))))</f>
        <v>0</v>
      </c>
      <c r="K3514" s="185" t="str">
        <f>IF(D3514="","",IF('CLAIM FORM'!$M$7="",0,IF(L3514=LIST!$A$78,0,IF('CLAIM FORM'!$M$7="R&amp;D",0,IF(E3514="",LIST!$A$75,IF(F3514=LIST!$F$30,0,IFERROR(((VLOOKUP(E3514,'TRAINING CODE'!B:D,3,FALSE)*MIN(D3514,8))),LIST!$A$76)))))))</f>
        <v/>
      </c>
      <c r="L3514" s="183" t="str">
        <f>IF(B3514="","",IF('CLAIM FORM'!$M$7="",LIST!$A$77,IFERROR(VLOOKUP(B3514,'PHR (Project Hourly Rate)'!B:G,6,FALSE),LIST!$A$78)))</f>
        <v/>
      </c>
    </row>
    <row r="3515" spans="1:12" ht="36" customHeight="1">
      <c r="A3515" s="184">
        <v>3513</v>
      </c>
      <c r="B3515" s="46"/>
      <c r="C3515" s="47"/>
      <c r="D3515" s="48"/>
      <c r="E3515" s="49"/>
      <c r="F3515" s="49"/>
      <c r="G3515" s="41" t="str">
        <f>IF(C3515="","",VLOOKUP(WEEKDAY(C3515),LIST!$A$15:$B$21,2,FALSE))</f>
        <v/>
      </c>
      <c r="H3515" s="42" t="str">
        <f>IF(B3515="","",IF(L3515=LIST!$A$80,LIST!$A$78,IF(L3515=LIST!$A$81,LIST!$A$78,IF(L3515=LIST!$A$82,LIST!$A$78,IF(IFERROR(VLOOKUP(B3515,'PHR (Project Hourly Rate)'!B:G,6,FALSE),LIST!$A$78)=0,LIST!$A$79,L3515)))))</f>
        <v/>
      </c>
      <c r="I3515" s="42" t="str">
        <f>IF(B3515="","",IF(L3515=LIST!$A$75,"",IF(K3515=LIST!$A$76,LIST!$A$76,IF(L3515=LIST!$A$77,"",IF(L3515=LIST!$A$78,"",IF(L3515=LIST!$A$80,"",IF(L3515=LIST!$A$72,"",IF(L3515=LIST!$A$73,"",IF(L3515=LIST!$A$81,"",IF(L3515=LIST!$A$82,"",IF(L3515=LIST!$A$79,"",IF(K3515=LIST!$A$75,LIST!$A$75,ROUND(J3515*L3515,2)))))))))))))</f>
        <v/>
      </c>
      <c r="J3515" s="43">
        <f>IF(D3515="",0,IF(K3515=LIST!$A$75,0,IF(K3515=LIST!$A$76,0,IF(K3515=LIST!$A$77,0,IF(K3515=LIST!$A$78,0,(MIN(D3515,8)-K3515))))))</f>
        <v>0</v>
      </c>
      <c r="K3515" s="185" t="str">
        <f>IF(D3515="","",IF('CLAIM FORM'!$M$7="",0,IF(L3515=LIST!$A$78,0,IF('CLAIM FORM'!$M$7="R&amp;D",0,IF(E3515="",LIST!$A$75,IF(F3515=LIST!$F$30,0,IFERROR(((VLOOKUP(E3515,'TRAINING CODE'!B:D,3,FALSE)*MIN(D3515,8))),LIST!$A$76)))))))</f>
        <v/>
      </c>
      <c r="L3515" s="183" t="str">
        <f>IF(B3515="","",IF('CLAIM FORM'!$M$7="",LIST!$A$77,IFERROR(VLOOKUP(B3515,'PHR (Project Hourly Rate)'!B:G,6,FALSE),LIST!$A$78)))</f>
        <v/>
      </c>
    </row>
    <row r="3516" spans="1:12" ht="36" customHeight="1">
      <c r="A3516" s="184">
        <v>3514</v>
      </c>
      <c r="B3516" s="46"/>
      <c r="C3516" s="47"/>
      <c r="D3516" s="48"/>
      <c r="E3516" s="49"/>
      <c r="F3516" s="49"/>
      <c r="G3516" s="41" t="str">
        <f>IF(C3516="","",VLOOKUP(WEEKDAY(C3516),LIST!$A$15:$B$21,2,FALSE))</f>
        <v/>
      </c>
      <c r="H3516" s="42" t="str">
        <f>IF(B3516="","",IF(L3516=LIST!$A$80,LIST!$A$78,IF(L3516=LIST!$A$81,LIST!$A$78,IF(L3516=LIST!$A$82,LIST!$A$78,IF(IFERROR(VLOOKUP(B3516,'PHR (Project Hourly Rate)'!B:G,6,FALSE),LIST!$A$78)=0,LIST!$A$79,L3516)))))</f>
        <v/>
      </c>
      <c r="I3516" s="42" t="str">
        <f>IF(B3516="","",IF(L3516=LIST!$A$75,"",IF(K3516=LIST!$A$76,LIST!$A$76,IF(L3516=LIST!$A$77,"",IF(L3516=LIST!$A$78,"",IF(L3516=LIST!$A$80,"",IF(L3516=LIST!$A$72,"",IF(L3516=LIST!$A$73,"",IF(L3516=LIST!$A$81,"",IF(L3516=LIST!$A$82,"",IF(L3516=LIST!$A$79,"",IF(K3516=LIST!$A$75,LIST!$A$75,ROUND(J3516*L3516,2)))))))))))))</f>
        <v/>
      </c>
      <c r="J3516" s="43">
        <f>IF(D3516="",0,IF(K3516=LIST!$A$75,0,IF(K3516=LIST!$A$76,0,IF(K3516=LIST!$A$77,0,IF(K3516=LIST!$A$78,0,(MIN(D3516,8)-K3516))))))</f>
        <v>0</v>
      </c>
      <c r="K3516" s="185" t="str">
        <f>IF(D3516="","",IF('CLAIM FORM'!$M$7="",0,IF(L3516=LIST!$A$78,0,IF('CLAIM FORM'!$M$7="R&amp;D",0,IF(E3516="",LIST!$A$75,IF(F3516=LIST!$F$30,0,IFERROR(((VLOOKUP(E3516,'TRAINING CODE'!B:D,3,FALSE)*MIN(D3516,8))),LIST!$A$76)))))))</f>
        <v/>
      </c>
      <c r="L3516" s="183" t="str">
        <f>IF(B3516="","",IF('CLAIM FORM'!$M$7="",LIST!$A$77,IFERROR(VLOOKUP(B3516,'PHR (Project Hourly Rate)'!B:G,6,FALSE),LIST!$A$78)))</f>
        <v/>
      </c>
    </row>
    <row r="3517" spans="1:12" ht="36" customHeight="1">
      <c r="A3517" s="184">
        <v>3515</v>
      </c>
      <c r="B3517" s="46"/>
      <c r="C3517" s="47"/>
      <c r="D3517" s="48"/>
      <c r="E3517" s="49"/>
      <c r="F3517" s="49"/>
      <c r="G3517" s="41" t="str">
        <f>IF(C3517="","",VLOOKUP(WEEKDAY(C3517),LIST!$A$15:$B$21,2,FALSE))</f>
        <v/>
      </c>
      <c r="H3517" s="42" t="str">
        <f>IF(B3517="","",IF(L3517=LIST!$A$80,LIST!$A$78,IF(L3517=LIST!$A$81,LIST!$A$78,IF(L3517=LIST!$A$82,LIST!$A$78,IF(IFERROR(VLOOKUP(B3517,'PHR (Project Hourly Rate)'!B:G,6,FALSE),LIST!$A$78)=0,LIST!$A$79,L3517)))))</f>
        <v/>
      </c>
      <c r="I3517" s="42" t="str">
        <f>IF(B3517="","",IF(L3517=LIST!$A$75,"",IF(K3517=LIST!$A$76,LIST!$A$76,IF(L3517=LIST!$A$77,"",IF(L3517=LIST!$A$78,"",IF(L3517=LIST!$A$80,"",IF(L3517=LIST!$A$72,"",IF(L3517=LIST!$A$73,"",IF(L3517=LIST!$A$81,"",IF(L3517=LIST!$A$82,"",IF(L3517=LIST!$A$79,"",IF(K3517=LIST!$A$75,LIST!$A$75,ROUND(J3517*L3517,2)))))))))))))</f>
        <v/>
      </c>
      <c r="J3517" s="43">
        <f>IF(D3517="",0,IF(K3517=LIST!$A$75,0,IF(K3517=LIST!$A$76,0,IF(K3517=LIST!$A$77,0,IF(K3517=LIST!$A$78,0,(MIN(D3517,8)-K3517))))))</f>
        <v>0</v>
      </c>
      <c r="K3517" s="185" t="str">
        <f>IF(D3517="","",IF('CLAIM FORM'!$M$7="",0,IF(L3517=LIST!$A$78,0,IF('CLAIM FORM'!$M$7="R&amp;D",0,IF(E3517="",LIST!$A$75,IF(F3517=LIST!$F$30,0,IFERROR(((VLOOKUP(E3517,'TRAINING CODE'!B:D,3,FALSE)*MIN(D3517,8))),LIST!$A$76)))))))</f>
        <v/>
      </c>
      <c r="L3517" s="183" t="str">
        <f>IF(B3517="","",IF('CLAIM FORM'!$M$7="",LIST!$A$77,IFERROR(VLOOKUP(B3517,'PHR (Project Hourly Rate)'!B:G,6,FALSE),LIST!$A$78)))</f>
        <v/>
      </c>
    </row>
    <row r="3518" spans="1:12" ht="36" customHeight="1">
      <c r="A3518" s="184">
        <v>3516</v>
      </c>
      <c r="B3518" s="46"/>
      <c r="C3518" s="47"/>
      <c r="D3518" s="48"/>
      <c r="E3518" s="49"/>
      <c r="F3518" s="49"/>
      <c r="G3518" s="41" t="str">
        <f>IF(C3518="","",VLOOKUP(WEEKDAY(C3518),LIST!$A$15:$B$21,2,FALSE))</f>
        <v/>
      </c>
      <c r="H3518" s="42" t="str">
        <f>IF(B3518="","",IF(L3518=LIST!$A$80,LIST!$A$78,IF(L3518=LIST!$A$81,LIST!$A$78,IF(L3518=LIST!$A$82,LIST!$A$78,IF(IFERROR(VLOOKUP(B3518,'PHR (Project Hourly Rate)'!B:G,6,FALSE),LIST!$A$78)=0,LIST!$A$79,L3518)))))</f>
        <v/>
      </c>
      <c r="I3518" s="42" t="str">
        <f>IF(B3518="","",IF(L3518=LIST!$A$75,"",IF(K3518=LIST!$A$76,LIST!$A$76,IF(L3518=LIST!$A$77,"",IF(L3518=LIST!$A$78,"",IF(L3518=LIST!$A$80,"",IF(L3518=LIST!$A$72,"",IF(L3518=LIST!$A$73,"",IF(L3518=LIST!$A$81,"",IF(L3518=LIST!$A$82,"",IF(L3518=LIST!$A$79,"",IF(K3518=LIST!$A$75,LIST!$A$75,ROUND(J3518*L3518,2)))))))))))))</f>
        <v/>
      </c>
      <c r="J3518" s="43">
        <f>IF(D3518="",0,IF(K3518=LIST!$A$75,0,IF(K3518=LIST!$A$76,0,IF(K3518=LIST!$A$77,0,IF(K3518=LIST!$A$78,0,(MIN(D3518,8)-K3518))))))</f>
        <v>0</v>
      </c>
      <c r="K3518" s="185" t="str">
        <f>IF(D3518="","",IF('CLAIM FORM'!$M$7="",0,IF(L3518=LIST!$A$78,0,IF('CLAIM FORM'!$M$7="R&amp;D",0,IF(E3518="",LIST!$A$75,IF(F3518=LIST!$F$30,0,IFERROR(((VLOOKUP(E3518,'TRAINING CODE'!B:D,3,FALSE)*MIN(D3518,8))),LIST!$A$76)))))))</f>
        <v/>
      </c>
      <c r="L3518" s="183" t="str">
        <f>IF(B3518="","",IF('CLAIM FORM'!$M$7="",LIST!$A$77,IFERROR(VLOOKUP(B3518,'PHR (Project Hourly Rate)'!B:G,6,FALSE),LIST!$A$78)))</f>
        <v/>
      </c>
    </row>
    <row r="3519" spans="1:12" ht="36" customHeight="1">
      <c r="A3519" s="184">
        <v>3517</v>
      </c>
      <c r="B3519" s="46"/>
      <c r="C3519" s="47"/>
      <c r="D3519" s="48"/>
      <c r="E3519" s="49"/>
      <c r="F3519" s="49"/>
      <c r="G3519" s="41" t="str">
        <f>IF(C3519="","",VLOOKUP(WEEKDAY(C3519),LIST!$A$15:$B$21,2,FALSE))</f>
        <v/>
      </c>
      <c r="H3519" s="42" t="str">
        <f>IF(B3519="","",IF(L3519=LIST!$A$80,LIST!$A$78,IF(L3519=LIST!$A$81,LIST!$A$78,IF(L3519=LIST!$A$82,LIST!$A$78,IF(IFERROR(VLOOKUP(B3519,'PHR (Project Hourly Rate)'!B:G,6,FALSE),LIST!$A$78)=0,LIST!$A$79,L3519)))))</f>
        <v/>
      </c>
      <c r="I3519" s="42" t="str">
        <f>IF(B3519="","",IF(L3519=LIST!$A$75,"",IF(K3519=LIST!$A$76,LIST!$A$76,IF(L3519=LIST!$A$77,"",IF(L3519=LIST!$A$78,"",IF(L3519=LIST!$A$80,"",IF(L3519=LIST!$A$72,"",IF(L3519=LIST!$A$73,"",IF(L3519=LIST!$A$81,"",IF(L3519=LIST!$A$82,"",IF(L3519=LIST!$A$79,"",IF(K3519=LIST!$A$75,LIST!$A$75,ROUND(J3519*L3519,2)))))))))))))</f>
        <v/>
      </c>
      <c r="J3519" s="43">
        <f>IF(D3519="",0,IF(K3519=LIST!$A$75,0,IF(K3519=LIST!$A$76,0,IF(K3519=LIST!$A$77,0,IF(K3519=LIST!$A$78,0,(MIN(D3519,8)-K3519))))))</f>
        <v>0</v>
      </c>
      <c r="K3519" s="185" t="str">
        <f>IF(D3519="","",IF('CLAIM FORM'!$M$7="",0,IF(L3519=LIST!$A$78,0,IF('CLAIM FORM'!$M$7="R&amp;D",0,IF(E3519="",LIST!$A$75,IF(F3519=LIST!$F$30,0,IFERROR(((VLOOKUP(E3519,'TRAINING CODE'!B:D,3,FALSE)*MIN(D3519,8))),LIST!$A$76)))))))</f>
        <v/>
      </c>
      <c r="L3519" s="183" t="str">
        <f>IF(B3519="","",IF('CLAIM FORM'!$M$7="",LIST!$A$77,IFERROR(VLOOKUP(B3519,'PHR (Project Hourly Rate)'!B:G,6,FALSE),LIST!$A$78)))</f>
        <v/>
      </c>
    </row>
    <row r="3520" spans="1:12" ht="36" customHeight="1">
      <c r="A3520" s="184">
        <v>3518</v>
      </c>
      <c r="B3520" s="46"/>
      <c r="C3520" s="47"/>
      <c r="D3520" s="48"/>
      <c r="E3520" s="49"/>
      <c r="F3520" s="49"/>
      <c r="G3520" s="41" t="str">
        <f>IF(C3520="","",VLOOKUP(WEEKDAY(C3520),LIST!$A$15:$B$21,2,FALSE))</f>
        <v/>
      </c>
      <c r="H3520" s="42" t="str">
        <f>IF(B3520="","",IF(L3520=LIST!$A$80,LIST!$A$78,IF(L3520=LIST!$A$81,LIST!$A$78,IF(L3520=LIST!$A$82,LIST!$A$78,IF(IFERROR(VLOOKUP(B3520,'PHR (Project Hourly Rate)'!B:G,6,FALSE),LIST!$A$78)=0,LIST!$A$79,L3520)))))</f>
        <v/>
      </c>
      <c r="I3520" s="42" t="str">
        <f>IF(B3520="","",IF(L3520=LIST!$A$75,"",IF(K3520=LIST!$A$76,LIST!$A$76,IF(L3520=LIST!$A$77,"",IF(L3520=LIST!$A$78,"",IF(L3520=LIST!$A$80,"",IF(L3520=LIST!$A$72,"",IF(L3520=LIST!$A$73,"",IF(L3520=LIST!$A$81,"",IF(L3520=LIST!$A$82,"",IF(L3520=LIST!$A$79,"",IF(K3520=LIST!$A$75,LIST!$A$75,ROUND(J3520*L3520,2)))))))))))))</f>
        <v/>
      </c>
      <c r="J3520" s="43">
        <f>IF(D3520="",0,IF(K3520=LIST!$A$75,0,IF(K3520=LIST!$A$76,0,IF(K3520=LIST!$A$77,0,IF(K3520=LIST!$A$78,0,(MIN(D3520,8)-K3520))))))</f>
        <v>0</v>
      </c>
      <c r="K3520" s="185" t="str">
        <f>IF(D3520="","",IF('CLAIM FORM'!$M$7="",0,IF(L3520=LIST!$A$78,0,IF('CLAIM FORM'!$M$7="R&amp;D",0,IF(E3520="",LIST!$A$75,IF(F3520=LIST!$F$30,0,IFERROR(((VLOOKUP(E3520,'TRAINING CODE'!B:D,3,FALSE)*MIN(D3520,8))),LIST!$A$76)))))))</f>
        <v/>
      </c>
      <c r="L3520" s="183" t="str">
        <f>IF(B3520="","",IF('CLAIM FORM'!$M$7="",LIST!$A$77,IFERROR(VLOOKUP(B3520,'PHR (Project Hourly Rate)'!B:G,6,FALSE),LIST!$A$78)))</f>
        <v/>
      </c>
    </row>
    <row r="3521" spans="1:12" ht="36" customHeight="1">
      <c r="A3521" s="184">
        <v>3519</v>
      </c>
      <c r="B3521" s="46"/>
      <c r="C3521" s="47"/>
      <c r="D3521" s="48"/>
      <c r="E3521" s="49"/>
      <c r="F3521" s="49"/>
      <c r="G3521" s="41" t="str">
        <f>IF(C3521="","",VLOOKUP(WEEKDAY(C3521),LIST!$A$15:$B$21,2,FALSE))</f>
        <v/>
      </c>
      <c r="H3521" s="42" t="str">
        <f>IF(B3521="","",IF(L3521=LIST!$A$80,LIST!$A$78,IF(L3521=LIST!$A$81,LIST!$A$78,IF(L3521=LIST!$A$82,LIST!$A$78,IF(IFERROR(VLOOKUP(B3521,'PHR (Project Hourly Rate)'!B:G,6,FALSE),LIST!$A$78)=0,LIST!$A$79,L3521)))))</f>
        <v/>
      </c>
      <c r="I3521" s="42" t="str">
        <f>IF(B3521="","",IF(L3521=LIST!$A$75,"",IF(K3521=LIST!$A$76,LIST!$A$76,IF(L3521=LIST!$A$77,"",IF(L3521=LIST!$A$78,"",IF(L3521=LIST!$A$80,"",IF(L3521=LIST!$A$72,"",IF(L3521=LIST!$A$73,"",IF(L3521=LIST!$A$81,"",IF(L3521=LIST!$A$82,"",IF(L3521=LIST!$A$79,"",IF(K3521=LIST!$A$75,LIST!$A$75,ROUND(J3521*L3521,2)))))))))))))</f>
        <v/>
      </c>
      <c r="J3521" s="43">
        <f>IF(D3521="",0,IF(K3521=LIST!$A$75,0,IF(K3521=LIST!$A$76,0,IF(K3521=LIST!$A$77,0,IF(K3521=LIST!$A$78,0,(MIN(D3521,8)-K3521))))))</f>
        <v>0</v>
      </c>
      <c r="K3521" s="185" t="str">
        <f>IF(D3521="","",IF('CLAIM FORM'!$M$7="",0,IF(L3521=LIST!$A$78,0,IF('CLAIM FORM'!$M$7="R&amp;D",0,IF(E3521="",LIST!$A$75,IF(F3521=LIST!$F$30,0,IFERROR(((VLOOKUP(E3521,'TRAINING CODE'!B:D,3,FALSE)*MIN(D3521,8))),LIST!$A$76)))))))</f>
        <v/>
      </c>
      <c r="L3521" s="183" t="str">
        <f>IF(B3521="","",IF('CLAIM FORM'!$M$7="",LIST!$A$77,IFERROR(VLOOKUP(B3521,'PHR (Project Hourly Rate)'!B:G,6,FALSE),LIST!$A$78)))</f>
        <v/>
      </c>
    </row>
    <row r="3522" spans="1:12" ht="36" customHeight="1">
      <c r="A3522" s="184">
        <v>3520</v>
      </c>
      <c r="B3522" s="46"/>
      <c r="C3522" s="47"/>
      <c r="D3522" s="48"/>
      <c r="E3522" s="49"/>
      <c r="F3522" s="49"/>
      <c r="G3522" s="41" t="str">
        <f>IF(C3522="","",VLOOKUP(WEEKDAY(C3522),LIST!$A$15:$B$21,2,FALSE))</f>
        <v/>
      </c>
      <c r="H3522" s="42" t="str">
        <f>IF(B3522="","",IF(L3522=LIST!$A$80,LIST!$A$78,IF(L3522=LIST!$A$81,LIST!$A$78,IF(L3522=LIST!$A$82,LIST!$A$78,IF(IFERROR(VLOOKUP(B3522,'PHR (Project Hourly Rate)'!B:G,6,FALSE),LIST!$A$78)=0,LIST!$A$79,L3522)))))</f>
        <v/>
      </c>
      <c r="I3522" s="42" t="str">
        <f>IF(B3522="","",IF(L3522=LIST!$A$75,"",IF(K3522=LIST!$A$76,LIST!$A$76,IF(L3522=LIST!$A$77,"",IF(L3522=LIST!$A$78,"",IF(L3522=LIST!$A$80,"",IF(L3522=LIST!$A$72,"",IF(L3522=LIST!$A$73,"",IF(L3522=LIST!$A$81,"",IF(L3522=LIST!$A$82,"",IF(L3522=LIST!$A$79,"",IF(K3522=LIST!$A$75,LIST!$A$75,ROUND(J3522*L3522,2)))))))))))))</f>
        <v/>
      </c>
      <c r="J3522" s="43">
        <f>IF(D3522="",0,IF(K3522=LIST!$A$75,0,IF(K3522=LIST!$A$76,0,IF(K3522=LIST!$A$77,0,IF(K3522=LIST!$A$78,0,(MIN(D3522,8)-K3522))))))</f>
        <v>0</v>
      </c>
      <c r="K3522" s="185" t="str">
        <f>IF(D3522="","",IF('CLAIM FORM'!$M$7="",0,IF(L3522=LIST!$A$78,0,IF('CLAIM FORM'!$M$7="R&amp;D",0,IF(E3522="",LIST!$A$75,IF(F3522=LIST!$F$30,0,IFERROR(((VLOOKUP(E3522,'TRAINING CODE'!B:D,3,FALSE)*MIN(D3522,8))),LIST!$A$76)))))))</f>
        <v/>
      </c>
      <c r="L3522" s="183" t="str">
        <f>IF(B3522="","",IF('CLAIM FORM'!$M$7="",LIST!$A$77,IFERROR(VLOOKUP(B3522,'PHR (Project Hourly Rate)'!B:G,6,FALSE),LIST!$A$78)))</f>
        <v/>
      </c>
    </row>
    <row r="3523" spans="1:12" ht="36" customHeight="1">
      <c r="A3523" s="184">
        <v>3521</v>
      </c>
      <c r="B3523" s="46"/>
      <c r="C3523" s="47"/>
      <c r="D3523" s="48"/>
      <c r="E3523" s="49"/>
      <c r="F3523" s="49"/>
      <c r="G3523" s="41" t="str">
        <f>IF(C3523="","",VLOOKUP(WEEKDAY(C3523),LIST!$A$15:$B$21,2,FALSE))</f>
        <v/>
      </c>
      <c r="H3523" s="42" t="str">
        <f>IF(B3523="","",IF(L3523=LIST!$A$80,LIST!$A$78,IF(L3523=LIST!$A$81,LIST!$A$78,IF(L3523=LIST!$A$82,LIST!$A$78,IF(IFERROR(VLOOKUP(B3523,'PHR (Project Hourly Rate)'!B:G,6,FALSE),LIST!$A$78)=0,LIST!$A$79,L3523)))))</f>
        <v/>
      </c>
      <c r="I3523" s="42" t="str">
        <f>IF(B3523="","",IF(L3523=LIST!$A$75,"",IF(K3523=LIST!$A$76,LIST!$A$76,IF(L3523=LIST!$A$77,"",IF(L3523=LIST!$A$78,"",IF(L3523=LIST!$A$80,"",IF(L3523=LIST!$A$72,"",IF(L3523=LIST!$A$73,"",IF(L3523=LIST!$A$81,"",IF(L3523=LIST!$A$82,"",IF(L3523=LIST!$A$79,"",IF(K3523=LIST!$A$75,LIST!$A$75,ROUND(J3523*L3523,2)))))))))))))</f>
        <v/>
      </c>
      <c r="J3523" s="43">
        <f>IF(D3523="",0,IF(K3523=LIST!$A$75,0,IF(K3523=LIST!$A$76,0,IF(K3523=LIST!$A$77,0,IF(K3523=LIST!$A$78,0,(MIN(D3523,8)-K3523))))))</f>
        <v>0</v>
      </c>
      <c r="K3523" s="185" t="str">
        <f>IF(D3523="","",IF('CLAIM FORM'!$M$7="",0,IF(L3523=LIST!$A$78,0,IF('CLAIM FORM'!$M$7="R&amp;D",0,IF(E3523="",LIST!$A$75,IF(F3523=LIST!$F$30,0,IFERROR(((VLOOKUP(E3523,'TRAINING CODE'!B:D,3,FALSE)*MIN(D3523,8))),LIST!$A$76)))))))</f>
        <v/>
      </c>
      <c r="L3523" s="183" t="str">
        <f>IF(B3523="","",IF('CLAIM FORM'!$M$7="",LIST!$A$77,IFERROR(VLOOKUP(B3523,'PHR (Project Hourly Rate)'!B:G,6,FALSE),LIST!$A$78)))</f>
        <v/>
      </c>
    </row>
    <row r="3524" spans="1:12" ht="36" customHeight="1">
      <c r="A3524" s="184">
        <v>3522</v>
      </c>
      <c r="B3524" s="46"/>
      <c r="C3524" s="47"/>
      <c r="D3524" s="48"/>
      <c r="E3524" s="49"/>
      <c r="F3524" s="49"/>
      <c r="G3524" s="41" t="str">
        <f>IF(C3524="","",VLOOKUP(WEEKDAY(C3524),LIST!$A$15:$B$21,2,FALSE))</f>
        <v/>
      </c>
      <c r="H3524" s="42" t="str">
        <f>IF(B3524="","",IF(L3524=LIST!$A$80,LIST!$A$78,IF(L3524=LIST!$A$81,LIST!$A$78,IF(L3524=LIST!$A$82,LIST!$A$78,IF(IFERROR(VLOOKUP(B3524,'PHR (Project Hourly Rate)'!B:G,6,FALSE),LIST!$A$78)=0,LIST!$A$79,L3524)))))</f>
        <v/>
      </c>
      <c r="I3524" s="42" t="str">
        <f>IF(B3524="","",IF(L3524=LIST!$A$75,"",IF(K3524=LIST!$A$76,LIST!$A$76,IF(L3524=LIST!$A$77,"",IF(L3524=LIST!$A$78,"",IF(L3524=LIST!$A$80,"",IF(L3524=LIST!$A$72,"",IF(L3524=LIST!$A$73,"",IF(L3524=LIST!$A$81,"",IF(L3524=LIST!$A$82,"",IF(L3524=LIST!$A$79,"",IF(K3524=LIST!$A$75,LIST!$A$75,ROUND(J3524*L3524,2)))))))))))))</f>
        <v/>
      </c>
      <c r="J3524" s="43">
        <f>IF(D3524="",0,IF(K3524=LIST!$A$75,0,IF(K3524=LIST!$A$76,0,IF(K3524=LIST!$A$77,0,IF(K3524=LIST!$A$78,0,(MIN(D3524,8)-K3524))))))</f>
        <v>0</v>
      </c>
      <c r="K3524" s="185" t="str">
        <f>IF(D3524="","",IF('CLAIM FORM'!$M$7="",0,IF(L3524=LIST!$A$78,0,IF('CLAIM FORM'!$M$7="R&amp;D",0,IF(E3524="",LIST!$A$75,IF(F3524=LIST!$F$30,0,IFERROR(((VLOOKUP(E3524,'TRAINING CODE'!B:D,3,FALSE)*MIN(D3524,8))),LIST!$A$76)))))))</f>
        <v/>
      </c>
      <c r="L3524" s="183" t="str">
        <f>IF(B3524="","",IF('CLAIM FORM'!$M$7="",LIST!$A$77,IFERROR(VLOOKUP(B3524,'PHR (Project Hourly Rate)'!B:G,6,FALSE),LIST!$A$78)))</f>
        <v/>
      </c>
    </row>
    <row r="3525" spans="1:12" ht="36" customHeight="1">
      <c r="A3525" s="184">
        <v>3523</v>
      </c>
      <c r="B3525" s="46"/>
      <c r="C3525" s="47"/>
      <c r="D3525" s="48"/>
      <c r="E3525" s="49"/>
      <c r="F3525" s="49"/>
      <c r="G3525" s="41" t="str">
        <f>IF(C3525="","",VLOOKUP(WEEKDAY(C3525),LIST!$A$15:$B$21,2,FALSE))</f>
        <v/>
      </c>
      <c r="H3525" s="42" t="str">
        <f>IF(B3525="","",IF(L3525=LIST!$A$80,LIST!$A$78,IF(L3525=LIST!$A$81,LIST!$A$78,IF(L3525=LIST!$A$82,LIST!$A$78,IF(IFERROR(VLOOKUP(B3525,'PHR (Project Hourly Rate)'!B:G,6,FALSE),LIST!$A$78)=0,LIST!$A$79,L3525)))))</f>
        <v/>
      </c>
      <c r="I3525" s="42" t="str">
        <f>IF(B3525="","",IF(L3525=LIST!$A$75,"",IF(K3525=LIST!$A$76,LIST!$A$76,IF(L3525=LIST!$A$77,"",IF(L3525=LIST!$A$78,"",IF(L3525=LIST!$A$80,"",IF(L3525=LIST!$A$72,"",IF(L3525=LIST!$A$73,"",IF(L3525=LIST!$A$81,"",IF(L3525=LIST!$A$82,"",IF(L3525=LIST!$A$79,"",IF(K3525=LIST!$A$75,LIST!$A$75,ROUND(J3525*L3525,2)))))))))))))</f>
        <v/>
      </c>
      <c r="J3525" s="43">
        <f>IF(D3525="",0,IF(K3525=LIST!$A$75,0,IF(K3525=LIST!$A$76,0,IF(K3525=LIST!$A$77,0,IF(K3525=LIST!$A$78,0,(MIN(D3525,8)-K3525))))))</f>
        <v>0</v>
      </c>
      <c r="K3525" s="185" t="str">
        <f>IF(D3525="","",IF('CLAIM FORM'!$M$7="",0,IF(L3525=LIST!$A$78,0,IF('CLAIM FORM'!$M$7="R&amp;D",0,IF(E3525="",LIST!$A$75,IF(F3525=LIST!$F$30,0,IFERROR(((VLOOKUP(E3525,'TRAINING CODE'!B:D,3,FALSE)*MIN(D3525,8))),LIST!$A$76)))))))</f>
        <v/>
      </c>
      <c r="L3525" s="183" t="str">
        <f>IF(B3525="","",IF('CLAIM FORM'!$M$7="",LIST!$A$77,IFERROR(VLOOKUP(B3525,'PHR (Project Hourly Rate)'!B:G,6,FALSE),LIST!$A$78)))</f>
        <v/>
      </c>
    </row>
    <row r="3526" spans="1:12" ht="36" customHeight="1">
      <c r="A3526" s="184">
        <v>3524</v>
      </c>
      <c r="B3526" s="46"/>
      <c r="C3526" s="47"/>
      <c r="D3526" s="48"/>
      <c r="E3526" s="49"/>
      <c r="F3526" s="49"/>
      <c r="G3526" s="41" t="str">
        <f>IF(C3526="","",VLOOKUP(WEEKDAY(C3526),LIST!$A$15:$B$21,2,FALSE))</f>
        <v/>
      </c>
      <c r="H3526" s="42" t="str">
        <f>IF(B3526="","",IF(L3526=LIST!$A$80,LIST!$A$78,IF(L3526=LIST!$A$81,LIST!$A$78,IF(L3526=LIST!$A$82,LIST!$A$78,IF(IFERROR(VLOOKUP(B3526,'PHR (Project Hourly Rate)'!B:G,6,FALSE),LIST!$A$78)=0,LIST!$A$79,L3526)))))</f>
        <v/>
      </c>
      <c r="I3526" s="42" t="str">
        <f>IF(B3526="","",IF(L3526=LIST!$A$75,"",IF(K3526=LIST!$A$76,LIST!$A$76,IF(L3526=LIST!$A$77,"",IF(L3526=LIST!$A$78,"",IF(L3526=LIST!$A$80,"",IF(L3526=LIST!$A$72,"",IF(L3526=LIST!$A$73,"",IF(L3526=LIST!$A$81,"",IF(L3526=LIST!$A$82,"",IF(L3526=LIST!$A$79,"",IF(K3526=LIST!$A$75,LIST!$A$75,ROUND(J3526*L3526,2)))))))))))))</f>
        <v/>
      </c>
      <c r="J3526" s="43">
        <f>IF(D3526="",0,IF(K3526=LIST!$A$75,0,IF(K3526=LIST!$A$76,0,IF(K3526=LIST!$A$77,0,IF(K3526=LIST!$A$78,0,(MIN(D3526,8)-K3526))))))</f>
        <v>0</v>
      </c>
      <c r="K3526" s="185" t="str">
        <f>IF(D3526="","",IF('CLAIM FORM'!$M$7="",0,IF(L3526=LIST!$A$78,0,IF('CLAIM FORM'!$M$7="R&amp;D",0,IF(E3526="",LIST!$A$75,IF(F3526=LIST!$F$30,0,IFERROR(((VLOOKUP(E3526,'TRAINING CODE'!B:D,3,FALSE)*MIN(D3526,8))),LIST!$A$76)))))))</f>
        <v/>
      </c>
      <c r="L3526" s="183" t="str">
        <f>IF(B3526="","",IF('CLAIM FORM'!$M$7="",LIST!$A$77,IFERROR(VLOOKUP(B3526,'PHR (Project Hourly Rate)'!B:G,6,FALSE),LIST!$A$78)))</f>
        <v/>
      </c>
    </row>
    <row r="3527" spans="1:12" ht="36" customHeight="1">
      <c r="A3527" s="184">
        <v>3525</v>
      </c>
      <c r="B3527" s="46"/>
      <c r="C3527" s="47"/>
      <c r="D3527" s="48"/>
      <c r="E3527" s="49"/>
      <c r="F3527" s="49"/>
      <c r="G3527" s="41" t="str">
        <f>IF(C3527="","",VLOOKUP(WEEKDAY(C3527),LIST!$A$15:$B$21,2,FALSE))</f>
        <v/>
      </c>
      <c r="H3527" s="42" t="str">
        <f>IF(B3527="","",IF(L3527=LIST!$A$80,LIST!$A$78,IF(L3527=LIST!$A$81,LIST!$A$78,IF(L3527=LIST!$A$82,LIST!$A$78,IF(IFERROR(VLOOKUP(B3527,'PHR (Project Hourly Rate)'!B:G,6,FALSE),LIST!$A$78)=0,LIST!$A$79,L3527)))))</f>
        <v/>
      </c>
      <c r="I3527" s="42" t="str">
        <f>IF(B3527="","",IF(L3527=LIST!$A$75,"",IF(K3527=LIST!$A$76,LIST!$A$76,IF(L3527=LIST!$A$77,"",IF(L3527=LIST!$A$78,"",IF(L3527=LIST!$A$80,"",IF(L3527=LIST!$A$72,"",IF(L3527=LIST!$A$73,"",IF(L3527=LIST!$A$81,"",IF(L3527=LIST!$A$82,"",IF(L3527=LIST!$A$79,"",IF(K3527=LIST!$A$75,LIST!$A$75,ROUND(J3527*L3527,2)))))))))))))</f>
        <v/>
      </c>
      <c r="J3527" s="43">
        <f>IF(D3527="",0,IF(K3527=LIST!$A$75,0,IF(K3527=LIST!$A$76,0,IF(K3527=LIST!$A$77,0,IF(K3527=LIST!$A$78,0,(MIN(D3527,8)-K3527))))))</f>
        <v>0</v>
      </c>
      <c r="K3527" s="185" t="str">
        <f>IF(D3527="","",IF('CLAIM FORM'!$M$7="",0,IF(L3527=LIST!$A$78,0,IF('CLAIM FORM'!$M$7="R&amp;D",0,IF(E3527="",LIST!$A$75,IF(F3527=LIST!$F$30,0,IFERROR(((VLOOKUP(E3527,'TRAINING CODE'!B:D,3,FALSE)*MIN(D3527,8))),LIST!$A$76)))))))</f>
        <v/>
      </c>
      <c r="L3527" s="183" t="str">
        <f>IF(B3527="","",IF('CLAIM FORM'!$M$7="",LIST!$A$77,IFERROR(VLOOKUP(B3527,'PHR (Project Hourly Rate)'!B:G,6,FALSE),LIST!$A$78)))</f>
        <v/>
      </c>
    </row>
    <row r="3528" spans="1:12" ht="36" customHeight="1">
      <c r="A3528" s="184">
        <v>3526</v>
      </c>
      <c r="B3528" s="46"/>
      <c r="C3528" s="47"/>
      <c r="D3528" s="48"/>
      <c r="E3528" s="49"/>
      <c r="F3528" s="49"/>
      <c r="G3528" s="41" t="str">
        <f>IF(C3528="","",VLOOKUP(WEEKDAY(C3528),LIST!$A$15:$B$21,2,FALSE))</f>
        <v/>
      </c>
      <c r="H3528" s="42" t="str">
        <f>IF(B3528="","",IF(L3528=LIST!$A$80,LIST!$A$78,IF(L3528=LIST!$A$81,LIST!$A$78,IF(L3528=LIST!$A$82,LIST!$A$78,IF(IFERROR(VLOOKUP(B3528,'PHR (Project Hourly Rate)'!B:G,6,FALSE),LIST!$A$78)=0,LIST!$A$79,L3528)))))</f>
        <v/>
      </c>
      <c r="I3528" s="42" t="str">
        <f>IF(B3528="","",IF(L3528=LIST!$A$75,"",IF(K3528=LIST!$A$76,LIST!$A$76,IF(L3528=LIST!$A$77,"",IF(L3528=LIST!$A$78,"",IF(L3528=LIST!$A$80,"",IF(L3528=LIST!$A$72,"",IF(L3528=LIST!$A$73,"",IF(L3528=LIST!$A$81,"",IF(L3528=LIST!$A$82,"",IF(L3528=LIST!$A$79,"",IF(K3528=LIST!$A$75,LIST!$A$75,ROUND(J3528*L3528,2)))))))))))))</f>
        <v/>
      </c>
      <c r="J3528" s="43">
        <f>IF(D3528="",0,IF(K3528=LIST!$A$75,0,IF(K3528=LIST!$A$76,0,IF(K3528=LIST!$A$77,0,IF(K3528=LIST!$A$78,0,(MIN(D3528,8)-K3528))))))</f>
        <v>0</v>
      </c>
      <c r="K3528" s="185" t="str">
        <f>IF(D3528="","",IF('CLAIM FORM'!$M$7="",0,IF(L3528=LIST!$A$78,0,IF('CLAIM FORM'!$M$7="R&amp;D",0,IF(E3528="",LIST!$A$75,IF(F3528=LIST!$F$30,0,IFERROR(((VLOOKUP(E3528,'TRAINING CODE'!B:D,3,FALSE)*MIN(D3528,8))),LIST!$A$76)))))))</f>
        <v/>
      </c>
      <c r="L3528" s="183" t="str">
        <f>IF(B3528="","",IF('CLAIM FORM'!$M$7="",LIST!$A$77,IFERROR(VLOOKUP(B3528,'PHR (Project Hourly Rate)'!B:G,6,FALSE),LIST!$A$78)))</f>
        <v/>
      </c>
    </row>
    <row r="3529" spans="1:12" ht="36" customHeight="1">
      <c r="A3529" s="184">
        <v>3527</v>
      </c>
      <c r="B3529" s="46"/>
      <c r="C3529" s="47"/>
      <c r="D3529" s="48"/>
      <c r="E3529" s="49"/>
      <c r="F3529" s="49"/>
      <c r="G3529" s="41" t="str">
        <f>IF(C3529="","",VLOOKUP(WEEKDAY(C3529),LIST!$A$15:$B$21,2,FALSE))</f>
        <v/>
      </c>
      <c r="H3529" s="42" t="str">
        <f>IF(B3529="","",IF(L3529=LIST!$A$80,LIST!$A$78,IF(L3529=LIST!$A$81,LIST!$A$78,IF(L3529=LIST!$A$82,LIST!$A$78,IF(IFERROR(VLOOKUP(B3529,'PHR (Project Hourly Rate)'!B:G,6,FALSE),LIST!$A$78)=0,LIST!$A$79,L3529)))))</f>
        <v/>
      </c>
      <c r="I3529" s="42" t="str">
        <f>IF(B3529="","",IF(L3529=LIST!$A$75,"",IF(K3529=LIST!$A$76,LIST!$A$76,IF(L3529=LIST!$A$77,"",IF(L3529=LIST!$A$78,"",IF(L3529=LIST!$A$80,"",IF(L3529=LIST!$A$72,"",IF(L3529=LIST!$A$73,"",IF(L3529=LIST!$A$81,"",IF(L3529=LIST!$A$82,"",IF(L3529=LIST!$A$79,"",IF(K3529=LIST!$A$75,LIST!$A$75,ROUND(J3529*L3529,2)))))))))))))</f>
        <v/>
      </c>
      <c r="J3529" s="43">
        <f>IF(D3529="",0,IF(K3529=LIST!$A$75,0,IF(K3529=LIST!$A$76,0,IF(K3529=LIST!$A$77,0,IF(K3529=LIST!$A$78,0,(MIN(D3529,8)-K3529))))))</f>
        <v>0</v>
      </c>
      <c r="K3529" s="185" t="str">
        <f>IF(D3529="","",IF('CLAIM FORM'!$M$7="",0,IF(L3529=LIST!$A$78,0,IF('CLAIM FORM'!$M$7="R&amp;D",0,IF(E3529="",LIST!$A$75,IF(F3529=LIST!$F$30,0,IFERROR(((VLOOKUP(E3529,'TRAINING CODE'!B:D,3,FALSE)*MIN(D3529,8))),LIST!$A$76)))))))</f>
        <v/>
      </c>
      <c r="L3529" s="183" t="str">
        <f>IF(B3529="","",IF('CLAIM FORM'!$M$7="",LIST!$A$77,IFERROR(VLOOKUP(B3529,'PHR (Project Hourly Rate)'!B:G,6,FALSE),LIST!$A$78)))</f>
        <v/>
      </c>
    </row>
    <row r="3530" spans="1:12" ht="36" customHeight="1">
      <c r="A3530" s="184">
        <v>3528</v>
      </c>
      <c r="B3530" s="46"/>
      <c r="C3530" s="47"/>
      <c r="D3530" s="48"/>
      <c r="E3530" s="49"/>
      <c r="F3530" s="49"/>
      <c r="G3530" s="41" t="str">
        <f>IF(C3530="","",VLOOKUP(WEEKDAY(C3530),LIST!$A$15:$B$21,2,FALSE))</f>
        <v/>
      </c>
      <c r="H3530" s="42" t="str">
        <f>IF(B3530="","",IF(L3530=LIST!$A$80,LIST!$A$78,IF(L3530=LIST!$A$81,LIST!$A$78,IF(L3530=LIST!$A$82,LIST!$A$78,IF(IFERROR(VLOOKUP(B3530,'PHR (Project Hourly Rate)'!B:G,6,FALSE),LIST!$A$78)=0,LIST!$A$79,L3530)))))</f>
        <v/>
      </c>
      <c r="I3530" s="42" t="str">
        <f>IF(B3530="","",IF(L3530=LIST!$A$75,"",IF(K3530=LIST!$A$76,LIST!$A$76,IF(L3530=LIST!$A$77,"",IF(L3530=LIST!$A$78,"",IF(L3530=LIST!$A$80,"",IF(L3530=LIST!$A$72,"",IF(L3530=LIST!$A$73,"",IF(L3530=LIST!$A$81,"",IF(L3530=LIST!$A$82,"",IF(L3530=LIST!$A$79,"",IF(K3530=LIST!$A$75,LIST!$A$75,ROUND(J3530*L3530,2)))))))))))))</f>
        <v/>
      </c>
      <c r="J3530" s="43">
        <f>IF(D3530="",0,IF(K3530=LIST!$A$75,0,IF(K3530=LIST!$A$76,0,IF(K3530=LIST!$A$77,0,IF(K3530=LIST!$A$78,0,(MIN(D3530,8)-K3530))))))</f>
        <v>0</v>
      </c>
      <c r="K3530" s="185" t="str">
        <f>IF(D3530="","",IF('CLAIM FORM'!$M$7="",0,IF(L3530=LIST!$A$78,0,IF('CLAIM FORM'!$M$7="R&amp;D",0,IF(E3530="",LIST!$A$75,IF(F3530=LIST!$F$30,0,IFERROR(((VLOOKUP(E3530,'TRAINING CODE'!B:D,3,FALSE)*MIN(D3530,8))),LIST!$A$76)))))))</f>
        <v/>
      </c>
      <c r="L3530" s="183" t="str">
        <f>IF(B3530="","",IF('CLAIM FORM'!$M$7="",LIST!$A$77,IFERROR(VLOOKUP(B3530,'PHR (Project Hourly Rate)'!B:G,6,FALSE),LIST!$A$78)))</f>
        <v/>
      </c>
    </row>
    <row r="3531" spans="1:12" ht="36" customHeight="1">
      <c r="A3531" s="184">
        <v>3529</v>
      </c>
      <c r="B3531" s="46"/>
      <c r="C3531" s="47"/>
      <c r="D3531" s="48"/>
      <c r="E3531" s="49"/>
      <c r="F3531" s="49"/>
      <c r="G3531" s="41" t="str">
        <f>IF(C3531="","",VLOOKUP(WEEKDAY(C3531),LIST!$A$15:$B$21,2,FALSE))</f>
        <v/>
      </c>
      <c r="H3531" s="42" t="str">
        <f>IF(B3531="","",IF(L3531=LIST!$A$80,LIST!$A$78,IF(L3531=LIST!$A$81,LIST!$A$78,IF(L3531=LIST!$A$82,LIST!$A$78,IF(IFERROR(VLOOKUP(B3531,'PHR (Project Hourly Rate)'!B:G,6,FALSE),LIST!$A$78)=0,LIST!$A$79,L3531)))))</f>
        <v/>
      </c>
      <c r="I3531" s="42" t="str">
        <f>IF(B3531="","",IF(L3531=LIST!$A$75,"",IF(K3531=LIST!$A$76,LIST!$A$76,IF(L3531=LIST!$A$77,"",IF(L3531=LIST!$A$78,"",IF(L3531=LIST!$A$80,"",IF(L3531=LIST!$A$72,"",IF(L3531=LIST!$A$73,"",IF(L3531=LIST!$A$81,"",IF(L3531=LIST!$A$82,"",IF(L3531=LIST!$A$79,"",IF(K3531=LIST!$A$75,LIST!$A$75,ROUND(J3531*L3531,2)))))))))))))</f>
        <v/>
      </c>
      <c r="J3531" s="43">
        <f>IF(D3531="",0,IF(K3531=LIST!$A$75,0,IF(K3531=LIST!$A$76,0,IF(K3531=LIST!$A$77,0,IF(K3531=LIST!$A$78,0,(MIN(D3531,8)-K3531))))))</f>
        <v>0</v>
      </c>
      <c r="K3531" s="185" t="str">
        <f>IF(D3531="","",IF('CLAIM FORM'!$M$7="",0,IF(L3531=LIST!$A$78,0,IF('CLAIM FORM'!$M$7="R&amp;D",0,IF(E3531="",LIST!$A$75,IF(F3531=LIST!$F$30,0,IFERROR(((VLOOKUP(E3531,'TRAINING CODE'!B:D,3,FALSE)*MIN(D3531,8))),LIST!$A$76)))))))</f>
        <v/>
      </c>
      <c r="L3531" s="183" t="str">
        <f>IF(B3531="","",IF('CLAIM FORM'!$M$7="",LIST!$A$77,IFERROR(VLOOKUP(B3531,'PHR (Project Hourly Rate)'!B:G,6,FALSE),LIST!$A$78)))</f>
        <v/>
      </c>
    </row>
    <row r="3532" spans="1:12" ht="36" customHeight="1">
      <c r="A3532" s="184">
        <v>3530</v>
      </c>
      <c r="B3532" s="46"/>
      <c r="C3532" s="47"/>
      <c r="D3532" s="48"/>
      <c r="E3532" s="49"/>
      <c r="F3532" s="49"/>
      <c r="G3532" s="41" t="str">
        <f>IF(C3532="","",VLOOKUP(WEEKDAY(C3532),LIST!$A$15:$B$21,2,FALSE))</f>
        <v/>
      </c>
      <c r="H3532" s="42" t="str">
        <f>IF(B3532="","",IF(L3532=LIST!$A$80,LIST!$A$78,IF(L3532=LIST!$A$81,LIST!$A$78,IF(L3532=LIST!$A$82,LIST!$A$78,IF(IFERROR(VLOOKUP(B3532,'PHR (Project Hourly Rate)'!B:G,6,FALSE),LIST!$A$78)=0,LIST!$A$79,L3532)))))</f>
        <v/>
      </c>
      <c r="I3532" s="42" t="str">
        <f>IF(B3532="","",IF(L3532=LIST!$A$75,"",IF(K3532=LIST!$A$76,LIST!$A$76,IF(L3532=LIST!$A$77,"",IF(L3532=LIST!$A$78,"",IF(L3532=LIST!$A$80,"",IF(L3532=LIST!$A$72,"",IF(L3532=LIST!$A$73,"",IF(L3532=LIST!$A$81,"",IF(L3532=LIST!$A$82,"",IF(L3532=LIST!$A$79,"",IF(K3532=LIST!$A$75,LIST!$A$75,ROUND(J3532*L3532,2)))))))))))))</f>
        <v/>
      </c>
      <c r="J3532" s="43">
        <f>IF(D3532="",0,IF(K3532=LIST!$A$75,0,IF(K3532=LIST!$A$76,0,IF(K3532=LIST!$A$77,0,IF(K3532=LIST!$A$78,0,(MIN(D3532,8)-K3532))))))</f>
        <v>0</v>
      </c>
      <c r="K3532" s="185" t="str">
        <f>IF(D3532="","",IF('CLAIM FORM'!$M$7="",0,IF(L3532=LIST!$A$78,0,IF('CLAIM FORM'!$M$7="R&amp;D",0,IF(E3532="",LIST!$A$75,IF(F3532=LIST!$F$30,0,IFERROR(((VLOOKUP(E3532,'TRAINING CODE'!B:D,3,FALSE)*MIN(D3532,8))),LIST!$A$76)))))))</f>
        <v/>
      </c>
      <c r="L3532" s="183" t="str">
        <f>IF(B3532="","",IF('CLAIM FORM'!$M$7="",LIST!$A$77,IFERROR(VLOOKUP(B3532,'PHR (Project Hourly Rate)'!B:G,6,FALSE),LIST!$A$78)))</f>
        <v/>
      </c>
    </row>
    <row r="3533" spans="1:12" ht="36" customHeight="1">
      <c r="A3533" s="184">
        <v>3531</v>
      </c>
      <c r="B3533" s="46"/>
      <c r="C3533" s="47"/>
      <c r="D3533" s="48"/>
      <c r="E3533" s="49"/>
      <c r="F3533" s="49"/>
      <c r="G3533" s="41" t="str">
        <f>IF(C3533="","",VLOOKUP(WEEKDAY(C3533),LIST!$A$15:$B$21,2,FALSE))</f>
        <v/>
      </c>
      <c r="H3533" s="42" t="str">
        <f>IF(B3533="","",IF(L3533=LIST!$A$80,LIST!$A$78,IF(L3533=LIST!$A$81,LIST!$A$78,IF(L3533=LIST!$A$82,LIST!$A$78,IF(IFERROR(VLOOKUP(B3533,'PHR (Project Hourly Rate)'!B:G,6,FALSE),LIST!$A$78)=0,LIST!$A$79,L3533)))))</f>
        <v/>
      </c>
      <c r="I3533" s="42" t="str">
        <f>IF(B3533="","",IF(L3533=LIST!$A$75,"",IF(K3533=LIST!$A$76,LIST!$A$76,IF(L3533=LIST!$A$77,"",IF(L3533=LIST!$A$78,"",IF(L3533=LIST!$A$80,"",IF(L3533=LIST!$A$72,"",IF(L3533=LIST!$A$73,"",IF(L3533=LIST!$A$81,"",IF(L3533=LIST!$A$82,"",IF(L3533=LIST!$A$79,"",IF(K3533=LIST!$A$75,LIST!$A$75,ROUND(J3533*L3533,2)))))))))))))</f>
        <v/>
      </c>
      <c r="J3533" s="43">
        <f>IF(D3533="",0,IF(K3533=LIST!$A$75,0,IF(K3533=LIST!$A$76,0,IF(K3533=LIST!$A$77,0,IF(K3533=LIST!$A$78,0,(MIN(D3533,8)-K3533))))))</f>
        <v>0</v>
      </c>
      <c r="K3533" s="185" t="str">
        <f>IF(D3533="","",IF('CLAIM FORM'!$M$7="",0,IF(L3533=LIST!$A$78,0,IF('CLAIM FORM'!$M$7="R&amp;D",0,IF(E3533="",LIST!$A$75,IF(F3533=LIST!$F$30,0,IFERROR(((VLOOKUP(E3533,'TRAINING CODE'!B:D,3,FALSE)*MIN(D3533,8))),LIST!$A$76)))))))</f>
        <v/>
      </c>
      <c r="L3533" s="183" t="str">
        <f>IF(B3533="","",IF('CLAIM FORM'!$M$7="",LIST!$A$77,IFERROR(VLOOKUP(B3533,'PHR (Project Hourly Rate)'!B:G,6,FALSE),LIST!$A$78)))</f>
        <v/>
      </c>
    </row>
    <row r="3534" spans="1:12" ht="36" customHeight="1">
      <c r="A3534" s="184">
        <v>3532</v>
      </c>
      <c r="B3534" s="46"/>
      <c r="C3534" s="47"/>
      <c r="D3534" s="48"/>
      <c r="E3534" s="49"/>
      <c r="F3534" s="49"/>
      <c r="G3534" s="41" t="str">
        <f>IF(C3534="","",VLOOKUP(WEEKDAY(C3534),LIST!$A$15:$B$21,2,FALSE))</f>
        <v/>
      </c>
      <c r="H3534" s="42" t="str">
        <f>IF(B3534="","",IF(L3534=LIST!$A$80,LIST!$A$78,IF(L3534=LIST!$A$81,LIST!$A$78,IF(L3534=LIST!$A$82,LIST!$A$78,IF(IFERROR(VLOOKUP(B3534,'PHR (Project Hourly Rate)'!B:G,6,FALSE),LIST!$A$78)=0,LIST!$A$79,L3534)))))</f>
        <v/>
      </c>
      <c r="I3534" s="42" t="str">
        <f>IF(B3534="","",IF(L3534=LIST!$A$75,"",IF(K3534=LIST!$A$76,LIST!$A$76,IF(L3534=LIST!$A$77,"",IF(L3534=LIST!$A$78,"",IF(L3534=LIST!$A$80,"",IF(L3534=LIST!$A$72,"",IF(L3534=LIST!$A$73,"",IF(L3534=LIST!$A$81,"",IF(L3534=LIST!$A$82,"",IF(L3534=LIST!$A$79,"",IF(K3534=LIST!$A$75,LIST!$A$75,ROUND(J3534*L3534,2)))))))))))))</f>
        <v/>
      </c>
      <c r="J3534" s="43">
        <f>IF(D3534="",0,IF(K3534=LIST!$A$75,0,IF(K3534=LIST!$A$76,0,IF(K3534=LIST!$A$77,0,IF(K3534=LIST!$A$78,0,(MIN(D3534,8)-K3534))))))</f>
        <v>0</v>
      </c>
      <c r="K3534" s="185" t="str">
        <f>IF(D3534="","",IF('CLAIM FORM'!$M$7="",0,IF(L3534=LIST!$A$78,0,IF('CLAIM FORM'!$M$7="R&amp;D",0,IF(E3534="",LIST!$A$75,IF(F3534=LIST!$F$30,0,IFERROR(((VLOOKUP(E3534,'TRAINING CODE'!B:D,3,FALSE)*MIN(D3534,8))),LIST!$A$76)))))))</f>
        <v/>
      </c>
      <c r="L3534" s="183" t="str">
        <f>IF(B3534="","",IF('CLAIM FORM'!$M$7="",LIST!$A$77,IFERROR(VLOOKUP(B3534,'PHR (Project Hourly Rate)'!B:G,6,FALSE),LIST!$A$78)))</f>
        <v/>
      </c>
    </row>
    <row r="3535" spans="1:12" ht="36" customHeight="1">
      <c r="A3535" s="184">
        <v>3533</v>
      </c>
      <c r="B3535" s="46"/>
      <c r="C3535" s="47"/>
      <c r="D3535" s="48"/>
      <c r="E3535" s="49"/>
      <c r="F3535" s="49"/>
      <c r="G3535" s="41" t="str">
        <f>IF(C3535="","",VLOOKUP(WEEKDAY(C3535),LIST!$A$15:$B$21,2,FALSE))</f>
        <v/>
      </c>
      <c r="H3535" s="42" t="str">
        <f>IF(B3535="","",IF(L3535=LIST!$A$80,LIST!$A$78,IF(L3535=LIST!$A$81,LIST!$A$78,IF(L3535=LIST!$A$82,LIST!$A$78,IF(IFERROR(VLOOKUP(B3535,'PHR (Project Hourly Rate)'!B:G,6,FALSE),LIST!$A$78)=0,LIST!$A$79,L3535)))))</f>
        <v/>
      </c>
      <c r="I3535" s="42" t="str">
        <f>IF(B3535="","",IF(L3535=LIST!$A$75,"",IF(K3535=LIST!$A$76,LIST!$A$76,IF(L3535=LIST!$A$77,"",IF(L3535=LIST!$A$78,"",IF(L3535=LIST!$A$80,"",IF(L3535=LIST!$A$72,"",IF(L3535=LIST!$A$73,"",IF(L3535=LIST!$A$81,"",IF(L3535=LIST!$A$82,"",IF(L3535=LIST!$A$79,"",IF(K3535=LIST!$A$75,LIST!$A$75,ROUND(J3535*L3535,2)))))))))))))</f>
        <v/>
      </c>
      <c r="J3535" s="43">
        <f>IF(D3535="",0,IF(K3535=LIST!$A$75,0,IF(K3535=LIST!$A$76,0,IF(K3535=LIST!$A$77,0,IF(K3535=LIST!$A$78,0,(MIN(D3535,8)-K3535))))))</f>
        <v>0</v>
      </c>
      <c r="K3535" s="185" t="str">
        <f>IF(D3535="","",IF('CLAIM FORM'!$M$7="",0,IF(L3535=LIST!$A$78,0,IF('CLAIM FORM'!$M$7="R&amp;D",0,IF(E3535="",LIST!$A$75,IF(F3535=LIST!$F$30,0,IFERROR(((VLOOKUP(E3535,'TRAINING CODE'!B:D,3,FALSE)*MIN(D3535,8))),LIST!$A$76)))))))</f>
        <v/>
      </c>
      <c r="L3535" s="183" t="str">
        <f>IF(B3535="","",IF('CLAIM FORM'!$M$7="",LIST!$A$77,IFERROR(VLOOKUP(B3535,'PHR (Project Hourly Rate)'!B:G,6,FALSE),LIST!$A$78)))</f>
        <v/>
      </c>
    </row>
    <row r="3536" spans="1:12" ht="36" customHeight="1">
      <c r="A3536" s="184">
        <v>3534</v>
      </c>
      <c r="B3536" s="46"/>
      <c r="C3536" s="47"/>
      <c r="D3536" s="48"/>
      <c r="E3536" s="49"/>
      <c r="F3536" s="49"/>
      <c r="G3536" s="41" t="str">
        <f>IF(C3536="","",VLOOKUP(WEEKDAY(C3536),LIST!$A$15:$B$21,2,FALSE))</f>
        <v/>
      </c>
      <c r="H3536" s="42" t="str">
        <f>IF(B3536="","",IF(L3536=LIST!$A$80,LIST!$A$78,IF(L3536=LIST!$A$81,LIST!$A$78,IF(L3536=LIST!$A$82,LIST!$A$78,IF(IFERROR(VLOOKUP(B3536,'PHR (Project Hourly Rate)'!B:G,6,FALSE),LIST!$A$78)=0,LIST!$A$79,L3536)))))</f>
        <v/>
      </c>
      <c r="I3536" s="42" t="str">
        <f>IF(B3536="","",IF(L3536=LIST!$A$75,"",IF(K3536=LIST!$A$76,LIST!$A$76,IF(L3536=LIST!$A$77,"",IF(L3536=LIST!$A$78,"",IF(L3536=LIST!$A$80,"",IF(L3536=LIST!$A$72,"",IF(L3536=LIST!$A$73,"",IF(L3536=LIST!$A$81,"",IF(L3536=LIST!$A$82,"",IF(L3536=LIST!$A$79,"",IF(K3536=LIST!$A$75,LIST!$A$75,ROUND(J3536*L3536,2)))))))))))))</f>
        <v/>
      </c>
      <c r="J3536" s="43">
        <f>IF(D3536="",0,IF(K3536=LIST!$A$75,0,IF(K3536=LIST!$A$76,0,IF(K3536=LIST!$A$77,0,IF(K3536=LIST!$A$78,0,(MIN(D3536,8)-K3536))))))</f>
        <v>0</v>
      </c>
      <c r="K3536" s="185" t="str">
        <f>IF(D3536="","",IF('CLAIM FORM'!$M$7="",0,IF(L3536=LIST!$A$78,0,IF('CLAIM FORM'!$M$7="R&amp;D",0,IF(E3536="",LIST!$A$75,IF(F3536=LIST!$F$30,0,IFERROR(((VLOOKUP(E3536,'TRAINING CODE'!B:D,3,FALSE)*MIN(D3536,8))),LIST!$A$76)))))))</f>
        <v/>
      </c>
      <c r="L3536" s="183" t="str">
        <f>IF(B3536="","",IF('CLAIM FORM'!$M$7="",LIST!$A$77,IFERROR(VLOOKUP(B3536,'PHR (Project Hourly Rate)'!B:G,6,FALSE),LIST!$A$78)))</f>
        <v/>
      </c>
    </row>
    <row r="3537" spans="1:12" ht="36" customHeight="1">
      <c r="A3537" s="184">
        <v>3535</v>
      </c>
      <c r="B3537" s="46"/>
      <c r="C3537" s="47"/>
      <c r="D3537" s="48"/>
      <c r="E3537" s="49"/>
      <c r="F3537" s="49"/>
      <c r="G3537" s="41" t="str">
        <f>IF(C3537="","",VLOOKUP(WEEKDAY(C3537),LIST!$A$15:$B$21,2,FALSE))</f>
        <v/>
      </c>
      <c r="H3537" s="42" t="str">
        <f>IF(B3537="","",IF(L3537=LIST!$A$80,LIST!$A$78,IF(L3537=LIST!$A$81,LIST!$A$78,IF(L3537=LIST!$A$82,LIST!$A$78,IF(IFERROR(VLOOKUP(B3537,'PHR (Project Hourly Rate)'!B:G,6,FALSE),LIST!$A$78)=0,LIST!$A$79,L3537)))))</f>
        <v/>
      </c>
      <c r="I3537" s="42" t="str">
        <f>IF(B3537="","",IF(L3537=LIST!$A$75,"",IF(K3537=LIST!$A$76,LIST!$A$76,IF(L3537=LIST!$A$77,"",IF(L3537=LIST!$A$78,"",IF(L3537=LIST!$A$80,"",IF(L3537=LIST!$A$72,"",IF(L3537=LIST!$A$73,"",IF(L3537=LIST!$A$81,"",IF(L3537=LIST!$A$82,"",IF(L3537=LIST!$A$79,"",IF(K3537=LIST!$A$75,LIST!$A$75,ROUND(J3537*L3537,2)))))))))))))</f>
        <v/>
      </c>
      <c r="J3537" s="43">
        <f>IF(D3537="",0,IF(K3537=LIST!$A$75,0,IF(K3537=LIST!$A$76,0,IF(K3537=LIST!$A$77,0,IF(K3537=LIST!$A$78,0,(MIN(D3537,8)-K3537))))))</f>
        <v>0</v>
      </c>
      <c r="K3537" s="185" t="str">
        <f>IF(D3537="","",IF('CLAIM FORM'!$M$7="",0,IF(L3537=LIST!$A$78,0,IF('CLAIM FORM'!$M$7="R&amp;D",0,IF(E3537="",LIST!$A$75,IF(F3537=LIST!$F$30,0,IFERROR(((VLOOKUP(E3537,'TRAINING CODE'!B:D,3,FALSE)*MIN(D3537,8))),LIST!$A$76)))))))</f>
        <v/>
      </c>
      <c r="L3537" s="183" t="str">
        <f>IF(B3537="","",IF('CLAIM FORM'!$M$7="",LIST!$A$77,IFERROR(VLOOKUP(B3537,'PHR (Project Hourly Rate)'!B:G,6,FALSE),LIST!$A$78)))</f>
        <v/>
      </c>
    </row>
    <row r="3538" spans="1:12" ht="36" customHeight="1">
      <c r="A3538" s="184">
        <v>3536</v>
      </c>
      <c r="B3538" s="46"/>
      <c r="C3538" s="47"/>
      <c r="D3538" s="48"/>
      <c r="E3538" s="49"/>
      <c r="F3538" s="49"/>
      <c r="G3538" s="41" t="str">
        <f>IF(C3538="","",VLOOKUP(WEEKDAY(C3538),LIST!$A$15:$B$21,2,FALSE))</f>
        <v/>
      </c>
      <c r="H3538" s="42" t="str">
        <f>IF(B3538="","",IF(L3538=LIST!$A$80,LIST!$A$78,IF(L3538=LIST!$A$81,LIST!$A$78,IF(L3538=LIST!$A$82,LIST!$A$78,IF(IFERROR(VLOOKUP(B3538,'PHR (Project Hourly Rate)'!B:G,6,FALSE),LIST!$A$78)=0,LIST!$A$79,L3538)))))</f>
        <v/>
      </c>
      <c r="I3538" s="42" t="str">
        <f>IF(B3538="","",IF(L3538=LIST!$A$75,"",IF(K3538=LIST!$A$76,LIST!$A$76,IF(L3538=LIST!$A$77,"",IF(L3538=LIST!$A$78,"",IF(L3538=LIST!$A$80,"",IF(L3538=LIST!$A$72,"",IF(L3538=LIST!$A$73,"",IF(L3538=LIST!$A$81,"",IF(L3538=LIST!$A$82,"",IF(L3538=LIST!$A$79,"",IF(K3538=LIST!$A$75,LIST!$A$75,ROUND(J3538*L3538,2)))))))))))))</f>
        <v/>
      </c>
      <c r="J3538" s="43">
        <f>IF(D3538="",0,IF(K3538=LIST!$A$75,0,IF(K3538=LIST!$A$76,0,IF(K3538=LIST!$A$77,0,IF(K3538=LIST!$A$78,0,(MIN(D3538,8)-K3538))))))</f>
        <v>0</v>
      </c>
      <c r="K3538" s="185" t="str">
        <f>IF(D3538="","",IF('CLAIM FORM'!$M$7="",0,IF(L3538=LIST!$A$78,0,IF('CLAIM FORM'!$M$7="R&amp;D",0,IF(E3538="",LIST!$A$75,IF(F3538=LIST!$F$30,0,IFERROR(((VLOOKUP(E3538,'TRAINING CODE'!B:D,3,FALSE)*MIN(D3538,8))),LIST!$A$76)))))))</f>
        <v/>
      </c>
      <c r="L3538" s="183" t="str">
        <f>IF(B3538="","",IF('CLAIM FORM'!$M$7="",LIST!$A$77,IFERROR(VLOOKUP(B3538,'PHR (Project Hourly Rate)'!B:G,6,FALSE),LIST!$A$78)))</f>
        <v/>
      </c>
    </row>
    <row r="3539" spans="1:12" ht="36" customHeight="1">
      <c r="A3539" s="184">
        <v>3537</v>
      </c>
      <c r="B3539" s="46"/>
      <c r="C3539" s="47"/>
      <c r="D3539" s="48"/>
      <c r="E3539" s="49"/>
      <c r="F3539" s="49"/>
      <c r="G3539" s="41" t="str">
        <f>IF(C3539="","",VLOOKUP(WEEKDAY(C3539),LIST!$A$15:$B$21,2,FALSE))</f>
        <v/>
      </c>
      <c r="H3539" s="42" t="str">
        <f>IF(B3539="","",IF(L3539=LIST!$A$80,LIST!$A$78,IF(L3539=LIST!$A$81,LIST!$A$78,IF(L3539=LIST!$A$82,LIST!$A$78,IF(IFERROR(VLOOKUP(B3539,'PHR (Project Hourly Rate)'!B:G,6,FALSE),LIST!$A$78)=0,LIST!$A$79,L3539)))))</f>
        <v/>
      </c>
      <c r="I3539" s="42" t="str">
        <f>IF(B3539="","",IF(L3539=LIST!$A$75,"",IF(K3539=LIST!$A$76,LIST!$A$76,IF(L3539=LIST!$A$77,"",IF(L3539=LIST!$A$78,"",IF(L3539=LIST!$A$80,"",IF(L3539=LIST!$A$72,"",IF(L3539=LIST!$A$73,"",IF(L3539=LIST!$A$81,"",IF(L3539=LIST!$A$82,"",IF(L3539=LIST!$A$79,"",IF(K3539=LIST!$A$75,LIST!$A$75,ROUND(J3539*L3539,2)))))))))))))</f>
        <v/>
      </c>
      <c r="J3539" s="43">
        <f>IF(D3539="",0,IF(K3539=LIST!$A$75,0,IF(K3539=LIST!$A$76,0,IF(K3539=LIST!$A$77,0,IF(K3539=LIST!$A$78,0,(MIN(D3539,8)-K3539))))))</f>
        <v>0</v>
      </c>
      <c r="K3539" s="185" t="str">
        <f>IF(D3539="","",IF('CLAIM FORM'!$M$7="",0,IF(L3539=LIST!$A$78,0,IF('CLAIM FORM'!$M$7="R&amp;D",0,IF(E3539="",LIST!$A$75,IF(F3539=LIST!$F$30,0,IFERROR(((VLOOKUP(E3539,'TRAINING CODE'!B:D,3,FALSE)*MIN(D3539,8))),LIST!$A$76)))))))</f>
        <v/>
      </c>
      <c r="L3539" s="183" t="str">
        <f>IF(B3539="","",IF('CLAIM FORM'!$M$7="",LIST!$A$77,IFERROR(VLOOKUP(B3539,'PHR (Project Hourly Rate)'!B:G,6,FALSE),LIST!$A$78)))</f>
        <v/>
      </c>
    </row>
    <row r="3540" spans="1:12" ht="36" customHeight="1">
      <c r="A3540" s="184">
        <v>3538</v>
      </c>
      <c r="B3540" s="46"/>
      <c r="C3540" s="47"/>
      <c r="D3540" s="48"/>
      <c r="E3540" s="49"/>
      <c r="F3540" s="49"/>
      <c r="G3540" s="41" t="str">
        <f>IF(C3540="","",VLOOKUP(WEEKDAY(C3540),LIST!$A$15:$B$21,2,FALSE))</f>
        <v/>
      </c>
      <c r="H3540" s="42" t="str">
        <f>IF(B3540="","",IF(L3540=LIST!$A$80,LIST!$A$78,IF(L3540=LIST!$A$81,LIST!$A$78,IF(L3540=LIST!$A$82,LIST!$A$78,IF(IFERROR(VLOOKUP(B3540,'PHR (Project Hourly Rate)'!B:G,6,FALSE),LIST!$A$78)=0,LIST!$A$79,L3540)))))</f>
        <v/>
      </c>
      <c r="I3540" s="42" t="str">
        <f>IF(B3540="","",IF(L3540=LIST!$A$75,"",IF(K3540=LIST!$A$76,LIST!$A$76,IF(L3540=LIST!$A$77,"",IF(L3540=LIST!$A$78,"",IF(L3540=LIST!$A$80,"",IF(L3540=LIST!$A$72,"",IF(L3540=LIST!$A$73,"",IF(L3540=LIST!$A$81,"",IF(L3540=LIST!$A$82,"",IF(L3540=LIST!$A$79,"",IF(K3540=LIST!$A$75,LIST!$A$75,ROUND(J3540*L3540,2)))))))))))))</f>
        <v/>
      </c>
      <c r="J3540" s="43">
        <f>IF(D3540="",0,IF(K3540=LIST!$A$75,0,IF(K3540=LIST!$A$76,0,IF(K3540=LIST!$A$77,0,IF(K3540=LIST!$A$78,0,(MIN(D3540,8)-K3540))))))</f>
        <v>0</v>
      </c>
      <c r="K3540" s="185" t="str">
        <f>IF(D3540="","",IF('CLAIM FORM'!$M$7="",0,IF(L3540=LIST!$A$78,0,IF('CLAIM FORM'!$M$7="R&amp;D",0,IF(E3540="",LIST!$A$75,IF(F3540=LIST!$F$30,0,IFERROR(((VLOOKUP(E3540,'TRAINING CODE'!B:D,3,FALSE)*MIN(D3540,8))),LIST!$A$76)))))))</f>
        <v/>
      </c>
      <c r="L3540" s="183" t="str">
        <f>IF(B3540="","",IF('CLAIM FORM'!$M$7="",LIST!$A$77,IFERROR(VLOOKUP(B3540,'PHR (Project Hourly Rate)'!B:G,6,FALSE),LIST!$A$78)))</f>
        <v/>
      </c>
    </row>
    <row r="3541" spans="1:12" ht="36" customHeight="1">
      <c r="A3541" s="184">
        <v>3539</v>
      </c>
      <c r="B3541" s="46"/>
      <c r="C3541" s="47"/>
      <c r="D3541" s="48"/>
      <c r="E3541" s="49"/>
      <c r="F3541" s="49"/>
      <c r="G3541" s="41" t="str">
        <f>IF(C3541="","",VLOOKUP(WEEKDAY(C3541),LIST!$A$15:$B$21,2,FALSE))</f>
        <v/>
      </c>
      <c r="H3541" s="42" t="str">
        <f>IF(B3541="","",IF(L3541=LIST!$A$80,LIST!$A$78,IF(L3541=LIST!$A$81,LIST!$A$78,IF(L3541=LIST!$A$82,LIST!$A$78,IF(IFERROR(VLOOKUP(B3541,'PHR (Project Hourly Rate)'!B:G,6,FALSE),LIST!$A$78)=0,LIST!$A$79,L3541)))))</f>
        <v/>
      </c>
      <c r="I3541" s="42" t="str">
        <f>IF(B3541="","",IF(L3541=LIST!$A$75,"",IF(K3541=LIST!$A$76,LIST!$A$76,IF(L3541=LIST!$A$77,"",IF(L3541=LIST!$A$78,"",IF(L3541=LIST!$A$80,"",IF(L3541=LIST!$A$72,"",IF(L3541=LIST!$A$73,"",IF(L3541=LIST!$A$81,"",IF(L3541=LIST!$A$82,"",IF(L3541=LIST!$A$79,"",IF(K3541=LIST!$A$75,LIST!$A$75,ROUND(J3541*L3541,2)))))))))))))</f>
        <v/>
      </c>
      <c r="J3541" s="43">
        <f>IF(D3541="",0,IF(K3541=LIST!$A$75,0,IF(K3541=LIST!$A$76,0,IF(K3541=LIST!$A$77,0,IF(K3541=LIST!$A$78,0,(MIN(D3541,8)-K3541))))))</f>
        <v>0</v>
      </c>
      <c r="K3541" s="185" t="str">
        <f>IF(D3541="","",IF('CLAIM FORM'!$M$7="",0,IF(L3541=LIST!$A$78,0,IF('CLAIM FORM'!$M$7="R&amp;D",0,IF(E3541="",LIST!$A$75,IF(F3541=LIST!$F$30,0,IFERROR(((VLOOKUP(E3541,'TRAINING CODE'!B:D,3,FALSE)*MIN(D3541,8))),LIST!$A$76)))))))</f>
        <v/>
      </c>
      <c r="L3541" s="183" t="str">
        <f>IF(B3541="","",IF('CLAIM FORM'!$M$7="",LIST!$A$77,IFERROR(VLOOKUP(B3541,'PHR (Project Hourly Rate)'!B:G,6,FALSE),LIST!$A$78)))</f>
        <v/>
      </c>
    </row>
    <row r="3542" spans="1:12" ht="36" customHeight="1">
      <c r="A3542" s="184">
        <v>3540</v>
      </c>
      <c r="B3542" s="46"/>
      <c r="C3542" s="47"/>
      <c r="D3542" s="48"/>
      <c r="E3542" s="49"/>
      <c r="F3542" s="49"/>
      <c r="G3542" s="41" t="str">
        <f>IF(C3542="","",VLOOKUP(WEEKDAY(C3542),LIST!$A$15:$B$21,2,FALSE))</f>
        <v/>
      </c>
      <c r="H3542" s="42" t="str">
        <f>IF(B3542="","",IF(L3542=LIST!$A$80,LIST!$A$78,IF(L3542=LIST!$A$81,LIST!$A$78,IF(L3542=LIST!$A$82,LIST!$A$78,IF(IFERROR(VLOOKUP(B3542,'PHR (Project Hourly Rate)'!B:G,6,FALSE),LIST!$A$78)=0,LIST!$A$79,L3542)))))</f>
        <v/>
      </c>
      <c r="I3542" s="42" t="str">
        <f>IF(B3542="","",IF(L3542=LIST!$A$75,"",IF(K3542=LIST!$A$76,LIST!$A$76,IF(L3542=LIST!$A$77,"",IF(L3542=LIST!$A$78,"",IF(L3542=LIST!$A$80,"",IF(L3542=LIST!$A$72,"",IF(L3542=LIST!$A$73,"",IF(L3542=LIST!$A$81,"",IF(L3542=LIST!$A$82,"",IF(L3542=LIST!$A$79,"",IF(K3542=LIST!$A$75,LIST!$A$75,ROUND(J3542*L3542,2)))))))))))))</f>
        <v/>
      </c>
      <c r="J3542" s="43">
        <f>IF(D3542="",0,IF(K3542=LIST!$A$75,0,IF(K3542=LIST!$A$76,0,IF(K3542=LIST!$A$77,0,IF(K3542=LIST!$A$78,0,(MIN(D3542,8)-K3542))))))</f>
        <v>0</v>
      </c>
      <c r="K3542" s="185" t="str">
        <f>IF(D3542="","",IF('CLAIM FORM'!$M$7="",0,IF(L3542=LIST!$A$78,0,IF('CLAIM FORM'!$M$7="R&amp;D",0,IF(E3542="",LIST!$A$75,IF(F3542=LIST!$F$30,0,IFERROR(((VLOOKUP(E3542,'TRAINING CODE'!B:D,3,FALSE)*MIN(D3542,8))),LIST!$A$76)))))))</f>
        <v/>
      </c>
      <c r="L3542" s="183" t="str">
        <f>IF(B3542="","",IF('CLAIM FORM'!$M$7="",LIST!$A$77,IFERROR(VLOOKUP(B3542,'PHR (Project Hourly Rate)'!B:G,6,FALSE),LIST!$A$78)))</f>
        <v/>
      </c>
    </row>
    <row r="3543" spans="1:12" ht="36" customHeight="1">
      <c r="A3543" s="184">
        <v>3541</v>
      </c>
      <c r="B3543" s="46"/>
      <c r="C3543" s="47"/>
      <c r="D3543" s="48"/>
      <c r="E3543" s="49"/>
      <c r="F3543" s="49"/>
      <c r="G3543" s="41" t="str">
        <f>IF(C3543="","",VLOOKUP(WEEKDAY(C3543),LIST!$A$15:$B$21,2,FALSE))</f>
        <v/>
      </c>
      <c r="H3543" s="42" t="str">
        <f>IF(B3543="","",IF(L3543=LIST!$A$80,LIST!$A$78,IF(L3543=LIST!$A$81,LIST!$A$78,IF(L3543=LIST!$A$82,LIST!$A$78,IF(IFERROR(VLOOKUP(B3543,'PHR (Project Hourly Rate)'!B:G,6,FALSE),LIST!$A$78)=0,LIST!$A$79,L3543)))))</f>
        <v/>
      </c>
      <c r="I3543" s="42" t="str">
        <f>IF(B3543="","",IF(L3543=LIST!$A$75,"",IF(K3543=LIST!$A$76,LIST!$A$76,IF(L3543=LIST!$A$77,"",IF(L3543=LIST!$A$78,"",IF(L3543=LIST!$A$80,"",IF(L3543=LIST!$A$72,"",IF(L3543=LIST!$A$73,"",IF(L3543=LIST!$A$81,"",IF(L3543=LIST!$A$82,"",IF(L3543=LIST!$A$79,"",IF(K3543=LIST!$A$75,LIST!$A$75,ROUND(J3543*L3543,2)))))))))))))</f>
        <v/>
      </c>
      <c r="J3543" s="43">
        <f>IF(D3543="",0,IF(K3543=LIST!$A$75,0,IF(K3543=LIST!$A$76,0,IF(K3543=LIST!$A$77,0,IF(K3543=LIST!$A$78,0,(MIN(D3543,8)-K3543))))))</f>
        <v>0</v>
      </c>
      <c r="K3543" s="185" t="str">
        <f>IF(D3543="","",IF('CLAIM FORM'!$M$7="",0,IF(L3543=LIST!$A$78,0,IF('CLAIM FORM'!$M$7="R&amp;D",0,IF(E3543="",LIST!$A$75,IF(F3543=LIST!$F$30,0,IFERROR(((VLOOKUP(E3543,'TRAINING CODE'!B:D,3,FALSE)*MIN(D3543,8))),LIST!$A$76)))))))</f>
        <v/>
      </c>
      <c r="L3543" s="183" t="str">
        <f>IF(B3543="","",IF('CLAIM FORM'!$M$7="",LIST!$A$77,IFERROR(VLOOKUP(B3543,'PHR (Project Hourly Rate)'!B:G,6,FALSE),LIST!$A$78)))</f>
        <v/>
      </c>
    </row>
    <row r="3544" spans="1:12" ht="36" customHeight="1">
      <c r="A3544" s="184">
        <v>3542</v>
      </c>
      <c r="B3544" s="46"/>
      <c r="C3544" s="47"/>
      <c r="D3544" s="48"/>
      <c r="E3544" s="49"/>
      <c r="F3544" s="49"/>
      <c r="G3544" s="41" t="str">
        <f>IF(C3544="","",VLOOKUP(WEEKDAY(C3544),LIST!$A$15:$B$21,2,FALSE))</f>
        <v/>
      </c>
      <c r="H3544" s="42" t="str">
        <f>IF(B3544="","",IF(L3544=LIST!$A$80,LIST!$A$78,IF(L3544=LIST!$A$81,LIST!$A$78,IF(L3544=LIST!$A$82,LIST!$A$78,IF(IFERROR(VLOOKUP(B3544,'PHR (Project Hourly Rate)'!B:G,6,FALSE),LIST!$A$78)=0,LIST!$A$79,L3544)))))</f>
        <v/>
      </c>
      <c r="I3544" s="42" t="str">
        <f>IF(B3544="","",IF(L3544=LIST!$A$75,"",IF(K3544=LIST!$A$76,LIST!$A$76,IF(L3544=LIST!$A$77,"",IF(L3544=LIST!$A$78,"",IF(L3544=LIST!$A$80,"",IF(L3544=LIST!$A$72,"",IF(L3544=LIST!$A$73,"",IF(L3544=LIST!$A$81,"",IF(L3544=LIST!$A$82,"",IF(L3544=LIST!$A$79,"",IF(K3544=LIST!$A$75,LIST!$A$75,ROUND(J3544*L3544,2)))))))))))))</f>
        <v/>
      </c>
      <c r="J3544" s="43">
        <f>IF(D3544="",0,IF(K3544=LIST!$A$75,0,IF(K3544=LIST!$A$76,0,IF(K3544=LIST!$A$77,0,IF(K3544=LIST!$A$78,0,(MIN(D3544,8)-K3544))))))</f>
        <v>0</v>
      </c>
      <c r="K3544" s="185" t="str">
        <f>IF(D3544="","",IF('CLAIM FORM'!$M$7="",0,IF(L3544=LIST!$A$78,0,IF('CLAIM FORM'!$M$7="R&amp;D",0,IF(E3544="",LIST!$A$75,IF(F3544=LIST!$F$30,0,IFERROR(((VLOOKUP(E3544,'TRAINING CODE'!B:D,3,FALSE)*MIN(D3544,8))),LIST!$A$76)))))))</f>
        <v/>
      </c>
      <c r="L3544" s="183" t="str">
        <f>IF(B3544="","",IF('CLAIM FORM'!$M$7="",LIST!$A$77,IFERROR(VLOOKUP(B3544,'PHR (Project Hourly Rate)'!B:G,6,FALSE),LIST!$A$78)))</f>
        <v/>
      </c>
    </row>
    <row r="3545" spans="1:12" ht="36" customHeight="1">
      <c r="A3545" s="184">
        <v>3543</v>
      </c>
      <c r="B3545" s="46"/>
      <c r="C3545" s="47"/>
      <c r="D3545" s="48"/>
      <c r="E3545" s="49"/>
      <c r="F3545" s="49"/>
      <c r="G3545" s="41" t="str">
        <f>IF(C3545="","",VLOOKUP(WEEKDAY(C3545),LIST!$A$15:$B$21,2,FALSE))</f>
        <v/>
      </c>
      <c r="H3545" s="42" t="str">
        <f>IF(B3545="","",IF(L3545=LIST!$A$80,LIST!$A$78,IF(L3545=LIST!$A$81,LIST!$A$78,IF(L3545=LIST!$A$82,LIST!$A$78,IF(IFERROR(VLOOKUP(B3545,'PHR (Project Hourly Rate)'!B:G,6,FALSE),LIST!$A$78)=0,LIST!$A$79,L3545)))))</f>
        <v/>
      </c>
      <c r="I3545" s="42" t="str">
        <f>IF(B3545="","",IF(L3545=LIST!$A$75,"",IF(K3545=LIST!$A$76,LIST!$A$76,IF(L3545=LIST!$A$77,"",IF(L3545=LIST!$A$78,"",IF(L3545=LIST!$A$80,"",IF(L3545=LIST!$A$72,"",IF(L3545=LIST!$A$73,"",IF(L3545=LIST!$A$81,"",IF(L3545=LIST!$A$82,"",IF(L3545=LIST!$A$79,"",IF(K3545=LIST!$A$75,LIST!$A$75,ROUND(J3545*L3545,2)))))))))))))</f>
        <v/>
      </c>
      <c r="J3545" s="43">
        <f>IF(D3545="",0,IF(K3545=LIST!$A$75,0,IF(K3545=LIST!$A$76,0,IF(K3545=LIST!$A$77,0,IF(K3545=LIST!$A$78,0,(MIN(D3545,8)-K3545))))))</f>
        <v>0</v>
      </c>
      <c r="K3545" s="185" t="str">
        <f>IF(D3545="","",IF('CLAIM FORM'!$M$7="",0,IF(L3545=LIST!$A$78,0,IF('CLAIM FORM'!$M$7="R&amp;D",0,IF(E3545="",LIST!$A$75,IF(F3545=LIST!$F$30,0,IFERROR(((VLOOKUP(E3545,'TRAINING CODE'!B:D,3,FALSE)*MIN(D3545,8))),LIST!$A$76)))))))</f>
        <v/>
      </c>
      <c r="L3545" s="183" t="str">
        <f>IF(B3545="","",IF('CLAIM FORM'!$M$7="",LIST!$A$77,IFERROR(VLOOKUP(B3545,'PHR (Project Hourly Rate)'!B:G,6,FALSE),LIST!$A$78)))</f>
        <v/>
      </c>
    </row>
    <row r="3546" spans="1:12" ht="36" customHeight="1">
      <c r="A3546" s="184">
        <v>3544</v>
      </c>
      <c r="B3546" s="46"/>
      <c r="C3546" s="47"/>
      <c r="D3546" s="48"/>
      <c r="E3546" s="49"/>
      <c r="F3546" s="49"/>
      <c r="G3546" s="41" t="str">
        <f>IF(C3546="","",VLOOKUP(WEEKDAY(C3546),LIST!$A$15:$B$21,2,FALSE))</f>
        <v/>
      </c>
      <c r="H3546" s="42" t="str">
        <f>IF(B3546="","",IF(L3546=LIST!$A$80,LIST!$A$78,IF(L3546=LIST!$A$81,LIST!$A$78,IF(L3546=LIST!$A$82,LIST!$A$78,IF(IFERROR(VLOOKUP(B3546,'PHR (Project Hourly Rate)'!B:G,6,FALSE),LIST!$A$78)=0,LIST!$A$79,L3546)))))</f>
        <v/>
      </c>
      <c r="I3546" s="42" t="str">
        <f>IF(B3546="","",IF(L3546=LIST!$A$75,"",IF(K3546=LIST!$A$76,LIST!$A$76,IF(L3546=LIST!$A$77,"",IF(L3546=LIST!$A$78,"",IF(L3546=LIST!$A$80,"",IF(L3546=LIST!$A$72,"",IF(L3546=LIST!$A$73,"",IF(L3546=LIST!$A$81,"",IF(L3546=LIST!$A$82,"",IF(L3546=LIST!$A$79,"",IF(K3546=LIST!$A$75,LIST!$A$75,ROUND(J3546*L3546,2)))))))))))))</f>
        <v/>
      </c>
      <c r="J3546" s="43">
        <f>IF(D3546="",0,IF(K3546=LIST!$A$75,0,IF(K3546=LIST!$A$76,0,IF(K3546=LIST!$A$77,0,IF(K3546=LIST!$A$78,0,(MIN(D3546,8)-K3546))))))</f>
        <v>0</v>
      </c>
      <c r="K3546" s="185" t="str">
        <f>IF(D3546="","",IF('CLAIM FORM'!$M$7="",0,IF(L3546=LIST!$A$78,0,IF('CLAIM FORM'!$M$7="R&amp;D",0,IF(E3546="",LIST!$A$75,IF(F3546=LIST!$F$30,0,IFERROR(((VLOOKUP(E3546,'TRAINING CODE'!B:D,3,FALSE)*MIN(D3546,8))),LIST!$A$76)))))))</f>
        <v/>
      </c>
      <c r="L3546" s="183" t="str">
        <f>IF(B3546="","",IF('CLAIM FORM'!$M$7="",LIST!$A$77,IFERROR(VLOOKUP(B3546,'PHR (Project Hourly Rate)'!B:G,6,FALSE),LIST!$A$78)))</f>
        <v/>
      </c>
    </row>
    <row r="3547" spans="1:12" ht="36" customHeight="1">
      <c r="A3547" s="184">
        <v>3545</v>
      </c>
      <c r="B3547" s="46"/>
      <c r="C3547" s="47"/>
      <c r="D3547" s="48"/>
      <c r="E3547" s="49"/>
      <c r="F3547" s="49"/>
      <c r="G3547" s="41" t="str">
        <f>IF(C3547="","",VLOOKUP(WEEKDAY(C3547),LIST!$A$15:$B$21,2,FALSE))</f>
        <v/>
      </c>
      <c r="H3547" s="42" t="str">
        <f>IF(B3547="","",IF(L3547=LIST!$A$80,LIST!$A$78,IF(L3547=LIST!$A$81,LIST!$A$78,IF(L3547=LIST!$A$82,LIST!$A$78,IF(IFERROR(VLOOKUP(B3547,'PHR (Project Hourly Rate)'!B:G,6,FALSE),LIST!$A$78)=0,LIST!$A$79,L3547)))))</f>
        <v/>
      </c>
      <c r="I3547" s="42" t="str">
        <f>IF(B3547="","",IF(L3547=LIST!$A$75,"",IF(K3547=LIST!$A$76,LIST!$A$76,IF(L3547=LIST!$A$77,"",IF(L3547=LIST!$A$78,"",IF(L3547=LIST!$A$80,"",IF(L3547=LIST!$A$72,"",IF(L3547=LIST!$A$73,"",IF(L3547=LIST!$A$81,"",IF(L3547=LIST!$A$82,"",IF(L3547=LIST!$A$79,"",IF(K3547=LIST!$A$75,LIST!$A$75,ROUND(J3547*L3547,2)))))))))))))</f>
        <v/>
      </c>
      <c r="J3547" s="43">
        <f>IF(D3547="",0,IF(K3547=LIST!$A$75,0,IF(K3547=LIST!$A$76,0,IF(K3547=LIST!$A$77,0,IF(K3547=LIST!$A$78,0,(MIN(D3547,8)-K3547))))))</f>
        <v>0</v>
      </c>
      <c r="K3547" s="185" t="str">
        <f>IF(D3547="","",IF('CLAIM FORM'!$M$7="",0,IF(L3547=LIST!$A$78,0,IF('CLAIM FORM'!$M$7="R&amp;D",0,IF(E3547="",LIST!$A$75,IF(F3547=LIST!$F$30,0,IFERROR(((VLOOKUP(E3547,'TRAINING CODE'!B:D,3,FALSE)*MIN(D3547,8))),LIST!$A$76)))))))</f>
        <v/>
      </c>
      <c r="L3547" s="183" t="str">
        <f>IF(B3547="","",IF('CLAIM FORM'!$M$7="",LIST!$A$77,IFERROR(VLOOKUP(B3547,'PHR (Project Hourly Rate)'!B:G,6,FALSE),LIST!$A$78)))</f>
        <v/>
      </c>
    </row>
    <row r="3548" spans="1:12" ht="36" customHeight="1">
      <c r="A3548" s="184">
        <v>3546</v>
      </c>
      <c r="B3548" s="46"/>
      <c r="C3548" s="47"/>
      <c r="D3548" s="48"/>
      <c r="E3548" s="49"/>
      <c r="F3548" s="49"/>
      <c r="G3548" s="41" t="str">
        <f>IF(C3548="","",VLOOKUP(WEEKDAY(C3548),LIST!$A$15:$B$21,2,FALSE))</f>
        <v/>
      </c>
      <c r="H3548" s="42" t="str">
        <f>IF(B3548="","",IF(L3548=LIST!$A$80,LIST!$A$78,IF(L3548=LIST!$A$81,LIST!$A$78,IF(L3548=LIST!$A$82,LIST!$A$78,IF(IFERROR(VLOOKUP(B3548,'PHR (Project Hourly Rate)'!B:G,6,FALSE),LIST!$A$78)=0,LIST!$A$79,L3548)))))</f>
        <v/>
      </c>
      <c r="I3548" s="42" t="str">
        <f>IF(B3548="","",IF(L3548=LIST!$A$75,"",IF(K3548=LIST!$A$76,LIST!$A$76,IF(L3548=LIST!$A$77,"",IF(L3548=LIST!$A$78,"",IF(L3548=LIST!$A$80,"",IF(L3548=LIST!$A$72,"",IF(L3548=LIST!$A$73,"",IF(L3548=LIST!$A$81,"",IF(L3548=LIST!$A$82,"",IF(L3548=LIST!$A$79,"",IF(K3548=LIST!$A$75,LIST!$A$75,ROUND(J3548*L3548,2)))))))))))))</f>
        <v/>
      </c>
      <c r="J3548" s="43">
        <f>IF(D3548="",0,IF(K3548=LIST!$A$75,0,IF(K3548=LIST!$A$76,0,IF(K3548=LIST!$A$77,0,IF(K3548=LIST!$A$78,0,(MIN(D3548,8)-K3548))))))</f>
        <v>0</v>
      </c>
      <c r="K3548" s="185" t="str">
        <f>IF(D3548="","",IF('CLAIM FORM'!$M$7="",0,IF(L3548=LIST!$A$78,0,IF('CLAIM FORM'!$M$7="R&amp;D",0,IF(E3548="",LIST!$A$75,IF(F3548=LIST!$F$30,0,IFERROR(((VLOOKUP(E3548,'TRAINING CODE'!B:D,3,FALSE)*MIN(D3548,8))),LIST!$A$76)))))))</f>
        <v/>
      </c>
      <c r="L3548" s="183" t="str">
        <f>IF(B3548="","",IF('CLAIM FORM'!$M$7="",LIST!$A$77,IFERROR(VLOOKUP(B3548,'PHR (Project Hourly Rate)'!B:G,6,FALSE),LIST!$A$78)))</f>
        <v/>
      </c>
    </row>
    <row r="3549" spans="1:12" ht="36" customHeight="1">
      <c r="A3549" s="184">
        <v>3547</v>
      </c>
      <c r="B3549" s="46"/>
      <c r="C3549" s="47"/>
      <c r="D3549" s="48"/>
      <c r="E3549" s="49"/>
      <c r="F3549" s="49"/>
      <c r="G3549" s="41" t="str">
        <f>IF(C3549="","",VLOOKUP(WEEKDAY(C3549),LIST!$A$15:$B$21,2,FALSE))</f>
        <v/>
      </c>
      <c r="H3549" s="42" t="str">
        <f>IF(B3549="","",IF(L3549=LIST!$A$80,LIST!$A$78,IF(L3549=LIST!$A$81,LIST!$A$78,IF(L3549=LIST!$A$82,LIST!$A$78,IF(IFERROR(VLOOKUP(B3549,'PHR (Project Hourly Rate)'!B:G,6,FALSE),LIST!$A$78)=0,LIST!$A$79,L3549)))))</f>
        <v/>
      </c>
      <c r="I3549" s="42" t="str">
        <f>IF(B3549="","",IF(L3549=LIST!$A$75,"",IF(K3549=LIST!$A$76,LIST!$A$76,IF(L3549=LIST!$A$77,"",IF(L3549=LIST!$A$78,"",IF(L3549=LIST!$A$80,"",IF(L3549=LIST!$A$72,"",IF(L3549=LIST!$A$73,"",IF(L3549=LIST!$A$81,"",IF(L3549=LIST!$A$82,"",IF(L3549=LIST!$A$79,"",IF(K3549=LIST!$A$75,LIST!$A$75,ROUND(J3549*L3549,2)))))))))))))</f>
        <v/>
      </c>
      <c r="J3549" s="43">
        <f>IF(D3549="",0,IF(K3549=LIST!$A$75,0,IF(K3549=LIST!$A$76,0,IF(K3549=LIST!$A$77,0,IF(K3549=LIST!$A$78,0,(MIN(D3549,8)-K3549))))))</f>
        <v>0</v>
      </c>
      <c r="K3549" s="185" t="str">
        <f>IF(D3549="","",IF('CLAIM FORM'!$M$7="",0,IF(L3549=LIST!$A$78,0,IF('CLAIM FORM'!$M$7="R&amp;D",0,IF(E3549="",LIST!$A$75,IF(F3549=LIST!$F$30,0,IFERROR(((VLOOKUP(E3549,'TRAINING CODE'!B:D,3,FALSE)*MIN(D3549,8))),LIST!$A$76)))))))</f>
        <v/>
      </c>
      <c r="L3549" s="183" t="str">
        <f>IF(B3549="","",IF('CLAIM FORM'!$M$7="",LIST!$A$77,IFERROR(VLOOKUP(B3549,'PHR (Project Hourly Rate)'!B:G,6,FALSE),LIST!$A$78)))</f>
        <v/>
      </c>
    </row>
    <row r="3550" spans="1:12" ht="36" customHeight="1">
      <c r="A3550" s="184">
        <v>3548</v>
      </c>
      <c r="B3550" s="46"/>
      <c r="C3550" s="47"/>
      <c r="D3550" s="48"/>
      <c r="E3550" s="49"/>
      <c r="F3550" s="49"/>
      <c r="G3550" s="41" t="str">
        <f>IF(C3550="","",VLOOKUP(WEEKDAY(C3550),LIST!$A$15:$B$21,2,FALSE))</f>
        <v/>
      </c>
      <c r="H3550" s="42" t="str">
        <f>IF(B3550="","",IF(L3550=LIST!$A$80,LIST!$A$78,IF(L3550=LIST!$A$81,LIST!$A$78,IF(L3550=LIST!$A$82,LIST!$A$78,IF(IFERROR(VLOOKUP(B3550,'PHR (Project Hourly Rate)'!B:G,6,FALSE),LIST!$A$78)=0,LIST!$A$79,L3550)))))</f>
        <v/>
      </c>
      <c r="I3550" s="42" t="str">
        <f>IF(B3550="","",IF(L3550=LIST!$A$75,"",IF(K3550=LIST!$A$76,LIST!$A$76,IF(L3550=LIST!$A$77,"",IF(L3550=LIST!$A$78,"",IF(L3550=LIST!$A$80,"",IF(L3550=LIST!$A$72,"",IF(L3550=LIST!$A$73,"",IF(L3550=LIST!$A$81,"",IF(L3550=LIST!$A$82,"",IF(L3550=LIST!$A$79,"",IF(K3550=LIST!$A$75,LIST!$A$75,ROUND(J3550*L3550,2)))))))))))))</f>
        <v/>
      </c>
      <c r="J3550" s="43">
        <f>IF(D3550="",0,IF(K3550=LIST!$A$75,0,IF(K3550=LIST!$A$76,0,IF(K3550=LIST!$A$77,0,IF(K3550=LIST!$A$78,0,(MIN(D3550,8)-K3550))))))</f>
        <v>0</v>
      </c>
      <c r="K3550" s="185" t="str">
        <f>IF(D3550="","",IF('CLAIM FORM'!$M$7="",0,IF(L3550=LIST!$A$78,0,IF('CLAIM FORM'!$M$7="R&amp;D",0,IF(E3550="",LIST!$A$75,IF(F3550=LIST!$F$30,0,IFERROR(((VLOOKUP(E3550,'TRAINING CODE'!B:D,3,FALSE)*MIN(D3550,8))),LIST!$A$76)))))))</f>
        <v/>
      </c>
      <c r="L3550" s="183" t="str">
        <f>IF(B3550="","",IF('CLAIM FORM'!$M$7="",LIST!$A$77,IFERROR(VLOOKUP(B3550,'PHR (Project Hourly Rate)'!B:G,6,FALSE),LIST!$A$78)))</f>
        <v/>
      </c>
    </row>
    <row r="3551" spans="1:12" ht="36" customHeight="1">
      <c r="A3551" s="184">
        <v>3549</v>
      </c>
      <c r="B3551" s="46"/>
      <c r="C3551" s="47"/>
      <c r="D3551" s="48"/>
      <c r="E3551" s="49"/>
      <c r="F3551" s="49"/>
      <c r="G3551" s="41" t="str">
        <f>IF(C3551="","",VLOOKUP(WEEKDAY(C3551),LIST!$A$15:$B$21,2,FALSE))</f>
        <v/>
      </c>
      <c r="H3551" s="42" t="str">
        <f>IF(B3551="","",IF(L3551=LIST!$A$80,LIST!$A$78,IF(L3551=LIST!$A$81,LIST!$A$78,IF(L3551=LIST!$A$82,LIST!$A$78,IF(IFERROR(VLOOKUP(B3551,'PHR (Project Hourly Rate)'!B:G,6,FALSE),LIST!$A$78)=0,LIST!$A$79,L3551)))))</f>
        <v/>
      </c>
      <c r="I3551" s="42" t="str">
        <f>IF(B3551="","",IF(L3551=LIST!$A$75,"",IF(K3551=LIST!$A$76,LIST!$A$76,IF(L3551=LIST!$A$77,"",IF(L3551=LIST!$A$78,"",IF(L3551=LIST!$A$80,"",IF(L3551=LIST!$A$72,"",IF(L3551=LIST!$A$73,"",IF(L3551=LIST!$A$81,"",IF(L3551=LIST!$A$82,"",IF(L3551=LIST!$A$79,"",IF(K3551=LIST!$A$75,LIST!$A$75,ROUND(J3551*L3551,2)))))))))))))</f>
        <v/>
      </c>
      <c r="J3551" s="43">
        <f>IF(D3551="",0,IF(K3551=LIST!$A$75,0,IF(K3551=LIST!$A$76,0,IF(K3551=LIST!$A$77,0,IF(K3551=LIST!$A$78,0,(MIN(D3551,8)-K3551))))))</f>
        <v>0</v>
      </c>
      <c r="K3551" s="185" t="str">
        <f>IF(D3551="","",IF('CLAIM FORM'!$M$7="",0,IF(L3551=LIST!$A$78,0,IF('CLAIM FORM'!$M$7="R&amp;D",0,IF(E3551="",LIST!$A$75,IF(F3551=LIST!$F$30,0,IFERROR(((VLOOKUP(E3551,'TRAINING CODE'!B:D,3,FALSE)*MIN(D3551,8))),LIST!$A$76)))))))</f>
        <v/>
      </c>
      <c r="L3551" s="183" t="str">
        <f>IF(B3551="","",IF('CLAIM FORM'!$M$7="",LIST!$A$77,IFERROR(VLOOKUP(B3551,'PHR (Project Hourly Rate)'!B:G,6,FALSE),LIST!$A$78)))</f>
        <v/>
      </c>
    </row>
    <row r="3552" spans="1:12" ht="36" customHeight="1">
      <c r="A3552" s="184">
        <v>3550</v>
      </c>
      <c r="B3552" s="46"/>
      <c r="C3552" s="47"/>
      <c r="D3552" s="48"/>
      <c r="E3552" s="49"/>
      <c r="F3552" s="49"/>
      <c r="G3552" s="41" t="str">
        <f>IF(C3552="","",VLOOKUP(WEEKDAY(C3552),LIST!$A$15:$B$21,2,FALSE))</f>
        <v/>
      </c>
      <c r="H3552" s="42" t="str">
        <f>IF(B3552="","",IF(L3552=LIST!$A$80,LIST!$A$78,IF(L3552=LIST!$A$81,LIST!$A$78,IF(L3552=LIST!$A$82,LIST!$A$78,IF(IFERROR(VLOOKUP(B3552,'PHR (Project Hourly Rate)'!B:G,6,FALSE),LIST!$A$78)=0,LIST!$A$79,L3552)))))</f>
        <v/>
      </c>
      <c r="I3552" s="42" t="str">
        <f>IF(B3552="","",IF(L3552=LIST!$A$75,"",IF(K3552=LIST!$A$76,LIST!$A$76,IF(L3552=LIST!$A$77,"",IF(L3552=LIST!$A$78,"",IF(L3552=LIST!$A$80,"",IF(L3552=LIST!$A$72,"",IF(L3552=LIST!$A$73,"",IF(L3552=LIST!$A$81,"",IF(L3552=LIST!$A$82,"",IF(L3552=LIST!$A$79,"",IF(K3552=LIST!$A$75,LIST!$A$75,ROUND(J3552*L3552,2)))))))))))))</f>
        <v/>
      </c>
      <c r="J3552" s="43">
        <f>IF(D3552="",0,IF(K3552=LIST!$A$75,0,IF(K3552=LIST!$A$76,0,IF(K3552=LIST!$A$77,0,IF(K3552=LIST!$A$78,0,(MIN(D3552,8)-K3552))))))</f>
        <v>0</v>
      </c>
      <c r="K3552" s="185" t="str">
        <f>IF(D3552="","",IF('CLAIM FORM'!$M$7="",0,IF(L3552=LIST!$A$78,0,IF('CLAIM FORM'!$M$7="R&amp;D",0,IF(E3552="",LIST!$A$75,IF(F3552=LIST!$F$30,0,IFERROR(((VLOOKUP(E3552,'TRAINING CODE'!B:D,3,FALSE)*MIN(D3552,8))),LIST!$A$76)))))))</f>
        <v/>
      </c>
      <c r="L3552" s="183" t="str">
        <f>IF(B3552="","",IF('CLAIM FORM'!$M$7="",LIST!$A$77,IFERROR(VLOOKUP(B3552,'PHR (Project Hourly Rate)'!B:G,6,FALSE),LIST!$A$78)))</f>
        <v/>
      </c>
    </row>
    <row r="3553" spans="1:12" ht="36" customHeight="1">
      <c r="A3553" s="184">
        <v>3551</v>
      </c>
      <c r="B3553" s="46"/>
      <c r="C3553" s="47"/>
      <c r="D3553" s="48"/>
      <c r="E3553" s="49"/>
      <c r="F3553" s="49"/>
      <c r="G3553" s="41" t="str">
        <f>IF(C3553="","",VLOOKUP(WEEKDAY(C3553),LIST!$A$15:$B$21,2,FALSE))</f>
        <v/>
      </c>
      <c r="H3553" s="42" t="str">
        <f>IF(B3553="","",IF(L3553=LIST!$A$80,LIST!$A$78,IF(L3553=LIST!$A$81,LIST!$A$78,IF(L3553=LIST!$A$82,LIST!$A$78,IF(IFERROR(VLOOKUP(B3553,'PHR (Project Hourly Rate)'!B:G,6,FALSE),LIST!$A$78)=0,LIST!$A$79,L3553)))))</f>
        <v/>
      </c>
      <c r="I3553" s="42" t="str">
        <f>IF(B3553="","",IF(L3553=LIST!$A$75,"",IF(K3553=LIST!$A$76,LIST!$A$76,IF(L3553=LIST!$A$77,"",IF(L3553=LIST!$A$78,"",IF(L3553=LIST!$A$80,"",IF(L3553=LIST!$A$72,"",IF(L3553=LIST!$A$73,"",IF(L3553=LIST!$A$81,"",IF(L3553=LIST!$A$82,"",IF(L3553=LIST!$A$79,"",IF(K3553=LIST!$A$75,LIST!$A$75,ROUND(J3553*L3553,2)))))))))))))</f>
        <v/>
      </c>
      <c r="J3553" s="43">
        <f>IF(D3553="",0,IF(K3553=LIST!$A$75,0,IF(K3553=LIST!$A$76,0,IF(K3553=LIST!$A$77,0,IF(K3553=LIST!$A$78,0,(MIN(D3553,8)-K3553))))))</f>
        <v>0</v>
      </c>
      <c r="K3553" s="185" t="str">
        <f>IF(D3553="","",IF('CLAIM FORM'!$M$7="",0,IF(L3553=LIST!$A$78,0,IF('CLAIM FORM'!$M$7="R&amp;D",0,IF(E3553="",LIST!$A$75,IF(F3553=LIST!$F$30,0,IFERROR(((VLOOKUP(E3553,'TRAINING CODE'!B:D,3,FALSE)*MIN(D3553,8))),LIST!$A$76)))))))</f>
        <v/>
      </c>
      <c r="L3553" s="183" t="str">
        <f>IF(B3553="","",IF('CLAIM FORM'!$M$7="",LIST!$A$77,IFERROR(VLOOKUP(B3553,'PHR (Project Hourly Rate)'!B:G,6,FALSE),LIST!$A$78)))</f>
        <v/>
      </c>
    </row>
    <row r="3554" spans="1:12" ht="36" customHeight="1">
      <c r="A3554" s="184">
        <v>3552</v>
      </c>
      <c r="B3554" s="46"/>
      <c r="C3554" s="47"/>
      <c r="D3554" s="48"/>
      <c r="E3554" s="49"/>
      <c r="F3554" s="49"/>
      <c r="G3554" s="41" t="str">
        <f>IF(C3554="","",VLOOKUP(WEEKDAY(C3554),LIST!$A$15:$B$21,2,FALSE))</f>
        <v/>
      </c>
      <c r="H3554" s="42" t="str">
        <f>IF(B3554="","",IF(L3554=LIST!$A$80,LIST!$A$78,IF(L3554=LIST!$A$81,LIST!$A$78,IF(L3554=LIST!$A$82,LIST!$A$78,IF(IFERROR(VLOOKUP(B3554,'PHR (Project Hourly Rate)'!B:G,6,FALSE),LIST!$A$78)=0,LIST!$A$79,L3554)))))</f>
        <v/>
      </c>
      <c r="I3554" s="42" t="str">
        <f>IF(B3554="","",IF(L3554=LIST!$A$75,"",IF(K3554=LIST!$A$76,LIST!$A$76,IF(L3554=LIST!$A$77,"",IF(L3554=LIST!$A$78,"",IF(L3554=LIST!$A$80,"",IF(L3554=LIST!$A$72,"",IF(L3554=LIST!$A$73,"",IF(L3554=LIST!$A$81,"",IF(L3554=LIST!$A$82,"",IF(L3554=LIST!$A$79,"",IF(K3554=LIST!$A$75,LIST!$A$75,ROUND(J3554*L3554,2)))))))))))))</f>
        <v/>
      </c>
      <c r="J3554" s="43">
        <f>IF(D3554="",0,IF(K3554=LIST!$A$75,0,IF(K3554=LIST!$A$76,0,IF(K3554=LIST!$A$77,0,IF(K3554=LIST!$A$78,0,(MIN(D3554,8)-K3554))))))</f>
        <v>0</v>
      </c>
      <c r="K3554" s="185" t="str">
        <f>IF(D3554="","",IF('CLAIM FORM'!$M$7="",0,IF(L3554=LIST!$A$78,0,IF('CLAIM FORM'!$M$7="R&amp;D",0,IF(E3554="",LIST!$A$75,IF(F3554=LIST!$F$30,0,IFERROR(((VLOOKUP(E3554,'TRAINING CODE'!B:D,3,FALSE)*MIN(D3554,8))),LIST!$A$76)))))))</f>
        <v/>
      </c>
      <c r="L3554" s="183" t="str">
        <f>IF(B3554="","",IF('CLAIM FORM'!$M$7="",LIST!$A$77,IFERROR(VLOOKUP(B3554,'PHR (Project Hourly Rate)'!B:G,6,FALSE),LIST!$A$78)))</f>
        <v/>
      </c>
    </row>
    <row r="3555" spans="1:12" ht="36" customHeight="1">
      <c r="A3555" s="184">
        <v>3553</v>
      </c>
      <c r="B3555" s="46"/>
      <c r="C3555" s="47"/>
      <c r="D3555" s="48"/>
      <c r="E3555" s="49"/>
      <c r="F3555" s="49"/>
      <c r="G3555" s="41" t="str">
        <f>IF(C3555="","",VLOOKUP(WEEKDAY(C3555),LIST!$A$15:$B$21,2,FALSE))</f>
        <v/>
      </c>
      <c r="H3555" s="42" t="str">
        <f>IF(B3555="","",IF(L3555=LIST!$A$80,LIST!$A$78,IF(L3555=LIST!$A$81,LIST!$A$78,IF(L3555=LIST!$A$82,LIST!$A$78,IF(IFERROR(VLOOKUP(B3555,'PHR (Project Hourly Rate)'!B:G,6,FALSE),LIST!$A$78)=0,LIST!$A$79,L3555)))))</f>
        <v/>
      </c>
      <c r="I3555" s="42" t="str">
        <f>IF(B3555="","",IF(L3555=LIST!$A$75,"",IF(K3555=LIST!$A$76,LIST!$A$76,IF(L3555=LIST!$A$77,"",IF(L3555=LIST!$A$78,"",IF(L3555=LIST!$A$80,"",IF(L3555=LIST!$A$72,"",IF(L3555=LIST!$A$73,"",IF(L3555=LIST!$A$81,"",IF(L3555=LIST!$A$82,"",IF(L3555=LIST!$A$79,"",IF(K3555=LIST!$A$75,LIST!$A$75,ROUND(J3555*L3555,2)))))))))))))</f>
        <v/>
      </c>
      <c r="J3555" s="43">
        <f>IF(D3555="",0,IF(K3555=LIST!$A$75,0,IF(K3555=LIST!$A$76,0,IF(K3555=LIST!$A$77,0,IF(K3555=LIST!$A$78,0,(MIN(D3555,8)-K3555))))))</f>
        <v>0</v>
      </c>
      <c r="K3555" s="185" t="str">
        <f>IF(D3555="","",IF('CLAIM FORM'!$M$7="",0,IF(L3555=LIST!$A$78,0,IF('CLAIM FORM'!$M$7="R&amp;D",0,IF(E3555="",LIST!$A$75,IF(F3555=LIST!$F$30,0,IFERROR(((VLOOKUP(E3555,'TRAINING CODE'!B:D,3,FALSE)*MIN(D3555,8))),LIST!$A$76)))))))</f>
        <v/>
      </c>
      <c r="L3555" s="183" t="str">
        <f>IF(B3555="","",IF('CLAIM FORM'!$M$7="",LIST!$A$77,IFERROR(VLOOKUP(B3555,'PHR (Project Hourly Rate)'!B:G,6,FALSE),LIST!$A$78)))</f>
        <v/>
      </c>
    </row>
    <row r="3556" spans="1:12" ht="36" customHeight="1">
      <c r="A3556" s="184">
        <v>3554</v>
      </c>
      <c r="B3556" s="46"/>
      <c r="C3556" s="47"/>
      <c r="D3556" s="48"/>
      <c r="E3556" s="49"/>
      <c r="F3556" s="49"/>
      <c r="G3556" s="41" t="str">
        <f>IF(C3556="","",VLOOKUP(WEEKDAY(C3556),LIST!$A$15:$B$21,2,FALSE))</f>
        <v/>
      </c>
      <c r="H3556" s="42" t="str">
        <f>IF(B3556="","",IF(L3556=LIST!$A$80,LIST!$A$78,IF(L3556=LIST!$A$81,LIST!$A$78,IF(L3556=LIST!$A$82,LIST!$A$78,IF(IFERROR(VLOOKUP(B3556,'PHR (Project Hourly Rate)'!B:G,6,FALSE),LIST!$A$78)=0,LIST!$A$79,L3556)))))</f>
        <v/>
      </c>
      <c r="I3556" s="42" t="str">
        <f>IF(B3556="","",IF(L3556=LIST!$A$75,"",IF(K3556=LIST!$A$76,LIST!$A$76,IF(L3556=LIST!$A$77,"",IF(L3556=LIST!$A$78,"",IF(L3556=LIST!$A$80,"",IF(L3556=LIST!$A$72,"",IF(L3556=LIST!$A$73,"",IF(L3556=LIST!$A$81,"",IF(L3556=LIST!$A$82,"",IF(L3556=LIST!$A$79,"",IF(K3556=LIST!$A$75,LIST!$A$75,ROUND(J3556*L3556,2)))))))))))))</f>
        <v/>
      </c>
      <c r="J3556" s="43">
        <f>IF(D3556="",0,IF(K3556=LIST!$A$75,0,IF(K3556=LIST!$A$76,0,IF(K3556=LIST!$A$77,0,IF(K3556=LIST!$A$78,0,(MIN(D3556,8)-K3556))))))</f>
        <v>0</v>
      </c>
      <c r="K3556" s="185" t="str">
        <f>IF(D3556="","",IF('CLAIM FORM'!$M$7="",0,IF(L3556=LIST!$A$78,0,IF('CLAIM FORM'!$M$7="R&amp;D",0,IF(E3556="",LIST!$A$75,IF(F3556=LIST!$F$30,0,IFERROR(((VLOOKUP(E3556,'TRAINING CODE'!B:D,3,FALSE)*MIN(D3556,8))),LIST!$A$76)))))))</f>
        <v/>
      </c>
      <c r="L3556" s="183" t="str">
        <f>IF(B3556="","",IF('CLAIM FORM'!$M$7="",LIST!$A$77,IFERROR(VLOOKUP(B3556,'PHR (Project Hourly Rate)'!B:G,6,FALSE),LIST!$A$78)))</f>
        <v/>
      </c>
    </row>
    <row r="3557" spans="1:12" ht="36" customHeight="1">
      <c r="A3557" s="184">
        <v>3555</v>
      </c>
      <c r="B3557" s="46"/>
      <c r="C3557" s="47"/>
      <c r="D3557" s="48"/>
      <c r="E3557" s="49"/>
      <c r="F3557" s="49"/>
      <c r="G3557" s="41" t="str">
        <f>IF(C3557="","",VLOOKUP(WEEKDAY(C3557),LIST!$A$15:$B$21,2,FALSE))</f>
        <v/>
      </c>
      <c r="H3557" s="42" t="str">
        <f>IF(B3557="","",IF(L3557=LIST!$A$80,LIST!$A$78,IF(L3557=LIST!$A$81,LIST!$A$78,IF(L3557=LIST!$A$82,LIST!$A$78,IF(IFERROR(VLOOKUP(B3557,'PHR (Project Hourly Rate)'!B:G,6,FALSE),LIST!$A$78)=0,LIST!$A$79,L3557)))))</f>
        <v/>
      </c>
      <c r="I3557" s="42" t="str">
        <f>IF(B3557="","",IF(L3557=LIST!$A$75,"",IF(K3557=LIST!$A$76,LIST!$A$76,IF(L3557=LIST!$A$77,"",IF(L3557=LIST!$A$78,"",IF(L3557=LIST!$A$80,"",IF(L3557=LIST!$A$72,"",IF(L3557=LIST!$A$73,"",IF(L3557=LIST!$A$81,"",IF(L3557=LIST!$A$82,"",IF(L3557=LIST!$A$79,"",IF(K3557=LIST!$A$75,LIST!$A$75,ROUND(J3557*L3557,2)))))))))))))</f>
        <v/>
      </c>
      <c r="J3557" s="43">
        <f>IF(D3557="",0,IF(K3557=LIST!$A$75,0,IF(K3557=LIST!$A$76,0,IF(K3557=LIST!$A$77,0,IF(K3557=LIST!$A$78,0,(MIN(D3557,8)-K3557))))))</f>
        <v>0</v>
      </c>
      <c r="K3557" s="185" t="str">
        <f>IF(D3557="","",IF('CLAIM FORM'!$M$7="",0,IF(L3557=LIST!$A$78,0,IF('CLAIM FORM'!$M$7="R&amp;D",0,IF(E3557="",LIST!$A$75,IF(F3557=LIST!$F$30,0,IFERROR(((VLOOKUP(E3557,'TRAINING CODE'!B:D,3,FALSE)*MIN(D3557,8))),LIST!$A$76)))))))</f>
        <v/>
      </c>
      <c r="L3557" s="183" t="str">
        <f>IF(B3557="","",IF('CLAIM FORM'!$M$7="",LIST!$A$77,IFERROR(VLOOKUP(B3557,'PHR (Project Hourly Rate)'!B:G,6,FALSE),LIST!$A$78)))</f>
        <v/>
      </c>
    </row>
    <row r="3558" spans="1:12" ht="36" customHeight="1">
      <c r="A3558" s="184">
        <v>3556</v>
      </c>
      <c r="B3558" s="46"/>
      <c r="C3558" s="47"/>
      <c r="D3558" s="48"/>
      <c r="E3558" s="49"/>
      <c r="F3558" s="49"/>
      <c r="G3558" s="41" t="str">
        <f>IF(C3558="","",VLOOKUP(WEEKDAY(C3558),LIST!$A$15:$B$21,2,FALSE))</f>
        <v/>
      </c>
      <c r="H3558" s="42" t="str">
        <f>IF(B3558="","",IF(L3558=LIST!$A$80,LIST!$A$78,IF(L3558=LIST!$A$81,LIST!$A$78,IF(L3558=LIST!$A$82,LIST!$A$78,IF(IFERROR(VLOOKUP(B3558,'PHR (Project Hourly Rate)'!B:G,6,FALSE),LIST!$A$78)=0,LIST!$A$79,L3558)))))</f>
        <v/>
      </c>
      <c r="I3558" s="42" t="str">
        <f>IF(B3558="","",IF(L3558=LIST!$A$75,"",IF(K3558=LIST!$A$76,LIST!$A$76,IF(L3558=LIST!$A$77,"",IF(L3558=LIST!$A$78,"",IF(L3558=LIST!$A$80,"",IF(L3558=LIST!$A$72,"",IF(L3558=LIST!$A$73,"",IF(L3558=LIST!$A$81,"",IF(L3558=LIST!$A$82,"",IF(L3558=LIST!$A$79,"",IF(K3558=LIST!$A$75,LIST!$A$75,ROUND(J3558*L3558,2)))))))))))))</f>
        <v/>
      </c>
      <c r="J3558" s="43">
        <f>IF(D3558="",0,IF(K3558=LIST!$A$75,0,IF(K3558=LIST!$A$76,0,IF(K3558=LIST!$A$77,0,IF(K3558=LIST!$A$78,0,(MIN(D3558,8)-K3558))))))</f>
        <v>0</v>
      </c>
      <c r="K3558" s="185" t="str">
        <f>IF(D3558="","",IF('CLAIM FORM'!$M$7="",0,IF(L3558=LIST!$A$78,0,IF('CLAIM FORM'!$M$7="R&amp;D",0,IF(E3558="",LIST!$A$75,IF(F3558=LIST!$F$30,0,IFERROR(((VLOOKUP(E3558,'TRAINING CODE'!B:D,3,FALSE)*MIN(D3558,8))),LIST!$A$76)))))))</f>
        <v/>
      </c>
      <c r="L3558" s="183" t="str">
        <f>IF(B3558="","",IF('CLAIM FORM'!$M$7="",LIST!$A$77,IFERROR(VLOOKUP(B3558,'PHR (Project Hourly Rate)'!B:G,6,FALSE),LIST!$A$78)))</f>
        <v/>
      </c>
    </row>
    <row r="3559" spans="1:12" ht="36" customHeight="1">
      <c r="A3559" s="184">
        <v>3557</v>
      </c>
      <c r="B3559" s="46"/>
      <c r="C3559" s="47"/>
      <c r="D3559" s="48"/>
      <c r="E3559" s="49"/>
      <c r="F3559" s="49"/>
      <c r="G3559" s="41" t="str">
        <f>IF(C3559="","",VLOOKUP(WEEKDAY(C3559),LIST!$A$15:$B$21,2,FALSE))</f>
        <v/>
      </c>
      <c r="H3559" s="42" t="str">
        <f>IF(B3559="","",IF(L3559=LIST!$A$80,LIST!$A$78,IF(L3559=LIST!$A$81,LIST!$A$78,IF(L3559=LIST!$A$82,LIST!$A$78,IF(IFERROR(VLOOKUP(B3559,'PHR (Project Hourly Rate)'!B:G,6,FALSE),LIST!$A$78)=0,LIST!$A$79,L3559)))))</f>
        <v/>
      </c>
      <c r="I3559" s="42" t="str">
        <f>IF(B3559="","",IF(L3559=LIST!$A$75,"",IF(K3559=LIST!$A$76,LIST!$A$76,IF(L3559=LIST!$A$77,"",IF(L3559=LIST!$A$78,"",IF(L3559=LIST!$A$80,"",IF(L3559=LIST!$A$72,"",IF(L3559=LIST!$A$73,"",IF(L3559=LIST!$A$81,"",IF(L3559=LIST!$A$82,"",IF(L3559=LIST!$A$79,"",IF(K3559=LIST!$A$75,LIST!$A$75,ROUND(J3559*L3559,2)))))))))))))</f>
        <v/>
      </c>
      <c r="J3559" s="43">
        <f>IF(D3559="",0,IF(K3559=LIST!$A$75,0,IF(K3559=LIST!$A$76,0,IF(K3559=LIST!$A$77,0,IF(K3559=LIST!$A$78,0,(MIN(D3559,8)-K3559))))))</f>
        <v>0</v>
      </c>
      <c r="K3559" s="185" t="str">
        <f>IF(D3559="","",IF('CLAIM FORM'!$M$7="",0,IF(L3559=LIST!$A$78,0,IF('CLAIM FORM'!$M$7="R&amp;D",0,IF(E3559="",LIST!$A$75,IF(F3559=LIST!$F$30,0,IFERROR(((VLOOKUP(E3559,'TRAINING CODE'!B:D,3,FALSE)*MIN(D3559,8))),LIST!$A$76)))))))</f>
        <v/>
      </c>
      <c r="L3559" s="183" t="str">
        <f>IF(B3559="","",IF('CLAIM FORM'!$M$7="",LIST!$A$77,IFERROR(VLOOKUP(B3559,'PHR (Project Hourly Rate)'!B:G,6,FALSE),LIST!$A$78)))</f>
        <v/>
      </c>
    </row>
    <row r="3560" spans="1:12" ht="36" customHeight="1">
      <c r="A3560" s="184">
        <v>3558</v>
      </c>
      <c r="B3560" s="46"/>
      <c r="C3560" s="47"/>
      <c r="D3560" s="48"/>
      <c r="E3560" s="49"/>
      <c r="F3560" s="49"/>
      <c r="G3560" s="41" t="str">
        <f>IF(C3560="","",VLOOKUP(WEEKDAY(C3560),LIST!$A$15:$B$21,2,FALSE))</f>
        <v/>
      </c>
      <c r="H3560" s="42" t="str">
        <f>IF(B3560="","",IF(L3560=LIST!$A$80,LIST!$A$78,IF(L3560=LIST!$A$81,LIST!$A$78,IF(L3560=LIST!$A$82,LIST!$A$78,IF(IFERROR(VLOOKUP(B3560,'PHR (Project Hourly Rate)'!B:G,6,FALSE),LIST!$A$78)=0,LIST!$A$79,L3560)))))</f>
        <v/>
      </c>
      <c r="I3560" s="42" t="str">
        <f>IF(B3560="","",IF(L3560=LIST!$A$75,"",IF(K3560=LIST!$A$76,LIST!$A$76,IF(L3560=LIST!$A$77,"",IF(L3560=LIST!$A$78,"",IF(L3560=LIST!$A$80,"",IF(L3560=LIST!$A$72,"",IF(L3560=LIST!$A$73,"",IF(L3560=LIST!$A$81,"",IF(L3560=LIST!$A$82,"",IF(L3560=LIST!$A$79,"",IF(K3560=LIST!$A$75,LIST!$A$75,ROUND(J3560*L3560,2)))))))))))))</f>
        <v/>
      </c>
      <c r="J3560" s="43">
        <f>IF(D3560="",0,IF(K3560=LIST!$A$75,0,IF(K3560=LIST!$A$76,0,IF(K3560=LIST!$A$77,0,IF(K3560=LIST!$A$78,0,(MIN(D3560,8)-K3560))))))</f>
        <v>0</v>
      </c>
      <c r="K3560" s="185" t="str">
        <f>IF(D3560="","",IF('CLAIM FORM'!$M$7="",0,IF(L3560=LIST!$A$78,0,IF('CLAIM FORM'!$M$7="R&amp;D",0,IF(E3560="",LIST!$A$75,IF(F3560=LIST!$F$30,0,IFERROR(((VLOOKUP(E3560,'TRAINING CODE'!B:D,3,FALSE)*MIN(D3560,8))),LIST!$A$76)))))))</f>
        <v/>
      </c>
      <c r="L3560" s="183" t="str">
        <f>IF(B3560="","",IF('CLAIM FORM'!$M$7="",LIST!$A$77,IFERROR(VLOOKUP(B3560,'PHR (Project Hourly Rate)'!B:G,6,FALSE),LIST!$A$78)))</f>
        <v/>
      </c>
    </row>
    <row r="3561" spans="1:12" ht="36" customHeight="1">
      <c r="A3561" s="184">
        <v>3559</v>
      </c>
      <c r="B3561" s="46"/>
      <c r="C3561" s="47"/>
      <c r="D3561" s="48"/>
      <c r="E3561" s="49"/>
      <c r="F3561" s="49"/>
      <c r="G3561" s="41" t="str">
        <f>IF(C3561="","",VLOOKUP(WEEKDAY(C3561),LIST!$A$15:$B$21,2,FALSE))</f>
        <v/>
      </c>
      <c r="H3561" s="42" t="str">
        <f>IF(B3561="","",IF(L3561=LIST!$A$80,LIST!$A$78,IF(L3561=LIST!$A$81,LIST!$A$78,IF(L3561=LIST!$A$82,LIST!$A$78,IF(IFERROR(VLOOKUP(B3561,'PHR (Project Hourly Rate)'!B:G,6,FALSE),LIST!$A$78)=0,LIST!$A$79,L3561)))))</f>
        <v/>
      </c>
      <c r="I3561" s="42" t="str">
        <f>IF(B3561="","",IF(L3561=LIST!$A$75,"",IF(K3561=LIST!$A$76,LIST!$A$76,IF(L3561=LIST!$A$77,"",IF(L3561=LIST!$A$78,"",IF(L3561=LIST!$A$80,"",IF(L3561=LIST!$A$72,"",IF(L3561=LIST!$A$73,"",IF(L3561=LIST!$A$81,"",IF(L3561=LIST!$A$82,"",IF(L3561=LIST!$A$79,"",IF(K3561=LIST!$A$75,LIST!$A$75,ROUND(J3561*L3561,2)))))))))))))</f>
        <v/>
      </c>
      <c r="J3561" s="43">
        <f>IF(D3561="",0,IF(K3561=LIST!$A$75,0,IF(K3561=LIST!$A$76,0,IF(K3561=LIST!$A$77,0,IF(K3561=LIST!$A$78,0,(MIN(D3561,8)-K3561))))))</f>
        <v>0</v>
      </c>
      <c r="K3561" s="185" t="str">
        <f>IF(D3561="","",IF('CLAIM FORM'!$M$7="",0,IF(L3561=LIST!$A$78,0,IF('CLAIM FORM'!$M$7="R&amp;D",0,IF(E3561="",LIST!$A$75,IF(F3561=LIST!$F$30,0,IFERROR(((VLOOKUP(E3561,'TRAINING CODE'!B:D,3,FALSE)*MIN(D3561,8))),LIST!$A$76)))))))</f>
        <v/>
      </c>
      <c r="L3561" s="183" t="str">
        <f>IF(B3561="","",IF('CLAIM FORM'!$M$7="",LIST!$A$77,IFERROR(VLOOKUP(B3561,'PHR (Project Hourly Rate)'!B:G,6,FALSE),LIST!$A$78)))</f>
        <v/>
      </c>
    </row>
    <row r="3562" spans="1:12" ht="36" customHeight="1">
      <c r="A3562" s="184">
        <v>3560</v>
      </c>
      <c r="B3562" s="46"/>
      <c r="C3562" s="47"/>
      <c r="D3562" s="48"/>
      <c r="E3562" s="49"/>
      <c r="F3562" s="49"/>
      <c r="G3562" s="41" t="str">
        <f>IF(C3562="","",VLOOKUP(WEEKDAY(C3562),LIST!$A$15:$B$21,2,FALSE))</f>
        <v/>
      </c>
      <c r="H3562" s="42" t="str">
        <f>IF(B3562="","",IF(L3562=LIST!$A$80,LIST!$A$78,IF(L3562=LIST!$A$81,LIST!$A$78,IF(L3562=LIST!$A$82,LIST!$A$78,IF(IFERROR(VLOOKUP(B3562,'PHR (Project Hourly Rate)'!B:G,6,FALSE),LIST!$A$78)=0,LIST!$A$79,L3562)))))</f>
        <v/>
      </c>
      <c r="I3562" s="42" t="str">
        <f>IF(B3562="","",IF(L3562=LIST!$A$75,"",IF(K3562=LIST!$A$76,LIST!$A$76,IF(L3562=LIST!$A$77,"",IF(L3562=LIST!$A$78,"",IF(L3562=LIST!$A$80,"",IF(L3562=LIST!$A$72,"",IF(L3562=LIST!$A$73,"",IF(L3562=LIST!$A$81,"",IF(L3562=LIST!$A$82,"",IF(L3562=LIST!$A$79,"",IF(K3562=LIST!$A$75,LIST!$A$75,ROUND(J3562*L3562,2)))))))))))))</f>
        <v/>
      </c>
      <c r="J3562" s="43">
        <f>IF(D3562="",0,IF(K3562=LIST!$A$75,0,IF(K3562=LIST!$A$76,0,IF(K3562=LIST!$A$77,0,IF(K3562=LIST!$A$78,0,(MIN(D3562,8)-K3562))))))</f>
        <v>0</v>
      </c>
      <c r="K3562" s="185" t="str">
        <f>IF(D3562="","",IF('CLAIM FORM'!$M$7="",0,IF(L3562=LIST!$A$78,0,IF('CLAIM FORM'!$M$7="R&amp;D",0,IF(E3562="",LIST!$A$75,IF(F3562=LIST!$F$30,0,IFERROR(((VLOOKUP(E3562,'TRAINING CODE'!B:D,3,FALSE)*MIN(D3562,8))),LIST!$A$76)))))))</f>
        <v/>
      </c>
      <c r="L3562" s="183" t="str">
        <f>IF(B3562="","",IF('CLAIM FORM'!$M$7="",LIST!$A$77,IFERROR(VLOOKUP(B3562,'PHR (Project Hourly Rate)'!B:G,6,FALSE),LIST!$A$78)))</f>
        <v/>
      </c>
    </row>
    <row r="3563" spans="1:12" ht="36" customHeight="1">
      <c r="A3563" s="184">
        <v>3561</v>
      </c>
      <c r="B3563" s="46"/>
      <c r="C3563" s="47"/>
      <c r="D3563" s="48"/>
      <c r="E3563" s="49"/>
      <c r="F3563" s="49"/>
      <c r="G3563" s="41" t="str">
        <f>IF(C3563="","",VLOOKUP(WEEKDAY(C3563),LIST!$A$15:$B$21,2,FALSE))</f>
        <v/>
      </c>
      <c r="H3563" s="42" t="str">
        <f>IF(B3563="","",IF(L3563=LIST!$A$80,LIST!$A$78,IF(L3563=LIST!$A$81,LIST!$A$78,IF(L3563=LIST!$A$82,LIST!$A$78,IF(IFERROR(VLOOKUP(B3563,'PHR (Project Hourly Rate)'!B:G,6,FALSE),LIST!$A$78)=0,LIST!$A$79,L3563)))))</f>
        <v/>
      </c>
      <c r="I3563" s="42" t="str">
        <f>IF(B3563="","",IF(L3563=LIST!$A$75,"",IF(K3563=LIST!$A$76,LIST!$A$76,IF(L3563=LIST!$A$77,"",IF(L3563=LIST!$A$78,"",IF(L3563=LIST!$A$80,"",IF(L3563=LIST!$A$72,"",IF(L3563=LIST!$A$73,"",IF(L3563=LIST!$A$81,"",IF(L3563=LIST!$A$82,"",IF(L3563=LIST!$A$79,"",IF(K3563=LIST!$A$75,LIST!$A$75,ROUND(J3563*L3563,2)))))))))))))</f>
        <v/>
      </c>
      <c r="J3563" s="43">
        <f>IF(D3563="",0,IF(K3563=LIST!$A$75,0,IF(K3563=LIST!$A$76,0,IF(K3563=LIST!$A$77,0,IF(K3563=LIST!$A$78,0,(MIN(D3563,8)-K3563))))))</f>
        <v>0</v>
      </c>
      <c r="K3563" s="185" t="str">
        <f>IF(D3563="","",IF('CLAIM FORM'!$M$7="",0,IF(L3563=LIST!$A$78,0,IF('CLAIM FORM'!$M$7="R&amp;D",0,IF(E3563="",LIST!$A$75,IF(F3563=LIST!$F$30,0,IFERROR(((VLOOKUP(E3563,'TRAINING CODE'!B:D,3,FALSE)*MIN(D3563,8))),LIST!$A$76)))))))</f>
        <v/>
      </c>
      <c r="L3563" s="183" t="str">
        <f>IF(B3563="","",IF('CLAIM FORM'!$M$7="",LIST!$A$77,IFERROR(VLOOKUP(B3563,'PHR (Project Hourly Rate)'!B:G,6,FALSE),LIST!$A$78)))</f>
        <v/>
      </c>
    </row>
    <row r="3564" spans="1:12" ht="36" customHeight="1">
      <c r="A3564" s="184">
        <v>3562</v>
      </c>
      <c r="B3564" s="46"/>
      <c r="C3564" s="47"/>
      <c r="D3564" s="48"/>
      <c r="E3564" s="49"/>
      <c r="F3564" s="49"/>
      <c r="G3564" s="41" t="str">
        <f>IF(C3564="","",VLOOKUP(WEEKDAY(C3564),LIST!$A$15:$B$21,2,FALSE))</f>
        <v/>
      </c>
      <c r="H3564" s="42" t="str">
        <f>IF(B3564="","",IF(L3564=LIST!$A$80,LIST!$A$78,IF(L3564=LIST!$A$81,LIST!$A$78,IF(L3564=LIST!$A$82,LIST!$A$78,IF(IFERROR(VLOOKUP(B3564,'PHR (Project Hourly Rate)'!B:G,6,FALSE),LIST!$A$78)=0,LIST!$A$79,L3564)))))</f>
        <v/>
      </c>
      <c r="I3564" s="42" t="str">
        <f>IF(B3564="","",IF(L3564=LIST!$A$75,"",IF(K3564=LIST!$A$76,LIST!$A$76,IF(L3564=LIST!$A$77,"",IF(L3564=LIST!$A$78,"",IF(L3564=LIST!$A$80,"",IF(L3564=LIST!$A$72,"",IF(L3564=LIST!$A$73,"",IF(L3564=LIST!$A$81,"",IF(L3564=LIST!$A$82,"",IF(L3564=LIST!$A$79,"",IF(K3564=LIST!$A$75,LIST!$A$75,ROUND(J3564*L3564,2)))))))))))))</f>
        <v/>
      </c>
      <c r="J3564" s="43">
        <f>IF(D3564="",0,IF(K3564=LIST!$A$75,0,IF(K3564=LIST!$A$76,0,IF(K3564=LIST!$A$77,0,IF(K3564=LIST!$A$78,0,(MIN(D3564,8)-K3564))))))</f>
        <v>0</v>
      </c>
      <c r="K3564" s="185" t="str">
        <f>IF(D3564="","",IF('CLAIM FORM'!$M$7="",0,IF(L3564=LIST!$A$78,0,IF('CLAIM FORM'!$M$7="R&amp;D",0,IF(E3564="",LIST!$A$75,IF(F3564=LIST!$F$30,0,IFERROR(((VLOOKUP(E3564,'TRAINING CODE'!B:D,3,FALSE)*MIN(D3564,8))),LIST!$A$76)))))))</f>
        <v/>
      </c>
      <c r="L3564" s="183" t="str">
        <f>IF(B3564="","",IF('CLAIM FORM'!$M$7="",LIST!$A$77,IFERROR(VLOOKUP(B3564,'PHR (Project Hourly Rate)'!B:G,6,FALSE),LIST!$A$78)))</f>
        <v/>
      </c>
    </row>
    <row r="3565" spans="1:12" ht="36" customHeight="1">
      <c r="A3565" s="184">
        <v>3563</v>
      </c>
      <c r="B3565" s="46"/>
      <c r="C3565" s="47"/>
      <c r="D3565" s="48"/>
      <c r="E3565" s="49"/>
      <c r="F3565" s="49"/>
      <c r="G3565" s="41" t="str">
        <f>IF(C3565="","",VLOOKUP(WEEKDAY(C3565),LIST!$A$15:$B$21,2,FALSE))</f>
        <v/>
      </c>
      <c r="H3565" s="42" t="str">
        <f>IF(B3565="","",IF(L3565=LIST!$A$80,LIST!$A$78,IF(L3565=LIST!$A$81,LIST!$A$78,IF(L3565=LIST!$A$82,LIST!$A$78,IF(IFERROR(VLOOKUP(B3565,'PHR (Project Hourly Rate)'!B:G,6,FALSE),LIST!$A$78)=0,LIST!$A$79,L3565)))))</f>
        <v/>
      </c>
      <c r="I3565" s="42" t="str">
        <f>IF(B3565="","",IF(L3565=LIST!$A$75,"",IF(K3565=LIST!$A$76,LIST!$A$76,IF(L3565=LIST!$A$77,"",IF(L3565=LIST!$A$78,"",IF(L3565=LIST!$A$80,"",IF(L3565=LIST!$A$72,"",IF(L3565=LIST!$A$73,"",IF(L3565=LIST!$A$81,"",IF(L3565=LIST!$A$82,"",IF(L3565=LIST!$A$79,"",IF(K3565=LIST!$A$75,LIST!$A$75,ROUND(J3565*L3565,2)))))))))))))</f>
        <v/>
      </c>
      <c r="J3565" s="43">
        <f>IF(D3565="",0,IF(K3565=LIST!$A$75,0,IF(K3565=LIST!$A$76,0,IF(K3565=LIST!$A$77,0,IF(K3565=LIST!$A$78,0,(MIN(D3565,8)-K3565))))))</f>
        <v>0</v>
      </c>
      <c r="K3565" s="185" t="str">
        <f>IF(D3565="","",IF('CLAIM FORM'!$M$7="",0,IF(L3565=LIST!$A$78,0,IF('CLAIM FORM'!$M$7="R&amp;D",0,IF(E3565="",LIST!$A$75,IF(F3565=LIST!$F$30,0,IFERROR(((VLOOKUP(E3565,'TRAINING CODE'!B:D,3,FALSE)*MIN(D3565,8))),LIST!$A$76)))))))</f>
        <v/>
      </c>
      <c r="L3565" s="183" t="str">
        <f>IF(B3565="","",IF('CLAIM FORM'!$M$7="",LIST!$A$77,IFERROR(VLOOKUP(B3565,'PHR (Project Hourly Rate)'!B:G,6,FALSE),LIST!$A$78)))</f>
        <v/>
      </c>
    </row>
    <row r="3566" spans="1:12" ht="36" customHeight="1">
      <c r="A3566" s="184">
        <v>3564</v>
      </c>
      <c r="B3566" s="46"/>
      <c r="C3566" s="47"/>
      <c r="D3566" s="48"/>
      <c r="E3566" s="49"/>
      <c r="F3566" s="49"/>
      <c r="G3566" s="41" t="str">
        <f>IF(C3566="","",VLOOKUP(WEEKDAY(C3566),LIST!$A$15:$B$21,2,FALSE))</f>
        <v/>
      </c>
      <c r="H3566" s="42" t="str">
        <f>IF(B3566="","",IF(L3566=LIST!$A$80,LIST!$A$78,IF(L3566=LIST!$A$81,LIST!$A$78,IF(L3566=LIST!$A$82,LIST!$A$78,IF(IFERROR(VLOOKUP(B3566,'PHR (Project Hourly Rate)'!B:G,6,FALSE),LIST!$A$78)=0,LIST!$A$79,L3566)))))</f>
        <v/>
      </c>
      <c r="I3566" s="42" t="str">
        <f>IF(B3566="","",IF(L3566=LIST!$A$75,"",IF(K3566=LIST!$A$76,LIST!$A$76,IF(L3566=LIST!$A$77,"",IF(L3566=LIST!$A$78,"",IF(L3566=LIST!$A$80,"",IF(L3566=LIST!$A$72,"",IF(L3566=LIST!$A$73,"",IF(L3566=LIST!$A$81,"",IF(L3566=LIST!$A$82,"",IF(L3566=LIST!$A$79,"",IF(K3566=LIST!$A$75,LIST!$A$75,ROUND(J3566*L3566,2)))))))))))))</f>
        <v/>
      </c>
      <c r="J3566" s="43">
        <f>IF(D3566="",0,IF(K3566=LIST!$A$75,0,IF(K3566=LIST!$A$76,0,IF(K3566=LIST!$A$77,0,IF(K3566=LIST!$A$78,0,(MIN(D3566,8)-K3566))))))</f>
        <v>0</v>
      </c>
      <c r="K3566" s="185" t="str">
        <f>IF(D3566="","",IF('CLAIM FORM'!$M$7="",0,IF(L3566=LIST!$A$78,0,IF('CLAIM FORM'!$M$7="R&amp;D",0,IF(E3566="",LIST!$A$75,IF(F3566=LIST!$F$30,0,IFERROR(((VLOOKUP(E3566,'TRAINING CODE'!B:D,3,FALSE)*MIN(D3566,8))),LIST!$A$76)))))))</f>
        <v/>
      </c>
      <c r="L3566" s="183" t="str">
        <f>IF(B3566="","",IF('CLAIM FORM'!$M$7="",LIST!$A$77,IFERROR(VLOOKUP(B3566,'PHR (Project Hourly Rate)'!B:G,6,FALSE),LIST!$A$78)))</f>
        <v/>
      </c>
    </row>
    <row r="3567" spans="1:12" ht="36" customHeight="1">
      <c r="A3567" s="184">
        <v>3565</v>
      </c>
      <c r="B3567" s="46"/>
      <c r="C3567" s="47"/>
      <c r="D3567" s="48"/>
      <c r="E3567" s="49"/>
      <c r="F3567" s="49"/>
      <c r="G3567" s="41" t="str">
        <f>IF(C3567="","",VLOOKUP(WEEKDAY(C3567),LIST!$A$15:$B$21,2,FALSE))</f>
        <v/>
      </c>
      <c r="H3567" s="42" t="str">
        <f>IF(B3567="","",IF(L3567=LIST!$A$80,LIST!$A$78,IF(L3567=LIST!$A$81,LIST!$A$78,IF(L3567=LIST!$A$82,LIST!$A$78,IF(IFERROR(VLOOKUP(B3567,'PHR (Project Hourly Rate)'!B:G,6,FALSE),LIST!$A$78)=0,LIST!$A$79,L3567)))))</f>
        <v/>
      </c>
      <c r="I3567" s="42" t="str">
        <f>IF(B3567="","",IF(L3567=LIST!$A$75,"",IF(K3567=LIST!$A$76,LIST!$A$76,IF(L3567=LIST!$A$77,"",IF(L3567=LIST!$A$78,"",IF(L3567=LIST!$A$80,"",IF(L3567=LIST!$A$72,"",IF(L3567=LIST!$A$73,"",IF(L3567=LIST!$A$81,"",IF(L3567=LIST!$A$82,"",IF(L3567=LIST!$A$79,"",IF(K3567=LIST!$A$75,LIST!$A$75,ROUND(J3567*L3567,2)))))))))))))</f>
        <v/>
      </c>
      <c r="J3567" s="43">
        <f>IF(D3567="",0,IF(K3567=LIST!$A$75,0,IF(K3567=LIST!$A$76,0,IF(K3567=LIST!$A$77,0,IF(K3567=LIST!$A$78,0,(MIN(D3567,8)-K3567))))))</f>
        <v>0</v>
      </c>
      <c r="K3567" s="185" t="str">
        <f>IF(D3567="","",IF('CLAIM FORM'!$M$7="",0,IF(L3567=LIST!$A$78,0,IF('CLAIM FORM'!$M$7="R&amp;D",0,IF(E3567="",LIST!$A$75,IF(F3567=LIST!$F$30,0,IFERROR(((VLOOKUP(E3567,'TRAINING CODE'!B:D,3,FALSE)*MIN(D3567,8))),LIST!$A$76)))))))</f>
        <v/>
      </c>
      <c r="L3567" s="183" t="str">
        <f>IF(B3567="","",IF('CLAIM FORM'!$M$7="",LIST!$A$77,IFERROR(VLOOKUP(B3567,'PHR (Project Hourly Rate)'!B:G,6,FALSE),LIST!$A$78)))</f>
        <v/>
      </c>
    </row>
    <row r="3568" spans="1:12" ht="36" customHeight="1">
      <c r="A3568" s="184">
        <v>3566</v>
      </c>
      <c r="B3568" s="46"/>
      <c r="C3568" s="47"/>
      <c r="D3568" s="48"/>
      <c r="E3568" s="49"/>
      <c r="F3568" s="49"/>
      <c r="G3568" s="41" t="str">
        <f>IF(C3568="","",VLOOKUP(WEEKDAY(C3568),LIST!$A$15:$B$21,2,FALSE))</f>
        <v/>
      </c>
      <c r="H3568" s="42" t="str">
        <f>IF(B3568="","",IF(L3568=LIST!$A$80,LIST!$A$78,IF(L3568=LIST!$A$81,LIST!$A$78,IF(L3568=LIST!$A$82,LIST!$A$78,IF(IFERROR(VLOOKUP(B3568,'PHR (Project Hourly Rate)'!B:G,6,FALSE),LIST!$A$78)=0,LIST!$A$79,L3568)))))</f>
        <v/>
      </c>
      <c r="I3568" s="42" t="str">
        <f>IF(B3568="","",IF(L3568=LIST!$A$75,"",IF(K3568=LIST!$A$76,LIST!$A$76,IF(L3568=LIST!$A$77,"",IF(L3568=LIST!$A$78,"",IF(L3568=LIST!$A$80,"",IF(L3568=LIST!$A$72,"",IF(L3568=LIST!$A$73,"",IF(L3568=LIST!$A$81,"",IF(L3568=LIST!$A$82,"",IF(L3568=LIST!$A$79,"",IF(K3568=LIST!$A$75,LIST!$A$75,ROUND(J3568*L3568,2)))))))))))))</f>
        <v/>
      </c>
      <c r="J3568" s="43">
        <f>IF(D3568="",0,IF(K3568=LIST!$A$75,0,IF(K3568=LIST!$A$76,0,IF(K3568=LIST!$A$77,0,IF(K3568=LIST!$A$78,0,(MIN(D3568,8)-K3568))))))</f>
        <v>0</v>
      </c>
      <c r="K3568" s="185" t="str">
        <f>IF(D3568="","",IF('CLAIM FORM'!$M$7="",0,IF(L3568=LIST!$A$78,0,IF('CLAIM FORM'!$M$7="R&amp;D",0,IF(E3568="",LIST!$A$75,IF(F3568=LIST!$F$30,0,IFERROR(((VLOOKUP(E3568,'TRAINING CODE'!B:D,3,FALSE)*MIN(D3568,8))),LIST!$A$76)))))))</f>
        <v/>
      </c>
      <c r="L3568" s="183" t="str">
        <f>IF(B3568="","",IF('CLAIM FORM'!$M$7="",LIST!$A$77,IFERROR(VLOOKUP(B3568,'PHR (Project Hourly Rate)'!B:G,6,FALSE),LIST!$A$78)))</f>
        <v/>
      </c>
    </row>
    <row r="3569" spans="1:12" ht="36" customHeight="1">
      <c r="A3569" s="184">
        <v>3567</v>
      </c>
      <c r="B3569" s="46"/>
      <c r="C3569" s="47"/>
      <c r="D3569" s="48"/>
      <c r="E3569" s="49"/>
      <c r="F3569" s="49"/>
      <c r="G3569" s="41" t="str">
        <f>IF(C3569="","",VLOOKUP(WEEKDAY(C3569),LIST!$A$15:$B$21,2,FALSE))</f>
        <v/>
      </c>
      <c r="H3569" s="42" t="str">
        <f>IF(B3569="","",IF(L3569=LIST!$A$80,LIST!$A$78,IF(L3569=LIST!$A$81,LIST!$A$78,IF(L3569=LIST!$A$82,LIST!$A$78,IF(IFERROR(VLOOKUP(B3569,'PHR (Project Hourly Rate)'!B:G,6,FALSE),LIST!$A$78)=0,LIST!$A$79,L3569)))))</f>
        <v/>
      </c>
      <c r="I3569" s="42" t="str">
        <f>IF(B3569="","",IF(L3569=LIST!$A$75,"",IF(K3569=LIST!$A$76,LIST!$A$76,IF(L3569=LIST!$A$77,"",IF(L3569=LIST!$A$78,"",IF(L3569=LIST!$A$80,"",IF(L3569=LIST!$A$72,"",IF(L3569=LIST!$A$73,"",IF(L3569=LIST!$A$81,"",IF(L3569=LIST!$A$82,"",IF(L3569=LIST!$A$79,"",IF(K3569=LIST!$A$75,LIST!$A$75,ROUND(J3569*L3569,2)))))))))))))</f>
        <v/>
      </c>
      <c r="J3569" s="43">
        <f>IF(D3569="",0,IF(K3569=LIST!$A$75,0,IF(K3569=LIST!$A$76,0,IF(K3569=LIST!$A$77,0,IF(K3569=LIST!$A$78,0,(MIN(D3569,8)-K3569))))))</f>
        <v>0</v>
      </c>
      <c r="K3569" s="185" t="str">
        <f>IF(D3569="","",IF('CLAIM FORM'!$M$7="",0,IF(L3569=LIST!$A$78,0,IF('CLAIM FORM'!$M$7="R&amp;D",0,IF(E3569="",LIST!$A$75,IF(F3569=LIST!$F$30,0,IFERROR(((VLOOKUP(E3569,'TRAINING CODE'!B:D,3,FALSE)*MIN(D3569,8))),LIST!$A$76)))))))</f>
        <v/>
      </c>
      <c r="L3569" s="183" t="str">
        <f>IF(B3569="","",IF('CLAIM FORM'!$M$7="",LIST!$A$77,IFERROR(VLOOKUP(B3569,'PHR (Project Hourly Rate)'!B:G,6,FALSE),LIST!$A$78)))</f>
        <v/>
      </c>
    </row>
    <row r="3570" spans="1:12" ht="36" customHeight="1">
      <c r="A3570" s="184">
        <v>3568</v>
      </c>
      <c r="B3570" s="46"/>
      <c r="C3570" s="47"/>
      <c r="D3570" s="48"/>
      <c r="E3570" s="49"/>
      <c r="F3570" s="49"/>
      <c r="G3570" s="41" t="str">
        <f>IF(C3570="","",VLOOKUP(WEEKDAY(C3570),LIST!$A$15:$B$21,2,FALSE))</f>
        <v/>
      </c>
      <c r="H3570" s="42" t="str">
        <f>IF(B3570="","",IF(L3570=LIST!$A$80,LIST!$A$78,IF(L3570=LIST!$A$81,LIST!$A$78,IF(L3570=LIST!$A$82,LIST!$A$78,IF(IFERROR(VLOOKUP(B3570,'PHR (Project Hourly Rate)'!B:G,6,FALSE),LIST!$A$78)=0,LIST!$A$79,L3570)))))</f>
        <v/>
      </c>
      <c r="I3570" s="42" t="str">
        <f>IF(B3570="","",IF(L3570=LIST!$A$75,"",IF(K3570=LIST!$A$76,LIST!$A$76,IF(L3570=LIST!$A$77,"",IF(L3570=LIST!$A$78,"",IF(L3570=LIST!$A$80,"",IF(L3570=LIST!$A$72,"",IF(L3570=LIST!$A$73,"",IF(L3570=LIST!$A$81,"",IF(L3570=LIST!$A$82,"",IF(L3570=LIST!$A$79,"",IF(K3570=LIST!$A$75,LIST!$A$75,ROUND(J3570*L3570,2)))))))))))))</f>
        <v/>
      </c>
      <c r="J3570" s="43">
        <f>IF(D3570="",0,IF(K3570=LIST!$A$75,0,IF(K3570=LIST!$A$76,0,IF(K3570=LIST!$A$77,0,IF(K3570=LIST!$A$78,0,(MIN(D3570,8)-K3570))))))</f>
        <v>0</v>
      </c>
      <c r="K3570" s="185" t="str">
        <f>IF(D3570="","",IF('CLAIM FORM'!$M$7="",0,IF(L3570=LIST!$A$78,0,IF('CLAIM FORM'!$M$7="R&amp;D",0,IF(E3570="",LIST!$A$75,IF(F3570=LIST!$F$30,0,IFERROR(((VLOOKUP(E3570,'TRAINING CODE'!B:D,3,FALSE)*MIN(D3570,8))),LIST!$A$76)))))))</f>
        <v/>
      </c>
      <c r="L3570" s="183" t="str">
        <f>IF(B3570="","",IF('CLAIM FORM'!$M$7="",LIST!$A$77,IFERROR(VLOOKUP(B3570,'PHR (Project Hourly Rate)'!B:G,6,FALSE),LIST!$A$78)))</f>
        <v/>
      </c>
    </row>
    <row r="3571" spans="1:12" ht="36" customHeight="1">
      <c r="A3571" s="184">
        <v>3569</v>
      </c>
      <c r="B3571" s="46"/>
      <c r="C3571" s="47"/>
      <c r="D3571" s="48"/>
      <c r="E3571" s="49"/>
      <c r="F3571" s="49"/>
      <c r="G3571" s="41" t="str">
        <f>IF(C3571="","",VLOOKUP(WEEKDAY(C3571),LIST!$A$15:$B$21,2,FALSE))</f>
        <v/>
      </c>
      <c r="H3571" s="42" t="str">
        <f>IF(B3571="","",IF(L3571=LIST!$A$80,LIST!$A$78,IF(L3571=LIST!$A$81,LIST!$A$78,IF(L3571=LIST!$A$82,LIST!$A$78,IF(IFERROR(VLOOKUP(B3571,'PHR (Project Hourly Rate)'!B:G,6,FALSE),LIST!$A$78)=0,LIST!$A$79,L3571)))))</f>
        <v/>
      </c>
      <c r="I3571" s="42" t="str">
        <f>IF(B3571="","",IF(L3571=LIST!$A$75,"",IF(K3571=LIST!$A$76,LIST!$A$76,IF(L3571=LIST!$A$77,"",IF(L3571=LIST!$A$78,"",IF(L3571=LIST!$A$80,"",IF(L3571=LIST!$A$72,"",IF(L3571=LIST!$A$73,"",IF(L3571=LIST!$A$81,"",IF(L3571=LIST!$A$82,"",IF(L3571=LIST!$A$79,"",IF(K3571=LIST!$A$75,LIST!$A$75,ROUND(J3571*L3571,2)))))))))))))</f>
        <v/>
      </c>
      <c r="J3571" s="43">
        <f>IF(D3571="",0,IF(K3571=LIST!$A$75,0,IF(K3571=LIST!$A$76,0,IF(K3571=LIST!$A$77,0,IF(K3571=LIST!$A$78,0,(MIN(D3571,8)-K3571))))))</f>
        <v>0</v>
      </c>
      <c r="K3571" s="185" t="str">
        <f>IF(D3571="","",IF('CLAIM FORM'!$M$7="",0,IF(L3571=LIST!$A$78,0,IF('CLAIM FORM'!$M$7="R&amp;D",0,IF(E3571="",LIST!$A$75,IF(F3571=LIST!$F$30,0,IFERROR(((VLOOKUP(E3571,'TRAINING CODE'!B:D,3,FALSE)*MIN(D3571,8))),LIST!$A$76)))))))</f>
        <v/>
      </c>
      <c r="L3571" s="183" t="str">
        <f>IF(B3571="","",IF('CLAIM FORM'!$M$7="",LIST!$A$77,IFERROR(VLOOKUP(B3571,'PHR (Project Hourly Rate)'!B:G,6,FALSE),LIST!$A$78)))</f>
        <v/>
      </c>
    </row>
    <row r="3572" spans="1:12" ht="36" customHeight="1">
      <c r="A3572" s="184">
        <v>3570</v>
      </c>
      <c r="B3572" s="46"/>
      <c r="C3572" s="47"/>
      <c r="D3572" s="48"/>
      <c r="E3572" s="49"/>
      <c r="F3572" s="49"/>
      <c r="G3572" s="41" t="str">
        <f>IF(C3572="","",VLOOKUP(WEEKDAY(C3572),LIST!$A$15:$B$21,2,FALSE))</f>
        <v/>
      </c>
      <c r="H3572" s="42" t="str">
        <f>IF(B3572="","",IF(L3572=LIST!$A$80,LIST!$A$78,IF(L3572=LIST!$A$81,LIST!$A$78,IF(L3572=LIST!$A$82,LIST!$A$78,IF(IFERROR(VLOOKUP(B3572,'PHR (Project Hourly Rate)'!B:G,6,FALSE),LIST!$A$78)=0,LIST!$A$79,L3572)))))</f>
        <v/>
      </c>
      <c r="I3572" s="42" t="str">
        <f>IF(B3572="","",IF(L3572=LIST!$A$75,"",IF(K3572=LIST!$A$76,LIST!$A$76,IF(L3572=LIST!$A$77,"",IF(L3572=LIST!$A$78,"",IF(L3572=LIST!$A$80,"",IF(L3572=LIST!$A$72,"",IF(L3572=LIST!$A$73,"",IF(L3572=LIST!$A$81,"",IF(L3572=LIST!$A$82,"",IF(L3572=LIST!$A$79,"",IF(K3572=LIST!$A$75,LIST!$A$75,ROUND(J3572*L3572,2)))))))))))))</f>
        <v/>
      </c>
      <c r="J3572" s="43">
        <f>IF(D3572="",0,IF(K3572=LIST!$A$75,0,IF(K3572=LIST!$A$76,0,IF(K3572=LIST!$A$77,0,IF(K3572=LIST!$A$78,0,(MIN(D3572,8)-K3572))))))</f>
        <v>0</v>
      </c>
      <c r="K3572" s="185" t="str">
        <f>IF(D3572="","",IF('CLAIM FORM'!$M$7="",0,IF(L3572=LIST!$A$78,0,IF('CLAIM FORM'!$M$7="R&amp;D",0,IF(E3572="",LIST!$A$75,IF(F3572=LIST!$F$30,0,IFERROR(((VLOOKUP(E3572,'TRAINING CODE'!B:D,3,FALSE)*MIN(D3572,8))),LIST!$A$76)))))))</f>
        <v/>
      </c>
      <c r="L3572" s="183" t="str">
        <f>IF(B3572="","",IF('CLAIM FORM'!$M$7="",LIST!$A$77,IFERROR(VLOOKUP(B3572,'PHR (Project Hourly Rate)'!B:G,6,FALSE),LIST!$A$78)))</f>
        <v/>
      </c>
    </row>
    <row r="3573" spans="1:12" ht="36" customHeight="1">
      <c r="A3573" s="184">
        <v>3571</v>
      </c>
      <c r="B3573" s="46"/>
      <c r="C3573" s="47"/>
      <c r="D3573" s="48"/>
      <c r="E3573" s="49"/>
      <c r="F3573" s="49"/>
      <c r="G3573" s="41" t="str">
        <f>IF(C3573="","",VLOOKUP(WEEKDAY(C3573),LIST!$A$15:$B$21,2,FALSE))</f>
        <v/>
      </c>
      <c r="H3573" s="42" t="str">
        <f>IF(B3573="","",IF(L3573=LIST!$A$80,LIST!$A$78,IF(L3573=LIST!$A$81,LIST!$A$78,IF(L3573=LIST!$A$82,LIST!$A$78,IF(IFERROR(VLOOKUP(B3573,'PHR (Project Hourly Rate)'!B:G,6,FALSE),LIST!$A$78)=0,LIST!$A$79,L3573)))))</f>
        <v/>
      </c>
      <c r="I3573" s="42" t="str">
        <f>IF(B3573="","",IF(L3573=LIST!$A$75,"",IF(K3573=LIST!$A$76,LIST!$A$76,IF(L3573=LIST!$A$77,"",IF(L3573=LIST!$A$78,"",IF(L3573=LIST!$A$80,"",IF(L3573=LIST!$A$72,"",IF(L3573=LIST!$A$73,"",IF(L3573=LIST!$A$81,"",IF(L3573=LIST!$A$82,"",IF(L3573=LIST!$A$79,"",IF(K3573=LIST!$A$75,LIST!$A$75,ROUND(J3573*L3573,2)))))))))))))</f>
        <v/>
      </c>
      <c r="J3573" s="43">
        <f>IF(D3573="",0,IF(K3573=LIST!$A$75,0,IF(K3573=LIST!$A$76,0,IF(K3573=LIST!$A$77,0,IF(K3573=LIST!$A$78,0,(MIN(D3573,8)-K3573))))))</f>
        <v>0</v>
      </c>
      <c r="K3573" s="185" t="str">
        <f>IF(D3573="","",IF('CLAIM FORM'!$M$7="",0,IF(L3573=LIST!$A$78,0,IF('CLAIM FORM'!$M$7="R&amp;D",0,IF(E3573="",LIST!$A$75,IF(F3573=LIST!$F$30,0,IFERROR(((VLOOKUP(E3573,'TRAINING CODE'!B:D,3,FALSE)*MIN(D3573,8))),LIST!$A$76)))))))</f>
        <v/>
      </c>
      <c r="L3573" s="183" t="str">
        <f>IF(B3573="","",IF('CLAIM FORM'!$M$7="",LIST!$A$77,IFERROR(VLOOKUP(B3573,'PHR (Project Hourly Rate)'!B:G,6,FALSE),LIST!$A$78)))</f>
        <v/>
      </c>
    </row>
    <row r="3574" spans="1:12" ht="36" customHeight="1">
      <c r="A3574" s="184">
        <v>3572</v>
      </c>
      <c r="B3574" s="46"/>
      <c r="C3574" s="47"/>
      <c r="D3574" s="48"/>
      <c r="E3574" s="49"/>
      <c r="F3574" s="49"/>
      <c r="G3574" s="41" t="str">
        <f>IF(C3574="","",VLOOKUP(WEEKDAY(C3574),LIST!$A$15:$B$21,2,FALSE))</f>
        <v/>
      </c>
      <c r="H3574" s="42" t="str">
        <f>IF(B3574="","",IF(L3574=LIST!$A$80,LIST!$A$78,IF(L3574=LIST!$A$81,LIST!$A$78,IF(L3574=LIST!$A$82,LIST!$A$78,IF(IFERROR(VLOOKUP(B3574,'PHR (Project Hourly Rate)'!B:G,6,FALSE),LIST!$A$78)=0,LIST!$A$79,L3574)))))</f>
        <v/>
      </c>
      <c r="I3574" s="42" t="str">
        <f>IF(B3574="","",IF(L3574=LIST!$A$75,"",IF(K3574=LIST!$A$76,LIST!$A$76,IF(L3574=LIST!$A$77,"",IF(L3574=LIST!$A$78,"",IF(L3574=LIST!$A$80,"",IF(L3574=LIST!$A$72,"",IF(L3574=LIST!$A$73,"",IF(L3574=LIST!$A$81,"",IF(L3574=LIST!$A$82,"",IF(L3574=LIST!$A$79,"",IF(K3574=LIST!$A$75,LIST!$A$75,ROUND(J3574*L3574,2)))))))))))))</f>
        <v/>
      </c>
      <c r="J3574" s="43">
        <f>IF(D3574="",0,IF(K3574=LIST!$A$75,0,IF(K3574=LIST!$A$76,0,IF(K3574=LIST!$A$77,0,IF(K3574=LIST!$A$78,0,(MIN(D3574,8)-K3574))))))</f>
        <v>0</v>
      </c>
      <c r="K3574" s="185" t="str">
        <f>IF(D3574="","",IF('CLAIM FORM'!$M$7="",0,IF(L3574=LIST!$A$78,0,IF('CLAIM FORM'!$M$7="R&amp;D",0,IF(E3574="",LIST!$A$75,IF(F3574=LIST!$F$30,0,IFERROR(((VLOOKUP(E3574,'TRAINING CODE'!B:D,3,FALSE)*MIN(D3574,8))),LIST!$A$76)))))))</f>
        <v/>
      </c>
      <c r="L3574" s="183" t="str">
        <f>IF(B3574="","",IF('CLAIM FORM'!$M$7="",LIST!$A$77,IFERROR(VLOOKUP(B3574,'PHR (Project Hourly Rate)'!B:G,6,FALSE),LIST!$A$78)))</f>
        <v/>
      </c>
    </row>
    <row r="3575" spans="1:12" ht="36" customHeight="1">
      <c r="A3575" s="184">
        <v>3573</v>
      </c>
      <c r="B3575" s="46"/>
      <c r="C3575" s="47"/>
      <c r="D3575" s="48"/>
      <c r="E3575" s="49"/>
      <c r="F3575" s="49"/>
      <c r="G3575" s="41" t="str">
        <f>IF(C3575="","",VLOOKUP(WEEKDAY(C3575),LIST!$A$15:$B$21,2,FALSE))</f>
        <v/>
      </c>
      <c r="H3575" s="42" t="str">
        <f>IF(B3575="","",IF(L3575=LIST!$A$80,LIST!$A$78,IF(L3575=LIST!$A$81,LIST!$A$78,IF(L3575=LIST!$A$82,LIST!$A$78,IF(IFERROR(VLOOKUP(B3575,'PHR (Project Hourly Rate)'!B:G,6,FALSE),LIST!$A$78)=0,LIST!$A$79,L3575)))))</f>
        <v/>
      </c>
      <c r="I3575" s="42" t="str">
        <f>IF(B3575="","",IF(L3575=LIST!$A$75,"",IF(K3575=LIST!$A$76,LIST!$A$76,IF(L3575=LIST!$A$77,"",IF(L3575=LIST!$A$78,"",IF(L3575=LIST!$A$80,"",IF(L3575=LIST!$A$72,"",IF(L3575=LIST!$A$73,"",IF(L3575=LIST!$A$81,"",IF(L3575=LIST!$A$82,"",IF(L3575=LIST!$A$79,"",IF(K3575=LIST!$A$75,LIST!$A$75,ROUND(J3575*L3575,2)))))))))))))</f>
        <v/>
      </c>
      <c r="J3575" s="43">
        <f>IF(D3575="",0,IF(K3575=LIST!$A$75,0,IF(K3575=LIST!$A$76,0,IF(K3575=LIST!$A$77,0,IF(K3575=LIST!$A$78,0,(MIN(D3575,8)-K3575))))))</f>
        <v>0</v>
      </c>
      <c r="K3575" s="185" t="str">
        <f>IF(D3575="","",IF('CLAIM FORM'!$M$7="",0,IF(L3575=LIST!$A$78,0,IF('CLAIM FORM'!$M$7="R&amp;D",0,IF(E3575="",LIST!$A$75,IF(F3575=LIST!$F$30,0,IFERROR(((VLOOKUP(E3575,'TRAINING CODE'!B:D,3,FALSE)*MIN(D3575,8))),LIST!$A$76)))))))</f>
        <v/>
      </c>
      <c r="L3575" s="183" t="str">
        <f>IF(B3575="","",IF('CLAIM FORM'!$M$7="",LIST!$A$77,IFERROR(VLOOKUP(B3575,'PHR (Project Hourly Rate)'!B:G,6,FALSE),LIST!$A$78)))</f>
        <v/>
      </c>
    </row>
    <row r="3576" spans="1:12" ht="36" customHeight="1">
      <c r="A3576" s="184">
        <v>3574</v>
      </c>
      <c r="B3576" s="46"/>
      <c r="C3576" s="47"/>
      <c r="D3576" s="48"/>
      <c r="E3576" s="49"/>
      <c r="F3576" s="49"/>
      <c r="G3576" s="41" t="str">
        <f>IF(C3576="","",VLOOKUP(WEEKDAY(C3576),LIST!$A$15:$B$21,2,FALSE))</f>
        <v/>
      </c>
      <c r="H3576" s="42" t="str">
        <f>IF(B3576="","",IF(L3576=LIST!$A$80,LIST!$A$78,IF(L3576=LIST!$A$81,LIST!$A$78,IF(L3576=LIST!$A$82,LIST!$A$78,IF(IFERROR(VLOOKUP(B3576,'PHR (Project Hourly Rate)'!B:G,6,FALSE),LIST!$A$78)=0,LIST!$A$79,L3576)))))</f>
        <v/>
      </c>
      <c r="I3576" s="42" t="str">
        <f>IF(B3576="","",IF(L3576=LIST!$A$75,"",IF(K3576=LIST!$A$76,LIST!$A$76,IF(L3576=LIST!$A$77,"",IF(L3576=LIST!$A$78,"",IF(L3576=LIST!$A$80,"",IF(L3576=LIST!$A$72,"",IF(L3576=LIST!$A$73,"",IF(L3576=LIST!$A$81,"",IF(L3576=LIST!$A$82,"",IF(L3576=LIST!$A$79,"",IF(K3576=LIST!$A$75,LIST!$A$75,ROUND(J3576*L3576,2)))))))))))))</f>
        <v/>
      </c>
      <c r="J3576" s="43">
        <f>IF(D3576="",0,IF(K3576=LIST!$A$75,0,IF(K3576=LIST!$A$76,0,IF(K3576=LIST!$A$77,0,IF(K3576=LIST!$A$78,0,(MIN(D3576,8)-K3576))))))</f>
        <v>0</v>
      </c>
      <c r="K3576" s="185" t="str">
        <f>IF(D3576="","",IF('CLAIM FORM'!$M$7="",0,IF(L3576=LIST!$A$78,0,IF('CLAIM FORM'!$M$7="R&amp;D",0,IF(E3576="",LIST!$A$75,IF(F3576=LIST!$F$30,0,IFERROR(((VLOOKUP(E3576,'TRAINING CODE'!B:D,3,FALSE)*MIN(D3576,8))),LIST!$A$76)))))))</f>
        <v/>
      </c>
      <c r="L3576" s="183" t="str">
        <f>IF(B3576="","",IF('CLAIM FORM'!$M$7="",LIST!$A$77,IFERROR(VLOOKUP(B3576,'PHR (Project Hourly Rate)'!B:G,6,FALSE),LIST!$A$78)))</f>
        <v/>
      </c>
    </row>
    <row r="3577" spans="1:12" ht="36" customHeight="1">
      <c r="A3577" s="184">
        <v>3575</v>
      </c>
      <c r="B3577" s="46"/>
      <c r="C3577" s="47"/>
      <c r="D3577" s="48"/>
      <c r="E3577" s="49"/>
      <c r="F3577" s="49"/>
      <c r="G3577" s="41" t="str">
        <f>IF(C3577="","",VLOOKUP(WEEKDAY(C3577),LIST!$A$15:$B$21,2,FALSE))</f>
        <v/>
      </c>
      <c r="H3577" s="42" t="str">
        <f>IF(B3577="","",IF(L3577=LIST!$A$80,LIST!$A$78,IF(L3577=LIST!$A$81,LIST!$A$78,IF(L3577=LIST!$A$82,LIST!$A$78,IF(IFERROR(VLOOKUP(B3577,'PHR (Project Hourly Rate)'!B:G,6,FALSE),LIST!$A$78)=0,LIST!$A$79,L3577)))))</f>
        <v/>
      </c>
      <c r="I3577" s="42" t="str">
        <f>IF(B3577="","",IF(L3577=LIST!$A$75,"",IF(K3577=LIST!$A$76,LIST!$A$76,IF(L3577=LIST!$A$77,"",IF(L3577=LIST!$A$78,"",IF(L3577=LIST!$A$80,"",IF(L3577=LIST!$A$72,"",IF(L3577=LIST!$A$73,"",IF(L3577=LIST!$A$81,"",IF(L3577=LIST!$A$82,"",IF(L3577=LIST!$A$79,"",IF(K3577=LIST!$A$75,LIST!$A$75,ROUND(J3577*L3577,2)))))))))))))</f>
        <v/>
      </c>
      <c r="J3577" s="43">
        <f>IF(D3577="",0,IF(K3577=LIST!$A$75,0,IF(K3577=LIST!$A$76,0,IF(K3577=LIST!$A$77,0,IF(K3577=LIST!$A$78,0,(MIN(D3577,8)-K3577))))))</f>
        <v>0</v>
      </c>
      <c r="K3577" s="185" t="str">
        <f>IF(D3577="","",IF('CLAIM FORM'!$M$7="",0,IF(L3577=LIST!$A$78,0,IF('CLAIM FORM'!$M$7="R&amp;D",0,IF(E3577="",LIST!$A$75,IF(F3577=LIST!$F$30,0,IFERROR(((VLOOKUP(E3577,'TRAINING CODE'!B:D,3,FALSE)*MIN(D3577,8))),LIST!$A$76)))))))</f>
        <v/>
      </c>
      <c r="L3577" s="183" t="str">
        <f>IF(B3577="","",IF('CLAIM FORM'!$M$7="",LIST!$A$77,IFERROR(VLOOKUP(B3577,'PHR (Project Hourly Rate)'!B:G,6,FALSE),LIST!$A$78)))</f>
        <v/>
      </c>
    </row>
    <row r="3578" spans="1:12" ht="36" customHeight="1">
      <c r="A3578" s="184">
        <v>3576</v>
      </c>
      <c r="B3578" s="46"/>
      <c r="C3578" s="47"/>
      <c r="D3578" s="48"/>
      <c r="E3578" s="49"/>
      <c r="F3578" s="49"/>
      <c r="G3578" s="41" t="str">
        <f>IF(C3578="","",VLOOKUP(WEEKDAY(C3578),LIST!$A$15:$B$21,2,FALSE))</f>
        <v/>
      </c>
      <c r="H3578" s="42" t="str">
        <f>IF(B3578="","",IF(L3578=LIST!$A$80,LIST!$A$78,IF(L3578=LIST!$A$81,LIST!$A$78,IF(L3578=LIST!$A$82,LIST!$A$78,IF(IFERROR(VLOOKUP(B3578,'PHR (Project Hourly Rate)'!B:G,6,FALSE),LIST!$A$78)=0,LIST!$A$79,L3578)))))</f>
        <v/>
      </c>
      <c r="I3578" s="42" t="str">
        <f>IF(B3578="","",IF(L3578=LIST!$A$75,"",IF(K3578=LIST!$A$76,LIST!$A$76,IF(L3578=LIST!$A$77,"",IF(L3578=LIST!$A$78,"",IF(L3578=LIST!$A$80,"",IF(L3578=LIST!$A$72,"",IF(L3578=LIST!$A$73,"",IF(L3578=LIST!$A$81,"",IF(L3578=LIST!$A$82,"",IF(L3578=LIST!$A$79,"",IF(K3578=LIST!$A$75,LIST!$A$75,ROUND(J3578*L3578,2)))))))))))))</f>
        <v/>
      </c>
      <c r="J3578" s="43">
        <f>IF(D3578="",0,IF(K3578=LIST!$A$75,0,IF(K3578=LIST!$A$76,0,IF(K3578=LIST!$A$77,0,IF(K3578=LIST!$A$78,0,(MIN(D3578,8)-K3578))))))</f>
        <v>0</v>
      </c>
      <c r="K3578" s="185" t="str">
        <f>IF(D3578="","",IF('CLAIM FORM'!$M$7="",0,IF(L3578=LIST!$A$78,0,IF('CLAIM FORM'!$M$7="R&amp;D",0,IF(E3578="",LIST!$A$75,IF(F3578=LIST!$F$30,0,IFERROR(((VLOOKUP(E3578,'TRAINING CODE'!B:D,3,FALSE)*MIN(D3578,8))),LIST!$A$76)))))))</f>
        <v/>
      </c>
      <c r="L3578" s="183" t="str">
        <f>IF(B3578="","",IF('CLAIM FORM'!$M$7="",LIST!$A$77,IFERROR(VLOOKUP(B3578,'PHR (Project Hourly Rate)'!B:G,6,FALSE),LIST!$A$78)))</f>
        <v/>
      </c>
    </row>
    <row r="3579" spans="1:12" ht="36" customHeight="1">
      <c r="A3579" s="184">
        <v>3577</v>
      </c>
      <c r="B3579" s="46"/>
      <c r="C3579" s="47"/>
      <c r="D3579" s="48"/>
      <c r="E3579" s="49"/>
      <c r="F3579" s="49"/>
      <c r="G3579" s="41" t="str">
        <f>IF(C3579="","",VLOOKUP(WEEKDAY(C3579),LIST!$A$15:$B$21,2,FALSE))</f>
        <v/>
      </c>
      <c r="H3579" s="42" t="str">
        <f>IF(B3579="","",IF(L3579=LIST!$A$80,LIST!$A$78,IF(L3579=LIST!$A$81,LIST!$A$78,IF(L3579=LIST!$A$82,LIST!$A$78,IF(IFERROR(VLOOKUP(B3579,'PHR (Project Hourly Rate)'!B:G,6,FALSE),LIST!$A$78)=0,LIST!$A$79,L3579)))))</f>
        <v/>
      </c>
      <c r="I3579" s="42" t="str">
        <f>IF(B3579="","",IF(L3579=LIST!$A$75,"",IF(K3579=LIST!$A$76,LIST!$A$76,IF(L3579=LIST!$A$77,"",IF(L3579=LIST!$A$78,"",IF(L3579=LIST!$A$80,"",IF(L3579=LIST!$A$72,"",IF(L3579=LIST!$A$73,"",IF(L3579=LIST!$A$81,"",IF(L3579=LIST!$A$82,"",IF(L3579=LIST!$A$79,"",IF(K3579=LIST!$A$75,LIST!$A$75,ROUND(J3579*L3579,2)))))))))))))</f>
        <v/>
      </c>
      <c r="J3579" s="43">
        <f>IF(D3579="",0,IF(K3579=LIST!$A$75,0,IF(K3579=LIST!$A$76,0,IF(K3579=LIST!$A$77,0,IF(K3579=LIST!$A$78,0,(MIN(D3579,8)-K3579))))))</f>
        <v>0</v>
      </c>
      <c r="K3579" s="185" t="str">
        <f>IF(D3579="","",IF('CLAIM FORM'!$M$7="",0,IF(L3579=LIST!$A$78,0,IF('CLAIM FORM'!$M$7="R&amp;D",0,IF(E3579="",LIST!$A$75,IF(F3579=LIST!$F$30,0,IFERROR(((VLOOKUP(E3579,'TRAINING CODE'!B:D,3,FALSE)*MIN(D3579,8))),LIST!$A$76)))))))</f>
        <v/>
      </c>
      <c r="L3579" s="183" t="str">
        <f>IF(B3579="","",IF('CLAIM FORM'!$M$7="",LIST!$A$77,IFERROR(VLOOKUP(B3579,'PHR (Project Hourly Rate)'!B:G,6,FALSE),LIST!$A$78)))</f>
        <v/>
      </c>
    </row>
    <row r="3580" spans="1:12" ht="36" customHeight="1">
      <c r="A3580" s="184">
        <v>3578</v>
      </c>
      <c r="B3580" s="46"/>
      <c r="C3580" s="47"/>
      <c r="D3580" s="48"/>
      <c r="E3580" s="49"/>
      <c r="F3580" s="49"/>
      <c r="G3580" s="41" t="str">
        <f>IF(C3580="","",VLOOKUP(WEEKDAY(C3580),LIST!$A$15:$B$21,2,FALSE))</f>
        <v/>
      </c>
      <c r="H3580" s="42" t="str">
        <f>IF(B3580="","",IF(L3580=LIST!$A$80,LIST!$A$78,IF(L3580=LIST!$A$81,LIST!$A$78,IF(L3580=LIST!$A$82,LIST!$A$78,IF(IFERROR(VLOOKUP(B3580,'PHR (Project Hourly Rate)'!B:G,6,FALSE),LIST!$A$78)=0,LIST!$A$79,L3580)))))</f>
        <v/>
      </c>
      <c r="I3580" s="42" t="str">
        <f>IF(B3580="","",IF(L3580=LIST!$A$75,"",IF(K3580=LIST!$A$76,LIST!$A$76,IF(L3580=LIST!$A$77,"",IF(L3580=LIST!$A$78,"",IF(L3580=LIST!$A$80,"",IF(L3580=LIST!$A$72,"",IF(L3580=LIST!$A$73,"",IF(L3580=LIST!$A$81,"",IF(L3580=LIST!$A$82,"",IF(L3580=LIST!$A$79,"",IF(K3580=LIST!$A$75,LIST!$A$75,ROUND(J3580*L3580,2)))))))))))))</f>
        <v/>
      </c>
      <c r="J3580" s="43">
        <f>IF(D3580="",0,IF(K3580=LIST!$A$75,0,IF(K3580=LIST!$A$76,0,IF(K3580=LIST!$A$77,0,IF(K3580=LIST!$A$78,0,(MIN(D3580,8)-K3580))))))</f>
        <v>0</v>
      </c>
      <c r="K3580" s="185" t="str">
        <f>IF(D3580="","",IF('CLAIM FORM'!$M$7="",0,IF(L3580=LIST!$A$78,0,IF('CLAIM FORM'!$M$7="R&amp;D",0,IF(E3580="",LIST!$A$75,IF(F3580=LIST!$F$30,0,IFERROR(((VLOOKUP(E3580,'TRAINING CODE'!B:D,3,FALSE)*MIN(D3580,8))),LIST!$A$76)))))))</f>
        <v/>
      </c>
      <c r="L3580" s="183" t="str">
        <f>IF(B3580="","",IF('CLAIM FORM'!$M$7="",LIST!$A$77,IFERROR(VLOOKUP(B3580,'PHR (Project Hourly Rate)'!B:G,6,FALSE),LIST!$A$78)))</f>
        <v/>
      </c>
    </row>
    <row r="3581" spans="1:12" ht="36" customHeight="1">
      <c r="A3581" s="184">
        <v>3579</v>
      </c>
      <c r="B3581" s="46"/>
      <c r="C3581" s="47"/>
      <c r="D3581" s="48"/>
      <c r="E3581" s="49"/>
      <c r="F3581" s="49"/>
      <c r="G3581" s="41" t="str">
        <f>IF(C3581="","",VLOOKUP(WEEKDAY(C3581),LIST!$A$15:$B$21,2,FALSE))</f>
        <v/>
      </c>
      <c r="H3581" s="42" t="str">
        <f>IF(B3581="","",IF(L3581=LIST!$A$80,LIST!$A$78,IF(L3581=LIST!$A$81,LIST!$A$78,IF(L3581=LIST!$A$82,LIST!$A$78,IF(IFERROR(VLOOKUP(B3581,'PHR (Project Hourly Rate)'!B:G,6,FALSE),LIST!$A$78)=0,LIST!$A$79,L3581)))))</f>
        <v/>
      </c>
      <c r="I3581" s="42" t="str">
        <f>IF(B3581="","",IF(L3581=LIST!$A$75,"",IF(K3581=LIST!$A$76,LIST!$A$76,IF(L3581=LIST!$A$77,"",IF(L3581=LIST!$A$78,"",IF(L3581=LIST!$A$80,"",IF(L3581=LIST!$A$72,"",IF(L3581=LIST!$A$73,"",IF(L3581=LIST!$A$81,"",IF(L3581=LIST!$A$82,"",IF(L3581=LIST!$A$79,"",IF(K3581=LIST!$A$75,LIST!$A$75,ROUND(J3581*L3581,2)))))))))))))</f>
        <v/>
      </c>
      <c r="J3581" s="43">
        <f>IF(D3581="",0,IF(K3581=LIST!$A$75,0,IF(K3581=LIST!$A$76,0,IF(K3581=LIST!$A$77,0,IF(K3581=LIST!$A$78,0,(MIN(D3581,8)-K3581))))))</f>
        <v>0</v>
      </c>
      <c r="K3581" s="185" t="str">
        <f>IF(D3581="","",IF('CLAIM FORM'!$M$7="",0,IF(L3581=LIST!$A$78,0,IF('CLAIM FORM'!$M$7="R&amp;D",0,IF(E3581="",LIST!$A$75,IF(F3581=LIST!$F$30,0,IFERROR(((VLOOKUP(E3581,'TRAINING CODE'!B:D,3,FALSE)*MIN(D3581,8))),LIST!$A$76)))))))</f>
        <v/>
      </c>
      <c r="L3581" s="183" t="str">
        <f>IF(B3581="","",IF('CLAIM FORM'!$M$7="",LIST!$A$77,IFERROR(VLOOKUP(B3581,'PHR (Project Hourly Rate)'!B:G,6,FALSE),LIST!$A$78)))</f>
        <v/>
      </c>
    </row>
    <row r="3582" spans="1:12" ht="36" customHeight="1">
      <c r="A3582" s="184">
        <v>3580</v>
      </c>
      <c r="B3582" s="46"/>
      <c r="C3582" s="47"/>
      <c r="D3582" s="48"/>
      <c r="E3582" s="49"/>
      <c r="F3582" s="49"/>
      <c r="G3582" s="41" t="str">
        <f>IF(C3582="","",VLOOKUP(WEEKDAY(C3582),LIST!$A$15:$B$21,2,FALSE))</f>
        <v/>
      </c>
      <c r="H3582" s="42" t="str">
        <f>IF(B3582="","",IF(L3582=LIST!$A$80,LIST!$A$78,IF(L3582=LIST!$A$81,LIST!$A$78,IF(L3582=LIST!$A$82,LIST!$A$78,IF(IFERROR(VLOOKUP(B3582,'PHR (Project Hourly Rate)'!B:G,6,FALSE),LIST!$A$78)=0,LIST!$A$79,L3582)))))</f>
        <v/>
      </c>
      <c r="I3582" s="42" t="str">
        <f>IF(B3582="","",IF(L3582=LIST!$A$75,"",IF(K3582=LIST!$A$76,LIST!$A$76,IF(L3582=LIST!$A$77,"",IF(L3582=LIST!$A$78,"",IF(L3582=LIST!$A$80,"",IF(L3582=LIST!$A$72,"",IF(L3582=LIST!$A$73,"",IF(L3582=LIST!$A$81,"",IF(L3582=LIST!$A$82,"",IF(L3582=LIST!$A$79,"",IF(K3582=LIST!$A$75,LIST!$A$75,ROUND(J3582*L3582,2)))))))))))))</f>
        <v/>
      </c>
      <c r="J3582" s="43">
        <f>IF(D3582="",0,IF(K3582=LIST!$A$75,0,IF(K3582=LIST!$A$76,0,IF(K3582=LIST!$A$77,0,IF(K3582=LIST!$A$78,0,(MIN(D3582,8)-K3582))))))</f>
        <v>0</v>
      </c>
      <c r="K3582" s="185" t="str">
        <f>IF(D3582="","",IF('CLAIM FORM'!$M$7="",0,IF(L3582=LIST!$A$78,0,IF('CLAIM FORM'!$M$7="R&amp;D",0,IF(E3582="",LIST!$A$75,IF(F3582=LIST!$F$30,0,IFERROR(((VLOOKUP(E3582,'TRAINING CODE'!B:D,3,FALSE)*MIN(D3582,8))),LIST!$A$76)))))))</f>
        <v/>
      </c>
      <c r="L3582" s="183" t="str">
        <f>IF(B3582="","",IF('CLAIM FORM'!$M$7="",LIST!$A$77,IFERROR(VLOOKUP(B3582,'PHR (Project Hourly Rate)'!B:G,6,FALSE),LIST!$A$78)))</f>
        <v/>
      </c>
    </row>
    <row r="3583" spans="1:12" ht="36" customHeight="1">
      <c r="A3583" s="184">
        <v>3581</v>
      </c>
      <c r="B3583" s="46"/>
      <c r="C3583" s="47"/>
      <c r="D3583" s="48"/>
      <c r="E3583" s="49"/>
      <c r="F3583" s="49"/>
      <c r="G3583" s="41" t="str">
        <f>IF(C3583="","",VLOOKUP(WEEKDAY(C3583),LIST!$A$15:$B$21,2,FALSE))</f>
        <v/>
      </c>
      <c r="H3583" s="42" t="str">
        <f>IF(B3583="","",IF(L3583=LIST!$A$80,LIST!$A$78,IF(L3583=LIST!$A$81,LIST!$A$78,IF(L3583=LIST!$A$82,LIST!$A$78,IF(IFERROR(VLOOKUP(B3583,'PHR (Project Hourly Rate)'!B:G,6,FALSE),LIST!$A$78)=0,LIST!$A$79,L3583)))))</f>
        <v/>
      </c>
      <c r="I3583" s="42" t="str">
        <f>IF(B3583="","",IF(L3583=LIST!$A$75,"",IF(K3583=LIST!$A$76,LIST!$A$76,IF(L3583=LIST!$A$77,"",IF(L3583=LIST!$A$78,"",IF(L3583=LIST!$A$80,"",IF(L3583=LIST!$A$72,"",IF(L3583=LIST!$A$73,"",IF(L3583=LIST!$A$81,"",IF(L3583=LIST!$A$82,"",IF(L3583=LIST!$A$79,"",IF(K3583=LIST!$A$75,LIST!$A$75,ROUND(J3583*L3583,2)))))))))))))</f>
        <v/>
      </c>
      <c r="J3583" s="43">
        <f>IF(D3583="",0,IF(K3583=LIST!$A$75,0,IF(K3583=LIST!$A$76,0,IF(K3583=LIST!$A$77,0,IF(K3583=LIST!$A$78,0,(MIN(D3583,8)-K3583))))))</f>
        <v>0</v>
      </c>
      <c r="K3583" s="185" t="str">
        <f>IF(D3583="","",IF('CLAIM FORM'!$M$7="",0,IF(L3583=LIST!$A$78,0,IF('CLAIM FORM'!$M$7="R&amp;D",0,IF(E3583="",LIST!$A$75,IF(F3583=LIST!$F$30,0,IFERROR(((VLOOKUP(E3583,'TRAINING CODE'!B:D,3,FALSE)*MIN(D3583,8))),LIST!$A$76)))))))</f>
        <v/>
      </c>
      <c r="L3583" s="183" t="str">
        <f>IF(B3583="","",IF('CLAIM FORM'!$M$7="",LIST!$A$77,IFERROR(VLOOKUP(B3583,'PHR (Project Hourly Rate)'!B:G,6,FALSE),LIST!$A$78)))</f>
        <v/>
      </c>
    </row>
    <row r="3584" spans="1:12" ht="36" customHeight="1">
      <c r="A3584" s="184">
        <v>3582</v>
      </c>
      <c r="B3584" s="46"/>
      <c r="C3584" s="47"/>
      <c r="D3584" s="48"/>
      <c r="E3584" s="49"/>
      <c r="F3584" s="49"/>
      <c r="G3584" s="41" t="str">
        <f>IF(C3584="","",VLOOKUP(WEEKDAY(C3584),LIST!$A$15:$B$21,2,FALSE))</f>
        <v/>
      </c>
      <c r="H3584" s="42" t="str">
        <f>IF(B3584="","",IF(L3584=LIST!$A$80,LIST!$A$78,IF(L3584=LIST!$A$81,LIST!$A$78,IF(L3584=LIST!$A$82,LIST!$A$78,IF(IFERROR(VLOOKUP(B3584,'PHR (Project Hourly Rate)'!B:G,6,FALSE),LIST!$A$78)=0,LIST!$A$79,L3584)))))</f>
        <v/>
      </c>
      <c r="I3584" s="42" t="str">
        <f>IF(B3584="","",IF(L3584=LIST!$A$75,"",IF(K3584=LIST!$A$76,LIST!$A$76,IF(L3584=LIST!$A$77,"",IF(L3584=LIST!$A$78,"",IF(L3584=LIST!$A$80,"",IF(L3584=LIST!$A$72,"",IF(L3584=LIST!$A$73,"",IF(L3584=LIST!$A$81,"",IF(L3584=LIST!$A$82,"",IF(L3584=LIST!$A$79,"",IF(K3584=LIST!$A$75,LIST!$A$75,ROUND(J3584*L3584,2)))))))))))))</f>
        <v/>
      </c>
      <c r="J3584" s="43">
        <f>IF(D3584="",0,IF(K3584=LIST!$A$75,0,IF(K3584=LIST!$A$76,0,IF(K3584=LIST!$A$77,0,IF(K3584=LIST!$A$78,0,(MIN(D3584,8)-K3584))))))</f>
        <v>0</v>
      </c>
      <c r="K3584" s="185" t="str">
        <f>IF(D3584="","",IF('CLAIM FORM'!$M$7="",0,IF(L3584=LIST!$A$78,0,IF('CLAIM FORM'!$M$7="R&amp;D",0,IF(E3584="",LIST!$A$75,IF(F3584=LIST!$F$30,0,IFERROR(((VLOOKUP(E3584,'TRAINING CODE'!B:D,3,FALSE)*MIN(D3584,8))),LIST!$A$76)))))))</f>
        <v/>
      </c>
      <c r="L3584" s="183" t="str">
        <f>IF(B3584="","",IF('CLAIM FORM'!$M$7="",LIST!$A$77,IFERROR(VLOOKUP(B3584,'PHR (Project Hourly Rate)'!B:G,6,FALSE),LIST!$A$78)))</f>
        <v/>
      </c>
    </row>
    <row r="3585" spans="1:12" ht="36" customHeight="1">
      <c r="A3585" s="184">
        <v>3583</v>
      </c>
      <c r="B3585" s="46"/>
      <c r="C3585" s="47"/>
      <c r="D3585" s="48"/>
      <c r="E3585" s="49"/>
      <c r="F3585" s="49"/>
      <c r="G3585" s="41" t="str">
        <f>IF(C3585="","",VLOOKUP(WEEKDAY(C3585),LIST!$A$15:$B$21,2,FALSE))</f>
        <v/>
      </c>
      <c r="H3585" s="42" t="str">
        <f>IF(B3585="","",IF(L3585=LIST!$A$80,LIST!$A$78,IF(L3585=LIST!$A$81,LIST!$A$78,IF(L3585=LIST!$A$82,LIST!$A$78,IF(IFERROR(VLOOKUP(B3585,'PHR (Project Hourly Rate)'!B:G,6,FALSE),LIST!$A$78)=0,LIST!$A$79,L3585)))))</f>
        <v/>
      </c>
      <c r="I3585" s="42" t="str">
        <f>IF(B3585="","",IF(L3585=LIST!$A$75,"",IF(K3585=LIST!$A$76,LIST!$A$76,IF(L3585=LIST!$A$77,"",IF(L3585=LIST!$A$78,"",IF(L3585=LIST!$A$80,"",IF(L3585=LIST!$A$72,"",IF(L3585=LIST!$A$73,"",IF(L3585=LIST!$A$81,"",IF(L3585=LIST!$A$82,"",IF(L3585=LIST!$A$79,"",IF(K3585=LIST!$A$75,LIST!$A$75,ROUND(J3585*L3585,2)))))))))))))</f>
        <v/>
      </c>
      <c r="J3585" s="43">
        <f>IF(D3585="",0,IF(K3585=LIST!$A$75,0,IF(K3585=LIST!$A$76,0,IF(K3585=LIST!$A$77,0,IF(K3585=LIST!$A$78,0,(MIN(D3585,8)-K3585))))))</f>
        <v>0</v>
      </c>
      <c r="K3585" s="185" t="str">
        <f>IF(D3585="","",IF('CLAIM FORM'!$M$7="",0,IF(L3585=LIST!$A$78,0,IF('CLAIM FORM'!$M$7="R&amp;D",0,IF(E3585="",LIST!$A$75,IF(F3585=LIST!$F$30,0,IFERROR(((VLOOKUP(E3585,'TRAINING CODE'!B:D,3,FALSE)*MIN(D3585,8))),LIST!$A$76)))))))</f>
        <v/>
      </c>
      <c r="L3585" s="183" t="str">
        <f>IF(B3585="","",IF('CLAIM FORM'!$M$7="",LIST!$A$77,IFERROR(VLOOKUP(B3585,'PHR (Project Hourly Rate)'!B:G,6,FALSE),LIST!$A$78)))</f>
        <v/>
      </c>
    </row>
    <row r="3586" spans="1:12" ht="36" customHeight="1">
      <c r="A3586" s="184">
        <v>3584</v>
      </c>
      <c r="B3586" s="46"/>
      <c r="C3586" s="47"/>
      <c r="D3586" s="48"/>
      <c r="E3586" s="49"/>
      <c r="F3586" s="49"/>
      <c r="G3586" s="41" t="str">
        <f>IF(C3586="","",VLOOKUP(WEEKDAY(C3586),LIST!$A$15:$B$21,2,FALSE))</f>
        <v/>
      </c>
      <c r="H3586" s="42" t="str">
        <f>IF(B3586="","",IF(L3586=LIST!$A$80,LIST!$A$78,IF(L3586=LIST!$A$81,LIST!$A$78,IF(L3586=LIST!$A$82,LIST!$A$78,IF(IFERROR(VLOOKUP(B3586,'PHR (Project Hourly Rate)'!B:G,6,FALSE),LIST!$A$78)=0,LIST!$A$79,L3586)))))</f>
        <v/>
      </c>
      <c r="I3586" s="42" t="str">
        <f>IF(B3586="","",IF(L3586=LIST!$A$75,"",IF(K3586=LIST!$A$76,LIST!$A$76,IF(L3586=LIST!$A$77,"",IF(L3586=LIST!$A$78,"",IF(L3586=LIST!$A$80,"",IF(L3586=LIST!$A$72,"",IF(L3586=LIST!$A$73,"",IF(L3586=LIST!$A$81,"",IF(L3586=LIST!$A$82,"",IF(L3586=LIST!$A$79,"",IF(K3586=LIST!$A$75,LIST!$A$75,ROUND(J3586*L3586,2)))))))))))))</f>
        <v/>
      </c>
      <c r="J3586" s="43">
        <f>IF(D3586="",0,IF(K3586=LIST!$A$75,0,IF(K3586=LIST!$A$76,0,IF(K3586=LIST!$A$77,0,IF(K3586=LIST!$A$78,0,(MIN(D3586,8)-K3586))))))</f>
        <v>0</v>
      </c>
      <c r="K3586" s="185" t="str">
        <f>IF(D3586="","",IF('CLAIM FORM'!$M$7="",0,IF(L3586=LIST!$A$78,0,IF('CLAIM FORM'!$M$7="R&amp;D",0,IF(E3586="",LIST!$A$75,IF(F3586=LIST!$F$30,0,IFERROR(((VLOOKUP(E3586,'TRAINING CODE'!B:D,3,FALSE)*MIN(D3586,8))),LIST!$A$76)))))))</f>
        <v/>
      </c>
      <c r="L3586" s="183" t="str">
        <f>IF(B3586="","",IF('CLAIM FORM'!$M$7="",LIST!$A$77,IFERROR(VLOOKUP(B3586,'PHR (Project Hourly Rate)'!B:G,6,FALSE),LIST!$A$78)))</f>
        <v/>
      </c>
    </row>
    <row r="3587" spans="1:12" ht="36" customHeight="1">
      <c r="A3587" s="184">
        <v>3585</v>
      </c>
      <c r="B3587" s="46"/>
      <c r="C3587" s="47"/>
      <c r="D3587" s="48"/>
      <c r="E3587" s="49"/>
      <c r="F3587" s="49"/>
      <c r="G3587" s="41" t="str">
        <f>IF(C3587="","",VLOOKUP(WEEKDAY(C3587),LIST!$A$15:$B$21,2,FALSE))</f>
        <v/>
      </c>
      <c r="H3587" s="42" t="str">
        <f>IF(B3587="","",IF(L3587=LIST!$A$80,LIST!$A$78,IF(L3587=LIST!$A$81,LIST!$A$78,IF(L3587=LIST!$A$82,LIST!$A$78,IF(IFERROR(VLOOKUP(B3587,'PHR (Project Hourly Rate)'!B:G,6,FALSE),LIST!$A$78)=0,LIST!$A$79,L3587)))))</f>
        <v/>
      </c>
      <c r="I3587" s="42" t="str">
        <f>IF(B3587="","",IF(L3587=LIST!$A$75,"",IF(K3587=LIST!$A$76,LIST!$A$76,IF(L3587=LIST!$A$77,"",IF(L3587=LIST!$A$78,"",IF(L3587=LIST!$A$80,"",IF(L3587=LIST!$A$72,"",IF(L3587=LIST!$A$73,"",IF(L3587=LIST!$A$81,"",IF(L3587=LIST!$A$82,"",IF(L3587=LIST!$A$79,"",IF(K3587=LIST!$A$75,LIST!$A$75,ROUND(J3587*L3587,2)))))))))))))</f>
        <v/>
      </c>
      <c r="J3587" s="43">
        <f>IF(D3587="",0,IF(K3587=LIST!$A$75,0,IF(K3587=LIST!$A$76,0,IF(K3587=LIST!$A$77,0,IF(K3587=LIST!$A$78,0,(MIN(D3587,8)-K3587))))))</f>
        <v>0</v>
      </c>
      <c r="K3587" s="185" t="str">
        <f>IF(D3587="","",IF('CLAIM FORM'!$M$7="",0,IF(L3587=LIST!$A$78,0,IF('CLAIM FORM'!$M$7="R&amp;D",0,IF(E3587="",LIST!$A$75,IF(F3587=LIST!$F$30,0,IFERROR(((VLOOKUP(E3587,'TRAINING CODE'!B:D,3,FALSE)*MIN(D3587,8))),LIST!$A$76)))))))</f>
        <v/>
      </c>
      <c r="L3587" s="183" t="str">
        <f>IF(B3587="","",IF('CLAIM FORM'!$M$7="",LIST!$A$77,IFERROR(VLOOKUP(B3587,'PHR (Project Hourly Rate)'!B:G,6,FALSE),LIST!$A$78)))</f>
        <v/>
      </c>
    </row>
    <row r="3588" spans="1:12" ht="36" customHeight="1">
      <c r="A3588" s="184">
        <v>3586</v>
      </c>
      <c r="B3588" s="46"/>
      <c r="C3588" s="47"/>
      <c r="D3588" s="48"/>
      <c r="E3588" s="49"/>
      <c r="F3588" s="49"/>
      <c r="G3588" s="41" t="str">
        <f>IF(C3588="","",VLOOKUP(WEEKDAY(C3588),LIST!$A$15:$B$21,2,FALSE))</f>
        <v/>
      </c>
      <c r="H3588" s="42" t="str">
        <f>IF(B3588="","",IF(L3588=LIST!$A$80,LIST!$A$78,IF(L3588=LIST!$A$81,LIST!$A$78,IF(L3588=LIST!$A$82,LIST!$A$78,IF(IFERROR(VLOOKUP(B3588,'PHR (Project Hourly Rate)'!B:G,6,FALSE),LIST!$A$78)=0,LIST!$A$79,L3588)))))</f>
        <v/>
      </c>
      <c r="I3588" s="42" t="str">
        <f>IF(B3588="","",IF(L3588=LIST!$A$75,"",IF(K3588=LIST!$A$76,LIST!$A$76,IF(L3588=LIST!$A$77,"",IF(L3588=LIST!$A$78,"",IF(L3588=LIST!$A$80,"",IF(L3588=LIST!$A$72,"",IF(L3588=LIST!$A$73,"",IF(L3588=LIST!$A$81,"",IF(L3588=LIST!$A$82,"",IF(L3588=LIST!$A$79,"",IF(K3588=LIST!$A$75,LIST!$A$75,ROUND(J3588*L3588,2)))))))))))))</f>
        <v/>
      </c>
      <c r="J3588" s="43">
        <f>IF(D3588="",0,IF(K3588=LIST!$A$75,0,IF(K3588=LIST!$A$76,0,IF(K3588=LIST!$A$77,0,IF(K3588=LIST!$A$78,0,(MIN(D3588,8)-K3588))))))</f>
        <v>0</v>
      </c>
      <c r="K3588" s="185" t="str">
        <f>IF(D3588="","",IF('CLAIM FORM'!$M$7="",0,IF(L3588=LIST!$A$78,0,IF('CLAIM FORM'!$M$7="R&amp;D",0,IF(E3588="",LIST!$A$75,IF(F3588=LIST!$F$30,0,IFERROR(((VLOOKUP(E3588,'TRAINING CODE'!B:D,3,FALSE)*MIN(D3588,8))),LIST!$A$76)))))))</f>
        <v/>
      </c>
      <c r="L3588" s="183" t="str">
        <f>IF(B3588="","",IF('CLAIM FORM'!$M$7="",LIST!$A$77,IFERROR(VLOOKUP(B3588,'PHR (Project Hourly Rate)'!B:G,6,FALSE),LIST!$A$78)))</f>
        <v/>
      </c>
    </row>
    <row r="3589" spans="1:12" ht="36" customHeight="1">
      <c r="A3589" s="184">
        <v>3587</v>
      </c>
      <c r="B3589" s="46"/>
      <c r="C3589" s="47"/>
      <c r="D3589" s="48"/>
      <c r="E3589" s="49"/>
      <c r="F3589" s="49"/>
      <c r="G3589" s="41" t="str">
        <f>IF(C3589="","",VLOOKUP(WEEKDAY(C3589),LIST!$A$15:$B$21,2,FALSE))</f>
        <v/>
      </c>
      <c r="H3589" s="42" t="str">
        <f>IF(B3589="","",IF(L3589=LIST!$A$80,LIST!$A$78,IF(L3589=LIST!$A$81,LIST!$A$78,IF(L3589=LIST!$A$82,LIST!$A$78,IF(IFERROR(VLOOKUP(B3589,'PHR (Project Hourly Rate)'!B:G,6,FALSE),LIST!$A$78)=0,LIST!$A$79,L3589)))))</f>
        <v/>
      </c>
      <c r="I3589" s="42" t="str">
        <f>IF(B3589="","",IF(L3589=LIST!$A$75,"",IF(K3589=LIST!$A$76,LIST!$A$76,IF(L3589=LIST!$A$77,"",IF(L3589=LIST!$A$78,"",IF(L3589=LIST!$A$80,"",IF(L3589=LIST!$A$72,"",IF(L3589=LIST!$A$73,"",IF(L3589=LIST!$A$81,"",IF(L3589=LIST!$A$82,"",IF(L3589=LIST!$A$79,"",IF(K3589=LIST!$A$75,LIST!$A$75,ROUND(J3589*L3589,2)))))))))))))</f>
        <v/>
      </c>
      <c r="J3589" s="43">
        <f>IF(D3589="",0,IF(K3589=LIST!$A$75,0,IF(K3589=LIST!$A$76,0,IF(K3589=LIST!$A$77,0,IF(K3589=LIST!$A$78,0,(MIN(D3589,8)-K3589))))))</f>
        <v>0</v>
      </c>
      <c r="K3589" s="185" t="str">
        <f>IF(D3589="","",IF('CLAIM FORM'!$M$7="",0,IF(L3589=LIST!$A$78,0,IF('CLAIM FORM'!$M$7="R&amp;D",0,IF(E3589="",LIST!$A$75,IF(F3589=LIST!$F$30,0,IFERROR(((VLOOKUP(E3589,'TRAINING CODE'!B:D,3,FALSE)*MIN(D3589,8))),LIST!$A$76)))))))</f>
        <v/>
      </c>
      <c r="L3589" s="183" t="str">
        <f>IF(B3589="","",IF('CLAIM FORM'!$M$7="",LIST!$A$77,IFERROR(VLOOKUP(B3589,'PHR (Project Hourly Rate)'!B:G,6,FALSE),LIST!$A$78)))</f>
        <v/>
      </c>
    </row>
    <row r="3590" spans="1:12" ht="36" customHeight="1">
      <c r="A3590" s="184">
        <v>3588</v>
      </c>
      <c r="B3590" s="46"/>
      <c r="C3590" s="47"/>
      <c r="D3590" s="48"/>
      <c r="E3590" s="49"/>
      <c r="F3590" s="49"/>
      <c r="G3590" s="41" t="str">
        <f>IF(C3590="","",VLOOKUP(WEEKDAY(C3590),LIST!$A$15:$B$21,2,FALSE))</f>
        <v/>
      </c>
      <c r="H3590" s="42" t="str">
        <f>IF(B3590="","",IF(L3590=LIST!$A$80,LIST!$A$78,IF(L3590=LIST!$A$81,LIST!$A$78,IF(L3590=LIST!$A$82,LIST!$A$78,IF(IFERROR(VLOOKUP(B3590,'PHR (Project Hourly Rate)'!B:G,6,FALSE),LIST!$A$78)=0,LIST!$A$79,L3590)))))</f>
        <v/>
      </c>
      <c r="I3590" s="42" t="str">
        <f>IF(B3590="","",IF(L3590=LIST!$A$75,"",IF(K3590=LIST!$A$76,LIST!$A$76,IF(L3590=LIST!$A$77,"",IF(L3590=LIST!$A$78,"",IF(L3590=LIST!$A$80,"",IF(L3590=LIST!$A$72,"",IF(L3590=LIST!$A$73,"",IF(L3590=LIST!$A$81,"",IF(L3590=LIST!$A$82,"",IF(L3590=LIST!$A$79,"",IF(K3590=LIST!$A$75,LIST!$A$75,ROUND(J3590*L3590,2)))))))))))))</f>
        <v/>
      </c>
      <c r="J3590" s="43">
        <f>IF(D3590="",0,IF(K3590=LIST!$A$75,0,IF(K3590=LIST!$A$76,0,IF(K3590=LIST!$A$77,0,IF(K3590=LIST!$A$78,0,(MIN(D3590,8)-K3590))))))</f>
        <v>0</v>
      </c>
      <c r="K3590" s="185" t="str">
        <f>IF(D3590="","",IF('CLAIM FORM'!$M$7="",0,IF(L3590=LIST!$A$78,0,IF('CLAIM FORM'!$M$7="R&amp;D",0,IF(E3590="",LIST!$A$75,IF(F3590=LIST!$F$30,0,IFERROR(((VLOOKUP(E3590,'TRAINING CODE'!B:D,3,FALSE)*MIN(D3590,8))),LIST!$A$76)))))))</f>
        <v/>
      </c>
      <c r="L3590" s="183" t="str">
        <f>IF(B3590="","",IF('CLAIM FORM'!$M$7="",LIST!$A$77,IFERROR(VLOOKUP(B3590,'PHR (Project Hourly Rate)'!B:G,6,FALSE),LIST!$A$78)))</f>
        <v/>
      </c>
    </row>
    <row r="3591" spans="1:12" ht="36" customHeight="1">
      <c r="A3591" s="184">
        <v>3589</v>
      </c>
      <c r="B3591" s="46"/>
      <c r="C3591" s="47"/>
      <c r="D3591" s="48"/>
      <c r="E3591" s="49"/>
      <c r="F3591" s="49"/>
      <c r="G3591" s="41" t="str">
        <f>IF(C3591="","",VLOOKUP(WEEKDAY(C3591),LIST!$A$15:$B$21,2,FALSE))</f>
        <v/>
      </c>
      <c r="H3591" s="42" t="str">
        <f>IF(B3591="","",IF(L3591=LIST!$A$80,LIST!$A$78,IF(L3591=LIST!$A$81,LIST!$A$78,IF(L3591=LIST!$A$82,LIST!$A$78,IF(IFERROR(VLOOKUP(B3591,'PHR (Project Hourly Rate)'!B:G,6,FALSE),LIST!$A$78)=0,LIST!$A$79,L3591)))))</f>
        <v/>
      </c>
      <c r="I3591" s="42" t="str">
        <f>IF(B3591="","",IF(L3591=LIST!$A$75,"",IF(K3591=LIST!$A$76,LIST!$A$76,IF(L3591=LIST!$A$77,"",IF(L3591=LIST!$A$78,"",IF(L3591=LIST!$A$80,"",IF(L3591=LIST!$A$72,"",IF(L3591=LIST!$A$73,"",IF(L3591=LIST!$A$81,"",IF(L3591=LIST!$A$82,"",IF(L3591=LIST!$A$79,"",IF(K3591=LIST!$A$75,LIST!$A$75,ROUND(J3591*L3591,2)))))))))))))</f>
        <v/>
      </c>
      <c r="J3591" s="43">
        <f>IF(D3591="",0,IF(K3591=LIST!$A$75,0,IF(K3591=LIST!$A$76,0,IF(K3591=LIST!$A$77,0,IF(K3591=LIST!$A$78,0,(MIN(D3591,8)-K3591))))))</f>
        <v>0</v>
      </c>
      <c r="K3591" s="185" t="str">
        <f>IF(D3591="","",IF('CLAIM FORM'!$M$7="",0,IF(L3591=LIST!$A$78,0,IF('CLAIM FORM'!$M$7="R&amp;D",0,IF(E3591="",LIST!$A$75,IF(F3591=LIST!$F$30,0,IFERROR(((VLOOKUP(E3591,'TRAINING CODE'!B:D,3,FALSE)*MIN(D3591,8))),LIST!$A$76)))))))</f>
        <v/>
      </c>
      <c r="L3591" s="183" t="str">
        <f>IF(B3591="","",IF('CLAIM FORM'!$M$7="",LIST!$A$77,IFERROR(VLOOKUP(B3591,'PHR (Project Hourly Rate)'!B:G,6,FALSE),LIST!$A$78)))</f>
        <v/>
      </c>
    </row>
    <row r="3592" spans="1:12" ht="36" customHeight="1">
      <c r="A3592" s="184">
        <v>3590</v>
      </c>
      <c r="B3592" s="46"/>
      <c r="C3592" s="47"/>
      <c r="D3592" s="48"/>
      <c r="E3592" s="49"/>
      <c r="F3592" s="49"/>
      <c r="G3592" s="41" t="str">
        <f>IF(C3592="","",VLOOKUP(WEEKDAY(C3592),LIST!$A$15:$B$21,2,FALSE))</f>
        <v/>
      </c>
      <c r="H3592" s="42" t="str">
        <f>IF(B3592="","",IF(L3592=LIST!$A$80,LIST!$A$78,IF(L3592=LIST!$A$81,LIST!$A$78,IF(L3592=LIST!$A$82,LIST!$A$78,IF(IFERROR(VLOOKUP(B3592,'PHR (Project Hourly Rate)'!B:G,6,FALSE),LIST!$A$78)=0,LIST!$A$79,L3592)))))</f>
        <v/>
      </c>
      <c r="I3592" s="42" t="str">
        <f>IF(B3592="","",IF(L3592=LIST!$A$75,"",IF(K3592=LIST!$A$76,LIST!$A$76,IF(L3592=LIST!$A$77,"",IF(L3592=LIST!$A$78,"",IF(L3592=LIST!$A$80,"",IF(L3592=LIST!$A$72,"",IF(L3592=LIST!$A$73,"",IF(L3592=LIST!$A$81,"",IF(L3592=LIST!$A$82,"",IF(L3592=LIST!$A$79,"",IF(K3592=LIST!$A$75,LIST!$A$75,ROUND(J3592*L3592,2)))))))))))))</f>
        <v/>
      </c>
      <c r="J3592" s="43">
        <f>IF(D3592="",0,IF(K3592=LIST!$A$75,0,IF(K3592=LIST!$A$76,0,IF(K3592=LIST!$A$77,0,IF(K3592=LIST!$A$78,0,(MIN(D3592,8)-K3592))))))</f>
        <v>0</v>
      </c>
      <c r="K3592" s="185" t="str">
        <f>IF(D3592="","",IF('CLAIM FORM'!$M$7="",0,IF(L3592=LIST!$A$78,0,IF('CLAIM FORM'!$M$7="R&amp;D",0,IF(E3592="",LIST!$A$75,IF(F3592=LIST!$F$30,0,IFERROR(((VLOOKUP(E3592,'TRAINING CODE'!B:D,3,FALSE)*MIN(D3592,8))),LIST!$A$76)))))))</f>
        <v/>
      </c>
      <c r="L3592" s="183" t="str">
        <f>IF(B3592="","",IF('CLAIM FORM'!$M$7="",LIST!$A$77,IFERROR(VLOOKUP(B3592,'PHR (Project Hourly Rate)'!B:G,6,FALSE),LIST!$A$78)))</f>
        <v/>
      </c>
    </row>
    <row r="3593" spans="1:12" ht="36" customHeight="1">
      <c r="A3593" s="184">
        <v>3591</v>
      </c>
      <c r="B3593" s="46"/>
      <c r="C3593" s="47"/>
      <c r="D3593" s="48"/>
      <c r="E3593" s="49"/>
      <c r="F3593" s="49"/>
      <c r="G3593" s="41" t="str">
        <f>IF(C3593="","",VLOOKUP(WEEKDAY(C3593),LIST!$A$15:$B$21,2,FALSE))</f>
        <v/>
      </c>
      <c r="H3593" s="42" t="str">
        <f>IF(B3593="","",IF(L3593=LIST!$A$80,LIST!$A$78,IF(L3593=LIST!$A$81,LIST!$A$78,IF(L3593=LIST!$A$82,LIST!$A$78,IF(IFERROR(VLOOKUP(B3593,'PHR (Project Hourly Rate)'!B:G,6,FALSE),LIST!$A$78)=0,LIST!$A$79,L3593)))))</f>
        <v/>
      </c>
      <c r="I3593" s="42" t="str">
        <f>IF(B3593="","",IF(L3593=LIST!$A$75,"",IF(K3593=LIST!$A$76,LIST!$A$76,IF(L3593=LIST!$A$77,"",IF(L3593=LIST!$A$78,"",IF(L3593=LIST!$A$80,"",IF(L3593=LIST!$A$72,"",IF(L3593=LIST!$A$73,"",IF(L3593=LIST!$A$81,"",IF(L3593=LIST!$A$82,"",IF(L3593=LIST!$A$79,"",IF(K3593=LIST!$A$75,LIST!$A$75,ROUND(J3593*L3593,2)))))))))))))</f>
        <v/>
      </c>
      <c r="J3593" s="43">
        <f>IF(D3593="",0,IF(K3593=LIST!$A$75,0,IF(K3593=LIST!$A$76,0,IF(K3593=LIST!$A$77,0,IF(K3593=LIST!$A$78,0,(MIN(D3593,8)-K3593))))))</f>
        <v>0</v>
      </c>
      <c r="K3593" s="185" t="str">
        <f>IF(D3593="","",IF('CLAIM FORM'!$M$7="",0,IF(L3593=LIST!$A$78,0,IF('CLAIM FORM'!$M$7="R&amp;D",0,IF(E3593="",LIST!$A$75,IF(F3593=LIST!$F$30,0,IFERROR(((VLOOKUP(E3593,'TRAINING CODE'!B:D,3,FALSE)*MIN(D3593,8))),LIST!$A$76)))))))</f>
        <v/>
      </c>
      <c r="L3593" s="183" t="str">
        <f>IF(B3593="","",IF('CLAIM FORM'!$M$7="",LIST!$A$77,IFERROR(VLOOKUP(B3593,'PHR (Project Hourly Rate)'!B:G,6,FALSE),LIST!$A$78)))</f>
        <v/>
      </c>
    </row>
    <row r="3594" spans="1:12" ht="36" customHeight="1">
      <c r="A3594" s="184">
        <v>3592</v>
      </c>
      <c r="B3594" s="46"/>
      <c r="C3594" s="47"/>
      <c r="D3594" s="48"/>
      <c r="E3594" s="49"/>
      <c r="F3594" s="49"/>
      <c r="G3594" s="41" t="str">
        <f>IF(C3594="","",VLOOKUP(WEEKDAY(C3594),LIST!$A$15:$B$21,2,FALSE))</f>
        <v/>
      </c>
      <c r="H3594" s="42" t="str">
        <f>IF(B3594="","",IF(L3594=LIST!$A$80,LIST!$A$78,IF(L3594=LIST!$A$81,LIST!$A$78,IF(L3594=LIST!$A$82,LIST!$A$78,IF(IFERROR(VLOOKUP(B3594,'PHR (Project Hourly Rate)'!B:G,6,FALSE),LIST!$A$78)=0,LIST!$A$79,L3594)))))</f>
        <v/>
      </c>
      <c r="I3594" s="42" t="str">
        <f>IF(B3594="","",IF(L3594=LIST!$A$75,"",IF(K3594=LIST!$A$76,LIST!$A$76,IF(L3594=LIST!$A$77,"",IF(L3594=LIST!$A$78,"",IF(L3594=LIST!$A$80,"",IF(L3594=LIST!$A$72,"",IF(L3594=LIST!$A$73,"",IF(L3594=LIST!$A$81,"",IF(L3594=LIST!$A$82,"",IF(L3594=LIST!$A$79,"",IF(K3594=LIST!$A$75,LIST!$A$75,ROUND(J3594*L3594,2)))))))))))))</f>
        <v/>
      </c>
      <c r="J3594" s="43">
        <f>IF(D3594="",0,IF(K3594=LIST!$A$75,0,IF(K3594=LIST!$A$76,0,IF(K3594=LIST!$A$77,0,IF(K3594=LIST!$A$78,0,(MIN(D3594,8)-K3594))))))</f>
        <v>0</v>
      </c>
      <c r="K3594" s="185" t="str">
        <f>IF(D3594="","",IF('CLAIM FORM'!$M$7="",0,IF(L3594=LIST!$A$78,0,IF('CLAIM FORM'!$M$7="R&amp;D",0,IF(E3594="",LIST!$A$75,IF(F3594=LIST!$F$30,0,IFERROR(((VLOOKUP(E3594,'TRAINING CODE'!B:D,3,FALSE)*MIN(D3594,8))),LIST!$A$76)))))))</f>
        <v/>
      </c>
      <c r="L3594" s="183" t="str">
        <f>IF(B3594="","",IF('CLAIM FORM'!$M$7="",LIST!$A$77,IFERROR(VLOOKUP(B3594,'PHR (Project Hourly Rate)'!B:G,6,FALSE),LIST!$A$78)))</f>
        <v/>
      </c>
    </row>
    <row r="3595" spans="1:12" ht="36" customHeight="1">
      <c r="A3595" s="184">
        <v>3593</v>
      </c>
      <c r="B3595" s="46"/>
      <c r="C3595" s="47"/>
      <c r="D3595" s="48"/>
      <c r="E3595" s="49"/>
      <c r="F3595" s="49"/>
      <c r="G3595" s="41" t="str">
        <f>IF(C3595="","",VLOOKUP(WEEKDAY(C3595),LIST!$A$15:$B$21,2,FALSE))</f>
        <v/>
      </c>
      <c r="H3595" s="42" t="str">
        <f>IF(B3595="","",IF(L3595=LIST!$A$80,LIST!$A$78,IF(L3595=LIST!$A$81,LIST!$A$78,IF(L3595=LIST!$A$82,LIST!$A$78,IF(IFERROR(VLOOKUP(B3595,'PHR (Project Hourly Rate)'!B:G,6,FALSE),LIST!$A$78)=0,LIST!$A$79,L3595)))))</f>
        <v/>
      </c>
      <c r="I3595" s="42" t="str">
        <f>IF(B3595="","",IF(L3595=LIST!$A$75,"",IF(K3595=LIST!$A$76,LIST!$A$76,IF(L3595=LIST!$A$77,"",IF(L3595=LIST!$A$78,"",IF(L3595=LIST!$A$80,"",IF(L3595=LIST!$A$72,"",IF(L3595=LIST!$A$73,"",IF(L3595=LIST!$A$81,"",IF(L3595=LIST!$A$82,"",IF(L3595=LIST!$A$79,"",IF(K3595=LIST!$A$75,LIST!$A$75,ROUND(J3595*L3595,2)))))))))))))</f>
        <v/>
      </c>
      <c r="J3595" s="43">
        <f>IF(D3595="",0,IF(K3595=LIST!$A$75,0,IF(K3595=LIST!$A$76,0,IF(K3595=LIST!$A$77,0,IF(K3595=LIST!$A$78,0,(MIN(D3595,8)-K3595))))))</f>
        <v>0</v>
      </c>
      <c r="K3595" s="185" t="str">
        <f>IF(D3595="","",IF('CLAIM FORM'!$M$7="",0,IF(L3595=LIST!$A$78,0,IF('CLAIM FORM'!$M$7="R&amp;D",0,IF(E3595="",LIST!$A$75,IF(F3595=LIST!$F$30,0,IFERROR(((VLOOKUP(E3595,'TRAINING CODE'!B:D,3,FALSE)*MIN(D3595,8))),LIST!$A$76)))))))</f>
        <v/>
      </c>
      <c r="L3595" s="183" t="str">
        <f>IF(B3595="","",IF('CLAIM FORM'!$M$7="",LIST!$A$77,IFERROR(VLOOKUP(B3595,'PHR (Project Hourly Rate)'!B:G,6,FALSE),LIST!$A$78)))</f>
        <v/>
      </c>
    </row>
    <row r="3596" spans="1:12" ht="36" customHeight="1">
      <c r="A3596" s="184">
        <v>3594</v>
      </c>
      <c r="B3596" s="46"/>
      <c r="C3596" s="47"/>
      <c r="D3596" s="48"/>
      <c r="E3596" s="49"/>
      <c r="F3596" s="49"/>
      <c r="G3596" s="41" t="str">
        <f>IF(C3596="","",VLOOKUP(WEEKDAY(C3596),LIST!$A$15:$B$21,2,FALSE))</f>
        <v/>
      </c>
      <c r="H3596" s="42" t="str">
        <f>IF(B3596="","",IF(L3596=LIST!$A$80,LIST!$A$78,IF(L3596=LIST!$A$81,LIST!$A$78,IF(L3596=LIST!$A$82,LIST!$A$78,IF(IFERROR(VLOOKUP(B3596,'PHR (Project Hourly Rate)'!B:G,6,FALSE),LIST!$A$78)=0,LIST!$A$79,L3596)))))</f>
        <v/>
      </c>
      <c r="I3596" s="42" t="str">
        <f>IF(B3596="","",IF(L3596=LIST!$A$75,"",IF(K3596=LIST!$A$76,LIST!$A$76,IF(L3596=LIST!$A$77,"",IF(L3596=LIST!$A$78,"",IF(L3596=LIST!$A$80,"",IF(L3596=LIST!$A$72,"",IF(L3596=LIST!$A$73,"",IF(L3596=LIST!$A$81,"",IF(L3596=LIST!$A$82,"",IF(L3596=LIST!$A$79,"",IF(K3596=LIST!$A$75,LIST!$A$75,ROUND(J3596*L3596,2)))))))))))))</f>
        <v/>
      </c>
      <c r="J3596" s="43">
        <f>IF(D3596="",0,IF(K3596=LIST!$A$75,0,IF(K3596=LIST!$A$76,0,IF(K3596=LIST!$A$77,0,IF(K3596=LIST!$A$78,0,(MIN(D3596,8)-K3596))))))</f>
        <v>0</v>
      </c>
      <c r="K3596" s="185" t="str">
        <f>IF(D3596="","",IF('CLAIM FORM'!$M$7="",0,IF(L3596=LIST!$A$78,0,IF('CLAIM FORM'!$M$7="R&amp;D",0,IF(E3596="",LIST!$A$75,IF(F3596=LIST!$F$30,0,IFERROR(((VLOOKUP(E3596,'TRAINING CODE'!B:D,3,FALSE)*MIN(D3596,8))),LIST!$A$76)))))))</f>
        <v/>
      </c>
      <c r="L3596" s="183" t="str">
        <f>IF(B3596="","",IF('CLAIM FORM'!$M$7="",LIST!$A$77,IFERROR(VLOOKUP(B3596,'PHR (Project Hourly Rate)'!B:G,6,FALSE),LIST!$A$78)))</f>
        <v/>
      </c>
    </row>
    <row r="3597" spans="1:12" ht="36" customHeight="1">
      <c r="A3597" s="184">
        <v>3595</v>
      </c>
      <c r="B3597" s="46"/>
      <c r="C3597" s="47"/>
      <c r="D3597" s="48"/>
      <c r="E3597" s="49"/>
      <c r="F3597" s="49"/>
      <c r="G3597" s="41" t="str">
        <f>IF(C3597="","",VLOOKUP(WEEKDAY(C3597),LIST!$A$15:$B$21,2,FALSE))</f>
        <v/>
      </c>
      <c r="H3597" s="42" t="str">
        <f>IF(B3597="","",IF(L3597=LIST!$A$80,LIST!$A$78,IF(L3597=LIST!$A$81,LIST!$A$78,IF(L3597=LIST!$A$82,LIST!$A$78,IF(IFERROR(VLOOKUP(B3597,'PHR (Project Hourly Rate)'!B:G,6,FALSE),LIST!$A$78)=0,LIST!$A$79,L3597)))))</f>
        <v/>
      </c>
      <c r="I3597" s="42" t="str">
        <f>IF(B3597="","",IF(L3597=LIST!$A$75,"",IF(K3597=LIST!$A$76,LIST!$A$76,IF(L3597=LIST!$A$77,"",IF(L3597=LIST!$A$78,"",IF(L3597=LIST!$A$80,"",IF(L3597=LIST!$A$72,"",IF(L3597=LIST!$A$73,"",IF(L3597=LIST!$A$81,"",IF(L3597=LIST!$A$82,"",IF(L3597=LIST!$A$79,"",IF(K3597=LIST!$A$75,LIST!$A$75,ROUND(J3597*L3597,2)))))))))))))</f>
        <v/>
      </c>
      <c r="J3597" s="43">
        <f>IF(D3597="",0,IF(K3597=LIST!$A$75,0,IF(K3597=LIST!$A$76,0,IF(K3597=LIST!$A$77,0,IF(K3597=LIST!$A$78,0,(MIN(D3597,8)-K3597))))))</f>
        <v>0</v>
      </c>
      <c r="K3597" s="185" t="str">
        <f>IF(D3597="","",IF('CLAIM FORM'!$M$7="",0,IF(L3597=LIST!$A$78,0,IF('CLAIM FORM'!$M$7="R&amp;D",0,IF(E3597="",LIST!$A$75,IF(F3597=LIST!$F$30,0,IFERROR(((VLOOKUP(E3597,'TRAINING CODE'!B:D,3,FALSE)*MIN(D3597,8))),LIST!$A$76)))))))</f>
        <v/>
      </c>
      <c r="L3597" s="183" t="str">
        <f>IF(B3597="","",IF('CLAIM FORM'!$M$7="",LIST!$A$77,IFERROR(VLOOKUP(B3597,'PHR (Project Hourly Rate)'!B:G,6,FALSE),LIST!$A$78)))</f>
        <v/>
      </c>
    </row>
    <row r="3598" spans="1:12" ht="36" customHeight="1">
      <c r="A3598" s="184">
        <v>3596</v>
      </c>
      <c r="B3598" s="46"/>
      <c r="C3598" s="47"/>
      <c r="D3598" s="48"/>
      <c r="E3598" s="49"/>
      <c r="F3598" s="49"/>
      <c r="G3598" s="41" t="str">
        <f>IF(C3598="","",VLOOKUP(WEEKDAY(C3598),LIST!$A$15:$B$21,2,FALSE))</f>
        <v/>
      </c>
      <c r="H3598" s="42" t="str">
        <f>IF(B3598="","",IF(L3598=LIST!$A$80,LIST!$A$78,IF(L3598=LIST!$A$81,LIST!$A$78,IF(L3598=LIST!$A$82,LIST!$A$78,IF(IFERROR(VLOOKUP(B3598,'PHR (Project Hourly Rate)'!B:G,6,FALSE),LIST!$A$78)=0,LIST!$A$79,L3598)))))</f>
        <v/>
      </c>
      <c r="I3598" s="42" t="str">
        <f>IF(B3598="","",IF(L3598=LIST!$A$75,"",IF(K3598=LIST!$A$76,LIST!$A$76,IF(L3598=LIST!$A$77,"",IF(L3598=LIST!$A$78,"",IF(L3598=LIST!$A$80,"",IF(L3598=LIST!$A$72,"",IF(L3598=LIST!$A$73,"",IF(L3598=LIST!$A$81,"",IF(L3598=LIST!$A$82,"",IF(L3598=LIST!$A$79,"",IF(K3598=LIST!$A$75,LIST!$A$75,ROUND(J3598*L3598,2)))))))))))))</f>
        <v/>
      </c>
      <c r="J3598" s="43">
        <f>IF(D3598="",0,IF(K3598=LIST!$A$75,0,IF(K3598=LIST!$A$76,0,IF(K3598=LIST!$A$77,0,IF(K3598=LIST!$A$78,0,(MIN(D3598,8)-K3598))))))</f>
        <v>0</v>
      </c>
      <c r="K3598" s="185" t="str">
        <f>IF(D3598="","",IF('CLAIM FORM'!$M$7="",0,IF(L3598=LIST!$A$78,0,IF('CLAIM FORM'!$M$7="R&amp;D",0,IF(E3598="",LIST!$A$75,IF(F3598=LIST!$F$30,0,IFERROR(((VLOOKUP(E3598,'TRAINING CODE'!B:D,3,FALSE)*MIN(D3598,8))),LIST!$A$76)))))))</f>
        <v/>
      </c>
      <c r="L3598" s="183" t="str">
        <f>IF(B3598="","",IF('CLAIM FORM'!$M$7="",LIST!$A$77,IFERROR(VLOOKUP(B3598,'PHR (Project Hourly Rate)'!B:G,6,FALSE),LIST!$A$78)))</f>
        <v/>
      </c>
    </row>
    <row r="3599" spans="1:12" ht="36" customHeight="1">
      <c r="A3599" s="184">
        <v>3597</v>
      </c>
      <c r="B3599" s="46"/>
      <c r="C3599" s="47"/>
      <c r="D3599" s="48"/>
      <c r="E3599" s="49"/>
      <c r="F3599" s="49"/>
      <c r="G3599" s="41" t="str">
        <f>IF(C3599="","",VLOOKUP(WEEKDAY(C3599),LIST!$A$15:$B$21,2,FALSE))</f>
        <v/>
      </c>
      <c r="H3599" s="42" t="str">
        <f>IF(B3599="","",IF(L3599=LIST!$A$80,LIST!$A$78,IF(L3599=LIST!$A$81,LIST!$A$78,IF(L3599=LIST!$A$82,LIST!$A$78,IF(IFERROR(VLOOKUP(B3599,'PHR (Project Hourly Rate)'!B:G,6,FALSE),LIST!$A$78)=0,LIST!$A$79,L3599)))))</f>
        <v/>
      </c>
      <c r="I3599" s="42" t="str">
        <f>IF(B3599="","",IF(L3599=LIST!$A$75,"",IF(K3599=LIST!$A$76,LIST!$A$76,IF(L3599=LIST!$A$77,"",IF(L3599=LIST!$A$78,"",IF(L3599=LIST!$A$80,"",IF(L3599=LIST!$A$72,"",IF(L3599=LIST!$A$73,"",IF(L3599=LIST!$A$81,"",IF(L3599=LIST!$A$82,"",IF(L3599=LIST!$A$79,"",IF(K3599=LIST!$A$75,LIST!$A$75,ROUND(J3599*L3599,2)))))))))))))</f>
        <v/>
      </c>
      <c r="J3599" s="43">
        <f>IF(D3599="",0,IF(K3599=LIST!$A$75,0,IF(K3599=LIST!$A$76,0,IF(K3599=LIST!$A$77,0,IF(K3599=LIST!$A$78,0,(MIN(D3599,8)-K3599))))))</f>
        <v>0</v>
      </c>
      <c r="K3599" s="185" t="str">
        <f>IF(D3599="","",IF('CLAIM FORM'!$M$7="",0,IF(L3599=LIST!$A$78,0,IF('CLAIM FORM'!$M$7="R&amp;D",0,IF(E3599="",LIST!$A$75,IF(F3599=LIST!$F$30,0,IFERROR(((VLOOKUP(E3599,'TRAINING CODE'!B:D,3,FALSE)*MIN(D3599,8))),LIST!$A$76)))))))</f>
        <v/>
      </c>
      <c r="L3599" s="183" t="str">
        <f>IF(B3599="","",IF('CLAIM FORM'!$M$7="",LIST!$A$77,IFERROR(VLOOKUP(B3599,'PHR (Project Hourly Rate)'!B:G,6,FALSE),LIST!$A$78)))</f>
        <v/>
      </c>
    </row>
    <row r="3600" spans="1:12" ht="36" customHeight="1">
      <c r="A3600" s="184">
        <v>3598</v>
      </c>
      <c r="B3600" s="46"/>
      <c r="C3600" s="47"/>
      <c r="D3600" s="48"/>
      <c r="E3600" s="49"/>
      <c r="F3600" s="49"/>
      <c r="G3600" s="41" t="str">
        <f>IF(C3600="","",VLOOKUP(WEEKDAY(C3600),LIST!$A$15:$B$21,2,FALSE))</f>
        <v/>
      </c>
      <c r="H3600" s="42" t="str">
        <f>IF(B3600="","",IF(L3600=LIST!$A$80,LIST!$A$78,IF(L3600=LIST!$A$81,LIST!$A$78,IF(L3600=LIST!$A$82,LIST!$A$78,IF(IFERROR(VLOOKUP(B3600,'PHR (Project Hourly Rate)'!B:G,6,FALSE),LIST!$A$78)=0,LIST!$A$79,L3600)))))</f>
        <v/>
      </c>
      <c r="I3600" s="42" t="str">
        <f>IF(B3600="","",IF(L3600=LIST!$A$75,"",IF(K3600=LIST!$A$76,LIST!$A$76,IF(L3600=LIST!$A$77,"",IF(L3600=LIST!$A$78,"",IF(L3600=LIST!$A$80,"",IF(L3600=LIST!$A$72,"",IF(L3600=LIST!$A$73,"",IF(L3600=LIST!$A$81,"",IF(L3600=LIST!$A$82,"",IF(L3600=LIST!$A$79,"",IF(K3600=LIST!$A$75,LIST!$A$75,ROUND(J3600*L3600,2)))))))))))))</f>
        <v/>
      </c>
      <c r="J3600" s="43">
        <f>IF(D3600="",0,IF(K3600=LIST!$A$75,0,IF(K3600=LIST!$A$76,0,IF(K3600=LIST!$A$77,0,IF(K3600=LIST!$A$78,0,(MIN(D3600,8)-K3600))))))</f>
        <v>0</v>
      </c>
      <c r="K3600" s="185" t="str">
        <f>IF(D3600="","",IF('CLAIM FORM'!$M$7="",0,IF(L3600=LIST!$A$78,0,IF('CLAIM FORM'!$M$7="R&amp;D",0,IF(E3600="",LIST!$A$75,IF(F3600=LIST!$F$30,0,IFERROR(((VLOOKUP(E3600,'TRAINING CODE'!B:D,3,FALSE)*MIN(D3600,8))),LIST!$A$76)))))))</f>
        <v/>
      </c>
      <c r="L3600" s="183" t="str">
        <f>IF(B3600="","",IF('CLAIM FORM'!$M$7="",LIST!$A$77,IFERROR(VLOOKUP(B3600,'PHR (Project Hourly Rate)'!B:G,6,FALSE),LIST!$A$78)))</f>
        <v/>
      </c>
    </row>
    <row r="3601" spans="1:12" ht="36" customHeight="1">
      <c r="A3601" s="184">
        <v>3599</v>
      </c>
      <c r="B3601" s="46"/>
      <c r="C3601" s="47"/>
      <c r="D3601" s="48"/>
      <c r="E3601" s="49"/>
      <c r="F3601" s="49"/>
      <c r="G3601" s="41" t="str">
        <f>IF(C3601="","",VLOOKUP(WEEKDAY(C3601),LIST!$A$15:$B$21,2,FALSE))</f>
        <v/>
      </c>
      <c r="H3601" s="42" t="str">
        <f>IF(B3601="","",IF(L3601=LIST!$A$80,LIST!$A$78,IF(L3601=LIST!$A$81,LIST!$A$78,IF(L3601=LIST!$A$82,LIST!$A$78,IF(IFERROR(VLOOKUP(B3601,'PHR (Project Hourly Rate)'!B:G,6,FALSE),LIST!$A$78)=0,LIST!$A$79,L3601)))))</f>
        <v/>
      </c>
      <c r="I3601" s="42" t="str">
        <f>IF(B3601="","",IF(L3601=LIST!$A$75,"",IF(K3601=LIST!$A$76,LIST!$A$76,IF(L3601=LIST!$A$77,"",IF(L3601=LIST!$A$78,"",IF(L3601=LIST!$A$80,"",IF(L3601=LIST!$A$72,"",IF(L3601=LIST!$A$73,"",IF(L3601=LIST!$A$81,"",IF(L3601=LIST!$A$82,"",IF(L3601=LIST!$A$79,"",IF(K3601=LIST!$A$75,LIST!$A$75,ROUND(J3601*L3601,2)))))))))))))</f>
        <v/>
      </c>
      <c r="J3601" s="43">
        <f>IF(D3601="",0,IF(K3601=LIST!$A$75,0,IF(K3601=LIST!$A$76,0,IF(K3601=LIST!$A$77,0,IF(K3601=LIST!$A$78,0,(MIN(D3601,8)-K3601))))))</f>
        <v>0</v>
      </c>
      <c r="K3601" s="185" t="str">
        <f>IF(D3601="","",IF('CLAIM FORM'!$M$7="",0,IF(L3601=LIST!$A$78,0,IF('CLAIM FORM'!$M$7="R&amp;D",0,IF(E3601="",LIST!$A$75,IF(F3601=LIST!$F$30,0,IFERROR(((VLOOKUP(E3601,'TRAINING CODE'!B:D,3,FALSE)*MIN(D3601,8))),LIST!$A$76)))))))</f>
        <v/>
      </c>
      <c r="L3601" s="183" t="str">
        <f>IF(B3601="","",IF('CLAIM FORM'!$M$7="",LIST!$A$77,IFERROR(VLOOKUP(B3601,'PHR (Project Hourly Rate)'!B:G,6,FALSE),LIST!$A$78)))</f>
        <v/>
      </c>
    </row>
    <row r="3602" spans="1:12" ht="36" customHeight="1">
      <c r="A3602" s="184">
        <v>3600</v>
      </c>
      <c r="B3602" s="46"/>
      <c r="C3602" s="47"/>
      <c r="D3602" s="48"/>
      <c r="E3602" s="49"/>
      <c r="F3602" s="49"/>
      <c r="G3602" s="41" t="str">
        <f>IF(C3602="","",VLOOKUP(WEEKDAY(C3602),LIST!$A$15:$B$21,2,FALSE))</f>
        <v/>
      </c>
      <c r="H3602" s="42" t="str">
        <f>IF(B3602="","",IF(L3602=LIST!$A$80,LIST!$A$78,IF(L3602=LIST!$A$81,LIST!$A$78,IF(L3602=LIST!$A$82,LIST!$A$78,IF(IFERROR(VLOOKUP(B3602,'PHR (Project Hourly Rate)'!B:G,6,FALSE),LIST!$A$78)=0,LIST!$A$79,L3602)))))</f>
        <v/>
      </c>
      <c r="I3602" s="42" t="str">
        <f>IF(B3602="","",IF(L3602=LIST!$A$75,"",IF(K3602=LIST!$A$76,LIST!$A$76,IF(L3602=LIST!$A$77,"",IF(L3602=LIST!$A$78,"",IF(L3602=LIST!$A$80,"",IF(L3602=LIST!$A$72,"",IF(L3602=LIST!$A$73,"",IF(L3602=LIST!$A$81,"",IF(L3602=LIST!$A$82,"",IF(L3602=LIST!$A$79,"",IF(K3602=LIST!$A$75,LIST!$A$75,ROUND(J3602*L3602,2)))))))))))))</f>
        <v/>
      </c>
      <c r="J3602" s="43">
        <f>IF(D3602="",0,IF(K3602=LIST!$A$75,0,IF(K3602=LIST!$A$76,0,IF(K3602=LIST!$A$77,0,IF(K3602=LIST!$A$78,0,(MIN(D3602,8)-K3602))))))</f>
        <v>0</v>
      </c>
      <c r="K3602" s="185" t="str">
        <f>IF(D3602="","",IF('CLAIM FORM'!$M$7="",0,IF(L3602=LIST!$A$78,0,IF('CLAIM FORM'!$M$7="R&amp;D",0,IF(E3602="",LIST!$A$75,IF(F3602=LIST!$F$30,0,IFERROR(((VLOOKUP(E3602,'TRAINING CODE'!B:D,3,FALSE)*MIN(D3602,8))),LIST!$A$76)))))))</f>
        <v/>
      </c>
      <c r="L3602" s="183" t="str">
        <f>IF(B3602="","",IF('CLAIM FORM'!$M$7="",LIST!$A$77,IFERROR(VLOOKUP(B3602,'PHR (Project Hourly Rate)'!B:G,6,FALSE),LIST!$A$78)))</f>
        <v/>
      </c>
    </row>
    <row r="3603" spans="1:12" ht="36" customHeight="1">
      <c r="A3603" s="184">
        <v>3601</v>
      </c>
      <c r="B3603" s="46"/>
      <c r="C3603" s="47"/>
      <c r="D3603" s="48"/>
      <c r="E3603" s="49"/>
      <c r="F3603" s="49"/>
      <c r="G3603" s="41" t="str">
        <f>IF(C3603="","",VLOOKUP(WEEKDAY(C3603),LIST!$A$15:$B$21,2,FALSE))</f>
        <v/>
      </c>
      <c r="H3603" s="42" t="str">
        <f>IF(B3603="","",IF(L3603=LIST!$A$80,LIST!$A$78,IF(L3603=LIST!$A$81,LIST!$A$78,IF(L3603=LIST!$A$82,LIST!$A$78,IF(IFERROR(VLOOKUP(B3603,'PHR (Project Hourly Rate)'!B:G,6,FALSE),LIST!$A$78)=0,LIST!$A$79,L3603)))))</f>
        <v/>
      </c>
      <c r="I3603" s="42" t="str">
        <f>IF(B3603="","",IF(L3603=LIST!$A$75,"",IF(K3603=LIST!$A$76,LIST!$A$76,IF(L3603=LIST!$A$77,"",IF(L3603=LIST!$A$78,"",IF(L3603=LIST!$A$80,"",IF(L3603=LIST!$A$72,"",IF(L3603=LIST!$A$73,"",IF(L3603=LIST!$A$81,"",IF(L3603=LIST!$A$82,"",IF(L3603=LIST!$A$79,"",IF(K3603=LIST!$A$75,LIST!$A$75,ROUND(J3603*L3603,2)))))))))))))</f>
        <v/>
      </c>
      <c r="J3603" s="43">
        <f>IF(D3603="",0,IF(K3603=LIST!$A$75,0,IF(K3603=LIST!$A$76,0,IF(K3603=LIST!$A$77,0,IF(K3603=LIST!$A$78,0,(MIN(D3603,8)-K3603))))))</f>
        <v>0</v>
      </c>
      <c r="K3603" s="185" t="str">
        <f>IF(D3603="","",IF('CLAIM FORM'!$M$7="",0,IF(L3603=LIST!$A$78,0,IF('CLAIM FORM'!$M$7="R&amp;D",0,IF(E3603="",LIST!$A$75,IF(F3603=LIST!$F$30,0,IFERROR(((VLOOKUP(E3603,'TRAINING CODE'!B:D,3,FALSE)*MIN(D3603,8))),LIST!$A$76)))))))</f>
        <v/>
      </c>
      <c r="L3603" s="183" t="str">
        <f>IF(B3603="","",IF('CLAIM FORM'!$M$7="",LIST!$A$77,IFERROR(VLOOKUP(B3603,'PHR (Project Hourly Rate)'!B:G,6,FALSE),LIST!$A$78)))</f>
        <v/>
      </c>
    </row>
    <row r="3604" spans="1:12" ht="36" customHeight="1">
      <c r="A3604" s="184">
        <v>3602</v>
      </c>
      <c r="B3604" s="46"/>
      <c r="C3604" s="47"/>
      <c r="D3604" s="48"/>
      <c r="E3604" s="49"/>
      <c r="F3604" s="49"/>
      <c r="G3604" s="41" t="str">
        <f>IF(C3604="","",VLOOKUP(WEEKDAY(C3604),LIST!$A$15:$B$21,2,FALSE))</f>
        <v/>
      </c>
      <c r="H3604" s="42" t="str">
        <f>IF(B3604="","",IF(L3604=LIST!$A$80,LIST!$A$78,IF(L3604=LIST!$A$81,LIST!$A$78,IF(L3604=LIST!$A$82,LIST!$A$78,IF(IFERROR(VLOOKUP(B3604,'PHR (Project Hourly Rate)'!B:G,6,FALSE),LIST!$A$78)=0,LIST!$A$79,L3604)))))</f>
        <v/>
      </c>
      <c r="I3604" s="42" t="str">
        <f>IF(B3604="","",IF(L3604=LIST!$A$75,"",IF(K3604=LIST!$A$76,LIST!$A$76,IF(L3604=LIST!$A$77,"",IF(L3604=LIST!$A$78,"",IF(L3604=LIST!$A$80,"",IF(L3604=LIST!$A$72,"",IF(L3604=LIST!$A$73,"",IF(L3604=LIST!$A$81,"",IF(L3604=LIST!$A$82,"",IF(L3604=LIST!$A$79,"",IF(K3604=LIST!$A$75,LIST!$A$75,ROUND(J3604*L3604,2)))))))))))))</f>
        <v/>
      </c>
      <c r="J3604" s="43">
        <f>IF(D3604="",0,IF(K3604=LIST!$A$75,0,IF(K3604=LIST!$A$76,0,IF(K3604=LIST!$A$77,0,IF(K3604=LIST!$A$78,0,(MIN(D3604,8)-K3604))))))</f>
        <v>0</v>
      </c>
      <c r="K3604" s="185" t="str">
        <f>IF(D3604="","",IF('CLAIM FORM'!$M$7="",0,IF(L3604=LIST!$A$78,0,IF('CLAIM FORM'!$M$7="R&amp;D",0,IF(E3604="",LIST!$A$75,IF(F3604=LIST!$F$30,0,IFERROR(((VLOOKUP(E3604,'TRAINING CODE'!B:D,3,FALSE)*MIN(D3604,8))),LIST!$A$76)))))))</f>
        <v/>
      </c>
      <c r="L3604" s="183" t="str">
        <f>IF(B3604="","",IF('CLAIM FORM'!$M$7="",LIST!$A$77,IFERROR(VLOOKUP(B3604,'PHR (Project Hourly Rate)'!B:G,6,FALSE),LIST!$A$78)))</f>
        <v/>
      </c>
    </row>
    <row r="3605" spans="1:12" ht="36" customHeight="1">
      <c r="A3605" s="184">
        <v>3603</v>
      </c>
      <c r="B3605" s="46"/>
      <c r="C3605" s="47"/>
      <c r="D3605" s="48"/>
      <c r="E3605" s="49"/>
      <c r="F3605" s="49"/>
      <c r="G3605" s="41" t="str">
        <f>IF(C3605="","",VLOOKUP(WEEKDAY(C3605),LIST!$A$15:$B$21,2,FALSE))</f>
        <v/>
      </c>
      <c r="H3605" s="42" t="str">
        <f>IF(B3605="","",IF(L3605=LIST!$A$80,LIST!$A$78,IF(L3605=LIST!$A$81,LIST!$A$78,IF(L3605=LIST!$A$82,LIST!$A$78,IF(IFERROR(VLOOKUP(B3605,'PHR (Project Hourly Rate)'!B:G,6,FALSE),LIST!$A$78)=0,LIST!$A$79,L3605)))))</f>
        <v/>
      </c>
      <c r="I3605" s="42" t="str">
        <f>IF(B3605="","",IF(L3605=LIST!$A$75,"",IF(K3605=LIST!$A$76,LIST!$A$76,IF(L3605=LIST!$A$77,"",IF(L3605=LIST!$A$78,"",IF(L3605=LIST!$A$80,"",IF(L3605=LIST!$A$72,"",IF(L3605=LIST!$A$73,"",IF(L3605=LIST!$A$81,"",IF(L3605=LIST!$A$82,"",IF(L3605=LIST!$A$79,"",IF(K3605=LIST!$A$75,LIST!$A$75,ROUND(J3605*L3605,2)))))))))))))</f>
        <v/>
      </c>
      <c r="J3605" s="43">
        <f>IF(D3605="",0,IF(K3605=LIST!$A$75,0,IF(K3605=LIST!$A$76,0,IF(K3605=LIST!$A$77,0,IF(K3605=LIST!$A$78,0,(MIN(D3605,8)-K3605))))))</f>
        <v>0</v>
      </c>
      <c r="K3605" s="185" t="str">
        <f>IF(D3605="","",IF('CLAIM FORM'!$M$7="",0,IF(L3605=LIST!$A$78,0,IF('CLAIM FORM'!$M$7="R&amp;D",0,IF(E3605="",LIST!$A$75,IF(F3605=LIST!$F$30,0,IFERROR(((VLOOKUP(E3605,'TRAINING CODE'!B:D,3,FALSE)*MIN(D3605,8))),LIST!$A$76)))))))</f>
        <v/>
      </c>
      <c r="L3605" s="183" t="str">
        <f>IF(B3605="","",IF('CLAIM FORM'!$M$7="",LIST!$A$77,IFERROR(VLOOKUP(B3605,'PHR (Project Hourly Rate)'!B:G,6,FALSE),LIST!$A$78)))</f>
        <v/>
      </c>
    </row>
    <row r="3606" spans="1:12" ht="36" customHeight="1">
      <c r="A3606" s="184">
        <v>3604</v>
      </c>
      <c r="B3606" s="46"/>
      <c r="C3606" s="47"/>
      <c r="D3606" s="48"/>
      <c r="E3606" s="49"/>
      <c r="F3606" s="49"/>
      <c r="G3606" s="41" t="str">
        <f>IF(C3606="","",VLOOKUP(WEEKDAY(C3606),LIST!$A$15:$B$21,2,FALSE))</f>
        <v/>
      </c>
      <c r="H3606" s="42" t="str">
        <f>IF(B3606="","",IF(L3606=LIST!$A$80,LIST!$A$78,IF(L3606=LIST!$A$81,LIST!$A$78,IF(L3606=LIST!$A$82,LIST!$A$78,IF(IFERROR(VLOOKUP(B3606,'PHR (Project Hourly Rate)'!B:G,6,FALSE),LIST!$A$78)=0,LIST!$A$79,L3606)))))</f>
        <v/>
      </c>
      <c r="I3606" s="42" t="str">
        <f>IF(B3606="","",IF(L3606=LIST!$A$75,"",IF(K3606=LIST!$A$76,LIST!$A$76,IF(L3606=LIST!$A$77,"",IF(L3606=LIST!$A$78,"",IF(L3606=LIST!$A$80,"",IF(L3606=LIST!$A$72,"",IF(L3606=LIST!$A$73,"",IF(L3606=LIST!$A$81,"",IF(L3606=LIST!$A$82,"",IF(L3606=LIST!$A$79,"",IF(K3606=LIST!$A$75,LIST!$A$75,ROUND(J3606*L3606,2)))))))))))))</f>
        <v/>
      </c>
      <c r="J3606" s="43">
        <f>IF(D3606="",0,IF(K3606=LIST!$A$75,0,IF(K3606=LIST!$A$76,0,IF(K3606=LIST!$A$77,0,IF(K3606=LIST!$A$78,0,(MIN(D3606,8)-K3606))))))</f>
        <v>0</v>
      </c>
      <c r="K3606" s="185" t="str">
        <f>IF(D3606="","",IF('CLAIM FORM'!$M$7="",0,IF(L3606=LIST!$A$78,0,IF('CLAIM FORM'!$M$7="R&amp;D",0,IF(E3606="",LIST!$A$75,IF(F3606=LIST!$F$30,0,IFERROR(((VLOOKUP(E3606,'TRAINING CODE'!B:D,3,FALSE)*MIN(D3606,8))),LIST!$A$76)))))))</f>
        <v/>
      </c>
      <c r="L3606" s="183" t="str">
        <f>IF(B3606="","",IF('CLAIM FORM'!$M$7="",LIST!$A$77,IFERROR(VLOOKUP(B3606,'PHR (Project Hourly Rate)'!B:G,6,FALSE),LIST!$A$78)))</f>
        <v/>
      </c>
    </row>
    <row r="3607" spans="1:12" ht="36" customHeight="1">
      <c r="A3607" s="184">
        <v>3605</v>
      </c>
      <c r="B3607" s="46"/>
      <c r="C3607" s="47"/>
      <c r="D3607" s="48"/>
      <c r="E3607" s="49"/>
      <c r="F3607" s="49"/>
      <c r="G3607" s="41" t="str">
        <f>IF(C3607="","",VLOOKUP(WEEKDAY(C3607),LIST!$A$15:$B$21,2,FALSE))</f>
        <v/>
      </c>
      <c r="H3607" s="42" t="str">
        <f>IF(B3607="","",IF(L3607=LIST!$A$80,LIST!$A$78,IF(L3607=LIST!$A$81,LIST!$A$78,IF(L3607=LIST!$A$82,LIST!$A$78,IF(IFERROR(VLOOKUP(B3607,'PHR (Project Hourly Rate)'!B:G,6,FALSE),LIST!$A$78)=0,LIST!$A$79,L3607)))))</f>
        <v/>
      </c>
      <c r="I3607" s="42" t="str">
        <f>IF(B3607="","",IF(L3607=LIST!$A$75,"",IF(K3607=LIST!$A$76,LIST!$A$76,IF(L3607=LIST!$A$77,"",IF(L3607=LIST!$A$78,"",IF(L3607=LIST!$A$80,"",IF(L3607=LIST!$A$72,"",IF(L3607=LIST!$A$73,"",IF(L3607=LIST!$A$81,"",IF(L3607=LIST!$A$82,"",IF(L3607=LIST!$A$79,"",IF(K3607=LIST!$A$75,LIST!$A$75,ROUND(J3607*L3607,2)))))))))))))</f>
        <v/>
      </c>
      <c r="J3607" s="43">
        <f>IF(D3607="",0,IF(K3607=LIST!$A$75,0,IF(K3607=LIST!$A$76,0,IF(K3607=LIST!$A$77,0,IF(K3607=LIST!$A$78,0,(MIN(D3607,8)-K3607))))))</f>
        <v>0</v>
      </c>
      <c r="K3607" s="185" t="str">
        <f>IF(D3607="","",IF('CLAIM FORM'!$M$7="",0,IF(L3607=LIST!$A$78,0,IF('CLAIM FORM'!$M$7="R&amp;D",0,IF(E3607="",LIST!$A$75,IF(F3607=LIST!$F$30,0,IFERROR(((VLOOKUP(E3607,'TRAINING CODE'!B:D,3,FALSE)*MIN(D3607,8))),LIST!$A$76)))))))</f>
        <v/>
      </c>
      <c r="L3607" s="183" t="str">
        <f>IF(B3607="","",IF('CLAIM FORM'!$M$7="",LIST!$A$77,IFERROR(VLOOKUP(B3607,'PHR (Project Hourly Rate)'!B:G,6,FALSE),LIST!$A$78)))</f>
        <v/>
      </c>
    </row>
    <row r="3608" spans="1:12" ht="36" customHeight="1">
      <c r="A3608" s="184">
        <v>3606</v>
      </c>
      <c r="B3608" s="46"/>
      <c r="C3608" s="47"/>
      <c r="D3608" s="48"/>
      <c r="E3608" s="49"/>
      <c r="F3608" s="49"/>
      <c r="G3608" s="41" t="str">
        <f>IF(C3608="","",VLOOKUP(WEEKDAY(C3608),LIST!$A$15:$B$21,2,FALSE))</f>
        <v/>
      </c>
      <c r="H3608" s="42" t="str">
        <f>IF(B3608="","",IF(L3608=LIST!$A$80,LIST!$A$78,IF(L3608=LIST!$A$81,LIST!$A$78,IF(L3608=LIST!$A$82,LIST!$A$78,IF(IFERROR(VLOOKUP(B3608,'PHR (Project Hourly Rate)'!B:G,6,FALSE),LIST!$A$78)=0,LIST!$A$79,L3608)))))</f>
        <v/>
      </c>
      <c r="I3608" s="42" t="str">
        <f>IF(B3608="","",IF(L3608=LIST!$A$75,"",IF(K3608=LIST!$A$76,LIST!$A$76,IF(L3608=LIST!$A$77,"",IF(L3608=LIST!$A$78,"",IF(L3608=LIST!$A$80,"",IF(L3608=LIST!$A$72,"",IF(L3608=LIST!$A$73,"",IF(L3608=LIST!$A$81,"",IF(L3608=LIST!$A$82,"",IF(L3608=LIST!$A$79,"",IF(K3608=LIST!$A$75,LIST!$A$75,ROUND(J3608*L3608,2)))))))))))))</f>
        <v/>
      </c>
      <c r="J3608" s="43">
        <f>IF(D3608="",0,IF(K3608=LIST!$A$75,0,IF(K3608=LIST!$A$76,0,IF(K3608=LIST!$A$77,0,IF(K3608=LIST!$A$78,0,(MIN(D3608,8)-K3608))))))</f>
        <v>0</v>
      </c>
      <c r="K3608" s="185" t="str">
        <f>IF(D3608="","",IF('CLAIM FORM'!$M$7="",0,IF(L3608=LIST!$A$78,0,IF('CLAIM FORM'!$M$7="R&amp;D",0,IF(E3608="",LIST!$A$75,IF(F3608=LIST!$F$30,0,IFERROR(((VLOOKUP(E3608,'TRAINING CODE'!B:D,3,FALSE)*MIN(D3608,8))),LIST!$A$76)))))))</f>
        <v/>
      </c>
      <c r="L3608" s="183" t="str">
        <f>IF(B3608="","",IF('CLAIM FORM'!$M$7="",LIST!$A$77,IFERROR(VLOOKUP(B3608,'PHR (Project Hourly Rate)'!B:G,6,FALSE),LIST!$A$78)))</f>
        <v/>
      </c>
    </row>
    <row r="3609" spans="1:12" ht="36" customHeight="1">
      <c r="A3609" s="184">
        <v>3607</v>
      </c>
      <c r="B3609" s="46"/>
      <c r="C3609" s="47"/>
      <c r="D3609" s="48"/>
      <c r="E3609" s="49"/>
      <c r="F3609" s="49"/>
      <c r="G3609" s="41" t="str">
        <f>IF(C3609="","",VLOOKUP(WEEKDAY(C3609),LIST!$A$15:$B$21,2,FALSE))</f>
        <v/>
      </c>
      <c r="H3609" s="42" t="str">
        <f>IF(B3609="","",IF(L3609=LIST!$A$80,LIST!$A$78,IF(L3609=LIST!$A$81,LIST!$A$78,IF(L3609=LIST!$A$82,LIST!$A$78,IF(IFERROR(VLOOKUP(B3609,'PHR (Project Hourly Rate)'!B:G,6,FALSE),LIST!$A$78)=0,LIST!$A$79,L3609)))))</f>
        <v/>
      </c>
      <c r="I3609" s="42" t="str">
        <f>IF(B3609="","",IF(L3609=LIST!$A$75,"",IF(K3609=LIST!$A$76,LIST!$A$76,IF(L3609=LIST!$A$77,"",IF(L3609=LIST!$A$78,"",IF(L3609=LIST!$A$80,"",IF(L3609=LIST!$A$72,"",IF(L3609=LIST!$A$73,"",IF(L3609=LIST!$A$81,"",IF(L3609=LIST!$A$82,"",IF(L3609=LIST!$A$79,"",IF(K3609=LIST!$A$75,LIST!$A$75,ROUND(J3609*L3609,2)))))))))))))</f>
        <v/>
      </c>
      <c r="J3609" s="43">
        <f>IF(D3609="",0,IF(K3609=LIST!$A$75,0,IF(K3609=LIST!$A$76,0,IF(K3609=LIST!$A$77,0,IF(K3609=LIST!$A$78,0,(MIN(D3609,8)-K3609))))))</f>
        <v>0</v>
      </c>
      <c r="K3609" s="185" t="str">
        <f>IF(D3609="","",IF('CLAIM FORM'!$M$7="",0,IF(L3609=LIST!$A$78,0,IF('CLAIM FORM'!$M$7="R&amp;D",0,IF(E3609="",LIST!$A$75,IF(F3609=LIST!$F$30,0,IFERROR(((VLOOKUP(E3609,'TRAINING CODE'!B:D,3,FALSE)*MIN(D3609,8))),LIST!$A$76)))))))</f>
        <v/>
      </c>
      <c r="L3609" s="183" t="str">
        <f>IF(B3609="","",IF('CLAIM FORM'!$M$7="",LIST!$A$77,IFERROR(VLOOKUP(B3609,'PHR (Project Hourly Rate)'!B:G,6,FALSE),LIST!$A$78)))</f>
        <v/>
      </c>
    </row>
    <row r="3610" spans="1:12" ht="36" customHeight="1">
      <c r="A3610" s="184">
        <v>3608</v>
      </c>
      <c r="B3610" s="46"/>
      <c r="C3610" s="47"/>
      <c r="D3610" s="48"/>
      <c r="E3610" s="49"/>
      <c r="F3610" s="49"/>
      <c r="G3610" s="41" t="str">
        <f>IF(C3610="","",VLOOKUP(WEEKDAY(C3610),LIST!$A$15:$B$21,2,FALSE))</f>
        <v/>
      </c>
      <c r="H3610" s="42" t="str">
        <f>IF(B3610="","",IF(L3610=LIST!$A$80,LIST!$A$78,IF(L3610=LIST!$A$81,LIST!$A$78,IF(L3610=LIST!$A$82,LIST!$A$78,IF(IFERROR(VLOOKUP(B3610,'PHR (Project Hourly Rate)'!B:G,6,FALSE),LIST!$A$78)=0,LIST!$A$79,L3610)))))</f>
        <v/>
      </c>
      <c r="I3610" s="42" t="str">
        <f>IF(B3610="","",IF(L3610=LIST!$A$75,"",IF(K3610=LIST!$A$76,LIST!$A$76,IF(L3610=LIST!$A$77,"",IF(L3610=LIST!$A$78,"",IF(L3610=LIST!$A$80,"",IF(L3610=LIST!$A$72,"",IF(L3610=LIST!$A$73,"",IF(L3610=LIST!$A$81,"",IF(L3610=LIST!$A$82,"",IF(L3610=LIST!$A$79,"",IF(K3610=LIST!$A$75,LIST!$A$75,ROUND(J3610*L3610,2)))))))))))))</f>
        <v/>
      </c>
      <c r="J3610" s="43">
        <f>IF(D3610="",0,IF(K3610=LIST!$A$75,0,IF(K3610=LIST!$A$76,0,IF(K3610=LIST!$A$77,0,IF(K3610=LIST!$A$78,0,(MIN(D3610,8)-K3610))))))</f>
        <v>0</v>
      </c>
      <c r="K3610" s="185" t="str">
        <f>IF(D3610="","",IF('CLAIM FORM'!$M$7="",0,IF(L3610=LIST!$A$78,0,IF('CLAIM FORM'!$M$7="R&amp;D",0,IF(E3610="",LIST!$A$75,IF(F3610=LIST!$F$30,0,IFERROR(((VLOOKUP(E3610,'TRAINING CODE'!B:D,3,FALSE)*MIN(D3610,8))),LIST!$A$76)))))))</f>
        <v/>
      </c>
      <c r="L3610" s="183" t="str">
        <f>IF(B3610="","",IF('CLAIM FORM'!$M$7="",LIST!$A$77,IFERROR(VLOOKUP(B3610,'PHR (Project Hourly Rate)'!B:G,6,FALSE),LIST!$A$78)))</f>
        <v/>
      </c>
    </row>
    <row r="3611" spans="1:12" ht="36" customHeight="1">
      <c r="A3611" s="184">
        <v>3609</v>
      </c>
      <c r="B3611" s="46"/>
      <c r="C3611" s="47"/>
      <c r="D3611" s="48"/>
      <c r="E3611" s="49"/>
      <c r="F3611" s="49"/>
      <c r="G3611" s="41" t="str">
        <f>IF(C3611="","",VLOOKUP(WEEKDAY(C3611),LIST!$A$15:$B$21,2,FALSE))</f>
        <v/>
      </c>
      <c r="H3611" s="42" t="str">
        <f>IF(B3611="","",IF(L3611=LIST!$A$80,LIST!$A$78,IF(L3611=LIST!$A$81,LIST!$A$78,IF(L3611=LIST!$A$82,LIST!$A$78,IF(IFERROR(VLOOKUP(B3611,'PHR (Project Hourly Rate)'!B:G,6,FALSE),LIST!$A$78)=0,LIST!$A$79,L3611)))))</f>
        <v/>
      </c>
      <c r="I3611" s="42" t="str">
        <f>IF(B3611="","",IF(L3611=LIST!$A$75,"",IF(K3611=LIST!$A$76,LIST!$A$76,IF(L3611=LIST!$A$77,"",IF(L3611=LIST!$A$78,"",IF(L3611=LIST!$A$80,"",IF(L3611=LIST!$A$72,"",IF(L3611=LIST!$A$73,"",IF(L3611=LIST!$A$81,"",IF(L3611=LIST!$A$82,"",IF(L3611=LIST!$A$79,"",IF(K3611=LIST!$A$75,LIST!$A$75,ROUND(J3611*L3611,2)))))))))))))</f>
        <v/>
      </c>
      <c r="J3611" s="43">
        <f>IF(D3611="",0,IF(K3611=LIST!$A$75,0,IF(K3611=LIST!$A$76,0,IF(K3611=LIST!$A$77,0,IF(K3611=LIST!$A$78,0,(MIN(D3611,8)-K3611))))))</f>
        <v>0</v>
      </c>
      <c r="K3611" s="185" t="str">
        <f>IF(D3611="","",IF('CLAIM FORM'!$M$7="",0,IF(L3611=LIST!$A$78,0,IF('CLAIM FORM'!$M$7="R&amp;D",0,IF(E3611="",LIST!$A$75,IF(F3611=LIST!$F$30,0,IFERROR(((VLOOKUP(E3611,'TRAINING CODE'!B:D,3,FALSE)*MIN(D3611,8))),LIST!$A$76)))))))</f>
        <v/>
      </c>
      <c r="L3611" s="183" t="str">
        <f>IF(B3611="","",IF('CLAIM FORM'!$M$7="",LIST!$A$77,IFERROR(VLOOKUP(B3611,'PHR (Project Hourly Rate)'!B:G,6,FALSE),LIST!$A$78)))</f>
        <v/>
      </c>
    </row>
    <row r="3612" spans="1:12" ht="36" customHeight="1">
      <c r="A3612" s="184">
        <v>3610</v>
      </c>
      <c r="B3612" s="46"/>
      <c r="C3612" s="47"/>
      <c r="D3612" s="48"/>
      <c r="E3612" s="49"/>
      <c r="F3612" s="49"/>
      <c r="G3612" s="41" t="str">
        <f>IF(C3612="","",VLOOKUP(WEEKDAY(C3612),LIST!$A$15:$B$21,2,FALSE))</f>
        <v/>
      </c>
      <c r="H3612" s="42" t="str">
        <f>IF(B3612="","",IF(L3612=LIST!$A$80,LIST!$A$78,IF(L3612=LIST!$A$81,LIST!$A$78,IF(L3612=LIST!$A$82,LIST!$A$78,IF(IFERROR(VLOOKUP(B3612,'PHR (Project Hourly Rate)'!B:G,6,FALSE),LIST!$A$78)=0,LIST!$A$79,L3612)))))</f>
        <v/>
      </c>
      <c r="I3612" s="42" t="str">
        <f>IF(B3612="","",IF(L3612=LIST!$A$75,"",IF(K3612=LIST!$A$76,LIST!$A$76,IF(L3612=LIST!$A$77,"",IF(L3612=LIST!$A$78,"",IF(L3612=LIST!$A$80,"",IF(L3612=LIST!$A$72,"",IF(L3612=LIST!$A$73,"",IF(L3612=LIST!$A$81,"",IF(L3612=LIST!$A$82,"",IF(L3612=LIST!$A$79,"",IF(K3612=LIST!$A$75,LIST!$A$75,ROUND(J3612*L3612,2)))))))))))))</f>
        <v/>
      </c>
      <c r="J3612" s="43">
        <f>IF(D3612="",0,IF(K3612=LIST!$A$75,0,IF(K3612=LIST!$A$76,0,IF(K3612=LIST!$A$77,0,IF(K3612=LIST!$A$78,0,(MIN(D3612,8)-K3612))))))</f>
        <v>0</v>
      </c>
      <c r="K3612" s="185" t="str">
        <f>IF(D3612="","",IF('CLAIM FORM'!$M$7="",0,IF(L3612=LIST!$A$78,0,IF('CLAIM FORM'!$M$7="R&amp;D",0,IF(E3612="",LIST!$A$75,IF(F3612=LIST!$F$30,0,IFERROR(((VLOOKUP(E3612,'TRAINING CODE'!B:D,3,FALSE)*MIN(D3612,8))),LIST!$A$76)))))))</f>
        <v/>
      </c>
      <c r="L3612" s="183" t="str">
        <f>IF(B3612="","",IF('CLAIM FORM'!$M$7="",LIST!$A$77,IFERROR(VLOOKUP(B3612,'PHR (Project Hourly Rate)'!B:G,6,FALSE),LIST!$A$78)))</f>
        <v/>
      </c>
    </row>
    <row r="3613" spans="1:12" ht="36" customHeight="1">
      <c r="A3613" s="184">
        <v>3611</v>
      </c>
      <c r="B3613" s="46"/>
      <c r="C3613" s="47"/>
      <c r="D3613" s="48"/>
      <c r="E3613" s="49"/>
      <c r="F3613" s="49"/>
      <c r="G3613" s="41" t="str">
        <f>IF(C3613="","",VLOOKUP(WEEKDAY(C3613),LIST!$A$15:$B$21,2,FALSE))</f>
        <v/>
      </c>
      <c r="H3613" s="42" t="str">
        <f>IF(B3613="","",IF(L3613=LIST!$A$80,LIST!$A$78,IF(L3613=LIST!$A$81,LIST!$A$78,IF(L3613=LIST!$A$82,LIST!$A$78,IF(IFERROR(VLOOKUP(B3613,'PHR (Project Hourly Rate)'!B:G,6,FALSE),LIST!$A$78)=0,LIST!$A$79,L3613)))))</f>
        <v/>
      </c>
      <c r="I3613" s="42" t="str">
        <f>IF(B3613="","",IF(L3613=LIST!$A$75,"",IF(K3613=LIST!$A$76,LIST!$A$76,IF(L3613=LIST!$A$77,"",IF(L3613=LIST!$A$78,"",IF(L3613=LIST!$A$80,"",IF(L3613=LIST!$A$72,"",IF(L3613=LIST!$A$73,"",IF(L3613=LIST!$A$81,"",IF(L3613=LIST!$A$82,"",IF(L3613=LIST!$A$79,"",IF(K3613=LIST!$A$75,LIST!$A$75,ROUND(J3613*L3613,2)))))))))))))</f>
        <v/>
      </c>
      <c r="J3613" s="43">
        <f>IF(D3613="",0,IF(K3613=LIST!$A$75,0,IF(K3613=LIST!$A$76,0,IF(K3613=LIST!$A$77,0,IF(K3613=LIST!$A$78,0,(MIN(D3613,8)-K3613))))))</f>
        <v>0</v>
      </c>
      <c r="K3613" s="185" t="str">
        <f>IF(D3613="","",IF('CLAIM FORM'!$M$7="",0,IF(L3613=LIST!$A$78,0,IF('CLAIM FORM'!$M$7="R&amp;D",0,IF(E3613="",LIST!$A$75,IF(F3613=LIST!$F$30,0,IFERROR(((VLOOKUP(E3613,'TRAINING CODE'!B:D,3,FALSE)*MIN(D3613,8))),LIST!$A$76)))))))</f>
        <v/>
      </c>
      <c r="L3613" s="183" t="str">
        <f>IF(B3613="","",IF('CLAIM FORM'!$M$7="",LIST!$A$77,IFERROR(VLOOKUP(B3613,'PHR (Project Hourly Rate)'!B:G,6,FALSE),LIST!$A$78)))</f>
        <v/>
      </c>
    </row>
    <row r="3614" spans="1:12" ht="36" customHeight="1">
      <c r="A3614" s="184">
        <v>3612</v>
      </c>
      <c r="B3614" s="46"/>
      <c r="C3614" s="47"/>
      <c r="D3614" s="48"/>
      <c r="E3614" s="49"/>
      <c r="F3614" s="49"/>
      <c r="G3614" s="41" t="str">
        <f>IF(C3614="","",VLOOKUP(WEEKDAY(C3614),LIST!$A$15:$B$21,2,FALSE))</f>
        <v/>
      </c>
      <c r="H3614" s="42" t="str">
        <f>IF(B3614="","",IF(L3614=LIST!$A$80,LIST!$A$78,IF(L3614=LIST!$A$81,LIST!$A$78,IF(L3614=LIST!$A$82,LIST!$A$78,IF(IFERROR(VLOOKUP(B3614,'PHR (Project Hourly Rate)'!B:G,6,FALSE),LIST!$A$78)=0,LIST!$A$79,L3614)))))</f>
        <v/>
      </c>
      <c r="I3614" s="42" t="str">
        <f>IF(B3614="","",IF(L3614=LIST!$A$75,"",IF(K3614=LIST!$A$76,LIST!$A$76,IF(L3614=LIST!$A$77,"",IF(L3614=LIST!$A$78,"",IF(L3614=LIST!$A$80,"",IF(L3614=LIST!$A$72,"",IF(L3614=LIST!$A$73,"",IF(L3614=LIST!$A$81,"",IF(L3614=LIST!$A$82,"",IF(L3614=LIST!$A$79,"",IF(K3614=LIST!$A$75,LIST!$A$75,ROUND(J3614*L3614,2)))))))))))))</f>
        <v/>
      </c>
      <c r="J3614" s="43">
        <f>IF(D3614="",0,IF(K3614=LIST!$A$75,0,IF(K3614=LIST!$A$76,0,IF(K3614=LIST!$A$77,0,IF(K3614=LIST!$A$78,0,(MIN(D3614,8)-K3614))))))</f>
        <v>0</v>
      </c>
      <c r="K3614" s="185" t="str">
        <f>IF(D3614="","",IF('CLAIM FORM'!$M$7="",0,IF(L3614=LIST!$A$78,0,IF('CLAIM FORM'!$M$7="R&amp;D",0,IF(E3614="",LIST!$A$75,IF(F3614=LIST!$F$30,0,IFERROR(((VLOOKUP(E3614,'TRAINING CODE'!B:D,3,FALSE)*MIN(D3614,8))),LIST!$A$76)))))))</f>
        <v/>
      </c>
      <c r="L3614" s="183" t="str">
        <f>IF(B3614="","",IF('CLAIM FORM'!$M$7="",LIST!$A$77,IFERROR(VLOOKUP(B3614,'PHR (Project Hourly Rate)'!B:G,6,FALSE),LIST!$A$78)))</f>
        <v/>
      </c>
    </row>
    <row r="3615" spans="1:12" ht="36" customHeight="1">
      <c r="A3615" s="184">
        <v>3613</v>
      </c>
      <c r="B3615" s="46"/>
      <c r="C3615" s="47"/>
      <c r="D3615" s="48"/>
      <c r="E3615" s="49"/>
      <c r="F3615" s="49"/>
      <c r="G3615" s="41" t="str">
        <f>IF(C3615="","",VLOOKUP(WEEKDAY(C3615),LIST!$A$15:$B$21,2,FALSE))</f>
        <v/>
      </c>
      <c r="H3615" s="42" t="str">
        <f>IF(B3615="","",IF(L3615=LIST!$A$80,LIST!$A$78,IF(L3615=LIST!$A$81,LIST!$A$78,IF(L3615=LIST!$A$82,LIST!$A$78,IF(IFERROR(VLOOKUP(B3615,'PHR (Project Hourly Rate)'!B:G,6,FALSE),LIST!$A$78)=0,LIST!$A$79,L3615)))))</f>
        <v/>
      </c>
      <c r="I3615" s="42" t="str">
        <f>IF(B3615="","",IF(L3615=LIST!$A$75,"",IF(K3615=LIST!$A$76,LIST!$A$76,IF(L3615=LIST!$A$77,"",IF(L3615=LIST!$A$78,"",IF(L3615=LIST!$A$80,"",IF(L3615=LIST!$A$72,"",IF(L3615=LIST!$A$73,"",IF(L3615=LIST!$A$81,"",IF(L3615=LIST!$A$82,"",IF(L3615=LIST!$A$79,"",IF(K3615=LIST!$A$75,LIST!$A$75,ROUND(J3615*L3615,2)))))))))))))</f>
        <v/>
      </c>
      <c r="J3615" s="43">
        <f>IF(D3615="",0,IF(K3615=LIST!$A$75,0,IF(K3615=LIST!$A$76,0,IF(K3615=LIST!$A$77,0,IF(K3615=LIST!$A$78,0,(MIN(D3615,8)-K3615))))))</f>
        <v>0</v>
      </c>
      <c r="K3615" s="185" t="str">
        <f>IF(D3615="","",IF('CLAIM FORM'!$M$7="",0,IF(L3615=LIST!$A$78,0,IF('CLAIM FORM'!$M$7="R&amp;D",0,IF(E3615="",LIST!$A$75,IF(F3615=LIST!$F$30,0,IFERROR(((VLOOKUP(E3615,'TRAINING CODE'!B:D,3,FALSE)*MIN(D3615,8))),LIST!$A$76)))))))</f>
        <v/>
      </c>
      <c r="L3615" s="183" t="str">
        <f>IF(B3615="","",IF('CLAIM FORM'!$M$7="",LIST!$A$77,IFERROR(VLOOKUP(B3615,'PHR (Project Hourly Rate)'!B:G,6,FALSE),LIST!$A$78)))</f>
        <v/>
      </c>
    </row>
    <row r="3616" spans="1:12" ht="36" customHeight="1">
      <c r="A3616" s="184">
        <v>3614</v>
      </c>
      <c r="B3616" s="46"/>
      <c r="C3616" s="47"/>
      <c r="D3616" s="48"/>
      <c r="E3616" s="49"/>
      <c r="F3616" s="49"/>
      <c r="G3616" s="41" t="str">
        <f>IF(C3616="","",VLOOKUP(WEEKDAY(C3616),LIST!$A$15:$B$21,2,FALSE))</f>
        <v/>
      </c>
      <c r="H3616" s="42" t="str">
        <f>IF(B3616="","",IF(L3616=LIST!$A$80,LIST!$A$78,IF(L3616=LIST!$A$81,LIST!$A$78,IF(L3616=LIST!$A$82,LIST!$A$78,IF(IFERROR(VLOOKUP(B3616,'PHR (Project Hourly Rate)'!B:G,6,FALSE),LIST!$A$78)=0,LIST!$A$79,L3616)))))</f>
        <v/>
      </c>
      <c r="I3616" s="42" t="str">
        <f>IF(B3616="","",IF(L3616=LIST!$A$75,"",IF(K3616=LIST!$A$76,LIST!$A$76,IF(L3616=LIST!$A$77,"",IF(L3616=LIST!$A$78,"",IF(L3616=LIST!$A$80,"",IF(L3616=LIST!$A$72,"",IF(L3616=LIST!$A$73,"",IF(L3616=LIST!$A$81,"",IF(L3616=LIST!$A$82,"",IF(L3616=LIST!$A$79,"",IF(K3616=LIST!$A$75,LIST!$A$75,ROUND(J3616*L3616,2)))))))))))))</f>
        <v/>
      </c>
      <c r="J3616" s="43">
        <f>IF(D3616="",0,IF(K3616=LIST!$A$75,0,IF(K3616=LIST!$A$76,0,IF(K3616=LIST!$A$77,0,IF(K3616=LIST!$A$78,0,(MIN(D3616,8)-K3616))))))</f>
        <v>0</v>
      </c>
      <c r="K3616" s="185" t="str">
        <f>IF(D3616="","",IF('CLAIM FORM'!$M$7="",0,IF(L3616=LIST!$A$78,0,IF('CLAIM FORM'!$M$7="R&amp;D",0,IF(E3616="",LIST!$A$75,IF(F3616=LIST!$F$30,0,IFERROR(((VLOOKUP(E3616,'TRAINING CODE'!B:D,3,FALSE)*MIN(D3616,8))),LIST!$A$76)))))))</f>
        <v/>
      </c>
      <c r="L3616" s="183" t="str">
        <f>IF(B3616="","",IF('CLAIM FORM'!$M$7="",LIST!$A$77,IFERROR(VLOOKUP(B3616,'PHR (Project Hourly Rate)'!B:G,6,FALSE),LIST!$A$78)))</f>
        <v/>
      </c>
    </row>
    <row r="3617" spans="1:12" ht="36" customHeight="1">
      <c r="A3617" s="184">
        <v>3615</v>
      </c>
      <c r="B3617" s="46"/>
      <c r="C3617" s="47"/>
      <c r="D3617" s="48"/>
      <c r="E3617" s="49"/>
      <c r="F3617" s="49"/>
      <c r="G3617" s="41" t="str">
        <f>IF(C3617="","",VLOOKUP(WEEKDAY(C3617),LIST!$A$15:$B$21,2,FALSE))</f>
        <v/>
      </c>
      <c r="H3617" s="42" t="str">
        <f>IF(B3617="","",IF(L3617=LIST!$A$80,LIST!$A$78,IF(L3617=LIST!$A$81,LIST!$A$78,IF(L3617=LIST!$A$82,LIST!$A$78,IF(IFERROR(VLOOKUP(B3617,'PHR (Project Hourly Rate)'!B:G,6,FALSE),LIST!$A$78)=0,LIST!$A$79,L3617)))))</f>
        <v/>
      </c>
      <c r="I3617" s="42" t="str">
        <f>IF(B3617="","",IF(L3617=LIST!$A$75,"",IF(K3617=LIST!$A$76,LIST!$A$76,IF(L3617=LIST!$A$77,"",IF(L3617=LIST!$A$78,"",IF(L3617=LIST!$A$80,"",IF(L3617=LIST!$A$72,"",IF(L3617=LIST!$A$73,"",IF(L3617=LIST!$A$81,"",IF(L3617=LIST!$A$82,"",IF(L3617=LIST!$A$79,"",IF(K3617=LIST!$A$75,LIST!$A$75,ROUND(J3617*L3617,2)))))))))))))</f>
        <v/>
      </c>
      <c r="J3617" s="43">
        <f>IF(D3617="",0,IF(K3617=LIST!$A$75,0,IF(K3617=LIST!$A$76,0,IF(K3617=LIST!$A$77,0,IF(K3617=LIST!$A$78,0,(MIN(D3617,8)-K3617))))))</f>
        <v>0</v>
      </c>
      <c r="K3617" s="185" t="str">
        <f>IF(D3617="","",IF('CLAIM FORM'!$M$7="",0,IF(L3617=LIST!$A$78,0,IF('CLAIM FORM'!$M$7="R&amp;D",0,IF(E3617="",LIST!$A$75,IF(F3617=LIST!$F$30,0,IFERROR(((VLOOKUP(E3617,'TRAINING CODE'!B:D,3,FALSE)*MIN(D3617,8))),LIST!$A$76)))))))</f>
        <v/>
      </c>
      <c r="L3617" s="183" t="str">
        <f>IF(B3617="","",IF('CLAIM FORM'!$M$7="",LIST!$A$77,IFERROR(VLOOKUP(B3617,'PHR (Project Hourly Rate)'!B:G,6,FALSE),LIST!$A$78)))</f>
        <v/>
      </c>
    </row>
    <row r="3618" spans="1:12" ht="36" customHeight="1">
      <c r="A3618" s="184">
        <v>3616</v>
      </c>
      <c r="B3618" s="46"/>
      <c r="C3618" s="47"/>
      <c r="D3618" s="48"/>
      <c r="E3618" s="49"/>
      <c r="F3618" s="49"/>
      <c r="G3618" s="41" t="str">
        <f>IF(C3618="","",VLOOKUP(WEEKDAY(C3618),LIST!$A$15:$B$21,2,FALSE))</f>
        <v/>
      </c>
      <c r="H3618" s="42" t="str">
        <f>IF(B3618="","",IF(L3618=LIST!$A$80,LIST!$A$78,IF(L3618=LIST!$A$81,LIST!$A$78,IF(L3618=LIST!$A$82,LIST!$A$78,IF(IFERROR(VLOOKUP(B3618,'PHR (Project Hourly Rate)'!B:G,6,FALSE),LIST!$A$78)=0,LIST!$A$79,L3618)))))</f>
        <v/>
      </c>
      <c r="I3618" s="42" t="str">
        <f>IF(B3618="","",IF(L3618=LIST!$A$75,"",IF(K3618=LIST!$A$76,LIST!$A$76,IF(L3618=LIST!$A$77,"",IF(L3618=LIST!$A$78,"",IF(L3618=LIST!$A$80,"",IF(L3618=LIST!$A$72,"",IF(L3618=LIST!$A$73,"",IF(L3618=LIST!$A$81,"",IF(L3618=LIST!$A$82,"",IF(L3618=LIST!$A$79,"",IF(K3618=LIST!$A$75,LIST!$A$75,ROUND(J3618*L3618,2)))))))))))))</f>
        <v/>
      </c>
      <c r="J3618" s="43">
        <f>IF(D3618="",0,IF(K3618=LIST!$A$75,0,IF(K3618=LIST!$A$76,0,IF(K3618=LIST!$A$77,0,IF(K3618=LIST!$A$78,0,(MIN(D3618,8)-K3618))))))</f>
        <v>0</v>
      </c>
      <c r="K3618" s="185" t="str">
        <f>IF(D3618="","",IF('CLAIM FORM'!$M$7="",0,IF(L3618=LIST!$A$78,0,IF('CLAIM FORM'!$M$7="R&amp;D",0,IF(E3618="",LIST!$A$75,IF(F3618=LIST!$F$30,0,IFERROR(((VLOOKUP(E3618,'TRAINING CODE'!B:D,3,FALSE)*MIN(D3618,8))),LIST!$A$76)))))))</f>
        <v/>
      </c>
      <c r="L3618" s="183" t="str">
        <f>IF(B3618="","",IF('CLAIM FORM'!$M$7="",LIST!$A$77,IFERROR(VLOOKUP(B3618,'PHR (Project Hourly Rate)'!B:G,6,FALSE),LIST!$A$78)))</f>
        <v/>
      </c>
    </row>
    <row r="3619" spans="1:12" ht="36" customHeight="1">
      <c r="A3619" s="184">
        <v>3617</v>
      </c>
      <c r="B3619" s="46"/>
      <c r="C3619" s="47"/>
      <c r="D3619" s="48"/>
      <c r="E3619" s="49"/>
      <c r="F3619" s="49"/>
      <c r="G3619" s="41" t="str">
        <f>IF(C3619="","",VLOOKUP(WEEKDAY(C3619),LIST!$A$15:$B$21,2,FALSE))</f>
        <v/>
      </c>
      <c r="H3619" s="42" t="str">
        <f>IF(B3619="","",IF(L3619=LIST!$A$80,LIST!$A$78,IF(L3619=LIST!$A$81,LIST!$A$78,IF(L3619=LIST!$A$82,LIST!$A$78,IF(IFERROR(VLOOKUP(B3619,'PHR (Project Hourly Rate)'!B:G,6,FALSE),LIST!$A$78)=0,LIST!$A$79,L3619)))))</f>
        <v/>
      </c>
      <c r="I3619" s="42" t="str">
        <f>IF(B3619="","",IF(L3619=LIST!$A$75,"",IF(K3619=LIST!$A$76,LIST!$A$76,IF(L3619=LIST!$A$77,"",IF(L3619=LIST!$A$78,"",IF(L3619=LIST!$A$80,"",IF(L3619=LIST!$A$72,"",IF(L3619=LIST!$A$73,"",IF(L3619=LIST!$A$81,"",IF(L3619=LIST!$A$82,"",IF(L3619=LIST!$A$79,"",IF(K3619=LIST!$A$75,LIST!$A$75,ROUND(J3619*L3619,2)))))))))))))</f>
        <v/>
      </c>
      <c r="J3619" s="43">
        <f>IF(D3619="",0,IF(K3619=LIST!$A$75,0,IF(K3619=LIST!$A$76,0,IF(K3619=LIST!$A$77,0,IF(K3619=LIST!$A$78,0,(MIN(D3619,8)-K3619))))))</f>
        <v>0</v>
      </c>
      <c r="K3619" s="185" t="str">
        <f>IF(D3619="","",IF('CLAIM FORM'!$M$7="",0,IF(L3619=LIST!$A$78,0,IF('CLAIM FORM'!$M$7="R&amp;D",0,IF(E3619="",LIST!$A$75,IF(F3619=LIST!$F$30,0,IFERROR(((VLOOKUP(E3619,'TRAINING CODE'!B:D,3,FALSE)*MIN(D3619,8))),LIST!$A$76)))))))</f>
        <v/>
      </c>
      <c r="L3619" s="183" t="str">
        <f>IF(B3619="","",IF('CLAIM FORM'!$M$7="",LIST!$A$77,IFERROR(VLOOKUP(B3619,'PHR (Project Hourly Rate)'!B:G,6,FALSE),LIST!$A$78)))</f>
        <v/>
      </c>
    </row>
    <row r="3620" spans="1:12" ht="36" customHeight="1">
      <c r="A3620" s="184">
        <v>3618</v>
      </c>
      <c r="B3620" s="46"/>
      <c r="C3620" s="47"/>
      <c r="D3620" s="48"/>
      <c r="E3620" s="49"/>
      <c r="F3620" s="49"/>
      <c r="G3620" s="41" t="str">
        <f>IF(C3620="","",VLOOKUP(WEEKDAY(C3620),LIST!$A$15:$B$21,2,FALSE))</f>
        <v/>
      </c>
      <c r="H3620" s="42" t="str">
        <f>IF(B3620="","",IF(L3620=LIST!$A$80,LIST!$A$78,IF(L3620=LIST!$A$81,LIST!$A$78,IF(L3620=LIST!$A$82,LIST!$A$78,IF(IFERROR(VLOOKUP(B3620,'PHR (Project Hourly Rate)'!B:G,6,FALSE),LIST!$A$78)=0,LIST!$A$79,L3620)))))</f>
        <v/>
      </c>
      <c r="I3620" s="42" t="str">
        <f>IF(B3620="","",IF(L3620=LIST!$A$75,"",IF(K3620=LIST!$A$76,LIST!$A$76,IF(L3620=LIST!$A$77,"",IF(L3620=LIST!$A$78,"",IF(L3620=LIST!$A$80,"",IF(L3620=LIST!$A$72,"",IF(L3620=LIST!$A$73,"",IF(L3620=LIST!$A$81,"",IF(L3620=LIST!$A$82,"",IF(L3620=LIST!$A$79,"",IF(K3620=LIST!$A$75,LIST!$A$75,ROUND(J3620*L3620,2)))))))))))))</f>
        <v/>
      </c>
      <c r="J3620" s="43">
        <f>IF(D3620="",0,IF(K3620=LIST!$A$75,0,IF(K3620=LIST!$A$76,0,IF(K3620=LIST!$A$77,0,IF(K3620=LIST!$A$78,0,(MIN(D3620,8)-K3620))))))</f>
        <v>0</v>
      </c>
      <c r="K3620" s="185" t="str">
        <f>IF(D3620="","",IF('CLAIM FORM'!$M$7="",0,IF(L3620=LIST!$A$78,0,IF('CLAIM FORM'!$M$7="R&amp;D",0,IF(E3620="",LIST!$A$75,IF(F3620=LIST!$F$30,0,IFERROR(((VLOOKUP(E3620,'TRAINING CODE'!B:D,3,FALSE)*MIN(D3620,8))),LIST!$A$76)))))))</f>
        <v/>
      </c>
      <c r="L3620" s="183" t="str">
        <f>IF(B3620="","",IF('CLAIM FORM'!$M$7="",LIST!$A$77,IFERROR(VLOOKUP(B3620,'PHR (Project Hourly Rate)'!B:G,6,FALSE),LIST!$A$78)))</f>
        <v/>
      </c>
    </row>
    <row r="3621" spans="1:12" ht="36" customHeight="1">
      <c r="A3621" s="184">
        <v>3619</v>
      </c>
      <c r="B3621" s="46"/>
      <c r="C3621" s="47"/>
      <c r="D3621" s="48"/>
      <c r="E3621" s="49"/>
      <c r="F3621" s="49"/>
      <c r="G3621" s="41" t="str">
        <f>IF(C3621="","",VLOOKUP(WEEKDAY(C3621),LIST!$A$15:$B$21,2,FALSE))</f>
        <v/>
      </c>
      <c r="H3621" s="42" t="str">
        <f>IF(B3621="","",IF(L3621=LIST!$A$80,LIST!$A$78,IF(L3621=LIST!$A$81,LIST!$A$78,IF(L3621=LIST!$A$82,LIST!$A$78,IF(IFERROR(VLOOKUP(B3621,'PHR (Project Hourly Rate)'!B:G,6,FALSE),LIST!$A$78)=0,LIST!$A$79,L3621)))))</f>
        <v/>
      </c>
      <c r="I3621" s="42" t="str">
        <f>IF(B3621="","",IF(L3621=LIST!$A$75,"",IF(K3621=LIST!$A$76,LIST!$A$76,IF(L3621=LIST!$A$77,"",IF(L3621=LIST!$A$78,"",IF(L3621=LIST!$A$80,"",IF(L3621=LIST!$A$72,"",IF(L3621=LIST!$A$73,"",IF(L3621=LIST!$A$81,"",IF(L3621=LIST!$A$82,"",IF(L3621=LIST!$A$79,"",IF(K3621=LIST!$A$75,LIST!$A$75,ROUND(J3621*L3621,2)))))))))))))</f>
        <v/>
      </c>
      <c r="J3621" s="43">
        <f>IF(D3621="",0,IF(K3621=LIST!$A$75,0,IF(K3621=LIST!$A$76,0,IF(K3621=LIST!$A$77,0,IF(K3621=LIST!$A$78,0,(MIN(D3621,8)-K3621))))))</f>
        <v>0</v>
      </c>
      <c r="K3621" s="185" t="str">
        <f>IF(D3621="","",IF('CLAIM FORM'!$M$7="",0,IF(L3621=LIST!$A$78,0,IF('CLAIM FORM'!$M$7="R&amp;D",0,IF(E3621="",LIST!$A$75,IF(F3621=LIST!$F$30,0,IFERROR(((VLOOKUP(E3621,'TRAINING CODE'!B:D,3,FALSE)*MIN(D3621,8))),LIST!$A$76)))))))</f>
        <v/>
      </c>
      <c r="L3621" s="183" t="str">
        <f>IF(B3621="","",IF('CLAIM FORM'!$M$7="",LIST!$A$77,IFERROR(VLOOKUP(B3621,'PHR (Project Hourly Rate)'!B:G,6,FALSE),LIST!$A$78)))</f>
        <v/>
      </c>
    </row>
    <row r="3622" spans="1:12" ht="36" customHeight="1">
      <c r="A3622" s="184">
        <v>3620</v>
      </c>
      <c r="B3622" s="46"/>
      <c r="C3622" s="47"/>
      <c r="D3622" s="48"/>
      <c r="E3622" s="49"/>
      <c r="F3622" s="49"/>
      <c r="G3622" s="41" t="str">
        <f>IF(C3622="","",VLOOKUP(WEEKDAY(C3622),LIST!$A$15:$B$21,2,FALSE))</f>
        <v/>
      </c>
      <c r="H3622" s="42" t="str">
        <f>IF(B3622="","",IF(L3622=LIST!$A$80,LIST!$A$78,IF(L3622=LIST!$A$81,LIST!$A$78,IF(L3622=LIST!$A$82,LIST!$A$78,IF(IFERROR(VLOOKUP(B3622,'PHR (Project Hourly Rate)'!B:G,6,FALSE),LIST!$A$78)=0,LIST!$A$79,L3622)))))</f>
        <v/>
      </c>
      <c r="I3622" s="42" t="str">
        <f>IF(B3622="","",IF(L3622=LIST!$A$75,"",IF(K3622=LIST!$A$76,LIST!$A$76,IF(L3622=LIST!$A$77,"",IF(L3622=LIST!$A$78,"",IF(L3622=LIST!$A$80,"",IF(L3622=LIST!$A$72,"",IF(L3622=LIST!$A$73,"",IF(L3622=LIST!$A$81,"",IF(L3622=LIST!$A$82,"",IF(L3622=LIST!$A$79,"",IF(K3622=LIST!$A$75,LIST!$A$75,ROUND(J3622*L3622,2)))))))))))))</f>
        <v/>
      </c>
      <c r="J3622" s="43">
        <f>IF(D3622="",0,IF(K3622=LIST!$A$75,0,IF(K3622=LIST!$A$76,0,IF(K3622=LIST!$A$77,0,IF(K3622=LIST!$A$78,0,(MIN(D3622,8)-K3622))))))</f>
        <v>0</v>
      </c>
      <c r="K3622" s="185" t="str">
        <f>IF(D3622="","",IF('CLAIM FORM'!$M$7="",0,IF(L3622=LIST!$A$78,0,IF('CLAIM FORM'!$M$7="R&amp;D",0,IF(E3622="",LIST!$A$75,IF(F3622=LIST!$F$30,0,IFERROR(((VLOOKUP(E3622,'TRAINING CODE'!B:D,3,FALSE)*MIN(D3622,8))),LIST!$A$76)))))))</f>
        <v/>
      </c>
      <c r="L3622" s="183" t="str">
        <f>IF(B3622="","",IF('CLAIM FORM'!$M$7="",LIST!$A$77,IFERROR(VLOOKUP(B3622,'PHR (Project Hourly Rate)'!B:G,6,FALSE),LIST!$A$78)))</f>
        <v/>
      </c>
    </row>
    <row r="3623" spans="1:12" ht="36" customHeight="1">
      <c r="A3623" s="184">
        <v>3621</v>
      </c>
      <c r="B3623" s="46"/>
      <c r="C3623" s="47"/>
      <c r="D3623" s="48"/>
      <c r="E3623" s="49"/>
      <c r="F3623" s="49"/>
      <c r="G3623" s="41" t="str">
        <f>IF(C3623="","",VLOOKUP(WEEKDAY(C3623),LIST!$A$15:$B$21,2,FALSE))</f>
        <v/>
      </c>
      <c r="H3623" s="42" t="str">
        <f>IF(B3623="","",IF(L3623=LIST!$A$80,LIST!$A$78,IF(L3623=LIST!$A$81,LIST!$A$78,IF(L3623=LIST!$A$82,LIST!$A$78,IF(IFERROR(VLOOKUP(B3623,'PHR (Project Hourly Rate)'!B:G,6,FALSE),LIST!$A$78)=0,LIST!$A$79,L3623)))))</f>
        <v/>
      </c>
      <c r="I3623" s="42" t="str">
        <f>IF(B3623="","",IF(L3623=LIST!$A$75,"",IF(K3623=LIST!$A$76,LIST!$A$76,IF(L3623=LIST!$A$77,"",IF(L3623=LIST!$A$78,"",IF(L3623=LIST!$A$80,"",IF(L3623=LIST!$A$72,"",IF(L3623=LIST!$A$73,"",IF(L3623=LIST!$A$81,"",IF(L3623=LIST!$A$82,"",IF(L3623=LIST!$A$79,"",IF(K3623=LIST!$A$75,LIST!$A$75,ROUND(J3623*L3623,2)))))))))))))</f>
        <v/>
      </c>
      <c r="J3623" s="43">
        <f>IF(D3623="",0,IF(K3623=LIST!$A$75,0,IF(K3623=LIST!$A$76,0,IF(K3623=LIST!$A$77,0,IF(K3623=LIST!$A$78,0,(MIN(D3623,8)-K3623))))))</f>
        <v>0</v>
      </c>
      <c r="K3623" s="185" t="str">
        <f>IF(D3623="","",IF('CLAIM FORM'!$M$7="",0,IF(L3623=LIST!$A$78,0,IF('CLAIM FORM'!$M$7="R&amp;D",0,IF(E3623="",LIST!$A$75,IF(F3623=LIST!$F$30,0,IFERROR(((VLOOKUP(E3623,'TRAINING CODE'!B:D,3,FALSE)*MIN(D3623,8))),LIST!$A$76)))))))</f>
        <v/>
      </c>
      <c r="L3623" s="183" t="str">
        <f>IF(B3623="","",IF('CLAIM FORM'!$M$7="",LIST!$A$77,IFERROR(VLOOKUP(B3623,'PHR (Project Hourly Rate)'!B:G,6,FALSE),LIST!$A$78)))</f>
        <v/>
      </c>
    </row>
    <row r="3624" spans="1:12" ht="36" customHeight="1">
      <c r="A3624" s="184">
        <v>3622</v>
      </c>
      <c r="B3624" s="46"/>
      <c r="C3624" s="47"/>
      <c r="D3624" s="48"/>
      <c r="E3624" s="49"/>
      <c r="F3624" s="49"/>
      <c r="G3624" s="41" t="str">
        <f>IF(C3624="","",VLOOKUP(WEEKDAY(C3624),LIST!$A$15:$B$21,2,FALSE))</f>
        <v/>
      </c>
      <c r="H3624" s="42" t="str">
        <f>IF(B3624="","",IF(L3624=LIST!$A$80,LIST!$A$78,IF(L3624=LIST!$A$81,LIST!$A$78,IF(L3624=LIST!$A$82,LIST!$A$78,IF(IFERROR(VLOOKUP(B3624,'PHR (Project Hourly Rate)'!B:G,6,FALSE),LIST!$A$78)=0,LIST!$A$79,L3624)))))</f>
        <v/>
      </c>
      <c r="I3624" s="42" t="str">
        <f>IF(B3624="","",IF(L3624=LIST!$A$75,"",IF(K3624=LIST!$A$76,LIST!$A$76,IF(L3624=LIST!$A$77,"",IF(L3624=LIST!$A$78,"",IF(L3624=LIST!$A$80,"",IF(L3624=LIST!$A$72,"",IF(L3624=LIST!$A$73,"",IF(L3624=LIST!$A$81,"",IF(L3624=LIST!$A$82,"",IF(L3624=LIST!$A$79,"",IF(K3624=LIST!$A$75,LIST!$A$75,ROUND(J3624*L3624,2)))))))))))))</f>
        <v/>
      </c>
      <c r="J3624" s="43">
        <f>IF(D3624="",0,IF(K3624=LIST!$A$75,0,IF(K3624=LIST!$A$76,0,IF(K3624=LIST!$A$77,0,IF(K3624=LIST!$A$78,0,(MIN(D3624,8)-K3624))))))</f>
        <v>0</v>
      </c>
      <c r="K3624" s="185" t="str">
        <f>IF(D3624="","",IF('CLAIM FORM'!$M$7="",0,IF(L3624=LIST!$A$78,0,IF('CLAIM FORM'!$M$7="R&amp;D",0,IF(E3624="",LIST!$A$75,IF(F3624=LIST!$F$30,0,IFERROR(((VLOOKUP(E3624,'TRAINING CODE'!B:D,3,FALSE)*MIN(D3624,8))),LIST!$A$76)))))))</f>
        <v/>
      </c>
      <c r="L3624" s="183" t="str">
        <f>IF(B3624="","",IF('CLAIM FORM'!$M$7="",LIST!$A$77,IFERROR(VLOOKUP(B3624,'PHR (Project Hourly Rate)'!B:G,6,FALSE),LIST!$A$78)))</f>
        <v/>
      </c>
    </row>
    <row r="3625" spans="1:12" ht="36" customHeight="1">
      <c r="A3625" s="184">
        <v>3623</v>
      </c>
      <c r="B3625" s="46"/>
      <c r="C3625" s="47"/>
      <c r="D3625" s="48"/>
      <c r="E3625" s="49"/>
      <c r="F3625" s="49"/>
      <c r="G3625" s="41" t="str">
        <f>IF(C3625="","",VLOOKUP(WEEKDAY(C3625),LIST!$A$15:$B$21,2,FALSE))</f>
        <v/>
      </c>
      <c r="H3625" s="42" t="str">
        <f>IF(B3625="","",IF(L3625=LIST!$A$80,LIST!$A$78,IF(L3625=LIST!$A$81,LIST!$A$78,IF(L3625=LIST!$A$82,LIST!$A$78,IF(IFERROR(VLOOKUP(B3625,'PHR (Project Hourly Rate)'!B:G,6,FALSE),LIST!$A$78)=0,LIST!$A$79,L3625)))))</f>
        <v/>
      </c>
      <c r="I3625" s="42" t="str">
        <f>IF(B3625="","",IF(L3625=LIST!$A$75,"",IF(K3625=LIST!$A$76,LIST!$A$76,IF(L3625=LIST!$A$77,"",IF(L3625=LIST!$A$78,"",IF(L3625=LIST!$A$80,"",IF(L3625=LIST!$A$72,"",IF(L3625=LIST!$A$73,"",IF(L3625=LIST!$A$81,"",IF(L3625=LIST!$A$82,"",IF(L3625=LIST!$A$79,"",IF(K3625=LIST!$A$75,LIST!$A$75,ROUND(J3625*L3625,2)))))))))))))</f>
        <v/>
      </c>
      <c r="J3625" s="43">
        <f>IF(D3625="",0,IF(K3625=LIST!$A$75,0,IF(K3625=LIST!$A$76,0,IF(K3625=LIST!$A$77,0,IF(K3625=LIST!$A$78,0,(MIN(D3625,8)-K3625))))))</f>
        <v>0</v>
      </c>
      <c r="K3625" s="185" t="str">
        <f>IF(D3625="","",IF('CLAIM FORM'!$M$7="",0,IF(L3625=LIST!$A$78,0,IF('CLAIM FORM'!$M$7="R&amp;D",0,IF(E3625="",LIST!$A$75,IF(F3625=LIST!$F$30,0,IFERROR(((VLOOKUP(E3625,'TRAINING CODE'!B:D,3,FALSE)*MIN(D3625,8))),LIST!$A$76)))))))</f>
        <v/>
      </c>
      <c r="L3625" s="183" t="str">
        <f>IF(B3625="","",IF('CLAIM FORM'!$M$7="",LIST!$A$77,IFERROR(VLOOKUP(B3625,'PHR (Project Hourly Rate)'!B:G,6,FALSE),LIST!$A$78)))</f>
        <v/>
      </c>
    </row>
    <row r="3626" spans="1:12" ht="36" customHeight="1">
      <c r="A3626" s="184">
        <v>3624</v>
      </c>
      <c r="B3626" s="46"/>
      <c r="C3626" s="47"/>
      <c r="D3626" s="48"/>
      <c r="E3626" s="49"/>
      <c r="F3626" s="49"/>
      <c r="G3626" s="41" t="str">
        <f>IF(C3626="","",VLOOKUP(WEEKDAY(C3626),LIST!$A$15:$B$21,2,FALSE))</f>
        <v/>
      </c>
      <c r="H3626" s="42" t="str">
        <f>IF(B3626="","",IF(L3626=LIST!$A$80,LIST!$A$78,IF(L3626=LIST!$A$81,LIST!$A$78,IF(L3626=LIST!$A$82,LIST!$A$78,IF(IFERROR(VLOOKUP(B3626,'PHR (Project Hourly Rate)'!B:G,6,FALSE),LIST!$A$78)=0,LIST!$A$79,L3626)))))</f>
        <v/>
      </c>
      <c r="I3626" s="42" t="str">
        <f>IF(B3626="","",IF(L3626=LIST!$A$75,"",IF(K3626=LIST!$A$76,LIST!$A$76,IF(L3626=LIST!$A$77,"",IF(L3626=LIST!$A$78,"",IF(L3626=LIST!$A$80,"",IF(L3626=LIST!$A$72,"",IF(L3626=LIST!$A$73,"",IF(L3626=LIST!$A$81,"",IF(L3626=LIST!$A$82,"",IF(L3626=LIST!$A$79,"",IF(K3626=LIST!$A$75,LIST!$A$75,ROUND(J3626*L3626,2)))))))))))))</f>
        <v/>
      </c>
      <c r="J3626" s="43">
        <f>IF(D3626="",0,IF(K3626=LIST!$A$75,0,IF(K3626=LIST!$A$76,0,IF(K3626=LIST!$A$77,0,IF(K3626=LIST!$A$78,0,(MIN(D3626,8)-K3626))))))</f>
        <v>0</v>
      </c>
      <c r="K3626" s="185" t="str">
        <f>IF(D3626="","",IF('CLAIM FORM'!$M$7="",0,IF(L3626=LIST!$A$78,0,IF('CLAIM FORM'!$M$7="R&amp;D",0,IF(E3626="",LIST!$A$75,IF(F3626=LIST!$F$30,0,IFERROR(((VLOOKUP(E3626,'TRAINING CODE'!B:D,3,FALSE)*MIN(D3626,8))),LIST!$A$76)))))))</f>
        <v/>
      </c>
      <c r="L3626" s="183" t="str">
        <f>IF(B3626="","",IF('CLAIM FORM'!$M$7="",LIST!$A$77,IFERROR(VLOOKUP(B3626,'PHR (Project Hourly Rate)'!B:G,6,FALSE),LIST!$A$78)))</f>
        <v/>
      </c>
    </row>
    <row r="3627" spans="1:12" ht="36" customHeight="1">
      <c r="A3627" s="184">
        <v>3625</v>
      </c>
      <c r="B3627" s="46"/>
      <c r="C3627" s="47"/>
      <c r="D3627" s="48"/>
      <c r="E3627" s="49"/>
      <c r="F3627" s="49"/>
      <c r="G3627" s="41" t="str">
        <f>IF(C3627="","",VLOOKUP(WEEKDAY(C3627),LIST!$A$15:$B$21,2,FALSE))</f>
        <v/>
      </c>
      <c r="H3627" s="42" t="str">
        <f>IF(B3627="","",IF(L3627=LIST!$A$80,LIST!$A$78,IF(L3627=LIST!$A$81,LIST!$A$78,IF(L3627=LIST!$A$82,LIST!$A$78,IF(IFERROR(VLOOKUP(B3627,'PHR (Project Hourly Rate)'!B:G,6,FALSE),LIST!$A$78)=0,LIST!$A$79,L3627)))))</f>
        <v/>
      </c>
      <c r="I3627" s="42" t="str">
        <f>IF(B3627="","",IF(L3627=LIST!$A$75,"",IF(K3627=LIST!$A$76,LIST!$A$76,IF(L3627=LIST!$A$77,"",IF(L3627=LIST!$A$78,"",IF(L3627=LIST!$A$80,"",IF(L3627=LIST!$A$72,"",IF(L3627=LIST!$A$73,"",IF(L3627=LIST!$A$81,"",IF(L3627=LIST!$A$82,"",IF(L3627=LIST!$A$79,"",IF(K3627=LIST!$A$75,LIST!$A$75,ROUND(J3627*L3627,2)))))))))))))</f>
        <v/>
      </c>
      <c r="J3627" s="43">
        <f>IF(D3627="",0,IF(K3627=LIST!$A$75,0,IF(K3627=LIST!$A$76,0,IF(K3627=LIST!$A$77,0,IF(K3627=LIST!$A$78,0,(MIN(D3627,8)-K3627))))))</f>
        <v>0</v>
      </c>
      <c r="K3627" s="185" t="str">
        <f>IF(D3627="","",IF('CLAIM FORM'!$M$7="",0,IF(L3627=LIST!$A$78,0,IF('CLAIM FORM'!$M$7="R&amp;D",0,IF(E3627="",LIST!$A$75,IF(F3627=LIST!$F$30,0,IFERROR(((VLOOKUP(E3627,'TRAINING CODE'!B:D,3,FALSE)*MIN(D3627,8))),LIST!$A$76)))))))</f>
        <v/>
      </c>
      <c r="L3627" s="183" t="str">
        <f>IF(B3627="","",IF('CLAIM FORM'!$M$7="",LIST!$A$77,IFERROR(VLOOKUP(B3627,'PHR (Project Hourly Rate)'!B:G,6,FALSE),LIST!$A$78)))</f>
        <v/>
      </c>
    </row>
    <row r="3628" spans="1:12" ht="36" customHeight="1">
      <c r="A3628" s="184">
        <v>3626</v>
      </c>
      <c r="B3628" s="46"/>
      <c r="C3628" s="47"/>
      <c r="D3628" s="48"/>
      <c r="E3628" s="49"/>
      <c r="F3628" s="49"/>
      <c r="G3628" s="41" t="str">
        <f>IF(C3628="","",VLOOKUP(WEEKDAY(C3628),LIST!$A$15:$B$21,2,FALSE))</f>
        <v/>
      </c>
      <c r="H3628" s="42" t="str">
        <f>IF(B3628="","",IF(L3628=LIST!$A$80,LIST!$A$78,IF(L3628=LIST!$A$81,LIST!$A$78,IF(L3628=LIST!$A$82,LIST!$A$78,IF(IFERROR(VLOOKUP(B3628,'PHR (Project Hourly Rate)'!B:G,6,FALSE),LIST!$A$78)=0,LIST!$A$79,L3628)))))</f>
        <v/>
      </c>
      <c r="I3628" s="42" t="str">
        <f>IF(B3628="","",IF(L3628=LIST!$A$75,"",IF(K3628=LIST!$A$76,LIST!$A$76,IF(L3628=LIST!$A$77,"",IF(L3628=LIST!$A$78,"",IF(L3628=LIST!$A$80,"",IF(L3628=LIST!$A$72,"",IF(L3628=LIST!$A$73,"",IF(L3628=LIST!$A$81,"",IF(L3628=LIST!$A$82,"",IF(L3628=LIST!$A$79,"",IF(K3628=LIST!$A$75,LIST!$A$75,ROUND(J3628*L3628,2)))))))))))))</f>
        <v/>
      </c>
      <c r="J3628" s="43">
        <f>IF(D3628="",0,IF(K3628=LIST!$A$75,0,IF(K3628=LIST!$A$76,0,IF(K3628=LIST!$A$77,0,IF(K3628=LIST!$A$78,0,(MIN(D3628,8)-K3628))))))</f>
        <v>0</v>
      </c>
      <c r="K3628" s="185" t="str">
        <f>IF(D3628="","",IF('CLAIM FORM'!$M$7="",0,IF(L3628=LIST!$A$78,0,IF('CLAIM FORM'!$M$7="R&amp;D",0,IF(E3628="",LIST!$A$75,IF(F3628=LIST!$F$30,0,IFERROR(((VLOOKUP(E3628,'TRAINING CODE'!B:D,3,FALSE)*MIN(D3628,8))),LIST!$A$76)))))))</f>
        <v/>
      </c>
      <c r="L3628" s="183" t="str">
        <f>IF(B3628="","",IF('CLAIM FORM'!$M$7="",LIST!$A$77,IFERROR(VLOOKUP(B3628,'PHR (Project Hourly Rate)'!B:G,6,FALSE),LIST!$A$78)))</f>
        <v/>
      </c>
    </row>
    <row r="3629" spans="1:12" ht="36" customHeight="1">
      <c r="A3629" s="184">
        <v>3627</v>
      </c>
      <c r="B3629" s="46"/>
      <c r="C3629" s="47"/>
      <c r="D3629" s="48"/>
      <c r="E3629" s="49"/>
      <c r="F3629" s="49"/>
      <c r="G3629" s="41" t="str">
        <f>IF(C3629="","",VLOOKUP(WEEKDAY(C3629),LIST!$A$15:$B$21,2,FALSE))</f>
        <v/>
      </c>
      <c r="H3629" s="42" t="str">
        <f>IF(B3629="","",IF(L3629=LIST!$A$80,LIST!$A$78,IF(L3629=LIST!$A$81,LIST!$A$78,IF(L3629=LIST!$A$82,LIST!$A$78,IF(IFERROR(VLOOKUP(B3629,'PHR (Project Hourly Rate)'!B:G,6,FALSE),LIST!$A$78)=0,LIST!$A$79,L3629)))))</f>
        <v/>
      </c>
      <c r="I3629" s="42" t="str">
        <f>IF(B3629="","",IF(L3629=LIST!$A$75,"",IF(K3629=LIST!$A$76,LIST!$A$76,IF(L3629=LIST!$A$77,"",IF(L3629=LIST!$A$78,"",IF(L3629=LIST!$A$80,"",IF(L3629=LIST!$A$72,"",IF(L3629=LIST!$A$73,"",IF(L3629=LIST!$A$81,"",IF(L3629=LIST!$A$82,"",IF(L3629=LIST!$A$79,"",IF(K3629=LIST!$A$75,LIST!$A$75,ROUND(J3629*L3629,2)))))))))))))</f>
        <v/>
      </c>
      <c r="J3629" s="43">
        <f>IF(D3629="",0,IF(K3629=LIST!$A$75,0,IF(K3629=LIST!$A$76,0,IF(K3629=LIST!$A$77,0,IF(K3629=LIST!$A$78,0,(MIN(D3629,8)-K3629))))))</f>
        <v>0</v>
      </c>
      <c r="K3629" s="185" t="str">
        <f>IF(D3629="","",IF('CLAIM FORM'!$M$7="",0,IF(L3629=LIST!$A$78,0,IF('CLAIM FORM'!$M$7="R&amp;D",0,IF(E3629="",LIST!$A$75,IF(F3629=LIST!$F$30,0,IFERROR(((VLOOKUP(E3629,'TRAINING CODE'!B:D,3,FALSE)*MIN(D3629,8))),LIST!$A$76)))))))</f>
        <v/>
      </c>
      <c r="L3629" s="183" t="str">
        <f>IF(B3629="","",IF('CLAIM FORM'!$M$7="",LIST!$A$77,IFERROR(VLOOKUP(B3629,'PHR (Project Hourly Rate)'!B:G,6,FALSE),LIST!$A$78)))</f>
        <v/>
      </c>
    </row>
    <row r="3630" spans="1:12" ht="36" customHeight="1">
      <c r="A3630" s="184">
        <v>3628</v>
      </c>
      <c r="B3630" s="46"/>
      <c r="C3630" s="47"/>
      <c r="D3630" s="48"/>
      <c r="E3630" s="49"/>
      <c r="F3630" s="49"/>
      <c r="G3630" s="41" t="str">
        <f>IF(C3630="","",VLOOKUP(WEEKDAY(C3630),LIST!$A$15:$B$21,2,FALSE))</f>
        <v/>
      </c>
      <c r="H3630" s="42" t="str">
        <f>IF(B3630="","",IF(L3630=LIST!$A$80,LIST!$A$78,IF(L3630=LIST!$A$81,LIST!$A$78,IF(L3630=LIST!$A$82,LIST!$A$78,IF(IFERROR(VLOOKUP(B3630,'PHR (Project Hourly Rate)'!B:G,6,FALSE),LIST!$A$78)=0,LIST!$A$79,L3630)))))</f>
        <v/>
      </c>
      <c r="I3630" s="42" t="str">
        <f>IF(B3630="","",IF(L3630=LIST!$A$75,"",IF(K3630=LIST!$A$76,LIST!$A$76,IF(L3630=LIST!$A$77,"",IF(L3630=LIST!$A$78,"",IF(L3630=LIST!$A$80,"",IF(L3630=LIST!$A$72,"",IF(L3630=LIST!$A$73,"",IF(L3630=LIST!$A$81,"",IF(L3630=LIST!$A$82,"",IF(L3630=LIST!$A$79,"",IF(K3630=LIST!$A$75,LIST!$A$75,ROUND(J3630*L3630,2)))))))))))))</f>
        <v/>
      </c>
      <c r="J3630" s="43">
        <f>IF(D3630="",0,IF(K3630=LIST!$A$75,0,IF(K3630=LIST!$A$76,0,IF(K3630=LIST!$A$77,0,IF(K3630=LIST!$A$78,0,(MIN(D3630,8)-K3630))))))</f>
        <v>0</v>
      </c>
      <c r="K3630" s="185" t="str">
        <f>IF(D3630="","",IF('CLAIM FORM'!$M$7="",0,IF(L3630=LIST!$A$78,0,IF('CLAIM FORM'!$M$7="R&amp;D",0,IF(E3630="",LIST!$A$75,IF(F3630=LIST!$F$30,0,IFERROR(((VLOOKUP(E3630,'TRAINING CODE'!B:D,3,FALSE)*MIN(D3630,8))),LIST!$A$76)))))))</f>
        <v/>
      </c>
      <c r="L3630" s="183" t="str">
        <f>IF(B3630="","",IF('CLAIM FORM'!$M$7="",LIST!$A$77,IFERROR(VLOOKUP(B3630,'PHR (Project Hourly Rate)'!B:G,6,FALSE),LIST!$A$78)))</f>
        <v/>
      </c>
    </row>
    <row r="3631" spans="1:12" ht="36" customHeight="1">
      <c r="A3631" s="184">
        <v>3629</v>
      </c>
      <c r="B3631" s="46"/>
      <c r="C3631" s="47"/>
      <c r="D3631" s="48"/>
      <c r="E3631" s="49"/>
      <c r="F3631" s="49"/>
      <c r="G3631" s="41" t="str">
        <f>IF(C3631="","",VLOOKUP(WEEKDAY(C3631),LIST!$A$15:$B$21,2,FALSE))</f>
        <v/>
      </c>
      <c r="H3631" s="42" t="str">
        <f>IF(B3631="","",IF(L3631=LIST!$A$80,LIST!$A$78,IF(L3631=LIST!$A$81,LIST!$A$78,IF(L3631=LIST!$A$82,LIST!$A$78,IF(IFERROR(VLOOKUP(B3631,'PHR (Project Hourly Rate)'!B:G,6,FALSE),LIST!$A$78)=0,LIST!$A$79,L3631)))))</f>
        <v/>
      </c>
      <c r="I3631" s="42" t="str">
        <f>IF(B3631="","",IF(L3631=LIST!$A$75,"",IF(K3631=LIST!$A$76,LIST!$A$76,IF(L3631=LIST!$A$77,"",IF(L3631=LIST!$A$78,"",IF(L3631=LIST!$A$80,"",IF(L3631=LIST!$A$72,"",IF(L3631=LIST!$A$73,"",IF(L3631=LIST!$A$81,"",IF(L3631=LIST!$A$82,"",IF(L3631=LIST!$A$79,"",IF(K3631=LIST!$A$75,LIST!$A$75,ROUND(J3631*L3631,2)))))))))))))</f>
        <v/>
      </c>
      <c r="J3631" s="43">
        <f>IF(D3631="",0,IF(K3631=LIST!$A$75,0,IF(K3631=LIST!$A$76,0,IF(K3631=LIST!$A$77,0,IF(K3631=LIST!$A$78,0,(MIN(D3631,8)-K3631))))))</f>
        <v>0</v>
      </c>
      <c r="K3631" s="185" t="str">
        <f>IF(D3631="","",IF('CLAIM FORM'!$M$7="",0,IF(L3631=LIST!$A$78,0,IF('CLAIM FORM'!$M$7="R&amp;D",0,IF(E3631="",LIST!$A$75,IF(F3631=LIST!$F$30,0,IFERROR(((VLOOKUP(E3631,'TRAINING CODE'!B:D,3,FALSE)*MIN(D3631,8))),LIST!$A$76)))))))</f>
        <v/>
      </c>
      <c r="L3631" s="183" t="str">
        <f>IF(B3631="","",IF('CLAIM FORM'!$M$7="",LIST!$A$77,IFERROR(VLOOKUP(B3631,'PHR (Project Hourly Rate)'!B:G,6,FALSE),LIST!$A$78)))</f>
        <v/>
      </c>
    </row>
    <row r="3632" spans="1:12" ht="36" customHeight="1">
      <c r="A3632" s="184">
        <v>3630</v>
      </c>
      <c r="B3632" s="46"/>
      <c r="C3632" s="47"/>
      <c r="D3632" s="48"/>
      <c r="E3632" s="49"/>
      <c r="F3632" s="49"/>
      <c r="G3632" s="41" t="str">
        <f>IF(C3632="","",VLOOKUP(WEEKDAY(C3632),LIST!$A$15:$B$21,2,FALSE))</f>
        <v/>
      </c>
      <c r="H3632" s="42" t="str">
        <f>IF(B3632="","",IF(L3632=LIST!$A$80,LIST!$A$78,IF(L3632=LIST!$A$81,LIST!$A$78,IF(L3632=LIST!$A$82,LIST!$A$78,IF(IFERROR(VLOOKUP(B3632,'PHR (Project Hourly Rate)'!B:G,6,FALSE),LIST!$A$78)=0,LIST!$A$79,L3632)))))</f>
        <v/>
      </c>
      <c r="I3632" s="42" t="str">
        <f>IF(B3632="","",IF(L3632=LIST!$A$75,"",IF(K3632=LIST!$A$76,LIST!$A$76,IF(L3632=LIST!$A$77,"",IF(L3632=LIST!$A$78,"",IF(L3632=LIST!$A$80,"",IF(L3632=LIST!$A$72,"",IF(L3632=LIST!$A$73,"",IF(L3632=LIST!$A$81,"",IF(L3632=LIST!$A$82,"",IF(L3632=LIST!$A$79,"",IF(K3632=LIST!$A$75,LIST!$A$75,ROUND(J3632*L3632,2)))))))))))))</f>
        <v/>
      </c>
      <c r="J3632" s="43">
        <f>IF(D3632="",0,IF(K3632=LIST!$A$75,0,IF(K3632=LIST!$A$76,0,IF(K3632=LIST!$A$77,0,IF(K3632=LIST!$A$78,0,(MIN(D3632,8)-K3632))))))</f>
        <v>0</v>
      </c>
      <c r="K3632" s="185" t="str">
        <f>IF(D3632="","",IF('CLAIM FORM'!$M$7="",0,IF(L3632=LIST!$A$78,0,IF('CLAIM FORM'!$M$7="R&amp;D",0,IF(E3632="",LIST!$A$75,IF(F3632=LIST!$F$30,0,IFERROR(((VLOOKUP(E3632,'TRAINING CODE'!B:D,3,FALSE)*MIN(D3632,8))),LIST!$A$76)))))))</f>
        <v/>
      </c>
      <c r="L3632" s="183" t="str">
        <f>IF(B3632="","",IF('CLAIM FORM'!$M$7="",LIST!$A$77,IFERROR(VLOOKUP(B3632,'PHR (Project Hourly Rate)'!B:G,6,FALSE),LIST!$A$78)))</f>
        <v/>
      </c>
    </row>
    <row r="3633" spans="1:12" ht="36" customHeight="1">
      <c r="A3633" s="184">
        <v>3631</v>
      </c>
      <c r="B3633" s="46"/>
      <c r="C3633" s="47"/>
      <c r="D3633" s="48"/>
      <c r="E3633" s="49"/>
      <c r="F3633" s="49"/>
      <c r="G3633" s="41" t="str">
        <f>IF(C3633="","",VLOOKUP(WEEKDAY(C3633),LIST!$A$15:$B$21,2,FALSE))</f>
        <v/>
      </c>
      <c r="H3633" s="42" t="str">
        <f>IF(B3633="","",IF(L3633=LIST!$A$80,LIST!$A$78,IF(L3633=LIST!$A$81,LIST!$A$78,IF(L3633=LIST!$A$82,LIST!$A$78,IF(IFERROR(VLOOKUP(B3633,'PHR (Project Hourly Rate)'!B:G,6,FALSE),LIST!$A$78)=0,LIST!$A$79,L3633)))))</f>
        <v/>
      </c>
      <c r="I3633" s="42" t="str">
        <f>IF(B3633="","",IF(L3633=LIST!$A$75,"",IF(K3633=LIST!$A$76,LIST!$A$76,IF(L3633=LIST!$A$77,"",IF(L3633=LIST!$A$78,"",IF(L3633=LIST!$A$80,"",IF(L3633=LIST!$A$72,"",IF(L3633=LIST!$A$73,"",IF(L3633=LIST!$A$81,"",IF(L3633=LIST!$A$82,"",IF(L3633=LIST!$A$79,"",IF(K3633=LIST!$A$75,LIST!$A$75,ROUND(J3633*L3633,2)))))))))))))</f>
        <v/>
      </c>
      <c r="J3633" s="43">
        <f>IF(D3633="",0,IF(K3633=LIST!$A$75,0,IF(K3633=LIST!$A$76,0,IF(K3633=LIST!$A$77,0,IF(K3633=LIST!$A$78,0,(MIN(D3633,8)-K3633))))))</f>
        <v>0</v>
      </c>
      <c r="K3633" s="185" t="str">
        <f>IF(D3633="","",IF('CLAIM FORM'!$M$7="",0,IF(L3633=LIST!$A$78,0,IF('CLAIM FORM'!$M$7="R&amp;D",0,IF(E3633="",LIST!$A$75,IF(F3633=LIST!$F$30,0,IFERROR(((VLOOKUP(E3633,'TRAINING CODE'!B:D,3,FALSE)*MIN(D3633,8))),LIST!$A$76)))))))</f>
        <v/>
      </c>
      <c r="L3633" s="183" t="str">
        <f>IF(B3633="","",IF('CLAIM FORM'!$M$7="",LIST!$A$77,IFERROR(VLOOKUP(B3633,'PHR (Project Hourly Rate)'!B:G,6,FALSE),LIST!$A$78)))</f>
        <v/>
      </c>
    </row>
    <row r="3634" spans="1:12" ht="36" customHeight="1">
      <c r="A3634" s="184">
        <v>3632</v>
      </c>
      <c r="B3634" s="46"/>
      <c r="C3634" s="47"/>
      <c r="D3634" s="48"/>
      <c r="E3634" s="49"/>
      <c r="F3634" s="49"/>
      <c r="G3634" s="41" t="str">
        <f>IF(C3634="","",VLOOKUP(WEEKDAY(C3634),LIST!$A$15:$B$21,2,FALSE))</f>
        <v/>
      </c>
      <c r="H3634" s="42" t="str">
        <f>IF(B3634="","",IF(L3634=LIST!$A$80,LIST!$A$78,IF(L3634=LIST!$A$81,LIST!$A$78,IF(L3634=LIST!$A$82,LIST!$A$78,IF(IFERROR(VLOOKUP(B3634,'PHR (Project Hourly Rate)'!B:G,6,FALSE),LIST!$A$78)=0,LIST!$A$79,L3634)))))</f>
        <v/>
      </c>
      <c r="I3634" s="42" t="str">
        <f>IF(B3634="","",IF(L3634=LIST!$A$75,"",IF(K3634=LIST!$A$76,LIST!$A$76,IF(L3634=LIST!$A$77,"",IF(L3634=LIST!$A$78,"",IF(L3634=LIST!$A$80,"",IF(L3634=LIST!$A$72,"",IF(L3634=LIST!$A$73,"",IF(L3634=LIST!$A$81,"",IF(L3634=LIST!$A$82,"",IF(L3634=LIST!$A$79,"",IF(K3634=LIST!$A$75,LIST!$A$75,ROUND(J3634*L3634,2)))))))))))))</f>
        <v/>
      </c>
      <c r="J3634" s="43">
        <f>IF(D3634="",0,IF(K3634=LIST!$A$75,0,IF(K3634=LIST!$A$76,0,IF(K3634=LIST!$A$77,0,IF(K3634=LIST!$A$78,0,(MIN(D3634,8)-K3634))))))</f>
        <v>0</v>
      </c>
      <c r="K3634" s="185" t="str">
        <f>IF(D3634="","",IF('CLAIM FORM'!$M$7="",0,IF(L3634=LIST!$A$78,0,IF('CLAIM FORM'!$M$7="R&amp;D",0,IF(E3634="",LIST!$A$75,IF(F3634=LIST!$F$30,0,IFERROR(((VLOOKUP(E3634,'TRAINING CODE'!B:D,3,FALSE)*MIN(D3634,8))),LIST!$A$76)))))))</f>
        <v/>
      </c>
      <c r="L3634" s="183" t="str">
        <f>IF(B3634="","",IF('CLAIM FORM'!$M$7="",LIST!$A$77,IFERROR(VLOOKUP(B3634,'PHR (Project Hourly Rate)'!B:G,6,FALSE),LIST!$A$78)))</f>
        <v/>
      </c>
    </row>
    <row r="3635" spans="1:12" ht="36" customHeight="1">
      <c r="A3635" s="184">
        <v>3633</v>
      </c>
      <c r="B3635" s="46"/>
      <c r="C3635" s="47"/>
      <c r="D3635" s="48"/>
      <c r="E3635" s="49"/>
      <c r="F3635" s="49"/>
      <c r="G3635" s="41" t="str">
        <f>IF(C3635="","",VLOOKUP(WEEKDAY(C3635),LIST!$A$15:$B$21,2,FALSE))</f>
        <v/>
      </c>
      <c r="H3635" s="42" t="str">
        <f>IF(B3635="","",IF(L3635=LIST!$A$80,LIST!$A$78,IF(L3635=LIST!$A$81,LIST!$A$78,IF(L3635=LIST!$A$82,LIST!$A$78,IF(IFERROR(VLOOKUP(B3635,'PHR (Project Hourly Rate)'!B:G,6,FALSE),LIST!$A$78)=0,LIST!$A$79,L3635)))))</f>
        <v/>
      </c>
      <c r="I3635" s="42" t="str">
        <f>IF(B3635="","",IF(L3635=LIST!$A$75,"",IF(K3635=LIST!$A$76,LIST!$A$76,IF(L3635=LIST!$A$77,"",IF(L3635=LIST!$A$78,"",IF(L3635=LIST!$A$80,"",IF(L3635=LIST!$A$72,"",IF(L3635=LIST!$A$73,"",IF(L3635=LIST!$A$81,"",IF(L3635=LIST!$A$82,"",IF(L3635=LIST!$A$79,"",IF(K3635=LIST!$A$75,LIST!$A$75,ROUND(J3635*L3635,2)))))))))))))</f>
        <v/>
      </c>
      <c r="J3635" s="43">
        <f>IF(D3635="",0,IF(K3635=LIST!$A$75,0,IF(K3635=LIST!$A$76,0,IF(K3635=LIST!$A$77,0,IF(K3635=LIST!$A$78,0,(MIN(D3635,8)-K3635))))))</f>
        <v>0</v>
      </c>
      <c r="K3635" s="185" t="str">
        <f>IF(D3635="","",IF('CLAIM FORM'!$M$7="",0,IF(L3635=LIST!$A$78,0,IF('CLAIM FORM'!$M$7="R&amp;D",0,IF(E3635="",LIST!$A$75,IF(F3635=LIST!$F$30,0,IFERROR(((VLOOKUP(E3635,'TRAINING CODE'!B:D,3,FALSE)*MIN(D3635,8))),LIST!$A$76)))))))</f>
        <v/>
      </c>
      <c r="L3635" s="183" t="str">
        <f>IF(B3635="","",IF('CLAIM FORM'!$M$7="",LIST!$A$77,IFERROR(VLOOKUP(B3635,'PHR (Project Hourly Rate)'!B:G,6,FALSE),LIST!$A$78)))</f>
        <v/>
      </c>
    </row>
    <row r="3636" spans="1:12" ht="36" customHeight="1">
      <c r="A3636" s="184">
        <v>3634</v>
      </c>
      <c r="B3636" s="46"/>
      <c r="C3636" s="47"/>
      <c r="D3636" s="48"/>
      <c r="E3636" s="49"/>
      <c r="F3636" s="49"/>
      <c r="G3636" s="41" t="str">
        <f>IF(C3636="","",VLOOKUP(WEEKDAY(C3636),LIST!$A$15:$B$21,2,FALSE))</f>
        <v/>
      </c>
      <c r="H3636" s="42" t="str">
        <f>IF(B3636="","",IF(L3636=LIST!$A$80,LIST!$A$78,IF(L3636=LIST!$A$81,LIST!$A$78,IF(L3636=LIST!$A$82,LIST!$A$78,IF(IFERROR(VLOOKUP(B3636,'PHR (Project Hourly Rate)'!B:G,6,FALSE),LIST!$A$78)=0,LIST!$A$79,L3636)))))</f>
        <v/>
      </c>
      <c r="I3636" s="42" t="str">
        <f>IF(B3636="","",IF(L3636=LIST!$A$75,"",IF(K3636=LIST!$A$76,LIST!$A$76,IF(L3636=LIST!$A$77,"",IF(L3636=LIST!$A$78,"",IF(L3636=LIST!$A$80,"",IF(L3636=LIST!$A$72,"",IF(L3636=LIST!$A$73,"",IF(L3636=LIST!$A$81,"",IF(L3636=LIST!$A$82,"",IF(L3636=LIST!$A$79,"",IF(K3636=LIST!$A$75,LIST!$A$75,ROUND(J3636*L3636,2)))))))))))))</f>
        <v/>
      </c>
      <c r="J3636" s="43">
        <f>IF(D3636="",0,IF(K3636=LIST!$A$75,0,IF(K3636=LIST!$A$76,0,IF(K3636=LIST!$A$77,0,IF(K3636=LIST!$A$78,0,(MIN(D3636,8)-K3636))))))</f>
        <v>0</v>
      </c>
      <c r="K3636" s="185" t="str">
        <f>IF(D3636="","",IF('CLAIM FORM'!$M$7="",0,IF(L3636=LIST!$A$78,0,IF('CLAIM FORM'!$M$7="R&amp;D",0,IF(E3636="",LIST!$A$75,IF(F3636=LIST!$F$30,0,IFERROR(((VLOOKUP(E3636,'TRAINING CODE'!B:D,3,FALSE)*MIN(D3636,8))),LIST!$A$76)))))))</f>
        <v/>
      </c>
      <c r="L3636" s="183" t="str">
        <f>IF(B3636="","",IF('CLAIM FORM'!$M$7="",LIST!$A$77,IFERROR(VLOOKUP(B3636,'PHR (Project Hourly Rate)'!B:G,6,FALSE),LIST!$A$78)))</f>
        <v/>
      </c>
    </row>
    <row r="3637" spans="1:12" ht="36" customHeight="1">
      <c r="A3637" s="184">
        <v>3635</v>
      </c>
      <c r="B3637" s="46"/>
      <c r="C3637" s="47"/>
      <c r="D3637" s="48"/>
      <c r="E3637" s="49"/>
      <c r="F3637" s="49"/>
      <c r="G3637" s="41" t="str">
        <f>IF(C3637="","",VLOOKUP(WEEKDAY(C3637),LIST!$A$15:$B$21,2,FALSE))</f>
        <v/>
      </c>
      <c r="H3637" s="42" t="str">
        <f>IF(B3637="","",IF(L3637=LIST!$A$80,LIST!$A$78,IF(L3637=LIST!$A$81,LIST!$A$78,IF(L3637=LIST!$A$82,LIST!$A$78,IF(IFERROR(VLOOKUP(B3637,'PHR (Project Hourly Rate)'!B:G,6,FALSE),LIST!$A$78)=0,LIST!$A$79,L3637)))))</f>
        <v/>
      </c>
      <c r="I3637" s="42" t="str">
        <f>IF(B3637="","",IF(L3637=LIST!$A$75,"",IF(K3637=LIST!$A$76,LIST!$A$76,IF(L3637=LIST!$A$77,"",IF(L3637=LIST!$A$78,"",IF(L3637=LIST!$A$80,"",IF(L3637=LIST!$A$72,"",IF(L3637=LIST!$A$73,"",IF(L3637=LIST!$A$81,"",IF(L3637=LIST!$A$82,"",IF(L3637=LIST!$A$79,"",IF(K3637=LIST!$A$75,LIST!$A$75,ROUND(J3637*L3637,2)))))))))))))</f>
        <v/>
      </c>
      <c r="J3637" s="43">
        <f>IF(D3637="",0,IF(K3637=LIST!$A$75,0,IF(K3637=LIST!$A$76,0,IF(K3637=LIST!$A$77,0,IF(K3637=LIST!$A$78,0,(MIN(D3637,8)-K3637))))))</f>
        <v>0</v>
      </c>
      <c r="K3637" s="185" t="str">
        <f>IF(D3637="","",IF('CLAIM FORM'!$M$7="",0,IF(L3637=LIST!$A$78,0,IF('CLAIM FORM'!$M$7="R&amp;D",0,IF(E3637="",LIST!$A$75,IF(F3637=LIST!$F$30,0,IFERROR(((VLOOKUP(E3637,'TRAINING CODE'!B:D,3,FALSE)*MIN(D3637,8))),LIST!$A$76)))))))</f>
        <v/>
      </c>
      <c r="L3637" s="183" t="str">
        <f>IF(B3637="","",IF('CLAIM FORM'!$M$7="",LIST!$A$77,IFERROR(VLOOKUP(B3637,'PHR (Project Hourly Rate)'!B:G,6,FALSE),LIST!$A$78)))</f>
        <v/>
      </c>
    </row>
    <row r="3638" spans="1:12" ht="36" customHeight="1">
      <c r="A3638" s="184">
        <v>3636</v>
      </c>
      <c r="B3638" s="46"/>
      <c r="C3638" s="47"/>
      <c r="D3638" s="48"/>
      <c r="E3638" s="49"/>
      <c r="F3638" s="49"/>
      <c r="G3638" s="41" t="str">
        <f>IF(C3638="","",VLOOKUP(WEEKDAY(C3638),LIST!$A$15:$B$21,2,FALSE))</f>
        <v/>
      </c>
      <c r="H3638" s="42" t="str">
        <f>IF(B3638="","",IF(L3638=LIST!$A$80,LIST!$A$78,IF(L3638=LIST!$A$81,LIST!$A$78,IF(L3638=LIST!$A$82,LIST!$A$78,IF(IFERROR(VLOOKUP(B3638,'PHR (Project Hourly Rate)'!B:G,6,FALSE),LIST!$A$78)=0,LIST!$A$79,L3638)))))</f>
        <v/>
      </c>
      <c r="I3638" s="42" t="str">
        <f>IF(B3638="","",IF(L3638=LIST!$A$75,"",IF(K3638=LIST!$A$76,LIST!$A$76,IF(L3638=LIST!$A$77,"",IF(L3638=LIST!$A$78,"",IF(L3638=LIST!$A$80,"",IF(L3638=LIST!$A$72,"",IF(L3638=LIST!$A$73,"",IF(L3638=LIST!$A$81,"",IF(L3638=LIST!$A$82,"",IF(L3638=LIST!$A$79,"",IF(K3638=LIST!$A$75,LIST!$A$75,ROUND(J3638*L3638,2)))))))))))))</f>
        <v/>
      </c>
      <c r="J3638" s="43">
        <f>IF(D3638="",0,IF(K3638=LIST!$A$75,0,IF(K3638=LIST!$A$76,0,IF(K3638=LIST!$A$77,0,IF(K3638=LIST!$A$78,0,(MIN(D3638,8)-K3638))))))</f>
        <v>0</v>
      </c>
      <c r="K3638" s="185" t="str">
        <f>IF(D3638="","",IF('CLAIM FORM'!$M$7="",0,IF(L3638=LIST!$A$78,0,IF('CLAIM FORM'!$M$7="R&amp;D",0,IF(E3638="",LIST!$A$75,IF(F3638=LIST!$F$30,0,IFERROR(((VLOOKUP(E3638,'TRAINING CODE'!B:D,3,FALSE)*MIN(D3638,8))),LIST!$A$76)))))))</f>
        <v/>
      </c>
      <c r="L3638" s="183" t="str">
        <f>IF(B3638="","",IF('CLAIM FORM'!$M$7="",LIST!$A$77,IFERROR(VLOOKUP(B3638,'PHR (Project Hourly Rate)'!B:G,6,FALSE),LIST!$A$78)))</f>
        <v/>
      </c>
    </row>
    <row r="3639" spans="1:12" ht="36" customHeight="1">
      <c r="A3639" s="184">
        <v>3637</v>
      </c>
      <c r="B3639" s="46"/>
      <c r="C3639" s="47"/>
      <c r="D3639" s="48"/>
      <c r="E3639" s="49"/>
      <c r="F3639" s="49"/>
      <c r="G3639" s="41" t="str">
        <f>IF(C3639="","",VLOOKUP(WEEKDAY(C3639),LIST!$A$15:$B$21,2,FALSE))</f>
        <v/>
      </c>
      <c r="H3639" s="42" t="str">
        <f>IF(B3639="","",IF(L3639=LIST!$A$80,LIST!$A$78,IF(L3639=LIST!$A$81,LIST!$A$78,IF(L3639=LIST!$A$82,LIST!$A$78,IF(IFERROR(VLOOKUP(B3639,'PHR (Project Hourly Rate)'!B:G,6,FALSE),LIST!$A$78)=0,LIST!$A$79,L3639)))))</f>
        <v/>
      </c>
      <c r="I3639" s="42" t="str">
        <f>IF(B3639="","",IF(L3639=LIST!$A$75,"",IF(K3639=LIST!$A$76,LIST!$A$76,IF(L3639=LIST!$A$77,"",IF(L3639=LIST!$A$78,"",IF(L3639=LIST!$A$80,"",IF(L3639=LIST!$A$72,"",IF(L3639=LIST!$A$73,"",IF(L3639=LIST!$A$81,"",IF(L3639=LIST!$A$82,"",IF(L3639=LIST!$A$79,"",IF(K3639=LIST!$A$75,LIST!$A$75,ROUND(J3639*L3639,2)))))))))))))</f>
        <v/>
      </c>
      <c r="J3639" s="43">
        <f>IF(D3639="",0,IF(K3639=LIST!$A$75,0,IF(K3639=LIST!$A$76,0,IF(K3639=LIST!$A$77,0,IF(K3639=LIST!$A$78,0,(MIN(D3639,8)-K3639))))))</f>
        <v>0</v>
      </c>
      <c r="K3639" s="185" t="str">
        <f>IF(D3639="","",IF('CLAIM FORM'!$M$7="",0,IF(L3639=LIST!$A$78,0,IF('CLAIM FORM'!$M$7="R&amp;D",0,IF(E3639="",LIST!$A$75,IF(F3639=LIST!$F$30,0,IFERROR(((VLOOKUP(E3639,'TRAINING CODE'!B:D,3,FALSE)*MIN(D3639,8))),LIST!$A$76)))))))</f>
        <v/>
      </c>
      <c r="L3639" s="183" t="str">
        <f>IF(B3639="","",IF('CLAIM FORM'!$M$7="",LIST!$A$77,IFERROR(VLOOKUP(B3639,'PHR (Project Hourly Rate)'!B:G,6,FALSE),LIST!$A$78)))</f>
        <v/>
      </c>
    </row>
    <row r="3640" spans="1:12" ht="36" customHeight="1">
      <c r="A3640" s="184">
        <v>3638</v>
      </c>
      <c r="B3640" s="46"/>
      <c r="C3640" s="47"/>
      <c r="D3640" s="48"/>
      <c r="E3640" s="49"/>
      <c r="F3640" s="49"/>
      <c r="G3640" s="41" t="str">
        <f>IF(C3640="","",VLOOKUP(WEEKDAY(C3640),LIST!$A$15:$B$21,2,FALSE))</f>
        <v/>
      </c>
      <c r="H3640" s="42" t="str">
        <f>IF(B3640="","",IF(L3640=LIST!$A$80,LIST!$A$78,IF(L3640=LIST!$A$81,LIST!$A$78,IF(L3640=LIST!$A$82,LIST!$A$78,IF(IFERROR(VLOOKUP(B3640,'PHR (Project Hourly Rate)'!B:G,6,FALSE),LIST!$A$78)=0,LIST!$A$79,L3640)))))</f>
        <v/>
      </c>
      <c r="I3640" s="42" t="str">
        <f>IF(B3640="","",IF(L3640=LIST!$A$75,"",IF(K3640=LIST!$A$76,LIST!$A$76,IF(L3640=LIST!$A$77,"",IF(L3640=LIST!$A$78,"",IF(L3640=LIST!$A$80,"",IF(L3640=LIST!$A$72,"",IF(L3640=LIST!$A$73,"",IF(L3640=LIST!$A$81,"",IF(L3640=LIST!$A$82,"",IF(L3640=LIST!$A$79,"",IF(K3640=LIST!$A$75,LIST!$A$75,ROUND(J3640*L3640,2)))))))))))))</f>
        <v/>
      </c>
      <c r="J3640" s="43">
        <f>IF(D3640="",0,IF(K3640=LIST!$A$75,0,IF(K3640=LIST!$A$76,0,IF(K3640=LIST!$A$77,0,IF(K3640=LIST!$A$78,0,(MIN(D3640,8)-K3640))))))</f>
        <v>0</v>
      </c>
      <c r="K3640" s="185" t="str">
        <f>IF(D3640="","",IF('CLAIM FORM'!$M$7="",0,IF(L3640=LIST!$A$78,0,IF('CLAIM FORM'!$M$7="R&amp;D",0,IF(E3640="",LIST!$A$75,IF(F3640=LIST!$F$30,0,IFERROR(((VLOOKUP(E3640,'TRAINING CODE'!B:D,3,FALSE)*MIN(D3640,8))),LIST!$A$76)))))))</f>
        <v/>
      </c>
      <c r="L3640" s="183" t="str">
        <f>IF(B3640="","",IF('CLAIM FORM'!$M$7="",LIST!$A$77,IFERROR(VLOOKUP(B3640,'PHR (Project Hourly Rate)'!B:G,6,FALSE),LIST!$A$78)))</f>
        <v/>
      </c>
    </row>
    <row r="3641" spans="1:12" ht="36" customHeight="1">
      <c r="A3641" s="184">
        <v>3639</v>
      </c>
      <c r="B3641" s="46"/>
      <c r="C3641" s="47"/>
      <c r="D3641" s="48"/>
      <c r="E3641" s="49"/>
      <c r="F3641" s="49"/>
      <c r="G3641" s="41" t="str">
        <f>IF(C3641="","",VLOOKUP(WEEKDAY(C3641),LIST!$A$15:$B$21,2,FALSE))</f>
        <v/>
      </c>
      <c r="H3641" s="42" t="str">
        <f>IF(B3641="","",IF(L3641=LIST!$A$80,LIST!$A$78,IF(L3641=LIST!$A$81,LIST!$A$78,IF(L3641=LIST!$A$82,LIST!$A$78,IF(IFERROR(VLOOKUP(B3641,'PHR (Project Hourly Rate)'!B:G,6,FALSE),LIST!$A$78)=0,LIST!$A$79,L3641)))))</f>
        <v/>
      </c>
      <c r="I3641" s="42" t="str">
        <f>IF(B3641="","",IF(L3641=LIST!$A$75,"",IF(K3641=LIST!$A$76,LIST!$A$76,IF(L3641=LIST!$A$77,"",IF(L3641=LIST!$A$78,"",IF(L3641=LIST!$A$80,"",IF(L3641=LIST!$A$72,"",IF(L3641=LIST!$A$73,"",IF(L3641=LIST!$A$81,"",IF(L3641=LIST!$A$82,"",IF(L3641=LIST!$A$79,"",IF(K3641=LIST!$A$75,LIST!$A$75,ROUND(J3641*L3641,2)))))))))))))</f>
        <v/>
      </c>
      <c r="J3641" s="43">
        <f>IF(D3641="",0,IF(K3641=LIST!$A$75,0,IF(K3641=LIST!$A$76,0,IF(K3641=LIST!$A$77,0,IF(K3641=LIST!$A$78,0,(MIN(D3641,8)-K3641))))))</f>
        <v>0</v>
      </c>
      <c r="K3641" s="185" t="str">
        <f>IF(D3641="","",IF('CLAIM FORM'!$M$7="",0,IF(L3641=LIST!$A$78,0,IF('CLAIM FORM'!$M$7="R&amp;D",0,IF(E3641="",LIST!$A$75,IF(F3641=LIST!$F$30,0,IFERROR(((VLOOKUP(E3641,'TRAINING CODE'!B:D,3,FALSE)*MIN(D3641,8))),LIST!$A$76)))))))</f>
        <v/>
      </c>
      <c r="L3641" s="183" t="str">
        <f>IF(B3641="","",IF('CLAIM FORM'!$M$7="",LIST!$A$77,IFERROR(VLOOKUP(B3641,'PHR (Project Hourly Rate)'!B:G,6,FALSE),LIST!$A$78)))</f>
        <v/>
      </c>
    </row>
    <row r="3642" spans="1:12" ht="36" customHeight="1">
      <c r="A3642" s="184">
        <v>3640</v>
      </c>
      <c r="B3642" s="46"/>
      <c r="C3642" s="47"/>
      <c r="D3642" s="48"/>
      <c r="E3642" s="49"/>
      <c r="F3642" s="49"/>
      <c r="G3642" s="41" t="str">
        <f>IF(C3642="","",VLOOKUP(WEEKDAY(C3642),LIST!$A$15:$B$21,2,FALSE))</f>
        <v/>
      </c>
      <c r="H3642" s="42" t="str">
        <f>IF(B3642="","",IF(L3642=LIST!$A$80,LIST!$A$78,IF(L3642=LIST!$A$81,LIST!$A$78,IF(L3642=LIST!$A$82,LIST!$A$78,IF(IFERROR(VLOOKUP(B3642,'PHR (Project Hourly Rate)'!B:G,6,FALSE),LIST!$A$78)=0,LIST!$A$79,L3642)))))</f>
        <v/>
      </c>
      <c r="I3642" s="42" t="str">
        <f>IF(B3642="","",IF(L3642=LIST!$A$75,"",IF(K3642=LIST!$A$76,LIST!$A$76,IF(L3642=LIST!$A$77,"",IF(L3642=LIST!$A$78,"",IF(L3642=LIST!$A$80,"",IF(L3642=LIST!$A$72,"",IF(L3642=LIST!$A$73,"",IF(L3642=LIST!$A$81,"",IF(L3642=LIST!$A$82,"",IF(L3642=LIST!$A$79,"",IF(K3642=LIST!$A$75,LIST!$A$75,ROUND(J3642*L3642,2)))))))))))))</f>
        <v/>
      </c>
      <c r="J3642" s="43">
        <f>IF(D3642="",0,IF(K3642=LIST!$A$75,0,IF(K3642=LIST!$A$76,0,IF(K3642=LIST!$A$77,0,IF(K3642=LIST!$A$78,0,(MIN(D3642,8)-K3642))))))</f>
        <v>0</v>
      </c>
      <c r="K3642" s="185" t="str">
        <f>IF(D3642="","",IF('CLAIM FORM'!$M$7="",0,IF(L3642=LIST!$A$78,0,IF('CLAIM FORM'!$M$7="R&amp;D",0,IF(E3642="",LIST!$A$75,IF(F3642=LIST!$F$30,0,IFERROR(((VLOOKUP(E3642,'TRAINING CODE'!B:D,3,FALSE)*MIN(D3642,8))),LIST!$A$76)))))))</f>
        <v/>
      </c>
      <c r="L3642" s="183" t="str">
        <f>IF(B3642="","",IF('CLAIM FORM'!$M$7="",LIST!$A$77,IFERROR(VLOOKUP(B3642,'PHR (Project Hourly Rate)'!B:G,6,FALSE),LIST!$A$78)))</f>
        <v/>
      </c>
    </row>
    <row r="3643" spans="1:12" ht="36" customHeight="1">
      <c r="A3643" s="184">
        <v>3641</v>
      </c>
      <c r="B3643" s="46"/>
      <c r="C3643" s="47"/>
      <c r="D3643" s="48"/>
      <c r="E3643" s="49"/>
      <c r="F3643" s="49"/>
      <c r="G3643" s="41" t="str">
        <f>IF(C3643="","",VLOOKUP(WEEKDAY(C3643),LIST!$A$15:$B$21,2,FALSE))</f>
        <v/>
      </c>
      <c r="H3643" s="42" t="str">
        <f>IF(B3643="","",IF(L3643=LIST!$A$80,LIST!$A$78,IF(L3643=LIST!$A$81,LIST!$A$78,IF(L3643=LIST!$A$82,LIST!$A$78,IF(IFERROR(VLOOKUP(B3643,'PHR (Project Hourly Rate)'!B:G,6,FALSE),LIST!$A$78)=0,LIST!$A$79,L3643)))))</f>
        <v/>
      </c>
      <c r="I3643" s="42" t="str">
        <f>IF(B3643="","",IF(L3643=LIST!$A$75,"",IF(K3643=LIST!$A$76,LIST!$A$76,IF(L3643=LIST!$A$77,"",IF(L3643=LIST!$A$78,"",IF(L3643=LIST!$A$80,"",IF(L3643=LIST!$A$72,"",IF(L3643=LIST!$A$73,"",IF(L3643=LIST!$A$81,"",IF(L3643=LIST!$A$82,"",IF(L3643=LIST!$A$79,"",IF(K3643=LIST!$A$75,LIST!$A$75,ROUND(J3643*L3643,2)))))))))))))</f>
        <v/>
      </c>
      <c r="J3643" s="43">
        <f>IF(D3643="",0,IF(K3643=LIST!$A$75,0,IF(K3643=LIST!$A$76,0,IF(K3643=LIST!$A$77,0,IF(K3643=LIST!$A$78,0,(MIN(D3643,8)-K3643))))))</f>
        <v>0</v>
      </c>
      <c r="K3643" s="185" t="str">
        <f>IF(D3643="","",IF('CLAIM FORM'!$M$7="",0,IF(L3643=LIST!$A$78,0,IF('CLAIM FORM'!$M$7="R&amp;D",0,IF(E3643="",LIST!$A$75,IF(F3643=LIST!$F$30,0,IFERROR(((VLOOKUP(E3643,'TRAINING CODE'!B:D,3,FALSE)*MIN(D3643,8))),LIST!$A$76)))))))</f>
        <v/>
      </c>
      <c r="L3643" s="183" t="str">
        <f>IF(B3643="","",IF('CLAIM FORM'!$M$7="",LIST!$A$77,IFERROR(VLOOKUP(B3643,'PHR (Project Hourly Rate)'!B:G,6,FALSE),LIST!$A$78)))</f>
        <v/>
      </c>
    </row>
    <row r="3644" spans="1:12" ht="36" customHeight="1">
      <c r="A3644" s="184">
        <v>3642</v>
      </c>
      <c r="B3644" s="46"/>
      <c r="C3644" s="47"/>
      <c r="D3644" s="48"/>
      <c r="E3644" s="49"/>
      <c r="F3644" s="49"/>
      <c r="G3644" s="41" t="str">
        <f>IF(C3644="","",VLOOKUP(WEEKDAY(C3644),LIST!$A$15:$B$21,2,FALSE))</f>
        <v/>
      </c>
      <c r="H3644" s="42" t="str">
        <f>IF(B3644="","",IF(L3644=LIST!$A$80,LIST!$A$78,IF(L3644=LIST!$A$81,LIST!$A$78,IF(L3644=LIST!$A$82,LIST!$A$78,IF(IFERROR(VLOOKUP(B3644,'PHR (Project Hourly Rate)'!B:G,6,FALSE),LIST!$A$78)=0,LIST!$A$79,L3644)))))</f>
        <v/>
      </c>
      <c r="I3644" s="42" t="str">
        <f>IF(B3644="","",IF(L3644=LIST!$A$75,"",IF(K3644=LIST!$A$76,LIST!$A$76,IF(L3644=LIST!$A$77,"",IF(L3644=LIST!$A$78,"",IF(L3644=LIST!$A$80,"",IF(L3644=LIST!$A$72,"",IF(L3644=LIST!$A$73,"",IF(L3644=LIST!$A$81,"",IF(L3644=LIST!$A$82,"",IF(L3644=LIST!$A$79,"",IF(K3644=LIST!$A$75,LIST!$A$75,ROUND(J3644*L3644,2)))))))))))))</f>
        <v/>
      </c>
      <c r="J3644" s="43">
        <f>IF(D3644="",0,IF(K3644=LIST!$A$75,0,IF(K3644=LIST!$A$76,0,IF(K3644=LIST!$A$77,0,IF(K3644=LIST!$A$78,0,(MIN(D3644,8)-K3644))))))</f>
        <v>0</v>
      </c>
      <c r="K3644" s="185" t="str">
        <f>IF(D3644="","",IF('CLAIM FORM'!$M$7="",0,IF(L3644=LIST!$A$78,0,IF('CLAIM FORM'!$M$7="R&amp;D",0,IF(E3644="",LIST!$A$75,IF(F3644=LIST!$F$30,0,IFERROR(((VLOOKUP(E3644,'TRAINING CODE'!B:D,3,FALSE)*MIN(D3644,8))),LIST!$A$76)))))))</f>
        <v/>
      </c>
      <c r="L3644" s="183" t="str">
        <f>IF(B3644="","",IF('CLAIM FORM'!$M$7="",LIST!$A$77,IFERROR(VLOOKUP(B3644,'PHR (Project Hourly Rate)'!B:G,6,FALSE),LIST!$A$78)))</f>
        <v/>
      </c>
    </row>
    <row r="3645" spans="1:12" ht="36" customHeight="1">
      <c r="A3645" s="184">
        <v>3643</v>
      </c>
      <c r="B3645" s="46"/>
      <c r="C3645" s="47"/>
      <c r="D3645" s="48"/>
      <c r="E3645" s="49"/>
      <c r="F3645" s="49"/>
      <c r="G3645" s="41" t="str">
        <f>IF(C3645="","",VLOOKUP(WEEKDAY(C3645),LIST!$A$15:$B$21,2,FALSE))</f>
        <v/>
      </c>
      <c r="H3645" s="42" t="str">
        <f>IF(B3645="","",IF(L3645=LIST!$A$80,LIST!$A$78,IF(L3645=LIST!$A$81,LIST!$A$78,IF(L3645=LIST!$A$82,LIST!$A$78,IF(IFERROR(VLOOKUP(B3645,'PHR (Project Hourly Rate)'!B:G,6,FALSE),LIST!$A$78)=0,LIST!$A$79,L3645)))))</f>
        <v/>
      </c>
      <c r="I3645" s="42" t="str">
        <f>IF(B3645="","",IF(L3645=LIST!$A$75,"",IF(K3645=LIST!$A$76,LIST!$A$76,IF(L3645=LIST!$A$77,"",IF(L3645=LIST!$A$78,"",IF(L3645=LIST!$A$80,"",IF(L3645=LIST!$A$72,"",IF(L3645=LIST!$A$73,"",IF(L3645=LIST!$A$81,"",IF(L3645=LIST!$A$82,"",IF(L3645=LIST!$A$79,"",IF(K3645=LIST!$A$75,LIST!$A$75,ROUND(J3645*L3645,2)))))))))))))</f>
        <v/>
      </c>
      <c r="J3645" s="43">
        <f>IF(D3645="",0,IF(K3645=LIST!$A$75,0,IF(K3645=LIST!$A$76,0,IF(K3645=LIST!$A$77,0,IF(K3645=LIST!$A$78,0,(MIN(D3645,8)-K3645))))))</f>
        <v>0</v>
      </c>
      <c r="K3645" s="185" t="str">
        <f>IF(D3645="","",IF('CLAIM FORM'!$M$7="",0,IF(L3645=LIST!$A$78,0,IF('CLAIM FORM'!$M$7="R&amp;D",0,IF(E3645="",LIST!$A$75,IF(F3645=LIST!$F$30,0,IFERROR(((VLOOKUP(E3645,'TRAINING CODE'!B:D,3,FALSE)*MIN(D3645,8))),LIST!$A$76)))))))</f>
        <v/>
      </c>
      <c r="L3645" s="183" t="str">
        <f>IF(B3645="","",IF('CLAIM FORM'!$M$7="",LIST!$A$77,IFERROR(VLOOKUP(B3645,'PHR (Project Hourly Rate)'!B:G,6,FALSE),LIST!$A$78)))</f>
        <v/>
      </c>
    </row>
    <row r="3646" spans="1:12" ht="36" customHeight="1">
      <c r="A3646" s="184">
        <v>3644</v>
      </c>
      <c r="B3646" s="46"/>
      <c r="C3646" s="47"/>
      <c r="D3646" s="48"/>
      <c r="E3646" s="49"/>
      <c r="F3646" s="49"/>
      <c r="G3646" s="41" t="str">
        <f>IF(C3646="","",VLOOKUP(WEEKDAY(C3646),LIST!$A$15:$B$21,2,FALSE))</f>
        <v/>
      </c>
      <c r="H3646" s="42" t="str">
        <f>IF(B3646="","",IF(L3646=LIST!$A$80,LIST!$A$78,IF(L3646=LIST!$A$81,LIST!$A$78,IF(L3646=LIST!$A$82,LIST!$A$78,IF(IFERROR(VLOOKUP(B3646,'PHR (Project Hourly Rate)'!B:G,6,FALSE),LIST!$A$78)=0,LIST!$A$79,L3646)))))</f>
        <v/>
      </c>
      <c r="I3646" s="42" t="str">
        <f>IF(B3646="","",IF(L3646=LIST!$A$75,"",IF(K3646=LIST!$A$76,LIST!$A$76,IF(L3646=LIST!$A$77,"",IF(L3646=LIST!$A$78,"",IF(L3646=LIST!$A$80,"",IF(L3646=LIST!$A$72,"",IF(L3646=LIST!$A$73,"",IF(L3646=LIST!$A$81,"",IF(L3646=LIST!$A$82,"",IF(L3646=LIST!$A$79,"",IF(K3646=LIST!$A$75,LIST!$A$75,ROUND(J3646*L3646,2)))))))))))))</f>
        <v/>
      </c>
      <c r="J3646" s="43">
        <f>IF(D3646="",0,IF(K3646=LIST!$A$75,0,IF(K3646=LIST!$A$76,0,IF(K3646=LIST!$A$77,0,IF(K3646=LIST!$A$78,0,(MIN(D3646,8)-K3646))))))</f>
        <v>0</v>
      </c>
      <c r="K3646" s="185" t="str">
        <f>IF(D3646="","",IF('CLAIM FORM'!$M$7="",0,IF(L3646=LIST!$A$78,0,IF('CLAIM FORM'!$M$7="R&amp;D",0,IF(E3646="",LIST!$A$75,IF(F3646=LIST!$F$30,0,IFERROR(((VLOOKUP(E3646,'TRAINING CODE'!B:D,3,FALSE)*MIN(D3646,8))),LIST!$A$76)))))))</f>
        <v/>
      </c>
      <c r="L3646" s="183" t="str">
        <f>IF(B3646="","",IF('CLAIM FORM'!$M$7="",LIST!$A$77,IFERROR(VLOOKUP(B3646,'PHR (Project Hourly Rate)'!B:G,6,FALSE),LIST!$A$78)))</f>
        <v/>
      </c>
    </row>
    <row r="3647" spans="1:12" ht="36" customHeight="1">
      <c r="A3647" s="184">
        <v>3645</v>
      </c>
      <c r="B3647" s="46"/>
      <c r="C3647" s="47"/>
      <c r="D3647" s="48"/>
      <c r="E3647" s="49"/>
      <c r="F3647" s="49"/>
      <c r="G3647" s="41" t="str">
        <f>IF(C3647="","",VLOOKUP(WEEKDAY(C3647),LIST!$A$15:$B$21,2,FALSE))</f>
        <v/>
      </c>
      <c r="H3647" s="42" t="str">
        <f>IF(B3647="","",IF(L3647=LIST!$A$80,LIST!$A$78,IF(L3647=LIST!$A$81,LIST!$A$78,IF(L3647=LIST!$A$82,LIST!$A$78,IF(IFERROR(VLOOKUP(B3647,'PHR (Project Hourly Rate)'!B:G,6,FALSE),LIST!$A$78)=0,LIST!$A$79,L3647)))))</f>
        <v/>
      </c>
      <c r="I3647" s="42" t="str">
        <f>IF(B3647="","",IF(L3647=LIST!$A$75,"",IF(K3647=LIST!$A$76,LIST!$A$76,IF(L3647=LIST!$A$77,"",IF(L3647=LIST!$A$78,"",IF(L3647=LIST!$A$80,"",IF(L3647=LIST!$A$72,"",IF(L3647=LIST!$A$73,"",IF(L3647=LIST!$A$81,"",IF(L3647=LIST!$A$82,"",IF(L3647=LIST!$A$79,"",IF(K3647=LIST!$A$75,LIST!$A$75,ROUND(J3647*L3647,2)))))))))))))</f>
        <v/>
      </c>
      <c r="J3647" s="43">
        <f>IF(D3647="",0,IF(K3647=LIST!$A$75,0,IF(K3647=LIST!$A$76,0,IF(K3647=LIST!$A$77,0,IF(K3647=LIST!$A$78,0,(MIN(D3647,8)-K3647))))))</f>
        <v>0</v>
      </c>
      <c r="K3647" s="185" t="str">
        <f>IF(D3647="","",IF('CLAIM FORM'!$M$7="",0,IF(L3647=LIST!$A$78,0,IF('CLAIM FORM'!$M$7="R&amp;D",0,IF(E3647="",LIST!$A$75,IF(F3647=LIST!$F$30,0,IFERROR(((VLOOKUP(E3647,'TRAINING CODE'!B:D,3,FALSE)*MIN(D3647,8))),LIST!$A$76)))))))</f>
        <v/>
      </c>
      <c r="L3647" s="183" t="str">
        <f>IF(B3647="","",IF('CLAIM FORM'!$M$7="",LIST!$A$77,IFERROR(VLOOKUP(B3647,'PHR (Project Hourly Rate)'!B:G,6,FALSE),LIST!$A$78)))</f>
        <v/>
      </c>
    </row>
    <row r="3648" spans="1:12" ht="36" customHeight="1">
      <c r="A3648" s="184">
        <v>3646</v>
      </c>
      <c r="B3648" s="46"/>
      <c r="C3648" s="47"/>
      <c r="D3648" s="48"/>
      <c r="E3648" s="49"/>
      <c r="F3648" s="49"/>
      <c r="G3648" s="41" t="str">
        <f>IF(C3648="","",VLOOKUP(WEEKDAY(C3648),LIST!$A$15:$B$21,2,FALSE))</f>
        <v/>
      </c>
      <c r="H3648" s="42" t="str">
        <f>IF(B3648="","",IF(L3648=LIST!$A$80,LIST!$A$78,IF(L3648=LIST!$A$81,LIST!$A$78,IF(L3648=LIST!$A$82,LIST!$A$78,IF(IFERROR(VLOOKUP(B3648,'PHR (Project Hourly Rate)'!B:G,6,FALSE),LIST!$A$78)=0,LIST!$A$79,L3648)))))</f>
        <v/>
      </c>
      <c r="I3648" s="42" t="str">
        <f>IF(B3648="","",IF(L3648=LIST!$A$75,"",IF(K3648=LIST!$A$76,LIST!$A$76,IF(L3648=LIST!$A$77,"",IF(L3648=LIST!$A$78,"",IF(L3648=LIST!$A$80,"",IF(L3648=LIST!$A$72,"",IF(L3648=LIST!$A$73,"",IF(L3648=LIST!$A$81,"",IF(L3648=LIST!$A$82,"",IF(L3648=LIST!$A$79,"",IF(K3648=LIST!$A$75,LIST!$A$75,ROUND(J3648*L3648,2)))))))))))))</f>
        <v/>
      </c>
      <c r="J3648" s="43">
        <f>IF(D3648="",0,IF(K3648=LIST!$A$75,0,IF(K3648=LIST!$A$76,0,IF(K3648=LIST!$A$77,0,IF(K3648=LIST!$A$78,0,(MIN(D3648,8)-K3648))))))</f>
        <v>0</v>
      </c>
      <c r="K3648" s="185" t="str">
        <f>IF(D3648="","",IF('CLAIM FORM'!$M$7="",0,IF(L3648=LIST!$A$78,0,IF('CLAIM FORM'!$M$7="R&amp;D",0,IF(E3648="",LIST!$A$75,IF(F3648=LIST!$F$30,0,IFERROR(((VLOOKUP(E3648,'TRAINING CODE'!B:D,3,FALSE)*MIN(D3648,8))),LIST!$A$76)))))))</f>
        <v/>
      </c>
      <c r="L3648" s="183" t="str">
        <f>IF(B3648="","",IF('CLAIM FORM'!$M$7="",LIST!$A$77,IFERROR(VLOOKUP(B3648,'PHR (Project Hourly Rate)'!B:G,6,FALSE),LIST!$A$78)))</f>
        <v/>
      </c>
    </row>
    <row r="3649" spans="1:12" ht="36" customHeight="1">
      <c r="A3649" s="184">
        <v>3647</v>
      </c>
      <c r="B3649" s="46"/>
      <c r="C3649" s="47"/>
      <c r="D3649" s="48"/>
      <c r="E3649" s="49"/>
      <c r="F3649" s="49"/>
      <c r="G3649" s="41" t="str">
        <f>IF(C3649="","",VLOOKUP(WEEKDAY(C3649),LIST!$A$15:$B$21,2,FALSE))</f>
        <v/>
      </c>
      <c r="H3649" s="42" t="str">
        <f>IF(B3649="","",IF(L3649=LIST!$A$80,LIST!$A$78,IF(L3649=LIST!$A$81,LIST!$A$78,IF(L3649=LIST!$A$82,LIST!$A$78,IF(IFERROR(VLOOKUP(B3649,'PHR (Project Hourly Rate)'!B:G,6,FALSE),LIST!$A$78)=0,LIST!$A$79,L3649)))))</f>
        <v/>
      </c>
      <c r="I3649" s="42" t="str">
        <f>IF(B3649="","",IF(L3649=LIST!$A$75,"",IF(K3649=LIST!$A$76,LIST!$A$76,IF(L3649=LIST!$A$77,"",IF(L3649=LIST!$A$78,"",IF(L3649=LIST!$A$80,"",IF(L3649=LIST!$A$72,"",IF(L3649=LIST!$A$73,"",IF(L3649=LIST!$A$81,"",IF(L3649=LIST!$A$82,"",IF(L3649=LIST!$A$79,"",IF(K3649=LIST!$A$75,LIST!$A$75,ROUND(J3649*L3649,2)))))))))))))</f>
        <v/>
      </c>
      <c r="J3649" s="43">
        <f>IF(D3649="",0,IF(K3649=LIST!$A$75,0,IF(K3649=LIST!$A$76,0,IF(K3649=LIST!$A$77,0,IF(K3649=LIST!$A$78,0,(MIN(D3649,8)-K3649))))))</f>
        <v>0</v>
      </c>
      <c r="K3649" s="185" t="str">
        <f>IF(D3649="","",IF('CLAIM FORM'!$M$7="",0,IF(L3649=LIST!$A$78,0,IF('CLAIM FORM'!$M$7="R&amp;D",0,IF(E3649="",LIST!$A$75,IF(F3649=LIST!$F$30,0,IFERROR(((VLOOKUP(E3649,'TRAINING CODE'!B:D,3,FALSE)*MIN(D3649,8))),LIST!$A$76)))))))</f>
        <v/>
      </c>
      <c r="L3649" s="183" t="str">
        <f>IF(B3649="","",IF('CLAIM FORM'!$M$7="",LIST!$A$77,IFERROR(VLOOKUP(B3649,'PHR (Project Hourly Rate)'!B:G,6,FALSE),LIST!$A$78)))</f>
        <v/>
      </c>
    </row>
    <row r="3650" spans="1:12" ht="36" customHeight="1">
      <c r="A3650" s="184">
        <v>3648</v>
      </c>
      <c r="B3650" s="46"/>
      <c r="C3650" s="47"/>
      <c r="D3650" s="48"/>
      <c r="E3650" s="49"/>
      <c r="F3650" s="49"/>
      <c r="G3650" s="41" t="str">
        <f>IF(C3650="","",VLOOKUP(WEEKDAY(C3650),LIST!$A$15:$B$21,2,FALSE))</f>
        <v/>
      </c>
      <c r="H3650" s="42" t="str">
        <f>IF(B3650="","",IF(L3650=LIST!$A$80,LIST!$A$78,IF(L3650=LIST!$A$81,LIST!$A$78,IF(L3650=LIST!$A$82,LIST!$A$78,IF(IFERROR(VLOOKUP(B3650,'PHR (Project Hourly Rate)'!B:G,6,FALSE),LIST!$A$78)=0,LIST!$A$79,L3650)))))</f>
        <v/>
      </c>
      <c r="I3650" s="42" t="str">
        <f>IF(B3650="","",IF(L3650=LIST!$A$75,"",IF(K3650=LIST!$A$76,LIST!$A$76,IF(L3650=LIST!$A$77,"",IF(L3650=LIST!$A$78,"",IF(L3650=LIST!$A$80,"",IF(L3650=LIST!$A$72,"",IF(L3650=LIST!$A$73,"",IF(L3650=LIST!$A$81,"",IF(L3650=LIST!$A$82,"",IF(L3650=LIST!$A$79,"",IF(K3650=LIST!$A$75,LIST!$A$75,ROUND(J3650*L3650,2)))))))))))))</f>
        <v/>
      </c>
      <c r="J3650" s="43">
        <f>IF(D3650="",0,IF(K3650=LIST!$A$75,0,IF(K3650=LIST!$A$76,0,IF(K3650=LIST!$A$77,0,IF(K3650=LIST!$A$78,0,(MIN(D3650,8)-K3650))))))</f>
        <v>0</v>
      </c>
      <c r="K3650" s="185" t="str">
        <f>IF(D3650="","",IF('CLAIM FORM'!$M$7="",0,IF(L3650=LIST!$A$78,0,IF('CLAIM FORM'!$M$7="R&amp;D",0,IF(E3650="",LIST!$A$75,IF(F3650=LIST!$F$30,0,IFERROR(((VLOOKUP(E3650,'TRAINING CODE'!B:D,3,FALSE)*MIN(D3650,8))),LIST!$A$76)))))))</f>
        <v/>
      </c>
      <c r="L3650" s="183" t="str">
        <f>IF(B3650="","",IF('CLAIM FORM'!$M$7="",LIST!$A$77,IFERROR(VLOOKUP(B3650,'PHR (Project Hourly Rate)'!B:G,6,FALSE),LIST!$A$78)))</f>
        <v/>
      </c>
    </row>
    <row r="3651" spans="1:12" ht="36" customHeight="1">
      <c r="A3651" s="184">
        <v>3649</v>
      </c>
      <c r="B3651" s="46"/>
      <c r="C3651" s="47"/>
      <c r="D3651" s="48"/>
      <c r="E3651" s="49"/>
      <c r="F3651" s="49"/>
      <c r="G3651" s="41" t="str">
        <f>IF(C3651="","",VLOOKUP(WEEKDAY(C3651),LIST!$A$15:$B$21,2,FALSE))</f>
        <v/>
      </c>
      <c r="H3651" s="42" t="str">
        <f>IF(B3651="","",IF(L3651=LIST!$A$80,LIST!$A$78,IF(L3651=LIST!$A$81,LIST!$A$78,IF(L3651=LIST!$A$82,LIST!$A$78,IF(IFERROR(VLOOKUP(B3651,'PHR (Project Hourly Rate)'!B:G,6,FALSE),LIST!$A$78)=0,LIST!$A$79,L3651)))))</f>
        <v/>
      </c>
      <c r="I3651" s="42" t="str">
        <f>IF(B3651="","",IF(L3651=LIST!$A$75,"",IF(K3651=LIST!$A$76,LIST!$A$76,IF(L3651=LIST!$A$77,"",IF(L3651=LIST!$A$78,"",IF(L3651=LIST!$A$80,"",IF(L3651=LIST!$A$72,"",IF(L3651=LIST!$A$73,"",IF(L3651=LIST!$A$81,"",IF(L3651=LIST!$A$82,"",IF(L3651=LIST!$A$79,"",IF(K3651=LIST!$A$75,LIST!$A$75,ROUND(J3651*L3651,2)))))))))))))</f>
        <v/>
      </c>
      <c r="J3651" s="43">
        <f>IF(D3651="",0,IF(K3651=LIST!$A$75,0,IF(K3651=LIST!$A$76,0,IF(K3651=LIST!$A$77,0,IF(K3651=LIST!$A$78,0,(MIN(D3651,8)-K3651))))))</f>
        <v>0</v>
      </c>
      <c r="K3651" s="185" t="str">
        <f>IF(D3651="","",IF('CLAIM FORM'!$M$7="",0,IF(L3651=LIST!$A$78,0,IF('CLAIM FORM'!$M$7="R&amp;D",0,IF(E3651="",LIST!$A$75,IF(F3651=LIST!$F$30,0,IFERROR(((VLOOKUP(E3651,'TRAINING CODE'!B:D,3,FALSE)*MIN(D3651,8))),LIST!$A$76)))))))</f>
        <v/>
      </c>
      <c r="L3651" s="183" t="str">
        <f>IF(B3651="","",IF('CLAIM FORM'!$M$7="",LIST!$A$77,IFERROR(VLOOKUP(B3651,'PHR (Project Hourly Rate)'!B:G,6,FALSE),LIST!$A$78)))</f>
        <v/>
      </c>
    </row>
    <row r="3652" spans="1:12" ht="36" customHeight="1">
      <c r="A3652" s="184">
        <v>3650</v>
      </c>
      <c r="B3652" s="46"/>
      <c r="C3652" s="47"/>
      <c r="D3652" s="48"/>
      <c r="E3652" s="49"/>
      <c r="F3652" s="49"/>
      <c r="G3652" s="41" t="str">
        <f>IF(C3652="","",VLOOKUP(WEEKDAY(C3652),LIST!$A$15:$B$21,2,FALSE))</f>
        <v/>
      </c>
      <c r="H3652" s="42" t="str">
        <f>IF(B3652="","",IF(L3652=LIST!$A$80,LIST!$A$78,IF(L3652=LIST!$A$81,LIST!$A$78,IF(L3652=LIST!$A$82,LIST!$A$78,IF(IFERROR(VLOOKUP(B3652,'PHR (Project Hourly Rate)'!B:G,6,FALSE),LIST!$A$78)=0,LIST!$A$79,L3652)))))</f>
        <v/>
      </c>
      <c r="I3652" s="42" t="str">
        <f>IF(B3652="","",IF(L3652=LIST!$A$75,"",IF(K3652=LIST!$A$76,LIST!$A$76,IF(L3652=LIST!$A$77,"",IF(L3652=LIST!$A$78,"",IF(L3652=LIST!$A$80,"",IF(L3652=LIST!$A$72,"",IF(L3652=LIST!$A$73,"",IF(L3652=LIST!$A$81,"",IF(L3652=LIST!$A$82,"",IF(L3652=LIST!$A$79,"",IF(K3652=LIST!$A$75,LIST!$A$75,ROUND(J3652*L3652,2)))))))))))))</f>
        <v/>
      </c>
      <c r="J3652" s="43">
        <f>IF(D3652="",0,IF(K3652=LIST!$A$75,0,IF(K3652=LIST!$A$76,0,IF(K3652=LIST!$A$77,0,IF(K3652=LIST!$A$78,0,(MIN(D3652,8)-K3652))))))</f>
        <v>0</v>
      </c>
      <c r="K3652" s="185" t="str">
        <f>IF(D3652="","",IF('CLAIM FORM'!$M$7="",0,IF(L3652=LIST!$A$78,0,IF('CLAIM FORM'!$M$7="R&amp;D",0,IF(E3652="",LIST!$A$75,IF(F3652=LIST!$F$30,0,IFERROR(((VLOOKUP(E3652,'TRAINING CODE'!B:D,3,FALSE)*MIN(D3652,8))),LIST!$A$76)))))))</f>
        <v/>
      </c>
      <c r="L3652" s="183" t="str">
        <f>IF(B3652="","",IF('CLAIM FORM'!$M$7="",LIST!$A$77,IFERROR(VLOOKUP(B3652,'PHR (Project Hourly Rate)'!B:G,6,FALSE),LIST!$A$78)))</f>
        <v/>
      </c>
    </row>
    <row r="3653" spans="1:12" ht="36" customHeight="1">
      <c r="A3653" s="184">
        <v>3651</v>
      </c>
      <c r="B3653" s="46"/>
      <c r="C3653" s="47"/>
      <c r="D3653" s="48"/>
      <c r="E3653" s="49"/>
      <c r="F3653" s="49"/>
      <c r="G3653" s="41" t="str">
        <f>IF(C3653="","",VLOOKUP(WEEKDAY(C3653),LIST!$A$15:$B$21,2,FALSE))</f>
        <v/>
      </c>
      <c r="H3653" s="42" t="str">
        <f>IF(B3653="","",IF(L3653=LIST!$A$80,LIST!$A$78,IF(L3653=LIST!$A$81,LIST!$A$78,IF(L3653=LIST!$A$82,LIST!$A$78,IF(IFERROR(VLOOKUP(B3653,'PHR (Project Hourly Rate)'!B:G,6,FALSE),LIST!$A$78)=0,LIST!$A$79,L3653)))))</f>
        <v/>
      </c>
      <c r="I3653" s="42" t="str">
        <f>IF(B3653="","",IF(L3653=LIST!$A$75,"",IF(K3653=LIST!$A$76,LIST!$A$76,IF(L3653=LIST!$A$77,"",IF(L3653=LIST!$A$78,"",IF(L3653=LIST!$A$80,"",IF(L3653=LIST!$A$72,"",IF(L3653=LIST!$A$73,"",IF(L3653=LIST!$A$81,"",IF(L3653=LIST!$A$82,"",IF(L3653=LIST!$A$79,"",IF(K3653=LIST!$A$75,LIST!$A$75,ROUND(J3653*L3653,2)))))))))))))</f>
        <v/>
      </c>
      <c r="J3653" s="43">
        <f>IF(D3653="",0,IF(K3653=LIST!$A$75,0,IF(K3653=LIST!$A$76,0,IF(K3653=LIST!$A$77,0,IF(K3653=LIST!$A$78,0,(MIN(D3653,8)-K3653))))))</f>
        <v>0</v>
      </c>
      <c r="K3653" s="185" t="str">
        <f>IF(D3653="","",IF('CLAIM FORM'!$M$7="",0,IF(L3653=LIST!$A$78,0,IF('CLAIM FORM'!$M$7="R&amp;D",0,IF(E3653="",LIST!$A$75,IF(F3653=LIST!$F$30,0,IFERROR(((VLOOKUP(E3653,'TRAINING CODE'!B:D,3,FALSE)*MIN(D3653,8))),LIST!$A$76)))))))</f>
        <v/>
      </c>
      <c r="L3653" s="183" t="str">
        <f>IF(B3653="","",IF('CLAIM FORM'!$M$7="",LIST!$A$77,IFERROR(VLOOKUP(B3653,'PHR (Project Hourly Rate)'!B:G,6,FALSE),LIST!$A$78)))</f>
        <v/>
      </c>
    </row>
    <row r="3654" spans="1:12" ht="36" customHeight="1">
      <c r="A3654" s="184">
        <v>3652</v>
      </c>
      <c r="B3654" s="46"/>
      <c r="C3654" s="47"/>
      <c r="D3654" s="48"/>
      <c r="E3654" s="49"/>
      <c r="F3654" s="49"/>
      <c r="G3654" s="41" t="str">
        <f>IF(C3654="","",VLOOKUP(WEEKDAY(C3654),LIST!$A$15:$B$21,2,FALSE))</f>
        <v/>
      </c>
      <c r="H3654" s="42" t="str">
        <f>IF(B3654="","",IF(L3654=LIST!$A$80,LIST!$A$78,IF(L3654=LIST!$A$81,LIST!$A$78,IF(L3654=LIST!$A$82,LIST!$A$78,IF(IFERROR(VLOOKUP(B3654,'PHR (Project Hourly Rate)'!B:G,6,FALSE),LIST!$A$78)=0,LIST!$A$79,L3654)))))</f>
        <v/>
      </c>
      <c r="I3654" s="42" t="str">
        <f>IF(B3654="","",IF(L3654=LIST!$A$75,"",IF(K3654=LIST!$A$76,LIST!$A$76,IF(L3654=LIST!$A$77,"",IF(L3654=LIST!$A$78,"",IF(L3654=LIST!$A$80,"",IF(L3654=LIST!$A$72,"",IF(L3654=LIST!$A$73,"",IF(L3654=LIST!$A$81,"",IF(L3654=LIST!$A$82,"",IF(L3654=LIST!$A$79,"",IF(K3654=LIST!$A$75,LIST!$A$75,ROUND(J3654*L3654,2)))))))))))))</f>
        <v/>
      </c>
      <c r="J3654" s="43">
        <f>IF(D3654="",0,IF(K3654=LIST!$A$75,0,IF(K3654=LIST!$A$76,0,IF(K3654=LIST!$A$77,0,IF(K3654=LIST!$A$78,0,(MIN(D3654,8)-K3654))))))</f>
        <v>0</v>
      </c>
      <c r="K3654" s="185" t="str">
        <f>IF(D3654="","",IF('CLAIM FORM'!$M$7="",0,IF(L3654=LIST!$A$78,0,IF('CLAIM FORM'!$M$7="R&amp;D",0,IF(E3654="",LIST!$A$75,IF(F3654=LIST!$F$30,0,IFERROR(((VLOOKUP(E3654,'TRAINING CODE'!B:D,3,FALSE)*MIN(D3654,8))),LIST!$A$76)))))))</f>
        <v/>
      </c>
      <c r="L3654" s="183" t="str">
        <f>IF(B3654="","",IF('CLAIM FORM'!$M$7="",LIST!$A$77,IFERROR(VLOOKUP(B3654,'PHR (Project Hourly Rate)'!B:G,6,FALSE),LIST!$A$78)))</f>
        <v/>
      </c>
    </row>
    <row r="3655" spans="1:12" ht="36" customHeight="1">
      <c r="A3655" s="184">
        <v>3653</v>
      </c>
      <c r="B3655" s="46"/>
      <c r="C3655" s="47"/>
      <c r="D3655" s="48"/>
      <c r="E3655" s="49"/>
      <c r="F3655" s="49"/>
      <c r="G3655" s="41" t="str">
        <f>IF(C3655="","",VLOOKUP(WEEKDAY(C3655),LIST!$A$15:$B$21,2,FALSE))</f>
        <v/>
      </c>
      <c r="H3655" s="42" t="str">
        <f>IF(B3655="","",IF(L3655=LIST!$A$80,LIST!$A$78,IF(L3655=LIST!$A$81,LIST!$A$78,IF(L3655=LIST!$A$82,LIST!$A$78,IF(IFERROR(VLOOKUP(B3655,'PHR (Project Hourly Rate)'!B:G,6,FALSE),LIST!$A$78)=0,LIST!$A$79,L3655)))))</f>
        <v/>
      </c>
      <c r="I3655" s="42" t="str">
        <f>IF(B3655="","",IF(L3655=LIST!$A$75,"",IF(K3655=LIST!$A$76,LIST!$A$76,IF(L3655=LIST!$A$77,"",IF(L3655=LIST!$A$78,"",IF(L3655=LIST!$A$80,"",IF(L3655=LIST!$A$72,"",IF(L3655=LIST!$A$73,"",IF(L3655=LIST!$A$81,"",IF(L3655=LIST!$A$82,"",IF(L3655=LIST!$A$79,"",IF(K3655=LIST!$A$75,LIST!$A$75,ROUND(J3655*L3655,2)))))))))))))</f>
        <v/>
      </c>
      <c r="J3655" s="43">
        <f>IF(D3655="",0,IF(K3655=LIST!$A$75,0,IF(K3655=LIST!$A$76,0,IF(K3655=LIST!$A$77,0,IF(K3655=LIST!$A$78,0,(MIN(D3655,8)-K3655))))))</f>
        <v>0</v>
      </c>
      <c r="K3655" s="185" t="str">
        <f>IF(D3655="","",IF('CLAIM FORM'!$M$7="",0,IF(L3655=LIST!$A$78,0,IF('CLAIM FORM'!$M$7="R&amp;D",0,IF(E3655="",LIST!$A$75,IF(F3655=LIST!$F$30,0,IFERROR(((VLOOKUP(E3655,'TRAINING CODE'!B:D,3,FALSE)*MIN(D3655,8))),LIST!$A$76)))))))</f>
        <v/>
      </c>
      <c r="L3655" s="183" t="str">
        <f>IF(B3655="","",IF('CLAIM FORM'!$M$7="",LIST!$A$77,IFERROR(VLOOKUP(B3655,'PHR (Project Hourly Rate)'!B:G,6,FALSE),LIST!$A$78)))</f>
        <v/>
      </c>
    </row>
    <row r="3656" spans="1:12" ht="36" customHeight="1">
      <c r="A3656" s="184">
        <v>3654</v>
      </c>
      <c r="B3656" s="46"/>
      <c r="C3656" s="47"/>
      <c r="D3656" s="48"/>
      <c r="E3656" s="49"/>
      <c r="F3656" s="49"/>
      <c r="G3656" s="41" t="str">
        <f>IF(C3656="","",VLOOKUP(WEEKDAY(C3656),LIST!$A$15:$B$21,2,FALSE))</f>
        <v/>
      </c>
      <c r="H3656" s="42" t="str">
        <f>IF(B3656="","",IF(L3656=LIST!$A$80,LIST!$A$78,IF(L3656=LIST!$A$81,LIST!$A$78,IF(L3656=LIST!$A$82,LIST!$A$78,IF(IFERROR(VLOOKUP(B3656,'PHR (Project Hourly Rate)'!B:G,6,FALSE),LIST!$A$78)=0,LIST!$A$79,L3656)))))</f>
        <v/>
      </c>
      <c r="I3656" s="42" t="str">
        <f>IF(B3656="","",IF(L3656=LIST!$A$75,"",IF(K3656=LIST!$A$76,LIST!$A$76,IF(L3656=LIST!$A$77,"",IF(L3656=LIST!$A$78,"",IF(L3656=LIST!$A$80,"",IF(L3656=LIST!$A$72,"",IF(L3656=LIST!$A$73,"",IF(L3656=LIST!$A$81,"",IF(L3656=LIST!$A$82,"",IF(L3656=LIST!$A$79,"",IF(K3656=LIST!$A$75,LIST!$A$75,ROUND(J3656*L3656,2)))))))))))))</f>
        <v/>
      </c>
      <c r="J3656" s="43">
        <f>IF(D3656="",0,IF(K3656=LIST!$A$75,0,IF(K3656=LIST!$A$76,0,IF(K3656=LIST!$A$77,0,IF(K3656=LIST!$A$78,0,(MIN(D3656,8)-K3656))))))</f>
        <v>0</v>
      </c>
      <c r="K3656" s="185" t="str">
        <f>IF(D3656="","",IF('CLAIM FORM'!$M$7="",0,IF(L3656=LIST!$A$78,0,IF('CLAIM FORM'!$M$7="R&amp;D",0,IF(E3656="",LIST!$A$75,IF(F3656=LIST!$F$30,0,IFERROR(((VLOOKUP(E3656,'TRAINING CODE'!B:D,3,FALSE)*MIN(D3656,8))),LIST!$A$76)))))))</f>
        <v/>
      </c>
      <c r="L3656" s="183" t="str">
        <f>IF(B3656="","",IF('CLAIM FORM'!$M$7="",LIST!$A$77,IFERROR(VLOOKUP(B3656,'PHR (Project Hourly Rate)'!B:G,6,FALSE),LIST!$A$78)))</f>
        <v/>
      </c>
    </row>
    <row r="3657" spans="1:12" ht="36" customHeight="1">
      <c r="A3657" s="184">
        <v>3655</v>
      </c>
      <c r="B3657" s="46"/>
      <c r="C3657" s="47"/>
      <c r="D3657" s="48"/>
      <c r="E3657" s="49"/>
      <c r="F3657" s="49"/>
      <c r="G3657" s="41" t="str">
        <f>IF(C3657="","",VLOOKUP(WEEKDAY(C3657),LIST!$A$15:$B$21,2,FALSE))</f>
        <v/>
      </c>
      <c r="H3657" s="42" t="str">
        <f>IF(B3657="","",IF(L3657=LIST!$A$80,LIST!$A$78,IF(L3657=LIST!$A$81,LIST!$A$78,IF(L3657=LIST!$A$82,LIST!$A$78,IF(IFERROR(VLOOKUP(B3657,'PHR (Project Hourly Rate)'!B:G,6,FALSE),LIST!$A$78)=0,LIST!$A$79,L3657)))))</f>
        <v/>
      </c>
      <c r="I3657" s="42" t="str">
        <f>IF(B3657="","",IF(L3657=LIST!$A$75,"",IF(K3657=LIST!$A$76,LIST!$A$76,IF(L3657=LIST!$A$77,"",IF(L3657=LIST!$A$78,"",IF(L3657=LIST!$A$80,"",IF(L3657=LIST!$A$72,"",IF(L3657=LIST!$A$73,"",IF(L3657=LIST!$A$81,"",IF(L3657=LIST!$A$82,"",IF(L3657=LIST!$A$79,"",IF(K3657=LIST!$A$75,LIST!$A$75,ROUND(J3657*L3657,2)))))))))))))</f>
        <v/>
      </c>
      <c r="J3657" s="43">
        <f>IF(D3657="",0,IF(K3657=LIST!$A$75,0,IF(K3657=LIST!$A$76,0,IF(K3657=LIST!$A$77,0,IF(K3657=LIST!$A$78,0,(MIN(D3657,8)-K3657))))))</f>
        <v>0</v>
      </c>
      <c r="K3657" s="185" t="str">
        <f>IF(D3657="","",IF('CLAIM FORM'!$M$7="",0,IF(L3657=LIST!$A$78,0,IF('CLAIM FORM'!$M$7="R&amp;D",0,IF(E3657="",LIST!$A$75,IF(F3657=LIST!$F$30,0,IFERROR(((VLOOKUP(E3657,'TRAINING CODE'!B:D,3,FALSE)*MIN(D3657,8))),LIST!$A$76)))))))</f>
        <v/>
      </c>
      <c r="L3657" s="183" t="str">
        <f>IF(B3657="","",IF('CLAIM FORM'!$M$7="",LIST!$A$77,IFERROR(VLOOKUP(B3657,'PHR (Project Hourly Rate)'!B:G,6,FALSE),LIST!$A$78)))</f>
        <v/>
      </c>
    </row>
    <row r="3658" spans="1:12" ht="36" customHeight="1">
      <c r="A3658" s="184">
        <v>3656</v>
      </c>
      <c r="B3658" s="46"/>
      <c r="C3658" s="47"/>
      <c r="D3658" s="48"/>
      <c r="E3658" s="49"/>
      <c r="F3658" s="49"/>
      <c r="G3658" s="41" t="str">
        <f>IF(C3658="","",VLOOKUP(WEEKDAY(C3658),LIST!$A$15:$B$21,2,FALSE))</f>
        <v/>
      </c>
      <c r="H3658" s="42" t="str">
        <f>IF(B3658="","",IF(L3658=LIST!$A$80,LIST!$A$78,IF(L3658=LIST!$A$81,LIST!$A$78,IF(L3658=LIST!$A$82,LIST!$A$78,IF(IFERROR(VLOOKUP(B3658,'PHR (Project Hourly Rate)'!B:G,6,FALSE),LIST!$A$78)=0,LIST!$A$79,L3658)))))</f>
        <v/>
      </c>
      <c r="I3658" s="42" t="str">
        <f>IF(B3658="","",IF(L3658=LIST!$A$75,"",IF(K3658=LIST!$A$76,LIST!$A$76,IF(L3658=LIST!$A$77,"",IF(L3658=LIST!$A$78,"",IF(L3658=LIST!$A$80,"",IF(L3658=LIST!$A$72,"",IF(L3658=LIST!$A$73,"",IF(L3658=LIST!$A$81,"",IF(L3658=LIST!$A$82,"",IF(L3658=LIST!$A$79,"",IF(K3658=LIST!$A$75,LIST!$A$75,ROUND(J3658*L3658,2)))))))))))))</f>
        <v/>
      </c>
      <c r="J3658" s="43">
        <f>IF(D3658="",0,IF(K3658=LIST!$A$75,0,IF(K3658=LIST!$A$76,0,IF(K3658=LIST!$A$77,0,IF(K3658=LIST!$A$78,0,(MIN(D3658,8)-K3658))))))</f>
        <v>0</v>
      </c>
      <c r="K3658" s="185" t="str">
        <f>IF(D3658="","",IF('CLAIM FORM'!$M$7="",0,IF(L3658=LIST!$A$78,0,IF('CLAIM FORM'!$M$7="R&amp;D",0,IF(E3658="",LIST!$A$75,IF(F3658=LIST!$F$30,0,IFERROR(((VLOOKUP(E3658,'TRAINING CODE'!B:D,3,FALSE)*MIN(D3658,8))),LIST!$A$76)))))))</f>
        <v/>
      </c>
      <c r="L3658" s="183" t="str">
        <f>IF(B3658="","",IF('CLAIM FORM'!$M$7="",LIST!$A$77,IFERROR(VLOOKUP(B3658,'PHR (Project Hourly Rate)'!B:G,6,FALSE),LIST!$A$78)))</f>
        <v/>
      </c>
    </row>
    <row r="3659" spans="1:12" ht="36" customHeight="1">
      <c r="A3659" s="184">
        <v>3657</v>
      </c>
      <c r="B3659" s="46"/>
      <c r="C3659" s="47"/>
      <c r="D3659" s="48"/>
      <c r="E3659" s="49"/>
      <c r="F3659" s="49"/>
      <c r="G3659" s="41" t="str">
        <f>IF(C3659="","",VLOOKUP(WEEKDAY(C3659),LIST!$A$15:$B$21,2,FALSE))</f>
        <v/>
      </c>
      <c r="H3659" s="42" t="str">
        <f>IF(B3659="","",IF(L3659=LIST!$A$80,LIST!$A$78,IF(L3659=LIST!$A$81,LIST!$A$78,IF(L3659=LIST!$A$82,LIST!$A$78,IF(IFERROR(VLOOKUP(B3659,'PHR (Project Hourly Rate)'!B:G,6,FALSE),LIST!$A$78)=0,LIST!$A$79,L3659)))))</f>
        <v/>
      </c>
      <c r="I3659" s="42" t="str">
        <f>IF(B3659="","",IF(L3659=LIST!$A$75,"",IF(K3659=LIST!$A$76,LIST!$A$76,IF(L3659=LIST!$A$77,"",IF(L3659=LIST!$A$78,"",IF(L3659=LIST!$A$80,"",IF(L3659=LIST!$A$72,"",IF(L3659=LIST!$A$73,"",IF(L3659=LIST!$A$81,"",IF(L3659=LIST!$A$82,"",IF(L3659=LIST!$A$79,"",IF(K3659=LIST!$A$75,LIST!$A$75,ROUND(J3659*L3659,2)))))))))))))</f>
        <v/>
      </c>
      <c r="J3659" s="43">
        <f>IF(D3659="",0,IF(K3659=LIST!$A$75,0,IF(K3659=LIST!$A$76,0,IF(K3659=LIST!$A$77,0,IF(K3659=LIST!$A$78,0,(MIN(D3659,8)-K3659))))))</f>
        <v>0</v>
      </c>
      <c r="K3659" s="185" t="str">
        <f>IF(D3659="","",IF('CLAIM FORM'!$M$7="",0,IF(L3659=LIST!$A$78,0,IF('CLAIM FORM'!$M$7="R&amp;D",0,IF(E3659="",LIST!$A$75,IF(F3659=LIST!$F$30,0,IFERROR(((VLOOKUP(E3659,'TRAINING CODE'!B:D,3,FALSE)*MIN(D3659,8))),LIST!$A$76)))))))</f>
        <v/>
      </c>
      <c r="L3659" s="183" t="str">
        <f>IF(B3659="","",IF('CLAIM FORM'!$M$7="",LIST!$A$77,IFERROR(VLOOKUP(B3659,'PHR (Project Hourly Rate)'!B:G,6,FALSE),LIST!$A$78)))</f>
        <v/>
      </c>
    </row>
    <row r="3660" spans="1:12" ht="36" customHeight="1">
      <c r="A3660" s="184">
        <v>3658</v>
      </c>
      <c r="B3660" s="46"/>
      <c r="C3660" s="47"/>
      <c r="D3660" s="48"/>
      <c r="E3660" s="49"/>
      <c r="F3660" s="49"/>
      <c r="G3660" s="41" t="str">
        <f>IF(C3660="","",VLOOKUP(WEEKDAY(C3660),LIST!$A$15:$B$21,2,FALSE))</f>
        <v/>
      </c>
      <c r="H3660" s="42" t="str">
        <f>IF(B3660="","",IF(L3660=LIST!$A$80,LIST!$A$78,IF(L3660=LIST!$A$81,LIST!$A$78,IF(L3660=LIST!$A$82,LIST!$A$78,IF(IFERROR(VLOOKUP(B3660,'PHR (Project Hourly Rate)'!B:G,6,FALSE),LIST!$A$78)=0,LIST!$A$79,L3660)))))</f>
        <v/>
      </c>
      <c r="I3660" s="42" t="str">
        <f>IF(B3660="","",IF(L3660=LIST!$A$75,"",IF(K3660=LIST!$A$76,LIST!$A$76,IF(L3660=LIST!$A$77,"",IF(L3660=LIST!$A$78,"",IF(L3660=LIST!$A$80,"",IF(L3660=LIST!$A$72,"",IF(L3660=LIST!$A$73,"",IF(L3660=LIST!$A$81,"",IF(L3660=LIST!$A$82,"",IF(L3660=LIST!$A$79,"",IF(K3660=LIST!$A$75,LIST!$A$75,ROUND(J3660*L3660,2)))))))))))))</f>
        <v/>
      </c>
      <c r="J3660" s="43">
        <f>IF(D3660="",0,IF(K3660=LIST!$A$75,0,IF(K3660=LIST!$A$76,0,IF(K3660=LIST!$A$77,0,IF(K3660=LIST!$A$78,0,(MIN(D3660,8)-K3660))))))</f>
        <v>0</v>
      </c>
      <c r="K3660" s="185" t="str">
        <f>IF(D3660="","",IF('CLAIM FORM'!$M$7="",0,IF(L3660=LIST!$A$78,0,IF('CLAIM FORM'!$M$7="R&amp;D",0,IF(E3660="",LIST!$A$75,IF(F3660=LIST!$F$30,0,IFERROR(((VLOOKUP(E3660,'TRAINING CODE'!B:D,3,FALSE)*MIN(D3660,8))),LIST!$A$76)))))))</f>
        <v/>
      </c>
      <c r="L3660" s="183" t="str">
        <f>IF(B3660="","",IF('CLAIM FORM'!$M$7="",LIST!$A$77,IFERROR(VLOOKUP(B3660,'PHR (Project Hourly Rate)'!B:G,6,FALSE),LIST!$A$78)))</f>
        <v/>
      </c>
    </row>
    <row r="3661" spans="1:12" ht="36" customHeight="1">
      <c r="A3661" s="184">
        <v>3659</v>
      </c>
      <c r="B3661" s="46"/>
      <c r="C3661" s="47"/>
      <c r="D3661" s="48"/>
      <c r="E3661" s="49"/>
      <c r="F3661" s="49"/>
      <c r="G3661" s="41" t="str">
        <f>IF(C3661="","",VLOOKUP(WEEKDAY(C3661),LIST!$A$15:$B$21,2,FALSE))</f>
        <v/>
      </c>
      <c r="H3661" s="42" t="str">
        <f>IF(B3661="","",IF(L3661=LIST!$A$80,LIST!$A$78,IF(L3661=LIST!$A$81,LIST!$A$78,IF(L3661=LIST!$A$82,LIST!$A$78,IF(IFERROR(VLOOKUP(B3661,'PHR (Project Hourly Rate)'!B:G,6,FALSE),LIST!$A$78)=0,LIST!$A$79,L3661)))))</f>
        <v/>
      </c>
      <c r="I3661" s="42" t="str">
        <f>IF(B3661="","",IF(L3661=LIST!$A$75,"",IF(K3661=LIST!$A$76,LIST!$A$76,IF(L3661=LIST!$A$77,"",IF(L3661=LIST!$A$78,"",IF(L3661=LIST!$A$80,"",IF(L3661=LIST!$A$72,"",IF(L3661=LIST!$A$73,"",IF(L3661=LIST!$A$81,"",IF(L3661=LIST!$A$82,"",IF(L3661=LIST!$A$79,"",IF(K3661=LIST!$A$75,LIST!$A$75,ROUND(J3661*L3661,2)))))))))))))</f>
        <v/>
      </c>
      <c r="J3661" s="43">
        <f>IF(D3661="",0,IF(K3661=LIST!$A$75,0,IF(K3661=LIST!$A$76,0,IF(K3661=LIST!$A$77,0,IF(K3661=LIST!$A$78,0,(MIN(D3661,8)-K3661))))))</f>
        <v>0</v>
      </c>
      <c r="K3661" s="185" t="str">
        <f>IF(D3661="","",IF('CLAIM FORM'!$M$7="",0,IF(L3661=LIST!$A$78,0,IF('CLAIM FORM'!$M$7="R&amp;D",0,IF(E3661="",LIST!$A$75,IF(F3661=LIST!$F$30,0,IFERROR(((VLOOKUP(E3661,'TRAINING CODE'!B:D,3,FALSE)*MIN(D3661,8))),LIST!$A$76)))))))</f>
        <v/>
      </c>
      <c r="L3661" s="183" t="str">
        <f>IF(B3661="","",IF('CLAIM FORM'!$M$7="",LIST!$A$77,IFERROR(VLOOKUP(B3661,'PHR (Project Hourly Rate)'!B:G,6,FALSE),LIST!$A$78)))</f>
        <v/>
      </c>
    </row>
    <row r="3662" spans="1:12" ht="36" customHeight="1">
      <c r="A3662" s="184">
        <v>3660</v>
      </c>
      <c r="B3662" s="46"/>
      <c r="C3662" s="47"/>
      <c r="D3662" s="48"/>
      <c r="E3662" s="49"/>
      <c r="F3662" s="49"/>
      <c r="G3662" s="41" t="str">
        <f>IF(C3662="","",VLOOKUP(WEEKDAY(C3662),LIST!$A$15:$B$21,2,FALSE))</f>
        <v/>
      </c>
      <c r="H3662" s="42" t="str">
        <f>IF(B3662="","",IF(L3662=LIST!$A$80,LIST!$A$78,IF(L3662=LIST!$A$81,LIST!$A$78,IF(L3662=LIST!$A$82,LIST!$A$78,IF(IFERROR(VLOOKUP(B3662,'PHR (Project Hourly Rate)'!B:G,6,FALSE),LIST!$A$78)=0,LIST!$A$79,L3662)))))</f>
        <v/>
      </c>
      <c r="I3662" s="42" t="str">
        <f>IF(B3662="","",IF(L3662=LIST!$A$75,"",IF(K3662=LIST!$A$76,LIST!$A$76,IF(L3662=LIST!$A$77,"",IF(L3662=LIST!$A$78,"",IF(L3662=LIST!$A$80,"",IF(L3662=LIST!$A$72,"",IF(L3662=LIST!$A$73,"",IF(L3662=LIST!$A$81,"",IF(L3662=LIST!$A$82,"",IF(L3662=LIST!$A$79,"",IF(K3662=LIST!$A$75,LIST!$A$75,ROUND(J3662*L3662,2)))))))))))))</f>
        <v/>
      </c>
      <c r="J3662" s="43">
        <f>IF(D3662="",0,IF(K3662=LIST!$A$75,0,IF(K3662=LIST!$A$76,0,IF(K3662=LIST!$A$77,0,IF(K3662=LIST!$A$78,0,(MIN(D3662,8)-K3662))))))</f>
        <v>0</v>
      </c>
      <c r="K3662" s="185" t="str">
        <f>IF(D3662="","",IF('CLAIM FORM'!$M$7="",0,IF(L3662=LIST!$A$78,0,IF('CLAIM FORM'!$M$7="R&amp;D",0,IF(E3662="",LIST!$A$75,IF(F3662=LIST!$F$30,0,IFERROR(((VLOOKUP(E3662,'TRAINING CODE'!B:D,3,FALSE)*MIN(D3662,8))),LIST!$A$76)))))))</f>
        <v/>
      </c>
      <c r="L3662" s="183" t="str">
        <f>IF(B3662="","",IF('CLAIM FORM'!$M$7="",LIST!$A$77,IFERROR(VLOOKUP(B3662,'PHR (Project Hourly Rate)'!B:G,6,FALSE),LIST!$A$78)))</f>
        <v/>
      </c>
    </row>
    <row r="3663" spans="1:12" ht="36" customHeight="1">
      <c r="A3663" s="184">
        <v>3661</v>
      </c>
      <c r="B3663" s="46"/>
      <c r="C3663" s="47"/>
      <c r="D3663" s="48"/>
      <c r="E3663" s="49"/>
      <c r="F3663" s="49"/>
      <c r="G3663" s="41" t="str">
        <f>IF(C3663="","",VLOOKUP(WEEKDAY(C3663),LIST!$A$15:$B$21,2,FALSE))</f>
        <v/>
      </c>
      <c r="H3663" s="42" t="str">
        <f>IF(B3663="","",IF(L3663=LIST!$A$80,LIST!$A$78,IF(L3663=LIST!$A$81,LIST!$A$78,IF(L3663=LIST!$A$82,LIST!$A$78,IF(IFERROR(VLOOKUP(B3663,'PHR (Project Hourly Rate)'!B:G,6,FALSE),LIST!$A$78)=0,LIST!$A$79,L3663)))))</f>
        <v/>
      </c>
      <c r="I3663" s="42" t="str">
        <f>IF(B3663="","",IF(L3663=LIST!$A$75,"",IF(K3663=LIST!$A$76,LIST!$A$76,IF(L3663=LIST!$A$77,"",IF(L3663=LIST!$A$78,"",IF(L3663=LIST!$A$80,"",IF(L3663=LIST!$A$72,"",IF(L3663=LIST!$A$73,"",IF(L3663=LIST!$A$81,"",IF(L3663=LIST!$A$82,"",IF(L3663=LIST!$A$79,"",IF(K3663=LIST!$A$75,LIST!$A$75,ROUND(J3663*L3663,2)))))))))))))</f>
        <v/>
      </c>
      <c r="J3663" s="43">
        <f>IF(D3663="",0,IF(K3663=LIST!$A$75,0,IF(K3663=LIST!$A$76,0,IF(K3663=LIST!$A$77,0,IF(K3663=LIST!$A$78,0,(MIN(D3663,8)-K3663))))))</f>
        <v>0</v>
      </c>
      <c r="K3663" s="185" t="str">
        <f>IF(D3663="","",IF('CLAIM FORM'!$M$7="",0,IF(L3663=LIST!$A$78,0,IF('CLAIM FORM'!$M$7="R&amp;D",0,IF(E3663="",LIST!$A$75,IF(F3663=LIST!$F$30,0,IFERROR(((VLOOKUP(E3663,'TRAINING CODE'!B:D,3,FALSE)*MIN(D3663,8))),LIST!$A$76)))))))</f>
        <v/>
      </c>
      <c r="L3663" s="183" t="str">
        <f>IF(B3663="","",IF('CLAIM FORM'!$M$7="",LIST!$A$77,IFERROR(VLOOKUP(B3663,'PHR (Project Hourly Rate)'!B:G,6,FALSE),LIST!$A$78)))</f>
        <v/>
      </c>
    </row>
    <row r="3664" spans="1:12" ht="36" customHeight="1">
      <c r="A3664" s="184">
        <v>3662</v>
      </c>
      <c r="B3664" s="46"/>
      <c r="C3664" s="47"/>
      <c r="D3664" s="48"/>
      <c r="E3664" s="49"/>
      <c r="F3664" s="49"/>
      <c r="G3664" s="41" t="str">
        <f>IF(C3664="","",VLOOKUP(WEEKDAY(C3664),LIST!$A$15:$B$21,2,FALSE))</f>
        <v/>
      </c>
      <c r="H3664" s="42" t="str">
        <f>IF(B3664="","",IF(L3664=LIST!$A$80,LIST!$A$78,IF(L3664=LIST!$A$81,LIST!$A$78,IF(L3664=LIST!$A$82,LIST!$A$78,IF(IFERROR(VLOOKUP(B3664,'PHR (Project Hourly Rate)'!B:G,6,FALSE),LIST!$A$78)=0,LIST!$A$79,L3664)))))</f>
        <v/>
      </c>
      <c r="I3664" s="42" t="str">
        <f>IF(B3664="","",IF(L3664=LIST!$A$75,"",IF(K3664=LIST!$A$76,LIST!$A$76,IF(L3664=LIST!$A$77,"",IF(L3664=LIST!$A$78,"",IF(L3664=LIST!$A$80,"",IF(L3664=LIST!$A$72,"",IF(L3664=LIST!$A$73,"",IF(L3664=LIST!$A$81,"",IF(L3664=LIST!$A$82,"",IF(L3664=LIST!$A$79,"",IF(K3664=LIST!$A$75,LIST!$A$75,ROUND(J3664*L3664,2)))))))))))))</f>
        <v/>
      </c>
      <c r="J3664" s="43">
        <f>IF(D3664="",0,IF(K3664=LIST!$A$75,0,IF(K3664=LIST!$A$76,0,IF(K3664=LIST!$A$77,0,IF(K3664=LIST!$A$78,0,(MIN(D3664,8)-K3664))))))</f>
        <v>0</v>
      </c>
      <c r="K3664" s="185" t="str">
        <f>IF(D3664="","",IF('CLAIM FORM'!$M$7="",0,IF(L3664=LIST!$A$78,0,IF('CLAIM FORM'!$M$7="R&amp;D",0,IF(E3664="",LIST!$A$75,IF(F3664=LIST!$F$30,0,IFERROR(((VLOOKUP(E3664,'TRAINING CODE'!B:D,3,FALSE)*MIN(D3664,8))),LIST!$A$76)))))))</f>
        <v/>
      </c>
      <c r="L3664" s="183" t="str">
        <f>IF(B3664="","",IF('CLAIM FORM'!$M$7="",LIST!$A$77,IFERROR(VLOOKUP(B3664,'PHR (Project Hourly Rate)'!B:G,6,FALSE),LIST!$A$78)))</f>
        <v/>
      </c>
    </row>
    <row r="3665" spans="1:12" ht="36" customHeight="1">
      <c r="A3665" s="184">
        <v>3663</v>
      </c>
      <c r="B3665" s="46"/>
      <c r="C3665" s="47"/>
      <c r="D3665" s="48"/>
      <c r="E3665" s="49"/>
      <c r="F3665" s="49"/>
      <c r="G3665" s="41" t="str">
        <f>IF(C3665="","",VLOOKUP(WEEKDAY(C3665),LIST!$A$15:$B$21,2,FALSE))</f>
        <v/>
      </c>
      <c r="H3665" s="42" t="str">
        <f>IF(B3665="","",IF(L3665=LIST!$A$80,LIST!$A$78,IF(L3665=LIST!$A$81,LIST!$A$78,IF(L3665=LIST!$A$82,LIST!$A$78,IF(IFERROR(VLOOKUP(B3665,'PHR (Project Hourly Rate)'!B:G,6,FALSE),LIST!$A$78)=0,LIST!$A$79,L3665)))))</f>
        <v/>
      </c>
      <c r="I3665" s="42" t="str">
        <f>IF(B3665="","",IF(L3665=LIST!$A$75,"",IF(K3665=LIST!$A$76,LIST!$A$76,IF(L3665=LIST!$A$77,"",IF(L3665=LIST!$A$78,"",IF(L3665=LIST!$A$80,"",IF(L3665=LIST!$A$72,"",IF(L3665=LIST!$A$73,"",IF(L3665=LIST!$A$81,"",IF(L3665=LIST!$A$82,"",IF(L3665=LIST!$A$79,"",IF(K3665=LIST!$A$75,LIST!$A$75,ROUND(J3665*L3665,2)))))))))))))</f>
        <v/>
      </c>
      <c r="J3665" s="43">
        <f>IF(D3665="",0,IF(K3665=LIST!$A$75,0,IF(K3665=LIST!$A$76,0,IF(K3665=LIST!$A$77,0,IF(K3665=LIST!$A$78,0,(MIN(D3665,8)-K3665))))))</f>
        <v>0</v>
      </c>
      <c r="K3665" s="185" t="str">
        <f>IF(D3665="","",IF('CLAIM FORM'!$M$7="",0,IF(L3665=LIST!$A$78,0,IF('CLAIM FORM'!$M$7="R&amp;D",0,IF(E3665="",LIST!$A$75,IF(F3665=LIST!$F$30,0,IFERROR(((VLOOKUP(E3665,'TRAINING CODE'!B:D,3,FALSE)*MIN(D3665,8))),LIST!$A$76)))))))</f>
        <v/>
      </c>
      <c r="L3665" s="183" t="str">
        <f>IF(B3665="","",IF('CLAIM FORM'!$M$7="",LIST!$A$77,IFERROR(VLOOKUP(B3665,'PHR (Project Hourly Rate)'!B:G,6,FALSE),LIST!$A$78)))</f>
        <v/>
      </c>
    </row>
    <row r="3666" spans="1:12" ht="36" customHeight="1">
      <c r="A3666" s="184">
        <v>3664</v>
      </c>
      <c r="B3666" s="46"/>
      <c r="C3666" s="47"/>
      <c r="D3666" s="48"/>
      <c r="E3666" s="49"/>
      <c r="F3666" s="49"/>
      <c r="G3666" s="41" t="str">
        <f>IF(C3666="","",VLOOKUP(WEEKDAY(C3666),LIST!$A$15:$B$21,2,FALSE))</f>
        <v/>
      </c>
      <c r="H3666" s="42" t="str">
        <f>IF(B3666="","",IF(L3666=LIST!$A$80,LIST!$A$78,IF(L3666=LIST!$A$81,LIST!$A$78,IF(L3666=LIST!$A$82,LIST!$A$78,IF(IFERROR(VLOOKUP(B3666,'PHR (Project Hourly Rate)'!B:G,6,FALSE),LIST!$A$78)=0,LIST!$A$79,L3666)))))</f>
        <v/>
      </c>
      <c r="I3666" s="42" t="str">
        <f>IF(B3666="","",IF(L3666=LIST!$A$75,"",IF(K3666=LIST!$A$76,LIST!$A$76,IF(L3666=LIST!$A$77,"",IF(L3666=LIST!$A$78,"",IF(L3666=LIST!$A$80,"",IF(L3666=LIST!$A$72,"",IF(L3666=LIST!$A$73,"",IF(L3666=LIST!$A$81,"",IF(L3666=LIST!$A$82,"",IF(L3666=LIST!$A$79,"",IF(K3666=LIST!$A$75,LIST!$A$75,ROUND(J3666*L3666,2)))))))))))))</f>
        <v/>
      </c>
      <c r="J3666" s="43">
        <f>IF(D3666="",0,IF(K3666=LIST!$A$75,0,IF(K3666=LIST!$A$76,0,IF(K3666=LIST!$A$77,0,IF(K3666=LIST!$A$78,0,(MIN(D3666,8)-K3666))))))</f>
        <v>0</v>
      </c>
      <c r="K3666" s="185" t="str">
        <f>IF(D3666="","",IF('CLAIM FORM'!$M$7="",0,IF(L3666=LIST!$A$78,0,IF('CLAIM FORM'!$M$7="R&amp;D",0,IF(E3666="",LIST!$A$75,IF(F3666=LIST!$F$30,0,IFERROR(((VLOOKUP(E3666,'TRAINING CODE'!B:D,3,FALSE)*MIN(D3666,8))),LIST!$A$76)))))))</f>
        <v/>
      </c>
      <c r="L3666" s="183" t="str">
        <f>IF(B3666="","",IF('CLAIM FORM'!$M$7="",LIST!$A$77,IFERROR(VLOOKUP(B3666,'PHR (Project Hourly Rate)'!B:G,6,FALSE),LIST!$A$78)))</f>
        <v/>
      </c>
    </row>
    <row r="3667" spans="1:12" ht="36" customHeight="1">
      <c r="A3667" s="184">
        <v>3665</v>
      </c>
      <c r="B3667" s="46"/>
      <c r="C3667" s="47"/>
      <c r="D3667" s="48"/>
      <c r="E3667" s="49"/>
      <c r="F3667" s="49"/>
      <c r="G3667" s="41" t="str">
        <f>IF(C3667="","",VLOOKUP(WEEKDAY(C3667),LIST!$A$15:$B$21,2,FALSE))</f>
        <v/>
      </c>
      <c r="H3667" s="42" t="str">
        <f>IF(B3667="","",IF(L3667=LIST!$A$80,LIST!$A$78,IF(L3667=LIST!$A$81,LIST!$A$78,IF(L3667=LIST!$A$82,LIST!$A$78,IF(IFERROR(VLOOKUP(B3667,'PHR (Project Hourly Rate)'!B:G,6,FALSE),LIST!$A$78)=0,LIST!$A$79,L3667)))))</f>
        <v/>
      </c>
      <c r="I3667" s="42" t="str">
        <f>IF(B3667="","",IF(L3667=LIST!$A$75,"",IF(K3667=LIST!$A$76,LIST!$A$76,IF(L3667=LIST!$A$77,"",IF(L3667=LIST!$A$78,"",IF(L3667=LIST!$A$80,"",IF(L3667=LIST!$A$72,"",IF(L3667=LIST!$A$73,"",IF(L3667=LIST!$A$81,"",IF(L3667=LIST!$A$82,"",IF(L3667=LIST!$A$79,"",IF(K3667=LIST!$A$75,LIST!$A$75,ROUND(J3667*L3667,2)))))))))))))</f>
        <v/>
      </c>
      <c r="J3667" s="43">
        <f>IF(D3667="",0,IF(K3667=LIST!$A$75,0,IF(K3667=LIST!$A$76,0,IF(K3667=LIST!$A$77,0,IF(K3667=LIST!$A$78,0,(MIN(D3667,8)-K3667))))))</f>
        <v>0</v>
      </c>
      <c r="K3667" s="185" t="str">
        <f>IF(D3667="","",IF('CLAIM FORM'!$M$7="",0,IF(L3667=LIST!$A$78,0,IF('CLAIM FORM'!$M$7="R&amp;D",0,IF(E3667="",LIST!$A$75,IF(F3667=LIST!$F$30,0,IFERROR(((VLOOKUP(E3667,'TRAINING CODE'!B:D,3,FALSE)*MIN(D3667,8))),LIST!$A$76)))))))</f>
        <v/>
      </c>
      <c r="L3667" s="183" t="str">
        <f>IF(B3667="","",IF('CLAIM FORM'!$M$7="",LIST!$A$77,IFERROR(VLOOKUP(B3667,'PHR (Project Hourly Rate)'!B:G,6,FALSE),LIST!$A$78)))</f>
        <v/>
      </c>
    </row>
    <row r="3668" spans="1:12" ht="36" customHeight="1">
      <c r="A3668" s="184">
        <v>3666</v>
      </c>
      <c r="B3668" s="46"/>
      <c r="C3668" s="47"/>
      <c r="D3668" s="48"/>
      <c r="E3668" s="49"/>
      <c r="F3668" s="49"/>
      <c r="G3668" s="41" t="str">
        <f>IF(C3668="","",VLOOKUP(WEEKDAY(C3668),LIST!$A$15:$B$21,2,FALSE))</f>
        <v/>
      </c>
      <c r="H3668" s="42" t="str">
        <f>IF(B3668="","",IF(L3668=LIST!$A$80,LIST!$A$78,IF(L3668=LIST!$A$81,LIST!$A$78,IF(L3668=LIST!$A$82,LIST!$A$78,IF(IFERROR(VLOOKUP(B3668,'PHR (Project Hourly Rate)'!B:G,6,FALSE),LIST!$A$78)=0,LIST!$A$79,L3668)))))</f>
        <v/>
      </c>
      <c r="I3668" s="42" t="str">
        <f>IF(B3668="","",IF(L3668=LIST!$A$75,"",IF(K3668=LIST!$A$76,LIST!$A$76,IF(L3668=LIST!$A$77,"",IF(L3668=LIST!$A$78,"",IF(L3668=LIST!$A$80,"",IF(L3668=LIST!$A$72,"",IF(L3668=LIST!$A$73,"",IF(L3668=LIST!$A$81,"",IF(L3668=LIST!$A$82,"",IF(L3668=LIST!$A$79,"",IF(K3668=LIST!$A$75,LIST!$A$75,ROUND(J3668*L3668,2)))))))))))))</f>
        <v/>
      </c>
      <c r="J3668" s="43">
        <f>IF(D3668="",0,IF(K3668=LIST!$A$75,0,IF(K3668=LIST!$A$76,0,IF(K3668=LIST!$A$77,0,IF(K3668=LIST!$A$78,0,(MIN(D3668,8)-K3668))))))</f>
        <v>0</v>
      </c>
      <c r="K3668" s="185" t="str">
        <f>IF(D3668="","",IF('CLAIM FORM'!$M$7="",0,IF(L3668=LIST!$A$78,0,IF('CLAIM FORM'!$M$7="R&amp;D",0,IF(E3668="",LIST!$A$75,IF(F3668=LIST!$F$30,0,IFERROR(((VLOOKUP(E3668,'TRAINING CODE'!B:D,3,FALSE)*MIN(D3668,8))),LIST!$A$76)))))))</f>
        <v/>
      </c>
      <c r="L3668" s="183" t="str">
        <f>IF(B3668="","",IF('CLAIM FORM'!$M$7="",LIST!$A$77,IFERROR(VLOOKUP(B3668,'PHR (Project Hourly Rate)'!B:G,6,FALSE),LIST!$A$78)))</f>
        <v/>
      </c>
    </row>
    <row r="3669" spans="1:12" ht="36" customHeight="1">
      <c r="A3669" s="184">
        <v>3667</v>
      </c>
      <c r="B3669" s="46"/>
      <c r="C3669" s="47"/>
      <c r="D3669" s="48"/>
      <c r="E3669" s="49"/>
      <c r="F3669" s="49"/>
      <c r="G3669" s="41" t="str">
        <f>IF(C3669="","",VLOOKUP(WEEKDAY(C3669),LIST!$A$15:$B$21,2,FALSE))</f>
        <v/>
      </c>
      <c r="H3669" s="42" t="str">
        <f>IF(B3669="","",IF(L3669=LIST!$A$80,LIST!$A$78,IF(L3669=LIST!$A$81,LIST!$A$78,IF(L3669=LIST!$A$82,LIST!$A$78,IF(IFERROR(VLOOKUP(B3669,'PHR (Project Hourly Rate)'!B:G,6,FALSE),LIST!$A$78)=0,LIST!$A$79,L3669)))))</f>
        <v/>
      </c>
      <c r="I3669" s="42" t="str">
        <f>IF(B3669="","",IF(L3669=LIST!$A$75,"",IF(K3669=LIST!$A$76,LIST!$A$76,IF(L3669=LIST!$A$77,"",IF(L3669=LIST!$A$78,"",IF(L3669=LIST!$A$80,"",IF(L3669=LIST!$A$72,"",IF(L3669=LIST!$A$73,"",IF(L3669=LIST!$A$81,"",IF(L3669=LIST!$A$82,"",IF(L3669=LIST!$A$79,"",IF(K3669=LIST!$A$75,LIST!$A$75,ROUND(J3669*L3669,2)))))))))))))</f>
        <v/>
      </c>
      <c r="J3669" s="43">
        <f>IF(D3669="",0,IF(K3669=LIST!$A$75,0,IF(K3669=LIST!$A$76,0,IF(K3669=LIST!$A$77,0,IF(K3669=LIST!$A$78,0,(MIN(D3669,8)-K3669))))))</f>
        <v>0</v>
      </c>
      <c r="K3669" s="185" t="str">
        <f>IF(D3669="","",IF('CLAIM FORM'!$M$7="",0,IF(L3669=LIST!$A$78,0,IF('CLAIM FORM'!$M$7="R&amp;D",0,IF(E3669="",LIST!$A$75,IF(F3669=LIST!$F$30,0,IFERROR(((VLOOKUP(E3669,'TRAINING CODE'!B:D,3,FALSE)*MIN(D3669,8))),LIST!$A$76)))))))</f>
        <v/>
      </c>
      <c r="L3669" s="183" t="str">
        <f>IF(B3669="","",IF('CLAIM FORM'!$M$7="",LIST!$A$77,IFERROR(VLOOKUP(B3669,'PHR (Project Hourly Rate)'!B:G,6,FALSE),LIST!$A$78)))</f>
        <v/>
      </c>
    </row>
    <row r="3670" spans="1:12" ht="36" customHeight="1">
      <c r="A3670" s="184">
        <v>3668</v>
      </c>
      <c r="B3670" s="46"/>
      <c r="C3670" s="47"/>
      <c r="D3670" s="48"/>
      <c r="E3670" s="49"/>
      <c r="F3670" s="49"/>
      <c r="G3670" s="41" t="str">
        <f>IF(C3670="","",VLOOKUP(WEEKDAY(C3670),LIST!$A$15:$B$21,2,FALSE))</f>
        <v/>
      </c>
      <c r="H3670" s="42" t="str">
        <f>IF(B3670="","",IF(L3670=LIST!$A$80,LIST!$A$78,IF(L3670=LIST!$A$81,LIST!$A$78,IF(L3670=LIST!$A$82,LIST!$A$78,IF(IFERROR(VLOOKUP(B3670,'PHR (Project Hourly Rate)'!B:G,6,FALSE),LIST!$A$78)=0,LIST!$A$79,L3670)))))</f>
        <v/>
      </c>
      <c r="I3670" s="42" t="str">
        <f>IF(B3670="","",IF(L3670=LIST!$A$75,"",IF(K3670=LIST!$A$76,LIST!$A$76,IF(L3670=LIST!$A$77,"",IF(L3670=LIST!$A$78,"",IF(L3670=LIST!$A$80,"",IF(L3670=LIST!$A$72,"",IF(L3670=LIST!$A$73,"",IF(L3670=LIST!$A$81,"",IF(L3670=LIST!$A$82,"",IF(L3670=LIST!$A$79,"",IF(K3670=LIST!$A$75,LIST!$A$75,ROUND(J3670*L3670,2)))))))))))))</f>
        <v/>
      </c>
      <c r="J3670" s="43">
        <f>IF(D3670="",0,IF(K3670=LIST!$A$75,0,IF(K3670=LIST!$A$76,0,IF(K3670=LIST!$A$77,0,IF(K3670=LIST!$A$78,0,(MIN(D3670,8)-K3670))))))</f>
        <v>0</v>
      </c>
      <c r="K3670" s="185" t="str">
        <f>IF(D3670="","",IF('CLAIM FORM'!$M$7="",0,IF(L3670=LIST!$A$78,0,IF('CLAIM FORM'!$M$7="R&amp;D",0,IF(E3670="",LIST!$A$75,IF(F3670=LIST!$F$30,0,IFERROR(((VLOOKUP(E3670,'TRAINING CODE'!B:D,3,FALSE)*MIN(D3670,8))),LIST!$A$76)))))))</f>
        <v/>
      </c>
      <c r="L3670" s="183" t="str">
        <f>IF(B3670="","",IF('CLAIM FORM'!$M$7="",LIST!$A$77,IFERROR(VLOOKUP(B3670,'PHR (Project Hourly Rate)'!B:G,6,FALSE),LIST!$A$78)))</f>
        <v/>
      </c>
    </row>
    <row r="3671" spans="1:12" ht="36" customHeight="1">
      <c r="A3671" s="184">
        <v>3669</v>
      </c>
      <c r="B3671" s="46"/>
      <c r="C3671" s="47"/>
      <c r="D3671" s="48"/>
      <c r="E3671" s="49"/>
      <c r="F3671" s="49"/>
      <c r="G3671" s="41" t="str">
        <f>IF(C3671="","",VLOOKUP(WEEKDAY(C3671),LIST!$A$15:$B$21,2,FALSE))</f>
        <v/>
      </c>
      <c r="H3671" s="42" t="str">
        <f>IF(B3671="","",IF(L3671=LIST!$A$80,LIST!$A$78,IF(L3671=LIST!$A$81,LIST!$A$78,IF(L3671=LIST!$A$82,LIST!$A$78,IF(IFERROR(VLOOKUP(B3671,'PHR (Project Hourly Rate)'!B:G,6,FALSE),LIST!$A$78)=0,LIST!$A$79,L3671)))))</f>
        <v/>
      </c>
      <c r="I3671" s="42" t="str">
        <f>IF(B3671="","",IF(L3671=LIST!$A$75,"",IF(K3671=LIST!$A$76,LIST!$A$76,IF(L3671=LIST!$A$77,"",IF(L3671=LIST!$A$78,"",IF(L3671=LIST!$A$80,"",IF(L3671=LIST!$A$72,"",IF(L3671=LIST!$A$73,"",IF(L3671=LIST!$A$81,"",IF(L3671=LIST!$A$82,"",IF(L3671=LIST!$A$79,"",IF(K3671=LIST!$A$75,LIST!$A$75,ROUND(J3671*L3671,2)))))))))))))</f>
        <v/>
      </c>
      <c r="J3671" s="43">
        <f>IF(D3671="",0,IF(K3671=LIST!$A$75,0,IF(K3671=LIST!$A$76,0,IF(K3671=LIST!$A$77,0,IF(K3671=LIST!$A$78,0,(MIN(D3671,8)-K3671))))))</f>
        <v>0</v>
      </c>
      <c r="K3671" s="185" t="str">
        <f>IF(D3671="","",IF('CLAIM FORM'!$M$7="",0,IF(L3671=LIST!$A$78,0,IF('CLAIM FORM'!$M$7="R&amp;D",0,IF(E3671="",LIST!$A$75,IF(F3671=LIST!$F$30,0,IFERROR(((VLOOKUP(E3671,'TRAINING CODE'!B:D,3,FALSE)*MIN(D3671,8))),LIST!$A$76)))))))</f>
        <v/>
      </c>
      <c r="L3671" s="183" t="str">
        <f>IF(B3671="","",IF('CLAIM FORM'!$M$7="",LIST!$A$77,IFERROR(VLOOKUP(B3671,'PHR (Project Hourly Rate)'!B:G,6,FALSE),LIST!$A$78)))</f>
        <v/>
      </c>
    </row>
    <row r="3672" spans="1:12" ht="36" customHeight="1">
      <c r="A3672" s="184">
        <v>3670</v>
      </c>
      <c r="B3672" s="46"/>
      <c r="C3672" s="47"/>
      <c r="D3672" s="48"/>
      <c r="E3672" s="49"/>
      <c r="F3672" s="49"/>
      <c r="G3672" s="41" t="str">
        <f>IF(C3672="","",VLOOKUP(WEEKDAY(C3672),LIST!$A$15:$B$21,2,FALSE))</f>
        <v/>
      </c>
      <c r="H3672" s="42" t="str">
        <f>IF(B3672="","",IF(L3672=LIST!$A$80,LIST!$A$78,IF(L3672=LIST!$A$81,LIST!$A$78,IF(L3672=LIST!$A$82,LIST!$A$78,IF(IFERROR(VLOOKUP(B3672,'PHR (Project Hourly Rate)'!B:G,6,FALSE),LIST!$A$78)=0,LIST!$A$79,L3672)))))</f>
        <v/>
      </c>
      <c r="I3672" s="42" t="str">
        <f>IF(B3672="","",IF(L3672=LIST!$A$75,"",IF(K3672=LIST!$A$76,LIST!$A$76,IF(L3672=LIST!$A$77,"",IF(L3672=LIST!$A$78,"",IF(L3672=LIST!$A$80,"",IF(L3672=LIST!$A$72,"",IF(L3672=LIST!$A$73,"",IF(L3672=LIST!$A$81,"",IF(L3672=LIST!$A$82,"",IF(L3672=LIST!$A$79,"",IF(K3672=LIST!$A$75,LIST!$A$75,ROUND(J3672*L3672,2)))))))))))))</f>
        <v/>
      </c>
      <c r="J3672" s="43">
        <f>IF(D3672="",0,IF(K3672=LIST!$A$75,0,IF(K3672=LIST!$A$76,0,IF(K3672=LIST!$A$77,0,IF(K3672=LIST!$A$78,0,(MIN(D3672,8)-K3672))))))</f>
        <v>0</v>
      </c>
      <c r="K3672" s="185" t="str">
        <f>IF(D3672="","",IF('CLAIM FORM'!$M$7="",0,IF(L3672=LIST!$A$78,0,IF('CLAIM FORM'!$M$7="R&amp;D",0,IF(E3672="",LIST!$A$75,IF(F3672=LIST!$F$30,0,IFERROR(((VLOOKUP(E3672,'TRAINING CODE'!B:D,3,FALSE)*MIN(D3672,8))),LIST!$A$76)))))))</f>
        <v/>
      </c>
      <c r="L3672" s="183" t="str">
        <f>IF(B3672="","",IF('CLAIM FORM'!$M$7="",LIST!$A$77,IFERROR(VLOOKUP(B3672,'PHR (Project Hourly Rate)'!B:G,6,FALSE),LIST!$A$78)))</f>
        <v/>
      </c>
    </row>
    <row r="3673" spans="1:12" ht="36" customHeight="1">
      <c r="A3673" s="184">
        <v>3671</v>
      </c>
      <c r="B3673" s="46"/>
      <c r="C3673" s="47"/>
      <c r="D3673" s="48"/>
      <c r="E3673" s="49"/>
      <c r="F3673" s="49"/>
      <c r="G3673" s="41" t="str">
        <f>IF(C3673="","",VLOOKUP(WEEKDAY(C3673),LIST!$A$15:$B$21,2,FALSE))</f>
        <v/>
      </c>
      <c r="H3673" s="42" t="str">
        <f>IF(B3673="","",IF(L3673=LIST!$A$80,LIST!$A$78,IF(L3673=LIST!$A$81,LIST!$A$78,IF(L3673=LIST!$A$82,LIST!$A$78,IF(IFERROR(VLOOKUP(B3673,'PHR (Project Hourly Rate)'!B:G,6,FALSE),LIST!$A$78)=0,LIST!$A$79,L3673)))))</f>
        <v/>
      </c>
      <c r="I3673" s="42" t="str">
        <f>IF(B3673="","",IF(L3673=LIST!$A$75,"",IF(K3673=LIST!$A$76,LIST!$A$76,IF(L3673=LIST!$A$77,"",IF(L3673=LIST!$A$78,"",IF(L3673=LIST!$A$80,"",IF(L3673=LIST!$A$72,"",IF(L3673=LIST!$A$73,"",IF(L3673=LIST!$A$81,"",IF(L3673=LIST!$A$82,"",IF(L3673=LIST!$A$79,"",IF(K3673=LIST!$A$75,LIST!$A$75,ROUND(J3673*L3673,2)))))))))))))</f>
        <v/>
      </c>
      <c r="J3673" s="43">
        <f>IF(D3673="",0,IF(K3673=LIST!$A$75,0,IF(K3673=LIST!$A$76,0,IF(K3673=LIST!$A$77,0,IF(K3673=LIST!$A$78,0,(MIN(D3673,8)-K3673))))))</f>
        <v>0</v>
      </c>
      <c r="K3673" s="185" t="str">
        <f>IF(D3673="","",IF('CLAIM FORM'!$M$7="",0,IF(L3673=LIST!$A$78,0,IF('CLAIM FORM'!$M$7="R&amp;D",0,IF(E3673="",LIST!$A$75,IF(F3673=LIST!$F$30,0,IFERROR(((VLOOKUP(E3673,'TRAINING CODE'!B:D,3,FALSE)*MIN(D3673,8))),LIST!$A$76)))))))</f>
        <v/>
      </c>
      <c r="L3673" s="183" t="str">
        <f>IF(B3673="","",IF('CLAIM FORM'!$M$7="",LIST!$A$77,IFERROR(VLOOKUP(B3673,'PHR (Project Hourly Rate)'!B:G,6,FALSE),LIST!$A$78)))</f>
        <v/>
      </c>
    </row>
    <row r="3674" spans="1:12" ht="36" customHeight="1">
      <c r="A3674" s="184">
        <v>3672</v>
      </c>
      <c r="B3674" s="46"/>
      <c r="C3674" s="47"/>
      <c r="D3674" s="48"/>
      <c r="E3674" s="49"/>
      <c r="F3674" s="49"/>
      <c r="G3674" s="41" t="str">
        <f>IF(C3674="","",VLOOKUP(WEEKDAY(C3674),LIST!$A$15:$B$21,2,FALSE))</f>
        <v/>
      </c>
      <c r="H3674" s="42" t="str">
        <f>IF(B3674="","",IF(L3674=LIST!$A$80,LIST!$A$78,IF(L3674=LIST!$A$81,LIST!$A$78,IF(L3674=LIST!$A$82,LIST!$A$78,IF(IFERROR(VLOOKUP(B3674,'PHR (Project Hourly Rate)'!B:G,6,FALSE),LIST!$A$78)=0,LIST!$A$79,L3674)))))</f>
        <v/>
      </c>
      <c r="I3674" s="42" t="str">
        <f>IF(B3674="","",IF(L3674=LIST!$A$75,"",IF(K3674=LIST!$A$76,LIST!$A$76,IF(L3674=LIST!$A$77,"",IF(L3674=LIST!$A$78,"",IF(L3674=LIST!$A$80,"",IF(L3674=LIST!$A$72,"",IF(L3674=LIST!$A$73,"",IF(L3674=LIST!$A$81,"",IF(L3674=LIST!$A$82,"",IF(L3674=LIST!$A$79,"",IF(K3674=LIST!$A$75,LIST!$A$75,ROUND(J3674*L3674,2)))))))))))))</f>
        <v/>
      </c>
      <c r="J3674" s="43">
        <f>IF(D3674="",0,IF(K3674=LIST!$A$75,0,IF(K3674=LIST!$A$76,0,IF(K3674=LIST!$A$77,0,IF(K3674=LIST!$A$78,0,(MIN(D3674,8)-K3674))))))</f>
        <v>0</v>
      </c>
      <c r="K3674" s="185" t="str">
        <f>IF(D3674="","",IF('CLAIM FORM'!$M$7="",0,IF(L3674=LIST!$A$78,0,IF('CLAIM FORM'!$M$7="R&amp;D",0,IF(E3674="",LIST!$A$75,IF(F3674=LIST!$F$30,0,IFERROR(((VLOOKUP(E3674,'TRAINING CODE'!B:D,3,FALSE)*MIN(D3674,8))),LIST!$A$76)))))))</f>
        <v/>
      </c>
      <c r="L3674" s="183" t="str">
        <f>IF(B3674="","",IF('CLAIM FORM'!$M$7="",LIST!$A$77,IFERROR(VLOOKUP(B3674,'PHR (Project Hourly Rate)'!B:G,6,FALSE),LIST!$A$78)))</f>
        <v/>
      </c>
    </row>
    <row r="3675" spans="1:12" ht="36" customHeight="1">
      <c r="A3675" s="184">
        <v>3673</v>
      </c>
      <c r="B3675" s="46"/>
      <c r="C3675" s="47"/>
      <c r="D3675" s="48"/>
      <c r="E3675" s="49"/>
      <c r="F3675" s="49"/>
      <c r="G3675" s="41" t="str">
        <f>IF(C3675="","",VLOOKUP(WEEKDAY(C3675),LIST!$A$15:$B$21,2,FALSE))</f>
        <v/>
      </c>
      <c r="H3675" s="42" t="str">
        <f>IF(B3675="","",IF(L3675=LIST!$A$80,LIST!$A$78,IF(L3675=LIST!$A$81,LIST!$A$78,IF(L3675=LIST!$A$82,LIST!$A$78,IF(IFERROR(VLOOKUP(B3675,'PHR (Project Hourly Rate)'!B:G,6,FALSE),LIST!$A$78)=0,LIST!$A$79,L3675)))))</f>
        <v/>
      </c>
      <c r="I3675" s="42" t="str">
        <f>IF(B3675="","",IF(L3675=LIST!$A$75,"",IF(K3675=LIST!$A$76,LIST!$A$76,IF(L3675=LIST!$A$77,"",IF(L3675=LIST!$A$78,"",IF(L3675=LIST!$A$80,"",IF(L3675=LIST!$A$72,"",IF(L3675=LIST!$A$73,"",IF(L3675=LIST!$A$81,"",IF(L3675=LIST!$A$82,"",IF(L3675=LIST!$A$79,"",IF(K3675=LIST!$A$75,LIST!$A$75,ROUND(J3675*L3675,2)))))))))))))</f>
        <v/>
      </c>
      <c r="J3675" s="43">
        <f>IF(D3675="",0,IF(K3675=LIST!$A$75,0,IF(K3675=LIST!$A$76,0,IF(K3675=LIST!$A$77,0,IF(K3675=LIST!$A$78,0,(MIN(D3675,8)-K3675))))))</f>
        <v>0</v>
      </c>
      <c r="K3675" s="185" t="str">
        <f>IF(D3675="","",IF('CLAIM FORM'!$M$7="",0,IF(L3675=LIST!$A$78,0,IF('CLAIM FORM'!$M$7="R&amp;D",0,IF(E3675="",LIST!$A$75,IF(F3675=LIST!$F$30,0,IFERROR(((VLOOKUP(E3675,'TRAINING CODE'!B:D,3,FALSE)*MIN(D3675,8))),LIST!$A$76)))))))</f>
        <v/>
      </c>
      <c r="L3675" s="183" t="str">
        <f>IF(B3675="","",IF('CLAIM FORM'!$M$7="",LIST!$A$77,IFERROR(VLOOKUP(B3675,'PHR (Project Hourly Rate)'!B:G,6,FALSE),LIST!$A$78)))</f>
        <v/>
      </c>
    </row>
    <row r="3676" spans="1:12" ht="36" customHeight="1">
      <c r="A3676" s="184">
        <v>3674</v>
      </c>
      <c r="B3676" s="46"/>
      <c r="C3676" s="47"/>
      <c r="D3676" s="48"/>
      <c r="E3676" s="49"/>
      <c r="F3676" s="49"/>
      <c r="G3676" s="41" t="str">
        <f>IF(C3676="","",VLOOKUP(WEEKDAY(C3676),LIST!$A$15:$B$21,2,FALSE))</f>
        <v/>
      </c>
      <c r="H3676" s="42" t="str">
        <f>IF(B3676="","",IF(L3676=LIST!$A$80,LIST!$A$78,IF(L3676=LIST!$A$81,LIST!$A$78,IF(L3676=LIST!$A$82,LIST!$A$78,IF(IFERROR(VLOOKUP(B3676,'PHR (Project Hourly Rate)'!B:G,6,FALSE),LIST!$A$78)=0,LIST!$A$79,L3676)))))</f>
        <v/>
      </c>
      <c r="I3676" s="42" t="str">
        <f>IF(B3676="","",IF(L3676=LIST!$A$75,"",IF(K3676=LIST!$A$76,LIST!$A$76,IF(L3676=LIST!$A$77,"",IF(L3676=LIST!$A$78,"",IF(L3676=LIST!$A$80,"",IF(L3676=LIST!$A$72,"",IF(L3676=LIST!$A$73,"",IF(L3676=LIST!$A$81,"",IF(L3676=LIST!$A$82,"",IF(L3676=LIST!$A$79,"",IF(K3676=LIST!$A$75,LIST!$A$75,ROUND(J3676*L3676,2)))))))))))))</f>
        <v/>
      </c>
      <c r="J3676" s="43">
        <f>IF(D3676="",0,IF(K3676=LIST!$A$75,0,IF(K3676=LIST!$A$76,0,IF(K3676=LIST!$A$77,0,IF(K3676=LIST!$A$78,0,(MIN(D3676,8)-K3676))))))</f>
        <v>0</v>
      </c>
      <c r="K3676" s="185" t="str">
        <f>IF(D3676="","",IF('CLAIM FORM'!$M$7="",0,IF(L3676=LIST!$A$78,0,IF('CLAIM FORM'!$M$7="R&amp;D",0,IF(E3676="",LIST!$A$75,IF(F3676=LIST!$F$30,0,IFERROR(((VLOOKUP(E3676,'TRAINING CODE'!B:D,3,FALSE)*MIN(D3676,8))),LIST!$A$76)))))))</f>
        <v/>
      </c>
      <c r="L3676" s="183" t="str">
        <f>IF(B3676="","",IF('CLAIM FORM'!$M$7="",LIST!$A$77,IFERROR(VLOOKUP(B3676,'PHR (Project Hourly Rate)'!B:G,6,FALSE),LIST!$A$78)))</f>
        <v/>
      </c>
    </row>
    <row r="3677" spans="1:12" ht="36" customHeight="1">
      <c r="A3677" s="184">
        <v>3675</v>
      </c>
      <c r="B3677" s="46"/>
      <c r="C3677" s="47"/>
      <c r="D3677" s="48"/>
      <c r="E3677" s="49"/>
      <c r="F3677" s="49"/>
      <c r="G3677" s="41" t="str">
        <f>IF(C3677="","",VLOOKUP(WEEKDAY(C3677),LIST!$A$15:$B$21,2,FALSE))</f>
        <v/>
      </c>
      <c r="H3677" s="42" t="str">
        <f>IF(B3677="","",IF(L3677=LIST!$A$80,LIST!$A$78,IF(L3677=LIST!$A$81,LIST!$A$78,IF(L3677=LIST!$A$82,LIST!$A$78,IF(IFERROR(VLOOKUP(B3677,'PHR (Project Hourly Rate)'!B:G,6,FALSE),LIST!$A$78)=0,LIST!$A$79,L3677)))))</f>
        <v/>
      </c>
      <c r="I3677" s="42" t="str">
        <f>IF(B3677="","",IF(L3677=LIST!$A$75,"",IF(K3677=LIST!$A$76,LIST!$A$76,IF(L3677=LIST!$A$77,"",IF(L3677=LIST!$A$78,"",IF(L3677=LIST!$A$80,"",IF(L3677=LIST!$A$72,"",IF(L3677=LIST!$A$73,"",IF(L3677=LIST!$A$81,"",IF(L3677=LIST!$A$82,"",IF(L3677=LIST!$A$79,"",IF(K3677=LIST!$A$75,LIST!$A$75,ROUND(J3677*L3677,2)))))))))))))</f>
        <v/>
      </c>
      <c r="J3677" s="43">
        <f>IF(D3677="",0,IF(K3677=LIST!$A$75,0,IF(K3677=LIST!$A$76,0,IF(K3677=LIST!$A$77,0,IF(K3677=LIST!$A$78,0,(MIN(D3677,8)-K3677))))))</f>
        <v>0</v>
      </c>
      <c r="K3677" s="185" t="str">
        <f>IF(D3677="","",IF('CLAIM FORM'!$M$7="",0,IF(L3677=LIST!$A$78,0,IF('CLAIM FORM'!$M$7="R&amp;D",0,IF(E3677="",LIST!$A$75,IF(F3677=LIST!$F$30,0,IFERROR(((VLOOKUP(E3677,'TRAINING CODE'!B:D,3,FALSE)*MIN(D3677,8))),LIST!$A$76)))))))</f>
        <v/>
      </c>
      <c r="L3677" s="183" t="str">
        <f>IF(B3677="","",IF('CLAIM FORM'!$M$7="",LIST!$A$77,IFERROR(VLOOKUP(B3677,'PHR (Project Hourly Rate)'!B:G,6,FALSE),LIST!$A$78)))</f>
        <v/>
      </c>
    </row>
    <row r="3678" spans="1:12" ht="36" customHeight="1">
      <c r="A3678" s="184">
        <v>3676</v>
      </c>
      <c r="B3678" s="46"/>
      <c r="C3678" s="47"/>
      <c r="D3678" s="48"/>
      <c r="E3678" s="49"/>
      <c r="F3678" s="49"/>
      <c r="G3678" s="41" t="str">
        <f>IF(C3678="","",VLOOKUP(WEEKDAY(C3678),LIST!$A$15:$B$21,2,FALSE))</f>
        <v/>
      </c>
      <c r="H3678" s="42" t="str">
        <f>IF(B3678="","",IF(L3678=LIST!$A$80,LIST!$A$78,IF(L3678=LIST!$A$81,LIST!$A$78,IF(L3678=LIST!$A$82,LIST!$A$78,IF(IFERROR(VLOOKUP(B3678,'PHR (Project Hourly Rate)'!B:G,6,FALSE),LIST!$A$78)=0,LIST!$A$79,L3678)))))</f>
        <v/>
      </c>
      <c r="I3678" s="42" t="str">
        <f>IF(B3678="","",IF(L3678=LIST!$A$75,"",IF(K3678=LIST!$A$76,LIST!$A$76,IF(L3678=LIST!$A$77,"",IF(L3678=LIST!$A$78,"",IF(L3678=LIST!$A$80,"",IF(L3678=LIST!$A$72,"",IF(L3678=LIST!$A$73,"",IF(L3678=LIST!$A$81,"",IF(L3678=LIST!$A$82,"",IF(L3678=LIST!$A$79,"",IF(K3678=LIST!$A$75,LIST!$A$75,ROUND(J3678*L3678,2)))))))))))))</f>
        <v/>
      </c>
      <c r="J3678" s="43">
        <f>IF(D3678="",0,IF(K3678=LIST!$A$75,0,IF(K3678=LIST!$A$76,0,IF(K3678=LIST!$A$77,0,IF(K3678=LIST!$A$78,0,(MIN(D3678,8)-K3678))))))</f>
        <v>0</v>
      </c>
      <c r="K3678" s="185" t="str">
        <f>IF(D3678="","",IF('CLAIM FORM'!$M$7="",0,IF(L3678=LIST!$A$78,0,IF('CLAIM FORM'!$M$7="R&amp;D",0,IF(E3678="",LIST!$A$75,IF(F3678=LIST!$F$30,0,IFERROR(((VLOOKUP(E3678,'TRAINING CODE'!B:D,3,FALSE)*MIN(D3678,8))),LIST!$A$76)))))))</f>
        <v/>
      </c>
      <c r="L3678" s="183" t="str">
        <f>IF(B3678="","",IF('CLAIM FORM'!$M$7="",LIST!$A$77,IFERROR(VLOOKUP(B3678,'PHR (Project Hourly Rate)'!B:G,6,FALSE),LIST!$A$78)))</f>
        <v/>
      </c>
    </row>
    <row r="3679" spans="1:12" ht="36" customHeight="1">
      <c r="A3679" s="184">
        <v>3677</v>
      </c>
      <c r="B3679" s="46"/>
      <c r="C3679" s="47"/>
      <c r="D3679" s="48"/>
      <c r="E3679" s="49"/>
      <c r="F3679" s="49"/>
      <c r="G3679" s="41" t="str">
        <f>IF(C3679="","",VLOOKUP(WEEKDAY(C3679),LIST!$A$15:$B$21,2,FALSE))</f>
        <v/>
      </c>
      <c r="H3679" s="42" t="str">
        <f>IF(B3679="","",IF(L3679=LIST!$A$80,LIST!$A$78,IF(L3679=LIST!$A$81,LIST!$A$78,IF(L3679=LIST!$A$82,LIST!$A$78,IF(IFERROR(VLOOKUP(B3679,'PHR (Project Hourly Rate)'!B:G,6,FALSE),LIST!$A$78)=0,LIST!$A$79,L3679)))))</f>
        <v/>
      </c>
      <c r="I3679" s="42" t="str">
        <f>IF(B3679="","",IF(L3679=LIST!$A$75,"",IF(K3679=LIST!$A$76,LIST!$A$76,IF(L3679=LIST!$A$77,"",IF(L3679=LIST!$A$78,"",IF(L3679=LIST!$A$80,"",IF(L3679=LIST!$A$72,"",IF(L3679=LIST!$A$73,"",IF(L3679=LIST!$A$81,"",IF(L3679=LIST!$A$82,"",IF(L3679=LIST!$A$79,"",IF(K3679=LIST!$A$75,LIST!$A$75,ROUND(J3679*L3679,2)))))))))))))</f>
        <v/>
      </c>
      <c r="J3679" s="43">
        <f>IF(D3679="",0,IF(K3679=LIST!$A$75,0,IF(K3679=LIST!$A$76,0,IF(K3679=LIST!$A$77,0,IF(K3679=LIST!$A$78,0,(MIN(D3679,8)-K3679))))))</f>
        <v>0</v>
      </c>
      <c r="K3679" s="185" t="str">
        <f>IF(D3679="","",IF('CLAIM FORM'!$M$7="",0,IF(L3679=LIST!$A$78,0,IF('CLAIM FORM'!$M$7="R&amp;D",0,IF(E3679="",LIST!$A$75,IF(F3679=LIST!$F$30,0,IFERROR(((VLOOKUP(E3679,'TRAINING CODE'!B:D,3,FALSE)*MIN(D3679,8))),LIST!$A$76)))))))</f>
        <v/>
      </c>
      <c r="L3679" s="183" t="str">
        <f>IF(B3679="","",IF('CLAIM FORM'!$M$7="",LIST!$A$77,IFERROR(VLOOKUP(B3679,'PHR (Project Hourly Rate)'!B:G,6,FALSE),LIST!$A$78)))</f>
        <v/>
      </c>
    </row>
    <row r="3680" spans="1:12" ht="36" customHeight="1">
      <c r="A3680" s="184">
        <v>3678</v>
      </c>
      <c r="B3680" s="46"/>
      <c r="C3680" s="47"/>
      <c r="D3680" s="48"/>
      <c r="E3680" s="49"/>
      <c r="F3680" s="49"/>
      <c r="G3680" s="41" t="str">
        <f>IF(C3680="","",VLOOKUP(WEEKDAY(C3680),LIST!$A$15:$B$21,2,FALSE))</f>
        <v/>
      </c>
      <c r="H3680" s="42" t="str">
        <f>IF(B3680="","",IF(L3680=LIST!$A$80,LIST!$A$78,IF(L3680=LIST!$A$81,LIST!$A$78,IF(L3680=LIST!$A$82,LIST!$A$78,IF(IFERROR(VLOOKUP(B3680,'PHR (Project Hourly Rate)'!B:G,6,FALSE),LIST!$A$78)=0,LIST!$A$79,L3680)))))</f>
        <v/>
      </c>
      <c r="I3680" s="42" t="str">
        <f>IF(B3680="","",IF(L3680=LIST!$A$75,"",IF(K3680=LIST!$A$76,LIST!$A$76,IF(L3680=LIST!$A$77,"",IF(L3680=LIST!$A$78,"",IF(L3680=LIST!$A$80,"",IF(L3680=LIST!$A$72,"",IF(L3680=LIST!$A$73,"",IF(L3680=LIST!$A$81,"",IF(L3680=LIST!$A$82,"",IF(L3680=LIST!$A$79,"",IF(K3680=LIST!$A$75,LIST!$A$75,ROUND(J3680*L3680,2)))))))))))))</f>
        <v/>
      </c>
      <c r="J3680" s="43">
        <f>IF(D3680="",0,IF(K3680=LIST!$A$75,0,IF(K3680=LIST!$A$76,0,IF(K3680=LIST!$A$77,0,IF(K3680=LIST!$A$78,0,(MIN(D3680,8)-K3680))))))</f>
        <v>0</v>
      </c>
      <c r="K3680" s="185" t="str">
        <f>IF(D3680="","",IF('CLAIM FORM'!$M$7="",0,IF(L3680=LIST!$A$78,0,IF('CLAIM FORM'!$M$7="R&amp;D",0,IF(E3680="",LIST!$A$75,IF(F3680=LIST!$F$30,0,IFERROR(((VLOOKUP(E3680,'TRAINING CODE'!B:D,3,FALSE)*MIN(D3680,8))),LIST!$A$76)))))))</f>
        <v/>
      </c>
      <c r="L3680" s="183" t="str">
        <f>IF(B3680="","",IF('CLAIM FORM'!$M$7="",LIST!$A$77,IFERROR(VLOOKUP(B3680,'PHR (Project Hourly Rate)'!B:G,6,FALSE),LIST!$A$78)))</f>
        <v/>
      </c>
    </row>
    <row r="3681" spans="1:12" ht="36" customHeight="1">
      <c r="A3681" s="184">
        <v>3679</v>
      </c>
      <c r="B3681" s="46"/>
      <c r="C3681" s="47"/>
      <c r="D3681" s="48"/>
      <c r="E3681" s="49"/>
      <c r="F3681" s="49"/>
      <c r="G3681" s="41" t="str">
        <f>IF(C3681="","",VLOOKUP(WEEKDAY(C3681),LIST!$A$15:$B$21,2,FALSE))</f>
        <v/>
      </c>
      <c r="H3681" s="42" t="str">
        <f>IF(B3681="","",IF(L3681=LIST!$A$80,LIST!$A$78,IF(L3681=LIST!$A$81,LIST!$A$78,IF(L3681=LIST!$A$82,LIST!$A$78,IF(IFERROR(VLOOKUP(B3681,'PHR (Project Hourly Rate)'!B:G,6,FALSE),LIST!$A$78)=0,LIST!$A$79,L3681)))))</f>
        <v/>
      </c>
      <c r="I3681" s="42" t="str">
        <f>IF(B3681="","",IF(L3681=LIST!$A$75,"",IF(K3681=LIST!$A$76,LIST!$A$76,IF(L3681=LIST!$A$77,"",IF(L3681=LIST!$A$78,"",IF(L3681=LIST!$A$80,"",IF(L3681=LIST!$A$72,"",IF(L3681=LIST!$A$73,"",IF(L3681=LIST!$A$81,"",IF(L3681=LIST!$A$82,"",IF(L3681=LIST!$A$79,"",IF(K3681=LIST!$A$75,LIST!$A$75,ROUND(J3681*L3681,2)))))))))))))</f>
        <v/>
      </c>
      <c r="J3681" s="43">
        <f>IF(D3681="",0,IF(K3681=LIST!$A$75,0,IF(K3681=LIST!$A$76,0,IF(K3681=LIST!$A$77,0,IF(K3681=LIST!$A$78,0,(MIN(D3681,8)-K3681))))))</f>
        <v>0</v>
      </c>
      <c r="K3681" s="185" t="str">
        <f>IF(D3681="","",IF('CLAIM FORM'!$M$7="",0,IF(L3681=LIST!$A$78,0,IF('CLAIM FORM'!$M$7="R&amp;D",0,IF(E3681="",LIST!$A$75,IF(F3681=LIST!$F$30,0,IFERROR(((VLOOKUP(E3681,'TRAINING CODE'!B:D,3,FALSE)*MIN(D3681,8))),LIST!$A$76)))))))</f>
        <v/>
      </c>
      <c r="L3681" s="183" t="str">
        <f>IF(B3681="","",IF('CLAIM FORM'!$M$7="",LIST!$A$77,IFERROR(VLOOKUP(B3681,'PHR (Project Hourly Rate)'!B:G,6,FALSE),LIST!$A$78)))</f>
        <v/>
      </c>
    </row>
    <row r="3682" spans="1:12" ht="36" customHeight="1">
      <c r="A3682" s="184">
        <v>3680</v>
      </c>
      <c r="B3682" s="46"/>
      <c r="C3682" s="47"/>
      <c r="D3682" s="48"/>
      <c r="E3682" s="49"/>
      <c r="F3682" s="49"/>
      <c r="G3682" s="41" t="str">
        <f>IF(C3682="","",VLOOKUP(WEEKDAY(C3682),LIST!$A$15:$B$21,2,FALSE))</f>
        <v/>
      </c>
      <c r="H3682" s="42" t="str">
        <f>IF(B3682="","",IF(L3682=LIST!$A$80,LIST!$A$78,IF(L3682=LIST!$A$81,LIST!$A$78,IF(L3682=LIST!$A$82,LIST!$A$78,IF(IFERROR(VLOOKUP(B3682,'PHR (Project Hourly Rate)'!B:G,6,FALSE),LIST!$A$78)=0,LIST!$A$79,L3682)))))</f>
        <v/>
      </c>
      <c r="I3682" s="42" t="str">
        <f>IF(B3682="","",IF(L3682=LIST!$A$75,"",IF(K3682=LIST!$A$76,LIST!$A$76,IF(L3682=LIST!$A$77,"",IF(L3682=LIST!$A$78,"",IF(L3682=LIST!$A$80,"",IF(L3682=LIST!$A$72,"",IF(L3682=LIST!$A$73,"",IF(L3682=LIST!$A$81,"",IF(L3682=LIST!$A$82,"",IF(L3682=LIST!$A$79,"",IF(K3682=LIST!$A$75,LIST!$A$75,ROUND(J3682*L3682,2)))))))))))))</f>
        <v/>
      </c>
      <c r="J3682" s="43">
        <f>IF(D3682="",0,IF(K3682=LIST!$A$75,0,IF(K3682=LIST!$A$76,0,IF(K3682=LIST!$A$77,0,IF(K3682=LIST!$A$78,0,(MIN(D3682,8)-K3682))))))</f>
        <v>0</v>
      </c>
      <c r="K3682" s="185" t="str">
        <f>IF(D3682="","",IF('CLAIM FORM'!$M$7="",0,IF(L3682=LIST!$A$78,0,IF('CLAIM FORM'!$M$7="R&amp;D",0,IF(E3682="",LIST!$A$75,IF(F3682=LIST!$F$30,0,IFERROR(((VLOOKUP(E3682,'TRAINING CODE'!B:D,3,FALSE)*MIN(D3682,8))),LIST!$A$76)))))))</f>
        <v/>
      </c>
      <c r="L3682" s="183" t="str">
        <f>IF(B3682="","",IF('CLAIM FORM'!$M$7="",LIST!$A$77,IFERROR(VLOOKUP(B3682,'PHR (Project Hourly Rate)'!B:G,6,FALSE),LIST!$A$78)))</f>
        <v/>
      </c>
    </row>
    <row r="3683" spans="1:12" ht="36" customHeight="1">
      <c r="A3683" s="184">
        <v>3681</v>
      </c>
      <c r="B3683" s="46"/>
      <c r="C3683" s="47"/>
      <c r="D3683" s="48"/>
      <c r="E3683" s="49"/>
      <c r="F3683" s="49"/>
      <c r="G3683" s="41" t="str">
        <f>IF(C3683="","",VLOOKUP(WEEKDAY(C3683),LIST!$A$15:$B$21,2,FALSE))</f>
        <v/>
      </c>
      <c r="H3683" s="42" t="str">
        <f>IF(B3683="","",IF(L3683=LIST!$A$80,LIST!$A$78,IF(L3683=LIST!$A$81,LIST!$A$78,IF(L3683=LIST!$A$82,LIST!$A$78,IF(IFERROR(VLOOKUP(B3683,'PHR (Project Hourly Rate)'!B:G,6,FALSE),LIST!$A$78)=0,LIST!$A$79,L3683)))))</f>
        <v/>
      </c>
      <c r="I3683" s="42" t="str">
        <f>IF(B3683="","",IF(L3683=LIST!$A$75,"",IF(K3683=LIST!$A$76,LIST!$A$76,IF(L3683=LIST!$A$77,"",IF(L3683=LIST!$A$78,"",IF(L3683=LIST!$A$80,"",IF(L3683=LIST!$A$72,"",IF(L3683=LIST!$A$73,"",IF(L3683=LIST!$A$81,"",IF(L3683=LIST!$A$82,"",IF(L3683=LIST!$A$79,"",IF(K3683=LIST!$A$75,LIST!$A$75,ROUND(J3683*L3683,2)))))))))))))</f>
        <v/>
      </c>
      <c r="J3683" s="43">
        <f>IF(D3683="",0,IF(K3683=LIST!$A$75,0,IF(K3683=LIST!$A$76,0,IF(K3683=LIST!$A$77,0,IF(K3683=LIST!$A$78,0,(MIN(D3683,8)-K3683))))))</f>
        <v>0</v>
      </c>
      <c r="K3683" s="185" t="str">
        <f>IF(D3683="","",IF('CLAIM FORM'!$M$7="",0,IF(L3683=LIST!$A$78,0,IF('CLAIM FORM'!$M$7="R&amp;D",0,IF(E3683="",LIST!$A$75,IF(F3683=LIST!$F$30,0,IFERROR(((VLOOKUP(E3683,'TRAINING CODE'!B:D,3,FALSE)*MIN(D3683,8))),LIST!$A$76)))))))</f>
        <v/>
      </c>
      <c r="L3683" s="183" t="str">
        <f>IF(B3683="","",IF('CLAIM FORM'!$M$7="",LIST!$A$77,IFERROR(VLOOKUP(B3683,'PHR (Project Hourly Rate)'!B:G,6,FALSE),LIST!$A$78)))</f>
        <v/>
      </c>
    </row>
    <row r="3684" spans="1:12" ht="36" customHeight="1">
      <c r="A3684" s="184">
        <v>3682</v>
      </c>
      <c r="B3684" s="46"/>
      <c r="C3684" s="47"/>
      <c r="D3684" s="48"/>
      <c r="E3684" s="49"/>
      <c r="F3684" s="49"/>
      <c r="G3684" s="41" t="str">
        <f>IF(C3684="","",VLOOKUP(WEEKDAY(C3684),LIST!$A$15:$B$21,2,FALSE))</f>
        <v/>
      </c>
      <c r="H3684" s="42" t="str">
        <f>IF(B3684="","",IF(L3684=LIST!$A$80,LIST!$A$78,IF(L3684=LIST!$A$81,LIST!$A$78,IF(L3684=LIST!$A$82,LIST!$A$78,IF(IFERROR(VLOOKUP(B3684,'PHR (Project Hourly Rate)'!B:G,6,FALSE),LIST!$A$78)=0,LIST!$A$79,L3684)))))</f>
        <v/>
      </c>
      <c r="I3684" s="42" t="str">
        <f>IF(B3684="","",IF(L3684=LIST!$A$75,"",IF(K3684=LIST!$A$76,LIST!$A$76,IF(L3684=LIST!$A$77,"",IF(L3684=LIST!$A$78,"",IF(L3684=LIST!$A$80,"",IF(L3684=LIST!$A$72,"",IF(L3684=LIST!$A$73,"",IF(L3684=LIST!$A$81,"",IF(L3684=LIST!$A$82,"",IF(L3684=LIST!$A$79,"",IF(K3684=LIST!$A$75,LIST!$A$75,ROUND(J3684*L3684,2)))))))))))))</f>
        <v/>
      </c>
      <c r="J3684" s="43">
        <f>IF(D3684="",0,IF(K3684=LIST!$A$75,0,IF(K3684=LIST!$A$76,0,IF(K3684=LIST!$A$77,0,IF(K3684=LIST!$A$78,0,(MIN(D3684,8)-K3684))))))</f>
        <v>0</v>
      </c>
      <c r="K3684" s="185" t="str">
        <f>IF(D3684="","",IF('CLAIM FORM'!$M$7="",0,IF(L3684=LIST!$A$78,0,IF('CLAIM FORM'!$M$7="R&amp;D",0,IF(E3684="",LIST!$A$75,IF(F3684=LIST!$F$30,0,IFERROR(((VLOOKUP(E3684,'TRAINING CODE'!B:D,3,FALSE)*MIN(D3684,8))),LIST!$A$76)))))))</f>
        <v/>
      </c>
      <c r="L3684" s="183" t="str">
        <f>IF(B3684="","",IF('CLAIM FORM'!$M$7="",LIST!$A$77,IFERROR(VLOOKUP(B3684,'PHR (Project Hourly Rate)'!B:G,6,FALSE),LIST!$A$78)))</f>
        <v/>
      </c>
    </row>
    <row r="3685" spans="1:12" ht="36" customHeight="1">
      <c r="A3685" s="184">
        <v>3683</v>
      </c>
      <c r="B3685" s="46"/>
      <c r="C3685" s="47"/>
      <c r="D3685" s="48"/>
      <c r="E3685" s="49"/>
      <c r="F3685" s="49"/>
      <c r="G3685" s="41" t="str">
        <f>IF(C3685="","",VLOOKUP(WEEKDAY(C3685),LIST!$A$15:$B$21,2,FALSE))</f>
        <v/>
      </c>
      <c r="H3685" s="42" t="str">
        <f>IF(B3685="","",IF(L3685=LIST!$A$80,LIST!$A$78,IF(L3685=LIST!$A$81,LIST!$A$78,IF(L3685=LIST!$A$82,LIST!$A$78,IF(IFERROR(VLOOKUP(B3685,'PHR (Project Hourly Rate)'!B:G,6,FALSE),LIST!$A$78)=0,LIST!$A$79,L3685)))))</f>
        <v/>
      </c>
      <c r="I3685" s="42" t="str">
        <f>IF(B3685="","",IF(L3685=LIST!$A$75,"",IF(K3685=LIST!$A$76,LIST!$A$76,IF(L3685=LIST!$A$77,"",IF(L3685=LIST!$A$78,"",IF(L3685=LIST!$A$80,"",IF(L3685=LIST!$A$72,"",IF(L3685=LIST!$A$73,"",IF(L3685=LIST!$A$81,"",IF(L3685=LIST!$A$82,"",IF(L3685=LIST!$A$79,"",IF(K3685=LIST!$A$75,LIST!$A$75,ROUND(J3685*L3685,2)))))))))))))</f>
        <v/>
      </c>
      <c r="J3685" s="43">
        <f>IF(D3685="",0,IF(K3685=LIST!$A$75,0,IF(K3685=LIST!$A$76,0,IF(K3685=LIST!$A$77,0,IF(K3685=LIST!$A$78,0,(MIN(D3685,8)-K3685))))))</f>
        <v>0</v>
      </c>
      <c r="K3685" s="185" t="str">
        <f>IF(D3685="","",IF('CLAIM FORM'!$M$7="",0,IF(L3685=LIST!$A$78,0,IF('CLAIM FORM'!$M$7="R&amp;D",0,IF(E3685="",LIST!$A$75,IF(F3685=LIST!$F$30,0,IFERROR(((VLOOKUP(E3685,'TRAINING CODE'!B:D,3,FALSE)*MIN(D3685,8))),LIST!$A$76)))))))</f>
        <v/>
      </c>
      <c r="L3685" s="183" t="str">
        <f>IF(B3685="","",IF('CLAIM FORM'!$M$7="",LIST!$A$77,IFERROR(VLOOKUP(B3685,'PHR (Project Hourly Rate)'!B:G,6,FALSE),LIST!$A$78)))</f>
        <v/>
      </c>
    </row>
    <row r="3686" spans="1:12" ht="36" customHeight="1">
      <c r="A3686" s="184">
        <v>3684</v>
      </c>
      <c r="B3686" s="46"/>
      <c r="C3686" s="47"/>
      <c r="D3686" s="48"/>
      <c r="E3686" s="49"/>
      <c r="F3686" s="49"/>
      <c r="G3686" s="41" t="str">
        <f>IF(C3686="","",VLOOKUP(WEEKDAY(C3686),LIST!$A$15:$B$21,2,FALSE))</f>
        <v/>
      </c>
      <c r="H3686" s="42" t="str">
        <f>IF(B3686="","",IF(L3686=LIST!$A$80,LIST!$A$78,IF(L3686=LIST!$A$81,LIST!$A$78,IF(L3686=LIST!$A$82,LIST!$A$78,IF(IFERROR(VLOOKUP(B3686,'PHR (Project Hourly Rate)'!B:G,6,FALSE),LIST!$A$78)=0,LIST!$A$79,L3686)))))</f>
        <v/>
      </c>
      <c r="I3686" s="42" t="str">
        <f>IF(B3686="","",IF(L3686=LIST!$A$75,"",IF(K3686=LIST!$A$76,LIST!$A$76,IF(L3686=LIST!$A$77,"",IF(L3686=LIST!$A$78,"",IF(L3686=LIST!$A$80,"",IF(L3686=LIST!$A$72,"",IF(L3686=LIST!$A$73,"",IF(L3686=LIST!$A$81,"",IF(L3686=LIST!$A$82,"",IF(L3686=LIST!$A$79,"",IF(K3686=LIST!$A$75,LIST!$A$75,ROUND(J3686*L3686,2)))))))))))))</f>
        <v/>
      </c>
      <c r="J3686" s="43">
        <f>IF(D3686="",0,IF(K3686=LIST!$A$75,0,IF(K3686=LIST!$A$76,0,IF(K3686=LIST!$A$77,0,IF(K3686=LIST!$A$78,0,(MIN(D3686,8)-K3686))))))</f>
        <v>0</v>
      </c>
      <c r="K3686" s="185" t="str">
        <f>IF(D3686="","",IF('CLAIM FORM'!$M$7="",0,IF(L3686=LIST!$A$78,0,IF('CLAIM FORM'!$M$7="R&amp;D",0,IF(E3686="",LIST!$A$75,IF(F3686=LIST!$F$30,0,IFERROR(((VLOOKUP(E3686,'TRAINING CODE'!B:D,3,FALSE)*MIN(D3686,8))),LIST!$A$76)))))))</f>
        <v/>
      </c>
      <c r="L3686" s="183" t="str">
        <f>IF(B3686="","",IF('CLAIM FORM'!$M$7="",LIST!$A$77,IFERROR(VLOOKUP(B3686,'PHR (Project Hourly Rate)'!B:G,6,FALSE),LIST!$A$78)))</f>
        <v/>
      </c>
    </row>
    <row r="3687" spans="1:12" ht="36" customHeight="1">
      <c r="A3687" s="184">
        <v>3685</v>
      </c>
      <c r="B3687" s="46"/>
      <c r="C3687" s="47"/>
      <c r="D3687" s="48"/>
      <c r="E3687" s="49"/>
      <c r="F3687" s="49"/>
      <c r="G3687" s="41" t="str">
        <f>IF(C3687="","",VLOOKUP(WEEKDAY(C3687),LIST!$A$15:$B$21,2,FALSE))</f>
        <v/>
      </c>
      <c r="H3687" s="42" t="str">
        <f>IF(B3687="","",IF(L3687=LIST!$A$80,LIST!$A$78,IF(L3687=LIST!$A$81,LIST!$A$78,IF(L3687=LIST!$A$82,LIST!$A$78,IF(IFERROR(VLOOKUP(B3687,'PHR (Project Hourly Rate)'!B:G,6,FALSE),LIST!$A$78)=0,LIST!$A$79,L3687)))))</f>
        <v/>
      </c>
      <c r="I3687" s="42" t="str">
        <f>IF(B3687="","",IF(L3687=LIST!$A$75,"",IF(K3687=LIST!$A$76,LIST!$A$76,IF(L3687=LIST!$A$77,"",IF(L3687=LIST!$A$78,"",IF(L3687=LIST!$A$80,"",IF(L3687=LIST!$A$72,"",IF(L3687=LIST!$A$73,"",IF(L3687=LIST!$A$81,"",IF(L3687=LIST!$A$82,"",IF(L3687=LIST!$A$79,"",IF(K3687=LIST!$A$75,LIST!$A$75,ROUND(J3687*L3687,2)))))))))))))</f>
        <v/>
      </c>
      <c r="J3687" s="43">
        <f>IF(D3687="",0,IF(K3687=LIST!$A$75,0,IF(K3687=LIST!$A$76,0,IF(K3687=LIST!$A$77,0,IF(K3687=LIST!$A$78,0,(MIN(D3687,8)-K3687))))))</f>
        <v>0</v>
      </c>
      <c r="K3687" s="185" t="str">
        <f>IF(D3687="","",IF('CLAIM FORM'!$M$7="",0,IF(L3687=LIST!$A$78,0,IF('CLAIM FORM'!$M$7="R&amp;D",0,IF(E3687="",LIST!$A$75,IF(F3687=LIST!$F$30,0,IFERROR(((VLOOKUP(E3687,'TRAINING CODE'!B:D,3,FALSE)*MIN(D3687,8))),LIST!$A$76)))))))</f>
        <v/>
      </c>
      <c r="L3687" s="183" t="str">
        <f>IF(B3687="","",IF('CLAIM FORM'!$M$7="",LIST!$A$77,IFERROR(VLOOKUP(B3687,'PHR (Project Hourly Rate)'!B:G,6,FALSE),LIST!$A$78)))</f>
        <v/>
      </c>
    </row>
    <row r="3688" spans="1:12" ht="36" customHeight="1">
      <c r="A3688" s="184">
        <v>3686</v>
      </c>
      <c r="B3688" s="46"/>
      <c r="C3688" s="47"/>
      <c r="D3688" s="48"/>
      <c r="E3688" s="49"/>
      <c r="F3688" s="49"/>
      <c r="G3688" s="41" t="str">
        <f>IF(C3688="","",VLOOKUP(WEEKDAY(C3688),LIST!$A$15:$B$21,2,FALSE))</f>
        <v/>
      </c>
      <c r="H3688" s="42" t="str">
        <f>IF(B3688="","",IF(L3688=LIST!$A$80,LIST!$A$78,IF(L3688=LIST!$A$81,LIST!$A$78,IF(L3688=LIST!$A$82,LIST!$A$78,IF(IFERROR(VLOOKUP(B3688,'PHR (Project Hourly Rate)'!B:G,6,FALSE),LIST!$A$78)=0,LIST!$A$79,L3688)))))</f>
        <v/>
      </c>
      <c r="I3688" s="42" t="str">
        <f>IF(B3688="","",IF(L3688=LIST!$A$75,"",IF(K3688=LIST!$A$76,LIST!$A$76,IF(L3688=LIST!$A$77,"",IF(L3688=LIST!$A$78,"",IF(L3688=LIST!$A$80,"",IF(L3688=LIST!$A$72,"",IF(L3688=LIST!$A$73,"",IF(L3688=LIST!$A$81,"",IF(L3688=LIST!$A$82,"",IF(L3688=LIST!$A$79,"",IF(K3688=LIST!$A$75,LIST!$A$75,ROUND(J3688*L3688,2)))))))))))))</f>
        <v/>
      </c>
      <c r="J3688" s="43">
        <f>IF(D3688="",0,IF(K3688=LIST!$A$75,0,IF(K3688=LIST!$A$76,0,IF(K3688=LIST!$A$77,0,IF(K3688=LIST!$A$78,0,(MIN(D3688,8)-K3688))))))</f>
        <v>0</v>
      </c>
      <c r="K3688" s="185" t="str">
        <f>IF(D3688="","",IF('CLAIM FORM'!$M$7="",0,IF(L3688=LIST!$A$78,0,IF('CLAIM FORM'!$M$7="R&amp;D",0,IF(E3688="",LIST!$A$75,IF(F3688=LIST!$F$30,0,IFERROR(((VLOOKUP(E3688,'TRAINING CODE'!B:D,3,FALSE)*MIN(D3688,8))),LIST!$A$76)))))))</f>
        <v/>
      </c>
      <c r="L3688" s="183" t="str">
        <f>IF(B3688="","",IF('CLAIM FORM'!$M$7="",LIST!$A$77,IFERROR(VLOOKUP(B3688,'PHR (Project Hourly Rate)'!B:G,6,FALSE),LIST!$A$78)))</f>
        <v/>
      </c>
    </row>
    <row r="3689" spans="1:12" ht="36" customHeight="1">
      <c r="A3689" s="184">
        <v>3687</v>
      </c>
      <c r="B3689" s="46"/>
      <c r="C3689" s="47"/>
      <c r="D3689" s="48"/>
      <c r="E3689" s="49"/>
      <c r="F3689" s="49"/>
      <c r="G3689" s="41" t="str">
        <f>IF(C3689="","",VLOOKUP(WEEKDAY(C3689),LIST!$A$15:$B$21,2,FALSE))</f>
        <v/>
      </c>
      <c r="H3689" s="42" t="str">
        <f>IF(B3689="","",IF(L3689=LIST!$A$80,LIST!$A$78,IF(L3689=LIST!$A$81,LIST!$A$78,IF(L3689=LIST!$A$82,LIST!$A$78,IF(IFERROR(VLOOKUP(B3689,'PHR (Project Hourly Rate)'!B:G,6,FALSE),LIST!$A$78)=0,LIST!$A$79,L3689)))))</f>
        <v/>
      </c>
      <c r="I3689" s="42" t="str">
        <f>IF(B3689="","",IF(L3689=LIST!$A$75,"",IF(K3689=LIST!$A$76,LIST!$A$76,IF(L3689=LIST!$A$77,"",IF(L3689=LIST!$A$78,"",IF(L3689=LIST!$A$80,"",IF(L3689=LIST!$A$72,"",IF(L3689=LIST!$A$73,"",IF(L3689=LIST!$A$81,"",IF(L3689=LIST!$A$82,"",IF(L3689=LIST!$A$79,"",IF(K3689=LIST!$A$75,LIST!$A$75,ROUND(J3689*L3689,2)))))))))))))</f>
        <v/>
      </c>
      <c r="J3689" s="43">
        <f>IF(D3689="",0,IF(K3689=LIST!$A$75,0,IF(K3689=LIST!$A$76,0,IF(K3689=LIST!$A$77,0,IF(K3689=LIST!$A$78,0,(MIN(D3689,8)-K3689))))))</f>
        <v>0</v>
      </c>
      <c r="K3689" s="185" t="str">
        <f>IF(D3689="","",IF('CLAIM FORM'!$M$7="",0,IF(L3689=LIST!$A$78,0,IF('CLAIM FORM'!$M$7="R&amp;D",0,IF(E3689="",LIST!$A$75,IF(F3689=LIST!$F$30,0,IFERROR(((VLOOKUP(E3689,'TRAINING CODE'!B:D,3,FALSE)*MIN(D3689,8))),LIST!$A$76)))))))</f>
        <v/>
      </c>
      <c r="L3689" s="183" t="str">
        <f>IF(B3689="","",IF('CLAIM FORM'!$M$7="",LIST!$A$77,IFERROR(VLOOKUP(B3689,'PHR (Project Hourly Rate)'!B:G,6,FALSE),LIST!$A$78)))</f>
        <v/>
      </c>
    </row>
    <row r="3690" spans="1:12" ht="36" customHeight="1">
      <c r="A3690" s="184">
        <v>3688</v>
      </c>
      <c r="B3690" s="46"/>
      <c r="C3690" s="47"/>
      <c r="D3690" s="48"/>
      <c r="E3690" s="49"/>
      <c r="F3690" s="49"/>
      <c r="G3690" s="41" t="str">
        <f>IF(C3690="","",VLOOKUP(WEEKDAY(C3690),LIST!$A$15:$B$21,2,FALSE))</f>
        <v/>
      </c>
      <c r="H3690" s="42" t="str">
        <f>IF(B3690="","",IF(L3690=LIST!$A$80,LIST!$A$78,IF(L3690=LIST!$A$81,LIST!$A$78,IF(L3690=LIST!$A$82,LIST!$A$78,IF(IFERROR(VLOOKUP(B3690,'PHR (Project Hourly Rate)'!B:G,6,FALSE),LIST!$A$78)=0,LIST!$A$79,L3690)))))</f>
        <v/>
      </c>
      <c r="I3690" s="42" t="str">
        <f>IF(B3690="","",IF(L3690=LIST!$A$75,"",IF(K3690=LIST!$A$76,LIST!$A$76,IF(L3690=LIST!$A$77,"",IF(L3690=LIST!$A$78,"",IF(L3690=LIST!$A$80,"",IF(L3690=LIST!$A$72,"",IF(L3690=LIST!$A$73,"",IF(L3690=LIST!$A$81,"",IF(L3690=LIST!$A$82,"",IF(L3690=LIST!$A$79,"",IF(K3690=LIST!$A$75,LIST!$A$75,ROUND(J3690*L3690,2)))))))))))))</f>
        <v/>
      </c>
      <c r="J3690" s="43">
        <f>IF(D3690="",0,IF(K3690=LIST!$A$75,0,IF(K3690=LIST!$A$76,0,IF(K3690=LIST!$A$77,0,IF(K3690=LIST!$A$78,0,(MIN(D3690,8)-K3690))))))</f>
        <v>0</v>
      </c>
      <c r="K3690" s="185" t="str">
        <f>IF(D3690="","",IF('CLAIM FORM'!$M$7="",0,IF(L3690=LIST!$A$78,0,IF('CLAIM FORM'!$M$7="R&amp;D",0,IF(E3690="",LIST!$A$75,IF(F3690=LIST!$F$30,0,IFERROR(((VLOOKUP(E3690,'TRAINING CODE'!B:D,3,FALSE)*MIN(D3690,8))),LIST!$A$76)))))))</f>
        <v/>
      </c>
      <c r="L3690" s="183" t="str">
        <f>IF(B3690="","",IF('CLAIM FORM'!$M$7="",LIST!$A$77,IFERROR(VLOOKUP(B3690,'PHR (Project Hourly Rate)'!B:G,6,FALSE),LIST!$A$78)))</f>
        <v/>
      </c>
    </row>
    <row r="3691" spans="1:12" ht="36" customHeight="1">
      <c r="A3691" s="184">
        <v>3689</v>
      </c>
      <c r="B3691" s="46"/>
      <c r="C3691" s="47"/>
      <c r="D3691" s="48"/>
      <c r="E3691" s="49"/>
      <c r="F3691" s="49"/>
      <c r="G3691" s="41" t="str">
        <f>IF(C3691="","",VLOOKUP(WEEKDAY(C3691),LIST!$A$15:$B$21,2,FALSE))</f>
        <v/>
      </c>
      <c r="H3691" s="42" t="str">
        <f>IF(B3691="","",IF(L3691=LIST!$A$80,LIST!$A$78,IF(L3691=LIST!$A$81,LIST!$A$78,IF(L3691=LIST!$A$82,LIST!$A$78,IF(IFERROR(VLOOKUP(B3691,'PHR (Project Hourly Rate)'!B:G,6,FALSE),LIST!$A$78)=0,LIST!$A$79,L3691)))))</f>
        <v/>
      </c>
      <c r="I3691" s="42" t="str">
        <f>IF(B3691="","",IF(L3691=LIST!$A$75,"",IF(K3691=LIST!$A$76,LIST!$A$76,IF(L3691=LIST!$A$77,"",IF(L3691=LIST!$A$78,"",IF(L3691=LIST!$A$80,"",IF(L3691=LIST!$A$72,"",IF(L3691=LIST!$A$73,"",IF(L3691=LIST!$A$81,"",IF(L3691=LIST!$A$82,"",IF(L3691=LIST!$A$79,"",IF(K3691=LIST!$A$75,LIST!$A$75,ROUND(J3691*L3691,2)))))))))))))</f>
        <v/>
      </c>
      <c r="J3691" s="43">
        <f>IF(D3691="",0,IF(K3691=LIST!$A$75,0,IF(K3691=LIST!$A$76,0,IF(K3691=LIST!$A$77,0,IF(K3691=LIST!$A$78,0,(MIN(D3691,8)-K3691))))))</f>
        <v>0</v>
      </c>
      <c r="K3691" s="185" t="str">
        <f>IF(D3691="","",IF('CLAIM FORM'!$M$7="",0,IF(L3691=LIST!$A$78,0,IF('CLAIM FORM'!$M$7="R&amp;D",0,IF(E3691="",LIST!$A$75,IF(F3691=LIST!$F$30,0,IFERROR(((VLOOKUP(E3691,'TRAINING CODE'!B:D,3,FALSE)*MIN(D3691,8))),LIST!$A$76)))))))</f>
        <v/>
      </c>
      <c r="L3691" s="183" t="str">
        <f>IF(B3691="","",IF('CLAIM FORM'!$M$7="",LIST!$A$77,IFERROR(VLOOKUP(B3691,'PHR (Project Hourly Rate)'!B:G,6,FALSE),LIST!$A$78)))</f>
        <v/>
      </c>
    </row>
    <row r="3692" spans="1:12" ht="36" customHeight="1">
      <c r="A3692" s="184">
        <v>3690</v>
      </c>
      <c r="B3692" s="46"/>
      <c r="C3692" s="47"/>
      <c r="D3692" s="48"/>
      <c r="E3692" s="49"/>
      <c r="F3692" s="49"/>
      <c r="G3692" s="41" t="str">
        <f>IF(C3692="","",VLOOKUP(WEEKDAY(C3692),LIST!$A$15:$B$21,2,FALSE))</f>
        <v/>
      </c>
      <c r="H3692" s="42" t="str">
        <f>IF(B3692="","",IF(L3692=LIST!$A$80,LIST!$A$78,IF(L3692=LIST!$A$81,LIST!$A$78,IF(L3692=LIST!$A$82,LIST!$A$78,IF(IFERROR(VLOOKUP(B3692,'PHR (Project Hourly Rate)'!B:G,6,FALSE),LIST!$A$78)=0,LIST!$A$79,L3692)))))</f>
        <v/>
      </c>
      <c r="I3692" s="42" t="str">
        <f>IF(B3692="","",IF(L3692=LIST!$A$75,"",IF(K3692=LIST!$A$76,LIST!$A$76,IF(L3692=LIST!$A$77,"",IF(L3692=LIST!$A$78,"",IF(L3692=LIST!$A$80,"",IF(L3692=LIST!$A$72,"",IF(L3692=LIST!$A$73,"",IF(L3692=LIST!$A$81,"",IF(L3692=LIST!$A$82,"",IF(L3692=LIST!$A$79,"",IF(K3692=LIST!$A$75,LIST!$A$75,ROUND(J3692*L3692,2)))))))))))))</f>
        <v/>
      </c>
      <c r="J3692" s="43">
        <f>IF(D3692="",0,IF(K3692=LIST!$A$75,0,IF(K3692=LIST!$A$76,0,IF(K3692=LIST!$A$77,0,IF(K3692=LIST!$A$78,0,(MIN(D3692,8)-K3692))))))</f>
        <v>0</v>
      </c>
      <c r="K3692" s="185" t="str">
        <f>IF(D3692="","",IF('CLAIM FORM'!$M$7="",0,IF(L3692=LIST!$A$78,0,IF('CLAIM FORM'!$M$7="R&amp;D",0,IF(E3692="",LIST!$A$75,IF(F3692=LIST!$F$30,0,IFERROR(((VLOOKUP(E3692,'TRAINING CODE'!B:D,3,FALSE)*MIN(D3692,8))),LIST!$A$76)))))))</f>
        <v/>
      </c>
      <c r="L3692" s="183" t="str">
        <f>IF(B3692="","",IF('CLAIM FORM'!$M$7="",LIST!$A$77,IFERROR(VLOOKUP(B3692,'PHR (Project Hourly Rate)'!B:G,6,FALSE),LIST!$A$78)))</f>
        <v/>
      </c>
    </row>
    <row r="3693" spans="1:12" ht="36" customHeight="1">
      <c r="A3693" s="184">
        <v>3691</v>
      </c>
      <c r="B3693" s="46"/>
      <c r="C3693" s="47"/>
      <c r="D3693" s="48"/>
      <c r="E3693" s="49"/>
      <c r="F3693" s="49"/>
      <c r="G3693" s="41" t="str">
        <f>IF(C3693="","",VLOOKUP(WEEKDAY(C3693),LIST!$A$15:$B$21,2,FALSE))</f>
        <v/>
      </c>
      <c r="H3693" s="42" t="str">
        <f>IF(B3693="","",IF(L3693=LIST!$A$80,LIST!$A$78,IF(L3693=LIST!$A$81,LIST!$A$78,IF(L3693=LIST!$A$82,LIST!$A$78,IF(IFERROR(VLOOKUP(B3693,'PHR (Project Hourly Rate)'!B:G,6,FALSE),LIST!$A$78)=0,LIST!$A$79,L3693)))))</f>
        <v/>
      </c>
      <c r="I3693" s="42" t="str">
        <f>IF(B3693="","",IF(L3693=LIST!$A$75,"",IF(K3693=LIST!$A$76,LIST!$A$76,IF(L3693=LIST!$A$77,"",IF(L3693=LIST!$A$78,"",IF(L3693=LIST!$A$80,"",IF(L3693=LIST!$A$72,"",IF(L3693=LIST!$A$73,"",IF(L3693=LIST!$A$81,"",IF(L3693=LIST!$A$82,"",IF(L3693=LIST!$A$79,"",IF(K3693=LIST!$A$75,LIST!$A$75,ROUND(J3693*L3693,2)))))))))))))</f>
        <v/>
      </c>
      <c r="J3693" s="43">
        <f>IF(D3693="",0,IF(K3693=LIST!$A$75,0,IF(K3693=LIST!$A$76,0,IF(K3693=LIST!$A$77,0,IF(K3693=LIST!$A$78,0,(MIN(D3693,8)-K3693))))))</f>
        <v>0</v>
      </c>
      <c r="K3693" s="185" t="str">
        <f>IF(D3693="","",IF('CLAIM FORM'!$M$7="",0,IF(L3693=LIST!$A$78,0,IF('CLAIM FORM'!$M$7="R&amp;D",0,IF(E3693="",LIST!$A$75,IF(F3693=LIST!$F$30,0,IFERROR(((VLOOKUP(E3693,'TRAINING CODE'!B:D,3,FALSE)*MIN(D3693,8))),LIST!$A$76)))))))</f>
        <v/>
      </c>
      <c r="L3693" s="183" t="str">
        <f>IF(B3693="","",IF('CLAIM FORM'!$M$7="",LIST!$A$77,IFERROR(VLOOKUP(B3693,'PHR (Project Hourly Rate)'!B:G,6,FALSE),LIST!$A$78)))</f>
        <v/>
      </c>
    </row>
    <row r="3694" spans="1:12" ht="36" customHeight="1">
      <c r="A3694" s="184">
        <v>3692</v>
      </c>
      <c r="B3694" s="46"/>
      <c r="C3694" s="47"/>
      <c r="D3694" s="48"/>
      <c r="E3694" s="49"/>
      <c r="F3694" s="49"/>
      <c r="G3694" s="41" t="str">
        <f>IF(C3694="","",VLOOKUP(WEEKDAY(C3694),LIST!$A$15:$B$21,2,FALSE))</f>
        <v/>
      </c>
      <c r="H3694" s="42" t="str">
        <f>IF(B3694="","",IF(L3694=LIST!$A$80,LIST!$A$78,IF(L3694=LIST!$A$81,LIST!$A$78,IF(L3694=LIST!$A$82,LIST!$A$78,IF(IFERROR(VLOOKUP(B3694,'PHR (Project Hourly Rate)'!B:G,6,FALSE),LIST!$A$78)=0,LIST!$A$79,L3694)))))</f>
        <v/>
      </c>
      <c r="I3694" s="42" t="str">
        <f>IF(B3694="","",IF(L3694=LIST!$A$75,"",IF(K3694=LIST!$A$76,LIST!$A$76,IF(L3694=LIST!$A$77,"",IF(L3694=LIST!$A$78,"",IF(L3694=LIST!$A$80,"",IF(L3694=LIST!$A$72,"",IF(L3694=LIST!$A$73,"",IF(L3694=LIST!$A$81,"",IF(L3694=LIST!$A$82,"",IF(L3694=LIST!$A$79,"",IF(K3694=LIST!$A$75,LIST!$A$75,ROUND(J3694*L3694,2)))))))))))))</f>
        <v/>
      </c>
      <c r="J3694" s="43">
        <f>IF(D3694="",0,IF(K3694=LIST!$A$75,0,IF(K3694=LIST!$A$76,0,IF(K3694=LIST!$A$77,0,IF(K3694=LIST!$A$78,0,(MIN(D3694,8)-K3694))))))</f>
        <v>0</v>
      </c>
      <c r="K3694" s="185" t="str">
        <f>IF(D3694="","",IF('CLAIM FORM'!$M$7="",0,IF(L3694=LIST!$A$78,0,IF('CLAIM FORM'!$M$7="R&amp;D",0,IF(E3694="",LIST!$A$75,IF(F3694=LIST!$F$30,0,IFERROR(((VLOOKUP(E3694,'TRAINING CODE'!B:D,3,FALSE)*MIN(D3694,8))),LIST!$A$76)))))))</f>
        <v/>
      </c>
      <c r="L3694" s="183" t="str">
        <f>IF(B3694="","",IF('CLAIM FORM'!$M$7="",LIST!$A$77,IFERROR(VLOOKUP(B3694,'PHR (Project Hourly Rate)'!B:G,6,FALSE),LIST!$A$78)))</f>
        <v/>
      </c>
    </row>
    <row r="3695" spans="1:12" ht="36" customHeight="1">
      <c r="A3695" s="184">
        <v>3693</v>
      </c>
      <c r="B3695" s="46"/>
      <c r="C3695" s="47"/>
      <c r="D3695" s="48"/>
      <c r="E3695" s="49"/>
      <c r="F3695" s="49"/>
      <c r="G3695" s="41" t="str">
        <f>IF(C3695="","",VLOOKUP(WEEKDAY(C3695),LIST!$A$15:$B$21,2,FALSE))</f>
        <v/>
      </c>
      <c r="H3695" s="42" t="str">
        <f>IF(B3695="","",IF(L3695=LIST!$A$80,LIST!$A$78,IF(L3695=LIST!$A$81,LIST!$A$78,IF(L3695=LIST!$A$82,LIST!$A$78,IF(IFERROR(VLOOKUP(B3695,'PHR (Project Hourly Rate)'!B:G,6,FALSE),LIST!$A$78)=0,LIST!$A$79,L3695)))))</f>
        <v/>
      </c>
      <c r="I3695" s="42" t="str">
        <f>IF(B3695="","",IF(L3695=LIST!$A$75,"",IF(K3695=LIST!$A$76,LIST!$A$76,IF(L3695=LIST!$A$77,"",IF(L3695=LIST!$A$78,"",IF(L3695=LIST!$A$80,"",IF(L3695=LIST!$A$72,"",IF(L3695=LIST!$A$73,"",IF(L3695=LIST!$A$81,"",IF(L3695=LIST!$A$82,"",IF(L3695=LIST!$A$79,"",IF(K3695=LIST!$A$75,LIST!$A$75,ROUND(J3695*L3695,2)))))))))))))</f>
        <v/>
      </c>
      <c r="J3695" s="43">
        <f>IF(D3695="",0,IF(K3695=LIST!$A$75,0,IF(K3695=LIST!$A$76,0,IF(K3695=LIST!$A$77,0,IF(K3695=LIST!$A$78,0,(MIN(D3695,8)-K3695))))))</f>
        <v>0</v>
      </c>
      <c r="K3695" s="185" t="str">
        <f>IF(D3695="","",IF('CLAIM FORM'!$M$7="",0,IF(L3695=LIST!$A$78,0,IF('CLAIM FORM'!$M$7="R&amp;D",0,IF(E3695="",LIST!$A$75,IF(F3695=LIST!$F$30,0,IFERROR(((VLOOKUP(E3695,'TRAINING CODE'!B:D,3,FALSE)*MIN(D3695,8))),LIST!$A$76)))))))</f>
        <v/>
      </c>
      <c r="L3695" s="183" t="str">
        <f>IF(B3695="","",IF('CLAIM FORM'!$M$7="",LIST!$A$77,IFERROR(VLOOKUP(B3695,'PHR (Project Hourly Rate)'!B:G,6,FALSE),LIST!$A$78)))</f>
        <v/>
      </c>
    </row>
    <row r="3696" spans="1:12" ht="36" customHeight="1">
      <c r="A3696" s="184">
        <v>3694</v>
      </c>
      <c r="B3696" s="46"/>
      <c r="C3696" s="47"/>
      <c r="D3696" s="48"/>
      <c r="E3696" s="49"/>
      <c r="F3696" s="49"/>
      <c r="G3696" s="41" t="str">
        <f>IF(C3696="","",VLOOKUP(WEEKDAY(C3696),LIST!$A$15:$B$21,2,FALSE))</f>
        <v/>
      </c>
      <c r="H3696" s="42" t="str">
        <f>IF(B3696="","",IF(L3696=LIST!$A$80,LIST!$A$78,IF(L3696=LIST!$A$81,LIST!$A$78,IF(L3696=LIST!$A$82,LIST!$A$78,IF(IFERROR(VLOOKUP(B3696,'PHR (Project Hourly Rate)'!B:G,6,FALSE),LIST!$A$78)=0,LIST!$A$79,L3696)))))</f>
        <v/>
      </c>
      <c r="I3696" s="42" t="str">
        <f>IF(B3696="","",IF(L3696=LIST!$A$75,"",IF(K3696=LIST!$A$76,LIST!$A$76,IF(L3696=LIST!$A$77,"",IF(L3696=LIST!$A$78,"",IF(L3696=LIST!$A$80,"",IF(L3696=LIST!$A$72,"",IF(L3696=LIST!$A$73,"",IF(L3696=LIST!$A$81,"",IF(L3696=LIST!$A$82,"",IF(L3696=LIST!$A$79,"",IF(K3696=LIST!$A$75,LIST!$A$75,ROUND(J3696*L3696,2)))))))))))))</f>
        <v/>
      </c>
      <c r="J3696" s="43">
        <f>IF(D3696="",0,IF(K3696=LIST!$A$75,0,IF(K3696=LIST!$A$76,0,IF(K3696=LIST!$A$77,0,IF(K3696=LIST!$A$78,0,(MIN(D3696,8)-K3696))))))</f>
        <v>0</v>
      </c>
      <c r="K3696" s="185" t="str">
        <f>IF(D3696="","",IF('CLAIM FORM'!$M$7="",0,IF(L3696=LIST!$A$78,0,IF('CLAIM FORM'!$M$7="R&amp;D",0,IF(E3696="",LIST!$A$75,IF(F3696=LIST!$F$30,0,IFERROR(((VLOOKUP(E3696,'TRAINING CODE'!B:D,3,FALSE)*MIN(D3696,8))),LIST!$A$76)))))))</f>
        <v/>
      </c>
      <c r="L3696" s="183" t="str">
        <f>IF(B3696="","",IF('CLAIM FORM'!$M$7="",LIST!$A$77,IFERROR(VLOOKUP(B3696,'PHR (Project Hourly Rate)'!B:G,6,FALSE),LIST!$A$78)))</f>
        <v/>
      </c>
    </row>
    <row r="3697" spans="1:12" ht="36" customHeight="1">
      <c r="A3697" s="184">
        <v>3695</v>
      </c>
      <c r="B3697" s="46"/>
      <c r="C3697" s="47"/>
      <c r="D3697" s="48"/>
      <c r="E3697" s="49"/>
      <c r="F3697" s="49"/>
      <c r="G3697" s="41" t="str">
        <f>IF(C3697="","",VLOOKUP(WEEKDAY(C3697),LIST!$A$15:$B$21,2,FALSE))</f>
        <v/>
      </c>
      <c r="H3697" s="42" t="str">
        <f>IF(B3697="","",IF(L3697=LIST!$A$80,LIST!$A$78,IF(L3697=LIST!$A$81,LIST!$A$78,IF(L3697=LIST!$A$82,LIST!$A$78,IF(IFERROR(VLOOKUP(B3697,'PHR (Project Hourly Rate)'!B:G,6,FALSE),LIST!$A$78)=0,LIST!$A$79,L3697)))))</f>
        <v/>
      </c>
      <c r="I3697" s="42" t="str">
        <f>IF(B3697="","",IF(L3697=LIST!$A$75,"",IF(K3697=LIST!$A$76,LIST!$A$76,IF(L3697=LIST!$A$77,"",IF(L3697=LIST!$A$78,"",IF(L3697=LIST!$A$80,"",IF(L3697=LIST!$A$72,"",IF(L3697=LIST!$A$73,"",IF(L3697=LIST!$A$81,"",IF(L3697=LIST!$A$82,"",IF(L3697=LIST!$A$79,"",IF(K3697=LIST!$A$75,LIST!$A$75,ROUND(J3697*L3697,2)))))))))))))</f>
        <v/>
      </c>
      <c r="J3697" s="43">
        <f>IF(D3697="",0,IF(K3697=LIST!$A$75,0,IF(K3697=LIST!$A$76,0,IF(K3697=LIST!$A$77,0,IF(K3697=LIST!$A$78,0,(MIN(D3697,8)-K3697))))))</f>
        <v>0</v>
      </c>
      <c r="K3697" s="185" t="str">
        <f>IF(D3697="","",IF('CLAIM FORM'!$M$7="",0,IF(L3697=LIST!$A$78,0,IF('CLAIM FORM'!$M$7="R&amp;D",0,IF(E3697="",LIST!$A$75,IF(F3697=LIST!$F$30,0,IFERROR(((VLOOKUP(E3697,'TRAINING CODE'!B:D,3,FALSE)*MIN(D3697,8))),LIST!$A$76)))))))</f>
        <v/>
      </c>
      <c r="L3697" s="183" t="str">
        <f>IF(B3697="","",IF('CLAIM FORM'!$M$7="",LIST!$A$77,IFERROR(VLOOKUP(B3697,'PHR (Project Hourly Rate)'!B:G,6,FALSE),LIST!$A$78)))</f>
        <v/>
      </c>
    </row>
    <row r="3698" spans="1:12" ht="36" customHeight="1">
      <c r="A3698" s="184">
        <v>3696</v>
      </c>
      <c r="B3698" s="46"/>
      <c r="C3698" s="47"/>
      <c r="D3698" s="48"/>
      <c r="E3698" s="49"/>
      <c r="F3698" s="49"/>
      <c r="G3698" s="41" t="str">
        <f>IF(C3698="","",VLOOKUP(WEEKDAY(C3698),LIST!$A$15:$B$21,2,FALSE))</f>
        <v/>
      </c>
      <c r="H3698" s="42" t="str">
        <f>IF(B3698="","",IF(L3698=LIST!$A$80,LIST!$A$78,IF(L3698=LIST!$A$81,LIST!$A$78,IF(L3698=LIST!$A$82,LIST!$A$78,IF(IFERROR(VLOOKUP(B3698,'PHR (Project Hourly Rate)'!B:G,6,FALSE),LIST!$A$78)=0,LIST!$A$79,L3698)))))</f>
        <v/>
      </c>
      <c r="I3698" s="42" t="str">
        <f>IF(B3698="","",IF(L3698=LIST!$A$75,"",IF(K3698=LIST!$A$76,LIST!$A$76,IF(L3698=LIST!$A$77,"",IF(L3698=LIST!$A$78,"",IF(L3698=LIST!$A$80,"",IF(L3698=LIST!$A$72,"",IF(L3698=LIST!$A$73,"",IF(L3698=LIST!$A$81,"",IF(L3698=LIST!$A$82,"",IF(L3698=LIST!$A$79,"",IF(K3698=LIST!$A$75,LIST!$A$75,ROUND(J3698*L3698,2)))))))))))))</f>
        <v/>
      </c>
      <c r="J3698" s="43">
        <f>IF(D3698="",0,IF(K3698=LIST!$A$75,0,IF(K3698=LIST!$A$76,0,IF(K3698=LIST!$A$77,0,IF(K3698=LIST!$A$78,0,(MIN(D3698,8)-K3698))))))</f>
        <v>0</v>
      </c>
      <c r="K3698" s="185" t="str">
        <f>IF(D3698="","",IF('CLAIM FORM'!$M$7="",0,IF(L3698=LIST!$A$78,0,IF('CLAIM FORM'!$M$7="R&amp;D",0,IF(E3698="",LIST!$A$75,IF(F3698=LIST!$F$30,0,IFERROR(((VLOOKUP(E3698,'TRAINING CODE'!B:D,3,FALSE)*MIN(D3698,8))),LIST!$A$76)))))))</f>
        <v/>
      </c>
      <c r="L3698" s="183" t="str">
        <f>IF(B3698="","",IF('CLAIM FORM'!$M$7="",LIST!$A$77,IFERROR(VLOOKUP(B3698,'PHR (Project Hourly Rate)'!B:G,6,FALSE),LIST!$A$78)))</f>
        <v/>
      </c>
    </row>
    <row r="3699" spans="1:12" ht="36" customHeight="1">
      <c r="A3699" s="184">
        <v>3697</v>
      </c>
      <c r="B3699" s="46"/>
      <c r="C3699" s="47"/>
      <c r="D3699" s="48"/>
      <c r="E3699" s="49"/>
      <c r="F3699" s="49"/>
      <c r="G3699" s="41" t="str">
        <f>IF(C3699="","",VLOOKUP(WEEKDAY(C3699),LIST!$A$15:$B$21,2,FALSE))</f>
        <v/>
      </c>
      <c r="H3699" s="42" t="str">
        <f>IF(B3699="","",IF(L3699=LIST!$A$80,LIST!$A$78,IF(L3699=LIST!$A$81,LIST!$A$78,IF(L3699=LIST!$A$82,LIST!$A$78,IF(IFERROR(VLOOKUP(B3699,'PHR (Project Hourly Rate)'!B:G,6,FALSE),LIST!$A$78)=0,LIST!$A$79,L3699)))))</f>
        <v/>
      </c>
      <c r="I3699" s="42" t="str">
        <f>IF(B3699="","",IF(L3699=LIST!$A$75,"",IF(K3699=LIST!$A$76,LIST!$A$76,IF(L3699=LIST!$A$77,"",IF(L3699=LIST!$A$78,"",IF(L3699=LIST!$A$80,"",IF(L3699=LIST!$A$72,"",IF(L3699=LIST!$A$73,"",IF(L3699=LIST!$A$81,"",IF(L3699=LIST!$A$82,"",IF(L3699=LIST!$A$79,"",IF(K3699=LIST!$A$75,LIST!$A$75,ROUND(J3699*L3699,2)))))))))))))</f>
        <v/>
      </c>
      <c r="J3699" s="43">
        <f>IF(D3699="",0,IF(K3699=LIST!$A$75,0,IF(K3699=LIST!$A$76,0,IF(K3699=LIST!$A$77,0,IF(K3699=LIST!$A$78,0,(MIN(D3699,8)-K3699))))))</f>
        <v>0</v>
      </c>
      <c r="K3699" s="185" t="str">
        <f>IF(D3699="","",IF('CLAIM FORM'!$M$7="",0,IF(L3699=LIST!$A$78,0,IF('CLAIM FORM'!$M$7="R&amp;D",0,IF(E3699="",LIST!$A$75,IF(F3699=LIST!$F$30,0,IFERROR(((VLOOKUP(E3699,'TRAINING CODE'!B:D,3,FALSE)*MIN(D3699,8))),LIST!$A$76)))))))</f>
        <v/>
      </c>
      <c r="L3699" s="183" t="str">
        <f>IF(B3699="","",IF('CLAIM FORM'!$M$7="",LIST!$A$77,IFERROR(VLOOKUP(B3699,'PHR (Project Hourly Rate)'!B:G,6,FALSE),LIST!$A$78)))</f>
        <v/>
      </c>
    </row>
    <row r="3700" spans="1:12" ht="36" customHeight="1">
      <c r="A3700" s="184">
        <v>3698</v>
      </c>
      <c r="B3700" s="46"/>
      <c r="C3700" s="47"/>
      <c r="D3700" s="48"/>
      <c r="E3700" s="49"/>
      <c r="F3700" s="49"/>
      <c r="G3700" s="41" t="str">
        <f>IF(C3700="","",VLOOKUP(WEEKDAY(C3700),LIST!$A$15:$B$21,2,FALSE))</f>
        <v/>
      </c>
      <c r="H3700" s="42" t="str">
        <f>IF(B3700="","",IF(L3700=LIST!$A$80,LIST!$A$78,IF(L3700=LIST!$A$81,LIST!$A$78,IF(L3700=LIST!$A$82,LIST!$A$78,IF(IFERROR(VLOOKUP(B3700,'PHR (Project Hourly Rate)'!B:G,6,FALSE),LIST!$A$78)=0,LIST!$A$79,L3700)))))</f>
        <v/>
      </c>
      <c r="I3700" s="42" t="str">
        <f>IF(B3700="","",IF(L3700=LIST!$A$75,"",IF(K3700=LIST!$A$76,LIST!$A$76,IF(L3700=LIST!$A$77,"",IF(L3700=LIST!$A$78,"",IF(L3700=LIST!$A$80,"",IF(L3700=LIST!$A$72,"",IF(L3700=LIST!$A$73,"",IF(L3700=LIST!$A$81,"",IF(L3700=LIST!$A$82,"",IF(L3700=LIST!$A$79,"",IF(K3700=LIST!$A$75,LIST!$A$75,ROUND(J3700*L3700,2)))))))))))))</f>
        <v/>
      </c>
      <c r="J3700" s="43">
        <f>IF(D3700="",0,IF(K3700=LIST!$A$75,0,IF(K3700=LIST!$A$76,0,IF(K3700=LIST!$A$77,0,IF(K3700=LIST!$A$78,0,(MIN(D3700,8)-K3700))))))</f>
        <v>0</v>
      </c>
      <c r="K3700" s="185" t="str">
        <f>IF(D3700="","",IF('CLAIM FORM'!$M$7="",0,IF(L3700=LIST!$A$78,0,IF('CLAIM FORM'!$M$7="R&amp;D",0,IF(E3700="",LIST!$A$75,IF(F3700=LIST!$F$30,0,IFERROR(((VLOOKUP(E3700,'TRAINING CODE'!B:D,3,FALSE)*MIN(D3700,8))),LIST!$A$76)))))))</f>
        <v/>
      </c>
      <c r="L3700" s="183" t="str">
        <f>IF(B3700="","",IF('CLAIM FORM'!$M$7="",LIST!$A$77,IFERROR(VLOOKUP(B3700,'PHR (Project Hourly Rate)'!B:G,6,FALSE),LIST!$A$78)))</f>
        <v/>
      </c>
    </row>
    <row r="3701" spans="1:12" ht="36" customHeight="1">
      <c r="A3701" s="184">
        <v>3699</v>
      </c>
      <c r="B3701" s="46"/>
      <c r="C3701" s="47"/>
      <c r="D3701" s="48"/>
      <c r="E3701" s="49"/>
      <c r="F3701" s="49"/>
      <c r="G3701" s="41" t="str">
        <f>IF(C3701="","",VLOOKUP(WEEKDAY(C3701),LIST!$A$15:$B$21,2,FALSE))</f>
        <v/>
      </c>
      <c r="H3701" s="42" t="str">
        <f>IF(B3701="","",IF(L3701=LIST!$A$80,LIST!$A$78,IF(L3701=LIST!$A$81,LIST!$A$78,IF(L3701=LIST!$A$82,LIST!$A$78,IF(IFERROR(VLOOKUP(B3701,'PHR (Project Hourly Rate)'!B:G,6,FALSE),LIST!$A$78)=0,LIST!$A$79,L3701)))))</f>
        <v/>
      </c>
      <c r="I3701" s="42" t="str">
        <f>IF(B3701="","",IF(L3701=LIST!$A$75,"",IF(K3701=LIST!$A$76,LIST!$A$76,IF(L3701=LIST!$A$77,"",IF(L3701=LIST!$A$78,"",IF(L3701=LIST!$A$80,"",IF(L3701=LIST!$A$72,"",IF(L3701=LIST!$A$73,"",IF(L3701=LIST!$A$81,"",IF(L3701=LIST!$A$82,"",IF(L3701=LIST!$A$79,"",IF(K3701=LIST!$A$75,LIST!$A$75,ROUND(J3701*L3701,2)))))))))))))</f>
        <v/>
      </c>
      <c r="J3701" s="43">
        <f>IF(D3701="",0,IF(K3701=LIST!$A$75,0,IF(K3701=LIST!$A$76,0,IF(K3701=LIST!$A$77,0,IF(K3701=LIST!$A$78,0,(MIN(D3701,8)-K3701))))))</f>
        <v>0</v>
      </c>
      <c r="K3701" s="185" t="str">
        <f>IF(D3701="","",IF('CLAIM FORM'!$M$7="",0,IF(L3701=LIST!$A$78,0,IF('CLAIM FORM'!$M$7="R&amp;D",0,IF(E3701="",LIST!$A$75,IF(F3701=LIST!$F$30,0,IFERROR(((VLOOKUP(E3701,'TRAINING CODE'!B:D,3,FALSE)*MIN(D3701,8))),LIST!$A$76)))))))</f>
        <v/>
      </c>
      <c r="L3701" s="183" t="str">
        <f>IF(B3701="","",IF('CLAIM FORM'!$M$7="",LIST!$A$77,IFERROR(VLOOKUP(B3701,'PHR (Project Hourly Rate)'!B:G,6,FALSE),LIST!$A$78)))</f>
        <v/>
      </c>
    </row>
    <row r="3702" spans="1:12" ht="36" customHeight="1">
      <c r="A3702" s="184">
        <v>3700</v>
      </c>
      <c r="B3702" s="46"/>
      <c r="C3702" s="47"/>
      <c r="D3702" s="48"/>
      <c r="E3702" s="49"/>
      <c r="F3702" s="49"/>
      <c r="G3702" s="41" t="str">
        <f>IF(C3702="","",VLOOKUP(WEEKDAY(C3702),LIST!$A$15:$B$21,2,FALSE))</f>
        <v/>
      </c>
      <c r="H3702" s="42" t="str">
        <f>IF(B3702="","",IF(L3702=LIST!$A$80,LIST!$A$78,IF(L3702=LIST!$A$81,LIST!$A$78,IF(L3702=LIST!$A$82,LIST!$A$78,IF(IFERROR(VLOOKUP(B3702,'PHR (Project Hourly Rate)'!B:G,6,FALSE),LIST!$A$78)=0,LIST!$A$79,L3702)))))</f>
        <v/>
      </c>
      <c r="I3702" s="42" t="str">
        <f>IF(B3702="","",IF(L3702=LIST!$A$75,"",IF(K3702=LIST!$A$76,LIST!$A$76,IF(L3702=LIST!$A$77,"",IF(L3702=LIST!$A$78,"",IF(L3702=LIST!$A$80,"",IF(L3702=LIST!$A$72,"",IF(L3702=LIST!$A$73,"",IF(L3702=LIST!$A$81,"",IF(L3702=LIST!$A$82,"",IF(L3702=LIST!$A$79,"",IF(K3702=LIST!$A$75,LIST!$A$75,ROUND(J3702*L3702,2)))))))))))))</f>
        <v/>
      </c>
      <c r="J3702" s="43">
        <f>IF(D3702="",0,IF(K3702=LIST!$A$75,0,IF(K3702=LIST!$A$76,0,IF(K3702=LIST!$A$77,0,IF(K3702=LIST!$A$78,0,(MIN(D3702,8)-K3702))))))</f>
        <v>0</v>
      </c>
      <c r="K3702" s="185" t="str">
        <f>IF(D3702="","",IF('CLAIM FORM'!$M$7="",0,IF(L3702=LIST!$A$78,0,IF('CLAIM FORM'!$M$7="R&amp;D",0,IF(E3702="",LIST!$A$75,IF(F3702=LIST!$F$30,0,IFERROR(((VLOOKUP(E3702,'TRAINING CODE'!B:D,3,FALSE)*MIN(D3702,8))),LIST!$A$76)))))))</f>
        <v/>
      </c>
      <c r="L3702" s="183" t="str">
        <f>IF(B3702="","",IF('CLAIM FORM'!$M$7="",LIST!$A$77,IFERROR(VLOOKUP(B3702,'PHR (Project Hourly Rate)'!B:G,6,FALSE),LIST!$A$78)))</f>
        <v/>
      </c>
    </row>
    <row r="3703" spans="1:12" ht="36" customHeight="1">
      <c r="A3703" s="184">
        <v>3701</v>
      </c>
      <c r="B3703" s="46"/>
      <c r="C3703" s="47"/>
      <c r="D3703" s="48"/>
      <c r="E3703" s="49"/>
      <c r="F3703" s="49"/>
      <c r="G3703" s="41" t="str">
        <f>IF(C3703="","",VLOOKUP(WEEKDAY(C3703),LIST!$A$15:$B$21,2,FALSE))</f>
        <v/>
      </c>
      <c r="H3703" s="42" t="str">
        <f>IF(B3703="","",IF(L3703=LIST!$A$80,LIST!$A$78,IF(L3703=LIST!$A$81,LIST!$A$78,IF(L3703=LIST!$A$82,LIST!$A$78,IF(IFERROR(VLOOKUP(B3703,'PHR (Project Hourly Rate)'!B:G,6,FALSE),LIST!$A$78)=0,LIST!$A$79,L3703)))))</f>
        <v/>
      </c>
      <c r="I3703" s="42" t="str">
        <f>IF(B3703="","",IF(L3703=LIST!$A$75,"",IF(K3703=LIST!$A$76,LIST!$A$76,IF(L3703=LIST!$A$77,"",IF(L3703=LIST!$A$78,"",IF(L3703=LIST!$A$80,"",IF(L3703=LIST!$A$72,"",IF(L3703=LIST!$A$73,"",IF(L3703=LIST!$A$81,"",IF(L3703=LIST!$A$82,"",IF(L3703=LIST!$A$79,"",IF(K3703=LIST!$A$75,LIST!$A$75,ROUND(J3703*L3703,2)))))))))))))</f>
        <v/>
      </c>
      <c r="J3703" s="43">
        <f>IF(D3703="",0,IF(K3703=LIST!$A$75,0,IF(K3703=LIST!$A$76,0,IF(K3703=LIST!$A$77,0,IF(K3703=LIST!$A$78,0,(MIN(D3703,8)-K3703))))))</f>
        <v>0</v>
      </c>
      <c r="K3703" s="185" t="str">
        <f>IF(D3703="","",IF('CLAIM FORM'!$M$7="",0,IF(L3703=LIST!$A$78,0,IF('CLAIM FORM'!$M$7="R&amp;D",0,IF(E3703="",LIST!$A$75,IF(F3703=LIST!$F$30,0,IFERROR(((VLOOKUP(E3703,'TRAINING CODE'!B:D,3,FALSE)*MIN(D3703,8))),LIST!$A$76)))))))</f>
        <v/>
      </c>
      <c r="L3703" s="183" t="str">
        <f>IF(B3703="","",IF('CLAIM FORM'!$M$7="",LIST!$A$77,IFERROR(VLOOKUP(B3703,'PHR (Project Hourly Rate)'!B:G,6,FALSE),LIST!$A$78)))</f>
        <v/>
      </c>
    </row>
    <row r="3704" spans="1:12" ht="36" customHeight="1">
      <c r="A3704" s="184">
        <v>3702</v>
      </c>
      <c r="B3704" s="46"/>
      <c r="C3704" s="47"/>
      <c r="D3704" s="48"/>
      <c r="E3704" s="49"/>
      <c r="F3704" s="49"/>
      <c r="G3704" s="41" t="str">
        <f>IF(C3704="","",VLOOKUP(WEEKDAY(C3704),LIST!$A$15:$B$21,2,FALSE))</f>
        <v/>
      </c>
      <c r="H3704" s="42" t="str">
        <f>IF(B3704="","",IF(L3704=LIST!$A$80,LIST!$A$78,IF(L3704=LIST!$A$81,LIST!$A$78,IF(L3704=LIST!$A$82,LIST!$A$78,IF(IFERROR(VLOOKUP(B3704,'PHR (Project Hourly Rate)'!B:G,6,FALSE),LIST!$A$78)=0,LIST!$A$79,L3704)))))</f>
        <v/>
      </c>
      <c r="I3704" s="42" t="str">
        <f>IF(B3704="","",IF(L3704=LIST!$A$75,"",IF(K3704=LIST!$A$76,LIST!$A$76,IF(L3704=LIST!$A$77,"",IF(L3704=LIST!$A$78,"",IF(L3704=LIST!$A$80,"",IF(L3704=LIST!$A$72,"",IF(L3704=LIST!$A$73,"",IF(L3704=LIST!$A$81,"",IF(L3704=LIST!$A$82,"",IF(L3704=LIST!$A$79,"",IF(K3704=LIST!$A$75,LIST!$A$75,ROUND(J3704*L3704,2)))))))))))))</f>
        <v/>
      </c>
      <c r="J3704" s="43">
        <f>IF(D3704="",0,IF(K3704=LIST!$A$75,0,IF(K3704=LIST!$A$76,0,IF(K3704=LIST!$A$77,0,IF(K3704=LIST!$A$78,0,(MIN(D3704,8)-K3704))))))</f>
        <v>0</v>
      </c>
      <c r="K3704" s="185" t="str">
        <f>IF(D3704="","",IF('CLAIM FORM'!$M$7="",0,IF(L3704=LIST!$A$78,0,IF('CLAIM FORM'!$M$7="R&amp;D",0,IF(E3704="",LIST!$A$75,IF(F3704=LIST!$F$30,0,IFERROR(((VLOOKUP(E3704,'TRAINING CODE'!B:D,3,FALSE)*MIN(D3704,8))),LIST!$A$76)))))))</f>
        <v/>
      </c>
      <c r="L3704" s="183" t="str">
        <f>IF(B3704="","",IF('CLAIM FORM'!$M$7="",LIST!$A$77,IFERROR(VLOOKUP(B3704,'PHR (Project Hourly Rate)'!B:G,6,FALSE),LIST!$A$78)))</f>
        <v/>
      </c>
    </row>
    <row r="3705" spans="1:12" ht="36" customHeight="1">
      <c r="A3705" s="184">
        <v>3703</v>
      </c>
      <c r="B3705" s="46"/>
      <c r="C3705" s="47"/>
      <c r="D3705" s="48"/>
      <c r="E3705" s="49"/>
      <c r="F3705" s="49"/>
      <c r="G3705" s="41" t="str">
        <f>IF(C3705="","",VLOOKUP(WEEKDAY(C3705),LIST!$A$15:$B$21,2,FALSE))</f>
        <v/>
      </c>
      <c r="H3705" s="42" t="str">
        <f>IF(B3705="","",IF(L3705=LIST!$A$80,LIST!$A$78,IF(L3705=LIST!$A$81,LIST!$A$78,IF(L3705=LIST!$A$82,LIST!$A$78,IF(IFERROR(VLOOKUP(B3705,'PHR (Project Hourly Rate)'!B:G,6,FALSE),LIST!$A$78)=0,LIST!$A$79,L3705)))))</f>
        <v/>
      </c>
      <c r="I3705" s="42" t="str">
        <f>IF(B3705="","",IF(L3705=LIST!$A$75,"",IF(K3705=LIST!$A$76,LIST!$A$76,IF(L3705=LIST!$A$77,"",IF(L3705=LIST!$A$78,"",IF(L3705=LIST!$A$80,"",IF(L3705=LIST!$A$72,"",IF(L3705=LIST!$A$73,"",IF(L3705=LIST!$A$81,"",IF(L3705=LIST!$A$82,"",IF(L3705=LIST!$A$79,"",IF(K3705=LIST!$A$75,LIST!$A$75,ROUND(J3705*L3705,2)))))))))))))</f>
        <v/>
      </c>
      <c r="J3705" s="43">
        <f>IF(D3705="",0,IF(K3705=LIST!$A$75,0,IF(K3705=LIST!$A$76,0,IF(K3705=LIST!$A$77,0,IF(K3705=LIST!$A$78,0,(MIN(D3705,8)-K3705))))))</f>
        <v>0</v>
      </c>
      <c r="K3705" s="185" t="str">
        <f>IF(D3705="","",IF('CLAIM FORM'!$M$7="",0,IF(L3705=LIST!$A$78,0,IF('CLAIM FORM'!$M$7="R&amp;D",0,IF(E3705="",LIST!$A$75,IF(F3705=LIST!$F$30,0,IFERROR(((VLOOKUP(E3705,'TRAINING CODE'!B:D,3,FALSE)*MIN(D3705,8))),LIST!$A$76)))))))</f>
        <v/>
      </c>
      <c r="L3705" s="183" t="str">
        <f>IF(B3705="","",IF('CLAIM FORM'!$M$7="",LIST!$A$77,IFERROR(VLOOKUP(B3705,'PHR (Project Hourly Rate)'!B:G,6,FALSE),LIST!$A$78)))</f>
        <v/>
      </c>
    </row>
    <row r="3706" spans="1:12" ht="36" customHeight="1">
      <c r="A3706" s="184">
        <v>3704</v>
      </c>
      <c r="B3706" s="46"/>
      <c r="C3706" s="47"/>
      <c r="D3706" s="48"/>
      <c r="E3706" s="49"/>
      <c r="F3706" s="49"/>
      <c r="G3706" s="41" t="str">
        <f>IF(C3706="","",VLOOKUP(WEEKDAY(C3706),LIST!$A$15:$B$21,2,FALSE))</f>
        <v/>
      </c>
      <c r="H3706" s="42" t="str">
        <f>IF(B3706="","",IF(L3706=LIST!$A$80,LIST!$A$78,IF(L3706=LIST!$A$81,LIST!$A$78,IF(L3706=LIST!$A$82,LIST!$A$78,IF(IFERROR(VLOOKUP(B3706,'PHR (Project Hourly Rate)'!B:G,6,FALSE),LIST!$A$78)=0,LIST!$A$79,L3706)))))</f>
        <v/>
      </c>
      <c r="I3706" s="42" t="str">
        <f>IF(B3706="","",IF(L3706=LIST!$A$75,"",IF(K3706=LIST!$A$76,LIST!$A$76,IF(L3706=LIST!$A$77,"",IF(L3706=LIST!$A$78,"",IF(L3706=LIST!$A$80,"",IF(L3706=LIST!$A$72,"",IF(L3706=LIST!$A$73,"",IF(L3706=LIST!$A$81,"",IF(L3706=LIST!$A$82,"",IF(L3706=LIST!$A$79,"",IF(K3706=LIST!$A$75,LIST!$A$75,ROUND(J3706*L3706,2)))))))))))))</f>
        <v/>
      </c>
      <c r="J3706" s="43">
        <f>IF(D3706="",0,IF(K3706=LIST!$A$75,0,IF(K3706=LIST!$A$76,0,IF(K3706=LIST!$A$77,0,IF(K3706=LIST!$A$78,0,(MIN(D3706,8)-K3706))))))</f>
        <v>0</v>
      </c>
      <c r="K3706" s="185" t="str">
        <f>IF(D3706="","",IF('CLAIM FORM'!$M$7="",0,IF(L3706=LIST!$A$78,0,IF('CLAIM FORM'!$M$7="R&amp;D",0,IF(E3706="",LIST!$A$75,IF(F3706=LIST!$F$30,0,IFERROR(((VLOOKUP(E3706,'TRAINING CODE'!B:D,3,FALSE)*MIN(D3706,8))),LIST!$A$76)))))))</f>
        <v/>
      </c>
      <c r="L3706" s="183" t="str">
        <f>IF(B3706="","",IF('CLAIM FORM'!$M$7="",LIST!$A$77,IFERROR(VLOOKUP(B3706,'PHR (Project Hourly Rate)'!B:G,6,FALSE),LIST!$A$78)))</f>
        <v/>
      </c>
    </row>
    <row r="3707" spans="1:12" ht="36" customHeight="1">
      <c r="A3707" s="184">
        <v>3705</v>
      </c>
      <c r="B3707" s="46"/>
      <c r="C3707" s="47"/>
      <c r="D3707" s="48"/>
      <c r="E3707" s="49"/>
      <c r="F3707" s="49"/>
      <c r="G3707" s="41" t="str">
        <f>IF(C3707="","",VLOOKUP(WEEKDAY(C3707),LIST!$A$15:$B$21,2,FALSE))</f>
        <v/>
      </c>
      <c r="H3707" s="42" t="str">
        <f>IF(B3707="","",IF(L3707=LIST!$A$80,LIST!$A$78,IF(L3707=LIST!$A$81,LIST!$A$78,IF(L3707=LIST!$A$82,LIST!$A$78,IF(IFERROR(VLOOKUP(B3707,'PHR (Project Hourly Rate)'!B:G,6,FALSE),LIST!$A$78)=0,LIST!$A$79,L3707)))))</f>
        <v/>
      </c>
      <c r="I3707" s="42" t="str">
        <f>IF(B3707="","",IF(L3707=LIST!$A$75,"",IF(K3707=LIST!$A$76,LIST!$A$76,IF(L3707=LIST!$A$77,"",IF(L3707=LIST!$A$78,"",IF(L3707=LIST!$A$80,"",IF(L3707=LIST!$A$72,"",IF(L3707=LIST!$A$73,"",IF(L3707=LIST!$A$81,"",IF(L3707=LIST!$A$82,"",IF(L3707=LIST!$A$79,"",IF(K3707=LIST!$A$75,LIST!$A$75,ROUND(J3707*L3707,2)))))))))))))</f>
        <v/>
      </c>
      <c r="J3707" s="43">
        <f>IF(D3707="",0,IF(K3707=LIST!$A$75,0,IF(K3707=LIST!$A$76,0,IF(K3707=LIST!$A$77,0,IF(K3707=LIST!$A$78,0,(MIN(D3707,8)-K3707))))))</f>
        <v>0</v>
      </c>
      <c r="K3707" s="185" t="str">
        <f>IF(D3707="","",IF('CLAIM FORM'!$M$7="",0,IF(L3707=LIST!$A$78,0,IF('CLAIM FORM'!$M$7="R&amp;D",0,IF(E3707="",LIST!$A$75,IF(F3707=LIST!$F$30,0,IFERROR(((VLOOKUP(E3707,'TRAINING CODE'!B:D,3,FALSE)*MIN(D3707,8))),LIST!$A$76)))))))</f>
        <v/>
      </c>
      <c r="L3707" s="183" t="str">
        <f>IF(B3707="","",IF('CLAIM FORM'!$M$7="",LIST!$A$77,IFERROR(VLOOKUP(B3707,'PHR (Project Hourly Rate)'!B:G,6,FALSE),LIST!$A$78)))</f>
        <v/>
      </c>
    </row>
    <row r="3708" spans="1:12" ht="36" customHeight="1">
      <c r="A3708" s="184">
        <v>3706</v>
      </c>
      <c r="B3708" s="46"/>
      <c r="C3708" s="47"/>
      <c r="D3708" s="48"/>
      <c r="E3708" s="49"/>
      <c r="F3708" s="49"/>
      <c r="G3708" s="41" t="str">
        <f>IF(C3708="","",VLOOKUP(WEEKDAY(C3708),LIST!$A$15:$B$21,2,FALSE))</f>
        <v/>
      </c>
      <c r="H3708" s="42" t="str">
        <f>IF(B3708="","",IF(L3708=LIST!$A$80,LIST!$A$78,IF(L3708=LIST!$A$81,LIST!$A$78,IF(L3708=LIST!$A$82,LIST!$A$78,IF(IFERROR(VLOOKUP(B3708,'PHR (Project Hourly Rate)'!B:G,6,FALSE),LIST!$A$78)=0,LIST!$A$79,L3708)))))</f>
        <v/>
      </c>
      <c r="I3708" s="42" t="str">
        <f>IF(B3708="","",IF(L3708=LIST!$A$75,"",IF(K3708=LIST!$A$76,LIST!$A$76,IF(L3708=LIST!$A$77,"",IF(L3708=LIST!$A$78,"",IF(L3708=LIST!$A$80,"",IF(L3708=LIST!$A$72,"",IF(L3708=LIST!$A$73,"",IF(L3708=LIST!$A$81,"",IF(L3708=LIST!$A$82,"",IF(L3708=LIST!$A$79,"",IF(K3708=LIST!$A$75,LIST!$A$75,ROUND(J3708*L3708,2)))))))))))))</f>
        <v/>
      </c>
      <c r="J3708" s="43">
        <f>IF(D3708="",0,IF(K3708=LIST!$A$75,0,IF(K3708=LIST!$A$76,0,IF(K3708=LIST!$A$77,0,IF(K3708=LIST!$A$78,0,(MIN(D3708,8)-K3708))))))</f>
        <v>0</v>
      </c>
      <c r="K3708" s="185" t="str">
        <f>IF(D3708="","",IF('CLAIM FORM'!$M$7="",0,IF(L3708=LIST!$A$78,0,IF('CLAIM FORM'!$M$7="R&amp;D",0,IF(E3708="",LIST!$A$75,IF(F3708=LIST!$F$30,0,IFERROR(((VLOOKUP(E3708,'TRAINING CODE'!B:D,3,FALSE)*MIN(D3708,8))),LIST!$A$76)))))))</f>
        <v/>
      </c>
      <c r="L3708" s="183" t="str">
        <f>IF(B3708="","",IF('CLAIM FORM'!$M$7="",LIST!$A$77,IFERROR(VLOOKUP(B3708,'PHR (Project Hourly Rate)'!B:G,6,FALSE),LIST!$A$78)))</f>
        <v/>
      </c>
    </row>
    <row r="3709" spans="1:12" ht="36" customHeight="1">
      <c r="A3709" s="184">
        <v>3707</v>
      </c>
      <c r="B3709" s="46"/>
      <c r="C3709" s="47"/>
      <c r="D3709" s="48"/>
      <c r="E3709" s="49"/>
      <c r="F3709" s="49"/>
      <c r="G3709" s="41" t="str">
        <f>IF(C3709="","",VLOOKUP(WEEKDAY(C3709),LIST!$A$15:$B$21,2,FALSE))</f>
        <v/>
      </c>
      <c r="H3709" s="42" t="str">
        <f>IF(B3709="","",IF(L3709=LIST!$A$80,LIST!$A$78,IF(L3709=LIST!$A$81,LIST!$A$78,IF(L3709=LIST!$A$82,LIST!$A$78,IF(IFERROR(VLOOKUP(B3709,'PHR (Project Hourly Rate)'!B:G,6,FALSE),LIST!$A$78)=0,LIST!$A$79,L3709)))))</f>
        <v/>
      </c>
      <c r="I3709" s="42" t="str">
        <f>IF(B3709="","",IF(L3709=LIST!$A$75,"",IF(K3709=LIST!$A$76,LIST!$A$76,IF(L3709=LIST!$A$77,"",IF(L3709=LIST!$A$78,"",IF(L3709=LIST!$A$80,"",IF(L3709=LIST!$A$72,"",IF(L3709=LIST!$A$73,"",IF(L3709=LIST!$A$81,"",IF(L3709=LIST!$A$82,"",IF(L3709=LIST!$A$79,"",IF(K3709=LIST!$A$75,LIST!$A$75,ROUND(J3709*L3709,2)))))))))))))</f>
        <v/>
      </c>
      <c r="J3709" s="43">
        <f>IF(D3709="",0,IF(K3709=LIST!$A$75,0,IF(K3709=LIST!$A$76,0,IF(K3709=LIST!$A$77,0,IF(K3709=LIST!$A$78,0,(MIN(D3709,8)-K3709))))))</f>
        <v>0</v>
      </c>
      <c r="K3709" s="185" t="str">
        <f>IF(D3709="","",IF('CLAIM FORM'!$M$7="",0,IF(L3709=LIST!$A$78,0,IF('CLAIM FORM'!$M$7="R&amp;D",0,IF(E3709="",LIST!$A$75,IF(F3709=LIST!$F$30,0,IFERROR(((VLOOKUP(E3709,'TRAINING CODE'!B:D,3,FALSE)*MIN(D3709,8))),LIST!$A$76)))))))</f>
        <v/>
      </c>
      <c r="L3709" s="183" t="str">
        <f>IF(B3709="","",IF('CLAIM FORM'!$M$7="",LIST!$A$77,IFERROR(VLOOKUP(B3709,'PHR (Project Hourly Rate)'!B:G,6,FALSE),LIST!$A$78)))</f>
        <v/>
      </c>
    </row>
    <row r="3710" spans="1:12" ht="36" customHeight="1">
      <c r="A3710" s="184">
        <v>3708</v>
      </c>
      <c r="B3710" s="46"/>
      <c r="C3710" s="47"/>
      <c r="D3710" s="48"/>
      <c r="E3710" s="49"/>
      <c r="F3710" s="49"/>
      <c r="G3710" s="41" t="str">
        <f>IF(C3710="","",VLOOKUP(WEEKDAY(C3710),LIST!$A$15:$B$21,2,FALSE))</f>
        <v/>
      </c>
      <c r="H3710" s="42" t="str">
        <f>IF(B3710="","",IF(L3710=LIST!$A$80,LIST!$A$78,IF(L3710=LIST!$A$81,LIST!$A$78,IF(L3710=LIST!$A$82,LIST!$A$78,IF(IFERROR(VLOOKUP(B3710,'PHR (Project Hourly Rate)'!B:G,6,FALSE),LIST!$A$78)=0,LIST!$A$79,L3710)))))</f>
        <v/>
      </c>
      <c r="I3710" s="42" t="str">
        <f>IF(B3710="","",IF(L3710=LIST!$A$75,"",IF(K3710=LIST!$A$76,LIST!$A$76,IF(L3710=LIST!$A$77,"",IF(L3710=LIST!$A$78,"",IF(L3710=LIST!$A$80,"",IF(L3710=LIST!$A$72,"",IF(L3710=LIST!$A$73,"",IF(L3710=LIST!$A$81,"",IF(L3710=LIST!$A$82,"",IF(L3710=LIST!$A$79,"",IF(K3710=LIST!$A$75,LIST!$A$75,ROUND(J3710*L3710,2)))))))))))))</f>
        <v/>
      </c>
      <c r="J3710" s="43">
        <f>IF(D3710="",0,IF(K3710=LIST!$A$75,0,IF(K3710=LIST!$A$76,0,IF(K3710=LIST!$A$77,0,IF(K3710=LIST!$A$78,0,(MIN(D3710,8)-K3710))))))</f>
        <v>0</v>
      </c>
      <c r="K3710" s="185" t="str">
        <f>IF(D3710="","",IF('CLAIM FORM'!$M$7="",0,IF(L3710=LIST!$A$78,0,IF('CLAIM FORM'!$M$7="R&amp;D",0,IF(E3710="",LIST!$A$75,IF(F3710=LIST!$F$30,0,IFERROR(((VLOOKUP(E3710,'TRAINING CODE'!B:D,3,FALSE)*MIN(D3710,8))),LIST!$A$76)))))))</f>
        <v/>
      </c>
      <c r="L3710" s="183" t="str">
        <f>IF(B3710="","",IF('CLAIM FORM'!$M$7="",LIST!$A$77,IFERROR(VLOOKUP(B3710,'PHR (Project Hourly Rate)'!B:G,6,FALSE),LIST!$A$78)))</f>
        <v/>
      </c>
    </row>
    <row r="3711" spans="1:12" ht="36" customHeight="1">
      <c r="A3711" s="184">
        <v>3709</v>
      </c>
      <c r="B3711" s="46"/>
      <c r="C3711" s="47"/>
      <c r="D3711" s="48"/>
      <c r="E3711" s="49"/>
      <c r="F3711" s="49"/>
      <c r="G3711" s="41" t="str">
        <f>IF(C3711="","",VLOOKUP(WEEKDAY(C3711),LIST!$A$15:$B$21,2,FALSE))</f>
        <v/>
      </c>
      <c r="H3711" s="42" t="str">
        <f>IF(B3711="","",IF(L3711=LIST!$A$80,LIST!$A$78,IF(L3711=LIST!$A$81,LIST!$A$78,IF(L3711=LIST!$A$82,LIST!$A$78,IF(IFERROR(VLOOKUP(B3711,'PHR (Project Hourly Rate)'!B:G,6,FALSE),LIST!$A$78)=0,LIST!$A$79,L3711)))))</f>
        <v/>
      </c>
      <c r="I3711" s="42" t="str">
        <f>IF(B3711="","",IF(L3711=LIST!$A$75,"",IF(K3711=LIST!$A$76,LIST!$A$76,IF(L3711=LIST!$A$77,"",IF(L3711=LIST!$A$78,"",IF(L3711=LIST!$A$80,"",IF(L3711=LIST!$A$72,"",IF(L3711=LIST!$A$73,"",IF(L3711=LIST!$A$81,"",IF(L3711=LIST!$A$82,"",IF(L3711=LIST!$A$79,"",IF(K3711=LIST!$A$75,LIST!$A$75,ROUND(J3711*L3711,2)))))))))))))</f>
        <v/>
      </c>
      <c r="J3711" s="43">
        <f>IF(D3711="",0,IF(K3711=LIST!$A$75,0,IF(K3711=LIST!$A$76,0,IF(K3711=LIST!$A$77,0,IF(K3711=LIST!$A$78,0,(MIN(D3711,8)-K3711))))))</f>
        <v>0</v>
      </c>
      <c r="K3711" s="185" t="str">
        <f>IF(D3711="","",IF('CLAIM FORM'!$M$7="",0,IF(L3711=LIST!$A$78,0,IF('CLAIM FORM'!$M$7="R&amp;D",0,IF(E3711="",LIST!$A$75,IF(F3711=LIST!$F$30,0,IFERROR(((VLOOKUP(E3711,'TRAINING CODE'!B:D,3,FALSE)*MIN(D3711,8))),LIST!$A$76)))))))</f>
        <v/>
      </c>
      <c r="L3711" s="183" t="str">
        <f>IF(B3711="","",IF('CLAIM FORM'!$M$7="",LIST!$A$77,IFERROR(VLOOKUP(B3711,'PHR (Project Hourly Rate)'!B:G,6,FALSE),LIST!$A$78)))</f>
        <v/>
      </c>
    </row>
    <row r="3712" spans="1:12" ht="36" customHeight="1">
      <c r="A3712" s="184">
        <v>3710</v>
      </c>
      <c r="B3712" s="46"/>
      <c r="C3712" s="47"/>
      <c r="D3712" s="48"/>
      <c r="E3712" s="49"/>
      <c r="F3712" s="49"/>
      <c r="G3712" s="41" t="str">
        <f>IF(C3712="","",VLOOKUP(WEEKDAY(C3712),LIST!$A$15:$B$21,2,FALSE))</f>
        <v/>
      </c>
      <c r="H3712" s="42" t="str">
        <f>IF(B3712="","",IF(L3712=LIST!$A$80,LIST!$A$78,IF(L3712=LIST!$A$81,LIST!$A$78,IF(L3712=LIST!$A$82,LIST!$A$78,IF(IFERROR(VLOOKUP(B3712,'PHR (Project Hourly Rate)'!B:G,6,FALSE),LIST!$A$78)=0,LIST!$A$79,L3712)))))</f>
        <v/>
      </c>
      <c r="I3712" s="42" t="str">
        <f>IF(B3712="","",IF(L3712=LIST!$A$75,"",IF(K3712=LIST!$A$76,LIST!$A$76,IF(L3712=LIST!$A$77,"",IF(L3712=LIST!$A$78,"",IF(L3712=LIST!$A$80,"",IF(L3712=LIST!$A$72,"",IF(L3712=LIST!$A$73,"",IF(L3712=LIST!$A$81,"",IF(L3712=LIST!$A$82,"",IF(L3712=LIST!$A$79,"",IF(K3712=LIST!$A$75,LIST!$A$75,ROUND(J3712*L3712,2)))))))))))))</f>
        <v/>
      </c>
      <c r="J3712" s="43">
        <f>IF(D3712="",0,IF(K3712=LIST!$A$75,0,IF(K3712=LIST!$A$76,0,IF(K3712=LIST!$A$77,0,IF(K3712=LIST!$A$78,0,(MIN(D3712,8)-K3712))))))</f>
        <v>0</v>
      </c>
      <c r="K3712" s="185" t="str">
        <f>IF(D3712="","",IF('CLAIM FORM'!$M$7="",0,IF(L3712=LIST!$A$78,0,IF('CLAIM FORM'!$M$7="R&amp;D",0,IF(E3712="",LIST!$A$75,IF(F3712=LIST!$F$30,0,IFERROR(((VLOOKUP(E3712,'TRAINING CODE'!B:D,3,FALSE)*MIN(D3712,8))),LIST!$A$76)))))))</f>
        <v/>
      </c>
      <c r="L3712" s="183" t="str">
        <f>IF(B3712="","",IF('CLAIM FORM'!$M$7="",LIST!$A$77,IFERROR(VLOOKUP(B3712,'PHR (Project Hourly Rate)'!B:G,6,FALSE),LIST!$A$78)))</f>
        <v/>
      </c>
    </row>
    <row r="3713" spans="1:12" ht="36" customHeight="1">
      <c r="A3713" s="184">
        <v>3711</v>
      </c>
      <c r="B3713" s="46"/>
      <c r="C3713" s="47"/>
      <c r="D3713" s="48"/>
      <c r="E3713" s="49"/>
      <c r="F3713" s="49"/>
      <c r="G3713" s="41" t="str">
        <f>IF(C3713="","",VLOOKUP(WEEKDAY(C3713),LIST!$A$15:$B$21,2,FALSE))</f>
        <v/>
      </c>
      <c r="H3713" s="42" t="str">
        <f>IF(B3713="","",IF(L3713=LIST!$A$80,LIST!$A$78,IF(L3713=LIST!$A$81,LIST!$A$78,IF(L3713=LIST!$A$82,LIST!$A$78,IF(IFERROR(VLOOKUP(B3713,'PHR (Project Hourly Rate)'!B:G,6,FALSE),LIST!$A$78)=0,LIST!$A$79,L3713)))))</f>
        <v/>
      </c>
      <c r="I3713" s="42" t="str">
        <f>IF(B3713="","",IF(L3713=LIST!$A$75,"",IF(K3713=LIST!$A$76,LIST!$A$76,IF(L3713=LIST!$A$77,"",IF(L3713=LIST!$A$78,"",IF(L3713=LIST!$A$80,"",IF(L3713=LIST!$A$72,"",IF(L3713=LIST!$A$73,"",IF(L3713=LIST!$A$81,"",IF(L3713=LIST!$A$82,"",IF(L3713=LIST!$A$79,"",IF(K3713=LIST!$A$75,LIST!$A$75,ROUND(J3713*L3713,2)))))))))))))</f>
        <v/>
      </c>
      <c r="J3713" s="43">
        <f>IF(D3713="",0,IF(K3713=LIST!$A$75,0,IF(K3713=LIST!$A$76,0,IF(K3713=LIST!$A$77,0,IF(K3713=LIST!$A$78,0,(MIN(D3713,8)-K3713))))))</f>
        <v>0</v>
      </c>
      <c r="K3713" s="185" t="str">
        <f>IF(D3713="","",IF('CLAIM FORM'!$M$7="",0,IF(L3713=LIST!$A$78,0,IF('CLAIM FORM'!$M$7="R&amp;D",0,IF(E3713="",LIST!$A$75,IF(F3713=LIST!$F$30,0,IFERROR(((VLOOKUP(E3713,'TRAINING CODE'!B:D,3,FALSE)*MIN(D3713,8))),LIST!$A$76)))))))</f>
        <v/>
      </c>
      <c r="L3713" s="183" t="str">
        <f>IF(B3713="","",IF('CLAIM FORM'!$M$7="",LIST!$A$77,IFERROR(VLOOKUP(B3713,'PHR (Project Hourly Rate)'!B:G,6,FALSE),LIST!$A$78)))</f>
        <v/>
      </c>
    </row>
    <row r="3714" spans="1:12" ht="36" customHeight="1">
      <c r="A3714" s="184">
        <v>3712</v>
      </c>
      <c r="B3714" s="46"/>
      <c r="C3714" s="47"/>
      <c r="D3714" s="48"/>
      <c r="E3714" s="49"/>
      <c r="F3714" s="49"/>
      <c r="G3714" s="41" t="str">
        <f>IF(C3714="","",VLOOKUP(WEEKDAY(C3714),LIST!$A$15:$B$21,2,FALSE))</f>
        <v/>
      </c>
      <c r="H3714" s="42" t="str">
        <f>IF(B3714="","",IF(L3714=LIST!$A$80,LIST!$A$78,IF(L3714=LIST!$A$81,LIST!$A$78,IF(L3714=LIST!$A$82,LIST!$A$78,IF(IFERROR(VLOOKUP(B3714,'PHR (Project Hourly Rate)'!B:G,6,FALSE),LIST!$A$78)=0,LIST!$A$79,L3714)))))</f>
        <v/>
      </c>
      <c r="I3714" s="42" t="str">
        <f>IF(B3714="","",IF(L3714=LIST!$A$75,"",IF(K3714=LIST!$A$76,LIST!$A$76,IF(L3714=LIST!$A$77,"",IF(L3714=LIST!$A$78,"",IF(L3714=LIST!$A$80,"",IF(L3714=LIST!$A$72,"",IF(L3714=LIST!$A$73,"",IF(L3714=LIST!$A$81,"",IF(L3714=LIST!$A$82,"",IF(L3714=LIST!$A$79,"",IF(K3714=LIST!$A$75,LIST!$A$75,ROUND(J3714*L3714,2)))))))))))))</f>
        <v/>
      </c>
      <c r="J3714" s="43">
        <f>IF(D3714="",0,IF(K3714=LIST!$A$75,0,IF(K3714=LIST!$A$76,0,IF(K3714=LIST!$A$77,0,IF(K3714=LIST!$A$78,0,(MIN(D3714,8)-K3714))))))</f>
        <v>0</v>
      </c>
      <c r="K3714" s="185" t="str">
        <f>IF(D3714="","",IF('CLAIM FORM'!$M$7="",0,IF(L3714=LIST!$A$78,0,IF('CLAIM FORM'!$M$7="R&amp;D",0,IF(E3714="",LIST!$A$75,IF(F3714=LIST!$F$30,0,IFERROR(((VLOOKUP(E3714,'TRAINING CODE'!B:D,3,FALSE)*MIN(D3714,8))),LIST!$A$76)))))))</f>
        <v/>
      </c>
      <c r="L3714" s="183" t="str">
        <f>IF(B3714="","",IF('CLAIM FORM'!$M$7="",LIST!$A$77,IFERROR(VLOOKUP(B3714,'PHR (Project Hourly Rate)'!B:G,6,FALSE),LIST!$A$78)))</f>
        <v/>
      </c>
    </row>
    <row r="3715" spans="1:12" ht="36" customHeight="1">
      <c r="A3715" s="184">
        <v>3713</v>
      </c>
      <c r="B3715" s="46"/>
      <c r="C3715" s="47"/>
      <c r="D3715" s="48"/>
      <c r="E3715" s="49"/>
      <c r="F3715" s="49"/>
      <c r="G3715" s="41" t="str">
        <f>IF(C3715="","",VLOOKUP(WEEKDAY(C3715),LIST!$A$15:$B$21,2,FALSE))</f>
        <v/>
      </c>
      <c r="H3715" s="42" t="str">
        <f>IF(B3715="","",IF(L3715=LIST!$A$80,LIST!$A$78,IF(L3715=LIST!$A$81,LIST!$A$78,IF(L3715=LIST!$A$82,LIST!$A$78,IF(IFERROR(VLOOKUP(B3715,'PHR (Project Hourly Rate)'!B:G,6,FALSE),LIST!$A$78)=0,LIST!$A$79,L3715)))))</f>
        <v/>
      </c>
      <c r="I3715" s="42" t="str">
        <f>IF(B3715="","",IF(L3715=LIST!$A$75,"",IF(K3715=LIST!$A$76,LIST!$A$76,IF(L3715=LIST!$A$77,"",IF(L3715=LIST!$A$78,"",IF(L3715=LIST!$A$80,"",IF(L3715=LIST!$A$72,"",IF(L3715=LIST!$A$73,"",IF(L3715=LIST!$A$81,"",IF(L3715=LIST!$A$82,"",IF(L3715=LIST!$A$79,"",IF(K3715=LIST!$A$75,LIST!$A$75,ROUND(J3715*L3715,2)))))))))))))</f>
        <v/>
      </c>
      <c r="J3715" s="43">
        <f>IF(D3715="",0,IF(K3715=LIST!$A$75,0,IF(K3715=LIST!$A$76,0,IF(K3715=LIST!$A$77,0,IF(K3715=LIST!$A$78,0,(MIN(D3715,8)-K3715))))))</f>
        <v>0</v>
      </c>
      <c r="K3715" s="185" t="str">
        <f>IF(D3715="","",IF('CLAIM FORM'!$M$7="",0,IF(L3715=LIST!$A$78,0,IF('CLAIM FORM'!$M$7="R&amp;D",0,IF(E3715="",LIST!$A$75,IF(F3715=LIST!$F$30,0,IFERROR(((VLOOKUP(E3715,'TRAINING CODE'!B:D,3,FALSE)*MIN(D3715,8))),LIST!$A$76)))))))</f>
        <v/>
      </c>
      <c r="L3715" s="183" t="str">
        <f>IF(B3715="","",IF('CLAIM FORM'!$M$7="",LIST!$A$77,IFERROR(VLOOKUP(B3715,'PHR (Project Hourly Rate)'!B:G,6,FALSE),LIST!$A$78)))</f>
        <v/>
      </c>
    </row>
    <row r="3716" spans="1:12" ht="36" customHeight="1">
      <c r="A3716" s="184">
        <v>3714</v>
      </c>
      <c r="B3716" s="46"/>
      <c r="C3716" s="47"/>
      <c r="D3716" s="48"/>
      <c r="E3716" s="49"/>
      <c r="F3716" s="49"/>
      <c r="G3716" s="41" t="str">
        <f>IF(C3716="","",VLOOKUP(WEEKDAY(C3716),LIST!$A$15:$B$21,2,FALSE))</f>
        <v/>
      </c>
      <c r="H3716" s="42" t="str">
        <f>IF(B3716="","",IF(L3716=LIST!$A$80,LIST!$A$78,IF(L3716=LIST!$A$81,LIST!$A$78,IF(L3716=LIST!$A$82,LIST!$A$78,IF(IFERROR(VLOOKUP(B3716,'PHR (Project Hourly Rate)'!B:G,6,FALSE),LIST!$A$78)=0,LIST!$A$79,L3716)))))</f>
        <v/>
      </c>
      <c r="I3716" s="42" t="str">
        <f>IF(B3716="","",IF(L3716=LIST!$A$75,"",IF(K3716=LIST!$A$76,LIST!$A$76,IF(L3716=LIST!$A$77,"",IF(L3716=LIST!$A$78,"",IF(L3716=LIST!$A$80,"",IF(L3716=LIST!$A$72,"",IF(L3716=LIST!$A$73,"",IF(L3716=LIST!$A$81,"",IF(L3716=LIST!$A$82,"",IF(L3716=LIST!$A$79,"",IF(K3716=LIST!$A$75,LIST!$A$75,ROUND(J3716*L3716,2)))))))))))))</f>
        <v/>
      </c>
      <c r="J3716" s="43">
        <f>IF(D3716="",0,IF(K3716=LIST!$A$75,0,IF(K3716=LIST!$A$76,0,IF(K3716=LIST!$A$77,0,IF(K3716=LIST!$A$78,0,(MIN(D3716,8)-K3716))))))</f>
        <v>0</v>
      </c>
      <c r="K3716" s="185" t="str">
        <f>IF(D3716="","",IF('CLAIM FORM'!$M$7="",0,IF(L3716=LIST!$A$78,0,IF('CLAIM FORM'!$M$7="R&amp;D",0,IF(E3716="",LIST!$A$75,IF(F3716=LIST!$F$30,0,IFERROR(((VLOOKUP(E3716,'TRAINING CODE'!B:D,3,FALSE)*MIN(D3716,8))),LIST!$A$76)))))))</f>
        <v/>
      </c>
      <c r="L3716" s="183" t="str">
        <f>IF(B3716="","",IF('CLAIM FORM'!$M$7="",LIST!$A$77,IFERROR(VLOOKUP(B3716,'PHR (Project Hourly Rate)'!B:G,6,FALSE),LIST!$A$78)))</f>
        <v/>
      </c>
    </row>
    <row r="3717" spans="1:12" ht="36" customHeight="1">
      <c r="A3717" s="184">
        <v>3715</v>
      </c>
      <c r="B3717" s="46"/>
      <c r="C3717" s="47"/>
      <c r="D3717" s="48"/>
      <c r="E3717" s="49"/>
      <c r="F3717" s="49"/>
      <c r="G3717" s="41" t="str">
        <f>IF(C3717="","",VLOOKUP(WEEKDAY(C3717),LIST!$A$15:$B$21,2,FALSE))</f>
        <v/>
      </c>
      <c r="H3717" s="42" t="str">
        <f>IF(B3717="","",IF(L3717=LIST!$A$80,LIST!$A$78,IF(L3717=LIST!$A$81,LIST!$A$78,IF(L3717=LIST!$A$82,LIST!$A$78,IF(IFERROR(VLOOKUP(B3717,'PHR (Project Hourly Rate)'!B:G,6,FALSE),LIST!$A$78)=0,LIST!$A$79,L3717)))))</f>
        <v/>
      </c>
      <c r="I3717" s="42" t="str">
        <f>IF(B3717="","",IF(L3717=LIST!$A$75,"",IF(K3717=LIST!$A$76,LIST!$A$76,IF(L3717=LIST!$A$77,"",IF(L3717=LIST!$A$78,"",IF(L3717=LIST!$A$80,"",IF(L3717=LIST!$A$72,"",IF(L3717=LIST!$A$73,"",IF(L3717=LIST!$A$81,"",IF(L3717=LIST!$A$82,"",IF(L3717=LIST!$A$79,"",IF(K3717=LIST!$A$75,LIST!$A$75,ROUND(J3717*L3717,2)))))))))))))</f>
        <v/>
      </c>
      <c r="J3717" s="43">
        <f>IF(D3717="",0,IF(K3717=LIST!$A$75,0,IF(K3717=LIST!$A$76,0,IF(K3717=LIST!$A$77,0,IF(K3717=LIST!$A$78,0,(MIN(D3717,8)-K3717))))))</f>
        <v>0</v>
      </c>
      <c r="K3717" s="185" t="str">
        <f>IF(D3717="","",IF('CLAIM FORM'!$M$7="",0,IF(L3717=LIST!$A$78,0,IF('CLAIM FORM'!$M$7="R&amp;D",0,IF(E3717="",LIST!$A$75,IF(F3717=LIST!$F$30,0,IFERROR(((VLOOKUP(E3717,'TRAINING CODE'!B:D,3,FALSE)*MIN(D3717,8))),LIST!$A$76)))))))</f>
        <v/>
      </c>
      <c r="L3717" s="183" t="str">
        <f>IF(B3717="","",IF('CLAIM FORM'!$M$7="",LIST!$A$77,IFERROR(VLOOKUP(B3717,'PHR (Project Hourly Rate)'!B:G,6,FALSE),LIST!$A$78)))</f>
        <v/>
      </c>
    </row>
    <row r="3718" spans="1:12" ht="36" customHeight="1">
      <c r="A3718" s="184">
        <v>3716</v>
      </c>
      <c r="B3718" s="46"/>
      <c r="C3718" s="47"/>
      <c r="D3718" s="48"/>
      <c r="E3718" s="49"/>
      <c r="F3718" s="49"/>
      <c r="G3718" s="41" t="str">
        <f>IF(C3718="","",VLOOKUP(WEEKDAY(C3718),LIST!$A$15:$B$21,2,FALSE))</f>
        <v/>
      </c>
      <c r="H3718" s="42" t="str">
        <f>IF(B3718="","",IF(L3718=LIST!$A$80,LIST!$A$78,IF(L3718=LIST!$A$81,LIST!$A$78,IF(L3718=LIST!$A$82,LIST!$A$78,IF(IFERROR(VLOOKUP(B3718,'PHR (Project Hourly Rate)'!B:G,6,FALSE),LIST!$A$78)=0,LIST!$A$79,L3718)))))</f>
        <v/>
      </c>
      <c r="I3718" s="42" t="str">
        <f>IF(B3718="","",IF(L3718=LIST!$A$75,"",IF(K3718=LIST!$A$76,LIST!$A$76,IF(L3718=LIST!$A$77,"",IF(L3718=LIST!$A$78,"",IF(L3718=LIST!$A$80,"",IF(L3718=LIST!$A$72,"",IF(L3718=LIST!$A$73,"",IF(L3718=LIST!$A$81,"",IF(L3718=LIST!$A$82,"",IF(L3718=LIST!$A$79,"",IF(K3718=LIST!$A$75,LIST!$A$75,ROUND(J3718*L3718,2)))))))))))))</f>
        <v/>
      </c>
      <c r="J3718" s="43">
        <f>IF(D3718="",0,IF(K3718=LIST!$A$75,0,IF(K3718=LIST!$A$76,0,IF(K3718=LIST!$A$77,0,IF(K3718=LIST!$A$78,0,(MIN(D3718,8)-K3718))))))</f>
        <v>0</v>
      </c>
      <c r="K3718" s="185" t="str">
        <f>IF(D3718="","",IF('CLAIM FORM'!$M$7="",0,IF(L3718=LIST!$A$78,0,IF('CLAIM FORM'!$M$7="R&amp;D",0,IF(E3718="",LIST!$A$75,IF(F3718=LIST!$F$30,0,IFERROR(((VLOOKUP(E3718,'TRAINING CODE'!B:D,3,FALSE)*MIN(D3718,8))),LIST!$A$76)))))))</f>
        <v/>
      </c>
      <c r="L3718" s="183" t="str">
        <f>IF(B3718="","",IF('CLAIM FORM'!$M$7="",LIST!$A$77,IFERROR(VLOOKUP(B3718,'PHR (Project Hourly Rate)'!B:G,6,FALSE),LIST!$A$78)))</f>
        <v/>
      </c>
    </row>
    <row r="3719" spans="1:12" ht="36" customHeight="1">
      <c r="A3719" s="184">
        <v>3717</v>
      </c>
      <c r="B3719" s="46"/>
      <c r="C3719" s="47"/>
      <c r="D3719" s="48"/>
      <c r="E3719" s="49"/>
      <c r="F3719" s="49"/>
      <c r="G3719" s="41" t="str">
        <f>IF(C3719="","",VLOOKUP(WEEKDAY(C3719),LIST!$A$15:$B$21,2,FALSE))</f>
        <v/>
      </c>
      <c r="H3719" s="42" t="str">
        <f>IF(B3719="","",IF(L3719=LIST!$A$80,LIST!$A$78,IF(L3719=LIST!$A$81,LIST!$A$78,IF(L3719=LIST!$A$82,LIST!$A$78,IF(IFERROR(VLOOKUP(B3719,'PHR (Project Hourly Rate)'!B:G,6,FALSE),LIST!$A$78)=0,LIST!$A$79,L3719)))))</f>
        <v/>
      </c>
      <c r="I3719" s="42" t="str">
        <f>IF(B3719="","",IF(L3719=LIST!$A$75,"",IF(K3719=LIST!$A$76,LIST!$A$76,IF(L3719=LIST!$A$77,"",IF(L3719=LIST!$A$78,"",IF(L3719=LIST!$A$80,"",IF(L3719=LIST!$A$72,"",IF(L3719=LIST!$A$73,"",IF(L3719=LIST!$A$81,"",IF(L3719=LIST!$A$82,"",IF(L3719=LIST!$A$79,"",IF(K3719=LIST!$A$75,LIST!$A$75,ROUND(J3719*L3719,2)))))))))))))</f>
        <v/>
      </c>
      <c r="J3719" s="43">
        <f>IF(D3719="",0,IF(K3719=LIST!$A$75,0,IF(K3719=LIST!$A$76,0,IF(K3719=LIST!$A$77,0,IF(K3719=LIST!$A$78,0,(MIN(D3719,8)-K3719))))))</f>
        <v>0</v>
      </c>
      <c r="K3719" s="185" t="str">
        <f>IF(D3719="","",IF('CLAIM FORM'!$M$7="",0,IF(L3719=LIST!$A$78,0,IF('CLAIM FORM'!$M$7="R&amp;D",0,IF(E3719="",LIST!$A$75,IF(F3719=LIST!$F$30,0,IFERROR(((VLOOKUP(E3719,'TRAINING CODE'!B:D,3,FALSE)*MIN(D3719,8))),LIST!$A$76)))))))</f>
        <v/>
      </c>
      <c r="L3719" s="183" t="str">
        <f>IF(B3719="","",IF('CLAIM FORM'!$M$7="",LIST!$A$77,IFERROR(VLOOKUP(B3719,'PHR (Project Hourly Rate)'!B:G,6,FALSE),LIST!$A$78)))</f>
        <v/>
      </c>
    </row>
    <row r="3720" spans="1:12" ht="36" customHeight="1">
      <c r="A3720" s="184">
        <v>3718</v>
      </c>
      <c r="B3720" s="46"/>
      <c r="C3720" s="47"/>
      <c r="D3720" s="48"/>
      <c r="E3720" s="49"/>
      <c r="F3720" s="49"/>
      <c r="G3720" s="41" t="str">
        <f>IF(C3720="","",VLOOKUP(WEEKDAY(C3720),LIST!$A$15:$B$21,2,FALSE))</f>
        <v/>
      </c>
      <c r="H3720" s="42" t="str">
        <f>IF(B3720="","",IF(L3720=LIST!$A$80,LIST!$A$78,IF(L3720=LIST!$A$81,LIST!$A$78,IF(L3720=LIST!$A$82,LIST!$A$78,IF(IFERROR(VLOOKUP(B3720,'PHR (Project Hourly Rate)'!B:G,6,FALSE),LIST!$A$78)=0,LIST!$A$79,L3720)))))</f>
        <v/>
      </c>
      <c r="I3720" s="42" t="str">
        <f>IF(B3720="","",IF(L3720=LIST!$A$75,"",IF(K3720=LIST!$A$76,LIST!$A$76,IF(L3720=LIST!$A$77,"",IF(L3720=LIST!$A$78,"",IF(L3720=LIST!$A$80,"",IF(L3720=LIST!$A$72,"",IF(L3720=LIST!$A$73,"",IF(L3720=LIST!$A$81,"",IF(L3720=LIST!$A$82,"",IF(L3720=LIST!$A$79,"",IF(K3720=LIST!$A$75,LIST!$A$75,ROUND(J3720*L3720,2)))))))))))))</f>
        <v/>
      </c>
      <c r="J3720" s="43">
        <f>IF(D3720="",0,IF(K3720=LIST!$A$75,0,IF(K3720=LIST!$A$76,0,IF(K3720=LIST!$A$77,0,IF(K3720=LIST!$A$78,0,(MIN(D3720,8)-K3720))))))</f>
        <v>0</v>
      </c>
      <c r="K3720" s="185" t="str">
        <f>IF(D3720="","",IF('CLAIM FORM'!$M$7="",0,IF(L3720=LIST!$A$78,0,IF('CLAIM FORM'!$M$7="R&amp;D",0,IF(E3720="",LIST!$A$75,IF(F3720=LIST!$F$30,0,IFERROR(((VLOOKUP(E3720,'TRAINING CODE'!B:D,3,FALSE)*MIN(D3720,8))),LIST!$A$76)))))))</f>
        <v/>
      </c>
      <c r="L3720" s="183" t="str">
        <f>IF(B3720="","",IF('CLAIM FORM'!$M$7="",LIST!$A$77,IFERROR(VLOOKUP(B3720,'PHR (Project Hourly Rate)'!B:G,6,FALSE),LIST!$A$78)))</f>
        <v/>
      </c>
    </row>
    <row r="3721" spans="1:12" ht="36" customHeight="1">
      <c r="A3721" s="184">
        <v>3719</v>
      </c>
      <c r="B3721" s="46"/>
      <c r="C3721" s="47"/>
      <c r="D3721" s="48"/>
      <c r="E3721" s="49"/>
      <c r="F3721" s="49"/>
      <c r="G3721" s="41" t="str">
        <f>IF(C3721="","",VLOOKUP(WEEKDAY(C3721),LIST!$A$15:$B$21,2,FALSE))</f>
        <v/>
      </c>
      <c r="H3721" s="42" t="str">
        <f>IF(B3721="","",IF(L3721=LIST!$A$80,LIST!$A$78,IF(L3721=LIST!$A$81,LIST!$A$78,IF(L3721=LIST!$A$82,LIST!$A$78,IF(IFERROR(VLOOKUP(B3721,'PHR (Project Hourly Rate)'!B:G,6,FALSE),LIST!$A$78)=0,LIST!$A$79,L3721)))))</f>
        <v/>
      </c>
      <c r="I3721" s="42" t="str">
        <f>IF(B3721="","",IF(L3721=LIST!$A$75,"",IF(K3721=LIST!$A$76,LIST!$A$76,IF(L3721=LIST!$A$77,"",IF(L3721=LIST!$A$78,"",IF(L3721=LIST!$A$80,"",IF(L3721=LIST!$A$72,"",IF(L3721=LIST!$A$73,"",IF(L3721=LIST!$A$81,"",IF(L3721=LIST!$A$82,"",IF(L3721=LIST!$A$79,"",IF(K3721=LIST!$A$75,LIST!$A$75,ROUND(J3721*L3721,2)))))))))))))</f>
        <v/>
      </c>
      <c r="J3721" s="43">
        <f>IF(D3721="",0,IF(K3721=LIST!$A$75,0,IF(K3721=LIST!$A$76,0,IF(K3721=LIST!$A$77,0,IF(K3721=LIST!$A$78,0,(MIN(D3721,8)-K3721))))))</f>
        <v>0</v>
      </c>
      <c r="K3721" s="185" t="str">
        <f>IF(D3721="","",IF('CLAIM FORM'!$M$7="",0,IF(L3721=LIST!$A$78,0,IF('CLAIM FORM'!$M$7="R&amp;D",0,IF(E3721="",LIST!$A$75,IF(F3721=LIST!$F$30,0,IFERROR(((VLOOKUP(E3721,'TRAINING CODE'!B:D,3,FALSE)*MIN(D3721,8))),LIST!$A$76)))))))</f>
        <v/>
      </c>
      <c r="L3721" s="183" t="str">
        <f>IF(B3721="","",IF('CLAIM FORM'!$M$7="",LIST!$A$77,IFERROR(VLOOKUP(B3721,'PHR (Project Hourly Rate)'!B:G,6,FALSE),LIST!$A$78)))</f>
        <v/>
      </c>
    </row>
    <row r="3722" spans="1:12" ht="36" customHeight="1">
      <c r="A3722" s="184">
        <v>3720</v>
      </c>
      <c r="B3722" s="46"/>
      <c r="C3722" s="47"/>
      <c r="D3722" s="48"/>
      <c r="E3722" s="49"/>
      <c r="F3722" s="49"/>
      <c r="G3722" s="41" t="str">
        <f>IF(C3722="","",VLOOKUP(WEEKDAY(C3722),LIST!$A$15:$B$21,2,FALSE))</f>
        <v/>
      </c>
      <c r="H3722" s="42" t="str">
        <f>IF(B3722="","",IF(L3722=LIST!$A$80,LIST!$A$78,IF(L3722=LIST!$A$81,LIST!$A$78,IF(L3722=LIST!$A$82,LIST!$A$78,IF(IFERROR(VLOOKUP(B3722,'PHR (Project Hourly Rate)'!B:G,6,FALSE),LIST!$A$78)=0,LIST!$A$79,L3722)))))</f>
        <v/>
      </c>
      <c r="I3722" s="42" t="str">
        <f>IF(B3722="","",IF(L3722=LIST!$A$75,"",IF(K3722=LIST!$A$76,LIST!$A$76,IF(L3722=LIST!$A$77,"",IF(L3722=LIST!$A$78,"",IF(L3722=LIST!$A$80,"",IF(L3722=LIST!$A$72,"",IF(L3722=LIST!$A$73,"",IF(L3722=LIST!$A$81,"",IF(L3722=LIST!$A$82,"",IF(L3722=LIST!$A$79,"",IF(K3722=LIST!$A$75,LIST!$A$75,ROUND(J3722*L3722,2)))))))))))))</f>
        <v/>
      </c>
      <c r="J3722" s="43">
        <f>IF(D3722="",0,IF(K3722=LIST!$A$75,0,IF(K3722=LIST!$A$76,0,IF(K3722=LIST!$A$77,0,IF(K3722=LIST!$A$78,0,(MIN(D3722,8)-K3722))))))</f>
        <v>0</v>
      </c>
      <c r="K3722" s="185" t="str">
        <f>IF(D3722="","",IF('CLAIM FORM'!$M$7="",0,IF(L3722=LIST!$A$78,0,IF('CLAIM FORM'!$M$7="R&amp;D",0,IF(E3722="",LIST!$A$75,IF(F3722=LIST!$F$30,0,IFERROR(((VLOOKUP(E3722,'TRAINING CODE'!B:D,3,FALSE)*MIN(D3722,8))),LIST!$A$76)))))))</f>
        <v/>
      </c>
      <c r="L3722" s="183" t="str">
        <f>IF(B3722="","",IF('CLAIM FORM'!$M$7="",LIST!$A$77,IFERROR(VLOOKUP(B3722,'PHR (Project Hourly Rate)'!B:G,6,FALSE),LIST!$A$78)))</f>
        <v/>
      </c>
    </row>
    <row r="3723" spans="1:12" ht="36" customHeight="1">
      <c r="A3723" s="184">
        <v>3721</v>
      </c>
      <c r="B3723" s="46"/>
      <c r="C3723" s="47"/>
      <c r="D3723" s="48"/>
      <c r="E3723" s="49"/>
      <c r="F3723" s="49"/>
      <c r="G3723" s="41" t="str">
        <f>IF(C3723="","",VLOOKUP(WEEKDAY(C3723),LIST!$A$15:$B$21,2,FALSE))</f>
        <v/>
      </c>
      <c r="H3723" s="42" t="str">
        <f>IF(B3723="","",IF(L3723=LIST!$A$80,LIST!$A$78,IF(L3723=LIST!$A$81,LIST!$A$78,IF(L3723=LIST!$A$82,LIST!$A$78,IF(IFERROR(VLOOKUP(B3723,'PHR (Project Hourly Rate)'!B:G,6,FALSE),LIST!$A$78)=0,LIST!$A$79,L3723)))))</f>
        <v/>
      </c>
      <c r="I3723" s="42" t="str">
        <f>IF(B3723="","",IF(L3723=LIST!$A$75,"",IF(K3723=LIST!$A$76,LIST!$A$76,IF(L3723=LIST!$A$77,"",IF(L3723=LIST!$A$78,"",IF(L3723=LIST!$A$80,"",IF(L3723=LIST!$A$72,"",IF(L3723=LIST!$A$73,"",IF(L3723=LIST!$A$81,"",IF(L3723=LIST!$A$82,"",IF(L3723=LIST!$A$79,"",IF(K3723=LIST!$A$75,LIST!$A$75,ROUND(J3723*L3723,2)))))))))))))</f>
        <v/>
      </c>
      <c r="J3723" s="43">
        <f>IF(D3723="",0,IF(K3723=LIST!$A$75,0,IF(K3723=LIST!$A$76,0,IF(K3723=LIST!$A$77,0,IF(K3723=LIST!$A$78,0,(MIN(D3723,8)-K3723))))))</f>
        <v>0</v>
      </c>
      <c r="K3723" s="185" t="str">
        <f>IF(D3723="","",IF('CLAIM FORM'!$M$7="",0,IF(L3723=LIST!$A$78,0,IF('CLAIM FORM'!$M$7="R&amp;D",0,IF(E3723="",LIST!$A$75,IF(F3723=LIST!$F$30,0,IFERROR(((VLOOKUP(E3723,'TRAINING CODE'!B:D,3,FALSE)*MIN(D3723,8))),LIST!$A$76)))))))</f>
        <v/>
      </c>
      <c r="L3723" s="183" t="str">
        <f>IF(B3723="","",IF('CLAIM FORM'!$M$7="",LIST!$A$77,IFERROR(VLOOKUP(B3723,'PHR (Project Hourly Rate)'!B:G,6,FALSE),LIST!$A$78)))</f>
        <v/>
      </c>
    </row>
    <row r="3724" spans="1:12" ht="36" customHeight="1">
      <c r="A3724" s="184">
        <v>3722</v>
      </c>
      <c r="B3724" s="46"/>
      <c r="C3724" s="47"/>
      <c r="D3724" s="48"/>
      <c r="E3724" s="49"/>
      <c r="F3724" s="49"/>
      <c r="G3724" s="41" t="str">
        <f>IF(C3724="","",VLOOKUP(WEEKDAY(C3724),LIST!$A$15:$B$21,2,FALSE))</f>
        <v/>
      </c>
      <c r="H3724" s="42" t="str">
        <f>IF(B3724="","",IF(L3724=LIST!$A$80,LIST!$A$78,IF(L3724=LIST!$A$81,LIST!$A$78,IF(L3724=LIST!$A$82,LIST!$A$78,IF(IFERROR(VLOOKUP(B3724,'PHR (Project Hourly Rate)'!B:G,6,FALSE),LIST!$A$78)=0,LIST!$A$79,L3724)))))</f>
        <v/>
      </c>
      <c r="I3724" s="42" t="str">
        <f>IF(B3724="","",IF(L3724=LIST!$A$75,"",IF(K3724=LIST!$A$76,LIST!$A$76,IF(L3724=LIST!$A$77,"",IF(L3724=LIST!$A$78,"",IF(L3724=LIST!$A$80,"",IF(L3724=LIST!$A$72,"",IF(L3724=LIST!$A$73,"",IF(L3724=LIST!$A$81,"",IF(L3724=LIST!$A$82,"",IF(L3724=LIST!$A$79,"",IF(K3724=LIST!$A$75,LIST!$A$75,ROUND(J3724*L3724,2)))))))))))))</f>
        <v/>
      </c>
      <c r="J3724" s="43">
        <f>IF(D3724="",0,IF(K3724=LIST!$A$75,0,IF(K3724=LIST!$A$76,0,IF(K3724=LIST!$A$77,0,IF(K3724=LIST!$A$78,0,(MIN(D3724,8)-K3724))))))</f>
        <v>0</v>
      </c>
      <c r="K3724" s="185" t="str">
        <f>IF(D3724="","",IF('CLAIM FORM'!$M$7="",0,IF(L3724=LIST!$A$78,0,IF('CLAIM FORM'!$M$7="R&amp;D",0,IF(E3724="",LIST!$A$75,IF(F3724=LIST!$F$30,0,IFERROR(((VLOOKUP(E3724,'TRAINING CODE'!B:D,3,FALSE)*MIN(D3724,8))),LIST!$A$76)))))))</f>
        <v/>
      </c>
      <c r="L3724" s="183" t="str">
        <f>IF(B3724="","",IF('CLAIM FORM'!$M$7="",LIST!$A$77,IFERROR(VLOOKUP(B3724,'PHR (Project Hourly Rate)'!B:G,6,FALSE),LIST!$A$78)))</f>
        <v/>
      </c>
    </row>
    <row r="3725" spans="1:12" ht="36" customHeight="1">
      <c r="A3725" s="184">
        <v>3723</v>
      </c>
      <c r="B3725" s="46"/>
      <c r="C3725" s="47"/>
      <c r="D3725" s="48"/>
      <c r="E3725" s="49"/>
      <c r="F3725" s="49"/>
      <c r="G3725" s="41" t="str">
        <f>IF(C3725="","",VLOOKUP(WEEKDAY(C3725),LIST!$A$15:$B$21,2,FALSE))</f>
        <v/>
      </c>
      <c r="H3725" s="42" t="str">
        <f>IF(B3725="","",IF(L3725=LIST!$A$80,LIST!$A$78,IF(L3725=LIST!$A$81,LIST!$A$78,IF(L3725=LIST!$A$82,LIST!$A$78,IF(IFERROR(VLOOKUP(B3725,'PHR (Project Hourly Rate)'!B:G,6,FALSE),LIST!$A$78)=0,LIST!$A$79,L3725)))))</f>
        <v/>
      </c>
      <c r="I3725" s="42" t="str">
        <f>IF(B3725="","",IF(L3725=LIST!$A$75,"",IF(K3725=LIST!$A$76,LIST!$A$76,IF(L3725=LIST!$A$77,"",IF(L3725=LIST!$A$78,"",IF(L3725=LIST!$A$80,"",IF(L3725=LIST!$A$72,"",IF(L3725=LIST!$A$73,"",IF(L3725=LIST!$A$81,"",IF(L3725=LIST!$A$82,"",IF(L3725=LIST!$A$79,"",IF(K3725=LIST!$A$75,LIST!$A$75,ROUND(J3725*L3725,2)))))))))))))</f>
        <v/>
      </c>
      <c r="J3725" s="43">
        <f>IF(D3725="",0,IF(K3725=LIST!$A$75,0,IF(K3725=LIST!$A$76,0,IF(K3725=LIST!$A$77,0,IF(K3725=LIST!$A$78,0,(MIN(D3725,8)-K3725))))))</f>
        <v>0</v>
      </c>
      <c r="K3725" s="185" t="str">
        <f>IF(D3725="","",IF('CLAIM FORM'!$M$7="",0,IF(L3725=LIST!$A$78,0,IF('CLAIM FORM'!$M$7="R&amp;D",0,IF(E3725="",LIST!$A$75,IF(F3725=LIST!$F$30,0,IFERROR(((VLOOKUP(E3725,'TRAINING CODE'!B:D,3,FALSE)*MIN(D3725,8))),LIST!$A$76)))))))</f>
        <v/>
      </c>
      <c r="L3725" s="183" t="str">
        <f>IF(B3725="","",IF('CLAIM FORM'!$M$7="",LIST!$A$77,IFERROR(VLOOKUP(B3725,'PHR (Project Hourly Rate)'!B:G,6,FALSE),LIST!$A$78)))</f>
        <v/>
      </c>
    </row>
    <row r="3726" spans="1:12" ht="36" customHeight="1">
      <c r="A3726" s="184">
        <v>3724</v>
      </c>
      <c r="B3726" s="46"/>
      <c r="C3726" s="47"/>
      <c r="D3726" s="48"/>
      <c r="E3726" s="49"/>
      <c r="F3726" s="49"/>
      <c r="G3726" s="41" t="str">
        <f>IF(C3726="","",VLOOKUP(WEEKDAY(C3726),LIST!$A$15:$B$21,2,FALSE))</f>
        <v/>
      </c>
      <c r="H3726" s="42" t="str">
        <f>IF(B3726="","",IF(L3726=LIST!$A$80,LIST!$A$78,IF(L3726=LIST!$A$81,LIST!$A$78,IF(L3726=LIST!$A$82,LIST!$A$78,IF(IFERROR(VLOOKUP(B3726,'PHR (Project Hourly Rate)'!B:G,6,FALSE),LIST!$A$78)=0,LIST!$A$79,L3726)))))</f>
        <v/>
      </c>
      <c r="I3726" s="42" t="str">
        <f>IF(B3726="","",IF(L3726=LIST!$A$75,"",IF(K3726=LIST!$A$76,LIST!$A$76,IF(L3726=LIST!$A$77,"",IF(L3726=LIST!$A$78,"",IF(L3726=LIST!$A$80,"",IF(L3726=LIST!$A$72,"",IF(L3726=LIST!$A$73,"",IF(L3726=LIST!$A$81,"",IF(L3726=LIST!$A$82,"",IF(L3726=LIST!$A$79,"",IF(K3726=LIST!$A$75,LIST!$A$75,ROUND(J3726*L3726,2)))))))))))))</f>
        <v/>
      </c>
      <c r="J3726" s="43">
        <f>IF(D3726="",0,IF(K3726=LIST!$A$75,0,IF(K3726=LIST!$A$76,0,IF(K3726=LIST!$A$77,0,IF(K3726=LIST!$A$78,0,(MIN(D3726,8)-K3726))))))</f>
        <v>0</v>
      </c>
      <c r="K3726" s="185" t="str">
        <f>IF(D3726="","",IF('CLAIM FORM'!$M$7="",0,IF(L3726=LIST!$A$78,0,IF('CLAIM FORM'!$M$7="R&amp;D",0,IF(E3726="",LIST!$A$75,IF(F3726=LIST!$F$30,0,IFERROR(((VLOOKUP(E3726,'TRAINING CODE'!B:D,3,FALSE)*MIN(D3726,8))),LIST!$A$76)))))))</f>
        <v/>
      </c>
      <c r="L3726" s="183" t="str">
        <f>IF(B3726="","",IF('CLAIM FORM'!$M$7="",LIST!$A$77,IFERROR(VLOOKUP(B3726,'PHR (Project Hourly Rate)'!B:G,6,FALSE),LIST!$A$78)))</f>
        <v/>
      </c>
    </row>
    <row r="3727" spans="1:12" ht="36" customHeight="1">
      <c r="A3727" s="184">
        <v>3725</v>
      </c>
      <c r="B3727" s="46"/>
      <c r="C3727" s="47"/>
      <c r="D3727" s="48"/>
      <c r="E3727" s="49"/>
      <c r="F3727" s="49"/>
      <c r="G3727" s="41" t="str">
        <f>IF(C3727="","",VLOOKUP(WEEKDAY(C3727),LIST!$A$15:$B$21,2,FALSE))</f>
        <v/>
      </c>
      <c r="H3727" s="42" t="str">
        <f>IF(B3727="","",IF(L3727=LIST!$A$80,LIST!$A$78,IF(L3727=LIST!$A$81,LIST!$A$78,IF(L3727=LIST!$A$82,LIST!$A$78,IF(IFERROR(VLOOKUP(B3727,'PHR (Project Hourly Rate)'!B:G,6,FALSE),LIST!$A$78)=0,LIST!$A$79,L3727)))))</f>
        <v/>
      </c>
      <c r="I3727" s="42" t="str">
        <f>IF(B3727="","",IF(L3727=LIST!$A$75,"",IF(K3727=LIST!$A$76,LIST!$A$76,IF(L3727=LIST!$A$77,"",IF(L3727=LIST!$A$78,"",IF(L3727=LIST!$A$80,"",IF(L3727=LIST!$A$72,"",IF(L3727=LIST!$A$73,"",IF(L3727=LIST!$A$81,"",IF(L3727=LIST!$A$82,"",IF(L3727=LIST!$A$79,"",IF(K3727=LIST!$A$75,LIST!$A$75,ROUND(J3727*L3727,2)))))))))))))</f>
        <v/>
      </c>
      <c r="J3727" s="43">
        <f>IF(D3727="",0,IF(K3727=LIST!$A$75,0,IF(K3727=LIST!$A$76,0,IF(K3727=LIST!$A$77,0,IF(K3727=LIST!$A$78,0,(MIN(D3727,8)-K3727))))))</f>
        <v>0</v>
      </c>
      <c r="K3727" s="185" t="str">
        <f>IF(D3727="","",IF('CLAIM FORM'!$M$7="",0,IF(L3727=LIST!$A$78,0,IF('CLAIM FORM'!$M$7="R&amp;D",0,IF(E3727="",LIST!$A$75,IF(F3727=LIST!$F$30,0,IFERROR(((VLOOKUP(E3727,'TRAINING CODE'!B:D,3,FALSE)*MIN(D3727,8))),LIST!$A$76)))))))</f>
        <v/>
      </c>
      <c r="L3727" s="183" t="str">
        <f>IF(B3727="","",IF('CLAIM FORM'!$M$7="",LIST!$A$77,IFERROR(VLOOKUP(B3727,'PHR (Project Hourly Rate)'!B:G,6,FALSE),LIST!$A$78)))</f>
        <v/>
      </c>
    </row>
    <row r="3728" spans="1:12" ht="36" customHeight="1">
      <c r="A3728" s="184">
        <v>3726</v>
      </c>
      <c r="B3728" s="46"/>
      <c r="C3728" s="47"/>
      <c r="D3728" s="48"/>
      <c r="E3728" s="49"/>
      <c r="F3728" s="49"/>
      <c r="G3728" s="41" t="str">
        <f>IF(C3728="","",VLOOKUP(WEEKDAY(C3728),LIST!$A$15:$B$21,2,FALSE))</f>
        <v/>
      </c>
      <c r="H3728" s="42" t="str">
        <f>IF(B3728="","",IF(L3728=LIST!$A$80,LIST!$A$78,IF(L3728=LIST!$A$81,LIST!$A$78,IF(L3728=LIST!$A$82,LIST!$A$78,IF(IFERROR(VLOOKUP(B3728,'PHR (Project Hourly Rate)'!B:G,6,FALSE),LIST!$A$78)=0,LIST!$A$79,L3728)))))</f>
        <v/>
      </c>
      <c r="I3728" s="42" t="str">
        <f>IF(B3728="","",IF(L3728=LIST!$A$75,"",IF(K3728=LIST!$A$76,LIST!$A$76,IF(L3728=LIST!$A$77,"",IF(L3728=LIST!$A$78,"",IF(L3728=LIST!$A$80,"",IF(L3728=LIST!$A$72,"",IF(L3728=LIST!$A$73,"",IF(L3728=LIST!$A$81,"",IF(L3728=LIST!$A$82,"",IF(L3728=LIST!$A$79,"",IF(K3728=LIST!$A$75,LIST!$A$75,ROUND(J3728*L3728,2)))))))))))))</f>
        <v/>
      </c>
      <c r="J3728" s="43">
        <f>IF(D3728="",0,IF(K3728=LIST!$A$75,0,IF(K3728=LIST!$A$76,0,IF(K3728=LIST!$A$77,0,IF(K3728=LIST!$A$78,0,(MIN(D3728,8)-K3728))))))</f>
        <v>0</v>
      </c>
      <c r="K3728" s="185" t="str">
        <f>IF(D3728="","",IF('CLAIM FORM'!$M$7="",0,IF(L3728=LIST!$A$78,0,IF('CLAIM FORM'!$M$7="R&amp;D",0,IF(E3728="",LIST!$A$75,IF(F3728=LIST!$F$30,0,IFERROR(((VLOOKUP(E3728,'TRAINING CODE'!B:D,3,FALSE)*MIN(D3728,8))),LIST!$A$76)))))))</f>
        <v/>
      </c>
      <c r="L3728" s="183" t="str">
        <f>IF(B3728="","",IF('CLAIM FORM'!$M$7="",LIST!$A$77,IFERROR(VLOOKUP(B3728,'PHR (Project Hourly Rate)'!B:G,6,FALSE),LIST!$A$78)))</f>
        <v/>
      </c>
    </row>
    <row r="3729" spans="1:12" ht="36" customHeight="1">
      <c r="A3729" s="184">
        <v>3727</v>
      </c>
      <c r="B3729" s="46"/>
      <c r="C3729" s="47"/>
      <c r="D3729" s="48"/>
      <c r="E3729" s="49"/>
      <c r="F3729" s="49"/>
      <c r="G3729" s="41" t="str">
        <f>IF(C3729="","",VLOOKUP(WEEKDAY(C3729),LIST!$A$15:$B$21,2,FALSE))</f>
        <v/>
      </c>
      <c r="H3729" s="42" t="str">
        <f>IF(B3729="","",IF(L3729=LIST!$A$80,LIST!$A$78,IF(L3729=LIST!$A$81,LIST!$A$78,IF(L3729=LIST!$A$82,LIST!$A$78,IF(IFERROR(VLOOKUP(B3729,'PHR (Project Hourly Rate)'!B:G,6,FALSE),LIST!$A$78)=0,LIST!$A$79,L3729)))))</f>
        <v/>
      </c>
      <c r="I3729" s="42" t="str">
        <f>IF(B3729="","",IF(L3729=LIST!$A$75,"",IF(K3729=LIST!$A$76,LIST!$A$76,IF(L3729=LIST!$A$77,"",IF(L3729=LIST!$A$78,"",IF(L3729=LIST!$A$80,"",IF(L3729=LIST!$A$72,"",IF(L3729=LIST!$A$73,"",IF(L3729=LIST!$A$81,"",IF(L3729=LIST!$A$82,"",IF(L3729=LIST!$A$79,"",IF(K3729=LIST!$A$75,LIST!$A$75,ROUND(J3729*L3729,2)))))))))))))</f>
        <v/>
      </c>
      <c r="J3729" s="43">
        <f>IF(D3729="",0,IF(K3729=LIST!$A$75,0,IF(K3729=LIST!$A$76,0,IF(K3729=LIST!$A$77,0,IF(K3729=LIST!$A$78,0,(MIN(D3729,8)-K3729))))))</f>
        <v>0</v>
      </c>
      <c r="K3729" s="185" t="str">
        <f>IF(D3729="","",IF('CLAIM FORM'!$M$7="",0,IF(L3729=LIST!$A$78,0,IF('CLAIM FORM'!$M$7="R&amp;D",0,IF(E3729="",LIST!$A$75,IF(F3729=LIST!$F$30,0,IFERROR(((VLOOKUP(E3729,'TRAINING CODE'!B:D,3,FALSE)*MIN(D3729,8))),LIST!$A$76)))))))</f>
        <v/>
      </c>
      <c r="L3729" s="183" t="str">
        <f>IF(B3729="","",IF('CLAIM FORM'!$M$7="",LIST!$A$77,IFERROR(VLOOKUP(B3729,'PHR (Project Hourly Rate)'!B:G,6,FALSE),LIST!$A$78)))</f>
        <v/>
      </c>
    </row>
    <row r="3730" spans="1:12" ht="36" customHeight="1">
      <c r="A3730" s="184">
        <v>3728</v>
      </c>
      <c r="B3730" s="46"/>
      <c r="C3730" s="47"/>
      <c r="D3730" s="48"/>
      <c r="E3730" s="49"/>
      <c r="F3730" s="49"/>
      <c r="G3730" s="41" t="str">
        <f>IF(C3730="","",VLOOKUP(WEEKDAY(C3730),LIST!$A$15:$B$21,2,FALSE))</f>
        <v/>
      </c>
      <c r="H3730" s="42" t="str">
        <f>IF(B3730="","",IF(L3730=LIST!$A$80,LIST!$A$78,IF(L3730=LIST!$A$81,LIST!$A$78,IF(L3730=LIST!$A$82,LIST!$A$78,IF(IFERROR(VLOOKUP(B3730,'PHR (Project Hourly Rate)'!B:G,6,FALSE),LIST!$A$78)=0,LIST!$A$79,L3730)))))</f>
        <v/>
      </c>
      <c r="I3730" s="42" t="str">
        <f>IF(B3730="","",IF(L3730=LIST!$A$75,"",IF(K3730=LIST!$A$76,LIST!$A$76,IF(L3730=LIST!$A$77,"",IF(L3730=LIST!$A$78,"",IF(L3730=LIST!$A$80,"",IF(L3730=LIST!$A$72,"",IF(L3730=LIST!$A$73,"",IF(L3730=LIST!$A$81,"",IF(L3730=LIST!$A$82,"",IF(L3730=LIST!$A$79,"",IF(K3730=LIST!$A$75,LIST!$A$75,ROUND(J3730*L3730,2)))))))))))))</f>
        <v/>
      </c>
      <c r="J3730" s="43">
        <f>IF(D3730="",0,IF(K3730=LIST!$A$75,0,IF(K3730=LIST!$A$76,0,IF(K3730=LIST!$A$77,0,IF(K3730=LIST!$A$78,0,(MIN(D3730,8)-K3730))))))</f>
        <v>0</v>
      </c>
      <c r="K3730" s="185" t="str">
        <f>IF(D3730="","",IF('CLAIM FORM'!$M$7="",0,IF(L3730=LIST!$A$78,0,IF('CLAIM FORM'!$M$7="R&amp;D",0,IF(E3730="",LIST!$A$75,IF(F3730=LIST!$F$30,0,IFERROR(((VLOOKUP(E3730,'TRAINING CODE'!B:D,3,FALSE)*MIN(D3730,8))),LIST!$A$76)))))))</f>
        <v/>
      </c>
      <c r="L3730" s="183" t="str">
        <f>IF(B3730="","",IF('CLAIM FORM'!$M$7="",LIST!$A$77,IFERROR(VLOOKUP(B3730,'PHR (Project Hourly Rate)'!B:G,6,FALSE),LIST!$A$78)))</f>
        <v/>
      </c>
    </row>
    <row r="3731" spans="1:12" ht="36" customHeight="1">
      <c r="A3731" s="184">
        <v>3729</v>
      </c>
      <c r="B3731" s="46"/>
      <c r="C3731" s="47"/>
      <c r="D3731" s="48"/>
      <c r="E3731" s="49"/>
      <c r="F3731" s="49"/>
      <c r="G3731" s="41" t="str">
        <f>IF(C3731="","",VLOOKUP(WEEKDAY(C3731),LIST!$A$15:$B$21,2,FALSE))</f>
        <v/>
      </c>
      <c r="H3731" s="42" t="str">
        <f>IF(B3731="","",IF(L3731=LIST!$A$80,LIST!$A$78,IF(L3731=LIST!$A$81,LIST!$A$78,IF(L3731=LIST!$A$82,LIST!$A$78,IF(IFERROR(VLOOKUP(B3731,'PHR (Project Hourly Rate)'!B:G,6,FALSE),LIST!$A$78)=0,LIST!$A$79,L3731)))))</f>
        <v/>
      </c>
      <c r="I3731" s="42" t="str">
        <f>IF(B3731="","",IF(L3731=LIST!$A$75,"",IF(K3731=LIST!$A$76,LIST!$A$76,IF(L3731=LIST!$A$77,"",IF(L3731=LIST!$A$78,"",IF(L3731=LIST!$A$80,"",IF(L3731=LIST!$A$72,"",IF(L3731=LIST!$A$73,"",IF(L3731=LIST!$A$81,"",IF(L3731=LIST!$A$82,"",IF(L3731=LIST!$A$79,"",IF(K3731=LIST!$A$75,LIST!$A$75,ROUND(J3731*L3731,2)))))))))))))</f>
        <v/>
      </c>
      <c r="J3731" s="43">
        <f>IF(D3731="",0,IF(K3731=LIST!$A$75,0,IF(K3731=LIST!$A$76,0,IF(K3731=LIST!$A$77,0,IF(K3731=LIST!$A$78,0,(MIN(D3731,8)-K3731))))))</f>
        <v>0</v>
      </c>
      <c r="K3731" s="185" t="str">
        <f>IF(D3731="","",IF('CLAIM FORM'!$M$7="",0,IF(L3731=LIST!$A$78,0,IF('CLAIM FORM'!$M$7="R&amp;D",0,IF(E3731="",LIST!$A$75,IF(F3731=LIST!$F$30,0,IFERROR(((VLOOKUP(E3731,'TRAINING CODE'!B:D,3,FALSE)*MIN(D3731,8))),LIST!$A$76)))))))</f>
        <v/>
      </c>
      <c r="L3731" s="183" t="str">
        <f>IF(B3731="","",IF('CLAIM FORM'!$M$7="",LIST!$A$77,IFERROR(VLOOKUP(B3731,'PHR (Project Hourly Rate)'!B:G,6,FALSE),LIST!$A$78)))</f>
        <v/>
      </c>
    </row>
    <row r="3732" spans="1:12" ht="36" customHeight="1">
      <c r="A3732" s="184">
        <v>3730</v>
      </c>
      <c r="B3732" s="46"/>
      <c r="C3732" s="47"/>
      <c r="D3732" s="48"/>
      <c r="E3732" s="49"/>
      <c r="F3732" s="49"/>
      <c r="G3732" s="41" t="str">
        <f>IF(C3732="","",VLOOKUP(WEEKDAY(C3732),LIST!$A$15:$B$21,2,FALSE))</f>
        <v/>
      </c>
      <c r="H3732" s="42" t="str">
        <f>IF(B3732="","",IF(L3732=LIST!$A$80,LIST!$A$78,IF(L3732=LIST!$A$81,LIST!$A$78,IF(L3732=LIST!$A$82,LIST!$A$78,IF(IFERROR(VLOOKUP(B3732,'PHR (Project Hourly Rate)'!B:G,6,FALSE),LIST!$A$78)=0,LIST!$A$79,L3732)))))</f>
        <v/>
      </c>
      <c r="I3732" s="42" t="str">
        <f>IF(B3732="","",IF(L3732=LIST!$A$75,"",IF(K3732=LIST!$A$76,LIST!$A$76,IF(L3732=LIST!$A$77,"",IF(L3732=LIST!$A$78,"",IF(L3732=LIST!$A$80,"",IF(L3732=LIST!$A$72,"",IF(L3732=LIST!$A$73,"",IF(L3732=LIST!$A$81,"",IF(L3732=LIST!$A$82,"",IF(L3732=LIST!$A$79,"",IF(K3732=LIST!$A$75,LIST!$A$75,ROUND(J3732*L3732,2)))))))))))))</f>
        <v/>
      </c>
      <c r="J3732" s="43">
        <f>IF(D3732="",0,IF(K3732=LIST!$A$75,0,IF(K3732=LIST!$A$76,0,IF(K3732=LIST!$A$77,0,IF(K3732=LIST!$A$78,0,(MIN(D3732,8)-K3732))))))</f>
        <v>0</v>
      </c>
      <c r="K3732" s="185" t="str">
        <f>IF(D3732="","",IF('CLAIM FORM'!$M$7="",0,IF(L3732=LIST!$A$78,0,IF('CLAIM FORM'!$M$7="R&amp;D",0,IF(E3732="",LIST!$A$75,IF(F3732=LIST!$F$30,0,IFERROR(((VLOOKUP(E3732,'TRAINING CODE'!B:D,3,FALSE)*MIN(D3732,8))),LIST!$A$76)))))))</f>
        <v/>
      </c>
      <c r="L3732" s="183" t="str">
        <f>IF(B3732="","",IF('CLAIM FORM'!$M$7="",LIST!$A$77,IFERROR(VLOOKUP(B3732,'PHR (Project Hourly Rate)'!B:G,6,FALSE),LIST!$A$78)))</f>
        <v/>
      </c>
    </row>
    <row r="3733" spans="1:12" ht="36" customHeight="1">
      <c r="A3733" s="184">
        <v>3731</v>
      </c>
      <c r="B3733" s="46"/>
      <c r="C3733" s="47"/>
      <c r="D3733" s="48"/>
      <c r="E3733" s="49"/>
      <c r="F3733" s="49"/>
      <c r="G3733" s="41" t="str">
        <f>IF(C3733="","",VLOOKUP(WEEKDAY(C3733),LIST!$A$15:$B$21,2,FALSE))</f>
        <v/>
      </c>
      <c r="H3733" s="42" t="str">
        <f>IF(B3733="","",IF(L3733=LIST!$A$80,LIST!$A$78,IF(L3733=LIST!$A$81,LIST!$A$78,IF(L3733=LIST!$A$82,LIST!$A$78,IF(IFERROR(VLOOKUP(B3733,'PHR (Project Hourly Rate)'!B:G,6,FALSE),LIST!$A$78)=0,LIST!$A$79,L3733)))))</f>
        <v/>
      </c>
      <c r="I3733" s="42" t="str">
        <f>IF(B3733="","",IF(L3733=LIST!$A$75,"",IF(K3733=LIST!$A$76,LIST!$A$76,IF(L3733=LIST!$A$77,"",IF(L3733=LIST!$A$78,"",IF(L3733=LIST!$A$80,"",IF(L3733=LIST!$A$72,"",IF(L3733=LIST!$A$73,"",IF(L3733=LIST!$A$81,"",IF(L3733=LIST!$A$82,"",IF(L3733=LIST!$A$79,"",IF(K3733=LIST!$A$75,LIST!$A$75,ROUND(J3733*L3733,2)))))))))))))</f>
        <v/>
      </c>
      <c r="J3733" s="43">
        <f>IF(D3733="",0,IF(K3733=LIST!$A$75,0,IF(K3733=LIST!$A$76,0,IF(K3733=LIST!$A$77,0,IF(K3733=LIST!$A$78,0,(MIN(D3733,8)-K3733))))))</f>
        <v>0</v>
      </c>
      <c r="K3733" s="185" t="str">
        <f>IF(D3733="","",IF('CLAIM FORM'!$M$7="",0,IF(L3733=LIST!$A$78,0,IF('CLAIM FORM'!$M$7="R&amp;D",0,IF(E3733="",LIST!$A$75,IF(F3733=LIST!$F$30,0,IFERROR(((VLOOKUP(E3733,'TRAINING CODE'!B:D,3,FALSE)*MIN(D3733,8))),LIST!$A$76)))))))</f>
        <v/>
      </c>
      <c r="L3733" s="183" t="str">
        <f>IF(B3733="","",IF('CLAIM FORM'!$M$7="",LIST!$A$77,IFERROR(VLOOKUP(B3733,'PHR (Project Hourly Rate)'!B:G,6,FALSE),LIST!$A$78)))</f>
        <v/>
      </c>
    </row>
    <row r="3734" spans="1:12" ht="36" customHeight="1">
      <c r="A3734" s="184">
        <v>3732</v>
      </c>
      <c r="B3734" s="46"/>
      <c r="C3734" s="47"/>
      <c r="D3734" s="48"/>
      <c r="E3734" s="49"/>
      <c r="F3734" s="49"/>
      <c r="G3734" s="41" t="str">
        <f>IF(C3734="","",VLOOKUP(WEEKDAY(C3734),LIST!$A$15:$B$21,2,FALSE))</f>
        <v/>
      </c>
      <c r="H3734" s="42" t="str">
        <f>IF(B3734="","",IF(L3734=LIST!$A$80,LIST!$A$78,IF(L3734=LIST!$A$81,LIST!$A$78,IF(L3734=LIST!$A$82,LIST!$A$78,IF(IFERROR(VLOOKUP(B3734,'PHR (Project Hourly Rate)'!B:G,6,FALSE),LIST!$A$78)=0,LIST!$A$79,L3734)))))</f>
        <v/>
      </c>
      <c r="I3734" s="42" t="str">
        <f>IF(B3734="","",IF(L3734=LIST!$A$75,"",IF(K3734=LIST!$A$76,LIST!$A$76,IF(L3734=LIST!$A$77,"",IF(L3734=LIST!$A$78,"",IF(L3734=LIST!$A$80,"",IF(L3734=LIST!$A$72,"",IF(L3734=LIST!$A$73,"",IF(L3734=LIST!$A$81,"",IF(L3734=LIST!$A$82,"",IF(L3734=LIST!$A$79,"",IF(K3734=LIST!$A$75,LIST!$A$75,ROUND(J3734*L3734,2)))))))))))))</f>
        <v/>
      </c>
      <c r="J3734" s="43">
        <f>IF(D3734="",0,IF(K3734=LIST!$A$75,0,IF(K3734=LIST!$A$76,0,IF(K3734=LIST!$A$77,0,IF(K3734=LIST!$A$78,0,(MIN(D3734,8)-K3734))))))</f>
        <v>0</v>
      </c>
      <c r="K3734" s="185" t="str">
        <f>IF(D3734="","",IF('CLAIM FORM'!$M$7="",0,IF(L3734=LIST!$A$78,0,IF('CLAIM FORM'!$M$7="R&amp;D",0,IF(E3734="",LIST!$A$75,IF(F3734=LIST!$F$30,0,IFERROR(((VLOOKUP(E3734,'TRAINING CODE'!B:D,3,FALSE)*MIN(D3734,8))),LIST!$A$76)))))))</f>
        <v/>
      </c>
      <c r="L3734" s="183" t="str">
        <f>IF(B3734="","",IF('CLAIM FORM'!$M$7="",LIST!$A$77,IFERROR(VLOOKUP(B3734,'PHR (Project Hourly Rate)'!B:G,6,FALSE),LIST!$A$78)))</f>
        <v/>
      </c>
    </row>
    <row r="3735" spans="1:12" ht="36" customHeight="1">
      <c r="A3735" s="184">
        <v>3733</v>
      </c>
      <c r="B3735" s="46"/>
      <c r="C3735" s="47"/>
      <c r="D3735" s="48"/>
      <c r="E3735" s="49"/>
      <c r="F3735" s="49"/>
      <c r="G3735" s="41" t="str">
        <f>IF(C3735="","",VLOOKUP(WEEKDAY(C3735),LIST!$A$15:$B$21,2,FALSE))</f>
        <v/>
      </c>
      <c r="H3735" s="42" t="str">
        <f>IF(B3735="","",IF(L3735=LIST!$A$80,LIST!$A$78,IF(L3735=LIST!$A$81,LIST!$A$78,IF(L3735=LIST!$A$82,LIST!$A$78,IF(IFERROR(VLOOKUP(B3735,'PHR (Project Hourly Rate)'!B:G,6,FALSE),LIST!$A$78)=0,LIST!$A$79,L3735)))))</f>
        <v/>
      </c>
      <c r="I3735" s="42" t="str">
        <f>IF(B3735="","",IF(L3735=LIST!$A$75,"",IF(K3735=LIST!$A$76,LIST!$A$76,IF(L3735=LIST!$A$77,"",IF(L3735=LIST!$A$78,"",IF(L3735=LIST!$A$80,"",IF(L3735=LIST!$A$72,"",IF(L3735=LIST!$A$73,"",IF(L3735=LIST!$A$81,"",IF(L3735=LIST!$A$82,"",IF(L3735=LIST!$A$79,"",IF(K3735=LIST!$A$75,LIST!$A$75,ROUND(J3735*L3735,2)))))))))))))</f>
        <v/>
      </c>
      <c r="J3735" s="43">
        <f>IF(D3735="",0,IF(K3735=LIST!$A$75,0,IF(K3735=LIST!$A$76,0,IF(K3735=LIST!$A$77,0,IF(K3735=LIST!$A$78,0,(MIN(D3735,8)-K3735))))))</f>
        <v>0</v>
      </c>
      <c r="K3735" s="185" t="str">
        <f>IF(D3735="","",IF('CLAIM FORM'!$M$7="",0,IF(L3735=LIST!$A$78,0,IF('CLAIM FORM'!$M$7="R&amp;D",0,IF(E3735="",LIST!$A$75,IF(F3735=LIST!$F$30,0,IFERROR(((VLOOKUP(E3735,'TRAINING CODE'!B:D,3,FALSE)*MIN(D3735,8))),LIST!$A$76)))))))</f>
        <v/>
      </c>
      <c r="L3735" s="183" t="str">
        <f>IF(B3735="","",IF('CLAIM FORM'!$M$7="",LIST!$A$77,IFERROR(VLOOKUP(B3735,'PHR (Project Hourly Rate)'!B:G,6,FALSE),LIST!$A$78)))</f>
        <v/>
      </c>
    </row>
    <row r="3736" spans="1:12" ht="36" customHeight="1">
      <c r="A3736" s="184">
        <v>3734</v>
      </c>
      <c r="B3736" s="46"/>
      <c r="C3736" s="47"/>
      <c r="D3736" s="48"/>
      <c r="E3736" s="49"/>
      <c r="F3736" s="49"/>
      <c r="G3736" s="41" t="str">
        <f>IF(C3736="","",VLOOKUP(WEEKDAY(C3736),LIST!$A$15:$B$21,2,FALSE))</f>
        <v/>
      </c>
      <c r="H3736" s="42" t="str">
        <f>IF(B3736="","",IF(L3736=LIST!$A$80,LIST!$A$78,IF(L3736=LIST!$A$81,LIST!$A$78,IF(L3736=LIST!$A$82,LIST!$A$78,IF(IFERROR(VLOOKUP(B3736,'PHR (Project Hourly Rate)'!B:G,6,FALSE),LIST!$A$78)=0,LIST!$A$79,L3736)))))</f>
        <v/>
      </c>
      <c r="I3736" s="42" t="str">
        <f>IF(B3736="","",IF(L3736=LIST!$A$75,"",IF(K3736=LIST!$A$76,LIST!$A$76,IF(L3736=LIST!$A$77,"",IF(L3736=LIST!$A$78,"",IF(L3736=LIST!$A$80,"",IF(L3736=LIST!$A$72,"",IF(L3736=LIST!$A$73,"",IF(L3736=LIST!$A$81,"",IF(L3736=LIST!$A$82,"",IF(L3736=LIST!$A$79,"",IF(K3736=LIST!$A$75,LIST!$A$75,ROUND(J3736*L3736,2)))))))))))))</f>
        <v/>
      </c>
      <c r="J3736" s="43">
        <f>IF(D3736="",0,IF(K3736=LIST!$A$75,0,IF(K3736=LIST!$A$76,0,IF(K3736=LIST!$A$77,0,IF(K3736=LIST!$A$78,0,(MIN(D3736,8)-K3736))))))</f>
        <v>0</v>
      </c>
      <c r="K3736" s="185" t="str">
        <f>IF(D3736="","",IF('CLAIM FORM'!$M$7="",0,IF(L3736=LIST!$A$78,0,IF('CLAIM FORM'!$M$7="R&amp;D",0,IF(E3736="",LIST!$A$75,IF(F3736=LIST!$F$30,0,IFERROR(((VLOOKUP(E3736,'TRAINING CODE'!B:D,3,FALSE)*MIN(D3736,8))),LIST!$A$76)))))))</f>
        <v/>
      </c>
      <c r="L3736" s="183" t="str">
        <f>IF(B3736="","",IF('CLAIM FORM'!$M$7="",LIST!$A$77,IFERROR(VLOOKUP(B3736,'PHR (Project Hourly Rate)'!B:G,6,FALSE),LIST!$A$78)))</f>
        <v/>
      </c>
    </row>
    <row r="3737" spans="1:12" ht="36" customHeight="1">
      <c r="A3737" s="184">
        <v>3735</v>
      </c>
      <c r="B3737" s="46"/>
      <c r="C3737" s="47"/>
      <c r="D3737" s="48"/>
      <c r="E3737" s="49"/>
      <c r="F3737" s="49"/>
      <c r="G3737" s="41" t="str">
        <f>IF(C3737="","",VLOOKUP(WEEKDAY(C3737),LIST!$A$15:$B$21,2,FALSE))</f>
        <v/>
      </c>
      <c r="H3737" s="42" t="str">
        <f>IF(B3737="","",IF(L3737=LIST!$A$80,LIST!$A$78,IF(L3737=LIST!$A$81,LIST!$A$78,IF(L3737=LIST!$A$82,LIST!$A$78,IF(IFERROR(VLOOKUP(B3737,'PHR (Project Hourly Rate)'!B:G,6,FALSE),LIST!$A$78)=0,LIST!$A$79,L3737)))))</f>
        <v/>
      </c>
      <c r="I3737" s="42" t="str">
        <f>IF(B3737="","",IF(L3737=LIST!$A$75,"",IF(K3737=LIST!$A$76,LIST!$A$76,IF(L3737=LIST!$A$77,"",IF(L3737=LIST!$A$78,"",IF(L3737=LIST!$A$80,"",IF(L3737=LIST!$A$72,"",IF(L3737=LIST!$A$73,"",IF(L3737=LIST!$A$81,"",IF(L3737=LIST!$A$82,"",IF(L3737=LIST!$A$79,"",IF(K3737=LIST!$A$75,LIST!$A$75,ROUND(J3737*L3737,2)))))))))))))</f>
        <v/>
      </c>
      <c r="J3737" s="43">
        <f>IF(D3737="",0,IF(K3737=LIST!$A$75,0,IF(K3737=LIST!$A$76,0,IF(K3737=LIST!$A$77,0,IF(K3737=LIST!$A$78,0,(MIN(D3737,8)-K3737))))))</f>
        <v>0</v>
      </c>
      <c r="K3737" s="185" t="str">
        <f>IF(D3737="","",IF('CLAIM FORM'!$M$7="",0,IF(L3737=LIST!$A$78,0,IF('CLAIM FORM'!$M$7="R&amp;D",0,IF(E3737="",LIST!$A$75,IF(F3737=LIST!$F$30,0,IFERROR(((VLOOKUP(E3737,'TRAINING CODE'!B:D,3,FALSE)*MIN(D3737,8))),LIST!$A$76)))))))</f>
        <v/>
      </c>
      <c r="L3737" s="183" t="str">
        <f>IF(B3737="","",IF('CLAIM FORM'!$M$7="",LIST!$A$77,IFERROR(VLOOKUP(B3737,'PHR (Project Hourly Rate)'!B:G,6,FALSE),LIST!$A$78)))</f>
        <v/>
      </c>
    </row>
    <row r="3738" spans="1:12" ht="36" customHeight="1">
      <c r="A3738" s="184">
        <v>3736</v>
      </c>
      <c r="B3738" s="46"/>
      <c r="C3738" s="47"/>
      <c r="D3738" s="48"/>
      <c r="E3738" s="49"/>
      <c r="F3738" s="49"/>
      <c r="G3738" s="41" t="str">
        <f>IF(C3738="","",VLOOKUP(WEEKDAY(C3738),LIST!$A$15:$B$21,2,FALSE))</f>
        <v/>
      </c>
      <c r="H3738" s="42" t="str">
        <f>IF(B3738="","",IF(L3738=LIST!$A$80,LIST!$A$78,IF(L3738=LIST!$A$81,LIST!$A$78,IF(L3738=LIST!$A$82,LIST!$A$78,IF(IFERROR(VLOOKUP(B3738,'PHR (Project Hourly Rate)'!B:G,6,FALSE),LIST!$A$78)=0,LIST!$A$79,L3738)))))</f>
        <v/>
      </c>
      <c r="I3738" s="42" t="str">
        <f>IF(B3738="","",IF(L3738=LIST!$A$75,"",IF(K3738=LIST!$A$76,LIST!$A$76,IF(L3738=LIST!$A$77,"",IF(L3738=LIST!$A$78,"",IF(L3738=LIST!$A$80,"",IF(L3738=LIST!$A$72,"",IF(L3738=LIST!$A$73,"",IF(L3738=LIST!$A$81,"",IF(L3738=LIST!$A$82,"",IF(L3738=LIST!$A$79,"",IF(K3738=LIST!$A$75,LIST!$A$75,ROUND(J3738*L3738,2)))))))))))))</f>
        <v/>
      </c>
      <c r="J3738" s="43">
        <f>IF(D3738="",0,IF(K3738=LIST!$A$75,0,IF(K3738=LIST!$A$76,0,IF(K3738=LIST!$A$77,0,IF(K3738=LIST!$A$78,0,(MIN(D3738,8)-K3738))))))</f>
        <v>0</v>
      </c>
      <c r="K3738" s="185" t="str">
        <f>IF(D3738="","",IF('CLAIM FORM'!$M$7="",0,IF(L3738=LIST!$A$78,0,IF('CLAIM FORM'!$M$7="R&amp;D",0,IF(E3738="",LIST!$A$75,IF(F3738=LIST!$F$30,0,IFERROR(((VLOOKUP(E3738,'TRAINING CODE'!B:D,3,FALSE)*MIN(D3738,8))),LIST!$A$76)))))))</f>
        <v/>
      </c>
      <c r="L3738" s="183" t="str">
        <f>IF(B3738="","",IF('CLAIM FORM'!$M$7="",LIST!$A$77,IFERROR(VLOOKUP(B3738,'PHR (Project Hourly Rate)'!B:G,6,FALSE),LIST!$A$78)))</f>
        <v/>
      </c>
    </row>
    <row r="3739" spans="1:12" ht="36" customHeight="1">
      <c r="A3739" s="184">
        <v>3737</v>
      </c>
      <c r="B3739" s="46"/>
      <c r="C3739" s="47"/>
      <c r="D3739" s="48"/>
      <c r="E3739" s="49"/>
      <c r="F3739" s="49"/>
      <c r="G3739" s="41" t="str">
        <f>IF(C3739="","",VLOOKUP(WEEKDAY(C3739),LIST!$A$15:$B$21,2,FALSE))</f>
        <v/>
      </c>
      <c r="H3739" s="42" t="str">
        <f>IF(B3739="","",IF(L3739=LIST!$A$80,LIST!$A$78,IF(L3739=LIST!$A$81,LIST!$A$78,IF(L3739=LIST!$A$82,LIST!$A$78,IF(IFERROR(VLOOKUP(B3739,'PHR (Project Hourly Rate)'!B:G,6,FALSE),LIST!$A$78)=0,LIST!$A$79,L3739)))))</f>
        <v/>
      </c>
      <c r="I3739" s="42" t="str">
        <f>IF(B3739="","",IF(L3739=LIST!$A$75,"",IF(K3739=LIST!$A$76,LIST!$A$76,IF(L3739=LIST!$A$77,"",IF(L3739=LIST!$A$78,"",IF(L3739=LIST!$A$80,"",IF(L3739=LIST!$A$72,"",IF(L3739=LIST!$A$73,"",IF(L3739=LIST!$A$81,"",IF(L3739=LIST!$A$82,"",IF(L3739=LIST!$A$79,"",IF(K3739=LIST!$A$75,LIST!$A$75,ROUND(J3739*L3739,2)))))))))))))</f>
        <v/>
      </c>
      <c r="J3739" s="43">
        <f>IF(D3739="",0,IF(K3739=LIST!$A$75,0,IF(K3739=LIST!$A$76,0,IF(K3739=LIST!$A$77,0,IF(K3739=LIST!$A$78,0,(MIN(D3739,8)-K3739))))))</f>
        <v>0</v>
      </c>
      <c r="K3739" s="185" t="str">
        <f>IF(D3739="","",IF('CLAIM FORM'!$M$7="",0,IF(L3739=LIST!$A$78,0,IF('CLAIM FORM'!$M$7="R&amp;D",0,IF(E3739="",LIST!$A$75,IF(F3739=LIST!$F$30,0,IFERROR(((VLOOKUP(E3739,'TRAINING CODE'!B:D,3,FALSE)*MIN(D3739,8))),LIST!$A$76)))))))</f>
        <v/>
      </c>
      <c r="L3739" s="183" t="str">
        <f>IF(B3739="","",IF('CLAIM FORM'!$M$7="",LIST!$A$77,IFERROR(VLOOKUP(B3739,'PHR (Project Hourly Rate)'!B:G,6,FALSE),LIST!$A$78)))</f>
        <v/>
      </c>
    </row>
    <row r="3740" spans="1:12" ht="36" customHeight="1">
      <c r="A3740" s="184">
        <v>3738</v>
      </c>
      <c r="B3740" s="46"/>
      <c r="C3740" s="47"/>
      <c r="D3740" s="48"/>
      <c r="E3740" s="49"/>
      <c r="F3740" s="49"/>
      <c r="G3740" s="41" t="str">
        <f>IF(C3740="","",VLOOKUP(WEEKDAY(C3740),LIST!$A$15:$B$21,2,FALSE))</f>
        <v/>
      </c>
      <c r="H3740" s="42" t="str">
        <f>IF(B3740="","",IF(L3740=LIST!$A$80,LIST!$A$78,IF(L3740=LIST!$A$81,LIST!$A$78,IF(L3740=LIST!$A$82,LIST!$A$78,IF(IFERROR(VLOOKUP(B3740,'PHR (Project Hourly Rate)'!B:G,6,FALSE),LIST!$A$78)=0,LIST!$A$79,L3740)))))</f>
        <v/>
      </c>
      <c r="I3740" s="42" t="str">
        <f>IF(B3740="","",IF(L3740=LIST!$A$75,"",IF(K3740=LIST!$A$76,LIST!$A$76,IF(L3740=LIST!$A$77,"",IF(L3740=LIST!$A$78,"",IF(L3740=LIST!$A$80,"",IF(L3740=LIST!$A$72,"",IF(L3740=LIST!$A$73,"",IF(L3740=LIST!$A$81,"",IF(L3740=LIST!$A$82,"",IF(L3740=LIST!$A$79,"",IF(K3740=LIST!$A$75,LIST!$A$75,ROUND(J3740*L3740,2)))))))))))))</f>
        <v/>
      </c>
      <c r="J3740" s="43">
        <f>IF(D3740="",0,IF(K3740=LIST!$A$75,0,IF(K3740=LIST!$A$76,0,IF(K3740=LIST!$A$77,0,IF(K3740=LIST!$A$78,0,(MIN(D3740,8)-K3740))))))</f>
        <v>0</v>
      </c>
      <c r="K3740" s="185" t="str">
        <f>IF(D3740="","",IF('CLAIM FORM'!$M$7="",0,IF(L3740=LIST!$A$78,0,IF('CLAIM FORM'!$M$7="R&amp;D",0,IF(E3740="",LIST!$A$75,IF(F3740=LIST!$F$30,0,IFERROR(((VLOOKUP(E3740,'TRAINING CODE'!B:D,3,FALSE)*MIN(D3740,8))),LIST!$A$76)))))))</f>
        <v/>
      </c>
      <c r="L3740" s="183" t="str">
        <f>IF(B3740="","",IF('CLAIM FORM'!$M$7="",LIST!$A$77,IFERROR(VLOOKUP(B3740,'PHR (Project Hourly Rate)'!B:G,6,FALSE),LIST!$A$78)))</f>
        <v/>
      </c>
    </row>
    <row r="3741" spans="1:12" ht="36" customHeight="1">
      <c r="A3741" s="184">
        <v>3739</v>
      </c>
      <c r="B3741" s="46"/>
      <c r="C3741" s="47"/>
      <c r="D3741" s="48"/>
      <c r="E3741" s="49"/>
      <c r="F3741" s="49"/>
      <c r="G3741" s="41" t="str">
        <f>IF(C3741="","",VLOOKUP(WEEKDAY(C3741),LIST!$A$15:$B$21,2,FALSE))</f>
        <v/>
      </c>
      <c r="H3741" s="42" t="str">
        <f>IF(B3741="","",IF(L3741=LIST!$A$80,LIST!$A$78,IF(L3741=LIST!$A$81,LIST!$A$78,IF(L3741=LIST!$A$82,LIST!$A$78,IF(IFERROR(VLOOKUP(B3741,'PHR (Project Hourly Rate)'!B:G,6,FALSE),LIST!$A$78)=0,LIST!$A$79,L3741)))))</f>
        <v/>
      </c>
      <c r="I3741" s="42" t="str">
        <f>IF(B3741="","",IF(L3741=LIST!$A$75,"",IF(K3741=LIST!$A$76,LIST!$A$76,IF(L3741=LIST!$A$77,"",IF(L3741=LIST!$A$78,"",IF(L3741=LIST!$A$80,"",IF(L3741=LIST!$A$72,"",IF(L3741=LIST!$A$73,"",IF(L3741=LIST!$A$81,"",IF(L3741=LIST!$A$82,"",IF(L3741=LIST!$A$79,"",IF(K3741=LIST!$A$75,LIST!$A$75,ROUND(J3741*L3741,2)))))))))))))</f>
        <v/>
      </c>
      <c r="J3741" s="43">
        <f>IF(D3741="",0,IF(K3741=LIST!$A$75,0,IF(K3741=LIST!$A$76,0,IF(K3741=LIST!$A$77,0,IF(K3741=LIST!$A$78,0,(MIN(D3741,8)-K3741))))))</f>
        <v>0</v>
      </c>
      <c r="K3741" s="185" t="str">
        <f>IF(D3741="","",IF('CLAIM FORM'!$M$7="",0,IF(L3741=LIST!$A$78,0,IF('CLAIM FORM'!$M$7="R&amp;D",0,IF(E3741="",LIST!$A$75,IF(F3741=LIST!$F$30,0,IFERROR(((VLOOKUP(E3741,'TRAINING CODE'!B:D,3,FALSE)*MIN(D3741,8))),LIST!$A$76)))))))</f>
        <v/>
      </c>
      <c r="L3741" s="183" t="str">
        <f>IF(B3741="","",IF('CLAIM FORM'!$M$7="",LIST!$A$77,IFERROR(VLOOKUP(B3741,'PHR (Project Hourly Rate)'!B:G,6,FALSE),LIST!$A$78)))</f>
        <v/>
      </c>
    </row>
    <row r="3742" spans="1:12" ht="36" customHeight="1">
      <c r="A3742" s="184">
        <v>3740</v>
      </c>
      <c r="B3742" s="46"/>
      <c r="C3742" s="47"/>
      <c r="D3742" s="48"/>
      <c r="E3742" s="49"/>
      <c r="F3742" s="49"/>
      <c r="G3742" s="41" t="str">
        <f>IF(C3742="","",VLOOKUP(WEEKDAY(C3742),LIST!$A$15:$B$21,2,FALSE))</f>
        <v/>
      </c>
      <c r="H3742" s="42" t="str">
        <f>IF(B3742="","",IF(L3742=LIST!$A$80,LIST!$A$78,IF(L3742=LIST!$A$81,LIST!$A$78,IF(L3742=LIST!$A$82,LIST!$A$78,IF(IFERROR(VLOOKUP(B3742,'PHR (Project Hourly Rate)'!B:G,6,FALSE),LIST!$A$78)=0,LIST!$A$79,L3742)))))</f>
        <v/>
      </c>
      <c r="I3742" s="42" t="str">
        <f>IF(B3742="","",IF(L3742=LIST!$A$75,"",IF(K3742=LIST!$A$76,LIST!$A$76,IF(L3742=LIST!$A$77,"",IF(L3742=LIST!$A$78,"",IF(L3742=LIST!$A$80,"",IF(L3742=LIST!$A$72,"",IF(L3742=LIST!$A$73,"",IF(L3742=LIST!$A$81,"",IF(L3742=LIST!$A$82,"",IF(L3742=LIST!$A$79,"",IF(K3742=LIST!$A$75,LIST!$A$75,ROUND(J3742*L3742,2)))))))))))))</f>
        <v/>
      </c>
      <c r="J3742" s="43">
        <f>IF(D3742="",0,IF(K3742=LIST!$A$75,0,IF(K3742=LIST!$A$76,0,IF(K3742=LIST!$A$77,0,IF(K3742=LIST!$A$78,0,(MIN(D3742,8)-K3742))))))</f>
        <v>0</v>
      </c>
      <c r="K3742" s="185" t="str">
        <f>IF(D3742="","",IF('CLAIM FORM'!$M$7="",0,IF(L3742=LIST!$A$78,0,IF('CLAIM FORM'!$M$7="R&amp;D",0,IF(E3742="",LIST!$A$75,IF(F3742=LIST!$F$30,0,IFERROR(((VLOOKUP(E3742,'TRAINING CODE'!B:D,3,FALSE)*MIN(D3742,8))),LIST!$A$76)))))))</f>
        <v/>
      </c>
      <c r="L3742" s="183" t="str">
        <f>IF(B3742="","",IF('CLAIM FORM'!$M$7="",LIST!$A$77,IFERROR(VLOOKUP(B3742,'PHR (Project Hourly Rate)'!B:G,6,FALSE),LIST!$A$78)))</f>
        <v/>
      </c>
    </row>
    <row r="3743" spans="1:12" ht="36" customHeight="1">
      <c r="A3743" s="184">
        <v>3741</v>
      </c>
      <c r="B3743" s="46"/>
      <c r="C3743" s="47"/>
      <c r="D3743" s="48"/>
      <c r="E3743" s="49"/>
      <c r="F3743" s="49"/>
      <c r="G3743" s="41" t="str">
        <f>IF(C3743="","",VLOOKUP(WEEKDAY(C3743),LIST!$A$15:$B$21,2,FALSE))</f>
        <v/>
      </c>
      <c r="H3743" s="42" t="str">
        <f>IF(B3743="","",IF(L3743=LIST!$A$80,LIST!$A$78,IF(L3743=LIST!$A$81,LIST!$A$78,IF(L3743=LIST!$A$82,LIST!$A$78,IF(IFERROR(VLOOKUP(B3743,'PHR (Project Hourly Rate)'!B:G,6,FALSE),LIST!$A$78)=0,LIST!$A$79,L3743)))))</f>
        <v/>
      </c>
      <c r="I3743" s="42" t="str">
        <f>IF(B3743="","",IF(L3743=LIST!$A$75,"",IF(K3743=LIST!$A$76,LIST!$A$76,IF(L3743=LIST!$A$77,"",IF(L3743=LIST!$A$78,"",IF(L3743=LIST!$A$80,"",IF(L3743=LIST!$A$72,"",IF(L3743=LIST!$A$73,"",IF(L3743=LIST!$A$81,"",IF(L3743=LIST!$A$82,"",IF(L3743=LIST!$A$79,"",IF(K3743=LIST!$A$75,LIST!$A$75,ROUND(J3743*L3743,2)))))))))))))</f>
        <v/>
      </c>
      <c r="J3743" s="43">
        <f>IF(D3743="",0,IF(K3743=LIST!$A$75,0,IF(K3743=LIST!$A$76,0,IF(K3743=LIST!$A$77,0,IF(K3743=LIST!$A$78,0,(MIN(D3743,8)-K3743))))))</f>
        <v>0</v>
      </c>
      <c r="K3743" s="185" t="str">
        <f>IF(D3743="","",IF('CLAIM FORM'!$M$7="",0,IF(L3743=LIST!$A$78,0,IF('CLAIM FORM'!$M$7="R&amp;D",0,IF(E3743="",LIST!$A$75,IF(F3743=LIST!$F$30,0,IFERROR(((VLOOKUP(E3743,'TRAINING CODE'!B:D,3,FALSE)*MIN(D3743,8))),LIST!$A$76)))))))</f>
        <v/>
      </c>
      <c r="L3743" s="183" t="str">
        <f>IF(B3743="","",IF('CLAIM FORM'!$M$7="",LIST!$A$77,IFERROR(VLOOKUP(B3743,'PHR (Project Hourly Rate)'!B:G,6,FALSE),LIST!$A$78)))</f>
        <v/>
      </c>
    </row>
    <row r="3744" spans="1:12" ht="36" customHeight="1">
      <c r="A3744" s="184">
        <v>3742</v>
      </c>
      <c r="B3744" s="46"/>
      <c r="C3744" s="47"/>
      <c r="D3744" s="48"/>
      <c r="E3744" s="49"/>
      <c r="F3744" s="49"/>
      <c r="G3744" s="41" t="str">
        <f>IF(C3744="","",VLOOKUP(WEEKDAY(C3744),LIST!$A$15:$B$21,2,FALSE))</f>
        <v/>
      </c>
      <c r="H3744" s="42" t="str">
        <f>IF(B3744="","",IF(L3744=LIST!$A$80,LIST!$A$78,IF(L3744=LIST!$A$81,LIST!$A$78,IF(L3744=LIST!$A$82,LIST!$A$78,IF(IFERROR(VLOOKUP(B3744,'PHR (Project Hourly Rate)'!B:G,6,FALSE),LIST!$A$78)=0,LIST!$A$79,L3744)))))</f>
        <v/>
      </c>
      <c r="I3744" s="42" t="str">
        <f>IF(B3744="","",IF(L3744=LIST!$A$75,"",IF(K3744=LIST!$A$76,LIST!$A$76,IF(L3744=LIST!$A$77,"",IF(L3744=LIST!$A$78,"",IF(L3744=LIST!$A$80,"",IF(L3744=LIST!$A$72,"",IF(L3744=LIST!$A$73,"",IF(L3744=LIST!$A$81,"",IF(L3744=LIST!$A$82,"",IF(L3744=LIST!$A$79,"",IF(K3744=LIST!$A$75,LIST!$A$75,ROUND(J3744*L3744,2)))))))))))))</f>
        <v/>
      </c>
      <c r="J3744" s="43">
        <f>IF(D3744="",0,IF(K3744=LIST!$A$75,0,IF(K3744=LIST!$A$76,0,IF(K3744=LIST!$A$77,0,IF(K3744=LIST!$A$78,0,(MIN(D3744,8)-K3744))))))</f>
        <v>0</v>
      </c>
      <c r="K3744" s="185" t="str">
        <f>IF(D3744="","",IF('CLAIM FORM'!$M$7="",0,IF(L3744=LIST!$A$78,0,IF('CLAIM FORM'!$M$7="R&amp;D",0,IF(E3744="",LIST!$A$75,IF(F3744=LIST!$F$30,0,IFERROR(((VLOOKUP(E3744,'TRAINING CODE'!B:D,3,FALSE)*MIN(D3744,8))),LIST!$A$76)))))))</f>
        <v/>
      </c>
      <c r="L3744" s="183" t="str">
        <f>IF(B3744="","",IF('CLAIM FORM'!$M$7="",LIST!$A$77,IFERROR(VLOOKUP(B3744,'PHR (Project Hourly Rate)'!B:G,6,FALSE),LIST!$A$78)))</f>
        <v/>
      </c>
    </row>
    <row r="3745" spans="1:12" ht="36" customHeight="1">
      <c r="A3745" s="184">
        <v>3743</v>
      </c>
      <c r="B3745" s="46"/>
      <c r="C3745" s="47"/>
      <c r="D3745" s="48"/>
      <c r="E3745" s="49"/>
      <c r="F3745" s="49"/>
      <c r="G3745" s="41" t="str">
        <f>IF(C3745="","",VLOOKUP(WEEKDAY(C3745),LIST!$A$15:$B$21,2,FALSE))</f>
        <v/>
      </c>
      <c r="H3745" s="42" t="str">
        <f>IF(B3745="","",IF(L3745=LIST!$A$80,LIST!$A$78,IF(L3745=LIST!$A$81,LIST!$A$78,IF(L3745=LIST!$A$82,LIST!$A$78,IF(IFERROR(VLOOKUP(B3745,'PHR (Project Hourly Rate)'!B:G,6,FALSE),LIST!$A$78)=0,LIST!$A$79,L3745)))))</f>
        <v/>
      </c>
      <c r="I3745" s="42" t="str">
        <f>IF(B3745="","",IF(L3745=LIST!$A$75,"",IF(K3745=LIST!$A$76,LIST!$A$76,IF(L3745=LIST!$A$77,"",IF(L3745=LIST!$A$78,"",IF(L3745=LIST!$A$80,"",IF(L3745=LIST!$A$72,"",IF(L3745=LIST!$A$73,"",IF(L3745=LIST!$A$81,"",IF(L3745=LIST!$A$82,"",IF(L3745=LIST!$A$79,"",IF(K3745=LIST!$A$75,LIST!$A$75,ROUND(J3745*L3745,2)))))))))))))</f>
        <v/>
      </c>
      <c r="J3745" s="43">
        <f>IF(D3745="",0,IF(K3745=LIST!$A$75,0,IF(K3745=LIST!$A$76,0,IF(K3745=LIST!$A$77,0,IF(K3745=LIST!$A$78,0,(MIN(D3745,8)-K3745))))))</f>
        <v>0</v>
      </c>
      <c r="K3745" s="185" t="str">
        <f>IF(D3745="","",IF('CLAIM FORM'!$M$7="",0,IF(L3745=LIST!$A$78,0,IF('CLAIM FORM'!$M$7="R&amp;D",0,IF(E3745="",LIST!$A$75,IF(F3745=LIST!$F$30,0,IFERROR(((VLOOKUP(E3745,'TRAINING CODE'!B:D,3,FALSE)*MIN(D3745,8))),LIST!$A$76)))))))</f>
        <v/>
      </c>
      <c r="L3745" s="183" t="str">
        <f>IF(B3745="","",IF('CLAIM FORM'!$M$7="",LIST!$A$77,IFERROR(VLOOKUP(B3745,'PHR (Project Hourly Rate)'!B:G,6,FALSE),LIST!$A$78)))</f>
        <v/>
      </c>
    </row>
    <row r="3746" spans="1:12" ht="36" customHeight="1">
      <c r="A3746" s="184">
        <v>3744</v>
      </c>
      <c r="B3746" s="46"/>
      <c r="C3746" s="47"/>
      <c r="D3746" s="48"/>
      <c r="E3746" s="49"/>
      <c r="F3746" s="49"/>
      <c r="G3746" s="41" t="str">
        <f>IF(C3746="","",VLOOKUP(WEEKDAY(C3746),LIST!$A$15:$B$21,2,FALSE))</f>
        <v/>
      </c>
      <c r="H3746" s="42" t="str">
        <f>IF(B3746="","",IF(L3746=LIST!$A$80,LIST!$A$78,IF(L3746=LIST!$A$81,LIST!$A$78,IF(L3746=LIST!$A$82,LIST!$A$78,IF(IFERROR(VLOOKUP(B3746,'PHR (Project Hourly Rate)'!B:G,6,FALSE),LIST!$A$78)=0,LIST!$A$79,L3746)))))</f>
        <v/>
      </c>
      <c r="I3746" s="42" t="str">
        <f>IF(B3746="","",IF(L3746=LIST!$A$75,"",IF(K3746=LIST!$A$76,LIST!$A$76,IF(L3746=LIST!$A$77,"",IF(L3746=LIST!$A$78,"",IF(L3746=LIST!$A$80,"",IF(L3746=LIST!$A$72,"",IF(L3746=LIST!$A$73,"",IF(L3746=LIST!$A$81,"",IF(L3746=LIST!$A$82,"",IF(L3746=LIST!$A$79,"",IF(K3746=LIST!$A$75,LIST!$A$75,ROUND(J3746*L3746,2)))))))))))))</f>
        <v/>
      </c>
      <c r="J3746" s="43">
        <f>IF(D3746="",0,IF(K3746=LIST!$A$75,0,IF(K3746=LIST!$A$76,0,IF(K3746=LIST!$A$77,0,IF(K3746=LIST!$A$78,0,(MIN(D3746,8)-K3746))))))</f>
        <v>0</v>
      </c>
      <c r="K3746" s="185" t="str">
        <f>IF(D3746="","",IF('CLAIM FORM'!$M$7="",0,IF(L3746=LIST!$A$78,0,IF('CLAIM FORM'!$M$7="R&amp;D",0,IF(E3746="",LIST!$A$75,IF(F3746=LIST!$F$30,0,IFERROR(((VLOOKUP(E3746,'TRAINING CODE'!B:D,3,FALSE)*MIN(D3746,8))),LIST!$A$76)))))))</f>
        <v/>
      </c>
      <c r="L3746" s="183" t="str">
        <f>IF(B3746="","",IF('CLAIM FORM'!$M$7="",LIST!$A$77,IFERROR(VLOOKUP(B3746,'PHR (Project Hourly Rate)'!B:G,6,FALSE),LIST!$A$78)))</f>
        <v/>
      </c>
    </row>
    <row r="3747" spans="1:12" ht="36" customHeight="1">
      <c r="A3747" s="184">
        <v>3745</v>
      </c>
      <c r="B3747" s="46"/>
      <c r="C3747" s="47"/>
      <c r="D3747" s="48"/>
      <c r="E3747" s="49"/>
      <c r="F3747" s="49"/>
      <c r="G3747" s="41" t="str">
        <f>IF(C3747="","",VLOOKUP(WEEKDAY(C3747),LIST!$A$15:$B$21,2,FALSE))</f>
        <v/>
      </c>
      <c r="H3747" s="42" t="str">
        <f>IF(B3747="","",IF(L3747=LIST!$A$80,LIST!$A$78,IF(L3747=LIST!$A$81,LIST!$A$78,IF(L3747=LIST!$A$82,LIST!$A$78,IF(IFERROR(VLOOKUP(B3747,'PHR (Project Hourly Rate)'!B:G,6,FALSE),LIST!$A$78)=0,LIST!$A$79,L3747)))))</f>
        <v/>
      </c>
      <c r="I3747" s="42" t="str">
        <f>IF(B3747="","",IF(L3747=LIST!$A$75,"",IF(K3747=LIST!$A$76,LIST!$A$76,IF(L3747=LIST!$A$77,"",IF(L3747=LIST!$A$78,"",IF(L3747=LIST!$A$80,"",IF(L3747=LIST!$A$72,"",IF(L3747=LIST!$A$73,"",IF(L3747=LIST!$A$81,"",IF(L3747=LIST!$A$82,"",IF(L3747=LIST!$A$79,"",IF(K3747=LIST!$A$75,LIST!$A$75,ROUND(J3747*L3747,2)))))))))))))</f>
        <v/>
      </c>
      <c r="J3747" s="43">
        <f>IF(D3747="",0,IF(K3747=LIST!$A$75,0,IF(K3747=LIST!$A$76,0,IF(K3747=LIST!$A$77,0,IF(K3747=LIST!$A$78,0,(MIN(D3747,8)-K3747))))))</f>
        <v>0</v>
      </c>
      <c r="K3747" s="185" t="str">
        <f>IF(D3747="","",IF('CLAIM FORM'!$M$7="",0,IF(L3747=LIST!$A$78,0,IF('CLAIM FORM'!$M$7="R&amp;D",0,IF(E3747="",LIST!$A$75,IF(F3747=LIST!$F$30,0,IFERROR(((VLOOKUP(E3747,'TRAINING CODE'!B:D,3,FALSE)*MIN(D3747,8))),LIST!$A$76)))))))</f>
        <v/>
      </c>
      <c r="L3747" s="183" t="str">
        <f>IF(B3747="","",IF('CLAIM FORM'!$M$7="",LIST!$A$77,IFERROR(VLOOKUP(B3747,'PHR (Project Hourly Rate)'!B:G,6,FALSE),LIST!$A$78)))</f>
        <v/>
      </c>
    </row>
    <row r="3748" spans="1:12" ht="36" customHeight="1">
      <c r="A3748" s="184">
        <v>3746</v>
      </c>
      <c r="B3748" s="46"/>
      <c r="C3748" s="47"/>
      <c r="D3748" s="48"/>
      <c r="E3748" s="49"/>
      <c r="F3748" s="49"/>
      <c r="G3748" s="41" t="str">
        <f>IF(C3748="","",VLOOKUP(WEEKDAY(C3748),LIST!$A$15:$B$21,2,FALSE))</f>
        <v/>
      </c>
      <c r="H3748" s="42" t="str">
        <f>IF(B3748="","",IF(L3748=LIST!$A$80,LIST!$A$78,IF(L3748=LIST!$A$81,LIST!$A$78,IF(L3748=LIST!$A$82,LIST!$A$78,IF(IFERROR(VLOOKUP(B3748,'PHR (Project Hourly Rate)'!B:G,6,FALSE),LIST!$A$78)=0,LIST!$A$79,L3748)))))</f>
        <v/>
      </c>
      <c r="I3748" s="42" t="str">
        <f>IF(B3748="","",IF(L3748=LIST!$A$75,"",IF(K3748=LIST!$A$76,LIST!$A$76,IF(L3748=LIST!$A$77,"",IF(L3748=LIST!$A$78,"",IF(L3748=LIST!$A$80,"",IF(L3748=LIST!$A$72,"",IF(L3748=LIST!$A$73,"",IF(L3748=LIST!$A$81,"",IF(L3748=LIST!$A$82,"",IF(L3748=LIST!$A$79,"",IF(K3748=LIST!$A$75,LIST!$A$75,ROUND(J3748*L3748,2)))))))))))))</f>
        <v/>
      </c>
      <c r="J3748" s="43">
        <f>IF(D3748="",0,IF(K3748=LIST!$A$75,0,IF(K3748=LIST!$A$76,0,IF(K3748=LIST!$A$77,0,IF(K3748=LIST!$A$78,0,(MIN(D3748,8)-K3748))))))</f>
        <v>0</v>
      </c>
      <c r="K3748" s="185" t="str">
        <f>IF(D3748="","",IF('CLAIM FORM'!$M$7="",0,IF(L3748=LIST!$A$78,0,IF('CLAIM FORM'!$M$7="R&amp;D",0,IF(E3748="",LIST!$A$75,IF(F3748=LIST!$F$30,0,IFERROR(((VLOOKUP(E3748,'TRAINING CODE'!B:D,3,FALSE)*MIN(D3748,8))),LIST!$A$76)))))))</f>
        <v/>
      </c>
      <c r="L3748" s="183" t="str">
        <f>IF(B3748="","",IF('CLAIM FORM'!$M$7="",LIST!$A$77,IFERROR(VLOOKUP(B3748,'PHR (Project Hourly Rate)'!B:G,6,FALSE),LIST!$A$78)))</f>
        <v/>
      </c>
    </row>
    <row r="3749" spans="1:12" ht="36" customHeight="1">
      <c r="A3749" s="184">
        <v>3747</v>
      </c>
      <c r="B3749" s="46"/>
      <c r="C3749" s="47"/>
      <c r="D3749" s="48"/>
      <c r="E3749" s="49"/>
      <c r="F3749" s="49"/>
      <c r="G3749" s="41" t="str">
        <f>IF(C3749="","",VLOOKUP(WEEKDAY(C3749),LIST!$A$15:$B$21,2,FALSE))</f>
        <v/>
      </c>
      <c r="H3749" s="42" t="str">
        <f>IF(B3749="","",IF(L3749=LIST!$A$80,LIST!$A$78,IF(L3749=LIST!$A$81,LIST!$A$78,IF(L3749=LIST!$A$82,LIST!$A$78,IF(IFERROR(VLOOKUP(B3749,'PHR (Project Hourly Rate)'!B:G,6,FALSE),LIST!$A$78)=0,LIST!$A$79,L3749)))))</f>
        <v/>
      </c>
      <c r="I3749" s="42" t="str">
        <f>IF(B3749="","",IF(L3749=LIST!$A$75,"",IF(K3749=LIST!$A$76,LIST!$A$76,IF(L3749=LIST!$A$77,"",IF(L3749=LIST!$A$78,"",IF(L3749=LIST!$A$80,"",IF(L3749=LIST!$A$72,"",IF(L3749=LIST!$A$73,"",IF(L3749=LIST!$A$81,"",IF(L3749=LIST!$A$82,"",IF(L3749=LIST!$A$79,"",IF(K3749=LIST!$A$75,LIST!$A$75,ROUND(J3749*L3749,2)))))))))))))</f>
        <v/>
      </c>
      <c r="J3749" s="43">
        <f>IF(D3749="",0,IF(K3749=LIST!$A$75,0,IF(K3749=LIST!$A$76,0,IF(K3749=LIST!$A$77,0,IF(K3749=LIST!$A$78,0,(MIN(D3749,8)-K3749))))))</f>
        <v>0</v>
      </c>
      <c r="K3749" s="185" t="str">
        <f>IF(D3749="","",IF('CLAIM FORM'!$M$7="",0,IF(L3749=LIST!$A$78,0,IF('CLAIM FORM'!$M$7="R&amp;D",0,IF(E3749="",LIST!$A$75,IF(F3749=LIST!$F$30,0,IFERROR(((VLOOKUP(E3749,'TRAINING CODE'!B:D,3,FALSE)*MIN(D3749,8))),LIST!$A$76)))))))</f>
        <v/>
      </c>
      <c r="L3749" s="183" t="str">
        <f>IF(B3749="","",IF('CLAIM FORM'!$M$7="",LIST!$A$77,IFERROR(VLOOKUP(B3749,'PHR (Project Hourly Rate)'!B:G,6,FALSE),LIST!$A$78)))</f>
        <v/>
      </c>
    </row>
    <row r="3750" spans="1:12" ht="36" customHeight="1">
      <c r="A3750" s="184">
        <v>3748</v>
      </c>
      <c r="B3750" s="46"/>
      <c r="C3750" s="47"/>
      <c r="D3750" s="48"/>
      <c r="E3750" s="49"/>
      <c r="F3750" s="49"/>
      <c r="G3750" s="41" t="str">
        <f>IF(C3750="","",VLOOKUP(WEEKDAY(C3750),LIST!$A$15:$B$21,2,FALSE))</f>
        <v/>
      </c>
      <c r="H3750" s="42" t="str">
        <f>IF(B3750="","",IF(L3750=LIST!$A$80,LIST!$A$78,IF(L3750=LIST!$A$81,LIST!$A$78,IF(L3750=LIST!$A$82,LIST!$A$78,IF(IFERROR(VLOOKUP(B3750,'PHR (Project Hourly Rate)'!B:G,6,FALSE),LIST!$A$78)=0,LIST!$A$79,L3750)))))</f>
        <v/>
      </c>
      <c r="I3750" s="42" t="str">
        <f>IF(B3750="","",IF(L3750=LIST!$A$75,"",IF(K3750=LIST!$A$76,LIST!$A$76,IF(L3750=LIST!$A$77,"",IF(L3750=LIST!$A$78,"",IF(L3750=LIST!$A$80,"",IF(L3750=LIST!$A$72,"",IF(L3750=LIST!$A$73,"",IF(L3750=LIST!$A$81,"",IF(L3750=LIST!$A$82,"",IF(L3750=LIST!$A$79,"",IF(K3750=LIST!$A$75,LIST!$A$75,ROUND(J3750*L3750,2)))))))))))))</f>
        <v/>
      </c>
      <c r="J3750" s="43">
        <f>IF(D3750="",0,IF(K3750=LIST!$A$75,0,IF(K3750=LIST!$A$76,0,IF(K3750=LIST!$A$77,0,IF(K3750=LIST!$A$78,0,(MIN(D3750,8)-K3750))))))</f>
        <v>0</v>
      </c>
      <c r="K3750" s="185" t="str">
        <f>IF(D3750="","",IF('CLAIM FORM'!$M$7="",0,IF(L3750=LIST!$A$78,0,IF('CLAIM FORM'!$M$7="R&amp;D",0,IF(E3750="",LIST!$A$75,IF(F3750=LIST!$F$30,0,IFERROR(((VLOOKUP(E3750,'TRAINING CODE'!B:D,3,FALSE)*MIN(D3750,8))),LIST!$A$76)))))))</f>
        <v/>
      </c>
      <c r="L3750" s="183" t="str">
        <f>IF(B3750="","",IF('CLAIM FORM'!$M$7="",LIST!$A$77,IFERROR(VLOOKUP(B3750,'PHR (Project Hourly Rate)'!B:G,6,FALSE),LIST!$A$78)))</f>
        <v/>
      </c>
    </row>
    <row r="3751" spans="1:12" ht="36" customHeight="1">
      <c r="A3751" s="184">
        <v>3749</v>
      </c>
      <c r="B3751" s="46"/>
      <c r="C3751" s="47"/>
      <c r="D3751" s="48"/>
      <c r="E3751" s="49"/>
      <c r="F3751" s="49"/>
      <c r="G3751" s="41" t="str">
        <f>IF(C3751="","",VLOOKUP(WEEKDAY(C3751),LIST!$A$15:$B$21,2,FALSE))</f>
        <v/>
      </c>
      <c r="H3751" s="42" t="str">
        <f>IF(B3751="","",IF(L3751=LIST!$A$80,LIST!$A$78,IF(L3751=LIST!$A$81,LIST!$A$78,IF(L3751=LIST!$A$82,LIST!$A$78,IF(IFERROR(VLOOKUP(B3751,'PHR (Project Hourly Rate)'!B:G,6,FALSE),LIST!$A$78)=0,LIST!$A$79,L3751)))))</f>
        <v/>
      </c>
      <c r="I3751" s="42" t="str">
        <f>IF(B3751="","",IF(L3751=LIST!$A$75,"",IF(K3751=LIST!$A$76,LIST!$A$76,IF(L3751=LIST!$A$77,"",IF(L3751=LIST!$A$78,"",IF(L3751=LIST!$A$80,"",IF(L3751=LIST!$A$72,"",IF(L3751=LIST!$A$73,"",IF(L3751=LIST!$A$81,"",IF(L3751=LIST!$A$82,"",IF(L3751=LIST!$A$79,"",IF(K3751=LIST!$A$75,LIST!$A$75,ROUND(J3751*L3751,2)))))))))))))</f>
        <v/>
      </c>
      <c r="J3751" s="43">
        <f>IF(D3751="",0,IF(K3751=LIST!$A$75,0,IF(K3751=LIST!$A$76,0,IF(K3751=LIST!$A$77,0,IF(K3751=LIST!$A$78,0,(MIN(D3751,8)-K3751))))))</f>
        <v>0</v>
      </c>
      <c r="K3751" s="185" t="str">
        <f>IF(D3751="","",IF('CLAIM FORM'!$M$7="",0,IF(L3751=LIST!$A$78,0,IF('CLAIM FORM'!$M$7="R&amp;D",0,IF(E3751="",LIST!$A$75,IF(F3751=LIST!$F$30,0,IFERROR(((VLOOKUP(E3751,'TRAINING CODE'!B:D,3,FALSE)*MIN(D3751,8))),LIST!$A$76)))))))</f>
        <v/>
      </c>
      <c r="L3751" s="183" t="str">
        <f>IF(B3751="","",IF('CLAIM FORM'!$M$7="",LIST!$A$77,IFERROR(VLOOKUP(B3751,'PHR (Project Hourly Rate)'!B:G,6,FALSE),LIST!$A$78)))</f>
        <v/>
      </c>
    </row>
    <row r="3752" spans="1:12" ht="36" customHeight="1">
      <c r="A3752" s="184">
        <v>3750</v>
      </c>
      <c r="B3752" s="46"/>
      <c r="C3752" s="47"/>
      <c r="D3752" s="48"/>
      <c r="E3752" s="49"/>
      <c r="F3752" s="49"/>
      <c r="G3752" s="41" t="str">
        <f>IF(C3752="","",VLOOKUP(WEEKDAY(C3752),LIST!$A$15:$B$21,2,FALSE))</f>
        <v/>
      </c>
      <c r="H3752" s="42" t="str">
        <f>IF(B3752="","",IF(L3752=LIST!$A$80,LIST!$A$78,IF(L3752=LIST!$A$81,LIST!$A$78,IF(L3752=LIST!$A$82,LIST!$A$78,IF(IFERROR(VLOOKUP(B3752,'PHR (Project Hourly Rate)'!B:G,6,FALSE),LIST!$A$78)=0,LIST!$A$79,L3752)))))</f>
        <v/>
      </c>
      <c r="I3752" s="42" t="str">
        <f>IF(B3752="","",IF(L3752=LIST!$A$75,"",IF(K3752=LIST!$A$76,LIST!$A$76,IF(L3752=LIST!$A$77,"",IF(L3752=LIST!$A$78,"",IF(L3752=LIST!$A$80,"",IF(L3752=LIST!$A$72,"",IF(L3752=LIST!$A$73,"",IF(L3752=LIST!$A$81,"",IF(L3752=LIST!$A$82,"",IF(L3752=LIST!$A$79,"",IF(K3752=LIST!$A$75,LIST!$A$75,ROUND(J3752*L3752,2)))))))))))))</f>
        <v/>
      </c>
      <c r="J3752" s="43">
        <f>IF(D3752="",0,IF(K3752=LIST!$A$75,0,IF(K3752=LIST!$A$76,0,IF(K3752=LIST!$A$77,0,IF(K3752=LIST!$A$78,0,(MIN(D3752,8)-K3752))))))</f>
        <v>0</v>
      </c>
      <c r="K3752" s="185" t="str">
        <f>IF(D3752="","",IF('CLAIM FORM'!$M$7="",0,IF(L3752=LIST!$A$78,0,IF('CLAIM FORM'!$M$7="R&amp;D",0,IF(E3752="",LIST!$A$75,IF(F3752=LIST!$F$30,0,IFERROR(((VLOOKUP(E3752,'TRAINING CODE'!B:D,3,FALSE)*MIN(D3752,8))),LIST!$A$76)))))))</f>
        <v/>
      </c>
      <c r="L3752" s="183" t="str">
        <f>IF(B3752="","",IF('CLAIM FORM'!$M$7="",LIST!$A$77,IFERROR(VLOOKUP(B3752,'PHR (Project Hourly Rate)'!B:G,6,FALSE),LIST!$A$78)))</f>
        <v/>
      </c>
    </row>
    <row r="3753" spans="1:12" ht="36" customHeight="1">
      <c r="A3753" s="184">
        <v>3751</v>
      </c>
      <c r="B3753" s="46"/>
      <c r="C3753" s="47"/>
      <c r="D3753" s="48"/>
      <c r="E3753" s="49"/>
      <c r="F3753" s="49"/>
      <c r="G3753" s="41" t="str">
        <f>IF(C3753="","",VLOOKUP(WEEKDAY(C3753),LIST!$A$15:$B$21,2,FALSE))</f>
        <v/>
      </c>
      <c r="H3753" s="42" t="str">
        <f>IF(B3753="","",IF(L3753=LIST!$A$80,LIST!$A$78,IF(L3753=LIST!$A$81,LIST!$A$78,IF(L3753=LIST!$A$82,LIST!$A$78,IF(IFERROR(VLOOKUP(B3753,'PHR (Project Hourly Rate)'!B:G,6,FALSE),LIST!$A$78)=0,LIST!$A$79,L3753)))))</f>
        <v/>
      </c>
      <c r="I3753" s="42" t="str">
        <f>IF(B3753="","",IF(L3753=LIST!$A$75,"",IF(K3753=LIST!$A$76,LIST!$A$76,IF(L3753=LIST!$A$77,"",IF(L3753=LIST!$A$78,"",IF(L3753=LIST!$A$80,"",IF(L3753=LIST!$A$72,"",IF(L3753=LIST!$A$73,"",IF(L3753=LIST!$A$81,"",IF(L3753=LIST!$A$82,"",IF(L3753=LIST!$A$79,"",IF(K3753=LIST!$A$75,LIST!$A$75,ROUND(J3753*L3753,2)))))))))))))</f>
        <v/>
      </c>
      <c r="J3753" s="43">
        <f>IF(D3753="",0,IF(K3753=LIST!$A$75,0,IF(K3753=LIST!$A$76,0,IF(K3753=LIST!$A$77,0,IF(K3753=LIST!$A$78,0,(MIN(D3753,8)-K3753))))))</f>
        <v>0</v>
      </c>
      <c r="K3753" s="185" t="str">
        <f>IF(D3753="","",IF('CLAIM FORM'!$M$7="",0,IF(L3753=LIST!$A$78,0,IF('CLAIM FORM'!$M$7="R&amp;D",0,IF(E3753="",LIST!$A$75,IF(F3753=LIST!$F$30,0,IFERROR(((VLOOKUP(E3753,'TRAINING CODE'!B:D,3,FALSE)*MIN(D3753,8))),LIST!$A$76)))))))</f>
        <v/>
      </c>
      <c r="L3753" s="183" t="str">
        <f>IF(B3753="","",IF('CLAIM FORM'!$M$7="",LIST!$A$77,IFERROR(VLOOKUP(B3753,'PHR (Project Hourly Rate)'!B:G,6,FALSE),LIST!$A$78)))</f>
        <v/>
      </c>
    </row>
    <row r="3754" spans="1:12" ht="36" customHeight="1">
      <c r="A3754" s="184">
        <v>3752</v>
      </c>
      <c r="B3754" s="46"/>
      <c r="C3754" s="47"/>
      <c r="D3754" s="48"/>
      <c r="E3754" s="49"/>
      <c r="F3754" s="49"/>
      <c r="G3754" s="41" t="str">
        <f>IF(C3754="","",VLOOKUP(WEEKDAY(C3754),LIST!$A$15:$B$21,2,FALSE))</f>
        <v/>
      </c>
      <c r="H3754" s="42" t="str">
        <f>IF(B3754="","",IF(L3754=LIST!$A$80,LIST!$A$78,IF(L3754=LIST!$A$81,LIST!$A$78,IF(L3754=LIST!$A$82,LIST!$A$78,IF(IFERROR(VLOOKUP(B3754,'PHR (Project Hourly Rate)'!B:G,6,FALSE),LIST!$A$78)=0,LIST!$A$79,L3754)))))</f>
        <v/>
      </c>
      <c r="I3754" s="42" t="str">
        <f>IF(B3754="","",IF(L3754=LIST!$A$75,"",IF(K3754=LIST!$A$76,LIST!$A$76,IF(L3754=LIST!$A$77,"",IF(L3754=LIST!$A$78,"",IF(L3754=LIST!$A$80,"",IF(L3754=LIST!$A$72,"",IF(L3754=LIST!$A$73,"",IF(L3754=LIST!$A$81,"",IF(L3754=LIST!$A$82,"",IF(L3754=LIST!$A$79,"",IF(K3754=LIST!$A$75,LIST!$A$75,ROUND(J3754*L3754,2)))))))))))))</f>
        <v/>
      </c>
      <c r="J3754" s="43">
        <f>IF(D3754="",0,IF(K3754=LIST!$A$75,0,IF(K3754=LIST!$A$76,0,IF(K3754=LIST!$A$77,0,IF(K3754=LIST!$A$78,0,(MIN(D3754,8)-K3754))))))</f>
        <v>0</v>
      </c>
      <c r="K3754" s="185" t="str">
        <f>IF(D3754="","",IF('CLAIM FORM'!$M$7="",0,IF(L3754=LIST!$A$78,0,IF('CLAIM FORM'!$M$7="R&amp;D",0,IF(E3754="",LIST!$A$75,IF(F3754=LIST!$F$30,0,IFERROR(((VLOOKUP(E3754,'TRAINING CODE'!B:D,3,FALSE)*MIN(D3754,8))),LIST!$A$76)))))))</f>
        <v/>
      </c>
      <c r="L3754" s="183" t="str">
        <f>IF(B3754="","",IF('CLAIM FORM'!$M$7="",LIST!$A$77,IFERROR(VLOOKUP(B3754,'PHR (Project Hourly Rate)'!B:G,6,FALSE),LIST!$A$78)))</f>
        <v/>
      </c>
    </row>
    <row r="3755" spans="1:12" ht="36" customHeight="1">
      <c r="A3755" s="184">
        <v>3753</v>
      </c>
      <c r="B3755" s="46"/>
      <c r="C3755" s="47"/>
      <c r="D3755" s="48"/>
      <c r="E3755" s="49"/>
      <c r="F3755" s="49"/>
      <c r="G3755" s="41" t="str">
        <f>IF(C3755="","",VLOOKUP(WEEKDAY(C3755),LIST!$A$15:$B$21,2,FALSE))</f>
        <v/>
      </c>
      <c r="H3755" s="42" t="str">
        <f>IF(B3755="","",IF(L3755=LIST!$A$80,LIST!$A$78,IF(L3755=LIST!$A$81,LIST!$A$78,IF(L3755=LIST!$A$82,LIST!$A$78,IF(IFERROR(VLOOKUP(B3755,'PHR (Project Hourly Rate)'!B:G,6,FALSE),LIST!$A$78)=0,LIST!$A$79,L3755)))))</f>
        <v/>
      </c>
      <c r="I3755" s="42" t="str">
        <f>IF(B3755="","",IF(L3755=LIST!$A$75,"",IF(K3755=LIST!$A$76,LIST!$A$76,IF(L3755=LIST!$A$77,"",IF(L3755=LIST!$A$78,"",IF(L3755=LIST!$A$80,"",IF(L3755=LIST!$A$72,"",IF(L3755=LIST!$A$73,"",IF(L3755=LIST!$A$81,"",IF(L3755=LIST!$A$82,"",IF(L3755=LIST!$A$79,"",IF(K3755=LIST!$A$75,LIST!$A$75,ROUND(J3755*L3755,2)))))))))))))</f>
        <v/>
      </c>
      <c r="J3755" s="43">
        <f>IF(D3755="",0,IF(K3755=LIST!$A$75,0,IF(K3755=LIST!$A$76,0,IF(K3755=LIST!$A$77,0,IF(K3755=LIST!$A$78,0,(MIN(D3755,8)-K3755))))))</f>
        <v>0</v>
      </c>
      <c r="K3755" s="185" t="str">
        <f>IF(D3755="","",IF('CLAIM FORM'!$M$7="",0,IF(L3755=LIST!$A$78,0,IF('CLAIM FORM'!$M$7="R&amp;D",0,IF(E3755="",LIST!$A$75,IF(F3755=LIST!$F$30,0,IFERROR(((VLOOKUP(E3755,'TRAINING CODE'!B:D,3,FALSE)*MIN(D3755,8))),LIST!$A$76)))))))</f>
        <v/>
      </c>
      <c r="L3755" s="183" t="str">
        <f>IF(B3755="","",IF('CLAIM FORM'!$M$7="",LIST!$A$77,IFERROR(VLOOKUP(B3755,'PHR (Project Hourly Rate)'!B:G,6,FALSE),LIST!$A$78)))</f>
        <v/>
      </c>
    </row>
    <row r="3756" spans="1:12" ht="36" customHeight="1">
      <c r="A3756" s="184">
        <v>3754</v>
      </c>
      <c r="B3756" s="46"/>
      <c r="C3756" s="47"/>
      <c r="D3756" s="48"/>
      <c r="E3756" s="49"/>
      <c r="F3756" s="49"/>
      <c r="G3756" s="41" t="str">
        <f>IF(C3756="","",VLOOKUP(WEEKDAY(C3756),LIST!$A$15:$B$21,2,FALSE))</f>
        <v/>
      </c>
      <c r="H3756" s="42" t="str">
        <f>IF(B3756="","",IF(L3756=LIST!$A$80,LIST!$A$78,IF(L3756=LIST!$A$81,LIST!$A$78,IF(L3756=LIST!$A$82,LIST!$A$78,IF(IFERROR(VLOOKUP(B3756,'PHR (Project Hourly Rate)'!B:G,6,FALSE),LIST!$A$78)=0,LIST!$A$79,L3756)))))</f>
        <v/>
      </c>
      <c r="I3756" s="42" t="str">
        <f>IF(B3756="","",IF(L3756=LIST!$A$75,"",IF(K3756=LIST!$A$76,LIST!$A$76,IF(L3756=LIST!$A$77,"",IF(L3756=LIST!$A$78,"",IF(L3756=LIST!$A$80,"",IF(L3756=LIST!$A$72,"",IF(L3756=LIST!$A$73,"",IF(L3756=LIST!$A$81,"",IF(L3756=LIST!$A$82,"",IF(L3756=LIST!$A$79,"",IF(K3756=LIST!$A$75,LIST!$A$75,ROUND(J3756*L3756,2)))))))))))))</f>
        <v/>
      </c>
      <c r="J3756" s="43">
        <f>IF(D3756="",0,IF(K3756=LIST!$A$75,0,IF(K3756=LIST!$A$76,0,IF(K3756=LIST!$A$77,0,IF(K3756=LIST!$A$78,0,(MIN(D3756,8)-K3756))))))</f>
        <v>0</v>
      </c>
      <c r="K3756" s="185" t="str">
        <f>IF(D3756="","",IF('CLAIM FORM'!$M$7="",0,IF(L3756=LIST!$A$78,0,IF('CLAIM FORM'!$M$7="R&amp;D",0,IF(E3756="",LIST!$A$75,IF(F3756=LIST!$F$30,0,IFERROR(((VLOOKUP(E3756,'TRAINING CODE'!B:D,3,FALSE)*MIN(D3756,8))),LIST!$A$76)))))))</f>
        <v/>
      </c>
      <c r="L3756" s="183" t="str">
        <f>IF(B3756="","",IF('CLAIM FORM'!$M$7="",LIST!$A$77,IFERROR(VLOOKUP(B3756,'PHR (Project Hourly Rate)'!B:G,6,FALSE),LIST!$A$78)))</f>
        <v/>
      </c>
    </row>
    <row r="3757" spans="1:12" ht="36" customHeight="1">
      <c r="A3757" s="184">
        <v>3755</v>
      </c>
      <c r="B3757" s="46"/>
      <c r="C3757" s="47"/>
      <c r="D3757" s="48"/>
      <c r="E3757" s="49"/>
      <c r="F3757" s="49"/>
      <c r="G3757" s="41" t="str">
        <f>IF(C3757="","",VLOOKUP(WEEKDAY(C3757),LIST!$A$15:$B$21,2,FALSE))</f>
        <v/>
      </c>
      <c r="H3757" s="42" t="str">
        <f>IF(B3757="","",IF(L3757=LIST!$A$80,LIST!$A$78,IF(L3757=LIST!$A$81,LIST!$A$78,IF(L3757=LIST!$A$82,LIST!$A$78,IF(IFERROR(VLOOKUP(B3757,'PHR (Project Hourly Rate)'!B:G,6,FALSE),LIST!$A$78)=0,LIST!$A$79,L3757)))))</f>
        <v/>
      </c>
      <c r="I3757" s="42" t="str">
        <f>IF(B3757="","",IF(L3757=LIST!$A$75,"",IF(K3757=LIST!$A$76,LIST!$A$76,IF(L3757=LIST!$A$77,"",IF(L3757=LIST!$A$78,"",IF(L3757=LIST!$A$80,"",IF(L3757=LIST!$A$72,"",IF(L3757=LIST!$A$73,"",IF(L3757=LIST!$A$81,"",IF(L3757=LIST!$A$82,"",IF(L3757=LIST!$A$79,"",IF(K3757=LIST!$A$75,LIST!$A$75,ROUND(J3757*L3757,2)))))))))))))</f>
        <v/>
      </c>
      <c r="J3757" s="43">
        <f>IF(D3757="",0,IF(K3757=LIST!$A$75,0,IF(K3757=LIST!$A$76,0,IF(K3757=LIST!$A$77,0,IF(K3757=LIST!$A$78,0,(MIN(D3757,8)-K3757))))))</f>
        <v>0</v>
      </c>
      <c r="K3757" s="185" t="str">
        <f>IF(D3757="","",IF('CLAIM FORM'!$M$7="",0,IF(L3757=LIST!$A$78,0,IF('CLAIM FORM'!$M$7="R&amp;D",0,IF(E3757="",LIST!$A$75,IF(F3757=LIST!$F$30,0,IFERROR(((VLOOKUP(E3757,'TRAINING CODE'!B:D,3,FALSE)*MIN(D3757,8))),LIST!$A$76)))))))</f>
        <v/>
      </c>
      <c r="L3757" s="183" t="str">
        <f>IF(B3757="","",IF('CLAIM FORM'!$M$7="",LIST!$A$77,IFERROR(VLOOKUP(B3757,'PHR (Project Hourly Rate)'!B:G,6,FALSE),LIST!$A$78)))</f>
        <v/>
      </c>
    </row>
    <row r="3758" spans="1:12" ht="36" customHeight="1">
      <c r="A3758" s="184">
        <v>3756</v>
      </c>
      <c r="B3758" s="46"/>
      <c r="C3758" s="47"/>
      <c r="D3758" s="48"/>
      <c r="E3758" s="49"/>
      <c r="F3758" s="49"/>
      <c r="G3758" s="41" t="str">
        <f>IF(C3758="","",VLOOKUP(WEEKDAY(C3758),LIST!$A$15:$B$21,2,FALSE))</f>
        <v/>
      </c>
      <c r="H3758" s="42" t="str">
        <f>IF(B3758="","",IF(L3758=LIST!$A$80,LIST!$A$78,IF(L3758=LIST!$A$81,LIST!$A$78,IF(L3758=LIST!$A$82,LIST!$A$78,IF(IFERROR(VLOOKUP(B3758,'PHR (Project Hourly Rate)'!B:G,6,FALSE),LIST!$A$78)=0,LIST!$A$79,L3758)))))</f>
        <v/>
      </c>
      <c r="I3758" s="42" t="str">
        <f>IF(B3758="","",IF(L3758=LIST!$A$75,"",IF(K3758=LIST!$A$76,LIST!$A$76,IF(L3758=LIST!$A$77,"",IF(L3758=LIST!$A$78,"",IF(L3758=LIST!$A$80,"",IF(L3758=LIST!$A$72,"",IF(L3758=LIST!$A$73,"",IF(L3758=LIST!$A$81,"",IF(L3758=LIST!$A$82,"",IF(L3758=LIST!$A$79,"",IF(K3758=LIST!$A$75,LIST!$A$75,ROUND(J3758*L3758,2)))))))))))))</f>
        <v/>
      </c>
      <c r="J3758" s="43">
        <f>IF(D3758="",0,IF(K3758=LIST!$A$75,0,IF(K3758=LIST!$A$76,0,IF(K3758=LIST!$A$77,0,IF(K3758=LIST!$A$78,0,(MIN(D3758,8)-K3758))))))</f>
        <v>0</v>
      </c>
      <c r="K3758" s="185" t="str">
        <f>IF(D3758="","",IF('CLAIM FORM'!$M$7="",0,IF(L3758=LIST!$A$78,0,IF('CLAIM FORM'!$M$7="R&amp;D",0,IF(E3758="",LIST!$A$75,IF(F3758=LIST!$F$30,0,IFERROR(((VLOOKUP(E3758,'TRAINING CODE'!B:D,3,FALSE)*MIN(D3758,8))),LIST!$A$76)))))))</f>
        <v/>
      </c>
      <c r="L3758" s="183" t="str">
        <f>IF(B3758="","",IF('CLAIM FORM'!$M$7="",LIST!$A$77,IFERROR(VLOOKUP(B3758,'PHR (Project Hourly Rate)'!B:G,6,FALSE),LIST!$A$78)))</f>
        <v/>
      </c>
    </row>
    <row r="3759" spans="1:12" ht="36" customHeight="1">
      <c r="A3759" s="184">
        <v>3757</v>
      </c>
      <c r="B3759" s="46"/>
      <c r="C3759" s="47"/>
      <c r="D3759" s="48"/>
      <c r="E3759" s="49"/>
      <c r="F3759" s="49"/>
      <c r="G3759" s="41" t="str">
        <f>IF(C3759="","",VLOOKUP(WEEKDAY(C3759),LIST!$A$15:$B$21,2,FALSE))</f>
        <v/>
      </c>
      <c r="H3759" s="42" t="str">
        <f>IF(B3759="","",IF(L3759=LIST!$A$80,LIST!$A$78,IF(L3759=LIST!$A$81,LIST!$A$78,IF(L3759=LIST!$A$82,LIST!$A$78,IF(IFERROR(VLOOKUP(B3759,'PHR (Project Hourly Rate)'!B:G,6,FALSE),LIST!$A$78)=0,LIST!$A$79,L3759)))))</f>
        <v/>
      </c>
      <c r="I3759" s="42" t="str">
        <f>IF(B3759="","",IF(L3759=LIST!$A$75,"",IF(K3759=LIST!$A$76,LIST!$A$76,IF(L3759=LIST!$A$77,"",IF(L3759=LIST!$A$78,"",IF(L3759=LIST!$A$80,"",IF(L3759=LIST!$A$72,"",IF(L3759=LIST!$A$73,"",IF(L3759=LIST!$A$81,"",IF(L3759=LIST!$A$82,"",IF(L3759=LIST!$A$79,"",IF(K3759=LIST!$A$75,LIST!$A$75,ROUND(J3759*L3759,2)))))))))))))</f>
        <v/>
      </c>
      <c r="J3759" s="43">
        <f>IF(D3759="",0,IF(K3759=LIST!$A$75,0,IF(K3759=LIST!$A$76,0,IF(K3759=LIST!$A$77,0,IF(K3759=LIST!$A$78,0,(MIN(D3759,8)-K3759))))))</f>
        <v>0</v>
      </c>
      <c r="K3759" s="185" t="str">
        <f>IF(D3759="","",IF('CLAIM FORM'!$M$7="",0,IF(L3759=LIST!$A$78,0,IF('CLAIM FORM'!$M$7="R&amp;D",0,IF(E3759="",LIST!$A$75,IF(F3759=LIST!$F$30,0,IFERROR(((VLOOKUP(E3759,'TRAINING CODE'!B:D,3,FALSE)*MIN(D3759,8))),LIST!$A$76)))))))</f>
        <v/>
      </c>
      <c r="L3759" s="183" t="str">
        <f>IF(B3759="","",IF('CLAIM FORM'!$M$7="",LIST!$A$77,IFERROR(VLOOKUP(B3759,'PHR (Project Hourly Rate)'!B:G,6,FALSE),LIST!$A$78)))</f>
        <v/>
      </c>
    </row>
    <row r="3760" spans="1:12" ht="36" customHeight="1">
      <c r="A3760" s="184">
        <v>3758</v>
      </c>
      <c r="B3760" s="46"/>
      <c r="C3760" s="47"/>
      <c r="D3760" s="48"/>
      <c r="E3760" s="49"/>
      <c r="F3760" s="49"/>
      <c r="G3760" s="41" t="str">
        <f>IF(C3760="","",VLOOKUP(WEEKDAY(C3760),LIST!$A$15:$B$21,2,FALSE))</f>
        <v/>
      </c>
      <c r="H3760" s="42" t="str">
        <f>IF(B3760="","",IF(L3760=LIST!$A$80,LIST!$A$78,IF(L3760=LIST!$A$81,LIST!$A$78,IF(L3760=LIST!$A$82,LIST!$A$78,IF(IFERROR(VLOOKUP(B3760,'PHR (Project Hourly Rate)'!B:G,6,FALSE),LIST!$A$78)=0,LIST!$A$79,L3760)))))</f>
        <v/>
      </c>
      <c r="I3760" s="42" t="str">
        <f>IF(B3760="","",IF(L3760=LIST!$A$75,"",IF(K3760=LIST!$A$76,LIST!$A$76,IF(L3760=LIST!$A$77,"",IF(L3760=LIST!$A$78,"",IF(L3760=LIST!$A$80,"",IF(L3760=LIST!$A$72,"",IF(L3760=LIST!$A$73,"",IF(L3760=LIST!$A$81,"",IF(L3760=LIST!$A$82,"",IF(L3760=LIST!$A$79,"",IF(K3760=LIST!$A$75,LIST!$A$75,ROUND(J3760*L3760,2)))))))))))))</f>
        <v/>
      </c>
      <c r="J3760" s="43">
        <f>IF(D3760="",0,IF(K3760=LIST!$A$75,0,IF(K3760=LIST!$A$76,0,IF(K3760=LIST!$A$77,0,IF(K3760=LIST!$A$78,0,(MIN(D3760,8)-K3760))))))</f>
        <v>0</v>
      </c>
      <c r="K3760" s="185" t="str">
        <f>IF(D3760="","",IF('CLAIM FORM'!$M$7="",0,IF(L3760=LIST!$A$78,0,IF('CLAIM FORM'!$M$7="R&amp;D",0,IF(E3760="",LIST!$A$75,IF(F3760=LIST!$F$30,0,IFERROR(((VLOOKUP(E3760,'TRAINING CODE'!B:D,3,FALSE)*MIN(D3760,8))),LIST!$A$76)))))))</f>
        <v/>
      </c>
      <c r="L3760" s="183" t="str">
        <f>IF(B3760="","",IF('CLAIM FORM'!$M$7="",LIST!$A$77,IFERROR(VLOOKUP(B3760,'PHR (Project Hourly Rate)'!B:G,6,FALSE),LIST!$A$78)))</f>
        <v/>
      </c>
    </row>
    <row r="3761" spans="1:12" ht="36" customHeight="1">
      <c r="A3761" s="184">
        <v>3759</v>
      </c>
      <c r="B3761" s="46"/>
      <c r="C3761" s="47"/>
      <c r="D3761" s="48"/>
      <c r="E3761" s="49"/>
      <c r="F3761" s="49"/>
      <c r="G3761" s="41" t="str">
        <f>IF(C3761="","",VLOOKUP(WEEKDAY(C3761),LIST!$A$15:$B$21,2,FALSE))</f>
        <v/>
      </c>
      <c r="H3761" s="42" t="str">
        <f>IF(B3761="","",IF(L3761=LIST!$A$80,LIST!$A$78,IF(L3761=LIST!$A$81,LIST!$A$78,IF(L3761=LIST!$A$82,LIST!$A$78,IF(IFERROR(VLOOKUP(B3761,'PHR (Project Hourly Rate)'!B:G,6,FALSE),LIST!$A$78)=0,LIST!$A$79,L3761)))))</f>
        <v/>
      </c>
      <c r="I3761" s="42" t="str">
        <f>IF(B3761="","",IF(L3761=LIST!$A$75,"",IF(K3761=LIST!$A$76,LIST!$A$76,IF(L3761=LIST!$A$77,"",IF(L3761=LIST!$A$78,"",IF(L3761=LIST!$A$80,"",IF(L3761=LIST!$A$72,"",IF(L3761=LIST!$A$73,"",IF(L3761=LIST!$A$81,"",IF(L3761=LIST!$A$82,"",IF(L3761=LIST!$A$79,"",IF(K3761=LIST!$A$75,LIST!$A$75,ROUND(J3761*L3761,2)))))))))))))</f>
        <v/>
      </c>
      <c r="J3761" s="43">
        <f>IF(D3761="",0,IF(K3761=LIST!$A$75,0,IF(K3761=LIST!$A$76,0,IF(K3761=LIST!$A$77,0,IF(K3761=LIST!$A$78,0,(MIN(D3761,8)-K3761))))))</f>
        <v>0</v>
      </c>
      <c r="K3761" s="185" t="str">
        <f>IF(D3761="","",IF('CLAIM FORM'!$M$7="",0,IF(L3761=LIST!$A$78,0,IF('CLAIM FORM'!$M$7="R&amp;D",0,IF(E3761="",LIST!$A$75,IF(F3761=LIST!$F$30,0,IFERROR(((VLOOKUP(E3761,'TRAINING CODE'!B:D,3,FALSE)*MIN(D3761,8))),LIST!$A$76)))))))</f>
        <v/>
      </c>
      <c r="L3761" s="183" t="str">
        <f>IF(B3761="","",IF('CLAIM FORM'!$M$7="",LIST!$A$77,IFERROR(VLOOKUP(B3761,'PHR (Project Hourly Rate)'!B:G,6,FALSE),LIST!$A$78)))</f>
        <v/>
      </c>
    </row>
    <row r="3762" spans="1:12" ht="36" customHeight="1">
      <c r="A3762" s="184">
        <v>3760</v>
      </c>
      <c r="B3762" s="46"/>
      <c r="C3762" s="47"/>
      <c r="D3762" s="48"/>
      <c r="E3762" s="49"/>
      <c r="F3762" s="49"/>
      <c r="G3762" s="41" t="str">
        <f>IF(C3762="","",VLOOKUP(WEEKDAY(C3762),LIST!$A$15:$B$21,2,FALSE))</f>
        <v/>
      </c>
      <c r="H3762" s="42" t="str">
        <f>IF(B3762="","",IF(L3762=LIST!$A$80,LIST!$A$78,IF(L3762=LIST!$A$81,LIST!$A$78,IF(L3762=LIST!$A$82,LIST!$A$78,IF(IFERROR(VLOOKUP(B3762,'PHR (Project Hourly Rate)'!B:G,6,FALSE),LIST!$A$78)=0,LIST!$A$79,L3762)))))</f>
        <v/>
      </c>
      <c r="I3762" s="42" t="str">
        <f>IF(B3762="","",IF(L3762=LIST!$A$75,"",IF(K3762=LIST!$A$76,LIST!$A$76,IF(L3762=LIST!$A$77,"",IF(L3762=LIST!$A$78,"",IF(L3762=LIST!$A$80,"",IF(L3762=LIST!$A$72,"",IF(L3762=LIST!$A$73,"",IF(L3762=LIST!$A$81,"",IF(L3762=LIST!$A$82,"",IF(L3762=LIST!$A$79,"",IF(K3762=LIST!$A$75,LIST!$A$75,ROUND(J3762*L3762,2)))))))))))))</f>
        <v/>
      </c>
      <c r="J3762" s="43">
        <f>IF(D3762="",0,IF(K3762=LIST!$A$75,0,IF(K3762=LIST!$A$76,0,IF(K3762=LIST!$A$77,0,IF(K3762=LIST!$A$78,0,(MIN(D3762,8)-K3762))))))</f>
        <v>0</v>
      </c>
      <c r="K3762" s="185" t="str">
        <f>IF(D3762="","",IF('CLAIM FORM'!$M$7="",0,IF(L3762=LIST!$A$78,0,IF('CLAIM FORM'!$M$7="R&amp;D",0,IF(E3762="",LIST!$A$75,IF(F3762=LIST!$F$30,0,IFERROR(((VLOOKUP(E3762,'TRAINING CODE'!B:D,3,FALSE)*MIN(D3762,8))),LIST!$A$76)))))))</f>
        <v/>
      </c>
      <c r="L3762" s="183" t="str">
        <f>IF(B3762="","",IF('CLAIM FORM'!$M$7="",LIST!$A$77,IFERROR(VLOOKUP(B3762,'PHR (Project Hourly Rate)'!B:G,6,FALSE),LIST!$A$78)))</f>
        <v/>
      </c>
    </row>
    <row r="3763" spans="1:12" ht="36" customHeight="1">
      <c r="A3763" s="184">
        <v>3761</v>
      </c>
      <c r="B3763" s="46"/>
      <c r="C3763" s="47"/>
      <c r="D3763" s="48"/>
      <c r="E3763" s="49"/>
      <c r="F3763" s="49"/>
      <c r="G3763" s="41" t="str">
        <f>IF(C3763="","",VLOOKUP(WEEKDAY(C3763),LIST!$A$15:$B$21,2,FALSE))</f>
        <v/>
      </c>
      <c r="H3763" s="42" t="str">
        <f>IF(B3763="","",IF(L3763=LIST!$A$80,LIST!$A$78,IF(L3763=LIST!$A$81,LIST!$A$78,IF(L3763=LIST!$A$82,LIST!$A$78,IF(IFERROR(VLOOKUP(B3763,'PHR (Project Hourly Rate)'!B:G,6,FALSE),LIST!$A$78)=0,LIST!$A$79,L3763)))))</f>
        <v/>
      </c>
      <c r="I3763" s="42" t="str">
        <f>IF(B3763="","",IF(L3763=LIST!$A$75,"",IF(K3763=LIST!$A$76,LIST!$A$76,IF(L3763=LIST!$A$77,"",IF(L3763=LIST!$A$78,"",IF(L3763=LIST!$A$80,"",IF(L3763=LIST!$A$72,"",IF(L3763=LIST!$A$73,"",IF(L3763=LIST!$A$81,"",IF(L3763=LIST!$A$82,"",IF(L3763=LIST!$A$79,"",IF(K3763=LIST!$A$75,LIST!$A$75,ROUND(J3763*L3763,2)))))))))))))</f>
        <v/>
      </c>
      <c r="J3763" s="43">
        <f>IF(D3763="",0,IF(K3763=LIST!$A$75,0,IF(K3763=LIST!$A$76,0,IF(K3763=LIST!$A$77,0,IF(K3763=LIST!$A$78,0,(MIN(D3763,8)-K3763))))))</f>
        <v>0</v>
      </c>
      <c r="K3763" s="185" t="str">
        <f>IF(D3763="","",IF('CLAIM FORM'!$M$7="",0,IF(L3763=LIST!$A$78,0,IF('CLAIM FORM'!$M$7="R&amp;D",0,IF(E3763="",LIST!$A$75,IF(F3763=LIST!$F$30,0,IFERROR(((VLOOKUP(E3763,'TRAINING CODE'!B:D,3,FALSE)*MIN(D3763,8))),LIST!$A$76)))))))</f>
        <v/>
      </c>
      <c r="L3763" s="183" t="str">
        <f>IF(B3763="","",IF('CLAIM FORM'!$M$7="",LIST!$A$77,IFERROR(VLOOKUP(B3763,'PHR (Project Hourly Rate)'!B:G,6,FALSE),LIST!$A$78)))</f>
        <v/>
      </c>
    </row>
    <row r="3764" spans="1:12" ht="36" customHeight="1">
      <c r="A3764" s="184">
        <v>3762</v>
      </c>
      <c r="B3764" s="46"/>
      <c r="C3764" s="47"/>
      <c r="D3764" s="48"/>
      <c r="E3764" s="49"/>
      <c r="F3764" s="49"/>
      <c r="G3764" s="41" t="str">
        <f>IF(C3764="","",VLOOKUP(WEEKDAY(C3764),LIST!$A$15:$B$21,2,FALSE))</f>
        <v/>
      </c>
      <c r="H3764" s="42" t="str">
        <f>IF(B3764="","",IF(L3764=LIST!$A$80,LIST!$A$78,IF(L3764=LIST!$A$81,LIST!$A$78,IF(L3764=LIST!$A$82,LIST!$A$78,IF(IFERROR(VLOOKUP(B3764,'PHR (Project Hourly Rate)'!B:G,6,FALSE),LIST!$A$78)=0,LIST!$A$79,L3764)))))</f>
        <v/>
      </c>
      <c r="I3764" s="42" t="str">
        <f>IF(B3764="","",IF(L3764=LIST!$A$75,"",IF(K3764=LIST!$A$76,LIST!$A$76,IF(L3764=LIST!$A$77,"",IF(L3764=LIST!$A$78,"",IF(L3764=LIST!$A$80,"",IF(L3764=LIST!$A$72,"",IF(L3764=LIST!$A$73,"",IF(L3764=LIST!$A$81,"",IF(L3764=LIST!$A$82,"",IF(L3764=LIST!$A$79,"",IF(K3764=LIST!$A$75,LIST!$A$75,ROUND(J3764*L3764,2)))))))))))))</f>
        <v/>
      </c>
      <c r="J3764" s="43">
        <f>IF(D3764="",0,IF(K3764=LIST!$A$75,0,IF(K3764=LIST!$A$76,0,IF(K3764=LIST!$A$77,0,IF(K3764=LIST!$A$78,0,(MIN(D3764,8)-K3764))))))</f>
        <v>0</v>
      </c>
      <c r="K3764" s="185" t="str">
        <f>IF(D3764="","",IF('CLAIM FORM'!$M$7="",0,IF(L3764=LIST!$A$78,0,IF('CLAIM FORM'!$M$7="R&amp;D",0,IF(E3764="",LIST!$A$75,IF(F3764=LIST!$F$30,0,IFERROR(((VLOOKUP(E3764,'TRAINING CODE'!B:D,3,FALSE)*MIN(D3764,8))),LIST!$A$76)))))))</f>
        <v/>
      </c>
      <c r="L3764" s="183" t="str">
        <f>IF(B3764="","",IF('CLAIM FORM'!$M$7="",LIST!$A$77,IFERROR(VLOOKUP(B3764,'PHR (Project Hourly Rate)'!B:G,6,FALSE),LIST!$A$78)))</f>
        <v/>
      </c>
    </row>
    <row r="3765" spans="1:12" ht="36" customHeight="1">
      <c r="A3765" s="184">
        <v>3763</v>
      </c>
      <c r="B3765" s="46"/>
      <c r="C3765" s="47"/>
      <c r="D3765" s="48"/>
      <c r="E3765" s="49"/>
      <c r="F3765" s="49"/>
      <c r="G3765" s="41" t="str">
        <f>IF(C3765="","",VLOOKUP(WEEKDAY(C3765),LIST!$A$15:$B$21,2,FALSE))</f>
        <v/>
      </c>
      <c r="H3765" s="42" t="str">
        <f>IF(B3765="","",IF(L3765=LIST!$A$80,LIST!$A$78,IF(L3765=LIST!$A$81,LIST!$A$78,IF(L3765=LIST!$A$82,LIST!$A$78,IF(IFERROR(VLOOKUP(B3765,'PHR (Project Hourly Rate)'!B:G,6,FALSE),LIST!$A$78)=0,LIST!$A$79,L3765)))))</f>
        <v/>
      </c>
      <c r="I3765" s="42" t="str">
        <f>IF(B3765="","",IF(L3765=LIST!$A$75,"",IF(K3765=LIST!$A$76,LIST!$A$76,IF(L3765=LIST!$A$77,"",IF(L3765=LIST!$A$78,"",IF(L3765=LIST!$A$80,"",IF(L3765=LIST!$A$72,"",IF(L3765=LIST!$A$73,"",IF(L3765=LIST!$A$81,"",IF(L3765=LIST!$A$82,"",IF(L3765=LIST!$A$79,"",IF(K3765=LIST!$A$75,LIST!$A$75,ROUND(J3765*L3765,2)))))))))))))</f>
        <v/>
      </c>
      <c r="J3765" s="43">
        <f>IF(D3765="",0,IF(K3765=LIST!$A$75,0,IF(K3765=LIST!$A$76,0,IF(K3765=LIST!$A$77,0,IF(K3765=LIST!$A$78,0,(MIN(D3765,8)-K3765))))))</f>
        <v>0</v>
      </c>
      <c r="K3765" s="185" t="str">
        <f>IF(D3765="","",IF('CLAIM FORM'!$M$7="",0,IF(L3765=LIST!$A$78,0,IF('CLAIM FORM'!$M$7="R&amp;D",0,IF(E3765="",LIST!$A$75,IF(F3765=LIST!$F$30,0,IFERROR(((VLOOKUP(E3765,'TRAINING CODE'!B:D,3,FALSE)*MIN(D3765,8))),LIST!$A$76)))))))</f>
        <v/>
      </c>
      <c r="L3765" s="183" t="str">
        <f>IF(B3765="","",IF('CLAIM FORM'!$M$7="",LIST!$A$77,IFERROR(VLOOKUP(B3765,'PHR (Project Hourly Rate)'!B:G,6,FALSE),LIST!$A$78)))</f>
        <v/>
      </c>
    </row>
    <row r="3766" spans="1:12" ht="36" customHeight="1">
      <c r="A3766" s="184">
        <v>3764</v>
      </c>
      <c r="B3766" s="46"/>
      <c r="C3766" s="47"/>
      <c r="D3766" s="48"/>
      <c r="E3766" s="49"/>
      <c r="F3766" s="49"/>
      <c r="G3766" s="41" t="str">
        <f>IF(C3766="","",VLOOKUP(WEEKDAY(C3766),LIST!$A$15:$B$21,2,FALSE))</f>
        <v/>
      </c>
      <c r="H3766" s="42" t="str">
        <f>IF(B3766="","",IF(L3766=LIST!$A$80,LIST!$A$78,IF(L3766=LIST!$A$81,LIST!$A$78,IF(L3766=LIST!$A$82,LIST!$A$78,IF(IFERROR(VLOOKUP(B3766,'PHR (Project Hourly Rate)'!B:G,6,FALSE),LIST!$A$78)=0,LIST!$A$79,L3766)))))</f>
        <v/>
      </c>
      <c r="I3766" s="42" t="str">
        <f>IF(B3766="","",IF(L3766=LIST!$A$75,"",IF(K3766=LIST!$A$76,LIST!$A$76,IF(L3766=LIST!$A$77,"",IF(L3766=LIST!$A$78,"",IF(L3766=LIST!$A$80,"",IF(L3766=LIST!$A$72,"",IF(L3766=LIST!$A$73,"",IF(L3766=LIST!$A$81,"",IF(L3766=LIST!$A$82,"",IF(L3766=LIST!$A$79,"",IF(K3766=LIST!$A$75,LIST!$A$75,ROUND(J3766*L3766,2)))))))))))))</f>
        <v/>
      </c>
      <c r="J3766" s="43">
        <f>IF(D3766="",0,IF(K3766=LIST!$A$75,0,IF(K3766=LIST!$A$76,0,IF(K3766=LIST!$A$77,0,IF(K3766=LIST!$A$78,0,(MIN(D3766,8)-K3766))))))</f>
        <v>0</v>
      </c>
      <c r="K3766" s="185" t="str">
        <f>IF(D3766="","",IF('CLAIM FORM'!$M$7="",0,IF(L3766=LIST!$A$78,0,IF('CLAIM FORM'!$M$7="R&amp;D",0,IF(E3766="",LIST!$A$75,IF(F3766=LIST!$F$30,0,IFERROR(((VLOOKUP(E3766,'TRAINING CODE'!B:D,3,FALSE)*MIN(D3766,8))),LIST!$A$76)))))))</f>
        <v/>
      </c>
      <c r="L3766" s="183" t="str">
        <f>IF(B3766="","",IF('CLAIM FORM'!$M$7="",LIST!$A$77,IFERROR(VLOOKUP(B3766,'PHR (Project Hourly Rate)'!B:G,6,FALSE),LIST!$A$78)))</f>
        <v/>
      </c>
    </row>
    <row r="3767" spans="1:12" ht="36" customHeight="1">
      <c r="A3767" s="184">
        <v>3765</v>
      </c>
      <c r="B3767" s="46"/>
      <c r="C3767" s="47"/>
      <c r="D3767" s="48"/>
      <c r="E3767" s="49"/>
      <c r="F3767" s="49"/>
      <c r="G3767" s="41" t="str">
        <f>IF(C3767="","",VLOOKUP(WEEKDAY(C3767),LIST!$A$15:$B$21,2,FALSE))</f>
        <v/>
      </c>
      <c r="H3767" s="42" t="str">
        <f>IF(B3767="","",IF(L3767=LIST!$A$80,LIST!$A$78,IF(L3767=LIST!$A$81,LIST!$A$78,IF(L3767=LIST!$A$82,LIST!$A$78,IF(IFERROR(VLOOKUP(B3767,'PHR (Project Hourly Rate)'!B:G,6,FALSE),LIST!$A$78)=0,LIST!$A$79,L3767)))))</f>
        <v/>
      </c>
      <c r="I3767" s="42" t="str">
        <f>IF(B3767="","",IF(L3767=LIST!$A$75,"",IF(K3767=LIST!$A$76,LIST!$A$76,IF(L3767=LIST!$A$77,"",IF(L3767=LIST!$A$78,"",IF(L3767=LIST!$A$80,"",IF(L3767=LIST!$A$72,"",IF(L3767=LIST!$A$73,"",IF(L3767=LIST!$A$81,"",IF(L3767=LIST!$A$82,"",IF(L3767=LIST!$A$79,"",IF(K3767=LIST!$A$75,LIST!$A$75,ROUND(J3767*L3767,2)))))))))))))</f>
        <v/>
      </c>
      <c r="J3767" s="43">
        <f>IF(D3767="",0,IF(K3767=LIST!$A$75,0,IF(K3767=LIST!$A$76,0,IF(K3767=LIST!$A$77,0,IF(K3767=LIST!$A$78,0,(MIN(D3767,8)-K3767))))))</f>
        <v>0</v>
      </c>
      <c r="K3767" s="185" t="str">
        <f>IF(D3767="","",IF('CLAIM FORM'!$M$7="",0,IF(L3767=LIST!$A$78,0,IF('CLAIM FORM'!$M$7="R&amp;D",0,IF(E3767="",LIST!$A$75,IF(F3767=LIST!$F$30,0,IFERROR(((VLOOKUP(E3767,'TRAINING CODE'!B:D,3,FALSE)*MIN(D3767,8))),LIST!$A$76)))))))</f>
        <v/>
      </c>
      <c r="L3767" s="183" t="str">
        <f>IF(B3767="","",IF('CLAIM FORM'!$M$7="",LIST!$A$77,IFERROR(VLOOKUP(B3767,'PHR (Project Hourly Rate)'!B:G,6,FALSE),LIST!$A$78)))</f>
        <v/>
      </c>
    </row>
    <row r="3768" spans="1:12" ht="36" customHeight="1">
      <c r="A3768" s="184">
        <v>3766</v>
      </c>
      <c r="B3768" s="46"/>
      <c r="C3768" s="47"/>
      <c r="D3768" s="48"/>
      <c r="E3768" s="49"/>
      <c r="F3768" s="49"/>
      <c r="G3768" s="41" t="str">
        <f>IF(C3768="","",VLOOKUP(WEEKDAY(C3768),LIST!$A$15:$B$21,2,FALSE))</f>
        <v/>
      </c>
      <c r="H3768" s="42" t="str">
        <f>IF(B3768="","",IF(L3768=LIST!$A$80,LIST!$A$78,IF(L3768=LIST!$A$81,LIST!$A$78,IF(L3768=LIST!$A$82,LIST!$A$78,IF(IFERROR(VLOOKUP(B3768,'PHR (Project Hourly Rate)'!B:G,6,FALSE),LIST!$A$78)=0,LIST!$A$79,L3768)))))</f>
        <v/>
      </c>
      <c r="I3768" s="42" t="str">
        <f>IF(B3768="","",IF(L3768=LIST!$A$75,"",IF(K3768=LIST!$A$76,LIST!$A$76,IF(L3768=LIST!$A$77,"",IF(L3768=LIST!$A$78,"",IF(L3768=LIST!$A$80,"",IF(L3768=LIST!$A$72,"",IF(L3768=LIST!$A$73,"",IF(L3768=LIST!$A$81,"",IF(L3768=LIST!$A$82,"",IF(L3768=LIST!$A$79,"",IF(K3768=LIST!$A$75,LIST!$A$75,ROUND(J3768*L3768,2)))))))))))))</f>
        <v/>
      </c>
      <c r="J3768" s="43">
        <f>IF(D3768="",0,IF(K3768=LIST!$A$75,0,IF(K3768=LIST!$A$76,0,IF(K3768=LIST!$A$77,0,IF(K3768=LIST!$A$78,0,(MIN(D3768,8)-K3768))))))</f>
        <v>0</v>
      </c>
      <c r="K3768" s="185" t="str">
        <f>IF(D3768="","",IF('CLAIM FORM'!$M$7="",0,IF(L3768=LIST!$A$78,0,IF('CLAIM FORM'!$M$7="R&amp;D",0,IF(E3768="",LIST!$A$75,IF(F3768=LIST!$F$30,0,IFERROR(((VLOOKUP(E3768,'TRAINING CODE'!B:D,3,FALSE)*MIN(D3768,8))),LIST!$A$76)))))))</f>
        <v/>
      </c>
      <c r="L3768" s="183" t="str">
        <f>IF(B3768="","",IF('CLAIM FORM'!$M$7="",LIST!$A$77,IFERROR(VLOOKUP(B3768,'PHR (Project Hourly Rate)'!B:G,6,FALSE),LIST!$A$78)))</f>
        <v/>
      </c>
    </row>
    <row r="3769" spans="1:12" ht="36" customHeight="1">
      <c r="A3769" s="184">
        <v>3767</v>
      </c>
      <c r="B3769" s="46"/>
      <c r="C3769" s="47"/>
      <c r="D3769" s="48"/>
      <c r="E3769" s="49"/>
      <c r="F3769" s="49"/>
      <c r="G3769" s="41" t="str">
        <f>IF(C3769="","",VLOOKUP(WEEKDAY(C3769),LIST!$A$15:$B$21,2,FALSE))</f>
        <v/>
      </c>
      <c r="H3769" s="42" t="str">
        <f>IF(B3769="","",IF(L3769=LIST!$A$80,LIST!$A$78,IF(L3769=LIST!$A$81,LIST!$A$78,IF(L3769=LIST!$A$82,LIST!$A$78,IF(IFERROR(VLOOKUP(B3769,'PHR (Project Hourly Rate)'!B:G,6,FALSE),LIST!$A$78)=0,LIST!$A$79,L3769)))))</f>
        <v/>
      </c>
      <c r="I3769" s="42" t="str">
        <f>IF(B3769="","",IF(L3769=LIST!$A$75,"",IF(K3769=LIST!$A$76,LIST!$A$76,IF(L3769=LIST!$A$77,"",IF(L3769=LIST!$A$78,"",IF(L3769=LIST!$A$80,"",IF(L3769=LIST!$A$72,"",IF(L3769=LIST!$A$73,"",IF(L3769=LIST!$A$81,"",IF(L3769=LIST!$A$82,"",IF(L3769=LIST!$A$79,"",IF(K3769=LIST!$A$75,LIST!$A$75,ROUND(J3769*L3769,2)))))))))))))</f>
        <v/>
      </c>
      <c r="J3769" s="43">
        <f>IF(D3769="",0,IF(K3769=LIST!$A$75,0,IF(K3769=LIST!$A$76,0,IF(K3769=LIST!$A$77,0,IF(K3769=LIST!$A$78,0,(MIN(D3769,8)-K3769))))))</f>
        <v>0</v>
      </c>
      <c r="K3769" s="185" t="str">
        <f>IF(D3769="","",IF('CLAIM FORM'!$M$7="",0,IF(L3769=LIST!$A$78,0,IF('CLAIM FORM'!$M$7="R&amp;D",0,IF(E3769="",LIST!$A$75,IF(F3769=LIST!$F$30,0,IFERROR(((VLOOKUP(E3769,'TRAINING CODE'!B:D,3,FALSE)*MIN(D3769,8))),LIST!$A$76)))))))</f>
        <v/>
      </c>
      <c r="L3769" s="183" t="str">
        <f>IF(B3769="","",IF('CLAIM FORM'!$M$7="",LIST!$A$77,IFERROR(VLOOKUP(B3769,'PHR (Project Hourly Rate)'!B:G,6,FALSE),LIST!$A$78)))</f>
        <v/>
      </c>
    </row>
    <row r="3770" spans="1:12" ht="36" customHeight="1">
      <c r="A3770" s="184">
        <v>3768</v>
      </c>
      <c r="B3770" s="46"/>
      <c r="C3770" s="47"/>
      <c r="D3770" s="48"/>
      <c r="E3770" s="49"/>
      <c r="F3770" s="49"/>
      <c r="G3770" s="41" t="str">
        <f>IF(C3770="","",VLOOKUP(WEEKDAY(C3770),LIST!$A$15:$B$21,2,FALSE))</f>
        <v/>
      </c>
      <c r="H3770" s="42" t="str">
        <f>IF(B3770="","",IF(L3770=LIST!$A$80,LIST!$A$78,IF(L3770=LIST!$A$81,LIST!$A$78,IF(L3770=LIST!$A$82,LIST!$A$78,IF(IFERROR(VLOOKUP(B3770,'PHR (Project Hourly Rate)'!B:G,6,FALSE),LIST!$A$78)=0,LIST!$A$79,L3770)))))</f>
        <v/>
      </c>
      <c r="I3770" s="42" t="str">
        <f>IF(B3770="","",IF(L3770=LIST!$A$75,"",IF(K3770=LIST!$A$76,LIST!$A$76,IF(L3770=LIST!$A$77,"",IF(L3770=LIST!$A$78,"",IF(L3770=LIST!$A$80,"",IF(L3770=LIST!$A$72,"",IF(L3770=LIST!$A$73,"",IF(L3770=LIST!$A$81,"",IF(L3770=LIST!$A$82,"",IF(L3770=LIST!$A$79,"",IF(K3770=LIST!$A$75,LIST!$A$75,ROUND(J3770*L3770,2)))))))))))))</f>
        <v/>
      </c>
      <c r="J3770" s="43">
        <f>IF(D3770="",0,IF(K3770=LIST!$A$75,0,IF(K3770=LIST!$A$76,0,IF(K3770=LIST!$A$77,0,IF(K3770=LIST!$A$78,0,(MIN(D3770,8)-K3770))))))</f>
        <v>0</v>
      </c>
      <c r="K3770" s="185" t="str">
        <f>IF(D3770="","",IF('CLAIM FORM'!$M$7="",0,IF(L3770=LIST!$A$78,0,IF('CLAIM FORM'!$M$7="R&amp;D",0,IF(E3770="",LIST!$A$75,IF(F3770=LIST!$F$30,0,IFERROR(((VLOOKUP(E3770,'TRAINING CODE'!B:D,3,FALSE)*MIN(D3770,8))),LIST!$A$76)))))))</f>
        <v/>
      </c>
      <c r="L3770" s="183" t="str">
        <f>IF(B3770="","",IF('CLAIM FORM'!$M$7="",LIST!$A$77,IFERROR(VLOOKUP(B3770,'PHR (Project Hourly Rate)'!B:G,6,FALSE),LIST!$A$78)))</f>
        <v/>
      </c>
    </row>
    <row r="3771" spans="1:12" ht="36" customHeight="1">
      <c r="A3771" s="184">
        <v>3769</v>
      </c>
      <c r="B3771" s="46"/>
      <c r="C3771" s="47"/>
      <c r="D3771" s="48"/>
      <c r="E3771" s="49"/>
      <c r="F3771" s="49"/>
      <c r="G3771" s="41" t="str">
        <f>IF(C3771="","",VLOOKUP(WEEKDAY(C3771),LIST!$A$15:$B$21,2,FALSE))</f>
        <v/>
      </c>
      <c r="H3771" s="42" t="str">
        <f>IF(B3771="","",IF(L3771=LIST!$A$80,LIST!$A$78,IF(L3771=LIST!$A$81,LIST!$A$78,IF(L3771=LIST!$A$82,LIST!$A$78,IF(IFERROR(VLOOKUP(B3771,'PHR (Project Hourly Rate)'!B:G,6,FALSE),LIST!$A$78)=0,LIST!$A$79,L3771)))))</f>
        <v/>
      </c>
      <c r="I3771" s="42" t="str">
        <f>IF(B3771="","",IF(L3771=LIST!$A$75,"",IF(K3771=LIST!$A$76,LIST!$A$76,IF(L3771=LIST!$A$77,"",IF(L3771=LIST!$A$78,"",IF(L3771=LIST!$A$80,"",IF(L3771=LIST!$A$72,"",IF(L3771=LIST!$A$73,"",IF(L3771=LIST!$A$81,"",IF(L3771=LIST!$A$82,"",IF(L3771=LIST!$A$79,"",IF(K3771=LIST!$A$75,LIST!$A$75,ROUND(J3771*L3771,2)))))))))))))</f>
        <v/>
      </c>
      <c r="J3771" s="43">
        <f>IF(D3771="",0,IF(K3771=LIST!$A$75,0,IF(K3771=LIST!$A$76,0,IF(K3771=LIST!$A$77,0,IF(K3771=LIST!$A$78,0,(MIN(D3771,8)-K3771))))))</f>
        <v>0</v>
      </c>
      <c r="K3771" s="185" t="str">
        <f>IF(D3771="","",IF('CLAIM FORM'!$M$7="",0,IF(L3771=LIST!$A$78,0,IF('CLAIM FORM'!$M$7="R&amp;D",0,IF(E3771="",LIST!$A$75,IF(F3771=LIST!$F$30,0,IFERROR(((VLOOKUP(E3771,'TRAINING CODE'!B:D,3,FALSE)*MIN(D3771,8))),LIST!$A$76)))))))</f>
        <v/>
      </c>
      <c r="L3771" s="183" t="str">
        <f>IF(B3771="","",IF('CLAIM FORM'!$M$7="",LIST!$A$77,IFERROR(VLOOKUP(B3771,'PHR (Project Hourly Rate)'!B:G,6,FALSE),LIST!$A$78)))</f>
        <v/>
      </c>
    </row>
    <row r="3772" spans="1:12" ht="36" customHeight="1">
      <c r="A3772" s="184">
        <v>3770</v>
      </c>
      <c r="B3772" s="46"/>
      <c r="C3772" s="47"/>
      <c r="D3772" s="48"/>
      <c r="E3772" s="49"/>
      <c r="F3772" s="49"/>
      <c r="G3772" s="41" t="str">
        <f>IF(C3772="","",VLOOKUP(WEEKDAY(C3772),LIST!$A$15:$B$21,2,FALSE))</f>
        <v/>
      </c>
      <c r="H3772" s="42" t="str">
        <f>IF(B3772="","",IF(L3772=LIST!$A$80,LIST!$A$78,IF(L3772=LIST!$A$81,LIST!$A$78,IF(L3772=LIST!$A$82,LIST!$A$78,IF(IFERROR(VLOOKUP(B3772,'PHR (Project Hourly Rate)'!B:G,6,FALSE),LIST!$A$78)=0,LIST!$A$79,L3772)))))</f>
        <v/>
      </c>
      <c r="I3772" s="42" t="str">
        <f>IF(B3772="","",IF(L3772=LIST!$A$75,"",IF(K3772=LIST!$A$76,LIST!$A$76,IF(L3772=LIST!$A$77,"",IF(L3772=LIST!$A$78,"",IF(L3772=LIST!$A$80,"",IF(L3772=LIST!$A$72,"",IF(L3772=LIST!$A$73,"",IF(L3772=LIST!$A$81,"",IF(L3772=LIST!$A$82,"",IF(L3772=LIST!$A$79,"",IF(K3772=LIST!$A$75,LIST!$A$75,ROUND(J3772*L3772,2)))))))))))))</f>
        <v/>
      </c>
      <c r="J3772" s="43">
        <f>IF(D3772="",0,IF(K3772=LIST!$A$75,0,IF(K3772=LIST!$A$76,0,IF(K3772=LIST!$A$77,0,IF(K3772=LIST!$A$78,0,(MIN(D3772,8)-K3772))))))</f>
        <v>0</v>
      </c>
      <c r="K3772" s="185" t="str">
        <f>IF(D3772="","",IF('CLAIM FORM'!$M$7="",0,IF(L3772=LIST!$A$78,0,IF('CLAIM FORM'!$M$7="R&amp;D",0,IF(E3772="",LIST!$A$75,IF(F3772=LIST!$F$30,0,IFERROR(((VLOOKUP(E3772,'TRAINING CODE'!B:D,3,FALSE)*MIN(D3772,8))),LIST!$A$76)))))))</f>
        <v/>
      </c>
      <c r="L3772" s="183" t="str">
        <f>IF(B3772="","",IF('CLAIM FORM'!$M$7="",LIST!$A$77,IFERROR(VLOOKUP(B3772,'PHR (Project Hourly Rate)'!B:G,6,FALSE),LIST!$A$78)))</f>
        <v/>
      </c>
    </row>
    <row r="3773" spans="1:12" ht="36" customHeight="1">
      <c r="A3773" s="184">
        <v>3771</v>
      </c>
      <c r="B3773" s="46"/>
      <c r="C3773" s="47"/>
      <c r="D3773" s="48"/>
      <c r="E3773" s="49"/>
      <c r="F3773" s="49"/>
      <c r="G3773" s="41" t="str">
        <f>IF(C3773="","",VLOOKUP(WEEKDAY(C3773),LIST!$A$15:$B$21,2,FALSE))</f>
        <v/>
      </c>
      <c r="H3773" s="42" t="str">
        <f>IF(B3773="","",IF(L3773=LIST!$A$80,LIST!$A$78,IF(L3773=LIST!$A$81,LIST!$A$78,IF(L3773=LIST!$A$82,LIST!$A$78,IF(IFERROR(VLOOKUP(B3773,'PHR (Project Hourly Rate)'!B:G,6,FALSE),LIST!$A$78)=0,LIST!$A$79,L3773)))))</f>
        <v/>
      </c>
      <c r="I3773" s="42" t="str">
        <f>IF(B3773="","",IF(L3773=LIST!$A$75,"",IF(K3773=LIST!$A$76,LIST!$A$76,IF(L3773=LIST!$A$77,"",IF(L3773=LIST!$A$78,"",IF(L3773=LIST!$A$80,"",IF(L3773=LIST!$A$72,"",IF(L3773=LIST!$A$73,"",IF(L3773=LIST!$A$81,"",IF(L3773=LIST!$A$82,"",IF(L3773=LIST!$A$79,"",IF(K3773=LIST!$A$75,LIST!$A$75,ROUND(J3773*L3773,2)))))))))))))</f>
        <v/>
      </c>
      <c r="J3773" s="43">
        <f>IF(D3773="",0,IF(K3773=LIST!$A$75,0,IF(K3773=LIST!$A$76,0,IF(K3773=LIST!$A$77,0,IF(K3773=LIST!$A$78,0,(MIN(D3773,8)-K3773))))))</f>
        <v>0</v>
      </c>
      <c r="K3773" s="185" t="str">
        <f>IF(D3773="","",IF('CLAIM FORM'!$M$7="",0,IF(L3773=LIST!$A$78,0,IF('CLAIM FORM'!$M$7="R&amp;D",0,IF(E3773="",LIST!$A$75,IF(F3773=LIST!$F$30,0,IFERROR(((VLOOKUP(E3773,'TRAINING CODE'!B:D,3,FALSE)*MIN(D3773,8))),LIST!$A$76)))))))</f>
        <v/>
      </c>
      <c r="L3773" s="183" t="str">
        <f>IF(B3773="","",IF('CLAIM FORM'!$M$7="",LIST!$A$77,IFERROR(VLOOKUP(B3773,'PHR (Project Hourly Rate)'!B:G,6,FALSE),LIST!$A$78)))</f>
        <v/>
      </c>
    </row>
    <row r="3774" spans="1:12" ht="36" customHeight="1">
      <c r="A3774" s="184">
        <v>3772</v>
      </c>
      <c r="B3774" s="46"/>
      <c r="C3774" s="47"/>
      <c r="D3774" s="48"/>
      <c r="E3774" s="49"/>
      <c r="F3774" s="49"/>
      <c r="G3774" s="41" t="str">
        <f>IF(C3774="","",VLOOKUP(WEEKDAY(C3774),LIST!$A$15:$B$21,2,FALSE))</f>
        <v/>
      </c>
      <c r="H3774" s="42" t="str">
        <f>IF(B3774="","",IF(L3774=LIST!$A$80,LIST!$A$78,IF(L3774=LIST!$A$81,LIST!$A$78,IF(L3774=LIST!$A$82,LIST!$A$78,IF(IFERROR(VLOOKUP(B3774,'PHR (Project Hourly Rate)'!B:G,6,FALSE),LIST!$A$78)=0,LIST!$A$79,L3774)))))</f>
        <v/>
      </c>
      <c r="I3774" s="42" t="str">
        <f>IF(B3774="","",IF(L3774=LIST!$A$75,"",IF(K3774=LIST!$A$76,LIST!$A$76,IF(L3774=LIST!$A$77,"",IF(L3774=LIST!$A$78,"",IF(L3774=LIST!$A$80,"",IF(L3774=LIST!$A$72,"",IF(L3774=LIST!$A$73,"",IF(L3774=LIST!$A$81,"",IF(L3774=LIST!$A$82,"",IF(L3774=LIST!$A$79,"",IF(K3774=LIST!$A$75,LIST!$A$75,ROUND(J3774*L3774,2)))))))))))))</f>
        <v/>
      </c>
      <c r="J3774" s="43">
        <f>IF(D3774="",0,IF(K3774=LIST!$A$75,0,IF(K3774=LIST!$A$76,0,IF(K3774=LIST!$A$77,0,IF(K3774=LIST!$A$78,0,(MIN(D3774,8)-K3774))))))</f>
        <v>0</v>
      </c>
      <c r="K3774" s="185" t="str">
        <f>IF(D3774="","",IF('CLAIM FORM'!$M$7="",0,IF(L3774=LIST!$A$78,0,IF('CLAIM FORM'!$M$7="R&amp;D",0,IF(E3774="",LIST!$A$75,IF(F3774=LIST!$F$30,0,IFERROR(((VLOOKUP(E3774,'TRAINING CODE'!B:D,3,FALSE)*MIN(D3774,8))),LIST!$A$76)))))))</f>
        <v/>
      </c>
      <c r="L3774" s="183" t="str">
        <f>IF(B3774="","",IF('CLAIM FORM'!$M$7="",LIST!$A$77,IFERROR(VLOOKUP(B3774,'PHR (Project Hourly Rate)'!B:G,6,FALSE),LIST!$A$78)))</f>
        <v/>
      </c>
    </row>
    <row r="3775" spans="1:12" ht="36" customHeight="1">
      <c r="A3775" s="184">
        <v>3773</v>
      </c>
      <c r="B3775" s="46"/>
      <c r="C3775" s="47"/>
      <c r="D3775" s="48"/>
      <c r="E3775" s="49"/>
      <c r="F3775" s="49"/>
      <c r="G3775" s="41" t="str">
        <f>IF(C3775="","",VLOOKUP(WEEKDAY(C3775),LIST!$A$15:$B$21,2,FALSE))</f>
        <v/>
      </c>
      <c r="H3775" s="42" t="str">
        <f>IF(B3775="","",IF(L3775=LIST!$A$80,LIST!$A$78,IF(L3775=LIST!$A$81,LIST!$A$78,IF(L3775=LIST!$A$82,LIST!$A$78,IF(IFERROR(VLOOKUP(B3775,'PHR (Project Hourly Rate)'!B:G,6,FALSE),LIST!$A$78)=0,LIST!$A$79,L3775)))))</f>
        <v/>
      </c>
      <c r="I3775" s="42" t="str">
        <f>IF(B3775="","",IF(L3775=LIST!$A$75,"",IF(K3775=LIST!$A$76,LIST!$A$76,IF(L3775=LIST!$A$77,"",IF(L3775=LIST!$A$78,"",IF(L3775=LIST!$A$80,"",IF(L3775=LIST!$A$72,"",IF(L3775=LIST!$A$73,"",IF(L3775=LIST!$A$81,"",IF(L3775=LIST!$A$82,"",IF(L3775=LIST!$A$79,"",IF(K3775=LIST!$A$75,LIST!$A$75,ROUND(J3775*L3775,2)))))))))))))</f>
        <v/>
      </c>
      <c r="J3775" s="43">
        <f>IF(D3775="",0,IF(K3775=LIST!$A$75,0,IF(K3775=LIST!$A$76,0,IF(K3775=LIST!$A$77,0,IF(K3775=LIST!$A$78,0,(MIN(D3775,8)-K3775))))))</f>
        <v>0</v>
      </c>
      <c r="K3775" s="185" t="str">
        <f>IF(D3775="","",IF('CLAIM FORM'!$M$7="",0,IF(L3775=LIST!$A$78,0,IF('CLAIM FORM'!$M$7="R&amp;D",0,IF(E3775="",LIST!$A$75,IF(F3775=LIST!$F$30,0,IFERROR(((VLOOKUP(E3775,'TRAINING CODE'!B:D,3,FALSE)*MIN(D3775,8))),LIST!$A$76)))))))</f>
        <v/>
      </c>
      <c r="L3775" s="183" t="str">
        <f>IF(B3775="","",IF('CLAIM FORM'!$M$7="",LIST!$A$77,IFERROR(VLOOKUP(B3775,'PHR (Project Hourly Rate)'!B:G,6,FALSE),LIST!$A$78)))</f>
        <v/>
      </c>
    </row>
    <row r="3776" spans="1:12" ht="36" customHeight="1">
      <c r="A3776" s="184">
        <v>3774</v>
      </c>
      <c r="B3776" s="46"/>
      <c r="C3776" s="47"/>
      <c r="D3776" s="48"/>
      <c r="E3776" s="49"/>
      <c r="F3776" s="49"/>
      <c r="G3776" s="41" t="str">
        <f>IF(C3776="","",VLOOKUP(WEEKDAY(C3776),LIST!$A$15:$B$21,2,FALSE))</f>
        <v/>
      </c>
      <c r="H3776" s="42" t="str">
        <f>IF(B3776="","",IF(L3776=LIST!$A$80,LIST!$A$78,IF(L3776=LIST!$A$81,LIST!$A$78,IF(L3776=LIST!$A$82,LIST!$A$78,IF(IFERROR(VLOOKUP(B3776,'PHR (Project Hourly Rate)'!B:G,6,FALSE),LIST!$A$78)=0,LIST!$A$79,L3776)))))</f>
        <v/>
      </c>
      <c r="I3776" s="42" t="str">
        <f>IF(B3776="","",IF(L3776=LIST!$A$75,"",IF(K3776=LIST!$A$76,LIST!$A$76,IF(L3776=LIST!$A$77,"",IF(L3776=LIST!$A$78,"",IF(L3776=LIST!$A$80,"",IF(L3776=LIST!$A$72,"",IF(L3776=LIST!$A$73,"",IF(L3776=LIST!$A$81,"",IF(L3776=LIST!$A$82,"",IF(L3776=LIST!$A$79,"",IF(K3776=LIST!$A$75,LIST!$A$75,ROUND(J3776*L3776,2)))))))))))))</f>
        <v/>
      </c>
      <c r="J3776" s="43">
        <f>IF(D3776="",0,IF(K3776=LIST!$A$75,0,IF(K3776=LIST!$A$76,0,IF(K3776=LIST!$A$77,0,IF(K3776=LIST!$A$78,0,(MIN(D3776,8)-K3776))))))</f>
        <v>0</v>
      </c>
      <c r="K3776" s="185" t="str">
        <f>IF(D3776="","",IF('CLAIM FORM'!$M$7="",0,IF(L3776=LIST!$A$78,0,IF('CLAIM FORM'!$M$7="R&amp;D",0,IF(E3776="",LIST!$A$75,IF(F3776=LIST!$F$30,0,IFERROR(((VLOOKUP(E3776,'TRAINING CODE'!B:D,3,FALSE)*MIN(D3776,8))),LIST!$A$76)))))))</f>
        <v/>
      </c>
      <c r="L3776" s="183" t="str">
        <f>IF(B3776="","",IF('CLAIM FORM'!$M$7="",LIST!$A$77,IFERROR(VLOOKUP(B3776,'PHR (Project Hourly Rate)'!B:G,6,FALSE),LIST!$A$78)))</f>
        <v/>
      </c>
    </row>
    <row r="3777" spans="1:12" ht="36" customHeight="1">
      <c r="A3777" s="184">
        <v>3775</v>
      </c>
      <c r="B3777" s="46"/>
      <c r="C3777" s="47"/>
      <c r="D3777" s="48"/>
      <c r="E3777" s="49"/>
      <c r="F3777" s="49"/>
      <c r="G3777" s="41" t="str">
        <f>IF(C3777="","",VLOOKUP(WEEKDAY(C3777),LIST!$A$15:$B$21,2,FALSE))</f>
        <v/>
      </c>
      <c r="H3777" s="42" t="str">
        <f>IF(B3777="","",IF(L3777=LIST!$A$80,LIST!$A$78,IF(L3777=LIST!$A$81,LIST!$A$78,IF(L3777=LIST!$A$82,LIST!$A$78,IF(IFERROR(VLOOKUP(B3777,'PHR (Project Hourly Rate)'!B:G,6,FALSE),LIST!$A$78)=0,LIST!$A$79,L3777)))))</f>
        <v/>
      </c>
      <c r="I3777" s="42" t="str">
        <f>IF(B3777="","",IF(L3777=LIST!$A$75,"",IF(K3777=LIST!$A$76,LIST!$A$76,IF(L3777=LIST!$A$77,"",IF(L3777=LIST!$A$78,"",IF(L3777=LIST!$A$80,"",IF(L3777=LIST!$A$72,"",IF(L3777=LIST!$A$73,"",IF(L3777=LIST!$A$81,"",IF(L3777=LIST!$A$82,"",IF(L3777=LIST!$A$79,"",IF(K3777=LIST!$A$75,LIST!$A$75,ROUND(J3777*L3777,2)))))))))))))</f>
        <v/>
      </c>
      <c r="J3777" s="43">
        <f>IF(D3777="",0,IF(K3777=LIST!$A$75,0,IF(K3777=LIST!$A$76,0,IF(K3777=LIST!$A$77,0,IF(K3777=LIST!$A$78,0,(MIN(D3777,8)-K3777))))))</f>
        <v>0</v>
      </c>
      <c r="K3777" s="185" t="str">
        <f>IF(D3777="","",IF('CLAIM FORM'!$M$7="",0,IF(L3777=LIST!$A$78,0,IF('CLAIM FORM'!$M$7="R&amp;D",0,IF(E3777="",LIST!$A$75,IF(F3777=LIST!$F$30,0,IFERROR(((VLOOKUP(E3777,'TRAINING CODE'!B:D,3,FALSE)*MIN(D3777,8))),LIST!$A$76)))))))</f>
        <v/>
      </c>
      <c r="L3777" s="183" t="str">
        <f>IF(B3777="","",IF('CLAIM FORM'!$M$7="",LIST!$A$77,IFERROR(VLOOKUP(B3777,'PHR (Project Hourly Rate)'!B:G,6,FALSE),LIST!$A$78)))</f>
        <v/>
      </c>
    </row>
    <row r="3778" spans="1:12" ht="36" customHeight="1">
      <c r="A3778" s="184">
        <v>3776</v>
      </c>
      <c r="B3778" s="46"/>
      <c r="C3778" s="47"/>
      <c r="D3778" s="48"/>
      <c r="E3778" s="49"/>
      <c r="F3778" s="49"/>
      <c r="G3778" s="41" t="str">
        <f>IF(C3778="","",VLOOKUP(WEEKDAY(C3778),LIST!$A$15:$B$21,2,FALSE))</f>
        <v/>
      </c>
      <c r="H3778" s="42" t="str">
        <f>IF(B3778="","",IF(L3778=LIST!$A$80,LIST!$A$78,IF(L3778=LIST!$A$81,LIST!$A$78,IF(L3778=LIST!$A$82,LIST!$A$78,IF(IFERROR(VLOOKUP(B3778,'PHR (Project Hourly Rate)'!B:G,6,FALSE),LIST!$A$78)=0,LIST!$A$79,L3778)))))</f>
        <v/>
      </c>
      <c r="I3778" s="42" t="str">
        <f>IF(B3778="","",IF(L3778=LIST!$A$75,"",IF(K3778=LIST!$A$76,LIST!$A$76,IF(L3778=LIST!$A$77,"",IF(L3778=LIST!$A$78,"",IF(L3778=LIST!$A$80,"",IF(L3778=LIST!$A$72,"",IF(L3778=LIST!$A$73,"",IF(L3778=LIST!$A$81,"",IF(L3778=LIST!$A$82,"",IF(L3778=LIST!$A$79,"",IF(K3778=LIST!$A$75,LIST!$A$75,ROUND(J3778*L3778,2)))))))))))))</f>
        <v/>
      </c>
      <c r="J3778" s="43">
        <f>IF(D3778="",0,IF(K3778=LIST!$A$75,0,IF(K3778=LIST!$A$76,0,IF(K3778=LIST!$A$77,0,IF(K3778=LIST!$A$78,0,(MIN(D3778,8)-K3778))))))</f>
        <v>0</v>
      </c>
      <c r="K3778" s="185" t="str">
        <f>IF(D3778="","",IF('CLAIM FORM'!$M$7="",0,IF(L3778=LIST!$A$78,0,IF('CLAIM FORM'!$M$7="R&amp;D",0,IF(E3778="",LIST!$A$75,IF(F3778=LIST!$F$30,0,IFERROR(((VLOOKUP(E3778,'TRAINING CODE'!B:D,3,FALSE)*MIN(D3778,8))),LIST!$A$76)))))))</f>
        <v/>
      </c>
      <c r="L3778" s="183" t="str">
        <f>IF(B3778="","",IF('CLAIM FORM'!$M$7="",LIST!$A$77,IFERROR(VLOOKUP(B3778,'PHR (Project Hourly Rate)'!B:G,6,FALSE),LIST!$A$78)))</f>
        <v/>
      </c>
    </row>
    <row r="3779" spans="1:12" ht="36" customHeight="1">
      <c r="A3779" s="184">
        <v>3777</v>
      </c>
      <c r="B3779" s="46"/>
      <c r="C3779" s="47"/>
      <c r="D3779" s="48"/>
      <c r="E3779" s="49"/>
      <c r="F3779" s="49"/>
      <c r="G3779" s="41" t="str">
        <f>IF(C3779="","",VLOOKUP(WEEKDAY(C3779),LIST!$A$15:$B$21,2,FALSE))</f>
        <v/>
      </c>
      <c r="H3779" s="42" t="str">
        <f>IF(B3779="","",IF(L3779=LIST!$A$80,LIST!$A$78,IF(L3779=LIST!$A$81,LIST!$A$78,IF(L3779=LIST!$A$82,LIST!$A$78,IF(IFERROR(VLOOKUP(B3779,'PHR (Project Hourly Rate)'!B:G,6,FALSE),LIST!$A$78)=0,LIST!$A$79,L3779)))))</f>
        <v/>
      </c>
      <c r="I3779" s="42" t="str">
        <f>IF(B3779="","",IF(L3779=LIST!$A$75,"",IF(K3779=LIST!$A$76,LIST!$A$76,IF(L3779=LIST!$A$77,"",IF(L3779=LIST!$A$78,"",IF(L3779=LIST!$A$80,"",IF(L3779=LIST!$A$72,"",IF(L3779=LIST!$A$73,"",IF(L3779=LIST!$A$81,"",IF(L3779=LIST!$A$82,"",IF(L3779=LIST!$A$79,"",IF(K3779=LIST!$A$75,LIST!$A$75,ROUND(J3779*L3779,2)))))))))))))</f>
        <v/>
      </c>
      <c r="J3779" s="43">
        <f>IF(D3779="",0,IF(K3779=LIST!$A$75,0,IF(K3779=LIST!$A$76,0,IF(K3779=LIST!$A$77,0,IF(K3779=LIST!$A$78,0,(MIN(D3779,8)-K3779))))))</f>
        <v>0</v>
      </c>
      <c r="K3779" s="185" t="str">
        <f>IF(D3779="","",IF('CLAIM FORM'!$M$7="",0,IF(L3779=LIST!$A$78,0,IF('CLAIM FORM'!$M$7="R&amp;D",0,IF(E3779="",LIST!$A$75,IF(F3779=LIST!$F$30,0,IFERROR(((VLOOKUP(E3779,'TRAINING CODE'!B:D,3,FALSE)*MIN(D3779,8))),LIST!$A$76)))))))</f>
        <v/>
      </c>
      <c r="L3779" s="183" t="str">
        <f>IF(B3779="","",IF('CLAIM FORM'!$M$7="",LIST!$A$77,IFERROR(VLOOKUP(B3779,'PHR (Project Hourly Rate)'!B:G,6,FALSE),LIST!$A$78)))</f>
        <v/>
      </c>
    </row>
    <row r="3780" spans="1:12" ht="36" customHeight="1">
      <c r="A3780" s="184">
        <v>3778</v>
      </c>
      <c r="B3780" s="46"/>
      <c r="C3780" s="47"/>
      <c r="D3780" s="48"/>
      <c r="E3780" s="49"/>
      <c r="F3780" s="49"/>
      <c r="G3780" s="41" t="str">
        <f>IF(C3780="","",VLOOKUP(WEEKDAY(C3780),LIST!$A$15:$B$21,2,FALSE))</f>
        <v/>
      </c>
      <c r="H3780" s="42" t="str">
        <f>IF(B3780="","",IF(L3780=LIST!$A$80,LIST!$A$78,IF(L3780=LIST!$A$81,LIST!$A$78,IF(L3780=LIST!$A$82,LIST!$A$78,IF(IFERROR(VLOOKUP(B3780,'PHR (Project Hourly Rate)'!B:G,6,FALSE),LIST!$A$78)=0,LIST!$A$79,L3780)))))</f>
        <v/>
      </c>
      <c r="I3780" s="42" t="str">
        <f>IF(B3780="","",IF(L3780=LIST!$A$75,"",IF(K3780=LIST!$A$76,LIST!$A$76,IF(L3780=LIST!$A$77,"",IF(L3780=LIST!$A$78,"",IF(L3780=LIST!$A$80,"",IF(L3780=LIST!$A$72,"",IF(L3780=LIST!$A$73,"",IF(L3780=LIST!$A$81,"",IF(L3780=LIST!$A$82,"",IF(L3780=LIST!$A$79,"",IF(K3780=LIST!$A$75,LIST!$A$75,ROUND(J3780*L3780,2)))))))))))))</f>
        <v/>
      </c>
      <c r="J3780" s="43">
        <f>IF(D3780="",0,IF(K3780=LIST!$A$75,0,IF(K3780=LIST!$A$76,0,IF(K3780=LIST!$A$77,0,IF(K3780=LIST!$A$78,0,(MIN(D3780,8)-K3780))))))</f>
        <v>0</v>
      </c>
      <c r="K3780" s="185" t="str">
        <f>IF(D3780="","",IF('CLAIM FORM'!$M$7="",0,IF(L3780=LIST!$A$78,0,IF('CLAIM FORM'!$M$7="R&amp;D",0,IF(E3780="",LIST!$A$75,IF(F3780=LIST!$F$30,0,IFERROR(((VLOOKUP(E3780,'TRAINING CODE'!B:D,3,FALSE)*MIN(D3780,8))),LIST!$A$76)))))))</f>
        <v/>
      </c>
      <c r="L3780" s="183" t="str">
        <f>IF(B3780="","",IF('CLAIM FORM'!$M$7="",LIST!$A$77,IFERROR(VLOOKUP(B3780,'PHR (Project Hourly Rate)'!B:G,6,FALSE),LIST!$A$78)))</f>
        <v/>
      </c>
    </row>
    <row r="3781" spans="1:12" ht="36" customHeight="1">
      <c r="A3781" s="184">
        <v>3779</v>
      </c>
      <c r="B3781" s="46"/>
      <c r="C3781" s="47"/>
      <c r="D3781" s="48"/>
      <c r="E3781" s="49"/>
      <c r="F3781" s="49"/>
      <c r="G3781" s="41" t="str">
        <f>IF(C3781="","",VLOOKUP(WEEKDAY(C3781),LIST!$A$15:$B$21,2,FALSE))</f>
        <v/>
      </c>
      <c r="H3781" s="42" t="str">
        <f>IF(B3781="","",IF(L3781=LIST!$A$80,LIST!$A$78,IF(L3781=LIST!$A$81,LIST!$A$78,IF(L3781=LIST!$A$82,LIST!$A$78,IF(IFERROR(VLOOKUP(B3781,'PHR (Project Hourly Rate)'!B:G,6,FALSE),LIST!$A$78)=0,LIST!$A$79,L3781)))))</f>
        <v/>
      </c>
      <c r="I3781" s="42" t="str">
        <f>IF(B3781="","",IF(L3781=LIST!$A$75,"",IF(K3781=LIST!$A$76,LIST!$A$76,IF(L3781=LIST!$A$77,"",IF(L3781=LIST!$A$78,"",IF(L3781=LIST!$A$80,"",IF(L3781=LIST!$A$72,"",IF(L3781=LIST!$A$73,"",IF(L3781=LIST!$A$81,"",IF(L3781=LIST!$A$82,"",IF(L3781=LIST!$A$79,"",IF(K3781=LIST!$A$75,LIST!$A$75,ROUND(J3781*L3781,2)))))))))))))</f>
        <v/>
      </c>
      <c r="J3781" s="43">
        <f>IF(D3781="",0,IF(K3781=LIST!$A$75,0,IF(K3781=LIST!$A$76,0,IF(K3781=LIST!$A$77,0,IF(K3781=LIST!$A$78,0,(MIN(D3781,8)-K3781))))))</f>
        <v>0</v>
      </c>
      <c r="K3781" s="185" t="str">
        <f>IF(D3781="","",IF('CLAIM FORM'!$M$7="",0,IF(L3781=LIST!$A$78,0,IF('CLAIM FORM'!$M$7="R&amp;D",0,IF(E3781="",LIST!$A$75,IF(F3781=LIST!$F$30,0,IFERROR(((VLOOKUP(E3781,'TRAINING CODE'!B:D,3,FALSE)*MIN(D3781,8))),LIST!$A$76)))))))</f>
        <v/>
      </c>
      <c r="L3781" s="183" t="str">
        <f>IF(B3781="","",IF('CLAIM FORM'!$M$7="",LIST!$A$77,IFERROR(VLOOKUP(B3781,'PHR (Project Hourly Rate)'!B:G,6,FALSE),LIST!$A$78)))</f>
        <v/>
      </c>
    </row>
    <row r="3782" spans="1:12" ht="36" customHeight="1">
      <c r="A3782" s="184">
        <v>3780</v>
      </c>
      <c r="B3782" s="46"/>
      <c r="C3782" s="47"/>
      <c r="D3782" s="48"/>
      <c r="E3782" s="49"/>
      <c r="F3782" s="49"/>
      <c r="G3782" s="41" t="str">
        <f>IF(C3782="","",VLOOKUP(WEEKDAY(C3782),LIST!$A$15:$B$21,2,FALSE))</f>
        <v/>
      </c>
      <c r="H3782" s="42" t="str">
        <f>IF(B3782="","",IF(L3782=LIST!$A$80,LIST!$A$78,IF(L3782=LIST!$A$81,LIST!$A$78,IF(L3782=LIST!$A$82,LIST!$A$78,IF(IFERROR(VLOOKUP(B3782,'PHR (Project Hourly Rate)'!B:G,6,FALSE),LIST!$A$78)=0,LIST!$A$79,L3782)))))</f>
        <v/>
      </c>
      <c r="I3782" s="42" t="str">
        <f>IF(B3782="","",IF(L3782=LIST!$A$75,"",IF(K3782=LIST!$A$76,LIST!$A$76,IF(L3782=LIST!$A$77,"",IF(L3782=LIST!$A$78,"",IF(L3782=LIST!$A$80,"",IF(L3782=LIST!$A$72,"",IF(L3782=LIST!$A$73,"",IF(L3782=LIST!$A$81,"",IF(L3782=LIST!$A$82,"",IF(L3782=LIST!$A$79,"",IF(K3782=LIST!$A$75,LIST!$A$75,ROUND(J3782*L3782,2)))))))))))))</f>
        <v/>
      </c>
      <c r="J3782" s="43">
        <f>IF(D3782="",0,IF(K3782=LIST!$A$75,0,IF(K3782=LIST!$A$76,0,IF(K3782=LIST!$A$77,0,IF(K3782=LIST!$A$78,0,(MIN(D3782,8)-K3782))))))</f>
        <v>0</v>
      </c>
      <c r="K3782" s="185" t="str">
        <f>IF(D3782="","",IF('CLAIM FORM'!$M$7="",0,IF(L3782=LIST!$A$78,0,IF('CLAIM FORM'!$M$7="R&amp;D",0,IF(E3782="",LIST!$A$75,IF(F3782=LIST!$F$30,0,IFERROR(((VLOOKUP(E3782,'TRAINING CODE'!B:D,3,FALSE)*MIN(D3782,8))),LIST!$A$76)))))))</f>
        <v/>
      </c>
      <c r="L3782" s="183" t="str">
        <f>IF(B3782="","",IF('CLAIM FORM'!$M$7="",LIST!$A$77,IFERROR(VLOOKUP(B3782,'PHR (Project Hourly Rate)'!B:G,6,FALSE),LIST!$A$78)))</f>
        <v/>
      </c>
    </row>
    <row r="3783" spans="1:12" ht="36" customHeight="1">
      <c r="A3783" s="184">
        <v>3781</v>
      </c>
      <c r="B3783" s="46"/>
      <c r="C3783" s="47"/>
      <c r="D3783" s="48"/>
      <c r="E3783" s="49"/>
      <c r="F3783" s="49"/>
      <c r="G3783" s="41" t="str">
        <f>IF(C3783="","",VLOOKUP(WEEKDAY(C3783),LIST!$A$15:$B$21,2,FALSE))</f>
        <v/>
      </c>
      <c r="H3783" s="42" t="str">
        <f>IF(B3783="","",IF(L3783=LIST!$A$80,LIST!$A$78,IF(L3783=LIST!$A$81,LIST!$A$78,IF(L3783=LIST!$A$82,LIST!$A$78,IF(IFERROR(VLOOKUP(B3783,'PHR (Project Hourly Rate)'!B:G,6,FALSE),LIST!$A$78)=0,LIST!$A$79,L3783)))))</f>
        <v/>
      </c>
      <c r="I3783" s="42" t="str">
        <f>IF(B3783="","",IF(L3783=LIST!$A$75,"",IF(K3783=LIST!$A$76,LIST!$A$76,IF(L3783=LIST!$A$77,"",IF(L3783=LIST!$A$78,"",IF(L3783=LIST!$A$80,"",IF(L3783=LIST!$A$72,"",IF(L3783=LIST!$A$73,"",IF(L3783=LIST!$A$81,"",IF(L3783=LIST!$A$82,"",IF(L3783=LIST!$A$79,"",IF(K3783=LIST!$A$75,LIST!$A$75,ROUND(J3783*L3783,2)))))))))))))</f>
        <v/>
      </c>
      <c r="J3783" s="43">
        <f>IF(D3783="",0,IF(K3783=LIST!$A$75,0,IF(K3783=LIST!$A$76,0,IF(K3783=LIST!$A$77,0,IF(K3783=LIST!$A$78,0,(MIN(D3783,8)-K3783))))))</f>
        <v>0</v>
      </c>
      <c r="K3783" s="185" t="str">
        <f>IF(D3783="","",IF('CLAIM FORM'!$M$7="",0,IF(L3783=LIST!$A$78,0,IF('CLAIM FORM'!$M$7="R&amp;D",0,IF(E3783="",LIST!$A$75,IF(F3783=LIST!$F$30,0,IFERROR(((VLOOKUP(E3783,'TRAINING CODE'!B:D,3,FALSE)*MIN(D3783,8))),LIST!$A$76)))))))</f>
        <v/>
      </c>
      <c r="L3783" s="183" t="str">
        <f>IF(B3783="","",IF('CLAIM FORM'!$M$7="",LIST!$A$77,IFERROR(VLOOKUP(B3783,'PHR (Project Hourly Rate)'!B:G,6,FALSE),LIST!$A$78)))</f>
        <v/>
      </c>
    </row>
    <row r="3784" spans="1:12" ht="36" customHeight="1">
      <c r="A3784" s="184">
        <v>3782</v>
      </c>
      <c r="B3784" s="46"/>
      <c r="C3784" s="47"/>
      <c r="D3784" s="48"/>
      <c r="E3784" s="49"/>
      <c r="F3784" s="49"/>
      <c r="G3784" s="41" t="str">
        <f>IF(C3784="","",VLOOKUP(WEEKDAY(C3784),LIST!$A$15:$B$21,2,FALSE))</f>
        <v/>
      </c>
      <c r="H3784" s="42" t="str">
        <f>IF(B3784="","",IF(L3784=LIST!$A$80,LIST!$A$78,IF(L3784=LIST!$A$81,LIST!$A$78,IF(L3784=LIST!$A$82,LIST!$A$78,IF(IFERROR(VLOOKUP(B3784,'PHR (Project Hourly Rate)'!B:G,6,FALSE),LIST!$A$78)=0,LIST!$A$79,L3784)))))</f>
        <v/>
      </c>
      <c r="I3784" s="42" t="str">
        <f>IF(B3784="","",IF(L3784=LIST!$A$75,"",IF(K3784=LIST!$A$76,LIST!$A$76,IF(L3784=LIST!$A$77,"",IF(L3784=LIST!$A$78,"",IF(L3784=LIST!$A$80,"",IF(L3784=LIST!$A$72,"",IF(L3784=LIST!$A$73,"",IF(L3784=LIST!$A$81,"",IF(L3784=LIST!$A$82,"",IF(L3784=LIST!$A$79,"",IF(K3784=LIST!$A$75,LIST!$A$75,ROUND(J3784*L3784,2)))))))))))))</f>
        <v/>
      </c>
      <c r="J3784" s="43">
        <f>IF(D3784="",0,IF(K3784=LIST!$A$75,0,IF(K3784=LIST!$A$76,0,IF(K3784=LIST!$A$77,0,IF(K3784=LIST!$A$78,0,(MIN(D3784,8)-K3784))))))</f>
        <v>0</v>
      </c>
      <c r="K3784" s="185" t="str">
        <f>IF(D3784="","",IF('CLAIM FORM'!$M$7="",0,IF(L3784=LIST!$A$78,0,IF('CLAIM FORM'!$M$7="R&amp;D",0,IF(E3784="",LIST!$A$75,IF(F3784=LIST!$F$30,0,IFERROR(((VLOOKUP(E3784,'TRAINING CODE'!B:D,3,FALSE)*MIN(D3784,8))),LIST!$A$76)))))))</f>
        <v/>
      </c>
      <c r="L3784" s="183" t="str">
        <f>IF(B3784="","",IF('CLAIM FORM'!$M$7="",LIST!$A$77,IFERROR(VLOOKUP(B3784,'PHR (Project Hourly Rate)'!B:G,6,FALSE),LIST!$A$78)))</f>
        <v/>
      </c>
    </row>
    <row r="3785" spans="1:12" ht="36" customHeight="1">
      <c r="A3785" s="184">
        <v>3783</v>
      </c>
      <c r="B3785" s="46"/>
      <c r="C3785" s="47"/>
      <c r="D3785" s="48"/>
      <c r="E3785" s="49"/>
      <c r="F3785" s="49"/>
      <c r="G3785" s="41" t="str">
        <f>IF(C3785="","",VLOOKUP(WEEKDAY(C3785),LIST!$A$15:$B$21,2,FALSE))</f>
        <v/>
      </c>
      <c r="H3785" s="42" t="str">
        <f>IF(B3785="","",IF(L3785=LIST!$A$80,LIST!$A$78,IF(L3785=LIST!$A$81,LIST!$A$78,IF(L3785=LIST!$A$82,LIST!$A$78,IF(IFERROR(VLOOKUP(B3785,'PHR (Project Hourly Rate)'!B:G,6,FALSE),LIST!$A$78)=0,LIST!$A$79,L3785)))))</f>
        <v/>
      </c>
      <c r="I3785" s="42" t="str">
        <f>IF(B3785="","",IF(L3785=LIST!$A$75,"",IF(K3785=LIST!$A$76,LIST!$A$76,IF(L3785=LIST!$A$77,"",IF(L3785=LIST!$A$78,"",IF(L3785=LIST!$A$80,"",IF(L3785=LIST!$A$72,"",IF(L3785=LIST!$A$73,"",IF(L3785=LIST!$A$81,"",IF(L3785=LIST!$A$82,"",IF(L3785=LIST!$A$79,"",IF(K3785=LIST!$A$75,LIST!$A$75,ROUND(J3785*L3785,2)))))))))))))</f>
        <v/>
      </c>
      <c r="J3785" s="43">
        <f>IF(D3785="",0,IF(K3785=LIST!$A$75,0,IF(K3785=LIST!$A$76,0,IF(K3785=LIST!$A$77,0,IF(K3785=LIST!$A$78,0,(MIN(D3785,8)-K3785))))))</f>
        <v>0</v>
      </c>
      <c r="K3785" s="185" t="str">
        <f>IF(D3785="","",IF('CLAIM FORM'!$M$7="",0,IF(L3785=LIST!$A$78,0,IF('CLAIM FORM'!$M$7="R&amp;D",0,IF(E3785="",LIST!$A$75,IF(F3785=LIST!$F$30,0,IFERROR(((VLOOKUP(E3785,'TRAINING CODE'!B:D,3,FALSE)*MIN(D3785,8))),LIST!$A$76)))))))</f>
        <v/>
      </c>
      <c r="L3785" s="183" t="str">
        <f>IF(B3785="","",IF('CLAIM FORM'!$M$7="",LIST!$A$77,IFERROR(VLOOKUP(B3785,'PHR (Project Hourly Rate)'!B:G,6,FALSE),LIST!$A$78)))</f>
        <v/>
      </c>
    </row>
    <row r="3786" spans="1:12" ht="36" customHeight="1">
      <c r="A3786" s="184">
        <v>3784</v>
      </c>
      <c r="B3786" s="46"/>
      <c r="C3786" s="47"/>
      <c r="D3786" s="48"/>
      <c r="E3786" s="49"/>
      <c r="F3786" s="49"/>
      <c r="G3786" s="41" t="str">
        <f>IF(C3786="","",VLOOKUP(WEEKDAY(C3786),LIST!$A$15:$B$21,2,FALSE))</f>
        <v/>
      </c>
      <c r="H3786" s="42" t="str">
        <f>IF(B3786="","",IF(L3786=LIST!$A$80,LIST!$A$78,IF(L3786=LIST!$A$81,LIST!$A$78,IF(L3786=LIST!$A$82,LIST!$A$78,IF(IFERROR(VLOOKUP(B3786,'PHR (Project Hourly Rate)'!B:G,6,FALSE),LIST!$A$78)=0,LIST!$A$79,L3786)))))</f>
        <v/>
      </c>
      <c r="I3786" s="42" t="str">
        <f>IF(B3786="","",IF(L3786=LIST!$A$75,"",IF(K3786=LIST!$A$76,LIST!$A$76,IF(L3786=LIST!$A$77,"",IF(L3786=LIST!$A$78,"",IF(L3786=LIST!$A$80,"",IF(L3786=LIST!$A$72,"",IF(L3786=LIST!$A$73,"",IF(L3786=LIST!$A$81,"",IF(L3786=LIST!$A$82,"",IF(L3786=LIST!$A$79,"",IF(K3786=LIST!$A$75,LIST!$A$75,ROUND(J3786*L3786,2)))))))))))))</f>
        <v/>
      </c>
      <c r="J3786" s="43">
        <f>IF(D3786="",0,IF(K3786=LIST!$A$75,0,IF(K3786=LIST!$A$76,0,IF(K3786=LIST!$A$77,0,IF(K3786=LIST!$A$78,0,(MIN(D3786,8)-K3786))))))</f>
        <v>0</v>
      </c>
      <c r="K3786" s="185" t="str">
        <f>IF(D3786="","",IF('CLAIM FORM'!$M$7="",0,IF(L3786=LIST!$A$78,0,IF('CLAIM FORM'!$M$7="R&amp;D",0,IF(E3786="",LIST!$A$75,IF(F3786=LIST!$F$30,0,IFERROR(((VLOOKUP(E3786,'TRAINING CODE'!B:D,3,FALSE)*MIN(D3786,8))),LIST!$A$76)))))))</f>
        <v/>
      </c>
      <c r="L3786" s="183" t="str">
        <f>IF(B3786="","",IF('CLAIM FORM'!$M$7="",LIST!$A$77,IFERROR(VLOOKUP(B3786,'PHR (Project Hourly Rate)'!B:G,6,FALSE),LIST!$A$78)))</f>
        <v/>
      </c>
    </row>
    <row r="3787" spans="1:12" ht="36" customHeight="1">
      <c r="A3787" s="184">
        <v>3785</v>
      </c>
      <c r="B3787" s="46"/>
      <c r="C3787" s="47"/>
      <c r="D3787" s="48"/>
      <c r="E3787" s="49"/>
      <c r="F3787" s="49"/>
      <c r="G3787" s="41" t="str">
        <f>IF(C3787="","",VLOOKUP(WEEKDAY(C3787),LIST!$A$15:$B$21,2,FALSE))</f>
        <v/>
      </c>
      <c r="H3787" s="42" t="str">
        <f>IF(B3787="","",IF(L3787=LIST!$A$80,LIST!$A$78,IF(L3787=LIST!$A$81,LIST!$A$78,IF(L3787=LIST!$A$82,LIST!$A$78,IF(IFERROR(VLOOKUP(B3787,'PHR (Project Hourly Rate)'!B:G,6,FALSE),LIST!$A$78)=0,LIST!$A$79,L3787)))))</f>
        <v/>
      </c>
      <c r="I3787" s="42" t="str">
        <f>IF(B3787="","",IF(L3787=LIST!$A$75,"",IF(K3787=LIST!$A$76,LIST!$A$76,IF(L3787=LIST!$A$77,"",IF(L3787=LIST!$A$78,"",IF(L3787=LIST!$A$80,"",IF(L3787=LIST!$A$72,"",IF(L3787=LIST!$A$73,"",IF(L3787=LIST!$A$81,"",IF(L3787=LIST!$A$82,"",IF(L3787=LIST!$A$79,"",IF(K3787=LIST!$A$75,LIST!$A$75,ROUND(J3787*L3787,2)))))))))))))</f>
        <v/>
      </c>
      <c r="J3787" s="43">
        <f>IF(D3787="",0,IF(K3787=LIST!$A$75,0,IF(K3787=LIST!$A$76,0,IF(K3787=LIST!$A$77,0,IF(K3787=LIST!$A$78,0,(MIN(D3787,8)-K3787))))))</f>
        <v>0</v>
      </c>
      <c r="K3787" s="185" t="str">
        <f>IF(D3787="","",IF('CLAIM FORM'!$M$7="",0,IF(L3787=LIST!$A$78,0,IF('CLAIM FORM'!$M$7="R&amp;D",0,IF(E3787="",LIST!$A$75,IF(F3787=LIST!$F$30,0,IFERROR(((VLOOKUP(E3787,'TRAINING CODE'!B:D,3,FALSE)*MIN(D3787,8))),LIST!$A$76)))))))</f>
        <v/>
      </c>
      <c r="L3787" s="183" t="str">
        <f>IF(B3787="","",IF('CLAIM FORM'!$M$7="",LIST!$A$77,IFERROR(VLOOKUP(B3787,'PHR (Project Hourly Rate)'!B:G,6,FALSE),LIST!$A$78)))</f>
        <v/>
      </c>
    </row>
    <row r="3788" spans="1:12" ht="36" customHeight="1">
      <c r="A3788" s="184">
        <v>3786</v>
      </c>
      <c r="B3788" s="46"/>
      <c r="C3788" s="47"/>
      <c r="D3788" s="48"/>
      <c r="E3788" s="49"/>
      <c r="F3788" s="49"/>
      <c r="G3788" s="41" t="str">
        <f>IF(C3788="","",VLOOKUP(WEEKDAY(C3788),LIST!$A$15:$B$21,2,FALSE))</f>
        <v/>
      </c>
      <c r="H3788" s="42" t="str">
        <f>IF(B3788="","",IF(L3788=LIST!$A$80,LIST!$A$78,IF(L3788=LIST!$A$81,LIST!$A$78,IF(L3788=LIST!$A$82,LIST!$A$78,IF(IFERROR(VLOOKUP(B3788,'PHR (Project Hourly Rate)'!B:G,6,FALSE),LIST!$A$78)=0,LIST!$A$79,L3788)))))</f>
        <v/>
      </c>
      <c r="I3788" s="42" t="str">
        <f>IF(B3788="","",IF(L3788=LIST!$A$75,"",IF(K3788=LIST!$A$76,LIST!$A$76,IF(L3788=LIST!$A$77,"",IF(L3788=LIST!$A$78,"",IF(L3788=LIST!$A$80,"",IF(L3788=LIST!$A$72,"",IF(L3788=LIST!$A$73,"",IF(L3788=LIST!$A$81,"",IF(L3788=LIST!$A$82,"",IF(L3788=LIST!$A$79,"",IF(K3788=LIST!$A$75,LIST!$A$75,ROUND(J3788*L3788,2)))))))))))))</f>
        <v/>
      </c>
      <c r="J3788" s="43">
        <f>IF(D3788="",0,IF(K3788=LIST!$A$75,0,IF(K3788=LIST!$A$76,0,IF(K3788=LIST!$A$77,0,IF(K3788=LIST!$A$78,0,(MIN(D3788,8)-K3788))))))</f>
        <v>0</v>
      </c>
      <c r="K3788" s="185" t="str">
        <f>IF(D3788="","",IF('CLAIM FORM'!$M$7="",0,IF(L3788=LIST!$A$78,0,IF('CLAIM FORM'!$M$7="R&amp;D",0,IF(E3788="",LIST!$A$75,IF(F3788=LIST!$F$30,0,IFERROR(((VLOOKUP(E3788,'TRAINING CODE'!B:D,3,FALSE)*MIN(D3788,8))),LIST!$A$76)))))))</f>
        <v/>
      </c>
      <c r="L3788" s="183" t="str">
        <f>IF(B3788="","",IF('CLAIM FORM'!$M$7="",LIST!$A$77,IFERROR(VLOOKUP(B3788,'PHR (Project Hourly Rate)'!B:G,6,FALSE),LIST!$A$78)))</f>
        <v/>
      </c>
    </row>
    <row r="3789" spans="1:12" ht="36" customHeight="1">
      <c r="A3789" s="184">
        <v>3787</v>
      </c>
      <c r="B3789" s="46"/>
      <c r="C3789" s="47"/>
      <c r="D3789" s="48"/>
      <c r="E3789" s="49"/>
      <c r="F3789" s="49"/>
      <c r="G3789" s="41" t="str">
        <f>IF(C3789="","",VLOOKUP(WEEKDAY(C3789),LIST!$A$15:$B$21,2,FALSE))</f>
        <v/>
      </c>
      <c r="H3789" s="42" t="str">
        <f>IF(B3789="","",IF(L3789=LIST!$A$80,LIST!$A$78,IF(L3789=LIST!$A$81,LIST!$A$78,IF(L3789=LIST!$A$82,LIST!$A$78,IF(IFERROR(VLOOKUP(B3789,'PHR (Project Hourly Rate)'!B:G,6,FALSE),LIST!$A$78)=0,LIST!$A$79,L3789)))))</f>
        <v/>
      </c>
      <c r="I3789" s="42" t="str">
        <f>IF(B3789="","",IF(L3789=LIST!$A$75,"",IF(K3789=LIST!$A$76,LIST!$A$76,IF(L3789=LIST!$A$77,"",IF(L3789=LIST!$A$78,"",IF(L3789=LIST!$A$80,"",IF(L3789=LIST!$A$72,"",IF(L3789=LIST!$A$73,"",IF(L3789=LIST!$A$81,"",IF(L3789=LIST!$A$82,"",IF(L3789=LIST!$A$79,"",IF(K3789=LIST!$A$75,LIST!$A$75,ROUND(J3789*L3789,2)))))))))))))</f>
        <v/>
      </c>
      <c r="J3789" s="43">
        <f>IF(D3789="",0,IF(K3789=LIST!$A$75,0,IF(K3789=LIST!$A$76,0,IF(K3789=LIST!$A$77,0,IF(K3789=LIST!$A$78,0,(MIN(D3789,8)-K3789))))))</f>
        <v>0</v>
      </c>
      <c r="K3789" s="185" t="str">
        <f>IF(D3789="","",IF('CLAIM FORM'!$M$7="",0,IF(L3789=LIST!$A$78,0,IF('CLAIM FORM'!$M$7="R&amp;D",0,IF(E3789="",LIST!$A$75,IF(F3789=LIST!$F$30,0,IFERROR(((VLOOKUP(E3789,'TRAINING CODE'!B:D,3,FALSE)*MIN(D3789,8))),LIST!$A$76)))))))</f>
        <v/>
      </c>
      <c r="L3789" s="183" t="str">
        <f>IF(B3789="","",IF('CLAIM FORM'!$M$7="",LIST!$A$77,IFERROR(VLOOKUP(B3789,'PHR (Project Hourly Rate)'!B:G,6,FALSE),LIST!$A$78)))</f>
        <v/>
      </c>
    </row>
    <row r="3790" spans="1:12" ht="36" customHeight="1">
      <c r="A3790" s="184">
        <v>3788</v>
      </c>
      <c r="B3790" s="46"/>
      <c r="C3790" s="47"/>
      <c r="D3790" s="48"/>
      <c r="E3790" s="49"/>
      <c r="F3790" s="49"/>
      <c r="G3790" s="41" t="str">
        <f>IF(C3790="","",VLOOKUP(WEEKDAY(C3790),LIST!$A$15:$B$21,2,FALSE))</f>
        <v/>
      </c>
      <c r="H3790" s="42" t="str">
        <f>IF(B3790="","",IF(L3790=LIST!$A$80,LIST!$A$78,IF(L3790=LIST!$A$81,LIST!$A$78,IF(L3790=LIST!$A$82,LIST!$A$78,IF(IFERROR(VLOOKUP(B3790,'PHR (Project Hourly Rate)'!B:G,6,FALSE),LIST!$A$78)=0,LIST!$A$79,L3790)))))</f>
        <v/>
      </c>
      <c r="I3790" s="42" t="str">
        <f>IF(B3790="","",IF(L3790=LIST!$A$75,"",IF(K3790=LIST!$A$76,LIST!$A$76,IF(L3790=LIST!$A$77,"",IF(L3790=LIST!$A$78,"",IF(L3790=LIST!$A$80,"",IF(L3790=LIST!$A$72,"",IF(L3790=LIST!$A$73,"",IF(L3790=LIST!$A$81,"",IF(L3790=LIST!$A$82,"",IF(L3790=LIST!$A$79,"",IF(K3790=LIST!$A$75,LIST!$A$75,ROUND(J3790*L3790,2)))))))))))))</f>
        <v/>
      </c>
      <c r="J3790" s="43">
        <f>IF(D3790="",0,IF(K3790=LIST!$A$75,0,IF(K3790=LIST!$A$76,0,IF(K3790=LIST!$A$77,0,IF(K3790=LIST!$A$78,0,(MIN(D3790,8)-K3790))))))</f>
        <v>0</v>
      </c>
      <c r="K3790" s="185" t="str">
        <f>IF(D3790="","",IF('CLAIM FORM'!$M$7="",0,IF(L3790=LIST!$A$78,0,IF('CLAIM FORM'!$M$7="R&amp;D",0,IF(E3790="",LIST!$A$75,IF(F3790=LIST!$F$30,0,IFERROR(((VLOOKUP(E3790,'TRAINING CODE'!B:D,3,FALSE)*MIN(D3790,8))),LIST!$A$76)))))))</f>
        <v/>
      </c>
      <c r="L3790" s="183" t="str">
        <f>IF(B3790="","",IF('CLAIM FORM'!$M$7="",LIST!$A$77,IFERROR(VLOOKUP(B3790,'PHR (Project Hourly Rate)'!B:G,6,FALSE),LIST!$A$78)))</f>
        <v/>
      </c>
    </row>
    <row r="3791" spans="1:12" ht="36" customHeight="1">
      <c r="A3791" s="184">
        <v>3789</v>
      </c>
      <c r="B3791" s="46"/>
      <c r="C3791" s="47"/>
      <c r="D3791" s="48"/>
      <c r="E3791" s="49"/>
      <c r="F3791" s="49"/>
      <c r="G3791" s="41" t="str">
        <f>IF(C3791="","",VLOOKUP(WEEKDAY(C3791),LIST!$A$15:$B$21,2,FALSE))</f>
        <v/>
      </c>
      <c r="H3791" s="42" t="str">
        <f>IF(B3791="","",IF(L3791=LIST!$A$80,LIST!$A$78,IF(L3791=LIST!$A$81,LIST!$A$78,IF(L3791=LIST!$A$82,LIST!$A$78,IF(IFERROR(VLOOKUP(B3791,'PHR (Project Hourly Rate)'!B:G,6,FALSE),LIST!$A$78)=0,LIST!$A$79,L3791)))))</f>
        <v/>
      </c>
      <c r="I3791" s="42" t="str">
        <f>IF(B3791="","",IF(L3791=LIST!$A$75,"",IF(K3791=LIST!$A$76,LIST!$A$76,IF(L3791=LIST!$A$77,"",IF(L3791=LIST!$A$78,"",IF(L3791=LIST!$A$80,"",IF(L3791=LIST!$A$72,"",IF(L3791=LIST!$A$73,"",IF(L3791=LIST!$A$81,"",IF(L3791=LIST!$A$82,"",IF(L3791=LIST!$A$79,"",IF(K3791=LIST!$A$75,LIST!$A$75,ROUND(J3791*L3791,2)))))))))))))</f>
        <v/>
      </c>
      <c r="J3791" s="43">
        <f>IF(D3791="",0,IF(K3791=LIST!$A$75,0,IF(K3791=LIST!$A$76,0,IF(K3791=LIST!$A$77,0,IF(K3791=LIST!$A$78,0,(MIN(D3791,8)-K3791))))))</f>
        <v>0</v>
      </c>
      <c r="K3791" s="185" t="str">
        <f>IF(D3791="","",IF('CLAIM FORM'!$M$7="",0,IF(L3791=LIST!$A$78,0,IF('CLAIM FORM'!$M$7="R&amp;D",0,IF(E3791="",LIST!$A$75,IF(F3791=LIST!$F$30,0,IFERROR(((VLOOKUP(E3791,'TRAINING CODE'!B:D,3,FALSE)*MIN(D3791,8))),LIST!$A$76)))))))</f>
        <v/>
      </c>
      <c r="L3791" s="183" t="str">
        <f>IF(B3791="","",IF('CLAIM FORM'!$M$7="",LIST!$A$77,IFERROR(VLOOKUP(B3791,'PHR (Project Hourly Rate)'!B:G,6,FALSE),LIST!$A$78)))</f>
        <v/>
      </c>
    </row>
    <row r="3792" spans="1:12" ht="36" customHeight="1">
      <c r="A3792" s="184">
        <v>3790</v>
      </c>
      <c r="B3792" s="46"/>
      <c r="C3792" s="47"/>
      <c r="D3792" s="48"/>
      <c r="E3792" s="49"/>
      <c r="F3792" s="49"/>
      <c r="G3792" s="41" t="str">
        <f>IF(C3792="","",VLOOKUP(WEEKDAY(C3792),LIST!$A$15:$B$21,2,FALSE))</f>
        <v/>
      </c>
      <c r="H3792" s="42" t="str">
        <f>IF(B3792="","",IF(L3792=LIST!$A$80,LIST!$A$78,IF(L3792=LIST!$A$81,LIST!$A$78,IF(L3792=LIST!$A$82,LIST!$A$78,IF(IFERROR(VLOOKUP(B3792,'PHR (Project Hourly Rate)'!B:G,6,FALSE),LIST!$A$78)=0,LIST!$A$79,L3792)))))</f>
        <v/>
      </c>
      <c r="I3792" s="42" t="str">
        <f>IF(B3792="","",IF(L3792=LIST!$A$75,"",IF(K3792=LIST!$A$76,LIST!$A$76,IF(L3792=LIST!$A$77,"",IF(L3792=LIST!$A$78,"",IF(L3792=LIST!$A$80,"",IF(L3792=LIST!$A$72,"",IF(L3792=LIST!$A$73,"",IF(L3792=LIST!$A$81,"",IF(L3792=LIST!$A$82,"",IF(L3792=LIST!$A$79,"",IF(K3792=LIST!$A$75,LIST!$A$75,ROUND(J3792*L3792,2)))))))))))))</f>
        <v/>
      </c>
      <c r="J3792" s="43">
        <f>IF(D3792="",0,IF(K3792=LIST!$A$75,0,IF(K3792=LIST!$A$76,0,IF(K3792=LIST!$A$77,0,IF(K3792=LIST!$A$78,0,(MIN(D3792,8)-K3792))))))</f>
        <v>0</v>
      </c>
      <c r="K3792" s="185" t="str">
        <f>IF(D3792="","",IF('CLAIM FORM'!$M$7="",0,IF(L3792=LIST!$A$78,0,IF('CLAIM FORM'!$M$7="R&amp;D",0,IF(E3792="",LIST!$A$75,IF(F3792=LIST!$F$30,0,IFERROR(((VLOOKUP(E3792,'TRAINING CODE'!B:D,3,FALSE)*MIN(D3792,8))),LIST!$A$76)))))))</f>
        <v/>
      </c>
      <c r="L3792" s="183" t="str">
        <f>IF(B3792="","",IF('CLAIM FORM'!$M$7="",LIST!$A$77,IFERROR(VLOOKUP(B3792,'PHR (Project Hourly Rate)'!B:G,6,FALSE),LIST!$A$78)))</f>
        <v/>
      </c>
    </row>
    <row r="3793" spans="1:12" ht="36" customHeight="1">
      <c r="A3793" s="184">
        <v>3791</v>
      </c>
      <c r="B3793" s="46"/>
      <c r="C3793" s="47"/>
      <c r="D3793" s="48"/>
      <c r="E3793" s="49"/>
      <c r="F3793" s="49"/>
      <c r="G3793" s="41" t="str">
        <f>IF(C3793="","",VLOOKUP(WEEKDAY(C3793),LIST!$A$15:$B$21,2,FALSE))</f>
        <v/>
      </c>
      <c r="H3793" s="42" t="str">
        <f>IF(B3793="","",IF(L3793=LIST!$A$80,LIST!$A$78,IF(L3793=LIST!$A$81,LIST!$A$78,IF(L3793=LIST!$A$82,LIST!$A$78,IF(IFERROR(VLOOKUP(B3793,'PHR (Project Hourly Rate)'!B:G,6,FALSE),LIST!$A$78)=0,LIST!$A$79,L3793)))))</f>
        <v/>
      </c>
      <c r="I3793" s="42" t="str">
        <f>IF(B3793="","",IF(L3793=LIST!$A$75,"",IF(K3793=LIST!$A$76,LIST!$A$76,IF(L3793=LIST!$A$77,"",IF(L3793=LIST!$A$78,"",IF(L3793=LIST!$A$80,"",IF(L3793=LIST!$A$72,"",IF(L3793=LIST!$A$73,"",IF(L3793=LIST!$A$81,"",IF(L3793=LIST!$A$82,"",IF(L3793=LIST!$A$79,"",IF(K3793=LIST!$A$75,LIST!$A$75,ROUND(J3793*L3793,2)))))))))))))</f>
        <v/>
      </c>
      <c r="J3793" s="43">
        <f>IF(D3793="",0,IF(K3793=LIST!$A$75,0,IF(K3793=LIST!$A$76,0,IF(K3793=LIST!$A$77,0,IF(K3793=LIST!$A$78,0,(MIN(D3793,8)-K3793))))))</f>
        <v>0</v>
      </c>
      <c r="K3793" s="185" t="str">
        <f>IF(D3793="","",IF('CLAIM FORM'!$M$7="",0,IF(L3793=LIST!$A$78,0,IF('CLAIM FORM'!$M$7="R&amp;D",0,IF(E3793="",LIST!$A$75,IF(F3793=LIST!$F$30,0,IFERROR(((VLOOKUP(E3793,'TRAINING CODE'!B:D,3,FALSE)*MIN(D3793,8))),LIST!$A$76)))))))</f>
        <v/>
      </c>
      <c r="L3793" s="183" t="str">
        <f>IF(B3793="","",IF('CLAIM FORM'!$M$7="",LIST!$A$77,IFERROR(VLOOKUP(B3793,'PHR (Project Hourly Rate)'!B:G,6,FALSE),LIST!$A$78)))</f>
        <v/>
      </c>
    </row>
    <row r="3794" spans="1:12" ht="36" customHeight="1">
      <c r="A3794" s="184">
        <v>3792</v>
      </c>
      <c r="B3794" s="46"/>
      <c r="C3794" s="47"/>
      <c r="D3794" s="48"/>
      <c r="E3794" s="49"/>
      <c r="F3794" s="49"/>
      <c r="G3794" s="41" t="str">
        <f>IF(C3794="","",VLOOKUP(WEEKDAY(C3794),LIST!$A$15:$B$21,2,FALSE))</f>
        <v/>
      </c>
      <c r="H3794" s="42" t="str">
        <f>IF(B3794="","",IF(L3794=LIST!$A$80,LIST!$A$78,IF(L3794=LIST!$A$81,LIST!$A$78,IF(L3794=LIST!$A$82,LIST!$A$78,IF(IFERROR(VLOOKUP(B3794,'PHR (Project Hourly Rate)'!B:G,6,FALSE),LIST!$A$78)=0,LIST!$A$79,L3794)))))</f>
        <v/>
      </c>
      <c r="I3794" s="42" t="str">
        <f>IF(B3794="","",IF(L3794=LIST!$A$75,"",IF(K3794=LIST!$A$76,LIST!$A$76,IF(L3794=LIST!$A$77,"",IF(L3794=LIST!$A$78,"",IF(L3794=LIST!$A$80,"",IF(L3794=LIST!$A$72,"",IF(L3794=LIST!$A$73,"",IF(L3794=LIST!$A$81,"",IF(L3794=LIST!$A$82,"",IF(L3794=LIST!$A$79,"",IF(K3794=LIST!$A$75,LIST!$A$75,ROUND(J3794*L3794,2)))))))))))))</f>
        <v/>
      </c>
      <c r="J3794" s="43">
        <f>IF(D3794="",0,IF(K3794=LIST!$A$75,0,IF(K3794=LIST!$A$76,0,IF(K3794=LIST!$A$77,0,IF(K3794=LIST!$A$78,0,(MIN(D3794,8)-K3794))))))</f>
        <v>0</v>
      </c>
      <c r="K3794" s="185" t="str">
        <f>IF(D3794="","",IF('CLAIM FORM'!$M$7="",0,IF(L3794=LIST!$A$78,0,IF('CLAIM FORM'!$M$7="R&amp;D",0,IF(E3794="",LIST!$A$75,IF(F3794=LIST!$F$30,0,IFERROR(((VLOOKUP(E3794,'TRAINING CODE'!B:D,3,FALSE)*MIN(D3794,8))),LIST!$A$76)))))))</f>
        <v/>
      </c>
      <c r="L3794" s="183" t="str">
        <f>IF(B3794="","",IF('CLAIM FORM'!$M$7="",LIST!$A$77,IFERROR(VLOOKUP(B3794,'PHR (Project Hourly Rate)'!B:G,6,FALSE),LIST!$A$78)))</f>
        <v/>
      </c>
    </row>
    <row r="3795" spans="1:12" ht="36" customHeight="1">
      <c r="A3795" s="184">
        <v>3793</v>
      </c>
      <c r="B3795" s="46"/>
      <c r="C3795" s="47"/>
      <c r="D3795" s="48"/>
      <c r="E3795" s="49"/>
      <c r="F3795" s="49"/>
      <c r="G3795" s="41" t="str">
        <f>IF(C3795="","",VLOOKUP(WEEKDAY(C3795),LIST!$A$15:$B$21,2,FALSE))</f>
        <v/>
      </c>
      <c r="H3795" s="42" t="str">
        <f>IF(B3795="","",IF(L3795=LIST!$A$80,LIST!$A$78,IF(L3795=LIST!$A$81,LIST!$A$78,IF(L3795=LIST!$A$82,LIST!$A$78,IF(IFERROR(VLOOKUP(B3795,'PHR (Project Hourly Rate)'!B:G,6,FALSE),LIST!$A$78)=0,LIST!$A$79,L3795)))))</f>
        <v/>
      </c>
      <c r="I3795" s="42" t="str">
        <f>IF(B3795="","",IF(L3795=LIST!$A$75,"",IF(K3795=LIST!$A$76,LIST!$A$76,IF(L3795=LIST!$A$77,"",IF(L3795=LIST!$A$78,"",IF(L3795=LIST!$A$80,"",IF(L3795=LIST!$A$72,"",IF(L3795=LIST!$A$73,"",IF(L3795=LIST!$A$81,"",IF(L3795=LIST!$A$82,"",IF(L3795=LIST!$A$79,"",IF(K3795=LIST!$A$75,LIST!$A$75,ROUND(J3795*L3795,2)))))))))))))</f>
        <v/>
      </c>
      <c r="J3795" s="43">
        <f>IF(D3795="",0,IF(K3795=LIST!$A$75,0,IF(K3795=LIST!$A$76,0,IF(K3795=LIST!$A$77,0,IF(K3795=LIST!$A$78,0,(MIN(D3795,8)-K3795))))))</f>
        <v>0</v>
      </c>
      <c r="K3795" s="185" t="str">
        <f>IF(D3795="","",IF('CLAIM FORM'!$M$7="",0,IF(L3795=LIST!$A$78,0,IF('CLAIM FORM'!$M$7="R&amp;D",0,IF(E3795="",LIST!$A$75,IF(F3795=LIST!$F$30,0,IFERROR(((VLOOKUP(E3795,'TRAINING CODE'!B:D,3,FALSE)*MIN(D3795,8))),LIST!$A$76)))))))</f>
        <v/>
      </c>
      <c r="L3795" s="183" t="str">
        <f>IF(B3795="","",IF('CLAIM FORM'!$M$7="",LIST!$A$77,IFERROR(VLOOKUP(B3795,'PHR (Project Hourly Rate)'!B:G,6,FALSE),LIST!$A$78)))</f>
        <v/>
      </c>
    </row>
    <row r="3796" spans="1:12" ht="36" customHeight="1">
      <c r="A3796" s="184">
        <v>3794</v>
      </c>
      <c r="B3796" s="46"/>
      <c r="C3796" s="47"/>
      <c r="D3796" s="48"/>
      <c r="E3796" s="49"/>
      <c r="F3796" s="49"/>
      <c r="G3796" s="41" t="str">
        <f>IF(C3796="","",VLOOKUP(WEEKDAY(C3796),LIST!$A$15:$B$21,2,FALSE))</f>
        <v/>
      </c>
      <c r="H3796" s="42" t="str">
        <f>IF(B3796="","",IF(L3796=LIST!$A$80,LIST!$A$78,IF(L3796=LIST!$A$81,LIST!$A$78,IF(L3796=LIST!$A$82,LIST!$A$78,IF(IFERROR(VLOOKUP(B3796,'PHR (Project Hourly Rate)'!B:G,6,FALSE),LIST!$A$78)=0,LIST!$A$79,L3796)))))</f>
        <v/>
      </c>
      <c r="I3796" s="42" t="str">
        <f>IF(B3796="","",IF(L3796=LIST!$A$75,"",IF(K3796=LIST!$A$76,LIST!$A$76,IF(L3796=LIST!$A$77,"",IF(L3796=LIST!$A$78,"",IF(L3796=LIST!$A$80,"",IF(L3796=LIST!$A$72,"",IF(L3796=LIST!$A$73,"",IF(L3796=LIST!$A$81,"",IF(L3796=LIST!$A$82,"",IF(L3796=LIST!$A$79,"",IF(K3796=LIST!$A$75,LIST!$A$75,ROUND(J3796*L3796,2)))))))))))))</f>
        <v/>
      </c>
      <c r="J3796" s="43">
        <f>IF(D3796="",0,IF(K3796=LIST!$A$75,0,IF(K3796=LIST!$A$76,0,IF(K3796=LIST!$A$77,0,IF(K3796=LIST!$A$78,0,(MIN(D3796,8)-K3796))))))</f>
        <v>0</v>
      </c>
      <c r="K3796" s="185" t="str">
        <f>IF(D3796="","",IF('CLAIM FORM'!$M$7="",0,IF(L3796=LIST!$A$78,0,IF('CLAIM FORM'!$M$7="R&amp;D",0,IF(E3796="",LIST!$A$75,IF(F3796=LIST!$F$30,0,IFERROR(((VLOOKUP(E3796,'TRAINING CODE'!B:D,3,FALSE)*MIN(D3796,8))),LIST!$A$76)))))))</f>
        <v/>
      </c>
      <c r="L3796" s="183" t="str">
        <f>IF(B3796="","",IF('CLAIM FORM'!$M$7="",LIST!$A$77,IFERROR(VLOOKUP(B3796,'PHR (Project Hourly Rate)'!B:G,6,FALSE),LIST!$A$78)))</f>
        <v/>
      </c>
    </row>
    <row r="3797" spans="1:12" ht="36" customHeight="1">
      <c r="A3797" s="184">
        <v>3795</v>
      </c>
      <c r="B3797" s="46"/>
      <c r="C3797" s="47"/>
      <c r="D3797" s="48"/>
      <c r="E3797" s="49"/>
      <c r="F3797" s="49"/>
      <c r="G3797" s="41" t="str">
        <f>IF(C3797="","",VLOOKUP(WEEKDAY(C3797),LIST!$A$15:$B$21,2,FALSE))</f>
        <v/>
      </c>
      <c r="H3797" s="42" t="str">
        <f>IF(B3797="","",IF(L3797=LIST!$A$80,LIST!$A$78,IF(L3797=LIST!$A$81,LIST!$A$78,IF(L3797=LIST!$A$82,LIST!$A$78,IF(IFERROR(VLOOKUP(B3797,'PHR (Project Hourly Rate)'!B:G,6,FALSE),LIST!$A$78)=0,LIST!$A$79,L3797)))))</f>
        <v/>
      </c>
      <c r="I3797" s="42" t="str">
        <f>IF(B3797="","",IF(L3797=LIST!$A$75,"",IF(K3797=LIST!$A$76,LIST!$A$76,IF(L3797=LIST!$A$77,"",IF(L3797=LIST!$A$78,"",IF(L3797=LIST!$A$80,"",IF(L3797=LIST!$A$72,"",IF(L3797=LIST!$A$73,"",IF(L3797=LIST!$A$81,"",IF(L3797=LIST!$A$82,"",IF(L3797=LIST!$A$79,"",IF(K3797=LIST!$A$75,LIST!$A$75,ROUND(J3797*L3797,2)))))))))))))</f>
        <v/>
      </c>
      <c r="J3797" s="43">
        <f>IF(D3797="",0,IF(K3797=LIST!$A$75,0,IF(K3797=LIST!$A$76,0,IF(K3797=LIST!$A$77,0,IF(K3797=LIST!$A$78,0,(MIN(D3797,8)-K3797))))))</f>
        <v>0</v>
      </c>
      <c r="K3797" s="185" t="str">
        <f>IF(D3797="","",IF('CLAIM FORM'!$M$7="",0,IF(L3797=LIST!$A$78,0,IF('CLAIM FORM'!$M$7="R&amp;D",0,IF(E3797="",LIST!$A$75,IF(F3797=LIST!$F$30,0,IFERROR(((VLOOKUP(E3797,'TRAINING CODE'!B:D,3,FALSE)*MIN(D3797,8))),LIST!$A$76)))))))</f>
        <v/>
      </c>
      <c r="L3797" s="183" t="str">
        <f>IF(B3797="","",IF('CLAIM FORM'!$M$7="",LIST!$A$77,IFERROR(VLOOKUP(B3797,'PHR (Project Hourly Rate)'!B:G,6,FALSE),LIST!$A$78)))</f>
        <v/>
      </c>
    </row>
    <row r="3798" spans="1:12" ht="36" customHeight="1">
      <c r="A3798" s="184">
        <v>3796</v>
      </c>
      <c r="B3798" s="46"/>
      <c r="C3798" s="47"/>
      <c r="D3798" s="48"/>
      <c r="E3798" s="49"/>
      <c r="F3798" s="49"/>
      <c r="G3798" s="41" t="str">
        <f>IF(C3798="","",VLOOKUP(WEEKDAY(C3798),LIST!$A$15:$B$21,2,FALSE))</f>
        <v/>
      </c>
      <c r="H3798" s="42" t="str">
        <f>IF(B3798="","",IF(L3798=LIST!$A$80,LIST!$A$78,IF(L3798=LIST!$A$81,LIST!$A$78,IF(L3798=LIST!$A$82,LIST!$A$78,IF(IFERROR(VLOOKUP(B3798,'PHR (Project Hourly Rate)'!B:G,6,FALSE),LIST!$A$78)=0,LIST!$A$79,L3798)))))</f>
        <v/>
      </c>
      <c r="I3798" s="42" t="str">
        <f>IF(B3798="","",IF(L3798=LIST!$A$75,"",IF(K3798=LIST!$A$76,LIST!$A$76,IF(L3798=LIST!$A$77,"",IF(L3798=LIST!$A$78,"",IF(L3798=LIST!$A$80,"",IF(L3798=LIST!$A$72,"",IF(L3798=LIST!$A$73,"",IF(L3798=LIST!$A$81,"",IF(L3798=LIST!$A$82,"",IF(L3798=LIST!$A$79,"",IF(K3798=LIST!$A$75,LIST!$A$75,ROUND(J3798*L3798,2)))))))))))))</f>
        <v/>
      </c>
      <c r="J3798" s="43">
        <f>IF(D3798="",0,IF(K3798=LIST!$A$75,0,IF(K3798=LIST!$A$76,0,IF(K3798=LIST!$A$77,0,IF(K3798=LIST!$A$78,0,(MIN(D3798,8)-K3798))))))</f>
        <v>0</v>
      </c>
      <c r="K3798" s="185" t="str">
        <f>IF(D3798="","",IF('CLAIM FORM'!$M$7="",0,IF(L3798=LIST!$A$78,0,IF('CLAIM FORM'!$M$7="R&amp;D",0,IF(E3798="",LIST!$A$75,IF(F3798=LIST!$F$30,0,IFERROR(((VLOOKUP(E3798,'TRAINING CODE'!B:D,3,FALSE)*MIN(D3798,8))),LIST!$A$76)))))))</f>
        <v/>
      </c>
      <c r="L3798" s="183" t="str">
        <f>IF(B3798="","",IF('CLAIM FORM'!$M$7="",LIST!$A$77,IFERROR(VLOOKUP(B3798,'PHR (Project Hourly Rate)'!B:G,6,FALSE),LIST!$A$78)))</f>
        <v/>
      </c>
    </row>
    <row r="3799" spans="1:12" ht="36" customHeight="1">
      <c r="A3799" s="184">
        <v>3797</v>
      </c>
      <c r="B3799" s="46"/>
      <c r="C3799" s="47"/>
      <c r="D3799" s="48"/>
      <c r="E3799" s="49"/>
      <c r="F3799" s="49"/>
      <c r="G3799" s="41" t="str">
        <f>IF(C3799="","",VLOOKUP(WEEKDAY(C3799),LIST!$A$15:$B$21,2,FALSE))</f>
        <v/>
      </c>
      <c r="H3799" s="42" t="str">
        <f>IF(B3799="","",IF(L3799=LIST!$A$80,LIST!$A$78,IF(L3799=LIST!$A$81,LIST!$A$78,IF(L3799=LIST!$A$82,LIST!$A$78,IF(IFERROR(VLOOKUP(B3799,'PHR (Project Hourly Rate)'!B:G,6,FALSE),LIST!$A$78)=0,LIST!$A$79,L3799)))))</f>
        <v/>
      </c>
      <c r="I3799" s="42" t="str">
        <f>IF(B3799="","",IF(L3799=LIST!$A$75,"",IF(K3799=LIST!$A$76,LIST!$A$76,IF(L3799=LIST!$A$77,"",IF(L3799=LIST!$A$78,"",IF(L3799=LIST!$A$80,"",IF(L3799=LIST!$A$72,"",IF(L3799=LIST!$A$73,"",IF(L3799=LIST!$A$81,"",IF(L3799=LIST!$A$82,"",IF(L3799=LIST!$A$79,"",IF(K3799=LIST!$A$75,LIST!$A$75,ROUND(J3799*L3799,2)))))))))))))</f>
        <v/>
      </c>
      <c r="J3799" s="43">
        <f>IF(D3799="",0,IF(K3799=LIST!$A$75,0,IF(K3799=LIST!$A$76,0,IF(K3799=LIST!$A$77,0,IF(K3799=LIST!$A$78,0,(MIN(D3799,8)-K3799))))))</f>
        <v>0</v>
      </c>
      <c r="K3799" s="185" t="str">
        <f>IF(D3799="","",IF('CLAIM FORM'!$M$7="",0,IF(L3799=LIST!$A$78,0,IF('CLAIM FORM'!$M$7="R&amp;D",0,IF(E3799="",LIST!$A$75,IF(F3799=LIST!$F$30,0,IFERROR(((VLOOKUP(E3799,'TRAINING CODE'!B:D,3,FALSE)*MIN(D3799,8))),LIST!$A$76)))))))</f>
        <v/>
      </c>
      <c r="L3799" s="183" t="str">
        <f>IF(B3799="","",IF('CLAIM FORM'!$M$7="",LIST!$A$77,IFERROR(VLOOKUP(B3799,'PHR (Project Hourly Rate)'!B:G,6,FALSE),LIST!$A$78)))</f>
        <v/>
      </c>
    </row>
    <row r="3800" spans="1:12" ht="36" customHeight="1">
      <c r="A3800" s="184">
        <v>3798</v>
      </c>
      <c r="B3800" s="46"/>
      <c r="C3800" s="47"/>
      <c r="D3800" s="48"/>
      <c r="E3800" s="49"/>
      <c r="F3800" s="49"/>
      <c r="G3800" s="41" t="str">
        <f>IF(C3800="","",VLOOKUP(WEEKDAY(C3800),LIST!$A$15:$B$21,2,FALSE))</f>
        <v/>
      </c>
      <c r="H3800" s="42" t="str">
        <f>IF(B3800="","",IF(L3800=LIST!$A$80,LIST!$A$78,IF(L3800=LIST!$A$81,LIST!$A$78,IF(L3800=LIST!$A$82,LIST!$A$78,IF(IFERROR(VLOOKUP(B3800,'PHR (Project Hourly Rate)'!B:G,6,FALSE),LIST!$A$78)=0,LIST!$A$79,L3800)))))</f>
        <v/>
      </c>
      <c r="I3800" s="42" t="str">
        <f>IF(B3800="","",IF(L3800=LIST!$A$75,"",IF(K3800=LIST!$A$76,LIST!$A$76,IF(L3800=LIST!$A$77,"",IF(L3800=LIST!$A$78,"",IF(L3800=LIST!$A$80,"",IF(L3800=LIST!$A$72,"",IF(L3800=LIST!$A$73,"",IF(L3800=LIST!$A$81,"",IF(L3800=LIST!$A$82,"",IF(L3800=LIST!$A$79,"",IF(K3800=LIST!$A$75,LIST!$A$75,ROUND(J3800*L3800,2)))))))))))))</f>
        <v/>
      </c>
      <c r="J3800" s="43">
        <f>IF(D3800="",0,IF(K3800=LIST!$A$75,0,IF(K3800=LIST!$A$76,0,IF(K3800=LIST!$A$77,0,IF(K3800=LIST!$A$78,0,(MIN(D3800,8)-K3800))))))</f>
        <v>0</v>
      </c>
      <c r="K3800" s="185" t="str">
        <f>IF(D3800="","",IF('CLAIM FORM'!$M$7="",0,IF(L3800=LIST!$A$78,0,IF('CLAIM FORM'!$M$7="R&amp;D",0,IF(E3800="",LIST!$A$75,IF(F3800=LIST!$F$30,0,IFERROR(((VLOOKUP(E3800,'TRAINING CODE'!B:D,3,FALSE)*MIN(D3800,8))),LIST!$A$76)))))))</f>
        <v/>
      </c>
      <c r="L3800" s="183" t="str">
        <f>IF(B3800="","",IF('CLAIM FORM'!$M$7="",LIST!$A$77,IFERROR(VLOOKUP(B3800,'PHR (Project Hourly Rate)'!B:G,6,FALSE),LIST!$A$78)))</f>
        <v/>
      </c>
    </row>
    <row r="3801" spans="1:12" ht="36" customHeight="1">
      <c r="A3801" s="184">
        <v>3799</v>
      </c>
      <c r="B3801" s="46"/>
      <c r="C3801" s="47"/>
      <c r="D3801" s="48"/>
      <c r="E3801" s="49"/>
      <c r="F3801" s="49"/>
      <c r="G3801" s="41" t="str">
        <f>IF(C3801="","",VLOOKUP(WEEKDAY(C3801),LIST!$A$15:$B$21,2,FALSE))</f>
        <v/>
      </c>
      <c r="H3801" s="42" t="str">
        <f>IF(B3801="","",IF(L3801=LIST!$A$80,LIST!$A$78,IF(L3801=LIST!$A$81,LIST!$A$78,IF(L3801=LIST!$A$82,LIST!$A$78,IF(IFERROR(VLOOKUP(B3801,'PHR (Project Hourly Rate)'!B:G,6,FALSE),LIST!$A$78)=0,LIST!$A$79,L3801)))))</f>
        <v/>
      </c>
      <c r="I3801" s="42" t="str">
        <f>IF(B3801="","",IF(L3801=LIST!$A$75,"",IF(K3801=LIST!$A$76,LIST!$A$76,IF(L3801=LIST!$A$77,"",IF(L3801=LIST!$A$78,"",IF(L3801=LIST!$A$80,"",IF(L3801=LIST!$A$72,"",IF(L3801=LIST!$A$73,"",IF(L3801=LIST!$A$81,"",IF(L3801=LIST!$A$82,"",IF(L3801=LIST!$A$79,"",IF(K3801=LIST!$A$75,LIST!$A$75,ROUND(J3801*L3801,2)))))))))))))</f>
        <v/>
      </c>
      <c r="J3801" s="43">
        <f>IF(D3801="",0,IF(K3801=LIST!$A$75,0,IF(K3801=LIST!$A$76,0,IF(K3801=LIST!$A$77,0,IF(K3801=LIST!$A$78,0,(MIN(D3801,8)-K3801))))))</f>
        <v>0</v>
      </c>
      <c r="K3801" s="185" t="str">
        <f>IF(D3801="","",IF('CLAIM FORM'!$M$7="",0,IF(L3801=LIST!$A$78,0,IF('CLAIM FORM'!$M$7="R&amp;D",0,IF(E3801="",LIST!$A$75,IF(F3801=LIST!$F$30,0,IFERROR(((VLOOKUP(E3801,'TRAINING CODE'!B:D,3,FALSE)*MIN(D3801,8))),LIST!$A$76)))))))</f>
        <v/>
      </c>
      <c r="L3801" s="183" t="str">
        <f>IF(B3801="","",IF('CLAIM FORM'!$M$7="",LIST!$A$77,IFERROR(VLOOKUP(B3801,'PHR (Project Hourly Rate)'!B:G,6,FALSE),LIST!$A$78)))</f>
        <v/>
      </c>
    </row>
    <row r="3802" spans="1:12" ht="36" customHeight="1">
      <c r="A3802" s="184">
        <v>3800</v>
      </c>
      <c r="B3802" s="46"/>
      <c r="C3802" s="47"/>
      <c r="D3802" s="48"/>
      <c r="E3802" s="49"/>
      <c r="F3802" s="49"/>
      <c r="G3802" s="41" t="str">
        <f>IF(C3802="","",VLOOKUP(WEEKDAY(C3802),LIST!$A$15:$B$21,2,FALSE))</f>
        <v/>
      </c>
      <c r="H3802" s="42" t="str">
        <f>IF(B3802="","",IF(L3802=LIST!$A$80,LIST!$A$78,IF(L3802=LIST!$A$81,LIST!$A$78,IF(L3802=LIST!$A$82,LIST!$A$78,IF(IFERROR(VLOOKUP(B3802,'PHR (Project Hourly Rate)'!B:G,6,FALSE),LIST!$A$78)=0,LIST!$A$79,L3802)))))</f>
        <v/>
      </c>
      <c r="I3802" s="42" t="str">
        <f>IF(B3802="","",IF(L3802=LIST!$A$75,"",IF(K3802=LIST!$A$76,LIST!$A$76,IF(L3802=LIST!$A$77,"",IF(L3802=LIST!$A$78,"",IF(L3802=LIST!$A$80,"",IF(L3802=LIST!$A$72,"",IF(L3802=LIST!$A$73,"",IF(L3802=LIST!$A$81,"",IF(L3802=LIST!$A$82,"",IF(L3802=LIST!$A$79,"",IF(K3802=LIST!$A$75,LIST!$A$75,ROUND(J3802*L3802,2)))))))))))))</f>
        <v/>
      </c>
      <c r="J3802" s="43">
        <f>IF(D3802="",0,IF(K3802=LIST!$A$75,0,IF(K3802=LIST!$A$76,0,IF(K3802=LIST!$A$77,0,IF(K3802=LIST!$A$78,0,(MIN(D3802,8)-K3802))))))</f>
        <v>0</v>
      </c>
      <c r="K3802" s="185" t="str">
        <f>IF(D3802="","",IF('CLAIM FORM'!$M$7="",0,IF(L3802=LIST!$A$78,0,IF('CLAIM FORM'!$M$7="R&amp;D",0,IF(E3802="",LIST!$A$75,IF(F3802=LIST!$F$30,0,IFERROR(((VLOOKUP(E3802,'TRAINING CODE'!B:D,3,FALSE)*MIN(D3802,8))),LIST!$A$76)))))))</f>
        <v/>
      </c>
      <c r="L3802" s="183" t="str">
        <f>IF(B3802="","",IF('CLAIM FORM'!$M$7="",LIST!$A$77,IFERROR(VLOOKUP(B3802,'PHR (Project Hourly Rate)'!B:G,6,FALSE),LIST!$A$78)))</f>
        <v/>
      </c>
    </row>
    <row r="3803" spans="1:12" ht="36" customHeight="1">
      <c r="A3803" s="184">
        <v>3801</v>
      </c>
      <c r="B3803" s="46"/>
      <c r="C3803" s="47"/>
      <c r="D3803" s="48"/>
      <c r="E3803" s="49"/>
      <c r="F3803" s="49"/>
      <c r="G3803" s="41" t="str">
        <f>IF(C3803="","",VLOOKUP(WEEKDAY(C3803),LIST!$A$15:$B$21,2,FALSE))</f>
        <v/>
      </c>
      <c r="H3803" s="42" t="str">
        <f>IF(B3803="","",IF(L3803=LIST!$A$80,LIST!$A$78,IF(L3803=LIST!$A$81,LIST!$A$78,IF(L3803=LIST!$A$82,LIST!$A$78,IF(IFERROR(VLOOKUP(B3803,'PHR (Project Hourly Rate)'!B:G,6,FALSE),LIST!$A$78)=0,LIST!$A$79,L3803)))))</f>
        <v/>
      </c>
      <c r="I3803" s="42" t="str">
        <f>IF(B3803="","",IF(L3803=LIST!$A$75,"",IF(K3803=LIST!$A$76,LIST!$A$76,IF(L3803=LIST!$A$77,"",IF(L3803=LIST!$A$78,"",IF(L3803=LIST!$A$80,"",IF(L3803=LIST!$A$72,"",IF(L3803=LIST!$A$73,"",IF(L3803=LIST!$A$81,"",IF(L3803=LIST!$A$82,"",IF(L3803=LIST!$A$79,"",IF(K3803=LIST!$A$75,LIST!$A$75,ROUND(J3803*L3803,2)))))))))))))</f>
        <v/>
      </c>
      <c r="J3803" s="43">
        <f>IF(D3803="",0,IF(K3803=LIST!$A$75,0,IF(K3803=LIST!$A$76,0,IF(K3803=LIST!$A$77,0,IF(K3803=LIST!$A$78,0,(MIN(D3803,8)-K3803))))))</f>
        <v>0</v>
      </c>
      <c r="K3803" s="185" t="str">
        <f>IF(D3803="","",IF('CLAIM FORM'!$M$7="",0,IF(L3803=LIST!$A$78,0,IF('CLAIM FORM'!$M$7="R&amp;D",0,IF(E3803="",LIST!$A$75,IF(F3803=LIST!$F$30,0,IFERROR(((VLOOKUP(E3803,'TRAINING CODE'!B:D,3,FALSE)*MIN(D3803,8))),LIST!$A$76)))))))</f>
        <v/>
      </c>
      <c r="L3803" s="183" t="str">
        <f>IF(B3803="","",IF('CLAIM FORM'!$M$7="",LIST!$A$77,IFERROR(VLOOKUP(B3803,'PHR (Project Hourly Rate)'!B:G,6,FALSE),LIST!$A$78)))</f>
        <v/>
      </c>
    </row>
    <row r="3804" spans="1:12" ht="36" customHeight="1">
      <c r="A3804" s="184">
        <v>3802</v>
      </c>
      <c r="B3804" s="46"/>
      <c r="C3804" s="47"/>
      <c r="D3804" s="48"/>
      <c r="E3804" s="49"/>
      <c r="F3804" s="49"/>
      <c r="G3804" s="41" t="str">
        <f>IF(C3804="","",VLOOKUP(WEEKDAY(C3804),LIST!$A$15:$B$21,2,FALSE))</f>
        <v/>
      </c>
      <c r="H3804" s="42" t="str">
        <f>IF(B3804="","",IF(L3804=LIST!$A$80,LIST!$A$78,IF(L3804=LIST!$A$81,LIST!$A$78,IF(L3804=LIST!$A$82,LIST!$A$78,IF(IFERROR(VLOOKUP(B3804,'PHR (Project Hourly Rate)'!B:G,6,FALSE),LIST!$A$78)=0,LIST!$A$79,L3804)))))</f>
        <v/>
      </c>
      <c r="I3804" s="42" t="str">
        <f>IF(B3804="","",IF(L3804=LIST!$A$75,"",IF(K3804=LIST!$A$76,LIST!$A$76,IF(L3804=LIST!$A$77,"",IF(L3804=LIST!$A$78,"",IF(L3804=LIST!$A$80,"",IF(L3804=LIST!$A$72,"",IF(L3804=LIST!$A$73,"",IF(L3804=LIST!$A$81,"",IF(L3804=LIST!$A$82,"",IF(L3804=LIST!$A$79,"",IF(K3804=LIST!$A$75,LIST!$A$75,ROUND(J3804*L3804,2)))))))))))))</f>
        <v/>
      </c>
      <c r="J3804" s="43">
        <f>IF(D3804="",0,IF(K3804=LIST!$A$75,0,IF(K3804=LIST!$A$76,0,IF(K3804=LIST!$A$77,0,IF(K3804=LIST!$A$78,0,(MIN(D3804,8)-K3804))))))</f>
        <v>0</v>
      </c>
      <c r="K3804" s="185" t="str">
        <f>IF(D3804="","",IF('CLAIM FORM'!$M$7="",0,IF(L3804=LIST!$A$78,0,IF('CLAIM FORM'!$M$7="R&amp;D",0,IF(E3804="",LIST!$A$75,IF(F3804=LIST!$F$30,0,IFERROR(((VLOOKUP(E3804,'TRAINING CODE'!B:D,3,FALSE)*MIN(D3804,8))),LIST!$A$76)))))))</f>
        <v/>
      </c>
      <c r="L3804" s="183" t="str">
        <f>IF(B3804="","",IF('CLAIM FORM'!$M$7="",LIST!$A$77,IFERROR(VLOOKUP(B3804,'PHR (Project Hourly Rate)'!B:G,6,FALSE),LIST!$A$78)))</f>
        <v/>
      </c>
    </row>
    <row r="3805" spans="1:12" ht="36" customHeight="1">
      <c r="A3805" s="184">
        <v>3803</v>
      </c>
      <c r="B3805" s="46"/>
      <c r="C3805" s="47"/>
      <c r="D3805" s="48"/>
      <c r="E3805" s="49"/>
      <c r="F3805" s="49"/>
      <c r="G3805" s="41" t="str">
        <f>IF(C3805="","",VLOOKUP(WEEKDAY(C3805),LIST!$A$15:$B$21,2,FALSE))</f>
        <v/>
      </c>
      <c r="H3805" s="42" t="str">
        <f>IF(B3805="","",IF(L3805=LIST!$A$80,LIST!$A$78,IF(L3805=LIST!$A$81,LIST!$A$78,IF(L3805=LIST!$A$82,LIST!$A$78,IF(IFERROR(VLOOKUP(B3805,'PHR (Project Hourly Rate)'!B:G,6,FALSE),LIST!$A$78)=0,LIST!$A$79,L3805)))))</f>
        <v/>
      </c>
      <c r="I3805" s="42" t="str">
        <f>IF(B3805="","",IF(L3805=LIST!$A$75,"",IF(K3805=LIST!$A$76,LIST!$A$76,IF(L3805=LIST!$A$77,"",IF(L3805=LIST!$A$78,"",IF(L3805=LIST!$A$80,"",IF(L3805=LIST!$A$72,"",IF(L3805=LIST!$A$73,"",IF(L3805=LIST!$A$81,"",IF(L3805=LIST!$A$82,"",IF(L3805=LIST!$A$79,"",IF(K3805=LIST!$A$75,LIST!$A$75,ROUND(J3805*L3805,2)))))))))))))</f>
        <v/>
      </c>
      <c r="J3805" s="43">
        <f>IF(D3805="",0,IF(K3805=LIST!$A$75,0,IF(K3805=LIST!$A$76,0,IF(K3805=LIST!$A$77,0,IF(K3805=LIST!$A$78,0,(MIN(D3805,8)-K3805))))))</f>
        <v>0</v>
      </c>
      <c r="K3805" s="185" t="str">
        <f>IF(D3805="","",IF('CLAIM FORM'!$M$7="",0,IF(L3805=LIST!$A$78,0,IF('CLAIM FORM'!$M$7="R&amp;D",0,IF(E3805="",LIST!$A$75,IF(F3805=LIST!$F$30,0,IFERROR(((VLOOKUP(E3805,'TRAINING CODE'!B:D,3,FALSE)*MIN(D3805,8))),LIST!$A$76)))))))</f>
        <v/>
      </c>
      <c r="L3805" s="183" t="str">
        <f>IF(B3805="","",IF('CLAIM FORM'!$M$7="",LIST!$A$77,IFERROR(VLOOKUP(B3805,'PHR (Project Hourly Rate)'!B:G,6,FALSE),LIST!$A$78)))</f>
        <v/>
      </c>
    </row>
    <row r="3806" spans="1:12" ht="36" customHeight="1">
      <c r="A3806" s="184">
        <v>3804</v>
      </c>
      <c r="B3806" s="46"/>
      <c r="C3806" s="47"/>
      <c r="D3806" s="48"/>
      <c r="E3806" s="49"/>
      <c r="F3806" s="49"/>
      <c r="G3806" s="41" t="str">
        <f>IF(C3806="","",VLOOKUP(WEEKDAY(C3806),LIST!$A$15:$B$21,2,FALSE))</f>
        <v/>
      </c>
      <c r="H3806" s="42" t="str">
        <f>IF(B3806="","",IF(L3806=LIST!$A$80,LIST!$A$78,IF(L3806=LIST!$A$81,LIST!$A$78,IF(L3806=LIST!$A$82,LIST!$A$78,IF(IFERROR(VLOOKUP(B3806,'PHR (Project Hourly Rate)'!B:G,6,FALSE),LIST!$A$78)=0,LIST!$A$79,L3806)))))</f>
        <v/>
      </c>
      <c r="I3806" s="42" t="str">
        <f>IF(B3806="","",IF(L3806=LIST!$A$75,"",IF(K3806=LIST!$A$76,LIST!$A$76,IF(L3806=LIST!$A$77,"",IF(L3806=LIST!$A$78,"",IF(L3806=LIST!$A$80,"",IF(L3806=LIST!$A$72,"",IF(L3806=LIST!$A$73,"",IF(L3806=LIST!$A$81,"",IF(L3806=LIST!$A$82,"",IF(L3806=LIST!$A$79,"",IF(K3806=LIST!$A$75,LIST!$A$75,ROUND(J3806*L3806,2)))))))))))))</f>
        <v/>
      </c>
      <c r="J3806" s="43">
        <f>IF(D3806="",0,IF(K3806=LIST!$A$75,0,IF(K3806=LIST!$A$76,0,IF(K3806=LIST!$A$77,0,IF(K3806=LIST!$A$78,0,(MIN(D3806,8)-K3806))))))</f>
        <v>0</v>
      </c>
      <c r="K3806" s="185" t="str">
        <f>IF(D3806="","",IF('CLAIM FORM'!$M$7="",0,IF(L3806=LIST!$A$78,0,IF('CLAIM FORM'!$M$7="R&amp;D",0,IF(E3806="",LIST!$A$75,IF(F3806=LIST!$F$30,0,IFERROR(((VLOOKUP(E3806,'TRAINING CODE'!B:D,3,FALSE)*MIN(D3806,8))),LIST!$A$76)))))))</f>
        <v/>
      </c>
      <c r="L3806" s="183" t="str">
        <f>IF(B3806="","",IF('CLAIM FORM'!$M$7="",LIST!$A$77,IFERROR(VLOOKUP(B3806,'PHR (Project Hourly Rate)'!B:G,6,FALSE),LIST!$A$78)))</f>
        <v/>
      </c>
    </row>
    <row r="3807" spans="1:12" ht="36" customHeight="1">
      <c r="A3807" s="184">
        <v>3805</v>
      </c>
      <c r="B3807" s="46"/>
      <c r="C3807" s="47"/>
      <c r="D3807" s="48"/>
      <c r="E3807" s="49"/>
      <c r="F3807" s="49"/>
      <c r="G3807" s="41" t="str">
        <f>IF(C3807="","",VLOOKUP(WEEKDAY(C3807),LIST!$A$15:$B$21,2,FALSE))</f>
        <v/>
      </c>
      <c r="H3807" s="42" t="str">
        <f>IF(B3807="","",IF(L3807=LIST!$A$80,LIST!$A$78,IF(L3807=LIST!$A$81,LIST!$A$78,IF(L3807=LIST!$A$82,LIST!$A$78,IF(IFERROR(VLOOKUP(B3807,'PHR (Project Hourly Rate)'!B:G,6,FALSE),LIST!$A$78)=0,LIST!$A$79,L3807)))))</f>
        <v/>
      </c>
      <c r="I3807" s="42" t="str">
        <f>IF(B3807="","",IF(L3807=LIST!$A$75,"",IF(K3807=LIST!$A$76,LIST!$A$76,IF(L3807=LIST!$A$77,"",IF(L3807=LIST!$A$78,"",IF(L3807=LIST!$A$80,"",IF(L3807=LIST!$A$72,"",IF(L3807=LIST!$A$73,"",IF(L3807=LIST!$A$81,"",IF(L3807=LIST!$A$82,"",IF(L3807=LIST!$A$79,"",IF(K3807=LIST!$A$75,LIST!$A$75,ROUND(J3807*L3807,2)))))))))))))</f>
        <v/>
      </c>
      <c r="J3807" s="43">
        <f>IF(D3807="",0,IF(K3807=LIST!$A$75,0,IF(K3807=LIST!$A$76,0,IF(K3807=LIST!$A$77,0,IF(K3807=LIST!$A$78,0,(MIN(D3807,8)-K3807))))))</f>
        <v>0</v>
      </c>
      <c r="K3807" s="185" t="str">
        <f>IF(D3807="","",IF('CLAIM FORM'!$M$7="",0,IF(L3807=LIST!$A$78,0,IF('CLAIM FORM'!$M$7="R&amp;D",0,IF(E3807="",LIST!$A$75,IF(F3807=LIST!$F$30,0,IFERROR(((VLOOKUP(E3807,'TRAINING CODE'!B:D,3,FALSE)*MIN(D3807,8))),LIST!$A$76)))))))</f>
        <v/>
      </c>
      <c r="L3807" s="183" t="str">
        <f>IF(B3807="","",IF('CLAIM FORM'!$M$7="",LIST!$A$77,IFERROR(VLOOKUP(B3807,'PHR (Project Hourly Rate)'!B:G,6,FALSE),LIST!$A$78)))</f>
        <v/>
      </c>
    </row>
    <row r="3808" spans="1:12" ht="36" customHeight="1">
      <c r="A3808" s="184">
        <v>3806</v>
      </c>
      <c r="B3808" s="46"/>
      <c r="C3808" s="47"/>
      <c r="D3808" s="48"/>
      <c r="E3808" s="49"/>
      <c r="F3808" s="49"/>
      <c r="G3808" s="41" t="str">
        <f>IF(C3808="","",VLOOKUP(WEEKDAY(C3808),LIST!$A$15:$B$21,2,FALSE))</f>
        <v/>
      </c>
      <c r="H3808" s="42" t="str">
        <f>IF(B3808="","",IF(L3808=LIST!$A$80,LIST!$A$78,IF(L3808=LIST!$A$81,LIST!$A$78,IF(L3808=LIST!$A$82,LIST!$A$78,IF(IFERROR(VLOOKUP(B3808,'PHR (Project Hourly Rate)'!B:G,6,FALSE),LIST!$A$78)=0,LIST!$A$79,L3808)))))</f>
        <v/>
      </c>
      <c r="I3808" s="42" t="str">
        <f>IF(B3808="","",IF(L3808=LIST!$A$75,"",IF(K3808=LIST!$A$76,LIST!$A$76,IF(L3808=LIST!$A$77,"",IF(L3808=LIST!$A$78,"",IF(L3808=LIST!$A$80,"",IF(L3808=LIST!$A$72,"",IF(L3808=LIST!$A$73,"",IF(L3808=LIST!$A$81,"",IF(L3808=LIST!$A$82,"",IF(L3808=LIST!$A$79,"",IF(K3808=LIST!$A$75,LIST!$A$75,ROUND(J3808*L3808,2)))))))))))))</f>
        <v/>
      </c>
      <c r="J3808" s="43">
        <f>IF(D3808="",0,IF(K3808=LIST!$A$75,0,IF(K3808=LIST!$A$76,0,IF(K3808=LIST!$A$77,0,IF(K3808=LIST!$A$78,0,(MIN(D3808,8)-K3808))))))</f>
        <v>0</v>
      </c>
      <c r="K3808" s="185" t="str">
        <f>IF(D3808="","",IF('CLAIM FORM'!$M$7="",0,IF(L3808=LIST!$A$78,0,IF('CLAIM FORM'!$M$7="R&amp;D",0,IF(E3808="",LIST!$A$75,IF(F3808=LIST!$F$30,0,IFERROR(((VLOOKUP(E3808,'TRAINING CODE'!B:D,3,FALSE)*MIN(D3808,8))),LIST!$A$76)))))))</f>
        <v/>
      </c>
      <c r="L3808" s="183" t="str">
        <f>IF(B3808="","",IF('CLAIM FORM'!$M$7="",LIST!$A$77,IFERROR(VLOOKUP(B3808,'PHR (Project Hourly Rate)'!B:G,6,FALSE),LIST!$A$78)))</f>
        <v/>
      </c>
    </row>
    <row r="3809" spans="1:12" ht="36" customHeight="1">
      <c r="A3809" s="184">
        <v>3807</v>
      </c>
      <c r="B3809" s="46"/>
      <c r="C3809" s="47"/>
      <c r="D3809" s="48"/>
      <c r="E3809" s="49"/>
      <c r="F3809" s="49"/>
      <c r="G3809" s="41" t="str">
        <f>IF(C3809="","",VLOOKUP(WEEKDAY(C3809),LIST!$A$15:$B$21,2,FALSE))</f>
        <v/>
      </c>
      <c r="H3809" s="42" t="str">
        <f>IF(B3809="","",IF(L3809=LIST!$A$80,LIST!$A$78,IF(L3809=LIST!$A$81,LIST!$A$78,IF(L3809=LIST!$A$82,LIST!$A$78,IF(IFERROR(VLOOKUP(B3809,'PHR (Project Hourly Rate)'!B:G,6,FALSE),LIST!$A$78)=0,LIST!$A$79,L3809)))))</f>
        <v/>
      </c>
      <c r="I3809" s="42" t="str">
        <f>IF(B3809="","",IF(L3809=LIST!$A$75,"",IF(K3809=LIST!$A$76,LIST!$A$76,IF(L3809=LIST!$A$77,"",IF(L3809=LIST!$A$78,"",IF(L3809=LIST!$A$80,"",IF(L3809=LIST!$A$72,"",IF(L3809=LIST!$A$73,"",IF(L3809=LIST!$A$81,"",IF(L3809=LIST!$A$82,"",IF(L3809=LIST!$A$79,"",IF(K3809=LIST!$A$75,LIST!$A$75,ROUND(J3809*L3809,2)))))))))))))</f>
        <v/>
      </c>
      <c r="J3809" s="43">
        <f>IF(D3809="",0,IF(K3809=LIST!$A$75,0,IF(K3809=LIST!$A$76,0,IF(K3809=LIST!$A$77,0,IF(K3809=LIST!$A$78,0,(MIN(D3809,8)-K3809))))))</f>
        <v>0</v>
      </c>
      <c r="K3809" s="185" t="str">
        <f>IF(D3809="","",IF('CLAIM FORM'!$M$7="",0,IF(L3809=LIST!$A$78,0,IF('CLAIM FORM'!$M$7="R&amp;D",0,IF(E3809="",LIST!$A$75,IF(F3809=LIST!$F$30,0,IFERROR(((VLOOKUP(E3809,'TRAINING CODE'!B:D,3,FALSE)*MIN(D3809,8))),LIST!$A$76)))))))</f>
        <v/>
      </c>
      <c r="L3809" s="183" t="str">
        <f>IF(B3809="","",IF('CLAIM FORM'!$M$7="",LIST!$A$77,IFERROR(VLOOKUP(B3809,'PHR (Project Hourly Rate)'!B:G,6,FALSE),LIST!$A$78)))</f>
        <v/>
      </c>
    </row>
    <row r="3810" spans="1:12" ht="36" customHeight="1">
      <c r="A3810" s="184">
        <v>3808</v>
      </c>
      <c r="B3810" s="46"/>
      <c r="C3810" s="47"/>
      <c r="D3810" s="48"/>
      <c r="E3810" s="49"/>
      <c r="F3810" s="49"/>
      <c r="G3810" s="41" t="str">
        <f>IF(C3810="","",VLOOKUP(WEEKDAY(C3810),LIST!$A$15:$B$21,2,FALSE))</f>
        <v/>
      </c>
      <c r="H3810" s="42" t="str">
        <f>IF(B3810="","",IF(L3810=LIST!$A$80,LIST!$A$78,IF(L3810=LIST!$A$81,LIST!$A$78,IF(L3810=LIST!$A$82,LIST!$A$78,IF(IFERROR(VLOOKUP(B3810,'PHR (Project Hourly Rate)'!B:G,6,FALSE),LIST!$A$78)=0,LIST!$A$79,L3810)))))</f>
        <v/>
      </c>
      <c r="I3810" s="42" t="str">
        <f>IF(B3810="","",IF(L3810=LIST!$A$75,"",IF(K3810=LIST!$A$76,LIST!$A$76,IF(L3810=LIST!$A$77,"",IF(L3810=LIST!$A$78,"",IF(L3810=LIST!$A$80,"",IF(L3810=LIST!$A$72,"",IF(L3810=LIST!$A$73,"",IF(L3810=LIST!$A$81,"",IF(L3810=LIST!$A$82,"",IF(L3810=LIST!$A$79,"",IF(K3810=LIST!$A$75,LIST!$A$75,ROUND(J3810*L3810,2)))))))))))))</f>
        <v/>
      </c>
      <c r="J3810" s="43">
        <f>IF(D3810="",0,IF(K3810=LIST!$A$75,0,IF(K3810=LIST!$A$76,0,IF(K3810=LIST!$A$77,0,IF(K3810=LIST!$A$78,0,(MIN(D3810,8)-K3810))))))</f>
        <v>0</v>
      </c>
      <c r="K3810" s="185" t="str">
        <f>IF(D3810="","",IF('CLAIM FORM'!$M$7="",0,IF(L3810=LIST!$A$78,0,IF('CLAIM FORM'!$M$7="R&amp;D",0,IF(E3810="",LIST!$A$75,IF(F3810=LIST!$F$30,0,IFERROR(((VLOOKUP(E3810,'TRAINING CODE'!B:D,3,FALSE)*MIN(D3810,8))),LIST!$A$76)))))))</f>
        <v/>
      </c>
      <c r="L3810" s="183" t="str">
        <f>IF(B3810="","",IF('CLAIM FORM'!$M$7="",LIST!$A$77,IFERROR(VLOOKUP(B3810,'PHR (Project Hourly Rate)'!B:G,6,FALSE),LIST!$A$78)))</f>
        <v/>
      </c>
    </row>
    <row r="3811" spans="1:12" ht="36" customHeight="1">
      <c r="A3811" s="184">
        <v>3809</v>
      </c>
      <c r="B3811" s="46"/>
      <c r="C3811" s="47"/>
      <c r="D3811" s="48"/>
      <c r="E3811" s="49"/>
      <c r="F3811" s="49"/>
      <c r="G3811" s="41" t="str">
        <f>IF(C3811="","",VLOOKUP(WEEKDAY(C3811),LIST!$A$15:$B$21,2,FALSE))</f>
        <v/>
      </c>
      <c r="H3811" s="42" t="str">
        <f>IF(B3811="","",IF(L3811=LIST!$A$80,LIST!$A$78,IF(L3811=LIST!$A$81,LIST!$A$78,IF(L3811=LIST!$A$82,LIST!$A$78,IF(IFERROR(VLOOKUP(B3811,'PHR (Project Hourly Rate)'!B:G,6,FALSE),LIST!$A$78)=0,LIST!$A$79,L3811)))))</f>
        <v/>
      </c>
      <c r="I3811" s="42" t="str">
        <f>IF(B3811="","",IF(L3811=LIST!$A$75,"",IF(K3811=LIST!$A$76,LIST!$A$76,IF(L3811=LIST!$A$77,"",IF(L3811=LIST!$A$78,"",IF(L3811=LIST!$A$80,"",IF(L3811=LIST!$A$72,"",IF(L3811=LIST!$A$73,"",IF(L3811=LIST!$A$81,"",IF(L3811=LIST!$A$82,"",IF(L3811=LIST!$A$79,"",IF(K3811=LIST!$A$75,LIST!$A$75,ROUND(J3811*L3811,2)))))))))))))</f>
        <v/>
      </c>
      <c r="J3811" s="43">
        <f>IF(D3811="",0,IF(K3811=LIST!$A$75,0,IF(K3811=LIST!$A$76,0,IF(K3811=LIST!$A$77,0,IF(K3811=LIST!$A$78,0,(MIN(D3811,8)-K3811))))))</f>
        <v>0</v>
      </c>
      <c r="K3811" s="185" t="str">
        <f>IF(D3811="","",IF('CLAIM FORM'!$M$7="",0,IF(L3811=LIST!$A$78,0,IF('CLAIM FORM'!$M$7="R&amp;D",0,IF(E3811="",LIST!$A$75,IF(F3811=LIST!$F$30,0,IFERROR(((VLOOKUP(E3811,'TRAINING CODE'!B:D,3,FALSE)*MIN(D3811,8))),LIST!$A$76)))))))</f>
        <v/>
      </c>
      <c r="L3811" s="183" t="str">
        <f>IF(B3811="","",IF('CLAIM FORM'!$M$7="",LIST!$A$77,IFERROR(VLOOKUP(B3811,'PHR (Project Hourly Rate)'!B:G,6,FALSE),LIST!$A$78)))</f>
        <v/>
      </c>
    </row>
    <row r="3812" spans="1:12" ht="36" customHeight="1">
      <c r="A3812" s="184">
        <v>3810</v>
      </c>
      <c r="B3812" s="46"/>
      <c r="C3812" s="47"/>
      <c r="D3812" s="48"/>
      <c r="E3812" s="49"/>
      <c r="F3812" s="49"/>
      <c r="G3812" s="41" t="str">
        <f>IF(C3812="","",VLOOKUP(WEEKDAY(C3812),LIST!$A$15:$B$21,2,FALSE))</f>
        <v/>
      </c>
      <c r="H3812" s="42" t="str">
        <f>IF(B3812="","",IF(L3812=LIST!$A$80,LIST!$A$78,IF(L3812=LIST!$A$81,LIST!$A$78,IF(L3812=LIST!$A$82,LIST!$A$78,IF(IFERROR(VLOOKUP(B3812,'PHR (Project Hourly Rate)'!B:G,6,FALSE),LIST!$A$78)=0,LIST!$A$79,L3812)))))</f>
        <v/>
      </c>
      <c r="I3812" s="42" t="str">
        <f>IF(B3812="","",IF(L3812=LIST!$A$75,"",IF(K3812=LIST!$A$76,LIST!$A$76,IF(L3812=LIST!$A$77,"",IF(L3812=LIST!$A$78,"",IF(L3812=LIST!$A$80,"",IF(L3812=LIST!$A$72,"",IF(L3812=LIST!$A$73,"",IF(L3812=LIST!$A$81,"",IF(L3812=LIST!$A$82,"",IF(L3812=LIST!$A$79,"",IF(K3812=LIST!$A$75,LIST!$A$75,ROUND(J3812*L3812,2)))))))))))))</f>
        <v/>
      </c>
      <c r="J3812" s="43">
        <f>IF(D3812="",0,IF(K3812=LIST!$A$75,0,IF(K3812=LIST!$A$76,0,IF(K3812=LIST!$A$77,0,IF(K3812=LIST!$A$78,0,(MIN(D3812,8)-K3812))))))</f>
        <v>0</v>
      </c>
      <c r="K3812" s="185" t="str">
        <f>IF(D3812="","",IF('CLAIM FORM'!$M$7="",0,IF(L3812=LIST!$A$78,0,IF('CLAIM FORM'!$M$7="R&amp;D",0,IF(E3812="",LIST!$A$75,IF(F3812=LIST!$F$30,0,IFERROR(((VLOOKUP(E3812,'TRAINING CODE'!B:D,3,FALSE)*MIN(D3812,8))),LIST!$A$76)))))))</f>
        <v/>
      </c>
      <c r="L3812" s="183" t="str">
        <f>IF(B3812="","",IF('CLAIM FORM'!$M$7="",LIST!$A$77,IFERROR(VLOOKUP(B3812,'PHR (Project Hourly Rate)'!B:G,6,FALSE),LIST!$A$78)))</f>
        <v/>
      </c>
    </row>
    <row r="3813" spans="1:12" ht="36" customHeight="1">
      <c r="A3813" s="184">
        <v>3811</v>
      </c>
      <c r="B3813" s="46"/>
      <c r="C3813" s="47"/>
      <c r="D3813" s="48"/>
      <c r="E3813" s="49"/>
      <c r="F3813" s="49"/>
      <c r="G3813" s="41" t="str">
        <f>IF(C3813="","",VLOOKUP(WEEKDAY(C3813),LIST!$A$15:$B$21,2,FALSE))</f>
        <v/>
      </c>
      <c r="H3813" s="42" t="str">
        <f>IF(B3813="","",IF(L3813=LIST!$A$80,LIST!$A$78,IF(L3813=LIST!$A$81,LIST!$A$78,IF(L3813=LIST!$A$82,LIST!$A$78,IF(IFERROR(VLOOKUP(B3813,'PHR (Project Hourly Rate)'!B:G,6,FALSE),LIST!$A$78)=0,LIST!$A$79,L3813)))))</f>
        <v/>
      </c>
      <c r="I3813" s="42" t="str">
        <f>IF(B3813="","",IF(L3813=LIST!$A$75,"",IF(K3813=LIST!$A$76,LIST!$A$76,IF(L3813=LIST!$A$77,"",IF(L3813=LIST!$A$78,"",IF(L3813=LIST!$A$80,"",IF(L3813=LIST!$A$72,"",IF(L3813=LIST!$A$73,"",IF(L3813=LIST!$A$81,"",IF(L3813=LIST!$A$82,"",IF(L3813=LIST!$A$79,"",IF(K3813=LIST!$A$75,LIST!$A$75,ROUND(J3813*L3813,2)))))))))))))</f>
        <v/>
      </c>
      <c r="J3813" s="43">
        <f>IF(D3813="",0,IF(K3813=LIST!$A$75,0,IF(K3813=LIST!$A$76,0,IF(K3813=LIST!$A$77,0,IF(K3813=LIST!$A$78,0,(MIN(D3813,8)-K3813))))))</f>
        <v>0</v>
      </c>
      <c r="K3813" s="185" t="str">
        <f>IF(D3813="","",IF('CLAIM FORM'!$M$7="",0,IF(L3813=LIST!$A$78,0,IF('CLAIM FORM'!$M$7="R&amp;D",0,IF(E3813="",LIST!$A$75,IF(F3813=LIST!$F$30,0,IFERROR(((VLOOKUP(E3813,'TRAINING CODE'!B:D,3,FALSE)*MIN(D3813,8))),LIST!$A$76)))))))</f>
        <v/>
      </c>
      <c r="L3813" s="183" t="str">
        <f>IF(B3813="","",IF('CLAIM FORM'!$M$7="",LIST!$A$77,IFERROR(VLOOKUP(B3813,'PHR (Project Hourly Rate)'!B:G,6,FALSE),LIST!$A$78)))</f>
        <v/>
      </c>
    </row>
    <row r="3814" spans="1:12" ht="36" customHeight="1">
      <c r="A3814" s="184">
        <v>3812</v>
      </c>
      <c r="B3814" s="46"/>
      <c r="C3814" s="47"/>
      <c r="D3814" s="48"/>
      <c r="E3814" s="49"/>
      <c r="F3814" s="49"/>
      <c r="G3814" s="41" t="str">
        <f>IF(C3814="","",VLOOKUP(WEEKDAY(C3814),LIST!$A$15:$B$21,2,FALSE))</f>
        <v/>
      </c>
      <c r="H3814" s="42" t="str">
        <f>IF(B3814="","",IF(L3814=LIST!$A$80,LIST!$A$78,IF(L3814=LIST!$A$81,LIST!$A$78,IF(L3814=LIST!$A$82,LIST!$A$78,IF(IFERROR(VLOOKUP(B3814,'PHR (Project Hourly Rate)'!B:G,6,FALSE),LIST!$A$78)=0,LIST!$A$79,L3814)))))</f>
        <v/>
      </c>
      <c r="I3814" s="42" t="str">
        <f>IF(B3814="","",IF(L3814=LIST!$A$75,"",IF(K3814=LIST!$A$76,LIST!$A$76,IF(L3814=LIST!$A$77,"",IF(L3814=LIST!$A$78,"",IF(L3814=LIST!$A$80,"",IF(L3814=LIST!$A$72,"",IF(L3814=LIST!$A$73,"",IF(L3814=LIST!$A$81,"",IF(L3814=LIST!$A$82,"",IF(L3814=LIST!$A$79,"",IF(K3814=LIST!$A$75,LIST!$A$75,ROUND(J3814*L3814,2)))))))))))))</f>
        <v/>
      </c>
      <c r="J3814" s="43">
        <f>IF(D3814="",0,IF(K3814=LIST!$A$75,0,IF(K3814=LIST!$A$76,0,IF(K3814=LIST!$A$77,0,IF(K3814=LIST!$A$78,0,(MIN(D3814,8)-K3814))))))</f>
        <v>0</v>
      </c>
      <c r="K3814" s="185" t="str">
        <f>IF(D3814="","",IF('CLAIM FORM'!$M$7="",0,IF(L3814=LIST!$A$78,0,IF('CLAIM FORM'!$M$7="R&amp;D",0,IF(E3814="",LIST!$A$75,IF(F3814=LIST!$F$30,0,IFERROR(((VLOOKUP(E3814,'TRAINING CODE'!B:D,3,FALSE)*MIN(D3814,8))),LIST!$A$76)))))))</f>
        <v/>
      </c>
      <c r="L3814" s="183" t="str">
        <f>IF(B3814="","",IF('CLAIM FORM'!$M$7="",LIST!$A$77,IFERROR(VLOOKUP(B3814,'PHR (Project Hourly Rate)'!B:G,6,FALSE),LIST!$A$78)))</f>
        <v/>
      </c>
    </row>
    <row r="3815" spans="1:12" ht="36" customHeight="1">
      <c r="A3815" s="184">
        <v>3813</v>
      </c>
      <c r="B3815" s="46"/>
      <c r="C3815" s="47"/>
      <c r="D3815" s="48"/>
      <c r="E3815" s="49"/>
      <c r="F3815" s="49"/>
      <c r="G3815" s="41" t="str">
        <f>IF(C3815="","",VLOOKUP(WEEKDAY(C3815),LIST!$A$15:$B$21,2,FALSE))</f>
        <v/>
      </c>
      <c r="H3815" s="42" t="str">
        <f>IF(B3815="","",IF(L3815=LIST!$A$80,LIST!$A$78,IF(L3815=LIST!$A$81,LIST!$A$78,IF(L3815=LIST!$A$82,LIST!$A$78,IF(IFERROR(VLOOKUP(B3815,'PHR (Project Hourly Rate)'!B:G,6,FALSE),LIST!$A$78)=0,LIST!$A$79,L3815)))))</f>
        <v/>
      </c>
      <c r="I3815" s="42" t="str">
        <f>IF(B3815="","",IF(L3815=LIST!$A$75,"",IF(K3815=LIST!$A$76,LIST!$A$76,IF(L3815=LIST!$A$77,"",IF(L3815=LIST!$A$78,"",IF(L3815=LIST!$A$80,"",IF(L3815=LIST!$A$72,"",IF(L3815=LIST!$A$73,"",IF(L3815=LIST!$A$81,"",IF(L3815=LIST!$A$82,"",IF(L3815=LIST!$A$79,"",IF(K3815=LIST!$A$75,LIST!$A$75,ROUND(J3815*L3815,2)))))))))))))</f>
        <v/>
      </c>
      <c r="J3815" s="43">
        <f>IF(D3815="",0,IF(K3815=LIST!$A$75,0,IF(K3815=LIST!$A$76,0,IF(K3815=LIST!$A$77,0,IF(K3815=LIST!$A$78,0,(MIN(D3815,8)-K3815))))))</f>
        <v>0</v>
      </c>
      <c r="K3815" s="185" t="str">
        <f>IF(D3815="","",IF('CLAIM FORM'!$M$7="",0,IF(L3815=LIST!$A$78,0,IF('CLAIM FORM'!$M$7="R&amp;D",0,IF(E3815="",LIST!$A$75,IF(F3815=LIST!$F$30,0,IFERROR(((VLOOKUP(E3815,'TRAINING CODE'!B:D,3,FALSE)*MIN(D3815,8))),LIST!$A$76)))))))</f>
        <v/>
      </c>
      <c r="L3815" s="183" t="str">
        <f>IF(B3815="","",IF('CLAIM FORM'!$M$7="",LIST!$A$77,IFERROR(VLOOKUP(B3815,'PHR (Project Hourly Rate)'!B:G,6,FALSE),LIST!$A$78)))</f>
        <v/>
      </c>
    </row>
    <row r="3816" spans="1:12" ht="36" customHeight="1">
      <c r="A3816" s="184">
        <v>3814</v>
      </c>
      <c r="B3816" s="46"/>
      <c r="C3816" s="47"/>
      <c r="D3816" s="48"/>
      <c r="E3816" s="49"/>
      <c r="F3816" s="49"/>
      <c r="G3816" s="41" t="str">
        <f>IF(C3816="","",VLOOKUP(WEEKDAY(C3816),LIST!$A$15:$B$21,2,FALSE))</f>
        <v/>
      </c>
      <c r="H3816" s="42" t="str">
        <f>IF(B3816="","",IF(L3816=LIST!$A$80,LIST!$A$78,IF(L3816=LIST!$A$81,LIST!$A$78,IF(L3816=LIST!$A$82,LIST!$A$78,IF(IFERROR(VLOOKUP(B3816,'PHR (Project Hourly Rate)'!B:G,6,FALSE),LIST!$A$78)=0,LIST!$A$79,L3816)))))</f>
        <v/>
      </c>
      <c r="I3816" s="42" t="str">
        <f>IF(B3816="","",IF(L3816=LIST!$A$75,"",IF(K3816=LIST!$A$76,LIST!$A$76,IF(L3816=LIST!$A$77,"",IF(L3816=LIST!$A$78,"",IF(L3816=LIST!$A$80,"",IF(L3816=LIST!$A$72,"",IF(L3816=LIST!$A$73,"",IF(L3816=LIST!$A$81,"",IF(L3816=LIST!$A$82,"",IF(L3816=LIST!$A$79,"",IF(K3816=LIST!$A$75,LIST!$A$75,ROUND(J3816*L3816,2)))))))))))))</f>
        <v/>
      </c>
      <c r="J3816" s="43">
        <f>IF(D3816="",0,IF(K3816=LIST!$A$75,0,IF(K3816=LIST!$A$76,0,IF(K3816=LIST!$A$77,0,IF(K3816=LIST!$A$78,0,(MIN(D3816,8)-K3816))))))</f>
        <v>0</v>
      </c>
      <c r="K3816" s="185" t="str">
        <f>IF(D3816="","",IF('CLAIM FORM'!$M$7="",0,IF(L3816=LIST!$A$78,0,IF('CLAIM FORM'!$M$7="R&amp;D",0,IF(E3816="",LIST!$A$75,IF(F3816=LIST!$F$30,0,IFERROR(((VLOOKUP(E3816,'TRAINING CODE'!B:D,3,FALSE)*MIN(D3816,8))),LIST!$A$76)))))))</f>
        <v/>
      </c>
      <c r="L3816" s="183" t="str">
        <f>IF(B3816="","",IF('CLAIM FORM'!$M$7="",LIST!$A$77,IFERROR(VLOOKUP(B3816,'PHR (Project Hourly Rate)'!B:G,6,FALSE),LIST!$A$78)))</f>
        <v/>
      </c>
    </row>
    <row r="3817" spans="1:12" ht="36" customHeight="1">
      <c r="A3817" s="184">
        <v>3815</v>
      </c>
      <c r="B3817" s="46"/>
      <c r="C3817" s="47"/>
      <c r="D3817" s="48"/>
      <c r="E3817" s="49"/>
      <c r="F3817" s="49"/>
      <c r="G3817" s="41" t="str">
        <f>IF(C3817="","",VLOOKUP(WEEKDAY(C3817),LIST!$A$15:$B$21,2,FALSE))</f>
        <v/>
      </c>
      <c r="H3817" s="42" t="str">
        <f>IF(B3817="","",IF(L3817=LIST!$A$80,LIST!$A$78,IF(L3817=LIST!$A$81,LIST!$A$78,IF(L3817=LIST!$A$82,LIST!$A$78,IF(IFERROR(VLOOKUP(B3817,'PHR (Project Hourly Rate)'!B:G,6,FALSE),LIST!$A$78)=0,LIST!$A$79,L3817)))))</f>
        <v/>
      </c>
      <c r="I3817" s="42" t="str">
        <f>IF(B3817="","",IF(L3817=LIST!$A$75,"",IF(K3817=LIST!$A$76,LIST!$A$76,IF(L3817=LIST!$A$77,"",IF(L3817=LIST!$A$78,"",IF(L3817=LIST!$A$80,"",IF(L3817=LIST!$A$72,"",IF(L3817=LIST!$A$73,"",IF(L3817=LIST!$A$81,"",IF(L3817=LIST!$A$82,"",IF(L3817=LIST!$A$79,"",IF(K3817=LIST!$A$75,LIST!$A$75,ROUND(J3817*L3817,2)))))))))))))</f>
        <v/>
      </c>
      <c r="J3817" s="43">
        <f>IF(D3817="",0,IF(K3817=LIST!$A$75,0,IF(K3817=LIST!$A$76,0,IF(K3817=LIST!$A$77,0,IF(K3817=LIST!$A$78,0,(MIN(D3817,8)-K3817))))))</f>
        <v>0</v>
      </c>
      <c r="K3817" s="185" t="str">
        <f>IF(D3817="","",IF('CLAIM FORM'!$M$7="",0,IF(L3817=LIST!$A$78,0,IF('CLAIM FORM'!$M$7="R&amp;D",0,IF(E3817="",LIST!$A$75,IF(F3817=LIST!$F$30,0,IFERROR(((VLOOKUP(E3817,'TRAINING CODE'!B:D,3,FALSE)*MIN(D3817,8))),LIST!$A$76)))))))</f>
        <v/>
      </c>
      <c r="L3817" s="183" t="str">
        <f>IF(B3817="","",IF('CLAIM FORM'!$M$7="",LIST!$A$77,IFERROR(VLOOKUP(B3817,'PHR (Project Hourly Rate)'!B:G,6,FALSE),LIST!$A$78)))</f>
        <v/>
      </c>
    </row>
    <row r="3818" spans="1:12" ht="36" customHeight="1">
      <c r="A3818" s="184">
        <v>3816</v>
      </c>
      <c r="B3818" s="46"/>
      <c r="C3818" s="47"/>
      <c r="D3818" s="48"/>
      <c r="E3818" s="49"/>
      <c r="F3818" s="49"/>
      <c r="G3818" s="41" t="str">
        <f>IF(C3818="","",VLOOKUP(WEEKDAY(C3818),LIST!$A$15:$B$21,2,FALSE))</f>
        <v/>
      </c>
      <c r="H3818" s="42" t="str">
        <f>IF(B3818="","",IF(L3818=LIST!$A$80,LIST!$A$78,IF(L3818=LIST!$A$81,LIST!$A$78,IF(L3818=LIST!$A$82,LIST!$A$78,IF(IFERROR(VLOOKUP(B3818,'PHR (Project Hourly Rate)'!B:G,6,FALSE),LIST!$A$78)=0,LIST!$A$79,L3818)))))</f>
        <v/>
      </c>
      <c r="I3818" s="42" t="str">
        <f>IF(B3818="","",IF(L3818=LIST!$A$75,"",IF(K3818=LIST!$A$76,LIST!$A$76,IF(L3818=LIST!$A$77,"",IF(L3818=LIST!$A$78,"",IF(L3818=LIST!$A$80,"",IF(L3818=LIST!$A$72,"",IF(L3818=LIST!$A$73,"",IF(L3818=LIST!$A$81,"",IF(L3818=LIST!$A$82,"",IF(L3818=LIST!$A$79,"",IF(K3818=LIST!$A$75,LIST!$A$75,ROUND(J3818*L3818,2)))))))))))))</f>
        <v/>
      </c>
      <c r="J3818" s="43">
        <f>IF(D3818="",0,IF(K3818=LIST!$A$75,0,IF(K3818=LIST!$A$76,0,IF(K3818=LIST!$A$77,0,IF(K3818=LIST!$A$78,0,(MIN(D3818,8)-K3818))))))</f>
        <v>0</v>
      </c>
      <c r="K3818" s="185" t="str">
        <f>IF(D3818="","",IF('CLAIM FORM'!$M$7="",0,IF(L3818=LIST!$A$78,0,IF('CLAIM FORM'!$M$7="R&amp;D",0,IF(E3818="",LIST!$A$75,IF(F3818=LIST!$F$30,0,IFERROR(((VLOOKUP(E3818,'TRAINING CODE'!B:D,3,FALSE)*MIN(D3818,8))),LIST!$A$76)))))))</f>
        <v/>
      </c>
      <c r="L3818" s="183" t="str">
        <f>IF(B3818="","",IF('CLAIM FORM'!$M$7="",LIST!$A$77,IFERROR(VLOOKUP(B3818,'PHR (Project Hourly Rate)'!B:G,6,FALSE),LIST!$A$78)))</f>
        <v/>
      </c>
    </row>
    <row r="3819" spans="1:12" ht="36" customHeight="1">
      <c r="A3819" s="184">
        <v>3817</v>
      </c>
      <c r="B3819" s="46"/>
      <c r="C3819" s="47"/>
      <c r="D3819" s="48"/>
      <c r="E3819" s="49"/>
      <c r="F3819" s="49"/>
      <c r="G3819" s="41" t="str">
        <f>IF(C3819="","",VLOOKUP(WEEKDAY(C3819),LIST!$A$15:$B$21,2,FALSE))</f>
        <v/>
      </c>
      <c r="H3819" s="42" t="str">
        <f>IF(B3819="","",IF(L3819=LIST!$A$80,LIST!$A$78,IF(L3819=LIST!$A$81,LIST!$A$78,IF(L3819=LIST!$A$82,LIST!$A$78,IF(IFERROR(VLOOKUP(B3819,'PHR (Project Hourly Rate)'!B:G,6,FALSE),LIST!$A$78)=0,LIST!$A$79,L3819)))))</f>
        <v/>
      </c>
      <c r="I3819" s="42" t="str">
        <f>IF(B3819="","",IF(L3819=LIST!$A$75,"",IF(K3819=LIST!$A$76,LIST!$A$76,IF(L3819=LIST!$A$77,"",IF(L3819=LIST!$A$78,"",IF(L3819=LIST!$A$80,"",IF(L3819=LIST!$A$72,"",IF(L3819=LIST!$A$73,"",IF(L3819=LIST!$A$81,"",IF(L3819=LIST!$A$82,"",IF(L3819=LIST!$A$79,"",IF(K3819=LIST!$A$75,LIST!$A$75,ROUND(J3819*L3819,2)))))))))))))</f>
        <v/>
      </c>
      <c r="J3819" s="43">
        <f>IF(D3819="",0,IF(K3819=LIST!$A$75,0,IF(K3819=LIST!$A$76,0,IF(K3819=LIST!$A$77,0,IF(K3819=LIST!$A$78,0,(MIN(D3819,8)-K3819))))))</f>
        <v>0</v>
      </c>
      <c r="K3819" s="185" t="str">
        <f>IF(D3819="","",IF('CLAIM FORM'!$M$7="",0,IF(L3819=LIST!$A$78,0,IF('CLAIM FORM'!$M$7="R&amp;D",0,IF(E3819="",LIST!$A$75,IF(F3819=LIST!$F$30,0,IFERROR(((VLOOKUP(E3819,'TRAINING CODE'!B:D,3,FALSE)*MIN(D3819,8))),LIST!$A$76)))))))</f>
        <v/>
      </c>
      <c r="L3819" s="183" t="str">
        <f>IF(B3819="","",IF('CLAIM FORM'!$M$7="",LIST!$A$77,IFERROR(VLOOKUP(B3819,'PHR (Project Hourly Rate)'!B:G,6,FALSE),LIST!$A$78)))</f>
        <v/>
      </c>
    </row>
    <row r="3820" spans="1:12" ht="36" customHeight="1">
      <c r="A3820" s="184">
        <v>3818</v>
      </c>
      <c r="B3820" s="46"/>
      <c r="C3820" s="47"/>
      <c r="D3820" s="48"/>
      <c r="E3820" s="49"/>
      <c r="F3820" s="49"/>
      <c r="G3820" s="41" t="str">
        <f>IF(C3820="","",VLOOKUP(WEEKDAY(C3820),LIST!$A$15:$B$21,2,FALSE))</f>
        <v/>
      </c>
      <c r="H3820" s="42" t="str">
        <f>IF(B3820="","",IF(L3820=LIST!$A$80,LIST!$A$78,IF(L3820=LIST!$A$81,LIST!$A$78,IF(L3820=LIST!$A$82,LIST!$A$78,IF(IFERROR(VLOOKUP(B3820,'PHR (Project Hourly Rate)'!B:G,6,FALSE),LIST!$A$78)=0,LIST!$A$79,L3820)))))</f>
        <v/>
      </c>
      <c r="I3820" s="42" t="str">
        <f>IF(B3820="","",IF(L3820=LIST!$A$75,"",IF(K3820=LIST!$A$76,LIST!$A$76,IF(L3820=LIST!$A$77,"",IF(L3820=LIST!$A$78,"",IF(L3820=LIST!$A$80,"",IF(L3820=LIST!$A$72,"",IF(L3820=LIST!$A$73,"",IF(L3820=LIST!$A$81,"",IF(L3820=LIST!$A$82,"",IF(L3820=LIST!$A$79,"",IF(K3820=LIST!$A$75,LIST!$A$75,ROUND(J3820*L3820,2)))))))))))))</f>
        <v/>
      </c>
      <c r="J3820" s="43">
        <f>IF(D3820="",0,IF(K3820=LIST!$A$75,0,IF(K3820=LIST!$A$76,0,IF(K3820=LIST!$A$77,0,IF(K3820=LIST!$A$78,0,(MIN(D3820,8)-K3820))))))</f>
        <v>0</v>
      </c>
      <c r="K3820" s="185" t="str">
        <f>IF(D3820="","",IF('CLAIM FORM'!$M$7="",0,IF(L3820=LIST!$A$78,0,IF('CLAIM FORM'!$M$7="R&amp;D",0,IF(E3820="",LIST!$A$75,IF(F3820=LIST!$F$30,0,IFERROR(((VLOOKUP(E3820,'TRAINING CODE'!B:D,3,FALSE)*MIN(D3820,8))),LIST!$A$76)))))))</f>
        <v/>
      </c>
      <c r="L3820" s="183" t="str">
        <f>IF(B3820="","",IF('CLAIM FORM'!$M$7="",LIST!$A$77,IFERROR(VLOOKUP(B3820,'PHR (Project Hourly Rate)'!B:G,6,FALSE),LIST!$A$78)))</f>
        <v/>
      </c>
    </row>
    <row r="3821" spans="1:12" ht="36" customHeight="1">
      <c r="A3821" s="184">
        <v>3819</v>
      </c>
      <c r="B3821" s="46"/>
      <c r="C3821" s="47"/>
      <c r="D3821" s="48"/>
      <c r="E3821" s="49"/>
      <c r="F3821" s="49"/>
      <c r="G3821" s="41" t="str">
        <f>IF(C3821="","",VLOOKUP(WEEKDAY(C3821),LIST!$A$15:$B$21,2,FALSE))</f>
        <v/>
      </c>
      <c r="H3821" s="42" t="str">
        <f>IF(B3821="","",IF(L3821=LIST!$A$80,LIST!$A$78,IF(L3821=LIST!$A$81,LIST!$A$78,IF(L3821=LIST!$A$82,LIST!$A$78,IF(IFERROR(VLOOKUP(B3821,'PHR (Project Hourly Rate)'!B:G,6,FALSE),LIST!$A$78)=0,LIST!$A$79,L3821)))))</f>
        <v/>
      </c>
      <c r="I3821" s="42" t="str">
        <f>IF(B3821="","",IF(L3821=LIST!$A$75,"",IF(K3821=LIST!$A$76,LIST!$A$76,IF(L3821=LIST!$A$77,"",IF(L3821=LIST!$A$78,"",IF(L3821=LIST!$A$80,"",IF(L3821=LIST!$A$72,"",IF(L3821=LIST!$A$73,"",IF(L3821=LIST!$A$81,"",IF(L3821=LIST!$A$82,"",IF(L3821=LIST!$A$79,"",IF(K3821=LIST!$A$75,LIST!$A$75,ROUND(J3821*L3821,2)))))))))))))</f>
        <v/>
      </c>
      <c r="J3821" s="43">
        <f>IF(D3821="",0,IF(K3821=LIST!$A$75,0,IF(K3821=LIST!$A$76,0,IF(K3821=LIST!$A$77,0,IF(K3821=LIST!$A$78,0,(MIN(D3821,8)-K3821))))))</f>
        <v>0</v>
      </c>
      <c r="K3821" s="185" t="str">
        <f>IF(D3821="","",IF('CLAIM FORM'!$M$7="",0,IF(L3821=LIST!$A$78,0,IF('CLAIM FORM'!$M$7="R&amp;D",0,IF(E3821="",LIST!$A$75,IF(F3821=LIST!$F$30,0,IFERROR(((VLOOKUP(E3821,'TRAINING CODE'!B:D,3,FALSE)*MIN(D3821,8))),LIST!$A$76)))))))</f>
        <v/>
      </c>
      <c r="L3821" s="183" t="str">
        <f>IF(B3821="","",IF('CLAIM FORM'!$M$7="",LIST!$A$77,IFERROR(VLOOKUP(B3821,'PHR (Project Hourly Rate)'!B:G,6,FALSE),LIST!$A$78)))</f>
        <v/>
      </c>
    </row>
    <row r="3822" spans="1:12" ht="36" customHeight="1">
      <c r="A3822" s="184">
        <v>3820</v>
      </c>
      <c r="B3822" s="46"/>
      <c r="C3822" s="47"/>
      <c r="D3822" s="48"/>
      <c r="E3822" s="49"/>
      <c r="F3822" s="49"/>
      <c r="G3822" s="41" t="str">
        <f>IF(C3822="","",VLOOKUP(WEEKDAY(C3822),LIST!$A$15:$B$21,2,FALSE))</f>
        <v/>
      </c>
      <c r="H3822" s="42" t="str">
        <f>IF(B3822="","",IF(L3822=LIST!$A$80,LIST!$A$78,IF(L3822=LIST!$A$81,LIST!$A$78,IF(L3822=LIST!$A$82,LIST!$A$78,IF(IFERROR(VLOOKUP(B3822,'PHR (Project Hourly Rate)'!B:G,6,FALSE),LIST!$A$78)=0,LIST!$A$79,L3822)))))</f>
        <v/>
      </c>
      <c r="I3822" s="42" t="str">
        <f>IF(B3822="","",IF(L3822=LIST!$A$75,"",IF(K3822=LIST!$A$76,LIST!$A$76,IF(L3822=LIST!$A$77,"",IF(L3822=LIST!$A$78,"",IF(L3822=LIST!$A$80,"",IF(L3822=LIST!$A$72,"",IF(L3822=LIST!$A$73,"",IF(L3822=LIST!$A$81,"",IF(L3822=LIST!$A$82,"",IF(L3822=LIST!$A$79,"",IF(K3822=LIST!$A$75,LIST!$A$75,ROUND(J3822*L3822,2)))))))))))))</f>
        <v/>
      </c>
      <c r="J3822" s="43">
        <f>IF(D3822="",0,IF(K3822=LIST!$A$75,0,IF(K3822=LIST!$A$76,0,IF(K3822=LIST!$A$77,0,IF(K3822=LIST!$A$78,0,(MIN(D3822,8)-K3822))))))</f>
        <v>0</v>
      </c>
      <c r="K3822" s="185" t="str">
        <f>IF(D3822="","",IF('CLAIM FORM'!$M$7="",0,IF(L3822=LIST!$A$78,0,IF('CLAIM FORM'!$M$7="R&amp;D",0,IF(E3822="",LIST!$A$75,IF(F3822=LIST!$F$30,0,IFERROR(((VLOOKUP(E3822,'TRAINING CODE'!B:D,3,FALSE)*MIN(D3822,8))),LIST!$A$76)))))))</f>
        <v/>
      </c>
      <c r="L3822" s="183" t="str">
        <f>IF(B3822="","",IF('CLAIM FORM'!$M$7="",LIST!$A$77,IFERROR(VLOOKUP(B3822,'PHR (Project Hourly Rate)'!B:G,6,FALSE),LIST!$A$78)))</f>
        <v/>
      </c>
    </row>
    <row r="3823" spans="1:12" ht="36" customHeight="1">
      <c r="A3823" s="184">
        <v>3821</v>
      </c>
      <c r="B3823" s="46"/>
      <c r="C3823" s="47"/>
      <c r="D3823" s="48"/>
      <c r="E3823" s="49"/>
      <c r="F3823" s="49"/>
      <c r="G3823" s="41" t="str">
        <f>IF(C3823="","",VLOOKUP(WEEKDAY(C3823),LIST!$A$15:$B$21,2,FALSE))</f>
        <v/>
      </c>
      <c r="H3823" s="42" t="str">
        <f>IF(B3823="","",IF(L3823=LIST!$A$80,LIST!$A$78,IF(L3823=LIST!$A$81,LIST!$A$78,IF(L3823=LIST!$A$82,LIST!$A$78,IF(IFERROR(VLOOKUP(B3823,'PHR (Project Hourly Rate)'!B:G,6,FALSE),LIST!$A$78)=0,LIST!$A$79,L3823)))))</f>
        <v/>
      </c>
      <c r="I3823" s="42" t="str">
        <f>IF(B3823="","",IF(L3823=LIST!$A$75,"",IF(K3823=LIST!$A$76,LIST!$A$76,IF(L3823=LIST!$A$77,"",IF(L3823=LIST!$A$78,"",IF(L3823=LIST!$A$80,"",IF(L3823=LIST!$A$72,"",IF(L3823=LIST!$A$73,"",IF(L3823=LIST!$A$81,"",IF(L3823=LIST!$A$82,"",IF(L3823=LIST!$A$79,"",IF(K3823=LIST!$A$75,LIST!$A$75,ROUND(J3823*L3823,2)))))))))))))</f>
        <v/>
      </c>
      <c r="J3823" s="43">
        <f>IF(D3823="",0,IF(K3823=LIST!$A$75,0,IF(K3823=LIST!$A$76,0,IF(K3823=LIST!$A$77,0,IF(K3823=LIST!$A$78,0,(MIN(D3823,8)-K3823))))))</f>
        <v>0</v>
      </c>
      <c r="K3823" s="185" t="str">
        <f>IF(D3823="","",IF('CLAIM FORM'!$M$7="",0,IF(L3823=LIST!$A$78,0,IF('CLAIM FORM'!$M$7="R&amp;D",0,IF(E3823="",LIST!$A$75,IF(F3823=LIST!$F$30,0,IFERROR(((VLOOKUP(E3823,'TRAINING CODE'!B:D,3,FALSE)*MIN(D3823,8))),LIST!$A$76)))))))</f>
        <v/>
      </c>
      <c r="L3823" s="183" t="str">
        <f>IF(B3823="","",IF('CLAIM FORM'!$M$7="",LIST!$A$77,IFERROR(VLOOKUP(B3823,'PHR (Project Hourly Rate)'!B:G,6,FALSE),LIST!$A$78)))</f>
        <v/>
      </c>
    </row>
    <row r="3824" spans="1:12" ht="36" customHeight="1">
      <c r="A3824" s="184">
        <v>3822</v>
      </c>
      <c r="B3824" s="46"/>
      <c r="C3824" s="47"/>
      <c r="D3824" s="48"/>
      <c r="E3824" s="49"/>
      <c r="F3824" s="49"/>
      <c r="G3824" s="41" t="str">
        <f>IF(C3824="","",VLOOKUP(WEEKDAY(C3824),LIST!$A$15:$B$21,2,FALSE))</f>
        <v/>
      </c>
      <c r="H3824" s="42" t="str">
        <f>IF(B3824="","",IF(L3824=LIST!$A$80,LIST!$A$78,IF(L3824=LIST!$A$81,LIST!$A$78,IF(L3824=LIST!$A$82,LIST!$A$78,IF(IFERROR(VLOOKUP(B3824,'PHR (Project Hourly Rate)'!B:G,6,FALSE),LIST!$A$78)=0,LIST!$A$79,L3824)))))</f>
        <v/>
      </c>
      <c r="I3824" s="42" t="str">
        <f>IF(B3824="","",IF(L3824=LIST!$A$75,"",IF(K3824=LIST!$A$76,LIST!$A$76,IF(L3824=LIST!$A$77,"",IF(L3824=LIST!$A$78,"",IF(L3824=LIST!$A$80,"",IF(L3824=LIST!$A$72,"",IF(L3824=LIST!$A$73,"",IF(L3824=LIST!$A$81,"",IF(L3824=LIST!$A$82,"",IF(L3824=LIST!$A$79,"",IF(K3824=LIST!$A$75,LIST!$A$75,ROUND(J3824*L3824,2)))))))))))))</f>
        <v/>
      </c>
      <c r="J3824" s="43">
        <f>IF(D3824="",0,IF(K3824=LIST!$A$75,0,IF(K3824=LIST!$A$76,0,IF(K3824=LIST!$A$77,0,IF(K3824=LIST!$A$78,0,(MIN(D3824,8)-K3824))))))</f>
        <v>0</v>
      </c>
      <c r="K3824" s="185" t="str">
        <f>IF(D3824="","",IF('CLAIM FORM'!$M$7="",0,IF(L3824=LIST!$A$78,0,IF('CLAIM FORM'!$M$7="R&amp;D",0,IF(E3824="",LIST!$A$75,IF(F3824=LIST!$F$30,0,IFERROR(((VLOOKUP(E3824,'TRAINING CODE'!B:D,3,FALSE)*MIN(D3824,8))),LIST!$A$76)))))))</f>
        <v/>
      </c>
      <c r="L3824" s="183" t="str">
        <f>IF(B3824="","",IF('CLAIM FORM'!$M$7="",LIST!$A$77,IFERROR(VLOOKUP(B3824,'PHR (Project Hourly Rate)'!B:G,6,FALSE),LIST!$A$78)))</f>
        <v/>
      </c>
    </row>
    <row r="3825" spans="1:12" ht="36" customHeight="1">
      <c r="A3825" s="184">
        <v>3823</v>
      </c>
      <c r="B3825" s="46"/>
      <c r="C3825" s="47"/>
      <c r="D3825" s="48"/>
      <c r="E3825" s="49"/>
      <c r="F3825" s="49"/>
      <c r="G3825" s="41" t="str">
        <f>IF(C3825="","",VLOOKUP(WEEKDAY(C3825),LIST!$A$15:$B$21,2,FALSE))</f>
        <v/>
      </c>
      <c r="H3825" s="42" t="str">
        <f>IF(B3825="","",IF(L3825=LIST!$A$80,LIST!$A$78,IF(L3825=LIST!$A$81,LIST!$A$78,IF(L3825=LIST!$A$82,LIST!$A$78,IF(IFERROR(VLOOKUP(B3825,'PHR (Project Hourly Rate)'!B:G,6,FALSE),LIST!$A$78)=0,LIST!$A$79,L3825)))))</f>
        <v/>
      </c>
      <c r="I3825" s="42" t="str">
        <f>IF(B3825="","",IF(L3825=LIST!$A$75,"",IF(K3825=LIST!$A$76,LIST!$A$76,IF(L3825=LIST!$A$77,"",IF(L3825=LIST!$A$78,"",IF(L3825=LIST!$A$80,"",IF(L3825=LIST!$A$72,"",IF(L3825=LIST!$A$73,"",IF(L3825=LIST!$A$81,"",IF(L3825=LIST!$A$82,"",IF(L3825=LIST!$A$79,"",IF(K3825=LIST!$A$75,LIST!$A$75,ROUND(J3825*L3825,2)))))))))))))</f>
        <v/>
      </c>
      <c r="J3825" s="43">
        <f>IF(D3825="",0,IF(K3825=LIST!$A$75,0,IF(K3825=LIST!$A$76,0,IF(K3825=LIST!$A$77,0,IF(K3825=LIST!$A$78,0,(MIN(D3825,8)-K3825))))))</f>
        <v>0</v>
      </c>
      <c r="K3825" s="185" t="str">
        <f>IF(D3825="","",IF('CLAIM FORM'!$M$7="",0,IF(L3825=LIST!$A$78,0,IF('CLAIM FORM'!$M$7="R&amp;D",0,IF(E3825="",LIST!$A$75,IF(F3825=LIST!$F$30,0,IFERROR(((VLOOKUP(E3825,'TRAINING CODE'!B:D,3,FALSE)*MIN(D3825,8))),LIST!$A$76)))))))</f>
        <v/>
      </c>
      <c r="L3825" s="183" t="str">
        <f>IF(B3825="","",IF('CLAIM FORM'!$M$7="",LIST!$A$77,IFERROR(VLOOKUP(B3825,'PHR (Project Hourly Rate)'!B:G,6,FALSE),LIST!$A$78)))</f>
        <v/>
      </c>
    </row>
    <row r="3826" spans="1:12" ht="36" customHeight="1">
      <c r="A3826" s="184">
        <v>3824</v>
      </c>
      <c r="B3826" s="46"/>
      <c r="C3826" s="47"/>
      <c r="D3826" s="48"/>
      <c r="E3826" s="49"/>
      <c r="F3826" s="49"/>
      <c r="G3826" s="41" t="str">
        <f>IF(C3826="","",VLOOKUP(WEEKDAY(C3826),LIST!$A$15:$B$21,2,FALSE))</f>
        <v/>
      </c>
      <c r="H3826" s="42" t="str">
        <f>IF(B3826="","",IF(L3826=LIST!$A$80,LIST!$A$78,IF(L3826=LIST!$A$81,LIST!$A$78,IF(L3826=LIST!$A$82,LIST!$A$78,IF(IFERROR(VLOOKUP(B3826,'PHR (Project Hourly Rate)'!B:G,6,FALSE),LIST!$A$78)=0,LIST!$A$79,L3826)))))</f>
        <v/>
      </c>
      <c r="I3826" s="42" t="str">
        <f>IF(B3826="","",IF(L3826=LIST!$A$75,"",IF(K3826=LIST!$A$76,LIST!$A$76,IF(L3826=LIST!$A$77,"",IF(L3826=LIST!$A$78,"",IF(L3826=LIST!$A$80,"",IF(L3826=LIST!$A$72,"",IF(L3826=LIST!$A$73,"",IF(L3826=LIST!$A$81,"",IF(L3826=LIST!$A$82,"",IF(L3826=LIST!$A$79,"",IF(K3826=LIST!$A$75,LIST!$A$75,ROUND(J3826*L3826,2)))))))))))))</f>
        <v/>
      </c>
      <c r="J3826" s="43">
        <f>IF(D3826="",0,IF(K3826=LIST!$A$75,0,IF(K3826=LIST!$A$76,0,IF(K3826=LIST!$A$77,0,IF(K3826=LIST!$A$78,0,(MIN(D3826,8)-K3826))))))</f>
        <v>0</v>
      </c>
      <c r="K3826" s="185" t="str">
        <f>IF(D3826="","",IF('CLAIM FORM'!$M$7="",0,IF(L3826=LIST!$A$78,0,IF('CLAIM FORM'!$M$7="R&amp;D",0,IF(E3826="",LIST!$A$75,IF(F3826=LIST!$F$30,0,IFERROR(((VLOOKUP(E3826,'TRAINING CODE'!B:D,3,FALSE)*MIN(D3826,8))),LIST!$A$76)))))))</f>
        <v/>
      </c>
      <c r="L3826" s="183" t="str">
        <f>IF(B3826="","",IF('CLAIM FORM'!$M$7="",LIST!$A$77,IFERROR(VLOOKUP(B3826,'PHR (Project Hourly Rate)'!B:G,6,FALSE),LIST!$A$78)))</f>
        <v/>
      </c>
    </row>
    <row r="3827" spans="1:12" ht="36" customHeight="1">
      <c r="A3827" s="184">
        <v>3825</v>
      </c>
      <c r="B3827" s="46"/>
      <c r="C3827" s="47"/>
      <c r="D3827" s="48"/>
      <c r="E3827" s="49"/>
      <c r="F3827" s="49"/>
      <c r="G3827" s="41" t="str">
        <f>IF(C3827="","",VLOOKUP(WEEKDAY(C3827),LIST!$A$15:$B$21,2,FALSE))</f>
        <v/>
      </c>
      <c r="H3827" s="42" t="str">
        <f>IF(B3827="","",IF(L3827=LIST!$A$80,LIST!$A$78,IF(L3827=LIST!$A$81,LIST!$A$78,IF(L3827=LIST!$A$82,LIST!$A$78,IF(IFERROR(VLOOKUP(B3827,'PHR (Project Hourly Rate)'!B:G,6,FALSE),LIST!$A$78)=0,LIST!$A$79,L3827)))))</f>
        <v/>
      </c>
      <c r="I3827" s="42" t="str">
        <f>IF(B3827="","",IF(L3827=LIST!$A$75,"",IF(K3827=LIST!$A$76,LIST!$A$76,IF(L3827=LIST!$A$77,"",IF(L3827=LIST!$A$78,"",IF(L3827=LIST!$A$80,"",IF(L3827=LIST!$A$72,"",IF(L3827=LIST!$A$73,"",IF(L3827=LIST!$A$81,"",IF(L3827=LIST!$A$82,"",IF(L3827=LIST!$A$79,"",IF(K3827=LIST!$A$75,LIST!$A$75,ROUND(J3827*L3827,2)))))))))))))</f>
        <v/>
      </c>
      <c r="J3827" s="43">
        <f>IF(D3827="",0,IF(K3827=LIST!$A$75,0,IF(K3827=LIST!$A$76,0,IF(K3827=LIST!$A$77,0,IF(K3827=LIST!$A$78,0,(MIN(D3827,8)-K3827))))))</f>
        <v>0</v>
      </c>
      <c r="K3827" s="185" t="str">
        <f>IF(D3827="","",IF('CLAIM FORM'!$M$7="",0,IF(L3827=LIST!$A$78,0,IF('CLAIM FORM'!$M$7="R&amp;D",0,IF(E3827="",LIST!$A$75,IF(F3827=LIST!$F$30,0,IFERROR(((VLOOKUP(E3827,'TRAINING CODE'!B:D,3,FALSE)*MIN(D3827,8))),LIST!$A$76)))))))</f>
        <v/>
      </c>
      <c r="L3827" s="183" t="str">
        <f>IF(B3827="","",IF('CLAIM FORM'!$M$7="",LIST!$A$77,IFERROR(VLOOKUP(B3827,'PHR (Project Hourly Rate)'!B:G,6,FALSE),LIST!$A$78)))</f>
        <v/>
      </c>
    </row>
    <row r="3828" spans="1:12" ht="36" customHeight="1">
      <c r="A3828" s="184">
        <v>3826</v>
      </c>
      <c r="B3828" s="46"/>
      <c r="C3828" s="47"/>
      <c r="D3828" s="48"/>
      <c r="E3828" s="49"/>
      <c r="F3828" s="49"/>
      <c r="G3828" s="41" t="str">
        <f>IF(C3828="","",VLOOKUP(WEEKDAY(C3828),LIST!$A$15:$B$21,2,FALSE))</f>
        <v/>
      </c>
      <c r="H3828" s="42" t="str">
        <f>IF(B3828="","",IF(L3828=LIST!$A$80,LIST!$A$78,IF(L3828=LIST!$A$81,LIST!$A$78,IF(L3828=LIST!$A$82,LIST!$A$78,IF(IFERROR(VLOOKUP(B3828,'PHR (Project Hourly Rate)'!B:G,6,FALSE),LIST!$A$78)=0,LIST!$A$79,L3828)))))</f>
        <v/>
      </c>
      <c r="I3828" s="42" t="str">
        <f>IF(B3828="","",IF(L3828=LIST!$A$75,"",IF(K3828=LIST!$A$76,LIST!$A$76,IF(L3828=LIST!$A$77,"",IF(L3828=LIST!$A$78,"",IF(L3828=LIST!$A$80,"",IF(L3828=LIST!$A$72,"",IF(L3828=LIST!$A$73,"",IF(L3828=LIST!$A$81,"",IF(L3828=LIST!$A$82,"",IF(L3828=LIST!$A$79,"",IF(K3828=LIST!$A$75,LIST!$A$75,ROUND(J3828*L3828,2)))))))))))))</f>
        <v/>
      </c>
      <c r="J3828" s="43">
        <f>IF(D3828="",0,IF(K3828=LIST!$A$75,0,IF(K3828=LIST!$A$76,0,IF(K3828=LIST!$A$77,0,IF(K3828=LIST!$A$78,0,(MIN(D3828,8)-K3828))))))</f>
        <v>0</v>
      </c>
      <c r="K3828" s="185" t="str">
        <f>IF(D3828="","",IF('CLAIM FORM'!$M$7="",0,IF(L3828=LIST!$A$78,0,IF('CLAIM FORM'!$M$7="R&amp;D",0,IF(E3828="",LIST!$A$75,IF(F3828=LIST!$F$30,0,IFERROR(((VLOOKUP(E3828,'TRAINING CODE'!B:D,3,FALSE)*MIN(D3828,8))),LIST!$A$76)))))))</f>
        <v/>
      </c>
      <c r="L3828" s="183" t="str">
        <f>IF(B3828="","",IF('CLAIM FORM'!$M$7="",LIST!$A$77,IFERROR(VLOOKUP(B3828,'PHR (Project Hourly Rate)'!B:G,6,FALSE),LIST!$A$78)))</f>
        <v/>
      </c>
    </row>
    <row r="3829" spans="1:12" ht="36" customHeight="1">
      <c r="A3829" s="184">
        <v>3827</v>
      </c>
      <c r="B3829" s="46"/>
      <c r="C3829" s="47"/>
      <c r="D3829" s="48"/>
      <c r="E3829" s="49"/>
      <c r="F3829" s="49"/>
      <c r="G3829" s="41" t="str">
        <f>IF(C3829="","",VLOOKUP(WEEKDAY(C3829),LIST!$A$15:$B$21,2,FALSE))</f>
        <v/>
      </c>
      <c r="H3829" s="42" t="str">
        <f>IF(B3829="","",IF(L3829=LIST!$A$80,LIST!$A$78,IF(L3829=LIST!$A$81,LIST!$A$78,IF(L3829=LIST!$A$82,LIST!$A$78,IF(IFERROR(VLOOKUP(B3829,'PHR (Project Hourly Rate)'!B:G,6,FALSE),LIST!$A$78)=0,LIST!$A$79,L3829)))))</f>
        <v/>
      </c>
      <c r="I3829" s="42" t="str">
        <f>IF(B3829="","",IF(L3829=LIST!$A$75,"",IF(K3829=LIST!$A$76,LIST!$A$76,IF(L3829=LIST!$A$77,"",IF(L3829=LIST!$A$78,"",IF(L3829=LIST!$A$80,"",IF(L3829=LIST!$A$72,"",IF(L3829=LIST!$A$73,"",IF(L3829=LIST!$A$81,"",IF(L3829=LIST!$A$82,"",IF(L3829=LIST!$A$79,"",IF(K3829=LIST!$A$75,LIST!$A$75,ROUND(J3829*L3829,2)))))))))))))</f>
        <v/>
      </c>
      <c r="J3829" s="43">
        <f>IF(D3829="",0,IF(K3829=LIST!$A$75,0,IF(K3829=LIST!$A$76,0,IF(K3829=LIST!$A$77,0,IF(K3829=LIST!$A$78,0,(MIN(D3829,8)-K3829))))))</f>
        <v>0</v>
      </c>
      <c r="K3829" s="185" t="str">
        <f>IF(D3829="","",IF('CLAIM FORM'!$M$7="",0,IF(L3829=LIST!$A$78,0,IF('CLAIM FORM'!$M$7="R&amp;D",0,IF(E3829="",LIST!$A$75,IF(F3829=LIST!$F$30,0,IFERROR(((VLOOKUP(E3829,'TRAINING CODE'!B:D,3,FALSE)*MIN(D3829,8))),LIST!$A$76)))))))</f>
        <v/>
      </c>
      <c r="L3829" s="183" t="str">
        <f>IF(B3829="","",IF('CLAIM FORM'!$M$7="",LIST!$A$77,IFERROR(VLOOKUP(B3829,'PHR (Project Hourly Rate)'!B:G,6,FALSE),LIST!$A$78)))</f>
        <v/>
      </c>
    </row>
    <row r="3830" spans="1:12" ht="36" customHeight="1">
      <c r="A3830" s="184">
        <v>3828</v>
      </c>
      <c r="B3830" s="46"/>
      <c r="C3830" s="47"/>
      <c r="D3830" s="48"/>
      <c r="E3830" s="49"/>
      <c r="F3830" s="49"/>
      <c r="G3830" s="41" t="str">
        <f>IF(C3830="","",VLOOKUP(WEEKDAY(C3830),LIST!$A$15:$B$21,2,FALSE))</f>
        <v/>
      </c>
      <c r="H3830" s="42" t="str">
        <f>IF(B3830="","",IF(L3830=LIST!$A$80,LIST!$A$78,IF(L3830=LIST!$A$81,LIST!$A$78,IF(L3830=LIST!$A$82,LIST!$A$78,IF(IFERROR(VLOOKUP(B3830,'PHR (Project Hourly Rate)'!B:G,6,FALSE),LIST!$A$78)=0,LIST!$A$79,L3830)))))</f>
        <v/>
      </c>
      <c r="I3830" s="42" t="str">
        <f>IF(B3830="","",IF(L3830=LIST!$A$75,"",IF(K3830=LIST!$A$76,LIST!$A$76,IF(L3830=LIST!$A$77,"",IF(L3830=LIST!$A$78,"",IF(L3830=LIST!$A$80,"",IF(L3830=LIST!$A$72,"",IF(L3830=LIST!$A$73,"",IF(L3830=LIST!$A$81,"",IF(L3830=LIST!$A$82,"",IF(L3830=LIST!$A$79,"",IF(K3830=LIST!$A$75,LIST!$A$75,ROUND(J3830*L3830,2)))))))))))))</f>
        <v/>
      </c>
      <c r="J3830" s="43">
        <f>IF(D3830="",0,IF(K3830=LIST!$A$75,0,IF(K3830=LIST!$A$76,0,IF(K3830=LIST!$A$77,0,IF(K3830=LIST!$A$78,0,(MIN(D3830,8)-K3830))))))</f>
        <v>0</v>
      </c>
      <c r="K3830" s="185" t="str">
        <f>IF(D3830="","",IF('CLAIM FORM'!$M$7="",0,IF(L3830=LIST!$A$78,0,IF('CLAIM FORM'!$M$7="R&amp;D",0,IF(E3830="",LIST!$A$75,IF(F3830=LIST!$F$30,0,IFERROR(((VLOOKUP(E3830,'TRAINING CODE'!B:D,3,FALSE)*MIN(D3830,8))),LIST!$A$76)))))))</f>
        <v/>
      </c>
      <c r="L3830" s="183" t="str">
        <f>IF(B3830="","",IF('CLAIM FORM'!$M$7="",LIST!$A$77,IFERROR(VLOOKUP(B3830,'PHR (Project Hourly Rate)'!B:G,6,FALSE),LIST!$A$78)))</f>
        <v/>
      </c>
    </row>
    <row r="3831" spans="1:12" ht="36" customHeight="1">
      <c r="A3831" s="184">
        <v>3829</v>
      </c>
      <c r="B3831" s="46"/>
      <c r="C3831" s="47"/>
      <c r="D3831" s="48"/>
      <c r="E3831" s="49"/>
      <c r="F3831" s="49"/>
      <c r="G3831" s="41" t="str">
        <f>IF(C3831="","",VLOOKUP(WEEKDAY(C3831),LIST!$A$15:$B$21,2,FALSE))</f>
        <v/>
      </c>
      <c r="H3831" s="42" t="str">
        <f>IF(B3831="","",IF(L3831=LIST!$A$80,LIST!$A$78,IF(L3831=LIST!$A$81,LIST!$A$78,IF(L3831=LIST!$A$82,LIST!$A$78,IF(IFERROR(VLOOKUP(B3831,'PHR (Project Hourly Rate)'!B:G,6,FALSE),LIST!$A$78)=0,LIST!$A$79,L3831)))))</f>
        <v/>
      </c>
      <c r="I3831" s="42" t="str">
        <f>IF(B3831="","",IF(L3831=LIST!$A$75,"",IF(K3831=LIST!$A$76,LIST!$A$76,IF(L3831=LIST!$A$77,"",IF(L3831=LIST!$A$78,"",IF(L3831=LIST!$A$80,"",IF(L3831=LIST!$A$72,"",IF(L3831=LIST!$A$73,"",IF(L3831=LIST!$A$81,"",IF(L3831=LIST!$A$82,"",IF(L3831=LIST!$A$79,"",IF(K3831=LIST!$A$75,LIST!$A$75,ROUND(J3831*L3831,2)))))))))))))</f>
        <v/>
      </c>
      <c r="J3831" s="43">
        <f>IF(D3831="",0,IF(K3831=LIST!$A$75,0,IF(K3831=LIST!$A$76,0,IF(K3831=LIST!$A$77,0,IF(K3831=LIST!$A$78,0,(MIN(D3831,8)-K3831))))))</f>
        <v>0</v>
      </c>
      <c r="K3831" s="185" t="str">
        <f>IF(D3831="","",IF('CLAIM FORM'!$M$7="",0,IF(L3831=LIST!$A$78,0,IF('CLAIM FORM'!$M$7="R&amp;D",0,IF(E3831="",LIST!$A$75,IF(F3831=LIST!$F$30,0,IFERROR(((VLOOKUP(E3831,'TRAINING CODE'!B:D,3,FALSE)*MIN(D3831,8))),LIST!$A$76)))))))</f>
        <v/>
      </c>
      <c r="L3831" s="183" t="str">
        <f>IF(B3831="","",IF('CLAIM FORM'!$M$7="",LIST!$A$77,IFERROR(VLOOKUP(B3831,'PHR (Project Hourly Rate)'!B:G,6,FALSE),LIST!$A$78)))</f>
        <v/>
      </c>
    </row>
    <row r="3832" spans="1:12" ht="36" customHeight="1">
      <c r="A3832" s="184">
        <v>3830</v>
      </c>
      <c r="B3832" s="46"/>
      <c r="C3832" s="47"/>
      <c r="D3832" s="48"/>
      <c r="E3832" s="49"/>
      <c r="F3832" s="49"/>
      <c r="G3832" s="41" t="str">
        <f>IF(C3832="","",VLOOKUP(WEEKDAY(C3832),LIST!$A$15:$B$21,2,FALSE))</f>
        <v/>
      </c>
      <c r="H3832" s="42" t="str">
        <f>IF(B3832="","",IF(L3832=LIST!$A$80,LIST!$A$78,IF(L3832=LIST!$A$81,LIST!$A$78,IF(L3832=LIST!$A$82,LIST!$A$78,IF(IFERROR(VLOOKUP(B3832,'PHR (Project Hourly Rate)'!B:G,6,FALSE),LIST!$A$78)=0,LIST!$A$79,L3832)))))</f>
        <v/>
      </c>
      <c r="I3832" s="42" t="str">
        <f>IF(B3832="","",IF(L3832=LIST!$A$75,"",IF(K3832=LIST!$A$76,LIST!$A$76,IF(L3832=LIST!$A$77,"",IF(L3832=LIST!$A$78,"",IF(L3832=LIST!$A$80,"",IF(L3832=LIST!$A$72,"",IF(L3832=LIST!$A$73,"",IF(L3832=LIST!$A$81,"",IF(L3832=LIST!$A$82,"",IF(L3832=LIST!$A$79,"",IF(K3832=LIST!$A$75,LIST!$A$75,ROUND(J3832*L3832,2)))))))))))))</f>
        <v/>
      </c>
      <c r="J3832" s="43">
        <f>IF(D3832="",0,IF(K3832=LIST!$A$75,0,IF(K3832=LIST!$A$76,0,IF(K3832=LIST!$A$77,0,IF(K3832=LIST!$A$78,0,(MIN(D3832,8)-K3832))))))</f>
        <v>0</v>
      </c>
      <c r="K3832" s="185" t="str">
        <f>IF(D3832="","",IF('CLAIM FORM'!$M$7="",0,IF(L3832=LIST!$A$78,0,IF('CLAIM FORM'!$M$7="R&amp;D",0,IF(E3832="",LIST!$A$75,IF(F3832=LIST!$F$30,0,IFERROR(((VLOOKUP(E3832,'TRAINING CODE'!B:D,3,FALSE)*MIN(D3832,8))),LIST!$A$76)))))))</f>
        <v/>
      </c>
      <c r="L3832" s="183" t="str">
        <f>IF(B3832="","",IF('CLAIM FORM'!$M$7="",LIST!$A$77,IFERROR(VLOOKUP(B3832,'PHR (Project Hourly Rate)'!B:G,6,FALSE),LIST!$A$78)))</f>
        <v/>
      </c>
    </row>
    <row r="3833" spans="1:12" ht="36" customHeight="1">
      <c r="A3833" s="184">
        <v>3831</v>
      </c>
      <c r="B3833" s="46"/>
      <c r="C3833" s="47"/>
      <c r="D3833" s="48"/>
      <c r="E3833" s="49"/>
      <c r="F3833" s="49"/>
      <c r="G3833" s="41" t="str">
        <f>IF(C3833="","",VLOOKUP(WEEKDAY(C3833),LIST!$A$15:$B$21,2,FALSE))</f>
        <v/>
      </c>
      <c r="H3833" s="42" t="str">
        <f>IF(B3833="","",IF(L3833=LIST!$A$80,LIST!$A$78,IF(L3833=LIST!$A$81,LIST!$A$78,IF(L3833=LIST!$A$82,LIST!$A$78,IF(IFERROR(VLOOKUP(B3833,'PHR (Project Hourly Rate)'!B:G,6,FALSE),LIST!$A$78)=0,LIST!$A$79,L3833)))))</f>
        <v/>
      </c>
      <c r="I3833" s="42" t="str">
        <f>IF(B3833="","",IF(L3833=LIST!$A$75,"",IF(K3833=LIST!$A$76,LIST!$A$76,IF(L3833=LIST!$A$77,"",IF(L3833=LIST!$A$78,"",IF(L3833=LIST!$A$80,"",IF(L3833=LIST!$A$72,"",IF(L3833=LIST!$A$73,"",IF(L3833=LIST!$A$81,"",IF(L3833=LIST!$A$82,"",IF(L3833=LIST!$A$79,"",IF(K3833=LIST!$A$75,LIST!$A$75,ROUND(J3833*L3833,2)))))))))))))</f>
        <v/>
      </c>
      <c r="J3833" s="43">
        <f>IF(D3833="",0,IF(K3833=LIST!$A$75,0,IF(K3833=LIST!$A$76,0,IF(K3833=LIST!$A$77,0,IF(K3833=LIST!$A$78,0,(MIN(D3833,8)-K3833))))))</f>
        <v>0</v>
      </c>
      <c r="K3833" s="185" t="str">
        <f>IF(D3833="","",IF('CLAIM FORM'!$M$7="",0,IF(L3833=LIST!$A$78,0,IF('CLAIM FORM'!$M$7="R&amp;D",0,IF(E3833="",LIST!$A$75,IF(F3833=LIST!$F$30,0,IFERROR(((VLOOKUP(E3833,'TRAINING CODE'!B:D,3,FALSE)*MIN(D3833,8))),LIST!$A$76)))))))</f>
        <v/>
      </c>
      <c r="L3833" s="183" t="str">
        <f>IF(B3833="","",IF('CLAIM FORM'!$M$7="",LIST!$A$77,IFERROR(VLOOKUP(B3833,'PHR (Project Hourly Rate)'!B:G,6,FALSE),LIST!$A$78)))</f>
        <v/>
      </c>
    </row>
    <row r="3834" spans="1:12" ht="36" customHeight="1">
      <c r="A3834" s="184">
        <v>3832</v>
      </c>
      <c r="B3834" s="46"/>
      <c r="C3834" s="47"/>
      <c r="D3834" s="48"/>
      <c r="E3834" s="49"/>
      <c r="F3834" s="49"/>
      <c r="G3834" s="41" t="str">
        <f>IF(C3834="","",VLOOKUP(WEEKDAY(C3834),LIST!$A$15:$B$21,2,FALSE))</f>
        <v/>
      </c>
      <c r="H3834" s="42" t="str">
        <f>IF(B3834="","",IF(L3834=LIST!$A$80,LIST!$A$78,IF(L3834=LIST!$A$81,LIST!$A$78,IF(L3834=LIST!$A$82,LIST!$A$78,IF(IFERROR(VLOOKUP(B3834,'PHR (Project Hourly Rate)'!B:G,6,FALSE),LIST!$A$78)=0,LIST!$A$79,L3834)))))</f>
        <v/>
      </c>
      <c r="I3834" s="42" t="str">
        <f>IF(B3834="","",IF(L3834=LIST!$A$75,"",IF(K3834=LIST!$A$76,LIST!$A$76,IF(L3834=LIST!$A$77,"",IF(L3834=LIST!$A$78,"",IF(L3834=LIST!$A$80,"",IF(L3834=LIST!$A$72,"",IF(L3834=LIST!$A$73,"",IF(L3834=LIST!$A$81,"",IF(L3834=LIST!$A$82,"",IF(L3834=LIST!$A$79,"",IF(K3834=LIST!$A$75,LIST!$A$75,ROUND(J3834*L3834,2)))))))))))))</f>
        <v/>
      </c>
      <c r="J3834" s="43">
        <f>IF(D3834="",0,IF(K3834=LIST!$A$75,0,IF(K3834=LIST!$A$76,0,IF(K3834=LIST!$A$77,0,IF(K3834=LIST!$A$78,0,(MIN(D3834,8)-K3834))))))</f>
        <v>0</v>
      </c>
      <c r="K3834" s="185" t="str">
        <f>IF(D3834="","",IF('CLAIM FORM'!$M$7="",0,IF(L3834=LIST!$A$78,0,IF('CLAIM FORM'!$M$7="R&amp;D",0,IF(E3834="",LIST!$A$75,IF(F3834=LIST!$F$30,0,IFERROR(((VLOOKUP(E3834,'TRAINING CODE'!B:D,3,FALSE)*MIN(D3834,8))),LIST!$A$76)))))))</f>
        <v/>
      </c>
      <c r="L3834" s="183" t="str">
        <f>IF(B3834="","",IF('CLAIM FORM'!$M$7="",LIST!$A$77,IFERROR(VLOOKUP(B3834,'PHR (Project Hourly Rate)'!B:G,6,FALSE),LIST!$A$78)))</f>
        <v/>
      </c>
    </row>
    <row r="3835" spans="1:12" ht="36" customHeight="1">
      <c r="A3835" s="184">
        <v>3833</v>
      </c>
      <c r="B3835" s="46"/>
      <c r="C3835" s="47"/>
      <c r="D3835" s="48"/>
      <c r="E3835" s="49"/>
      <c r="F3835" s="49"/>
      <c r="G3835" s="41" t="str">
        <f>IF(C3835="","",VLOOKUP(WEEKDAY(C3835),LIST!$A$15:$B$21,2,FALSE))</f>
        <v/>
      </c>
      <c r="H3835" s="42" t="str">
        <f>IF(B3835="","",IF(L3835=LIST!$A$80,LIST!$A$78,IF(L3835=LIST!$A$81,LIST!$A$78,IF(L3835=LIST!$A$82,LIST!$A$78,IF(IFERROR(VLOOKUP(B3835,'PHR (Project Hourly Rate)'!B:G,6,FALSE),LIST!$A$78)=0,LIST!$A$79,L3835)))))</f>
        <v/>
      </c>
      <c r="I3835" s="42" t="str">
        <f>IF(B3835="","",IF(L3835=LIST!$A$75,"",IF(K3835=LIST!$A$76,LIST!$A$76,IF(L3835=LIST!$A$77,"",IF(L3835=LIST!$A$78,"",IF(L3835=LIST!$A$80,"",IF(L3835=LIST!$A$72,"",IF(L3835=LIST!$A$73,"",IF(L3835=LIST!$A$81,"",IF(L3835=LIST!$A$82,"",IF(L3835=LIST!$A$79,"",IF(K3835=LIST!$A$75,LIST!$A$75,ROUND(J3835*L3835,2)))))))))))))</f>
        <v/>
      </c>
      <c r="J3835" s="43">
        <f>IF(D3835="",0,IF(K3835=LIST!$A$75,0,IF(K3835=LIST!$A$76,0,IF(K3835=LIST!$A$77,0,IF(K3835=LIST!$A$78,0,(MIN(D3835,8)-K3835))))))</f>
        <v>0</v>
      </c>
      <c r="K3835" s="185" t="str">
        <f>IF(D3835="","",IF('CLAIM FORM'!$M$7="",0,IF(L3835=LIST!$A$78,0,IF('CLAIM FORM'!$M$7="R&amp;D",0,IF(E3835="",LIST!$A$75,IF(F3835=LIST!$F$30,0,IFERROR(((VLOOKUP(E3835,'TRAINING CODE'!B:D,3,FALSE)*MIN(D3835,8))),LIST!$A$76)))))))</f>
        <v/>
      </c>
      <c r="L3835" s="183" t="str">
        <f>IF(B3835="","",IF('CLAIM FORM'!$M$7="",LIST!$A$77,IFERROR(VLOOKUP(B3835,'PHR (Project Hourly Rate)'!B:G,6,FALSE),LIST!$A$78)))</f>
        <v/>
      </c>
    </row>
    <row r="3836" spans="1:12" ht="36" customHeight="1">
      <c r="A3836" s="184">
        <v>3834</v>
      </c>
      <c r="B3836" s="46"/>
      <c r="C3836" s="47"/>
      <c r="D3836" s="48"/>
      <c r="E3836" s="49"/>
      <c r="F3836" s="49"/>
      <c r="G3836" s="41" t="str">
        <f>IF(C3836="","",VLOOKUP(WEEKDAY(C3836),LIST!$A$15:$B$21,2,FALSE))</f>
        <v/>
      </c>
      <c r="H3836" s="42" t="str">
        <f>IF(B3836="","",IF(L3836=LIST!$A$80,LIST!$A$78,IF(L3836=LIST!$A$81,LIST!$A$78,IF(L3836=LIST!$A$82,LIST!$A$78,IF(IFERROR(VLOOKUP(B3836,'PHR (Project Hourly Rate)'!B:G,6,FALSE),LIST!$A$78)=0,LIST!$A$79,L3836)))))</f>
        <v/>
      </c>
      <c r="I3836" s="42" t="str">
        <f>IF(B3836="","",IF(L3836=LIST!$A$75,"",IF(K3836=LIST!$A$76,LIST!$A$76,IF(L3836=LIST!$A$77,"",IF(L3836=LIST!$A$78,"",IF(L3836=LIST!$A$80,"",IF(L3836=LIST!$A$72,"",IF(L3836=LIST!$A$73,"",IF(L3836=LIST!$A$81,"",IF(L3836=LIST!$A$82,"",IF(L3836=LIST!$A$79,"",IF(K3836=LIST!$A$75,LIST!$A$75,ROUND(J3836*L3836,2)))))))))))))</f>
        <v/>
      </c>
      <c r="J3836" s="43">
        <f>IF(D3836="",0,IF(K3836=LIST!$A$75,0,IF(K3836=LIST!$A$76,0,IF(K3836=LIST!$A$77,0,IF(K3836=LIST!$A$78,0,(MIN(D3836,8)-K3836))))))</f>
        <v>0</v>
      </c>
      <c r="K3836" s="185" t="str">
        <f>IF(D3836="","",IF('CLAIM FORM'!$M$7="",0,IF(L3836=LIST!$A$78,0,IF('CLAIM FORM'!$M$7="R&amp;D",0,IF(E3836="",LIST!$A$75,IF(F3836=LIST!$F$30,0,IFERROR(((VLOOKUP(E3836,'TRAINING CODE'!B:D,3,FALSE)*MIN(D3836,8))),LIST!$A$76)))))))</f>
        <v/>
      </c>
      <c r="L3836" s="183" t="str">
        <f>IF(B3836="","",IF('CLAIM FORM'!$M$7="",LIST!$A$77,IFERROR(VLOOKUP(B3836,'PHR (Project Hourly Rate)'!B:G,6,FALSE),LIST!$A$78)))</f>
        <v/>
      </c>
    </row>
    <row r="3837" spans="1:12" ht="36" customHeight="1">
      <c r="A3837" s="184">
        <v>3835</v>
      </c>
      <c r="B3837" s="46"/>
      <c r="C3837" s="47"/>
      <c r="D3837" s="48"/>
      <c r="E3837" s="49"/>
      <c r="F3837" s="49"/>
      <c r="G3837" s="41" t="str">
        <f>IF(C3837="","",VLOOKUP(WEEKDAY(C3837),LIST!$A$15:$B$21,2,FALSE))</f>
        <v/>
      </c>
      <c r="H3837" s="42" t="str">
        <f>IF(B3837="","",IF(L3837=LIST!$A$80,LIST!$A$78,IF(L3837=LIST!$A$81,LIST!$A$78,IF(L3837=LIST!$A$82,LIST!$A$78,IF(IFERROR(VLOOKUP(B3837,'PHR (Project Hourly Rate)'!B:G,6,FALSE),LIST!$A$78)=0,LIST!$A$79,L3837)))))</f>
        <v/>
      </c>
      <c r="I3837" s="42" t="str">
        <f>IF(B3837="","",IF(L3837=LIST!$A$75,"",IF(K3837=LIST!$A$76,LIST!$A$76,IF(L3837=LIST!$A$77,"",IF(L3837=LIST!$A$78,"",IF(L3837=LIST!$A$80,"",IF(L3837=LIST!$A$72,"",IF(L3837=LIST!$A$73,"",IF(L3837=LIST!$A$81,"",IF(L3837=LIST!$A$82,"",IF(L3837=LIST!$A$79,"",IF(K3837=LIST!$A$75,LIST!$A$75,ROUND(J3837*L3837,2)))))))))))))</f>
        <v/>
      </c>
      <c r="J3837" s="43">
        <f>IF(D3837="",0,IF(K3837=LIST!$A$75,0,IF(K3837=LIST!$A$76,0,IF(K3837=LIST!$A$77,0,IF(K3837=LIST!$A$78,0,(MIN(D3837,8)-K3837))))))</f>
        <v>0</v>
      </c>
      <c r="K3837" s="185" t="str">
        <f>IF(D3837="","",IF('CLAIM FORM'!$M$7="",0,IF(L3837=LIST!$A$78,0,IF('CLAIM FORM'!$M$7="R&amp;D",0,IF(E3837="",LIST!$A$75,IF(F3837=LIST!$F$30,0,IFERROR(((VLOOKUP(E3837,'TRAINING CODE'!B:D,3,FALSE)*MIN(D3837,8))),LIST!$A$76)))))))</f>
        <v/>
      </c>
      <c r="L3837" s="183" t="str">
        <f>IF(B3837="","",IF('CLAIM FORM'!$M$7="",LIST!$A$77,IFERROR(VLOOKUP(B3837,'PHR (Project Hourly Rate)'!B:G,6,FALSE),LIST!$A$78)))</f>
        <v/>
      </c>
    </row>
    <row r="3838" spans="1:12" ht="36" customHeight="1">
      <c r="A3838" s="184">
        <v>3836</v>
      </c>
      <c r="B3838" s="46"/>
      <c r="C3838" s="47"/>
      <c r="D3838" s="48"/>
      <c r="E3838" s="49"/>
      <c r="F3838" s="49"/>
      <c r="G3838" s="41" t="str">
        <f>IF(C3838="","",VLOOKUP(WEEKDAY(C3838),LIST!$A$15:$B$21,2,FALSE))</f>
        <v/>
      </c>
      <c r="H3838" s="42" t="str">
        <f>IF(B3838="","",IF(L3838=LIST!$A$80,LIST!$A$78,IF(L3838=LIST!$A$81,LIST!$A$78,IF(L3838=LIST!$A$82,LIST!$A$78,IF(IFERROR(VLOOKUP(B3838,'PHR (Project Hourly Rate)'!B:G,6,FALSE),LIST!$A$78)=0,LIST!$A$79,L3838)))))</f>
        <v/>
      </c>
      <c r="I3838" s="42" t="str">
        <f>IF(B3838="","",IF(L3838=LIST!$A$75,"",IF(K3838=LIST!$A$76,LIST!$A$76,IF(L3838=LIST!$A$77,"",IF(L3838=LIST!$A$78,"",IF(L3838=LIST!$A$80,"",IF(L3838=LIST!$A$72,"",IF(L3838=LIST!$A$73,"",IF(L3838=LIST!$A$81,"",IF(L3838=LIST!$A$82,"",IF(L3838=LIST!$A$79,"",IF(K3838=LIST!$A$75,LIST!$A$75,ROUND(J3838*L3838,2)))))))))))))</f>
        <v/>
      </c>
      <c r="J3838" s="43">
        <f>IF(D3838="",0,IF(K3838=LIST!$A$75,0,IF(K3838=LIST!$A$76,0,IF(K3838=LIST!$A$77,0,IF(K3838=LIST!$A$78,0,(MIN(D3838,8)-K3838))))))</f>
        <v>0</v>
      </c>
      <c r="K3838" s="185" t="str">
        <f>IF(D3838="","",IF('CLAIM FORM'!$M$7="",0,IF(L3838=LIST!$A$78,0,IF('CLAIM FORM'!$M$7="R&amp;D",0,IF(E3838="",LIST!$A$75,IF(F3838=LIST!$F$30,0,IFERROR(((VLOOKUP(E3838,'TRAINING CODE'!B:D,3,FALSE)*MIN(D3838,8))),LIST!$A$76)))))))</f>
        <v/>
      </c>
      <c r="L3838" s="183" t="str">
        <f>IF(B3838="","",IF('CLAIM FORM'!$M$7="",LIST!$A$77,IFERROR(VLOOKUP(B3838,'PHR (Project Hourly Rate)'!B:G,6,FALSE),LIST!$A$78)))</f>
        <v/>
      </c>
    </row>
    <row r="3839" spans="1:12" ht="36" customHeight="1">
      <c r="A3839" s="184">
        <v>3837</v>
      </c>
      <c r="B3839" s="46"/>
      <c r="C3839" s="47"/>
      <c r="D3839" s="48"/>
      <c r="E3839" s="49"/>
      <c r="F3839" s="49"/>
      <c r="G3839" s="41" t="str">
        <f>IF(C3839="","",VLOOKUP(WEEKDAY(C3839),LIST!$A$15:$B$21,2,FALSE))</f>
        <v/>
      </c>
      <c r="H3839" s="42" t="str">
        <f>IF(B3839="","",IF(L3839=LIST!$A$80,LIST!$A$78,IF(L3839=LIST!$A$81,LIST!$A$78,IF(L3839=LIST!$A$82,LIST!$A$78,IF(IFERROR(VLOOKUP(B3839,'PHR (Project Hourly Rate)'!B:G,6,FALSE),LIST!$A$78)=0,LIST!$A$79,L3839)))))</f>
        <v/>
      </c>
      <c r="I3839" s="42" t="str">
        <f>IF(B3839="","",IF(L3839=LIST!$A$75,"",IF(K3839=LIST!$A$76,LIST!$A$76,IF(L3839=LIST!$A$77,"",IF(L3839=LIST!$A$78,"",IF(L3839=LIST!$A$80,"",IF(L3839=LIST!$A$72,"",IF(L3839=LIST!$A$73,"",IF(L3839=LIST!$A$81,"",IF(L3839=LIST!$A$82,"",IF(L3839=LIST!$A$79,"",IF(K3839=LIST!$A$75,LIST!$A$75,ROUND(J3839*L3839,2)))))))))))))</f>
        <v/>
      </c>
      <c r="J3839" s="43">
        <f>IF(D3839="",0,IF(K3839=LIST!$A$75,0,IF(K3839=LIST!$A$76,0,IF(K3839=LIST!$A$77,0,IF(K3839=LIST!$A$78,0,(MIN(D3839,8)-K3839))))))</f>
        <v>0</v>
      </c>
      <c r="K3839" s="185" t="str">
        <f>IF(D3839="","",IF('CLAIM FORM'!$M$7="",0,IF(L3839=LIST!$A$78,0,IF('CLAIM FORM'!$M$7="R&amp;D",0,IF(E3839="",LIST!$A$75,IF(F3839=LIST!$F$30,0,IFERROR(((VLOOKUP(E3839,'TRAINING CODE'!B:D,3,FALSE)*MIN(D3839,8))),LIST!$A$76)))))))</f>
        <v/>
      </c>
      <c r="L3839" s="183" t="str">
        <f>IF(B3839="","",IF('CLAIM FORM'!$M$7="",LIST!$A$77,IFERROR(VLOOKUP(B3839,'PHR (Project Hourly Rate)'!B:G,6,FALSE),LIST!$A$78)))</f>
        <v/>
      </c>
    </row>
    <row r="3840" spans="1:12" ht="36" customHeight="1">
      <c r="A3840" s="184">
        <v>3838</v>
      </c>
      <c r="B3840" s="46"/>
      <c r="C3840" s="47"/>
      <c r="D3840" s="48"/>
      <c r="E3840" s="49"/>
      <c r="F3840" s="49"/>
      <c r="G3840" s="41" t="str">
        <f>IF(C3840="","",VLOOKUP(WEEKDAY(C3840),LIST!$A$15:$B$21,2,FALSE))</f>
        <v/>
      </c>
      <c r="H3840" s="42" t="str">
        <f>IF(B3840="","",IF(L3840=LIST!$A$80,LIST!$A$78,IF(L3840=LIST!$A$81,LIST!$A$78,IF(L3840=LIST!$A$82,LIST!$A$78,IF(IFERROR(VLOOKUP(B3840,'PHR (Project Hourly Rate)'!B:G,6,FALSE),LIST!$A$78)=0,LIST!$A$79,L3840)))))</f>
        <v/>
      </c>
      <c r="I3840" s="42" t="str">
        <f>IF(B3840="","",IF(L3840=LIST!$A$75,"",IF(K3840=LIST!$A$76,LIST!$A$76,IF(L3840=LIST!$A$77,"",IF(L3840=LIST!$A$78,"",IF(L3840=LIST!$A$80,"",IF(L3840=LIST!$A$72,"",IF(L3840=LIST!$A$73,"",IF(L3840=LIST!$A$81,"",IF(L3840=LIST!$A$82,"",IF(L3840=LIST!$A$79,"",IF(K3840=LIST!$A$75,LIST!$A$75,ROUND(J3840*L3840,2)))))))))))))</f>
        <v/>
      </c>
      <c r="J3840" s="43">
        <f>IF(D3840="",0,IF(K3840=LIST!$A$75,0,IF(K3840=LIST!$A$76,0,IF(K3840=LIST!$A$77,0,IF(K3840=LIST!$A$78,0,(MIN(D3840,8)-K3840))))))</f>
        <v>0</v>
      </c>
      <c r="K3840" s="185" t="str">
        <f>IF(D3840="","",IF('CLAIM FORM'!$M$7="",0,IF(L3840=LIST!$A$78,0,IF('CLAIM FORM'!$M$7="R&amp;D",0,IF(E3840="",LIST!$A$75,IF(F3840=LIST!$F$30,0,IFERROR(((VLOOKUP(E3840,'TRAINING CODE'!B:D,3,FALSE)*MIN(D3840,8))),LIST!$A$76)))))))</f>
        <v/>
      </c>
      <c r="L3840" s="183" t="str">
        <f>IF(B3840="","",IF('CLAIM FORM'!$M$7="",LIST!$A$77,IFERROR(VLOOKUP(B3840,'PHR (Project Hourly Rate)'!B:G,6,FALSE),LIST!$A$78)))</f>
        <v/>
      </c>
    </row>
    <row r="3841" spans="1:12" ht="36" customHeight="1">
      <c r="A3841" s="184">
        <v>3839</v>
      </c>
      <c r="B3841" s="46"/>
      <c r="C3841" s="47"/>
      <c r="D3841" s="48"/>
      <c r="E3841" s="49"/>
      <c r="F3841" s="49"/>
      <c r="G3841" s="41" t="str">
        <f>IF(C3841="","",VLOOKUP(WEEKDAY(C3841),LIST!$A$15:$B$21,2,FALSE))</f>
        <v/>
      </c>
      <c r="H3841" s="42" t="str">
        <f>IF(B3841="","",IF(L3841=LIST!$A$80,LIST!$A$78,IF(L3841=LIST!$A$81,LIST!$A$78,IF(L3841=LIST!$A$82,LIST!$A$78,IF(IFERROR(VLOOKUP(B3841,'PHR (Project Hourly Rate)'!B:G,6,FALSE),LIST!$A$78)=0,LIST!$A$79,L3841)))))</f>
        <v/>
      </c>
      <c r="I3841" s="42" t="str">
        <f>IF(B3841="","",IF(L3841=LIST!$A$75,"",IF(K3841=LIST!$A$76,LIST!$A$76,IF(L3841=LIST!$A$77,"",IF(L3841=LIST!$A$78,"",IF(L3841=LIST!$A$80,"",IF(L3841=LIST!$A$72,"",IF(L3841=LIST!$A$73,"",IF(L3841=LIST!$A$81,"",IF(L3841=LIST!$A$82,"",IF(L3841=LIST!$A$79,"",IF(K3841=LIST!$A$75,LIST!$A$75,ROUND(J3841*L3841,2)))))))))))))</f>
        <v/>
      </c>
      <c r="J3841" s="43">
        <f>IF(D3841="",0,IF(K3841=LIST!$A$75,0,IF(K3841=LIST!$A$76,0,IF(K3841=LIST!$A$77,0,IF(K3841=LIST!$A$78,0,(MIN(D3841,8)-K3841))))))</f>
        <v>0</v>
      </c>
      <c r="K3841" s="185" t="str">
        <f>IF(D3841="","",IF('CLAIM FORM'!$M$7="",0,IF(L3841=LIST!$A$78,0,IF('CLAIM FORM'!$M$7="R&amp;D",0,IF(E3841="",LIST!$A$75,IF(F3841=LIST!$F$30,0,IFERROR(((VLOOKUP(E3841,'TRAINING CODE'!B:D,3,FALSE)*MIN(D3841,8))),LIST!$A$76)))))))</f>
        <v/>
      </c>
      <c r="L3841" s="183" t="str">
        <f>IF(B3841="","",IF('CLAIM FORM'!$M$7="",LIST!$A$77,IFERROR(VLOOKUP(B3841,'PHR (Project Hourly Rate)'!B:G,6,FALSE),LIST!$A$78)))</f>
        <v/>
      </c>
    </row>
    <row r="3842" spans="1:12" ht="36" customHeight="1">
      <c r="A3842" s="184">
        <v>3840</v>
      </c>
      <c r="B3842" s="46"/>
      <c r="C3842" s="47"/>
      <c r="D3842" s="48"/>
      <c r="E3842" s="49"/>
      <c r="F3842" s="49"/>
      <c r="G3842" s="41" t="str">
        <f>IF(C3842="","",VLOOKUP(WEEKDAY(C3842),LIST!$A$15:$B$21,2,FALSE))</f>
        <v/>
      </c>
      <c r="H3842" s="42" t="str">
        <f>IF(B3842="","",IF(L3842=LIST!$A$80,LIST!$A$78,IF(L3842=LIST!$A$81,LIST!$A$78,IF(L3842=LIST!$A$82,LIST!$A$78,IF(IFERROR(VLOOKUP(B3842,'PHR (Project Hourly Rate)'!B:G,6,FALSE),LIST!$A$78)=0,LIST!$A$79,L3842)))))</f>
        <v/>
      </c>
      <c r="I3842" s="42" t="str">
        <f>IF(B3842="","",IF(L3842=LIST!$A$75,"",IF(K3842=LIST!$A$76,LIST!$A$76,IF(L3842=LIST!$A$77,"",IF(L3842=LIST!$A$78,"",IF(L3842=LIST!$A$80,"",IF(L3842=LIST!$A$72,"",IF(L3842=LIST!$A$73,"",IF(L3842=LIST!$A$81,"",IF(L3842=LIST!$A$82,"",IF(L3842=LIST!$A$79,"",IF(K3842=LIST!$A$75,LIST!$A$75,ROUND(J3842*L3842,2)))))))))))))</f>
        <v/>
      </c>
      <c r="J3842" s="43">
        <f>IF(D3842="",0,IF(K3842=LIST!$A$75,0,IF(K3842=LIST!$A$76,0,IF(K3842=LIST!$A$77,0,IF(K3842=LIST!$A$78,0,(MIN(D3842,8)-K3842))))))</f>
        <v>0</v>
      </c>
      <c r="K3842" s="185" t="str">
        <f>IF(D3842="","",IF('CLAIM FORM'!$M$7="",0,IF(L3842=LIST!$A$78,0,IF('CLAIM FORM'!$M$7="R&amp;D",0,IF(E3842="",LIST!$A$75,IF(F3842=LIST!$F$30,0,IFERROR(((VLOOKUP(E3842,'TRAINING CODE'!B:D,3,FALSE)*MIN(D3842,8))),LIST!$A$76)))))))</f>
        <v/>
      </c>
      <c r="L3842" s="183" t="str">
        <f>IF(B3842="","",IF('CLAIM FORM'!$M$7="",LIST!$A$77,IFERROR(VLOOKUP(B3842,'PHR (Project Hourly Rate)'!B:G,6,FALSE),LIST!$A$78)))</f>
        <v/>
      </c>
    </row>
    <row r="3843" spans="1:12" ht="36" customHeight="1">
      <c r="A3843" s="184">
        <v>3841</v>
      </c>
      <c r="B3843" s="46"/>
      <c r="C3843" s="47"/>
      <c r="D3843" s="48"/>
      <c r="E3843" s="49"/>
      <c r="F3843" s="49"/>
      <c r="G3843" s="41" t="str">
        <f>IF(C3843="","",VLOOKUP(WEEKDAY(C3843),LIST!$A$15:$B$21,2,FALSE))</f>
        <v/>
      </c>
      <c r="H3843" s="42" t="str">
        <f>IF(B3843="","",IF(L3843=LIST!$A$80,LIST!$A$78,IF(L3843=LIST!$A$81,LIST!$A$78,IF(L3843=LIST!$A$82,LIST!$A$78,IF(IFERROR(VLOOKUP(B3843,'PHR (Project Hourly Rate)'!B:G,6,FALSE),LIST!$A$78)=0,LIST!$A$79,L3843)))))</f>
        <v/>
      </c>
      <c r="I3843" s="42" t="str">
        <f>IF(B3843="","",IF(L3843=LIST!$A$75,"",IF(K3843=LIST!$A$76,LIST!$A$76,IF(L3843=LIST!$A$77,"",IF(L3843=LIST!$A$78,"",IF(L3843=LIST!$A$80,"",IF(L3843=LIST!$A$72,"",IF(L3843=LIST!$A$73,"",IF(L3843=LIST!$A$81,"",IF(L3843=LIST!$A$82,"",IF(L3843=LIST!$A$79,"",IF(K3843=LIST!$A$75,LIST!$A$75,ROUND(J3843*L3843,2)))))))))))))</f>
        <v/>
      </c>
      <c r="J3843" s="43">
        <f>IF(D3843="",0,IF(K3843=LIST!$A$75,0,IF(K3843=LIST!$A$76,0,IF(K3843=LIST!$A$77,0,IF(K3843=LIST!$A$78,0,(MIN(D3843,8)-K3843))))))</f>
        <v>0</v>
      </c>
      <c r="K3843" s="185" t="str">
        <f>IF(D3843="","",IF('CLAIM FORM'!$M$7="",0,IF(L3843=LIST!$A$78,0,IF('CLAIM FORM'!$M$7="R&amp;D",0,IF(E3843="",LIST!$A$75,IF(F3843=LIST!$F$30,0,IFERROR(((VLOOKUP(E3843,'TRAINING CODE'!B:D,3,FALSE)*MIN(D3843,8))),LIST!$A$76)))))))</f>
        <v/>
      </c>
      <c r="L3843" s="183" t="str">
        <f>IF(B3843="","",IF('CLAIM FORM'!$M$7="",LIST!$A$77,IFERROR(VLOOKUP(B3843,'PHR (Project Hourly Rate)'!B:G,6,FALSE),LIST!$A$78)))</f>
        <v/>
      </c>
    </row>
    <row r="3844" spans="1:12" ht="36" customHeight="1">
      <c r="A3844" s="184">
        <v>3842</v>
      </c>
      <c r="B3844" s="46"/>
      <c r="C3844" s="47"/>
      <c r="D3844" s="48"/>
      <c r="E3844" s="49"/>
      <c r="F3844" s="49"/>
      <c r="G3844" s="41" t="str">
        <f>IF(C3844="","",VLOOKUP(WEEKDAY(C3844),LIST!$A$15:$B$21,2,FALSE))</f>
        <v/>
      </c>
      <c r="H3844" s="42" t="str">
        <f>IF(B3844="","",IF(L3844=LIST!$A$80,LIST!$A$78,IF(L3844=LIST!$A$81,LIST!$A$78,IF(L3844=LIST!$A$82,LIST!$A$78,IF(IFERROR(VLOOKUP(B3844,'PHR (Project Hourly Rate)'!B:G,6,FALSE),LIST!$A$78)=0,LIST!$A$79,L3844)))))</f>
        <v/>
      </c>
      <c r="I3844" s="42" t="str">
        <f>IF(B3844="","",IF(L3844=LIST!$A$75,"",IF(K3844=LIST!$A$76,LIST!$A$76,IF(L3844=LIST!$A$77,"",IF(L3844=LIST!$A$78,"",IF(L3844=LIST!$A$80,"",IF(L3844=LIST!$A$72,"",IF(L3844=LIST!$A$73,"",IF(L3844=LIST!$A$81,"",IF(L3844=LIST!$A$82,"",IF(L3844=LIST!$A$79,"",IF(K3844=LIST!$A$75,LIST!$A$75,ROUND(J3844*L3844,2)))))))))))))</f>
        <v/>
      </c>
      <c r="J3844" s="43">
        <f>IF(D3844="",0,IF(K3844=LIST!$A$75,0,IF(K3844=LIST!$A$76,0,IF(K3844=LIST!$A$77,0,IF(K3844=LIST!$A$78,0,(MIN(D3844,8)-K3844))))))</f>
        <v>0</v>
      </c>
      <c r="K3844" s="185" t="str">
        <f>IF(D3844="","",IF('CLAIM FORM'!$M$7="",0,IF(L3844=LIST!$A$78,0,IF('CLAIM FORM'!$M$7="R&amp;D",0,IF(E3844="",LIST!$A$75,IF(F3844=LIST!$F$30,0,IFERROR(((VLOOKUP(E3844,'TRAINING CODE'!B:D,3,FALSE)*MIN(D3844,8))),LIST!$A$76)))))))</f>
        <v/>
      </c>
      <c r="L3844" s="183" t="str">
        <f>IF(B3844="","",IF('CLAIM FORM'!$M$7="",LIST!$A$77,IFERROR(VLOOKUP(B3844,'PHR (Project Hourly Rate)'!B:G,6,FALSE),LIST!$A$78)))</f>
        <v/>
      </c>
    </row>
    <row r="3845" spans="1:12" ht="36" customHeight="1">
      <c r="A3845" s="184">
        <v>3843</v>
      </c>
      <c r="B3845" s="46"/>
      <c r="C3845" s="47"/>
      <c r="D3845" s="48"/>
      <c r="E3845" s="49"/>
      <c r="F3845" s="49"/>
      <c r="G3845" s="41" t="str">
        <f>IF(C3845="","",VLOOKUP(WEEKDAY(C3845),LIST!$A$15:$B$21,2,FALSE))</f>
        <v/>
      </c>
      <c r="H3845" s="42" t="str">
        <f>IF(B3845="","",IF(L3845=LIST!$A$80,LIST!$A$78,IF(L3845=LIST!$A$81,LIST!$A$78,IF(L3845=LIST!$A$82,LIST!$A$78,IF(IFERROR(VLOOKUP(B3845,'PHR (Project Hourly Rate)'!B:G,6,FALSE),LIST!$A$78)=0,LIST!$A$79,L3845)))))</f>
        <v/>
      </c>
      <c r="I3845" s="42" t="str">
        <f>IF(B3845="","",IF(L3845=LIST!$A$75,"",IF(K3845=LIST!$A$76,LIST!$A$76,IF(L3845=LIST!$A$77,"",IF(L3845=LIST!$A$78,"",IF(L3845=LIST!$A$80,"",IF(L3845=LIST!$A$72,"",IF(L3845=LIST!$A$73,"",IF(L3845=LIST!$A$81,"",IF(L3845=LIST!$A$82,"",IF(L3845=LIST!$A$79,"",IF(K3845=LIST!$A$75,LIST!$A$75,ROUND(J3845*L3845,2)))))))))))))</f>
        <v/>
      </c>
      <c r="J3845" s="43">
        <f>IF(D3845="",0,IF(K3845=LIST!$A$75,0,IF(K3845=LIST!$A$76,0,IF(K3845=LIST!$A$77,0,IF(K3845=LIST!$A$78,0,(MIN(D3845,8)-K3845))))))</f>
        <v>0</v>
      </c>
      <c r="K3845" s="185" t="str">
        <f>IF(D3845="","",IF('CLAIM FORM'!$M$7="",0,IF(L3845=LIST!$A$78,0,IF('CLAIM FORM'!$M$7="R&amp;D",0,IF(E3845="",LIST!$A$75,IF(F3845=LIST!$F$30,0,IFERROR(((VLOOKUP(E3845,'TRAINING CODE'!B:D,3,FALSE)*MIN(D3845,8))),LIST!$A$76)))))))</f>
        <v/>
      </c>
      <c r="L3845" s="183" t="str">
        <f>IF(B3845="","",IF('CLAIM FORM'!$M$7="",LIST!$A$77,IFERROR(VLOOKUP(B3845,'PHR (Project Hourly Rate)'!B:G,6,FALSE),LIST!$A$78)))</f>
        <v/>
      </c>
    </row>
    <row r="3846" spans="1:12" ht="36" customHeight="1">
      <c r="A3846" s="184">
        <v>3844</v>
      </c>
      <c r="B3846" s="46"/>
      <c r="C3846" s="47"/>
      <c r="D3846" s="48"/>
      <c r="E3846" s="49"/>
      <c r="F3846" s="49"/>
      <c r="G3846" s="41" t="str">
        <f>IF(C3846="","",VLOOKUP(WEEKDAY(C3846),LIST!$A$15:$B$21,2,FALSE))</f>
        <v/>
      </c>
      <c r="H3846" s="42" t="str">
        <f>IF(B3846="","",IF(L3846=LIST!$A$80,LIST!$A$78,IF(L3846=LIST!$A$81,LIST!$A$78,IF(L3846=LIST!$A$82,LIST!$A$78,IF(IFERROR(VLOOKUP(B3846,'PHR (Project Hourly Rate)'!B:G,6,FALSE),LIST!$A$78)=0,LIST!$A$79,L3846)))))</f>
        <v/>
      </c>
      <c r="I3846" s="42" t="str">
        <f>IF(B3846="","",IF(L3846=LIST!$A$75,"",IF(K3846=LIST!$A$76,LIST!$A$76,IF(L3846=LIST!$A$77,"",IF(L3846=LIST!$A$78,"",IF(L3846=LIST!$A$80,"",IF(L3846=LIST!$A$72,"",IF(L3846=LIST!$A$73,"",IF(L3846=LIST!$A$81,"",IF(L3846=LIST!$A$82,"",IF(L3846=LIST!$A$79,"",IF(K3846=LIST!$A$75,LIST!$A$75,ROUND(J3846*L3846,2)))))))))))))</f>
        <v/>
      </c>
      <c r="J3846" s="43">
        <f>IF(D3846="",0,IF(K3846=LIST!$A$75,0,IF(K3846=LIST!$A$76,0,IF(K3846=LIST!$A$77,0,IF(K3846=LIST!$A$78,0,(MIN(D3846,8)-K3846))))))</f>
        <v>0</v>
      </c>
      <c r="K3846" s="185" t="str">
        <f>IF(D3846="","",IF('CLAIM FORM'!$M$7="",0,IF(L3846=LIST!$A$78,0,IF('CLAIM FORM'!$M$7="R&amp;D",0,IF(E3846="",LIST!$A$75,IF(F3846=LIST!$F$30,0,IFERROR(((VLOOKUP(E3846,'TRAINING CODE'!B:D,3,FALSE)*MIN(D3846,8))),LIST!$A$76)))))))</f>
        <v/>
      </c>
      <c r="L3846" s="183" t="str">
        <f>IF(B3846="","",IF('CLAIM FORM'!$M$7="",LIST!$A$77,IFERROR(VLOOKUP(B3846,'PHR (Project Hourly Rate)'!B:G,6,FALSE),LIST!$A$78)))</f>
        <v/>
      </c>
    </row>
    <row r="3847" spans="1:12" ht="36" customHeight="1">
      <c r="A3847" s="184">
        <v>3845</v>
      </c>
      <c r="B3847" s="46"/>
      <c r="C3847" s="47"/>
      <c r="D3847" s="48"/>
      <c r="E3847" s="49"/>
      <c r="F3847" s="49"/>
      <c r="G3847" s="41" t="str">
        <f>IF(C3847="","",VLOOKUP(WEEKDAY(C3847),LIST!$A$15:$B$21,2,FALSE))</f>
        <v/>
      </c>
      <c r="H3847" s="42" t="str">
        <f>IF(B3847="","",IF(L3847=LIST!$A$80,LIST!$A$78,IF(L3847=LIST!$A$81,LIST!$A$78,IF(L3847=LIST!$A$82,LIST!$A$78,IF(IFERROR(VLOOKUP(B3847,'PHR (Project Hourly Rate)'!B:G,6,FALSE),LIST!$A$78)=0,LIST!$A$79,L3847)))))</f>
        <v/>
      </c>
      <c r="I3847" s="42" t="str">
        <f>IF(B3847="","",IF(L3847=LIST!$A$75,"",IF(K3847=LIST!$A$76,LIST!$A$76,IF(L3847=LIST!$A$77,"",IF(L3847=LIST!$A$78,"",IF(L3847=LIST!$A$80,"",IF(L3847=LIST!$A$72,"",IF(L3847=LIST!$A$73,"",IF(L3847=LIST!$A$81,"",IF(L3847=LIST!$A$82,"",IF(L3847=LIST!$A$79,"",IF(K3847=LIST!$A$75,LIST!$A$75,ROUND(J3847*L3847,2)))))))))))))</f>
        <v/>
      </c>
      <c r="J3847" s="43">
        <f>IF(D3847="",0,IF(K3847=LIST!$A$75,0,IF(K3847=LIST!$A$76,0,IF(K3847=LIST!$A$77,0,IF(K3847=LIST!$A$78,0,(MIN(D3847,8)-K3847))))))</f>
        <v>0</v>
      </c>
      <c r="K3847" s="185" t="str">
        <f>IF(D3847="","",IF('CLAIM FORM'!$M$7="",0,IF(L3847=LIST!$A$78,0,IF('CLAIM FORM'!$M$7="R&amp;D",0,IF(E3847="",LIST!$A$75,IF(F3847=LIST!$F$30,0,IFERROR(((VLOOKUP(E3847,'TRAINING CODE'!B:D,3,FALSE)*MIN(D3847,8))),LIST!$A$76)))))))</f>
        <v/>
      </c>
      <c r="L3847" s="183" t="str">
        <f>IF(B3847="","",IF('CLAIM FORM'!$M$7="",LIST!$A$77,IFERROR(VLOOKUP(B3847,'PHR (Project Hourly Rate)'!B:G,6,FALSE),LIST!$A$78)))</f>
        <v/>
      </c>
    </row>
    <row r="3848" spans="1:12" ht="36" customHeight="1">
      <c r="A3848" s="184">
        <v>3846</v>
      </c>
      <c r="B3848" s="46"/>
      <c r="C3848" s="47"/>
      <c r="D3848" s="48"/>
      <c r="E3848" s="49"/>
      <c r="F3848" s="49"/>
      <c r="G3848" s="41" t="str">
        <f>IF(C3848="","",VLOOKUP(WEEKDAY(C3848),LIST!$A$15:$B$21,2,FALSE))</f>
        <v/>
      </c>
      <c r="H3848" s="42" t="str">
        <f>IF(B3848="","",IF(L3848=LIST!$A$80,LIST!$A$78,IF(L3848=LIST!$A$81,LIST!$A$78,IF(L3848=LIST!$A$82,LIST!$A$78,IF(IFERROR(VLOOKUP(B3848,'PHR (Project Hourly Rate)'!B:G,6,FALSE),LIST!$A$78)=0,LIST!$A$79,L3848)))))</f>
        <v/>
      </c>
      <c r="I3848" s="42" t="str">
        <f>IF(B3848="","",IF(L3848=LIST!$A$75,"",IF(K3848=LIST!$A$76,LIST!$A$76,IF(L3848=LIST!$A$77,"",IF(L3848=LIST!$A$78,"",IF(L3848=LIST!$A$80,"",IF(L3848=LIST!$A$72,"",IF(L3848=LIST!$A$73,"",IF(L3848=LIST!$A$81,"",IF(L3848=LIST!$A$82,"",IF(L3848=LIST!$A$79,"",IF(K3848=LIST!$A$75,LIST!$A$75,ROUND(J3848*L3848,2)))))))))))))</f>
        <v/>
      </c>
      <c r="J3848" s="43">
        <f>IF(D3848="",0,IF(K3848=LIST!$A$75,0,IF(K3848=LIST!$A$76,0,IF(K3848=LIST!$A$77,0,IF(K3848=LIST!$A$78,0,(MIN(D3848,8)-K3848))))))</f>
        <v>0</v>
      </c>
      <c r="K3848" s="185" t="str">
        <f>IF(D3848="","",IF('CLAIM FORM'!$M$7="",0,IF(L3848=LIST!$A$78,0,IF('CLAIM FORM'!$M$7="R&amp;D",0,IF(E3848="",LIST!$A$75,IF(F3848=LIST!$F$30,0,IFERROR(((VLOOKUP(E3848,'TRAINING CODE'!B:D,3,FALSE)*MIN(D3848,8))),LIST!$A$76)))))))</f>
        <v/>
      </c>
      <c r="L3848" s="183" t="str">
        <f>IF(B3848="","",IF('CLAIM FORM'!$M$7="",LIST!$A$77,IFERROR(VLOOKUP(B3848,'PHR (Project Hourly Rate)'!B:G,6,FALSE),LIST!$A$78)))</f>
        <v/>
      </c>
    </row>
    <row r="3849" spans="1:12" ht="36" customHeight="1">
      <c r="A3849" s="184">
        <v>3847</v>
      </c>
      <c r="B3849" s="46"/>
      <c r="C3849" s="47"/>
      <c r="D3849" s="48"/>
      <c r="E3849" s="49"/>
      <c r="F3849" s="49"/>
      <c r="G3849" s="41" t="str">
        <f>IF(C3849="","",VLOOKUP(WEEKDAY(C3849),LIST!$A$15:$B$21,2,FALSE))</f>
        <v/>
      </c>
      <c r="H3849" s="42" t="str">
        <f>IF(B3849="","",IF(L3849=LIST!$A$80,LIST!$A$78,IF(L3849=LIST!$A$81,LIST!$A$78,IF(L3849=LIST!$A$82,LIST!$A$78,IF(IFERROR(VLOOKUP(B3849,'PHR (Project Hourly Rate)'!B:G,6,FALSE),LIST!$A$78)=0,LIST!$A$79,L3849)))))</f>
        <v/>
      </c>
      <c r="I3849" s="42" t="str">
        <f>IF(B3849="","",IF(L3849=LIST!$A$75,"",IF(K3849=LIST!$A$76,LIST!$A$76,IF(L3849=LIST!$A$77,"",IF(L3849=LIST!$A$78,"",IF(L3849=LIST!$A$80,"",IF(L3849=LIST!$A$72,"",IF(L3849=LIST!$A$73,"",IF(L3849=LIST!$A$81,"",IF(L3849=LIST!$A$82,"",IF(L3849=LIST!$A$79,"",IF(K3849=LIST!$A$75,LIST!$A$75,ROUND(J3849*L3849,2)))))))))))))</f>
        <v/>
      </c>
      <c r="J3849" s="43">
        <f>IF(D3849="",0,IF(K3849=LIST!$A$75,0,IF(K3849=LIST!$A$76,0,IF(K3849=LIST!$A$77,0,IF(K3849=LIST!$A$78,0,(MIN(D3849,8)-K3849))))))</f>
        <v>0</v>
      </c>
      <c r="K3849" s="185" t="str">
        <f>IF(D3849="","",IF('CLAIM FORM'!$M$7="",0,IF(L3849=LIST!$A$78,0,IF('CLAIM FORM'!$M$7="R&amp;D",0,IF(E3849="",LIST!$A$75,IF(F3849=LIST!$F$30,0,IFERROR(((VLOOKUP(E3849,'TRAINING CODE'!B:D,3,FALSE)*MIN(D3849,8))),LIST!$A$76)))))))</f>
        <v/>
      </c>
      <c r="L3849" s="183" t="str">
        <f>IF(B3849="","",IF('CLAIM FORM'!$M$7="",LIST!$A$77,IFERROR(VLOOKUP(B3849,'PHR (Project Hourly Rate)'!B:G,6,FALSE),LIST!$A$78)))</f>
        <v/>
      </c>
    </row>
    <row r="3850" spans="1:12" ht="36" customHeight="1">
      <c r="A3850" s="184">
        <v>3848</v>
      </c>
      <c r="B3850" s="46"/>
      <c r="C3850" s="47"/>
      <c r="D3850" s="48"/>
      <c r="E3850" s="49"/>
      <c r="F3850" s="49"/>
      <c r="G3850" s="41" t="str">
        <f>IF(C3850="","",VLOOKUP(WEEKDAY(C3850),LIST!$A$15:$B$21,2,FALSE))</f>
        <v/>
      </c>
      <c r="H3850" s="42" t="str">
        <f>IF(B3850="","",IF(L3850=LIST!$A$80,LIST!$A$78,IF(L3850=LIST!$A$81,LIST!$A$78,IF(L3850=LIST!$A$82,LIST!$A$78,IF(IFERROR(VLOOKUP(B3850,'PHR (Project Hourly Rate)'!B:G,6,FALSE),LIST!$A$78)=0,LIST!$A$79,L3850)))))</f>
        <v/>
      </c>
      <c r="I3850" s="42" t="str">
        <f>IF(B3850="","",IF(L3850=LIST!$A$75,"",IF(K3850=LIST!$A$76,LIST!$A$76,IF(L3850=LIST!$A$77,"",IF(L3850=LIST!$A$78,"",IF(L3850=LIST!$A$80,"",IF(L3850=LIST!$A$72,"",IF(L3850=LIST!$A$73,"",IF(L3850=LIST!$A$81,"",IF(L3850=LIST!$A$82,"",IF(L3850=LIST!$A$79,"",IF(K3850=LIST!$A$75,LIST!$A$75,ROUND(J3850*L3850,2)))))))))))))</f>
        <v/>
      </c>
      <c r="J3850" s="43">
        <f>IF(D3850="",0,IF(K3850=LIST!$A$75,0,IF(K3850=LIST!$A$76,0,IF(K3850=LIST!$A$77,0,IF(K3850=LIST!$A$78,0,(MIN(D3850,8)-K3850))))))</f>
        <v>0</v>
      </c>
      <c r="K3850" s="185" t="str">
        <f>IF(D3850="","",IF('CLAIM FORM'!$M$7="",0,IF(L3850=LIST!$A$78,0,IF('CLAIM FORM'!$M$7="R&amp;D",0,IF(E3850="",LIST!$A$75,IF(F3850=LIST!$F$30,0,IFERROR(((VLOOKUP(E3850,'TRAINING CODE'!B:D,3,FALSE)*MIN(D3850,8))),LIST!$A$76)))))))</f>
        <v/>
      </c>
      <c r="L3850" s="183" t="str">
        <f>IF(B3850="","",IF('CLAIM FORM'!$M$7="",LIST!$A$77,IFERROR(VLOOKUP(B3850,'PHR (Project Hourly Rate)'!B:G,6,FALSE),LIST!$A$78)))</f>
        <v/>
      </c>
    </row>
    <row r="3851" spans="1:12" ht="36" customHeight="1">
      <c r="A3851" s="184">
        <v>3849</v>
      </c>
      <c r="B3851" s="46"/>
      <c r="C3851" s="47"/>
      <c r="D3851" s="48"/>
      <c r="E3851" s="49"/>
      <c r="F3851" s="49"/>
      <c r="G3851" s="41" t="str">
        <f>IF(C3851="","",VLOOKUP(WEEKDAY(C3851),LIST!$A$15:$B$21,2,FALSE))</f>
        <v/>
      </c>
      <c r="H3851" s="42" t="str">
        <f>IF(B3851="","",IF(L3851=LIST!$A$80,LIST!$A$78,IF(L3851=LIST!$A$81,LIST!$A$78,IF(L3851=LIST!$A$82,LIST!$A$78,IF(IFERROR(VLOOKUP(B3851,'PHR (Project Hourly Rate)'!B:G,6,FALSE),LIST!$A$78)=0,LIST!$A$79,L3851)))))</f>
        <v/>
      </c>
      <c r="I3851" s="42" t="str">
        <f>IF(B3851="","",IF(L3851=LIST!$A$75,"",IF(K3851=LIST!$A$76,LIST!$A$76,IF(L3851=LIST!$A$77,"",IF(L3851=LIST!$A$78,"",IF(L3851=LIST!$A$80,"",IF(L3851=LIST!$A$72,"",IF(L3851=LIST!$A$73,"",IF(L3851=LIST!$A$81,"",IF(L3851=LIST!$A$82,"",IF(L3851=LIST!$A$79,"",IF(K3851=LIST!$A$75,LIST!$A$75,ROUND(J3851*L3851,2)))))))))))))</f>
        <v/>
      </c>
      <c r="J3851" s="43">
        <f>IF(D3851="",0,IF(K3851=LIST!$A$75,0,IF(K3851=LIST!$A$76,0,IF(K3851=LIST!$A$77,0,IF(K3851=LIST!$A$78,0,(MIN(D3851,8)-K3851))))))</f>
        <v>0</v>
      </c>
      <c r="K3851" s="185" t="str">
        <f>IF(D3851="","",IF('CLAIM FORM'!$M$7="",0,IF(L3851=LIST!$A$78,0,IF('CLAIM FORM'!$M$7="R&amp;D",0,IF(E3851="",LIST!$A$75,IF(F3851=LIST!$F$30,0,IFERROR(((VLOOKUP(E3851,'TRAINING CODE'!B:D,3,FALSE)*MIN(D3851,8))),LIST!$A$76)))))))</f>
        <v/>
      </c>
      <c r="L3851" s="183" t="str">
        <f>IF(B3851="","",IF('CLAIM FORM'!$M$7="",LIST!$A$77,IFERROR(VLOOKUP(B3851,'PHR (Project Hourly Rate)'!B:G,6,FALSE),LIST!$A$78)))</f>
        <v/>
      </c>
    </row>
    <row r="3852" spans="1:12" ht="36" customHeight="1">
      <c r="A3852" s="184">
        <v>3850</v>
      </c>
      <c r="B3852" s="46"/>
      <c r="C3852" s="47"/>
      <c r="D3852" s="48"/>
      <c r="E3852" s="49"/>
      <c r="F3852" s="49"/>
      <c r="G3852" s="41" t="str">
        <f>IF(C3852="","",VLOOKUP(WEEKDAY(C3852),LIST!$A$15:$B$21,2,FALSE))</f>
        <v/>
      </c>
      <c r="H3852" s="42" t="str">
        <f>IF(B3852="","",IF(L3852=LIST!$A$80,LIST!$A$78,IF(L3852=LIST!$A$81,LIST!$A$78,IF(L3852=LIST!$A$82,LIST!$A$78,IF(IFERROR(VLOOKUP(B3852,'PHR (Project Hourly Rate)'!B:G,6,FALSE),LIST!$A$78)=0,LIST!$A$79,L3852)))))</f>
        <v/>
      </c>
      <c r="I3852" s="42" t="str">
        <f>IF(B3852="","",IF(L3852=LIST!$A$75,"",IF(K3852=LIST!$A$76,LIST!$A$76,IF(L3852=LIST!$A$77,"",IF(L3852=LIST!$A$78,"",IF(L3852=LIST!$A$80,"",IF(L3852=LIST!$A$72,"",IF(L3852=LIST!$A$73,"",IF(L3852=LIST!$A$81,"",IF(L3852=LIST!$A$82,"",IF(L3852=LIST!$A$79,"",IF(K3852=LIST!$A$75,LIST!$A$75,ROUND(J3852*L3852,2)))))))))))))</f>
        <v/>
      </c>
      <c r="J3852" s="43">
        <f>IF(D3852="",0,IF(K3852=LIST!$A$75,0,IF(K3852=LIST!$A$76,0,IF(K3852=LIST!$A$77,0,IF(K3852=LIST!$A$78,0,(MIN(D3852,8)-K3852))))))</f>
        <v>0</v>
      </c>
      <c r="K3852" s="185" t="str">
        <f>IF(D3852="","",IF('CLAIM FORM'!$M$7="",0,IF(L3852=LIST!$A$78,0,IF('CLAIM FORM'!$M$7="R&amp;D",0,IF(E3852="",LIST!$A$75,IF(F3852=LIST!$F$30,0,IFERROR(((VLOOKUP(E3852,'TRAINING CODE'!B:D,3,FALSE)*MIN(D3852,8))),LIST!$A$76)))))))</f>
        <v/>
      </c>
      <c r="L3852" s="183" t="str">
        <f>IF(B3852="","",IF('CLAIM FORM'!$M$7="",LIST!$A$77,IFERROR(VLOOKUP(B3852,'PHR (Project Hourly Rate)'!B:G,6,FALSE),LIST!$A$78)))</f>
        <v/>
      </c>
    </row>
    <row r="3853" spans="1:12" ht="36" customHeight="1">
      <c r="A3853" s="184">
        <v>3851</v>
      </c>
      <c r="B3853" s="46"/>
      <c r="C3853" s="47"/>
      <c r="D3853" s="48"/>
      <c r="E3853" s="49"/>
      <c r="F3853" s="49"/>
      <c r="G3853" s="41" t="str">
        <f>IF(C3853="","",VLOOKUP(WEEKDAY(C3853),LIST!$A$15:$B$21,2,FALSE))</f>
        <v/>
      </c>
      <c r="H3853" s="42" t="str">
        <f>IF(B3853="","",IF(L3853=LIST!$A$80,LIST!$A$78,IF(L3853=LIST!$A$81,LIST!$A$78,IF(L3853=LIST!$A$82,LIST!$A$78,IF(IFERROR(VLOOKUP(B3853,'PHR (Project Hourly Rate)'!B:G,6,FALSE),LIST!$A$78)=0,LIST!$A$79,L3853)))))</f>
        <v/>
      </c>
      <c r="I3853" s="42" t="str">
        <f>IF(B3853="","",IF(L3853=LIST!$A$75,"",IF(K3853=LIST!$A$76,LIST!$A$76,IF(L3853=LIST!$A$77,"",IF(L3853=LIST!$A$78,"",IF(L3853=LIST!$A$80,"",IF(L3853=LIST!$A$72,"",IF(L3853=LIST!$A$73,"",IF(L3853=LIST!$A$81,"",IF(L3853=LIST!$A$82,"",IF(L3853=LIST!$A$79,"",IF(K3853=LIST!$A$75,LIST!$A$75,ROUND(J3853*L3853,2)))))))))))))</f>
        <v/>
      </c>
      <c r="J3853" s="43">
        <f>IF(D3853="",0,IF(K3853=LIST!$A$75,0,IF(K3853=LIST!$A$76,0,IF(K3853=LIST!$A$77,0,IF(K3853=LIST!$A$78,0,(MIN(D3853,8)-K3853))))))</f>
        <v>0</v>
      </c>
      <c r="K3853" s="185" t="str">
        <f>IF(D3853="","",IF('CLAIM FORM'!$M$7="",0,IF(L3853=LIST!$A$78,0,IF('CLAIM FORM'!$M$7="R&amp;D",0,IF(E3853="",LIST!$A$75,IF(F3853=LIST!$F$30,0,IFERROR(((VLOOKUP(E3853,'TRAINING CODE'!B:D,3,FALSE)*MIN(D3853,8))),LIST!$A$76)))))))</f>
        <v/>
      </c>
      <c r="L3853" s="183" t="str">
        <f>IF(B3853="","",IF('CLAIM FORM'!$M$7="",LIST!$A$77,IFERROR(VLOOKUP(B3853,'PHR (Project Hourly Rate)'!B:G,6,FALSE),LIST!$A$78)))</f>
        <v/>
      </c>
    </row>
    <row r="3854" spans="1:12" ht="36" customHeight="1">
      <c r="A3854" s="184">
        <v>3852</v>
      </c>
      <c r="B3854" s="46"/>
      <c r="C3854" s="47"/>
      <c r="D3854" s="48"/>
      <c r="E3854" s="49"/>
      <c r="F3854" s="49"/>
      <c r="G3854" s="41" t="str">
        <f>IF(C3854="","",VLOOKUP(WEEKDAY(C3854),LIST!$A$15:$B$21,2,FALSE))</f>
        <v/>
      </c>
      <c r="H3854" s="42" t="str">
        <f>IF(B3854="","",IF(L3854=LIST!$A$80,LIST!$A$78,IF(L3854=LIST!$A$81,LIST!$A$78,IF(L3854=LIST!$A$82,LIST!$A$78,IF(IFERROR(VLOOKUP(B3854,'PHR (Project Hourly Rate)'!B:G,6,FALSE),LIST!$A$78)=0,LIST!$A$79,L3854)))))</f>
        <v/>
      </c>
      <c r="I3854" s="42" t="str">
        <f>IF(B3854="","",IF(L3854=LIST!$A$75,"",IF(K3854=LIST!$A$76,LIST!$A$76,IF(L3854=LIST!$A$77,"",IF(L3854=LIST!$A$78,"",IF(L3854=LIST!$A$80,"",IF(L3854=LIST!$A$72,"",IF(L3854=LIST!$A$73,"",IF(L3854=LIST!$A$81,"",IF(L3854=LIST!$A$82,"",IF(L3854=LIST!$A$79,"",IF(K3854=LIST!$A$75,LIST!$A$75,ROUND(J3854*L3854,2)))))))))))))</f>
        <v/>
      </c>
      <c r="J3854" s="43">
        <f>IF(D3854="",0,IF(K3854=LIST!$A$75,0,IF(K3854=LIST!$A$76,0,IF(K3854=LIST!$A$77,0,IF(K3854=LIST!$A$78,0,(MIN(D3854,8)-K3854))))))</f>
        <v>0</v>
      </c>
      <c r="K3854" s="185" t="str">
        <f>IF(D3854="","",IF('CLAIM FORM'!$M$7="",0,IF(L3854=LIST!$A$78,0,IF('CLAIM FORM'!$M$7="R&amp;D",0,IF(E3854="",LIST!$A$75,IF(F3854=LIST!$F$30,0,IFERROR(((VLOOKUP(E3854,'TRAINING CODE'!B:D,3,FALSE)*MIN(D3854,8))),LIST!$A$76)))))))</f>
        <v/>
      </c>
      <c r="L3854" s="183" t="str">
        <f>IF(B3854="","",IF('CLAIM FORM'!$M$7="",LIST!$A$77,IFERROR(VLOOKUP(B3854,'PHR (Project Hourly Rate)'!B:G,6,FALSE),LIST!$A$78)))</f>
        <v/>
      </c>
    </row>
    <row r="3855" spans="1:12" ht="36" customHeight="1">
      <c r="A3855" s="184">
        <v>3853</v>
      </c>
      <c r="B3855" s="46"/>
      <c r="C3855" s="47"/>
      <c r="D3855" s="48"/>
      <c r="E3855" s="49"/>
      <c r="F3855" s="49"/>
      <c r="G3855" s="41" t="str">
        <f>IF(C3855="","",VLOOKUP(WEEKDAY(C3855),LIST!$A$15:$B$21,2,FALSE))</f>
        <v/>
      </c>
      <c r="H3855" s="42" t="str">
        <f>IF(B3855="","",IF(L3855=LIST!$A$80,LIST!$A$78,IF(L3855=LIST!$A$81,LIST!$A$78,IF(L3855=LIST!$A$82,LIST!$A$78,IF(IFERROR(VLOOKUP(B3855,'PHR (Project Hourly Rate)'!B:G,6,FALSE),LIST!$A$78)=0,LIST!$A$79,L3855)))))</f>
        <v/>
      </c>
      <c r="I3855" s="42" t="str">
        <f>IF(B3855="","",IF(L3855=LIST!$A$75,"",IF(K3855=LIST!$A$76,LIST!$A$76,IF(L3855=LIST!$A$77,"",IF(L3855=LIST!$A$78,"",IF(L3855=LIST!$A$80,"",IF(L3855=LIST!$A$72,"",IF(L3855=LIST!$A$73,"",IF(L3855=LIST!$A$81,"",IF(L3855=LIST!$A$82,"",IF(L3855=LIST!$A$79,"",IF(K3855=LIST!$A$75,LIST!$A$75,ROUND(J3855*L3855,2)))))))))))))</f>
        <v/>
      </c>
      <c r="J3855" s="43">
        <f>IF(D3855="",0,IF(K3855=LIST!$A$75,0,IF(K3855=LIST!$A$76,0,IF(K3855=LIST!$A$77,0,IF(K3855=LIST!$A$78,0,(MIN(D3855,8)-K3855))))))</f>
        <v>0</v>
      </c>
      <c r="K3855" s="185" t="str">
        <f>IF(D3855="","",IF('CLAIM FORM'!$M$7="",0,IF(L3855=LIST!$A$78,0,IF('CLAIM FORM'!$M$7="R&amp;D",0,IF(E3855="",LIST!$A$75,IF(F3855=LIST!$F$30,0,IFERROR(((VLOOKUP(E3855,'TRAINING CODE'!B:D,3,FALSE)*MIN(D3855,8))),LIST!$A$76)))))))</f>
        <v/>
      </c>
      <c r="L3855" s="183" t="str">
        <f>IF(B3855="","",IF('CLAIM FORM'!$M$7="",LIST!$A$77,IFERROR(VLOOKUP(B3855,'PHR (Project Hourly Rate)'!B:G,6,FALSE),LIST!$A$78)))</f>
        <v/>
      </c>
    </row>
    <row r="3856" spans="1:12" ht="36" customHeight="1">
      <c r="A3856" s="184">
        <v>3854</v>
      </c>
      <c r="B3856" s="46"/>
      <c r="C3856" s="47"/>
      <c r="D3856" s="48"/>
      <c r="E3856" s="49"/>
      <c r="F3856" s="49"/>
      <c r="G3856" s="41" t="str">
        <f>IF(C3856="","",VLOOKUP(WEEKDAY(C3856),LIST!$A$15:$B$21,2,FALSE))</f>
        <v/>
      </c>
      <c r="H3856" s="42" t="str">
        <f>IF(B3856="","",IF(L3856=LIST!$A$80,LIST!$A$78,IF(L3856=LIST!$A$81,LIST!$A$78,IF(L3856=LIST!$A$82,LIST!$A$78,IF(IFERROR(VLOOKUP(B3856,'PHR (Project Hourly Rate)'!B:G,6,FALSE),LIST!$A$78)=0,LIST!$A$79,L3856)))))</f>
        <v/>
      </c>
      <c r="I3856" s="42" t="str">
        <f>IF(B3856="","",IF(L3856=LIST!$A$75,"",IF(K3856=LIST!$A$76,LIST!$A$76,IF(L3856=LIST!$A$77,"",IF(L3856=LIST!$A$78,"",IF(L3856=LIST!$A$80,"",IF(L3856=LIST!$A$72,"",IF(L3856=LIST!$A$73,"",IF(L3856=LIST!$A$81,"",IF(L3856=LIST!$A$82,"",IF(L3856=LIST!$A$79,"",IF(K3856=LIST!$A$75,LIST!$A$75,ROUND(J3856*L3856,2)))))))))))))</f>
        <v/>
      </c>
      <c r="J3856" s="43">
        <f>IF(D3856="",0,IF(K3856=LIST!$A$75,0,IF(K3856=LIST!$A$76,0,IF(K3856=LIST!$A$77,0,IF(K3856=LIST!$A$78,0,(MIN(D3856,8)-K3856))))))</f>
        <v>0</v>
      </c>
      <c r="K3856" s="185" t="str">
        <f>IF(D3856="","",IF('CLAIM FORM'!$M$7="",0,IF(L3856=LIST!$A$78,0,IF('CLAIM FORM'!$M$7="R&amp;D",0,IF(E3856="",LIST!$A$75,IF(F3856=LIST!$F$30,0,IFERROR(((VLOOKUP(E3856,'TRAINING CODE'!B:D,3,FALSE)*MIN(D3856,8))),LIST!$A$76)))))))</f>
        <v/>
      </c>
      <c r="L3856" s="183" t="str">
        <f>IF(B3856="","",IF('CLAIM FORM'!$M$7="",LIST!$A$77,IFERROR(VLOOKUP(B3856,'PHR (Project Hourly Rate)'!B:G,6,FALSE),LIST!$A$78)))</f>
        <v/>
      </c>
    </row>
    <row r="3857" spans="1:12" ht="36" customHeight="1">
      <c r="A3857" s="184">
        <v>3855</v>
      </c>
      <c r="B3857" s="46"/>
      <c r="C3857" s="47"/>
      <c r="D3857" s="48"/>
      <c r="E3857" s="49"/>
      <c r="F3857" s="49"/>
      <c r="G3857" s="41" t="str">
        <f>IF(C3857="","",VLOOKUP(WEEKDAY(C3857),LIST!$A$15:$B$21,2,FALSE))</f>
        <v/>
      </c>
      <c r="H3857" s="42" t="str">
        <f>IF(B3857="","",IF(L3857=LIST!$A$80,LIST!$A$78,IF(L3857=LIST!$A$81,LIST!$A$78,IF(L3857=LIST!$A$82,LIST!$A$78,IF(IFERROR(VLOOKUP(B3857,'PHR (Project Hourly Rate)'!B:G,6,FALSE),LIST!$A$78)=0,LIST!$A$79,L3857)))))</f>
        <v/>
      </c>
      <c r="I3857" s="42" t="str">
        <f>IF(B3857="","",IF(L3857=LIST!$A$75,"",IF(K3857=LIST!$A$76,LIST!$A$76,IF(L3857=LIST!$A$77,"",IF(L3857=LIST!$A$78,"",IF(L3857=LIST!$A$80,"",IF(L3857=LIST!$A$72,"",IF(L3857=LIST!$A$73,"",IF(L3857=LIST!$A$81,"",IF(L3857=LIST!$A$82,"",IF(L3857=LIST!$A$79,"",IF(K3857=LIST!$A$75,LIST!$A$75,ROUND(J3857*L3857,2)))))))))))))</f>
        <v/>
      </c>
      <c r="J3857" s="43">
        <f>IF(D3857="",0,IF(K3857=LIST!$A$75,0,IF(K3857=LIST!$A$76,0,IF(K3857=LIST!$A$77,0,IF(K3857=LIST!$A$78,0,(MIN(D3857,8)-K3857))))))</f>
        <v>0</v>
      </c>
      <c r="K3857" s="185" t="str">
        <f>IF(D3857="","",IF('CLAIM FORM'!$M$7="",0,IF(L3857=LIST!$A$78,0,IF('CLAIM FORM'!$M$7="R&amp;D",0,IF(E3857="",LIST!$A$75,IF(F3857=LIST!$F$30,0,IFERROR(((VLOOKUP(E3857,'TRAINING CODE'!B:D,3,FALSE)*MIN(D3857,8))),LIST!$A$76)))))))</f>
        <v/>
      </c>
      <c r="L3857" s="183" t="str">
        <f>IF(B3857="","",IF('CLAIM FORM'!$M$7="",LIST!$A$77,IFERROR(VLOOKUP(B3857,'PHR (Project Hourly Rate)'!B:G,6,FALSE),LIST!$A$78)))</f>
        <v/>
      </c>
    </row>
    <row r="3858" spans="1:12" ht="36" customHeight="1">
      <c r="A3858" s="184">
        <v>3856</v>
      </c>
      <c r="B3858" s="46"/>
      <c r="C3858" s="47"/>
      <c r="D3858" s="48"/>
      <c r="E3858" s="49"/>
      <c r="F3858" s="49"/>
      <c r="G3858" s="41" t="str">
        <f>IF(C3858="","",VLOOKUP(WEEKDAY(C3858),LIST!$A$15:$B$21,2,FALSE))</f>
        <v/>
      </c>
      <c r="H3858" s="42" t="str">
        <f>IF(B3858="","",IF(L3858=LIST!$A$80,LIST!$A$78,IF(L3858=LIST!$A$81,LIST!$A$78,IF(L3858=LIST!$A$82,LIST!$A$78,IF(IFERROR(VLOOKUP(B3858,'PHR (Project Hourly Rate)'!B:G,6,FALSE),LIST!$A$78)=0,LIST!$A$79,L3858)))))</f>
        <v/>
      </c>
      <c r="I3858" s="42" t="str">
        <f>IF(B3858="","",IF(L3858=LIST!$A$75,"",IF(K3858=LIST!$A$76,LIST!$A$76,IF(L3858=LIST!$A$77,"",IF(L3858=LIST!$A$78,"",IF(L3858=LIST!$A$80,"",IF(L3858=LIST!$A$72,"",IF(L3858=LIST!$A$73,"",IF(L3858=LIST!$A$81,"",IF(L3858=LIST!$A$82,"",IF(L3858=LIST!$A$79,"",IF(K3858=LIST!$A$75,LIST!$A$75,ROUND(J3858*L3858,2)))))))))))))</f>
        <v/>
      </c>
      <c r="J3858" s="43">
        <f>IF(D3858="",0,IF(K3858=LIST!$A$75,0,IF(K3858=LIST!$A$76,0,IF(K3858=LIST!$A$77,0,IF(K3858=LIST!$A$78,0,(MIN(D3858,8)-K3858))))))</f>
        <v>0</v>
      </c>
      <c r="K3858" s="185" t="str">
        <f>IF(D3858="","",IF('CLAIM FORM'!$M$7="",0,IF(L3858=LIST!$A$78,0,IF('CLAIM FORM'!$M$7="R&amp;D",0,IF(E3858="",LIST!$A$75,IF(F3858=LIST!$F$30,0,IFERROR(((VLOOKUP(E3858,'TRAINING CODE'!B:D,3,FALSE)*MIN(D3858,8))),LIST!$A$76)))))))</f>
        <v/>
      </c>
      <c r="L3858" s="183" t="str">
        <f>IF(B3858="","",IF('CLAIM FORM'!$M$7="",LIST!$A$77,IFERROR(VLOOKUP(B3858,'PHR (Project Hourly Rate)'!B:G,6,FALSE),LIST!$A$78)))</f>
        <v/>
      </c>
    </row>
    <row r="3859" spans="1:12" ht="36" customHeight="1">
      <c r="A3859" s="184">
        <v>3857</v>
      </c>
      <c r="B3859" s="46"/>
      <c r="C3859" s="47"/>
      <c r="D3859" s="48"/>
      <c r="E3859" s="49"/>
      <c r="F3859" s="49"/>
      <c r="G3859" s="41" t="str">
        <f>IF(C3859="","",VLOOKUP(WEEKDAY(C3859),LIST!$A$15:$B$21,2,FALSE))</f>
        <v/>
      </c>
      <c r="H3859" s="42" t="str">
        <f>IF(B3859="","",IF(L3859=LIST!$A$80,LIST!$A$78,IF(L3859=LIST!$A$81,LIST!$A$78,IF(L3859=LIST!$A$82,LIST!$A$78,IF(IFERROR(VLOOKUP(B3859,'PHR (Project Hourly Rate)'!B:G,6,FALSE),LIST!$A$78)=0,LIST!$A$79,L3859)))))</f>
        <v/>
      </c>
      <c r="I3859" s="42" t="str">
        <f>IF(B3859="","",IF(L3859=LIST!$A$75,"",IF(K3859=LIST!$A$76,LIST!$A$76,IF(L3859=LIST!$A$77,"",IF(L3859=LIST!$A$78,"",IF(L3859=LIST!$A$80,"",IF(L3859=LIST!$A$72,"",IF(L3859=LIST!$A$73,"",IF(L3859=LIST!$A$81,"",IF(L3859=LIST!$A$82,"",IF(L3859=LIST!$A$79,"",IF(K3859=LIST!$A$75,LIST!$A$75,ROUND(J3859*L3859,2)))))))))))))</f>
        <v/>
      </c>
      <c r="J3859" s="43">
        <f>IF(D3859="",0,IF(K3859=LIST!$A$75,0,IF(K3859=LIST!$A$76,0,IF(K3859=LIST!$A$77,0,IF(K3859=LIST!$A$78,0,(MIN(D3859,8)-K3859))))))</f>
        <v>0</v>
      </c>
      <c r="K3859" s="185" t="str">
        <f>IF(D3859="","",IF('CLAIM FORM'!$M$7="",0,IF(L3859=LIST!$A$78,0,IF('CLAIM FORM'!$M$7="R&amp;D",0,IF(E3859="",LIST!$A$75,IF(F3859=LIST!$F$30,0,IFERROR(((VLOOKUP(E3859,'TRAINING CODE'!B:D,3,FALSE)*MIN(D3859,8))),LIST!$A$76)))))))</f>
        <v/>
      </c>
      <c r="L3859" s="183" t="str">
        <f>IF(B3859="","",IF('CLAIM FORM'!$M$7="",LIST!$A$77,IFERROR(VLOOKUP(B3859,'PHR (Project Hourly Rate)'!B:G,6,FALSE),LIST!$A$78)))</f>
        <v/>
      </c>
    </row>
    <row r="3860" spans="1:12" ht="36" customHeight="1">
      <c r="A3860" s="184">
        <v>3858</v>
      </c>
      <c r="B3860" s="46"/>
      <c r="C3860" s="47"/>
      <c r="D3860" s="48"/>
      <c r="E3860" s="49"/>
      <c r="F3860" s="49"/>
      <c r="G3860" s="41" t="str">
        <f>IF(C3860="","",VLOOKUP(WEEKDAY(C3860),LIST!$A$15:$B$21,2,FALSE))</f>
        <v/>
      </c>
      <c r="H3860" s="42" t="str">
        <f>IF(B3860="","",IF(L3860=LIST!$A$80,LIST!$A$78,IF(L3860=LIST!$A$81,LIST!$A$78,IF(L3860=LIST!$A$82,LIST!$A$78,IF(IFERROR(VLOOKUP(B3860,'PHR (Project Hourly Rate)'!B:G,6,FALSE),LIST!$A$78)=0,LIST!$A$79,L3860)))))</f>
        <v/>
      </c>
      <c r="I3860" s="42" t="str">
        <f>IF(B3860="","",IF(L3860=LIST!$A$75,"",IF(K3860=LIST!$A$76,LIST!$A$76,IF(L3860=LIST!$A$77,"",IF(L3860=LIST!$A$78,"",IF(L3860=LIST!$A$80,"",IF(L3860=LIST!$A$72,"",IF(L3860=LIST!$A$73,"",IF(L3860=LIST!$A$81,"",IF(L3860=LIST!$A$82,"",IF(L3860=LIST!$A$79,"",IF(K3860=LIST!$A$75,LIST!$A$75,ROUND(J3860*L3860,2)))))))))))))</f>
        <v/>
      </c>
      <c r="J3860" s="43">
        <f>IF(D3860="",0,IF(K3860=LIST!$A$75,0,IF(K3860=LIST!$A$76,0,IF(K3860=LIST!$A$77,0,IF(K3860=LIST!$A$78,0,(MIN(D3860,8)-K3860))))))</f>
        <v>0</v>
      </c>
      <c r="K3860" s="185" t="str">
        <f>IF(D3860="","",IF('CLAIM FORM'!$M$7="",0,IF(L3860=LIST!$A$78,0,IF('CLAIM FORM'!$M$7="R&amp;D",0,IF(E3860="",LIST!$A$75,IF(F3860=LIST!$F$30,0,IFERROR(((VLOOKUP(E3860,'TRAINING CODE'!B:D,3,FALSE)*MIN(D3860,8))),LIST!$A$76)))))))</f>
        <v/>
      </c>
      <c r="L3860" s="183" t="str">
        <f>IF(B3860="","",IF('CLAIM FORM'!$M$7="",LIST!$A$77,IFERROR(VLOOKUP(B3860,'PHR (Project Hourly Rate)'!B:G,6,FALSE),LIST!$A$78)))</f>
        <v/>
      </c>
    </row>
    <row r="3861" spans="1:12" ht="36" customHeight="1">
      <c r="A3861" s="184">
        <v>3859</v>
      </c>
      <c r="B3861" s="46"/>
      <c r="C3861" s="47"/>
      <c r="D3861" s="48"/>
      <c r="E3861" s="49"/>
      <c r="F3861" s="49"/>
      <c r="G3861" s="41" t="str">
        <f>IF(C3861="","",VLOOKUP(WEEKDAY(C3861),LIST!$A$15:$B$21,2,FALSE))</f>
        <v/>
      </c>
      <c r="H3861" s="42" t="str">
        <f>IF(B3861="","",IF(L3861=LIST!$A$80,LIST!$A$78,IF(L3861=LIST!$A$81,LIST!$A$78,IF(L3861=LIST!$A$82,LIST!$A$78,IF(IFERROR(VLOOKUP(B3861,'PHR (Project Hourly Rate)'!B:G,6,FALSE),LIST!$A$78)=0,LIST!$A$79,L3861)))))</f>
        <v/>
      </c>
      <c r="I3861" s="42" t="str">
        <f>IF(B3861="","",IF(L3861=LIST!$A$75,"",IF(K3861=LIST!$A$76,LIST!$A$76,IF(L3861=LIST!$A$77,"",IF(L3861=LIST!$A$78,"",IF(L3861=LIST!$A$80,"",IF(L3861=LIST!$A$72,"",IF(L3861=LIST!$A$73,"",IF(L3861=LIST!$A$81,"",IF(L3861=LIST!$A$82,"",IF(L3861=LIST!$A$79,"",IF(K3861=LIST!$A$75,LIST!$A$75,ROUND(J3861*L3861,2)))))))))))))</f>
        <v/>
      </c>
      <c r="J3861" s="43">
        <f>IF(D3861="",0,IF(K3861=LIST!$A$75,0,IF(K3861=LIST!$A$76,0,IF(K3861=LIST!$A$77,0,IF(K3861=LIST!$A$78,0,(MIN(D3861,8)-K3861))))))</f>
        <v>0</v>
      </c>
      <c r="K3861" s="185" t="str">
        <f>IF(D3861="","",IF('CLAIM FORM'!$M$7="",0,IF(L3861=LIST!$A$78,0,IF('CLAIM FORM'!$M$7="R&amp;D",0,IF(E3861="",LIST!$A$75,IF(F3861=LIST!$F$30,0,IFERROR(((VLOOKUP(E3861,'TRAINING CODE'!B:D,3,FALSE)*MIN(D3861,8))),LIST!$A$76)))))))</f>
        <v/>
      </c>
      <c r="L3861" s="183" t="str">
        <f>IF(B3861="","",IF('CLAIM FORM'!$M$7="",LIST!$A$77,IFERROR(VLOOKUP(B3861,'PHR (Project Hourly Rate)'!B:G,6,FALSE),LIST!$A$78)))</f>
        <v/>
      </c>
    </row>
    <row r="3862" spans="1:12" ht="36" customHeight="1">
      <c r="A3862" s="184">
        <v>3860</v>
      </c>
      <c r="B3862" s="46"/>
      <c r="C3862" s="47"/>
      <c r="D3862" s="48"/>
      <c r="E3862" s="49"/>
      <c r="F3862" s="49"/>
      <c r="G3862" s="41" t="str">
        <f>IF(C3862="","",VLOOKUP(WEEKDAY(C3862),LIST!$A$15:$B$21,2,FALSE))</f>
        <v/>
      </c>
      <c r="H3862" s="42" t="str">
        <f>IF(B3862="","",IF(L3862=LIST!$A$80,LIST!$A$78,IF(L3862=LIST!$A$81,LIST!$A$78,IF(L3862=LIST!$A$82,LIST!$A$78,IF(IFERROR(VLOOKUP(B3862,'PHR (Project Hourly Rate)'!B:G,6,FALSE),LIST!$A$78)=0,LIST!$A$79,L3862)))))</f>
        <v/>
      </c>
      <c r="I3862" s="42" t="str">
        <f>IF(B3862="","",IF(L3862=LIST!$A$75,"",IF(K3862=LIST!$A$76,LIST!$A$76,IF(L3862=LIST!$A$77,"",IF(L3862=LIST!$A$78,"",IF(L3862=LIST!$A$80,"",IF(L3862=LIST!$A$72,"",IF(L3862=LIST!$A$73,"",IF(L3862=LIST!$A$81,"",IF(L3862=LIST!$A$82,"",IF(L3862=LIST!$A$79,"",IF(K3862=LIST!$A$75,LIST!$A$75,ROUND(J3862*L3862,2)))))))))))))</f>
        <v/>
      </c>
      <c r="J3862" s="43">
        <f>IF(D3862="",0,IF(K3862=LIST!$A$75,0,IF(K3862=LIST!$A$76,0,IF(K3862=LIST!$A$77,0,IF(K3862=LIST!$A$78,0,(MIN(D3862,8)-K3862))))))</f>
        <v>0</v>
      </c>
      <c r="K3862" s="185" t="str">
        <f>IF(D3862="","",IF('CLAIM FORM'!$M$7="",0,IF(L3862=LIST!$A$78,0,IF('CLAIM FORM'!$M$7="R&amp;D",0,IF(E3862="",LIST!$A$75,IF(F3862=LIST!$F$30,0,IFERROR(((VLOOKUP(E3862,'TRAINING CODE'!B:D,3,FALSE)*MIN(D3862,8))),LIST!$A$76)))))))</f>
        <v/>
      </c>
      <c r="L3862" s="183" t="str">
        <f>IF(B3862="","",IF('CLAIM FORM'!$M$7="",LIST!$A$77,IFERROR(VLOOKUP(B3862,'PHR (Project Hourly Rate)'!B:G,6,FALSE),LIST!$A$78)))</f>
        <v/>
      </c>
    </row>
    <row r="3863" spans="1:12" ht="36" customHeight="1">
      <c r="A3863" s="184">
        <v>3861</v>
      </c>
      <c r="B3863" s="46"/>
      <c r="C3863" s="47"/>
      <c r="D3863" s="48"/>
      <c r="E3863" s="49"/>
      <c r="F3863" s="49"/>
      <c r="G3863" s="41" t="str">
        <f>IF(C3863="","",VLOOKUP(WEEKDAY(C3863),LIST!$A$15:$B$21,2,FALSE))</f>
        <v/>
      </c>
      <c r="H3863" s="42" t="str">
        <f>IF(B3863="","",IF(L3863=LIST!$A$80,LIST!$A$78,IF(L3863=LIST!$A$81,LIST!$A$78,IF(L3863=LIST!$A$82,LIST!$A$78,IF(IFERROR(VLOOKUP(B3863,'PHR (Project Hourly Rate)'!B:G,6,FALSE),LIST!$A$78)=0,LIST!$A$79,L3863)))))</f>
        <v/>
      </c>
      <c r="I3863" s="42" t="str">
        <f>IF(B3863="","",IF(L3863=LIST!$A$75,"",IF(K3863=LIST!$A$76,LIST!$A$76,IF(L3863=LIST!$A$77,"",IF(L3863=LIST!$A$78,"",IF(L3863=LIST!$A$80,"",IF(L3863=LIST!$A$72,"",IF(L3863=LIST!$A$73,"",IF(L3863=LIST!$A$81,"",IF(L3863=LIST!$A$82,"",IF(L3863=LIST!$A$79,"",IF(K3863=LIST!$A$75,LIST!$A$75,ROUND(J3863*L3863,2)))))))))))))</f>
        <v/>
      </c>
      <c r="J3863" s="43">
        <f>IF(D3863="",0,IF(K3863=LIST!$A$75,0,IF(K3863=LIST!$A$76,0,IF(K3863=LIST!$A$77,0,IF(K3863=LIST!$A$78,0,(MIN(D3863,8)-K3863))))))</f>
        <v>0</v>
      </c>
      <c r="K3863" s="185" t="str">
        <f>IF(D3863="","",IF('CLAIM FORM'!$M$7="",0,IF(L3863=LIST!$A$78,0,IF('CLAIM FORM'!$M$7="R&amp;D",0,IF(E3863="",LIST!$A$75,IF(F3863=LIST!$F$30,0,IFERROR(((VLOOKUP(E3863,'TRAINING CODE'!B:D,3,FALSE)*MIN(D3863,8))),LIST!$A$76)))))))</f>
        <v/>
      </c>
      <c r="L3863" s="183" t="str">
        <f>IF(B3863="","",IF('CLAIM FORM'!$M$7="",LIST!$A$77,IFERROR(VLOOKUP(B3863,'PHR (Project Hourly Rate)'!B:G,6,FALSE),LIST!$A$78)))</f>
        <v/>
      </c>
    </row>
    <row r="3864" spans="1:12" ht="36" customHeight="1">
      <c r="A3864" s="184">
        <v>3862</v>
      </c>
      <c r="B3864" s="46"/>
      <c r="C3864" s="47"/>
      <c r="D3864" s="48"/>
      <c r="E3864" s="49"/>
      <c r="F3864" s="49"/>
      <c r="G3864" s="41" t="str">
        <f>IF(C3864="","",VLOOKUP(WEEKDAY(C3864),LIST!$A$15:$B$21,2,FALSE))</f>
        <v/>
      </c>
      <c r="H3864" s="42" t="str">
        <f>IF(B3864="","",IF(L3864=LIST!$A$80,LIST!$A$78,IF(L3864=LIST!$A$81,LIST!$A$78,IF(L3864=LIST!$A$82,LIST!$A$78,IF(IFERROR(VLOOKUP(B3864,'PHR (Project Hourly Rate)'!B:G,6,FALSE),LIST!$A$78)=0,LIST!$A$79,L3864)))))</f>
        <v/>
      </c>
      <c r="I3864" s="42" t="str">
        <f>IF(B3864="","",IF(L3864=LIST!$A$75,"",IF(K3864=LIST!$A$76,LIST!$A$76,IF(L3864=LIST!$A$77,"",IF(L3864=LIST!$A$78,"",IF(L3864=LIST!$A$80,"",IF(L3864=LIST!$A$72,"",IF(L3864=LIST!$A$73,"",IF(L3864=LIST!$A$81,"",IF(L3864=LIST!$A$82,"",IF(L3864=LIST!$A$79,"",IF(K3864=LIST!$A$75,LIST!$A$75,ROUND(J3864*L3864,2)))))))))))))</f>
        <v/>
      </c>
      <c r="J3864" s="43">
        <f>IF(D3864="",0,IF(K3864=LIST!$A$75,0,IF(K3864=LIST!$A$76,0,IF(K3864=LIST!$A$77,0,IF(K3864=LIST!$A$78,0,(MIN(D3864,8)-K3864))))))</f>
        <v>0</v>
      </c>
      <c r="K3864" s="185" t="str">
        <f>IF(D3864="","",IF('CLAIM FORM'!$M$7="",0,IF(L3864=LIST!$A$78,0,IF('CLAIM FORM'!$M$7="R&amp;D",0,IF(E3864="",LIST!$A$75,IF(F3864=LIST!$F$30,0,IFERROR(((VLOOKUP(E3864,'TRAINING CODE'!B:D,3,FALSE)*MIN(D3864,8))),LIST!$A$76)))))))</f>
        <v/>
      </c>
      <c r="L3864" s="183" t="str">
        <f>IF(B3864="","",IF('CLAIM FORM'!$M$7="",LIST!$A$77,IFERROR(VLOOKUP(B3864,'PHR (Project Hourly Rate)'!B:G,6,FALSE),LIST!$A$78)))</f>
        <v/>
      </c>
    </row>
    <row r="3865" spans="1:12" ht="36" customHeight="1">
      <c r="A3865" s="184">
        <v>3863</v>
      </c>
      <c r="B3865" s="46"/>
      <c r="C3865" s="47"/>
      <c r="D3865" s="48"/>
      <c r="E3865" s="49"/>
      <c r="F3865" s="49"/>
      <c r="G3865" s="41" t="str">
        <f>IF(C3865="","",VLOOKUP(WEEKDAY(C3865),LIST!$A$15:$B$21,2,FALSE))</f>
        <v/>
      </c>
      <c r="H3865" s="42" t="str">
        <f>IF(B3865="","",IF(L3865=LIST!$A$80,LIST!$A$78,IF(L3865=LIST!$A$81,LIST!$A$78,IF(L3865=LIST!$A$82,LIST!$A$78,IF(IFERROR(VLOOKUP(B3865,'PHR (Project Hourly Rate)'!B:G,6,FALSE),LIST!$A$78)=0,LIST!$A$79,L3865)))))</f>
        <v/>
      </c>
      <c r="I3865" s="42" t="str">
        <f>IF(B3865="","",IF(L3865=LIST!$A$75,"",IF(K3865=LIST!$A$76,LIST!$A$76,IF(L3865=LIST!$A$77,"",IF(L3865=LIST!$A$78,"",IF(L3865=LIST!$A$80,"",IF(L3865=LIST!$A$72,"",IF(L3865=LIST!$A$73,"",IF(L3865=LIST!$A$81,"",IF(L3865=LIST!$A$82,"",IF(L3865=LIST!$A$79,"",IF(K3865=LIST!$A$75,LIST!$A$75,ROUND(J3865*L3865,2)))))))))))))</f>
        <v/>
      </c>
      <c r="J3865" s="43">
        <f>IF(D3865="",0,IF(K3865=LIST!$A$75,0,IF(K3865=LIST!$A$76,0,IF(K3865=LIST!$A$77,0,IF(K3865=LIST!$A$78,0,(MIN(D3865,8)-K3865))))))</f>
        <v>0</v>
      </c>
      <c r="K3865" s="185" t="str">
        <f>IF(D3865="","",IF('CLAIM FORM'!$M$7="",0,IF(L3865=LIST!$A$78,0,IF('CLAIM FORM'!$M$7="R&amp;D",0,IF(E3865="",LIST!$A$75,IF(F3865=LIST!$F$30,0,IFERROR(((VLOOKUP(E3865,'TRAINING CODE'!B:D,3,FALSE)*MIN(D3865,8))),LIST!$A$76)))))))</f>
        <v/>
      </c>
      <c r="L3865" s="183" t="str">
        <f>IF(B3865="","",IF('CLAIM FORM'!$M$7="",LIST!$A$77,IFERROR(VLOOKUP(B3865,'PHR (Project Hourly Rate)'!B:G,6,FALSE),LIST!$A$78)))</f>
        <v/>
      </c>
    </row>
    <row r="3866" spans="1:12" ht="36" customHeight="1">
      <c r="A3866" s="184">
        <v>3864</v>
      </c>
      <c r="B3866" s="46"/>
      <c r="C3866" s="47"/>
      <c r="D3866" s="48"/>
      <c r="E3866" s="49"/>
      <c r="F3866" s="49"/>
      <c r="G3866" s="41" t="str">
        <f>IF(C3866="","",VLOOKUP(WEEKDAY(C3866),LIST!$A$15:$B$21,2,FALSE))</f>
        <v/>
      </c>
      <c r="H3866" s="42" t="str">
        <f>IF(B3866="","",IF(L3866=LIST!$A$80,LIST!$A$78,IF(L3866=LIST!$A$81,LIST!$A$78,IF(L3866=LIST!$A$82,LIST!$A$78,IF(IFERROR(VLOOKUP(B3866,'PHR (Project Hourly Rate)'!B:G,6,FALSE),LIST!$A$78)=0,LIST!$A$79,L3866)))))</f>
        <v/>
      </c>
      <c r="I3866" s="42" t="str">
        <f>IF(B3866="","",IF(L3866=LIST!$A$75,"",IF(K3866=LIST!$A$76,LIST!$A$76,IF(L3866=LIST!$A$77,"",IF(L3866=LIST!$A$78,"",IF(L3866=LIST!$A$80,"",IF(L3866=LIST!$A$72,"",IF(L3866=LIST!$A$73,"",IF(L3866=LIST!$A$81,"",IF(L3866=LIST!$A$82,"",IF(L3866=LIST!$A$79,"",IF(K3866=LIST!$A$75,LIST!$A$75,ROUND(J3866*L3866,2)))))))))))))</f>
        <v/>
      </c>
      <c r="J3866" s="43">
        <f>IF(D3866="",0,IF(K3866=LIST!$A$75,0,IF(K3866=LIST!$A$76,0,IF(K3866=LIST!$A$77,0,IF(K3866=LIST!$A$78,0,(MIN(D3866,8)-K3866))))))</f>
        <v>0</v>
      </c>
      <c r="K3866" s="185" t="str">
        <f>IF(D3866="","",IF('CLAIM FORM'!$M$7="",0,IF(L3866=LIST!$A$78,0,IF('CLAIM FORM'!$M$7="R&amp;D",0,IF(E3866="",LIST!$A$75,IF(F3866=LIST!$F$30,0,IFERROR(((VLOOKUP(E3866,'TRAINING CODE'!B:D,3,FALSE)*MIN(D3866,8))),LIST!$A$76)))))))</f>
        <v/>
      </c>
      <c r="L3866" s="183" t="str">
        <f>IF(B3866="","",IF('CLAIM FORM'!$M$7="",LIST!$A$77,IFERROR(VLOOKUP(B3866,'PHR (Project Hourly Rate)'!B:G,6,FALSE),LIST!$A$78)))</f>
        <v/>
      </c>
    </row>
    <row r="3867" spans="1:12" ht="36" customHeight="1">
      <c r="A3867" s="184">
        <v>3865</v>
      </c>
      <c r="B3867" s="46"/>
      <c r="C3867" s="47"/>
      <c r="D3867" s="48"/>
      <c r="E3867" s="49"/>
      <c r="F3867" s="49"/>
      <c r="G3867" s="41" t="str">
        <f>IF(C3867="","",VLOOKUP(WEEKDAY(C3867),LIST!$A$15:$B$21,2,FALSE))</f>
        <v/>
      </c>
      <c r="H3867" s="42" t="str">
        <f>IF(B3867="","",IF(L3867=LIST!$A$80,LIST!$A$78,IF(L3867=LIST!$A$81,LIST!$A$78,IF(L3867=LIST!$A$82,LIST!$A$78,IF(IFERROR(VLOOKUP(B3867,'PHR (Project Hourly Rate)'!B:G,6,FALSE),LIST!$A$78)=0,LIST!$A$79,L3867)))))</f>
        <v/>
      </c>
      <c r="I3867" s="42" t="str">
        <f>IF(B3867="","",IF(L3867=LIST!$A$75,"",IF(K3867=LIST!$A$76,LIST!$A$76,IF(L3867=LIST!$A$77,"",IF(L3867=LIST!$A$78,"",IF(L3867=LIST!$A$80,"",IF(L3867=LIST!$A$72,"",IF(L3867=LIST!$A$73,"",IF(L3867=LIST!$A$81,"",IF(L3867=LIST!$A$82,"",IF(L3867=LIST!$A$79,"",IF(K3867=LIST!$A$75,LIST!$A$75,ROUND(J3867*L3867,2)))))))))))))</f>
        <v/>
      </c>
      <c r="J3867" s="43">
        <f>IF(D3867="",0,IF(K3867=LIST!$A$75,0,IF(K3867=LIST!$A$76,0,IF(K3867=LIST!$A$77,0,IF(K3867=LIST!$A$78,0,(MIN(D3867,8)-K3867))))))</f>
        <v>0</v>
      </c>
      <c r="K3867" s="185" t="str">
        <f>IF(D3867="","",IF('CLAIM FORM'!$M$7="",0,IF(L3867=LIST!$A$78,0,IF('CLAIM FORM'!$M$7="R&amp;D",0,IF(E3867="",LIST!$A$75,IF(F3867=LIST!$F$30,0,IFERROR(((VLOOKUP(E3867,'TRAINING CODE'!B:D,3,FALSE)*MIN(D3867,8))),LIST!$A$76)))))))</f>
        <v/>
      </c>
      <c r="L3867" s="183" t="str">
        <f>IF(B3867="","",IF('CLAIM FORM'!$M$7="",LIST!$A$77,IFERROR(VLOOKUP(B3867,'PHR (Project Hourly Rate)'!B:G,6,FALSE),LIST!$A$78)))</f>
        <v/>
      </c>
    </row>
    <row r="3868" spans="1:12" ht="36" customHeight="1">
      <c r="A3868" s="184">
        <v>3866</v>
      </c>
      <c r="B3868" s="46"/>
      <c r="C3868" s="47"/>
      <c r="D3868" s="48"/>
      <c r="E3868" s="49"/>
      <c r="F3868" s="49"/>
      <c r="G3868" s="41" t="str">
        <f>IF(C3868="","",VLOOKUP(WEEKDAY(C3868),LIST!$A$15:$B$21,2,FALSE))</f>
        <v/>
      </c>
      <c r="H3868" s="42" t="str">
        <f>IF(B3868="","",IF(L3868=LIST!$A$80,LIST!$A$78,IF(L3868=LIST!$A$81,LIST!$A$78,IF(L3868=LIST!$A$82,LIST!$A$78,IF(IFERROR(VLOOKUP(B3868,'PHR (Project Hourly Rate)'!B:G,6,FALSE),LIST!$A$78)=0,LIST!$A$79,L3868)))))</f>
        <v/>
      </c>
      <c r="I3868" s="42" t="str">
        <f>IF(B3868="","",IF(L3868=LIST!$A$75,"",IF(K3868=LIST!$A$76,LIST!$A$76,IF(L3868=LIST!$A$77,"",IF(L3868=LIST!$A$78,"",IF(L3868=LIST!$A$80,"",IF(L3868=LIST!$A$72,"",IF(L3868=LIST!$A$73,"",IF(L3868=LIST!$A$81,"",IF(L3868=LIST!$A$82,"",IF(L3868=LIST!$A$79,"",IF(K3868=LIST!$A$75,LIST!$A$75,ROUND(J3868*L3868,2)))))))))))))</f>
        <v/>
      </c>
      <c r="J3868" s="43">
        <f>IF(D3868="",0,IF(K3868=LIST!$A$75,0,IF(K3868=LIST!$A$76,0,IF(K3868=LIST!$A$77,0,IF(K3868=LIST!$A$78,0,(MIN(D3868,8)-K3868))))))</f>
        <v>0</v>
      </c>
      <c r="K3868" s="185" t="str">
        <f>IF(D3868="","",IF('CLAIM FORM'!$M$7="",0,IF(L3868=LIST!$A$78,0,IF('CLAIM FORM'!$M$7="R&amp;D",0,IF(E3868="",LIST!$A$75,IF(F3868=LIST!$F$30,0,IFERROR(((VLOOKUP(E3868,'TRAINING CODE'!B:D,3,FALSE)*MIN(D3868,8))),LIST!$A$76)))))))</f>
        <v/>
      </c>
      <c r="L3868" s="183" t="str">
        <f>IF(B3868="","",IF('CLAIM FORM'!$M$7="",LIST!$A$77,IFERROR(VLOOKUP(B3868,'PHR (Project Hourly Rate)'!B:G,6,FALSE),LIST!$A$78)))</f>
        <v/>
      </c>
    </row>
    <row r="3869" spans="1:12" ht="36" customHeight="1">
      <c r="A3869" s="184">
        <v>3867</v>
      </c>
      <c r="B3869" s="46"/>
      <c r="C3869" s="47"/>
      <c r="D3869" s="48"/>
      <c r="E3869" s="49"/>
      <c r="F3869" s="49"/>
      <c r="G3869" s="41" t="str">
        <f>IF(C3869="","",VLOOKUP(WEEKDAY(C3869),LIST!$A$15:$B$21,2,FALSE))</f>
        <v/>
      </c>
      <c r="H3869" s="42" t="str">
        <f>IF(B3869="","",IF(L3869=LIST!$A$80,LIST!$A$78,IF(L3869=LIST!$A$81,LIST!$A$78,IF(L3869=LIST!$A$82,LIST!$A$78,IF(IFERROR(VLOOKUP(B3869,'PHR (Project Hourly Rate)'!B:G,6,FALSE),LIST!$A$78)=0,LIST!$A$79,L3869)))))</f>
        <v/>
      </c>
      <c r="I3869" s="42" t="str">
        <f>IF(B3869="","",IF(L3869=LIST!$A$75,"",IF(K3869=LIST!$A$76,LIST!$A$76,IF(L3869=LIST!$A$77,"",IF(L3869=LIST!$A$78,"",IF(L3869=LIST!$A$80,"",IF(L3869=LIST!$A$72,"",IF(L3869=LIST!$A$73,"",IF(L3869=LIST!$A$81,"",IF(L3869=LIST!$A$82,"",IF(L3869=LIST!$A$79,"",IF(K3869=LIST!$A$75,LIST!$A$75,ROUND(J3869*L3869,2)))))))))))))</f>
        <v/>
      </c>
      <c r="J3869" s="43">
        <f>IF(D3869="",0,IF(K3869=LIST!$A$75,0,IF(K3869=LIST!$A$76,0,IF(K3869=LIST!$A$77,0,IF(K3869=LIST!$A$78,0,(MIN(D3869,8)-K3869))))))</f>
        <v>0</v>
      </c>
      <c r="K3869" s="185" t="str">
        <f>IF(D3869="","",IF('CLAIM FORM'!$M$7="",0,IF(L3869=LIST!$A$78,0,IF('CLAIM FORM'!$M$7="R&amp;D",0,IF(E3869="",LIST!$A$75,IF(F3869=LIST!$F$30,0,IFERROR(((VLOOKUP(E3869,'TRAINING CODE'!B:D,3,FALSE)*MIN(D3869,8))),LIST!$A$76)))))))</f>
        <v/>
      </c>
      <c r="L3869" s="183" t="str">
        <f>IF(B3869="","",IF('CLAIM FORM'!$M$7="",LIST!$A$77,IFERROR(VLOOKUP(B3869,'PHR (Project Hourly Rate)'!B:G,6,FALSE),LIST!$A$78)))</f>
        <v/>
      </c>
    </row>
    <row r="3870" spans="1:12" ht="36" customHeight="1">
      <c r="A3870" s="184">
        <v>3868</v>
      </c>
      <c r="B3870" s="46"/>
      <c r="C3870" s="47"/>
      <c r="D3870" s="48"/>
      <c r="E3870" s="49"/>
      <c r="F3870" s="49"/>
      <c r="G3870" s="41" t="str">
        <f>IF(C3870="","",VLOOKUP(WEEKDAY(C3870),LIST!$A$15:$B$21,2,FALSE))</f>
        <v/>
      </c>
      <c r="H3870" s="42" t="str">
        <f>IF(B3870="","",IF(L3870=LIST!$A$80,LIST!$A$78,IF(L3870=LIST!$A$81,LIST!$A$78,IF(L3870=LIST!$A$82,LIST!$A$78,IF(IFERROR(VLOOKUP(B3870,'PHR (Project Hourly Rate)'!B:G,6,FALSE),LIST!$A$78)=0,LIST!$A$79,L3870)))))</f>
        <v/>
      </c>
      <c r="I3870" s="42" t="str">
        <f>IF(B3870="","",IF(L3870=LIST!$A$75,"",IF(K3870=LIST!$A$76,LIST!$A$76,IF(L3870=LIST!$A$77,"",IF(L3870=LIST!$A$78,"",IF(L3870=LIST!$A$80,"",IF(L3870=LIST!$A$72,"",IF(L3870=LIST!$A$73,"",IF(L3870=LIST!$A$81,"",IF(L3870=LIST!$A$82,"",IF(L3870=LIST!$A$79,"",IF(K3870=LIST!$A$75,LIST!$A$75,ROUND(J3870*L3870,2)))))))))))))</f>
        <v/>
      </c>
      <c r="J3870" s="43">
        <f>IF(D3870="",0,IF(K3870=LIST!$A$75,0,IF(K3870=LIST!$A$76,0,IF(K3870=LIST!$A$77,0,IF(K3870=LIST!$A$78,0,(MIN(D3870,8)-K3870))))))</f>
        <v>0</v>
      </c>
      <c r="K3870" s="185" t="str">
        <f>IF(D3870="","",IF('CLAIM FORM'!$M$7="",0,IF(L3870=LIST!$A$78,0,IF('CLAIM FORM'!$M$7="R&amp;D",0,IF(E3870="",LIST!$A$75,IF(F3870=LIST!$F$30,0,IFERROR(((VLOOKUP(E3870,'TRAINING CODE'!B:D,3,FALSE)*MIN(D3870,8))),LIST!$A$76)))))))</f>
        <v/>
      </c>
      <c r="L3870" s="183" t="str">
        <f>IF(B3870="","",IF('CLAIM FORM'!$M$7="",LIST!$A$77,IFERROR(VLOOKUP(B3870,'PHR (Project Hourly Rate)'!B:G,6,FALSE),LIST!$A$78)))</f>
        <v/>
      </c>
    </row>
    <row r="3871" spans="1:12" ht="36" customHeight="1">
      <c r="A3871" s="184">
        <v>3869</v>
      </c>
      <c r="B3871" s="46"/>
      <c r="C3871" s="47"/>
      <c r="D3871" s="48"/>
      <c r="E3871" s="49"/>
      <c r="F3871" s="49"/>
      <c r="G3871" s="41" t="str">
        <f>IF(C3871="","",VLOOKUP(WEEKDAY(C3871),LIST!$A$15:$B$21,2,FALSE))</f>
        <v/>
      </c>
      <c r="H3871" s="42" t="str">
        <f>IF(B3871="","",IF(L3871=LIST!$A$80,LIST!$A$78,IF(L3871=LIST!$A$81,LIST!$A$78,IF(L3871=LIST!$A$82,LIST!$A$78,IF(IFERROR(VLOOKUP(B3871,'PHR (Project Hourly Rate)'!B:G,6,FALSE),LIST!$A$78)=0,LIST!$A$79,L3871)))))</f>
        <v/>
      </c>
      <c r="I3871" s="42" t="str">
        <f>IF(B3871="","",IF(L3871=LIST!$A$75,"",IF(K3871=LIST!$A$76,LIST!$A$76,IF(L3871=LIST!$A$77,"",IF(L3871=LIST!$A$78,"",IF(L3871=LIST!$A$80,"",IF(L3871=LIST!$A$72,"",IF(L3871=LIST!$A$73,"",IF(L3871=LIST!$A$81,"",IF(L3871=LIST!$A$82,"",IF(L3871=LIST!$A$79,"",IF(K3871=LIST!$A$75,LIST!$A$75,ROUND(J3871*L3871,2)))))))))))))</f>
        <v/>
      </c>
      <c r="J3871" s="43">
        <f>IF(D3871="",0,IF(K3871=LIST!$A$75,0,IF(K3871=LIST!$A$76,0,IF(K3871=LIST!$A$77,0,IF(K3871=LIST!$A$78,0,(MIN(D3871,8)-K3871))))))</f>
        <v>0</v>
      </c>
      <c r="K3871" s="185" t="str">
        <f>IF(D3871="","",IF('CLAIM FORM'!$M$7="",0,IF(L3871=LIST!$A$78,0,IF('CLAIM FORM'!$M$7="R&amp;D",0,IF(E3871="",LIST!$A$75,IF(F3871=LIST!$F$30,0,IFERROR(((VLOOKUP(E3871,'TRAINING CODE'!B:D,3,FALSE)*MIN(D3871,8))),LIST!$A$76)))))))</f>
        <v/>
      </c>
      <c r="L3871" s="183" t="str">
        <f>IF(B3871="","",IF('CLAIM FORM'!$M$7="",LIST!$A$77,IFERROR(VLOOKUP(B3871,'PHR (Project Hourly Rate)'!B:G,6,FALSE),LIST!$A$78)))</f>
        <v/>
      </c>
    </row>
    <row r="3872" spans="1:12" ht="36" customHeight="1">
      <c r="A3872" s="184">
        <v>3870</v>
      </c>
      <c r="B3872" s="46"/>
      <c r="C3872" s="47"/>
      <c r="D3872" s="48"/>
      <c r="E3872" s="49"/>
      <c r="F3872" s="49"/>
      <c r="G3872" s="41" t="str">
        <f>IF(C3872="","",VLOOKUP(WEEKDAY(C3872),LIST!$A$15:$B$21,2,FALSE))</f>
        <v/>
      </c>
      <c r="H3872" s="42" t="str">
        <f>IF(B3872="","",IF(L3872=LIST!$A$80,LIST!$A$78,IF(L3872=LIST!$A$81,LIST!$A$78,IF(L3872=LIST!$A$82,LIST!$A$78,IF(IFERROR(VLOOKUP(B3872,'PHR (Project Hourly Rate)'!B:G,6,FALSE),LIST!$A$78)=0,LIST!$A$79,L3872)))))</f>
        <v/>
      </c>
      <c r="I3872" s="42" t="str">
        <f>IF(B3872="","",IF(L3872=LIST!$A$75,"",IF(K3872=LIST!$A$76,LIST!$A$76,IF(L3872=LIST!$A$77,"",IF(L3872=LIST!$A$78,"",IF(L3872=LIST!$A$80,"",IF(L3872=LIST!$A$72,"",IF(L3872=LIST!$A$73,"",IF(L3872=LIST!$A$81,"",IF(L3872=LIST!$A$82,"",IF(L3872=LIST!$A$79,"",IF(K3872=LIST!$A$75,LIST!$A$75,ROUND(J3872*L3872,2)))))))))))))</f>
        <v/>
      </c>
      <c r="J3872" s="43">
        <f>IF(D3872="",0,IF(K3872=LIST!$A$75,0,IF(K3872=LIST!$A$76,0,IF(K3872=LIST!$A$77,0,IF(K3872=LIST!$A$78,0,(MIN(D3872,8)-K3872))))))</f>
        <v>0</v>
      </c>
      <c r="K3872" s="185" t="str">
        <f>IF(D3872="","",IF('CLAIM FORM'!$M$7="",0,IF(L3872=LIST!$A$78,0,IF('CLAIM FORM'!$M$7="R&amp;D",0,IF(E3872="",LIST!$A$75,IF(F3872=LIST!$F$30,0,IFERROR(((VLOOKUP(E3872,'TRAINING CODE'!B:D,3,FALSE)*MIN(D3872,8))),LIST!$A$76)))))))</f>
        <v/>
      </c>
      <c r="L3872" s="183" t="str">
        <f>IF(B3872="","",IF('CLAIM FORM'!$M$7="",LIST!$A$77,IFERROR(VLOOKUP(B3872,'PHR (Project Hourly Rate)'!B:G,6,FALSE),LIST!$A$78)))</f>
        <v/>
      </c>
    </row>
    <row r="3873" spans="1:12" ht="36" customHeight="1">
      <c r="A3873" s="184">
        <v>3871</v>
      </c>
      <c r="B3873" s="46"/>
      <c r="C3873" s="47"/>
      <c r="D3873" s="48"/>
      <c r="E3873" s="49"/>
      <c r="F3873" s="49"/>
      <c r="G3873" s="41" t="str">
        <f>IF(C3873="","",VLOOKUP(WEEKDAY(C3873),LIST!$A$15:$B$21,2,FALSE))</f>
        <v/>
      </c>
      <c r="H3873" s="42" t="str">
        <f>IF(B3873="","",IF(L3873=LIST!$A$80,LIST!$A$78,IF(L3873=LIST!$A$81,LIST!$A$78,IF(L3873=LIST!$A$82,LIST!$A$78,IF(IFERROR(VLOOKUP(B3873,'PHR (Project Hourly Rate)'!B:G,6,FALSE),LIST!$A$78)=0,LIST!$A$79,L3873)))))</f>
        <v/>
      </c>
      <c r="I3873" s="42" t="str">
        <f>IF(B3873="","",IF(L3873=LIST!$A$75,"",IF(K3873=LIST!$A$76,LIST!$A$76,IF(L3873=LIST!$A$77,"",IF(L3873=LIST!$A$78,"",IF(L3873=LIST!$A$80,"",IF(L3873=LIST!$A$72,"",IF(L3873=LIST!$A$73,"",IF(L3873=LIST!$A$81,"",IF(L3873=LIST!$A$82,"",IF(L3873=LIST!$A$79,"",IF(K3873=LIST!$A$75,LIST!$A$75,ROUND(J3873*L3873,2)))))))))))))</f>
        <v/>
      </c>
      <c r="J3873" s="43">
        <f>IF(D3873="",0,IF(K3873=LIST!$A$75,0,IF(K3873=LIST!$A$76,0,IF(K3873=LIST!$A$77,0,IF(K3873=LIST!$A$78,0,(MIN(D3873,8)-K3873))))))</f>
        <v>0</v>
      </c>
      <c r="K3873" s="185" t="str">
        <f>IF(D3873="","",IF('CLAIM FORM'!$M$7="",0,IF(L3873=LIST!$A$78,0,IF('CLAIM FORM'!$M$7="R&amp;D",0,IF(E3873="",LIST!$A$75,IF(F3873=LIST!$F$30,0,IFERROR(((VLOOKUP(E3873,'TRAINING CODE'!B:D,3,FALSE)*MIN(D3873,8))),LIST!$A$76)))))))</f>
        <v/>
      </c>
      <c r="L3873" s="183" t="str">
        <f>IF(B3873="","",IF('CLAIM FORM'!$M$7="",LIST!$A$77,IFERROR(VLOOKUP(B3873,'PHR (Project Hourly Rate)'!B:G,6,FALSE),LIST!$A$78)))</f>
        <v/>
      </c>
    </row>
    <row r="3874" spans="1:12" ht="36" customHeight="1">
      <c r="A3874" s="184">
        <v>3872</v>
      </c>
      <c r="B3874" s="46"/>
      <c r="C3874" s="47"/>
      <c r="D3874" s="48"/>
      <c r="E3874" s="49"/>
      <c r="F3874" s="49"/>
      <c r="G3874" s="41" t="str">
        <f>IF(C3874="","",VLOOKUP(WEEKDAY(C3874),LIST!$A$15:$B$21,2,FALSE))</f>
        <v/>
      </c>
      <c r="H3874" s="42" t="str">
        <f>IF(B3874="","",IF(L3874=LIST!$A$80,LIST!$A$78,IF(L3874=LIST!$A$81,LIST!$A$78,IF(L3874=LIST!$A$82,LIST!$A$78,IF(IFERROR(VLOOKUP(B3874,'PHR (Project Hourly Rate)'!B:G,6,FALSE),LIST!$A$78)=0,LIST!$A$79,L3874)))))</f>
        <v/>
      </c>
      <c r="I3874" s="42" t="str">
        <f>IF(B3874="","",IF(L3874=LIST!$A$75,"",IF(K3874=LIST!$A$76,LIST!$A$76,IF(L3874=LIST!$A$77,"",IF(L3874=LIST!$A$78,"",IF(L3874=LIST!$A$80,"",IF(L3874=LIST!$A$72,"",IF(L3874=LIST!$A$73,"",IF(L3874=LIST!$A$81,"",IF(L3874=LIST!$A$82,"",IF(L3874=LIST!$A$79,"",IF(K3874=LIST!$A$75,LIST!$A$75,ROUND(J3874*L3874,2)))))))))))))</f>
        <v/>
      </c>
      <c r="J3874" s="43">
        <f>IF(D3874="",0,IF(K3874=LIST!$A$75,0,IF(K3874=LIST!$A$76,0,IF(K3874=LIST!$A$77,0,IF(K3874=LIST!$A$78,0,(MIN(D3874,8)-K3874))))))</f>
        <v>0</v>
      </c>
      <c r="K3874" s="185" t="str">
        <f>IF(D3874="","",IF('CLAIM FORM'!$M$7="",0,IF(L3874=LIST!$A$78,0,IF('CLAIM FORM'!$M$7="R&amp;D",0,IF(E3874="",LIST!$A$75,IF(F3874=LIST!$F$30,0,IFERROR(((VLOOKUP(E3874,'TRAINING CODE'!B:D,3,FALSE)*MIN(D3874,8))),LIST!$A$76)))))))</f>
        <v/>
      </c>
      <c r="L3874" s="183" t="str">
        <f>IF(B3874="","",IF('CLAIM FORM'!$M$7="",LIST!$A$77,IFERROR(VLOOKUP(B3874,'PHR (Project Hourly Rate)'!B:G,6,FALSE),LIST!$A$78)))</f>
        <v/>
      </c>
    </row>
    <row r="3875" spans="1:12" ht="36" customHeight="1">
      <c r="A3875" s="184">
        <v>3873</v>
      </c>
      <c r="B3875" s="46"/>
      <c r="C3875" s="47"/>
      <c r="D3875" s="48"/>
      <c r="E3875" s="49"/>
      <c r="F3875" s="49"/>
      <c r="G3875" s="41" t="str">
        <f>IF(C3875="","",VLOOKUP(WEEKDAY(C3875),LIST!$A$15:$B$21,2,FALSE))</f>
        <v/>
      </c>
      <c r="H3875" s="42" t="str">
        <f>IF(B3875="","",IF(L3875=LIST!$A$80,LIST!$A$78,IF(L3875=LIST!$A$81,LIST!$A$78,IF(L3875=LIST!$A$82,LIST!$A$78,IF(IFERROR(VLOOKUP(B3875,'PHR (Project Hourly Rate)'!B:G,6,FALSE),LIST!$A$78)=0,LIST!$A$79,L3875)))))</f>
        <v/>
      </c>
      <c r="I3875" s="42" t="str">
        <f>IF(B3875="","",IF(L3875=LIST!$A$75,"",IF(K3875=LIST!$A$76,LIST!$A$76,IF(L3875=LIST!$A$77,"",IF(L3875=LIST!$A$78,"",IF(L3875=LIST!$A$80,"",IF(L3875=LIST!$A$72,"",IF(L3875=LIST!$A$73,"",IF(L3875=LIST!$A$81,"",IF(L3875=LIST!$A$82,"",IF(L3875=LIST!$A$79,"",IF(K3875=LIST!$A$75,LIST!$A$75,ROUND(J3875*L3875,2)))))))))))))</f>
        <v/>
      </c>
      <c r="J3875" s="43">
        <f>IF(D3875="",0,IF(K3875=LIST!$A$75,0,IF(K3875=LIST!$A$76,0,IF(K3875=LIST!$A$77,0,IF(K3875=LIST!$A$78,0,(MIN(D3875,8)-K3875))))))</f>
        <v>0</v>
      </c>
      <c r="K3875" s="185" t="str">
        <f>IF(D3875="","",IF('CLAIM FORM'!$M$7="",0,IF(L3875=LIST!$A$78,0,IF('CLAIM FORM'!$M$7="R&amp;D",0,IF(E3875="",LIST!$A$75,IF(F3875=LIST!$F$30,0,IFERROR(((VLOOKUP(E3875,'TRAINING CODE'!B:D,3,FALSE)*MIN(D3875,8))),LIST!$A$76)))))))</f>
        <v/>
      </c>
      <c r="L3875" s="183" t="str">
        <f>IF(B3875="","",IF('CLAIM FORM'!$M$7="",LIST!$A$77,IFERROR(VLOOKUP(B3875,'PHR (Project Hourly Rate)'!B:G,6,FALSE),LIST!$A$78)))</f>
        <v/>
      </c>
    </row>
    <row r="3876" spans="1:12" ht="36" customHeight="1">
      <c r="A3876" s="184">
        <v>3874</v>
      </c>
      <c r="B3876" s="46"/>
      <c r="C3876" s="47"/>
      <c r="D3876" s="48"/>
      <c r="E3876" s="49"/>
      <c r="F3876" s="49"/>
      <c r="G3876" s="41" t="str">
        <f>IF(C3876="","",VLOOKUP(WEEKDAY(C3876),LIST!$A$15:$B$21,2,FALSE))</f>
        <v/>
      </c>
      <c r="H3876" s="42" t="str">
        <f>IF(B3876="","",IF(L3876=LIST!$A$80,LIST!$A$78,IF(L3876=LIST!$A$81,LIST!$A$78,IF(L3876=LIST!$A$82,LIST!$A$78,IF(IFERROR(VLOOKUP(B3876,'PHR (Project Hourly Rate)'!B:G,6,FALSE),LIST!$A$78)=0,LIST!$A$79,L3876)))))</f>
        <v/>
      </c>
      <c r="I3876" s="42" t="str">
        <f>IF(B3876="","",IF(L3876=LIST!$A$75,"",IF(K3876=LIST!$A$76,LIST!$A$76,IF(L3876=LIST!$A$77,"",IF(L3876=LIST!$A$78,"",IF(L3876=LIST!$A$80,"",IF(L3876=LIST!$A$72,"",IF(L3876=LIST!$A$73,"",IF(L3876=LIST!$A$81,"",IF(L3876=LIST!$A$82,"",IF(L3876=LIST!$A$79,"",IF(K3876=LIST!$A$75,LIST!$A$75,ROUND(J3876*L3876,2)))))))))))))</f>
        <v/>
      </c>
      <c r="J3876" s="43">
        <f>IF(D3876="",0,IF(K3876=LIST!$A$75,0,IF(K3876=LIST!$A$76,0,IF(K3876=LIST!$A$77,0,IF(K3876=LIST!$A$78,0,(MIN(D3876,8)-K3876))))))</f>
        <v>0</v>
      </c>
      <c r="K3876" s="185" t="str">
        <f>IF(D3876="","",IF('CLAIM FORM'!$M$7="",0,IF(L3876=LIST!$A$78,0,IF('CLAIM FORM'!$M$7="R&amp;D",0,IF(E3876="",LIST!$A$75,IF(F3876=LIST!$F$30,0,IFERROR(((VLOOKUP(E3876,'TRAINING CODE'!B:D,3,FALSE)*MIN(D3876,8))),LIST!$A$76)))))))</f>
        <v/>
      </c>
      <c r="L3876" s="183" t="str">
        <f>IF(B3876="","",IF('CLAIM FORM'!$M$7="",LIST!$A$77,IFERROR(VLOOKUP(B3876,'PHR (Project Hourly Rate)'!B:G,6,FALSE),LIST!$A$78)))</f>
        <v/>
      </c>
    </row>
    <row r="3877" spans="1:12" ht="36" customHeight="1">
      <c r="A3877" s="184">
        <v>3875</v>
      </c>
      <c r="B3877" s="46"/>
      <c r="C3877" s="47"/>
      <c r="D3877" s="48"/>
      <c r="E3877" s="49"/>
      <c r="F3877" s="49"/>
      <c r="G3877" s="41" t="str">
        <f>IF(C3877="","",VLOOKUP(WEEKDAY(C3877),LIST!$A$15:$B$21,2,FALSE))</f>
        <v/>
      </c>
      <c r="H3877" s="42" t="str">
        <f>IF(B3877="","",IF(L3877=LIST!$A$80,LIST!$A$78,IF(L3877=LIST!$A$81,LIST!$A$78,IF(L3877=LIST!$A$82,LIST!$A$78,IF(IFERROR(VLOOKUP(B3877,'PHR (Project Hourly Rate)'!B:G,6,FALSE),LIST!$A$78)=0,LIST!$A$79,L3877)))))</f>
        <v/>
      </c>
      <c r="I3877" s="42" t="str">
        <f>IF(B3877="","",IF(L3877=LIST!$A$75,"",IF(K3877=LIST!$A$76,LIST!$A$76,IF(L3877=LIST!$A$77,"",IF(L3877=LIST!$A$78,"",IF(L3877=LIST!$A$80,"",IF(L3877=LIST!$A$72,"",IF(L3877=LIST!$A$73,"",IF(L3877=LIST!$A$81,"",IF(L3877=LIST!$A$82,"",IF(L3877=LIST!$A$79,"",IF(K3877=LIST!$A$75,LIST!$A$75,ROUND(J3877*L3877,2)))))))))))))</f>
        <v/>
      </c>
      <c r="J3877" s="43">
        <f>IF(D3877="",0,IF(K3877=LIST!$A$75,0,IF(K3877=LIST!$A$76,0,IF(K3877=LIST!$A$77,0,IF(K3877=LIST!$A$78,0,(MIN(D3877,8)-K3877))))))</f>
        <v>0</v>
      </c>
      <c r="K3877" s="185" t="str">
        <f>IF(D3877="","",IF('CLAIM FORM'!$M$7="",0,IF(L3877=LIST!$A$78,0,IF('CLAIM FORM'!$M$7="R&amp;D",0,IF(E3877="",LIST!$A$75,IF(F3877=LIST!$F$30,0,IFERROR(((VLOOKUP(E3877,'TRAINING CODE'!B:D,3,FALSE)*MIN(D3877,8))),LIST!$A$76)))))))</f>
        <v/>
      </c>
      <c r="L3877" s="183" t="str">
        <f>IF(B3877="","",IF('CLAIM FORM'!$M$7="",LIST!$A$77,IFERROR(VLOOKUP(B3877,'PHR (Project Hourly Rate)'!B:G,6,FALSE),LIST!$A$78)))</f>
        <v/>
      </c>
    </row>
    <row r="3878" spans="1:12" ht="36" customHeight="1">
      <c r="A3878" s="184">
        <v>3876</v>
      </c>
      <c r="B3878" s="46"/>
      <c r="C3878" s="47"/>
      <c r="D3878" s="48"/>
      <c r="E3878" s="49"/>
      <c r="F3878" s="49"/>
      <c r="G3878" s="41" t="str">
        <f>IF(C3878="","",VLOOKUP(WEEKDAY(C3878),LIST!$A$15:$B$21,2,FALSE))</f>
        <v/>
      </c>
      <c r="H3878" s="42" t="str">
        <f>IF(B3878="","",IF(L3878=LIST!$A$80,LIST!$A$78,IF(L3878=LIST!$A$81,LIST!$A$78,IF(L3878=LIST!$A$82,LIST!$A$78,IF(IFERROR(VLOOKUP(B3878,'PHR (Project Hourly Rate)'!B:G,6,FALSE),LIST!$A$78)=0,LIST!$A$79,L3878)))))</f>
        <v/>
      </c>
      <c r="I3878" s="42" t="str">
        <f>IF(B3878="","",IF(L3878=LIST!$A$75,"",IF(K3878=LIST!$A$76,LIST!$A$76,IF(L3878=LIST!$A$77,"",IF(L3878=LIST!$A$78,"",IF(L3878=LIST!$A$80,"",IF(L3878=LIST!$A$72,"",IF(L3878=LIST!$A$73,"",IF(L3878=LIST!$A$81,"",IF(L3878=LIST!$A$82,"",IF(L3878=LIST!$A$79,"",IF(K3878=LIST!$A$75,LIST!$A$75,ROUND(J3878*L3878,2)))))))))))))</f>
        <v/>
      </c>
      <c r="J3878" s="43">
        <f>IF(D3878="",0,IF(K3878=LIST!$A$75,0,IF(K3878=LIST!$A$76,0,IF(K3878=LIST!$A$77,0,IF(K3878=LIST!$A$78,0,(MIN(D3878,8)-K3878))))))</f>
        <v>0</v>
      </c>
      <c r="K3878" s="185" t="str">
        <f>IF(D3878="","",IF('CLAIM FORM'!$M$7="",0,IF(L3878=LIST!$A$78,0,IF('CLAIM FORM'!$M$7="R&amp;D",0,IF(E3878="",LIST!$A$75,IF(F3878=LIST!$F$30,0,IFERROR(((VLOOKUP(E3878,'TRAINING CODE'!B:D,3,FALSE)*MIN(D3878,8))),LIST!$A$76)))))))</f>
        <v/>
      </c>
      <c r="L3878" s="183" t="str">
        <f>IF(B3878="","",IF('CLAIM FORM'!$M$7="",LIST!$A$77,IFERROR(VLOOKUP(B3878,'PHR (Project Hourly Rate)'!B:G,6,FALSE),LIST!$A$78)))</f>
        <v/>
      </c>
    </row>
    <row r="3879" spans="1:12" ht="36" customHeight="1">
      <c r="A3879" s="184">
        <v>3877</v>
      </c>
      <c r="B3879" s="46"/>
      <c r="C3879" s="47"/>
      <c r="D3879" s="48"/>
      <c r="E3879" s="49"/>
      <c r="F3879" s="49"/>
      <c r="G3879" s="41" t="str">
        <f>IF(C3879="","",VLOOKUP(WEEKDAY(C3879),LIST!$A$15:$B$21,2,FALSE))</f>
        <v/>
      </c>
      <c r="H3879" s="42" t="str">
        <f>IF(B3879="","",IF(L3879=LIST!$A$80,LIST!$A$78,IF(L3879=LIST!$A$81,LIST!$A$78,IF(L3879=LIST!$A$82,LIST!$A$78,IF(IFERROR(VLOOKUP(B3879,'PHR (Project Hourly Rate)'!B:G,6,FALSE),LIST!$A$78)=0,LIST!$A$79,L3879)))))</f>
        <v/>
      </c>
      <c r="I3879" s="42" t="str">
        <f>IF(B3879="","",IF(L3879=LIST!$A$75,"",IF(K3879=LIST!$A$76,LIST!$A$76,IF(L3879=LIST!$A$77,"",IF(L3879=LIST!$A$78,"",IF(L3879=LIST!$A$80,"",IF(L3879=LIST!$A$72,"",IF(L3879=LIST!$A$73,"",IF(L3879=LIST!$A$81,"",IF(L3879=LIST!$A$82,"",IF(L3879=LIST!$A$79,"",IF(K3879=LIST!$A$75,LIST!$A$75,ROUND(J3879*L3879,2)))))))))))))</f>
        <v/>
      </c>
      <c r="J3879" s="43">
        <f>IF(D3879="",0,IF(K3879=LIST!$A$75,0,IF(K3879=LIST!$A$76,0,IF(K3879=LIST!$A$77,0,IF(K3879=LIST!$A$78,0,(MIN(D3879,8)-K3879))))))</f>
        <v>0</v>
      </c>
      <c r="K3879" s="185" t="str">
        <f>IF(D3879="","",IF('CLAIM FORM'!$M$7="",0,IF(L3879=LIST!$A$78,0,IF('CLAIM FORM'!$M$7="R&amp;D",0,IF(E3879="",LIST!$A$75,IF(F3879=LIST!$F$30,0,IFERROR(((VLOOKUP(E3879,'TRAINING CODE'!B:D,3,FALSE)*MIN(D3879,8))),LIST!$A$76)))))))</f>
        <v/>
      </c>
      <c r="L3879" s="183" t="str">
        <f>IF(B3879="","",IF('CLAIM FORM'!$M$7="",LIST!$A$77,IFERROR(VLOOKUP(B3879,'PHR (Project Hourly Rate)'!B:G,6,FALSE),LIST!$A$78)))</f>
        <v/>
      </c>
    </row>
    <row r="3880" spans="1:12" ht="36" customHeight="1">
      <c r="A3880" s="184">
        <v>3878</v>
      </c>
      <c r="B3880" s="46"/>
      <c r="C3880" s="47"/>
      <c r="D3880" s="48"/>
      <c r="E3880" s="49"/>
      <c r="F3880" s="49"/>
      <c r="G3880" s="41" t="str">
        <f>IF(C3880="","",VLOOKUP(WEEKDAY(C3880),LIST!$A$15:$B$21,2,FALSE))</f>
        <v/>
      </c>
      <c r="H3880" s="42" t="str">
        <f>IF(B3880="","",IF(L3880=LIST!$A$80,LIST!$A$78,IF(L3880=LIST!$A$81,LIST!$A$78,IF(L3880=LIST!$A$82,LIST!$A$78,IF(IFERROR(VLOOKUP(B3880,'PHR (Project Hourly Rate)'!B:G,6,FALSE),LIST!$A$78)=0,LIST!$A$79,L3880)))))</f>
        <v/>
      </c>
      <c r="I3880" s="42" t="str">
        <f>IF(B3880="","",IF(L3880=LIST!$A$75,"",IF(K3880=LIST!$A$76,LIST!$A$76,IF(L3880=LIST!$A$77,"",IF(L3880=LIST!$A$78,"",IF(L3880=LIST!$A$80,"",IF(L3880=LIST!$A$72,"",IF(L3880=LIST!$A$73,"",IF(L3880=LIST!$A$81,"",IF(L3880=LIST!$A$82,"",IF(L3880=LIST!$A$79,"",IF(K3880=LIST!$A$75,LIST!$A$75,ROUND(J3880*L3880,2)))))))))))))</f>
        <v/>
      </c>
      <c r="J3880" s="43">
        <f>IF(D3880="",0,IF(K3880=LIST!$A$75,0,IF(K3880=LIST!$A$76,0,IF(K3880=LIST!$A$77,0,IF(K3880=LIST!$A$78,0,(MIN(D3880,8)-K3880))))))</f>
        <v>0</v>
      </c>
      <c r="K3880" s="185" t="str">
        <f>IF(D3880="","",IF('CLAIM FORM'!$M$7="",0,IF(L3880=LIST!$A$78,0,IF('CLAIM FORM'!$M$7="R&amp;D",0,IF(E3880="",LIST!$A$75,IF(F3880=LIST!$F$30,0,IFERROR(((VLOOKUP(E3880,'TRAINING CODE'!B:D,3,FALSE)*MIN(D3880,8))),LIST!$A$76)))))))</f>
        <v/>
      </c>
      <c r="L3880" s="183" t="str">
        <f>IF(B3880="","",IF('CLAIM FORM'!$M$7="",LIST!$A$77,IFERROR(VLOOKUP(B3880,'PHR (Project Hourly Rate)'!B:G,6,FALSE),LIST!$A$78)))</f>
        <v/>
      </c>
    </row>
    <row r="3881" spans="1:12" ht="36" customHeight="1">
      <c r="A3881" s="184">
        <v>3879</v>
      </c>
      <c r="B3881" s="46"/>
      <c r="C3881" s="47"/>
      <c r="D3881" s="48"/>
      <c r="E3881" s="49"/>
      <c r="F3881" s="49"/>
      <c r="G3881" s="41" t="str">
        <f>IF(C3881="","",VLOOKUP(WEEKDAY(C3881),LIST!$A$15:$B$21,2,FALSE))</f>
        <v/>
      </c>
      <c r="H3881" s="42" t="str">
        <f>IF(B3881="","",IF(L3881=LIST!$A$80,LIST!$A$78,IF(L3881=LIST!$A$81,LIST!$A$78,IF(L3881=LIST!$A$82,LIST!$A$78,IF(IFERROR(VLOOKUP(B3881,'PHR (Project Hourly Rate)'!B:G,6,FALSE),LIST!$A$78)=0,LIST!$A$79,L3881)))))</f>
        <v/>
      </c>
      <c r="I3881" s="42" t="str">
        <f>IF(B3881="","",IF(L3881=LIST!$A$75,"",IF(K3881=LIST!$A$76,LIST!$A$76,IF(L3881=LIST!$A$77,"",IF(L3881=LIST!$A$78,"",IF(L3881=LIST!$A$80,"",IF(L3881=LIST!$A$72,"",IF(L3881=LIST!$A$73,"",IF(L3881=LIST!$A$81,"",IF(L3881=LIST!$A$82,"",IF(L3881=LIST!$A$79,"",IF(K3881=LIST!$A$75,LIST!$A$75,ROUND(J3881*L3881,2)))))))))))))</f>
        <v/>
      </c>
      <c r="J3881" s="43">
        <f>IF(D3881="",0,IF(K3881=LIST!$A$75,0,IF(K3881=LIST!$A$76,0,IF(K3881=LIST!$A$77,0,IF(K3881=LIST!$A$78,0,(MIN(D3881,8)-K3881))))))</f>
        <v>0</v>
      </c>
      <c r="K3881" s="185" t="str">
        <f>IF(D3881="","",IF('CLAIM FORM'!$M$7="",0,IF(L3881=LIST!$A$78,0,IF('CLAIM FORM'!$M$7="R&amp;D",0,IF(E3881="",LIST!$A$75,IF(F3881=LIST!$F$30,0,IFERROR(((VLOOKUP(E3881,'TRAINING CODE'!B:D,3,FALSE)*MIN(D3881,8))),LIST!$A$76)))))))</f>
        <v/>
      </c>
      <c r="L3881" s="183" t="str">
        <f>IF(B3881="","",IF('CLAIM FORM'!$M$7="",LIST!$A$77,IFERROR(VLOOKUP(B3881,'PHR (Project Hourly Rate)'!B:G,6,FALSE),LIST!$A$78)))</f>
        <v/>
      </c>
    </row>
    <row r="3882" spans="1:12" ht="36" customHeight="1">
      <c r="A3882" s="184">
        <v>3880</v>
      </c>
      <c r="B3882" s="46"/>
      <c r="C3882" s="47"/>
      <c r="D3882" s="48"/>
      <c r="E3882" s="49"/>
      <c r="F3882" s="49"/>
      <c r="G3882" s="41" t="str">
        <f>IF(C3882="","",VLOOKUP(WEEKDAY(C3882),LIST!$A$15:$B$21,2,FALSE))</f>
        <v/>
      </c>
      <c r="H3882" s="42" t="str">
        <f>IF(B3882="","",IF(L3882=LIST!$A$80,LIST!$A$78,IF(L3882=LIST!$A$81,LIST!$A$78,IF(L3882=LIST!$A$82,LIST!$A$78,IF(IFERROR(VLOOKUP(B3882,'PHR (Project Hourly Rate)'!B:G,6,FALSE),LIST!$A$78)=0,LIST!$A$79,L3882)))))</f>
        <v/>
      </c>
      <c r="I3882" s="42" t="str">
        <f>IF(B3882="","",IF(L3882=LIST!$A$75,"",IF(K3882=LIST!$A$76,LIST!$A$76,IF(L3882=LIST!$A$77,"",IF(L3882=LIST!$A$78,"",IF(L3882=LIST!$A$80,"",IF(L3882=LIST!$A$72,"",IF(L3882=LIST!$A$73,"",IF(L3882=LIST!$A$81,"",IF(L3882=LIST!$A$82,"",IF(L3882=LIST!$A$79,"",IF(K3882=LIST!$A$75,LIST!$A$75,ROUND(J3882*L3882,2)))))))))))))</f>
        <v/>
      </c>
      <c r="J3882" s="43">
        <f>IF(D3882="",0,IF(K3882=LIST!$A$75,0,IF(K3882=LIST!$A$76,0,IF(K3882=LIST!$A$77,0,IF(K3882=LIST!$A$78,0,(MIN(D3882,8)-K3882))))))</f>
        <v>0</v>
      </c>
      <c r="K3882" s="185" t="str">
        <f>IF(D3882="","",IF('CLAIM FORM'!$M$7="",0,IF(L3882=LIST!$A$78,0,IF('CLAIM FORM'!$M$7="R&amp;D",0,IF(E3882="",LIST!$A$75,IF(F3882=LIST!$F$30,0,IFERROR(((VLOOKUP(E3882,'TRAINING CODE'!B:D,3,FALSE)*MIN(D3882,8))),LIST!$A$76)))))))</f>
        <v/>
      </c>
      <c r="L3882" s="183" t="str">
        <f>IF(B3882="","",IF('CLAIM FORM'!$M$7="",LIST!$A$77,IFERROR(VLOOKUP(B3882,'PHR (Project Hourly Rate)'!B:G,6,FALSE),LIST!$A$78)))</f>
        <v/>
      </c>
    </row>
    <row r="3883" spans="1:12" ht="36" customHeight="1">
      <c r="A3883" s="184">
        <v>3881</v>
      </c>
      <c r="B3883" s="46"/>
      <c r="C3883" s="47"/>
      <c r="D3883" s="48"/>
      <c r="E3883" s="49"/>
      <c r="F3883" s="49"/>
      <c r="G3883" s="41" t="str">
        <f>IF(C3883="","",VLOOKUP(WEEKDAY(C3883),LIST!$A$15:$B$21,2,FALSE))</f>
        <v/>
      </c>
      <c r="H3883" s="42" t="str">
        <f>IF(B3883="","",IF(L3883=LIST!$A$80,LIST!$A$78,IF(L3883=LIST!$A$81,LIST!$A$78,IF(L3883=LIST!$A$82,LIST!$A$78,IF(IFERROR(VLOOKUP(B3883,'PHR (Project Hourly Rate)'!B:G,6,FALSE),LIST!$A$78)=0,LIST!$A$79,L3883)))))</f>
        <v/>
      </c>
      <c r="I3883" s="42" t="str">
        <f>IF(B3883="","",IF(L3883=LIST!$A$75,"",IF(K3883=LIST!$A$76,LIST!$A$76,IF(L3883=LIST!$A$77,"",IF(L3883=LIST!$A$78,"",IF(L3883=LIST!$A$80,"",IF(L3883=LIST!$A$72,"",IF(L3883=LIST!$A$73,"",IF(L3883=LIST!$A$81,"",IF(L3883=LIST!$A$82,"",IF(L3883=LIST!$A$79,"",IF(K3883=LIST!$A$75,LIST!$A$75,ROUND(J3883*L3883,2)))))))))))))</f>
        <v/>
      </c>
      <c r="J3883" s="43">
        <f>IF(D3883="",0,IF(K3883=LIST!$A$75,0,IF(K3883=LIST!$A$76,0,IF(K3883=LIST!$A$77,0,IF(K3883=LIST!$A$78,0,(MIN(D3883,8)-K3883))))))</f>
        <v>0</v>
      </c>
      <c r="K3883" s="185" t="str">
        <f>IF(D3883="","",IF('CLAIM FORM'!$M$7="",0,IF(L3883=LIST!$A$78,0,IF('CLAIM FORM'!$M$7="R&amp;D",0,IF(E3883="",LIST!$A$75,IF(F3883=LIST!$F$30,0,IFERROR(((VLOOKUP(E3883,'TRAINING CODE'!B:D,3,FALSE)*MIN(D3883,8))),LIST!$A$76)))))))</f>
        <v/>
      </c>
      <c r="L3883" s="183" t="str">
        <f>IF(B3883="","",IF('CLAIM FORM'!$M$7="",LIST!$A$77,IFERROR(VLOOKUP(B3883,'PHR (Project Hourly Rate)'!B:G,6,FALSE),LIST!$A$78)))</f>
        <v/>
      </c>
    </row>
    <row r="3884" spans="1:12" ht="36" customHeight="1">
      <c r="A3884" s="184">
        <v>3882</v>
      </c>
      <c r="B3884" s="46"/>
      <c r="C3884" s="47"/>
      <c r="D3884" s="48"/>
      <c r="E3884" s="49"/>
      <c r="F3884" s="49"/>
      <c r="G3884" s="41" t="str">
        <f>IF(C3884="","",VLOOKUP(WEEKDAY(C3884),LIST!$A$15:$B$21,2,FALSE))</f>
        <v/>
      </c>
      <c r="H3884" s="42" t="str">
        <f>IF(B3884="","",IF(L3884=LIST!$A$80,LIST!$A$78,IF(L3884=LIST!$A$81,LIST!$A$78,IF(L3884=LIST!$A$82,LIST!$A$78,IF(IFERROR(VLOOKUP(B3884,'PHR (Project Hourly Rate)'!B:G,6,FALSE),LIST!$A$78)=0,LIST!$A$79,L3884)))))</f>
        <v/>
      </c>
      <c r="I3884" s="42" t="str">
        <f>IF(B3884="","",IF(L3884=LIST!$A$75,"",IF(K3884=LIST!$A$76,LIST!$A$76,IF(L3884=LIST!$A$77,"",IF(L3884=LIST!$A$78,"",IF(L3884=LIST!$A$80,"",IF(L3884=LIST!$A$72,"",IF(L3884=LIST!$A$73,"",IF(L3884=LIST!$A$81,"",IF(L3884=LIST!$A$82,"",IF(L3884=LIST!$A$79,"",IF(K3884=LIST!$A$75,LIST!$A$75,ROUND(J3884*L3884,2)))))))))))))</f>
        <v/>
      </c>
      <c r="J3884" s="43">
        <f>IF(D3884="",0,IF(K3884=LIST!$A$75,0,IF(K3884=LIST!$A$76,0,IF(K3884=LIST!$A$77,0,IF(K3884=LIST!$A$78,0,(MIN(D3884,8)-K3884))))))</f>
        <v>0</v>
      </c>
      <c r="K3884" s="185" t="str">
        <f>IF(D3884="","",IF('CLAIM FORM'!$M$7="",0,IF(L3884=LIST!$A$78,0,IF('CLAIM FORM'!$M$7="R&amp;D",0,IF(E3884="",LIST!$A$75,IF(F3884=LIST!$F$30,0,IFERROR(((VLOOKUP(E3884,'TRAINING CODE'!B:D,3,FALSE)*MIN(D3884,8))),LIST!$A$76)))))))</f>
        <v/>
      </c>
      <c r="L3884" s="183" t="str">
        <f>IF(B3884="","",IF('CLAIM FORM'!$M$7="",LIST!$A$77,IFERROR(VLOOKUP(B3884,'PHR (Project Hourly Rate)'!B:G,6,FALSE),LIST!$A$78)))</f>
        <v/>
      </c>
    </row>
    <row r="3885" spans="1:12" ht="36" customHeight="1">
      <c r="A3885" s="184">
        <v>3883</v>
      </c>
      <c r="B3885" s="46"/>
      <c r="C3885" s="47"/>
      <c r="D3885" s="48"/>
      <c r="E3885" s="49"/>
      <c r="F3885" s="49"/>
      <c r="G3885" s="41" t="str">
        <f>IF(C3885="","",VLOOKUP(WEEKDAY(C3885),LIST!$A$15:$B$21,2,FALSE))</f>
        <v/>
      </c>
      <c r="H3885" s="42" t="str">
        <f>IF(B3885="","",IF(L3885=LIST!$A$80,LIST!$A$78,IF(L3885=LIST!$A$81,LIST!$A$78,IF(L3885=LIST!$A$82,LIST!$A$78,IF(IFERROR(VLOOKUP(B3885,'PHR (Project Hourly Rate)'!B:G,6,FALSE),LIST!$A$78)=0,LIST!$A$79,L3885)))))</f>
        <v/>
      </c>
      <c r="I3885" s="42" t="str">
        <f>IF(B3885="","",IF(L3885=LIST!$A$75,"",IF(K3885=LIST!$A$76,LIST!$A$76,IF(L3885=LIST!$A$77,"",IF(L3885=LIST!$A$78,"",IF(L3885=LIST!$A$80,"",IF(L3885=LIST!$A$72,"",IF(L3885=LIST!$A$73,"",IF(L3885=LIST!$A$81,"",IF(L3885=LIST!$A$82,"",IF(L3885=LIST!$A$79,"",IF(K3885=LIST!$A$75,LIST!$A$75,ROUND(J3885*L3885,2)))))))))))))</f>
        <v/>
      </c>
      <c r="J3885" s="43">
        <f>IF(D3885="",0,IF(K3885=LIST!$A$75,0,IF(K3885=LIST!$A$76,0,IF(K3885=LIST!$A$77,0,IF(K3885=LIST!$A$78,0,(MIN(D3885,8)-K3885))))))</f>
        <v>0</v>
      </c>
      <c r="K3885" s="185" t="str">
        <f>IF(D3885="","",IF('CLAIM FORM'!$M$7="",0,IF(L3885=LIST!$A$78,0,IF('CLAIM FORM'!$M$7="R&amp;D",0,IF(E3885="",LIST!$A$75,IF(F3885=LIST!$F$30,0,IFERROR(((VLOOKUP(E3885,'TRAINING CODE'!B:D,3,FALSE)*MIN(D3885,8))),LIST!$A$76)))))))</f>
        <v/>
      </c>
      <c r="L3885" s="183" t="str">
        <f>IF(B3885="","",IF('CLAIM FORM'!$M$7="",LIST!$A$77,IFERROR(VLOOKUP(B3885,'PHR (Project Hourly Rate)'!B:G,6,FALSE),LIST!$A$78)))</f>
        <v/>
      </c>
    </row>
    <row r="3886" spans="1:12" ht="36" customHeight="1">
      <c r="A3886" s="184">
        <v>3884</v>
      </c>
      <c r="B3886" s="46"/>
      <c r="C3886" s="47"/>
      <c r="D3886" s="48"/>
      <c r="E3886" s="49"/>
      <c r="F3886" s="49"/>
      <c r="G3886" s="41" t="str">
        <f>IF(C3886="","",VLOOKUP(WEEKDAY(C3886),LIST!$A$15:$B$21,2,FALSE))</f>
        <v/>
      </c>
      <c r="H3886" s="42" t="str">
        <f>IF(B3886="","",IF(L3886=LIST!$A$80,LIST!$A$78,IF(L3886=LIST!$A$81,LIST!$A$78,IF(L3886=LIST!$A$82,LIST!$A$78,IF(IFERROR(VLOOKUP(B3886,'PHR (Project Hourly Rate)'!B:G,6,FALSE),LIST!$A$78)=0,LIST!$A$79,L3886)))))</f>
        <v/>
      </c>
      <c r="I3886" s="42" t="str">
        <f>IF(B3886="","",IF(L3886=LIST!$A$75,"",IF(K3886=LIST!$A$76,LIST!$A$76,IF(L3886=LIST!$A$77,"",IF(L3886=LIST!$A$78,"",IF(L3886=LIST!$A$80,"",IF(L3886=LIST!$A$72,"",IF(L3886=LIST!$A$73,"",IF(L3886=LIST!$A$81,"",IF(L3886=LIST!$A$82,"",IF(L3886=LIST!$A$79,"",IF(K3886=LIST!$A$75,LIST!$A$75,ROUND(J3886*L3886,2)))))))))))))</f>
        <v/>
      </c>
      <c r="J3886" s="43">
        <f>IF(D3886="",0,IF(K3886=LIST!$A$75,0,IF(K3886=LIST!$A$76,0,IF(K3886=LIST!$A$77,0,IF(K3886=LIST!$A$78,0,(MIN(D3886,8)-K3886))))))</f>
        <v>0</v>
      </c>
      <c r="K3886" s="185" t="str">
        <f>IF(D3886="","",IF('CLAIM FORM'!$M$7="",0,IF(L3886=LIST!$A$78,0,IF('CLAIM FORM'!$M$7="R&amp;D",0,IF(E3886="",LIST!$A$75,IF(F3886=LIST!$F$30,0,IFERROR(((VLOOKUP(E3886,'TRAINING CODE'!B:D,3,FALSE)*MIN(D3886,8))),LIST!$A$76)))))))</f>
        <v/>
      </c>
      <c r="L3886" s="183" t="str">
        <f>IF(B3886="","",IF('CLAIM FORM'!$M$7="",LIST!$A$77,IFERROR(VLOOKUP(B3886,'PHR (Project Hourly Rate)'!B:G,6,FALSE),LIST!$A$78)))</f>
        <v/>
      </c>
    </row>
    <row r="3887" spans="1:12" ht="36" customHeight="1">
      <c r="A3887" s="184">
        <v>3885</v>
      </c>
      <c r="B3887" s="46"/>
      <c r="C3887" s="47"/>
      <c r="D3887" s="48"/>
      <c r="E3887" s="49"/>
      <c r="F3887" s="49"/>
      <c r="G3887" s="41" t="str">
        <f>IF(C3887="","",VLOOKUP(WEEKDAY(C3887),LIST!$A$15:$B$21,2,FALSE))</f>
        <v/>
      </c>
      <c r="H3887" s="42" t="str">
        <f>IF(B3887="","",IF(L3887=LIST!$A$80,LIST!$A$78,IF(L3887=LIST!$A$81,LIST!$A$78,IF(L3887=LIST!$A$82,LIST!$A$78,IF(IFERROR(VLOOKUP(B3887,'PHR (Project Hourly Rate)'!B:G,6,FALSE),LIST!$A$78)=0,LIST!$A$79,L3887)))))</f>
        <v/>
      </c>
      <c r="I3887" s="42" t="str">
        <f>IF(B3887="","",IF(L3887=LIST!$A$75,"",IF(K3887=LIST!$A$76,LIST!$A$76,IF(L3887=LIST!$A$77,"",IF(L3887=LIST!$A$78,"",IF(L3887=LIST!$A$80,"",IF(L3887=LIST!$A$72,"",IF(L3887=LIST!$A$73,"",IF(L3887=LIST!$A$81,"",IF(L3887=LIST!$A$82,"",IF(L3887=LIST!$A$79,"",IF(K3887=LIST!$A$75,LIST!$A$75,ROUND(J3887*L3887,2)))))))))))))</f>
        <v/>
      </c>
      <c r="J3887" s="43">
        <f>IF(D3887="",0,IF(K3887=LIST!$A$75,0,IF(K3887=LIST!$A$76,0,IF(K3887=LIST!$A$77,0,IF(K3887=LIST!$A$78,0,(MIN(D3887,8)-K3887))))))</f>
        <v>0</v>
      </c>
      <c r="K3887" s="185" t="str">
        <f>IF(D3887="","",IF('CLAIM FORM'!$M$7="",0,IF(L3887=LIST!$A$78,0,IF('CLAIM FORM'!$M$7="R&amp;D",0,IF(E3887="",LIST!$A$75,IF(F3887=LIST!$F$30,0,IFERROR(((VLOOKUP(E3887,'TRAINING CODE'!B:D,3,FALSE)*MIN(D3887,8))),LIST!$A$76)))))))</f>
        <v/>
      </c>
      <c r="L3887" s="183" t="str">
        <f>IF(B3887="","",IF('CLAIM FORM'!$M$7="",LIST!$A$77,IFERROR(VLOOKUP(B3887,'PHR (Project Hourly Rate)'!B:G,6,FALSE),LIST!$A$78)))</f>
        <v/>
      </c>
    </row>
    <row r="3888" spans="1:12" ht="36" customHeight="1">
      <c r="A3888" s="184">
        <v>3886</v>
      </c>
      <c r="B3888" s="46"/>
      <c r="C3888" s="47"/>
      <c r="D3888" s="48"/>
      <c r="E3888" s="49"/>
      <c r="F3888" s="49"/>
      <c r="G3888" s="41" t="str">
        <f>IF(C3888="","",VLOOKUP(WEEKDAY(C3888),LIST!$A$15:$B$21,2,FALSE))</f>
        <v/>
      </c>
      <c r="H3888" s="42" t="str">
        <f>IF(B3888="","",IF(L3888=LIST!$A$80,LIST!$A$78,IF(L3888=LIST!$A$81,LIST!$A$78,IF(L3888=LIST!$A$82,LIST!$A$78,IF(IFERROR(VLOOKUP(B3888,'PHR (Project Hourly Rate)'!B:G,6,FALSE),LIST!$A$78)=0,LIST!$A$79,L3888)))))</f>
        <v/>
      </c>
      <c r="I3888" s="42" t="str">
        <f>IF(B3888="","",IF(L3888=LIST!$A$75,"",IF(K3888=LIST!$A$76,LIST!$A$76,IF(L3888=LIST!$A$77,"",IF(L3888=LIST!$A$78,"",IF(L3888=LIST!$A$80,"",IF(L3888=LIST!$A$72,"",IF(L3888=LIST!$A$73,"",IF(L3888=LIST!$A$81,"",IF(L3888=LIST!$A$82,"",IF(L3888=LIST!$A$79,"",IF(K3888=LIST!$A$75,LIST!$A$75,ROUND(J3888*L3888,2)))))))))))))</f>
        <v/>
      </c>
      <c r="J3888" s="43">
        <f>IF(D3888="",0,IF(K3888=LIST!$A$75,0,IF(K3888=LIST!$A$76,0,IF(K3888=LIST!$A$77,0,IF(K3888=LIST!$A$78,0,(MIN(D3888,8)-K3888))))))</f>
        <v>0</v>
      </c>
      <c r="K3888" s="185" t="str">
        <f>IF(D3888="","",IF('CLAIM FORM'!$M$7="",0,IF(L3888=LIST!$A$78,0,IF('CLAIM FORM'!$M$7="R&amp;D",0,IF(E3888="",LIST!$A$75,IF(F3888=LIST!$F$30,0,IFERROR(((VLOOKUP(E3888,'TRAINING CODE'!B:D,3,FALSE)*MIN(D3888,8))),LIST!$A$76)))))))</f>
        <v/>
      </c>
      <c r="L3888" s="183" t="str">
        <f>IF(B3888="","",IF('CLAIM FORM'!$M$7="",LIST!$A$77,IFERROR(VLOOKUP(B3888,'PHR (Project Hourly Rate)'!B:G,6,FALSE),LIST!$A$78)))</f>
        <v/>
      </c>
    </row>
    <row r="3889" spans="1:12" ht="36" customHeight="1">
      <c r="A3889" s="184">
        <v>3887</v>
      </c>
      <c r="B3889" s="46"/>
      <c r="C3889" s="47"/>
      <c r="D3889" s="48"/>
      <c r="E3889" s="49"/>
      <c r="F3889" s="49"/>
      <c r="G3889" s="41" t="str">
        <f>IF(C3889="","",VLOOKUP(WEEKDAY(C3889),LIST!$A$15:$B$21,2,FALSE))</f>
        <v/>
      </c>
      <c r="H3889" s="42" t="str">
        <f>IF(B3889="","",IF(L3889=LIST!$A$80,LIST!$A$78,IF(L3889=LIST!$A$81,LIST!$A$78,IF(L3889=LIST!$A$82,LIST!$A$78,IF(IFERROR(VLOOKUP(B3889,'PHR (Project Hourly Rate)'!B:G,6,FALSE),LIST!$A$78)=0,LIST!$A$79,L3889)))))</f>
        <v/>
      </c>
      <c r="I3889" s="42" t="str">
        <f>IF(B3889="","",IF(L3889=LIST!$A$75,"",IF(K3889=LIST!$A$76,LIST!$A$76,IF(L3889=LIST!$A$77,"",IF(L3889=LIST!$A$78,"",IF(L3889=LIST!$A$80,"",IF(L3889=LIST!$A$72,"",IF(L3889=LIST!$A$73,"",IF(L3889=LIST!$A$81,"",IF(L3889=LIST!$A$82,"",IF(L3889=LIST!$A$79,"",IF(K3889=LIST!$A$75,LIST!$A$75,ROUND(J3889*L3889,2)))))))))))))</f>
        <v/>
      </c>
      <c r="J3889" s="43">
        <f>IF(D3889="",0,IF(K3889=LIST!$A$75,0,IF(K3889=LIST!$A$76,0,IF(K3889=LIST!$A$77,0,IF(K3889=LIST!$A$78,0,(MIN(D3889,8)-K3889))))))</f>
        <v>0</v>
      </c>
      <c r="K3889" s="185" t="str">
        <f>IF(D3889="","",IF('CLAIM FORM'!$M$7="",0,IF(L3889=LIST!$A$78,0,IF('CLAIM FORM'!$M$7="R&amp;D",0,IF(E3889="",LIST!$A$75,IF(F3889=LIST!$F$30,0,IFERROR(((VLOOKUP(E3889,'TRAINING CODE'!B:D,3,FALSE)*MIN(D3889,8))),LIST!$A$76)))))))</f>
        <v/>
      </c>
      <c r="L3889" s="183" t="str">
        <f>IF(B3889="","",IF('CLAIM FORM'!$M$7="",LIST!$A$77,IFERROR(VLOOKUP(B3889,'PHR (Project Hourly Rate)'!B:G,6,FALSE),LIST!$A$78)))</f>
        <v/>
      </c>
    </row>
    <row r="3890" spans="1:12" ht="36" customHeight="1">
      <c r="A3890" s="184">
        <v>3888</v>
      </c>
      <c r="B3890" s="46"/>
      <c r="C3890" s="47"/>
      <c r="D3890" s="48"/>
      <c r="E3890" s="49"/>
      <c r="F3890" s="49"/>
      <c r="G3890" s="41" t="str">
        <f>IF(C3890="","",VLOOKUP(WEEKDAY(C3890),LIST!$A$15:$B$21,2,FALSE))</f>
        <v/>
      </c>
      <c r="H3890" s="42" t="str">
        <f>IF(B3890="","",IF(L3890=LIST!$A$80,LIST!$A$78,IF(L3890=LIST!$A$81,LIST!$A$78,IF(L3890=LIST!$A$82,LIST!$A$78,IF(IFERROR(VLOOKUP(B3890,'PHR (Project Hourly Rate)'!B:G,6,FALSE),LIST!$A$78)=0,LIST!$A$79,L3890)))))</f>
        <v/>
      </c>
      <c r="I3890" s="42" t="str">
        <f>IF(B3890="","",IF(L3890=LIST!$A$75,"",IF(K3890=LIST!$A$76,LIST!$A$76,IF(L3890=LIST!$A$77,"",IF(L3890=LIST!$A$78,"",IF(L3890=LIST!$A$80,"",IF(L3890=LIST!$A$72,"",IF(L3890=LIST!$A$73,"",IF(L3890=LIST!$A$81,"",IF(L3890=LIST!$A$82,"",IF(L3890=LIST!$A$79,"",IF(K3890=LIST!$A$75,LIST!$A$75,ROUND(J3890*L3890,2)))))))))))))</f>
        <v/>
      </c>
      <c r="J3890" s="43">
        <f>IF(D3890="",0,IF(K3890=LIST!$A$75,0,IF(K3890=LIST!$A$76,0,IF(K3890=LIST!$A$77,0,IF(K3890=LIST!$A$78,0,(MIN(D3890,8)-K3890))))))</f>
        <v>0</v>
      </c>
      <c r="K3890" s="185" t="str">
        <f>IF(D3890="","",IF('CLAIM FORM'!$M$7="",0,IF(L3890=LIST!$A$78,0,IF('CLAIM FORM'!$M$7="R&amp;D",0,IF(E3890="",LIST!$A$75,IF(F3890=LIST!$F$30,0,IFERROR(((VLOOKUP(E3890,'TRAINING CODE'!B:D,3,FALSE)*MIN(D3890,8))),LIST!$A$76)))))))</f>
        <v/>
      </c>
      <c r="L3890" s="183" t="str">
        <f>IF(B3890="","",IF('CLAIM FORM'!$M$7="",LIST!$A$77,IFERROR(VLOOKUP(B3890,'PHR (Project Hourly Rate)'!B:G,6,FALSE),LIST!$A$78)))</f>
        <v/>
      </c>
    </row>
    <row r="3891" spans="1:12" ht="36" customHeight="1">
      <c r="A3891" s="184">
        <v>3889</v>
      </c>
      <c r="B3891" s="46"/>
      <c r="C3891" s="47"/>
      <c r="D3891" s="48"/>
      <c r="E3891" s="49"/>
      <c r="F3891" s="49"/>
      <c r="G3891" s="41" t="str">
        <f>IF(C3891="","",VLOOKUP(WEEKDAY(C3891),LIST!$A$15:$B$21,2,FALSE))</f>
        <v/>
      </c>
      <c r="H3891" s="42" t="str">
        <f>IF(B3891="","",IF(L3891=LIST!$A$80,LIST!$A$78,IF(L3891=LIST!$A$81,LIST!$A$78,IF(L3891=LIST!$A$82,LIST!$A$78,IF(IFERROR(VLOOKUP(B3891,'PHR (Project Hourly Rate)'!B:G,6,FALSE),LIST!$A$78)=0,LIST!$A$79,L3891)))))</f>
        <v/>
      </c>
      <c r="I3891" s="42" t="str">
        <f>IF(B3891="","",IF(L3891=LIST!$A$75,"",IF(K3891=LIST!$A$76,LIST!$A$76,IF(L3891=LIST!$A$77,"",IF(L3891=LIST!$A$78,"",IF(L3891=LIST!$A$80,"",IF(L3891=LIST!$A$72,"",IF(L3891=LIST!$A$73,"",IF(L3891=LIST!$A$81,"",IF(L3891=LIST!$A$82,"",IF(L3891=LIST!$A$79,"",IF(K3891=LIST!$A$75,LIST!$A$75,ROUND(J3891*L3891,2)))))))))))))</f>
        <v/>
      </c>
      <c r="J3891" s="43">
        <f>IF(D3891="",0,IF(K3891=LIST!$A$75,0,IF(K3891=LIST!$A$76,0,IF(K3891=LIST!$A$77,0,IF(K3891=LIST!$A$78,0,(MIN(D3891,8)-K3891))))))</f>
        <v>0</v>
      </c>
      <c r="K3891" s="185" t="str">
        <f>IF(D3891="","",IF('CLAIM FORM'!$M$7="",0,IF(L3891=LIST!$A$78,0,IF('CLAIM FORM'!$M$7="R&amp;D",0,IF(E3891="",LIST!$A$75,IF(F3891=LIST!$F$30,0,IFERROR(((VLOOKUP(E3891,'TRAINING CODE'!B:D,3,FALSE)*MIN(D3891,8))),LIST!$A$76)))))))</f>
        <v/>
      </c>
      <c r="L3891" s="183" t="str">
        <f>IF(B3891="","",IF('CLAIM FORM'!$M$7="",LIST!$A$77,IFERROR(VLOOKUP(B3891,'PHR (Project Hourly Rate)'!B:G,6,FALSE),LIST!$A$78)))</f>
        <v/>
      </c>
    </row>
    <row r="3892" spans="1:12" ht="36" customHeight="1">
      <c r="A3892" s="184">
        <v>3890</v>
      </c>
      <c r="B3892" s="46"/>
      <c r="C3892" s="47"/>
      <c r="D3892" s="48"/>
      <c r="E3892" s="49"/>
      <c r="F3892" s="49"/>
      <c r="G3892" s="41" t="str">
        <f>IF(C3892="","",VLOOKUP(WEEKDAY(C3892),LIST!$A$15:$B$21,2,FALSE))</f>
        <v/>
      </c>
      <c r="H3892" s="42" t="str">
        <f>IF(B3892="","",IF(L3892=LIST!$A$80,LIST!$A$78,IF(L3892=LIST!$A$81,LIST!$A$78,IF(L3892=LIST!$A$82,LIST!$A$78,IF(IFERROR(VLOOKUP(B3892,'PHR (Project Hourly Rate)'!B:G,6,FALSE),LIST!$A$78)=0,LIST!$A$79,L3892)))))</f>
        <v/>
      </c>
      <c r="I3892" s="42" t="str">
        <f>IF(B3892="","",IF(L3892=LIST!$A$75,"",IF(K3892=LIST!$A$76,LIST!$A$76,IF(L3892=LIST!$A$77,"",IF(L3892=LIST!$A$78,"",IF(L3892=LIST!$A$80,"",IF(L3892=LIST!$A$72,"",IF(L3892=LIST!$A$73,"",IF(L3892=LIST!$A$81,"",IF(L3892=LIST!$A$82,"",IF(L3892=LIST!$A$79,"",IF(K3892=LIST!$A$75,LIST!$A$75,ROUND(J3892*L3892,2)))))))))))))</f>
        <v/>
      </c>
      <c r="J3892" s="43">
        <f>IF(D3892="",0,IF(K3892=LIST!$A$75,0,IF(K3892=LIST!$A$76,0,IF(K3892=LIST!$A$77,0,IF(K3892=LIST!$A$78,0,(MIN(D3892,8)-K3892))))))</f>
        <v>0</v>
      </c>
      <c r="K3892" s="185" t="str">
        <f>IF(D3892="","",IF('CLAIM FORM'!$M$7="",0,IF(L3892=LIST!$A$78,0,IF('CLAIM FORM'!$M$7="R&amp;D",0,IF(E3892="",LIST!$A$75,IF(F3892=LIST!$F$30,0,IFERROR(((VLOOKUP(E3892,'TRAINING CODE'!B:D,3,FALSE)*MIN(D3892,8))),LIST!$A$76)))))))</f>
        <v/>
      </c>
      <c r="L3892" s="183" t="str">
        <f>IF(B3892="","",IF('CLAIM FORM'!$M$7="",LIST!$A$77,IFERROR(VLOOKUP(B3892,'PHR (Project Hourly Rate)'!B:G,6,FALSE),LIST!$A$78)))</f>
        <v/>
      </c>
    </row>
    <row r="3893" spans="1:12" ht="36" customHeight="1">
      <c r="A3893" s="184">
        <v>3891</v>
      </c>
      <c r="B3893" s="46"/>
      <c r="C3893" s="47"/>
      <c r="D3893" s="48"/>
      <c r="E3893" s="49"/>
      <c r="F3893" s="49"/>
      <c r="G3893" s="41" t="str">
        <f>IF(C3893="","",VLOOKUP(WEEKDAY(C3893),LIST!$A$15:$B$21,2,FALSE))</f>
        <v/>
      </c>
      <c r="H3893" s="42" t="str">
        <f>IF(B3893="","",IF(L3893=LIST!$A$80,LIST!$A$78,IF(L3893=LIST!$A$81,LIST!$A$78,IF(L3893=LIST!$A$82,LIST!$A$78,IF(IFERROR(VLOOKUP(B3893,'PHR (Project Hourly Rate)'!B:G,6,FALSE),LIST!$A$78)=0,LIST!$A$79,L3893)))))</f>
        <v/>
      </c>
      <c r="I3893" s="42" t="str">
        <f>IF(B3893="","",IF(L3893=LIST!$A$75,"",IF(K3893=LIST!$A$76,LIST!$A$76,IF(L3893=LIST!$A$77,"",IF(L3893=LIST!$A$78,"",IF(L3893=LIST!$A$80,"",IF(L3893=LIST!$A$72,"",IF(L3893=LIST!$A$73,"",IF(L3893=LIST!$A$81,"",IF(L3893=LIST!$A$82,"",IF(L3893=LIST!$A$79,"",IF(K3893=LIST!$A$75,LIST!$A$75,ROUND(J3893*L3893,2)))))))))))))</f>
        <v/>
      </c>
      <c r="J3893" s="43">
        <f>IF(D3893="",0,IF(K3893=LIST!$A$75,0,IF(K3893=LIST!$A$76,0,IF(K3893=LIST!$A$77,0,IF(K3893=LIST!$A$78,0,(MIN(D3893,8)-K3893))))))</f>
        <v>0</v>
      </c>
      <c r="K3893" s="185" t="str">
        <f>IF(D3893="","",IF('CLAIM FORM'!$M$7="",0,IF(L3893=LIST!$A$78,0,IF('CLAIM FORM'!$M$7="R&amp;D",0,IF(E3893="",LIST!$A$75,IF(F3893=LIST!$F$30,0,IFERROR(((VLOOKUP(E3893,'TRAINING CODE'!B:D,3,FALSE)*MIN(D3893,8))),LIST!$A$76)))))))</f>
        <v/>
      </c>
      <c r="L3893" s="183" t="str">
        <f>IF(B3893="","",IF('CLAIM FORM'!$M$7="",LIST!$A$77,IFERROR(VLOOKUP(B3893,'PHR (Project Hourly Rate)'!B:G,6,FALSE),LIST!$A$78)))</f>
        <v/>
      </c>
    </row>
    <row r="3894" spans="1:12" ht="36" customHeight="1">
      <c r="A3894" s="184">
        <v>3892</v>
      </c>
      <c r="B3894" s="46"/>
      <c r="C3894" s="47"/>
      <c r="D3894" s="48"/>
      <c r="E3894" s="49"/>
      <c r="F3894" s="49"/>
      <c r="G3894" s="41" t="str">
        <f>IF(C3894="","",VLOOKUP(WEEKDAY(C3894),LIST!$A$15:$B$21,2,FALSE))</f>
        <v/>
      </c>
      <c r="H3894" s="42" t="str">
        <f>IF(B3894="","",IF(L3894=LIST!$A$80,LIST!$A$78,IF(L3894=LIST!$A$81,LIST!$A$78,IF(L3894=LIST!$A$82,LIST!$A$78,IF(IFERROR(VLOOKUP(B3894,'PHR (Project Hourly Rate)'!B:G,6,FALSE),LIST!$A$78)=0,LIST!$A$79,L3894)))))</f>
        <v/>
      </c>
      <c r="I3894" s="42" t="str">
        <f>IF(B3894="","",IF(L3894=LIST!$A$75,"",IF(K3894=LIST!$A$76,LIST!$A$76,IF(L3894=LIST!$A$77,"",IF(L3894=LIST!$A$78,"",IF(L3894=LIST!$A$80,"",IF(L3894=LIST!$A$72,"",IF(L3894=LIST!$A$73,"",IF(L3894=LIST!$A$81,"",IF(L3894=LIST!$A$82,"",IF(L3894=LIST!$A$79,"",IF(K3894=LIST!$A$75,LIST!$A$75,ROUND(J3894*L3894,2)))))))))))))</f>
        <v/>
      </c>
      <c r="J3894" s="43">
        <f>IF(D3894="",0,IF(K3894=LIST!$A$75,0,IF(K3894=LIST!$A$76,0,IF(K3894=LIST!$A$77,0,IF(K3894=LIST!$A$78,0,(MIN(D3894,8)-K3894))))))</f>
        <v>0</v>
      </c>
      <c r="K3894" s="185" t="str">
        <f>IF(D3894="","",IF('CLAIM FORM'!$M$7="",0,IF(L3894=LIST!$A$78,0,IF('CLAIM FORM'!$M$7="R&amp;D",0,IF(E3894="",LIST!$A$75,IF(F3894=LIST!$F$30,0,IFERROR(((VLOOKUP(E3894,'TRAINING CODE'!B:D,3,FALSE)*MIN(D3894,8))),LIST!$A$76)))))))</f>
        <v/>
      </c>
      <c r="L3894" s="183" t="str">
        <f>IF(B3894="","",IF('CLAIM FORM'!$M$7="",LIST!$A$77,IFERROR(VLOOKUP(B3894,'PHR (Project Hourly Rate)'!B:G,6,FALSE),LIST!$A$78)))</f>
        <v/>
      </c>
    </row>
    <row r="3895" spans="1:12" ht="36" customHeight="1">
      <c r="A3895" s="184">
        <v>3893</v>
      </c>
      <c r="B3895" s="46"/>
      <c r="C3895" s="47"/>
      <c r="D3895" s="48"/>
      <c r="E3895" s="49"/>
      <c r="F3895" s="49"/>
      <c r="G3895" s="41" t="str">
        <f>IF(C3895="","",VLOOKUP(WEEKDAY(C3895),LIST!$A$15:$B$21,2,FALSE))</f>
        <v/>
      </c>
      <c r="H3895" s="42" t="str">
        <f>IF(B3895="","",IF(L3895=LIST!$A$80,LIST!$A$78,IF(L3895=LIST!$A$81,LIST!$A$78,IF(L3895=LIST!$A$82,LIST!$A$78,IF(IFERROR(VLOOKUP(B3895,'PHR (Project Hourly Rate)'!B:G,6,FALSE),LIST!$A$78)=0,LIST!$A$79,L3895)))))</f>
        <v/>
      </c>
      <c r="I3895" s="42" t="str">
        <f>IF(B3895="","",IF(L3895=LIST!$A$75,"",IF(K3895=LIST!$A$76,LIST!$A$76,IF(L3895=LIST!$A$77,"",IF(L3895=LIST!$A$78,"",IF(L3895=LIST!$A$80,"",IF(L3895=LIST!$A$72,"",IF(L3895=LIST!$A$73,"",IF(L3895=LIST!$A$81,"",IF(L3895=LIST!$A$82,"",IF(L3895=LIST!$A$79,"",IF(K3895=LIST!$A$75,LIST!$A$75,ROUND(J3895*L3895,2)))))))))))))</f>
        <v/>
      </c>
      <c r="J3895" s="43">
        <f>IF(D3895="",0,IF(K3895=LIST!$A$75,0,IF(K3895=LIST!$A$76,0,IF(K3895=LIST!$A$77,0,IF(K3895=LIST!$A$78,0,(MIN(D3895,8)-K3895))))))</f>
        <v>0</v>
      </c>
      <c r="K3895" s="185" t="str">
        <f>IF(D3895="","",IF('CLAIM FORM'!$M$7="",0,IF(L3895=LIST!$A$78,0,IF('CLAIM FORM'!$M$7="R&amp;D",0,IF(E3895="",LIST!$A$75,IF(F3895=LIST!$F$30,0,IFERROR(((VLOOKUP(E3895,'TRAINING CODE'!B:D,3,FALSE)*MIN(D3895,8))),LIST!$A$76)))))))</f>
        <v/>
      </c>
      <c r="L3895" s="183" t="str">
        <f>IF(B3895="","",IF('CLAIM FORM'!$M$7="",LIST!$A$77,IFERROR(VLOOKUP(B3895,'PHR (Project Hourly Rate)'!B:G,6,FALSE),LIST!$A$78)))</f>
        <v/>
      </c>
    </row>
    <row r="3896" spans="1:12" ht="36" customHeight="1">
      <c r="A3896" s="184">
        <v>3894</v>
      </c>
      <c r="B3896" s="46"/>
      <c r="C3896" s="47"/>
      <c r="D3896" s="48"/>
      <c r="E3896" s="49"/>
      <c r="F3896" s="49"/>
      <c r="G3896" s="41" t="str">
        <f>IF(C3896="","",VLOOKUP(WEEKDAY(C3896),LIST!$A$15:$B$21,2,FALSE))</f>
        <v/>
      </c>
      <c r="H3896" s="42" t="str">
        <f>IF(B3896="","",IF(L3896=LIST!$A$80,LIST!$A$78,IF(L3896=LIST!$A$81,LIST!$A$78,IF(L3896=LIST!$A$82,LIST!$A$78,IF(IFERROR(VLOOKUP(B3896,'PHR (Project Hourly Rate)'!B:G,6,FALSE),LIST!$A$78)=0,LIST!$A$79,L3896)))))</f>
        <v/>
      </c>
      <c r="I3896" s="42" t="str">
        <f>IF(B3896="","",IF(L3896=LIST!$A$75,"",IF(K3896=LIST!$A$76,LIST!$A$76,IF(L3896=LIST!$A$77,"",IF(L3896=LIST!$A$78,"",IF(L3896=LIST!$A$80,"",IF(L3896=LIST!$A$72,"",IF(L3896=LIST!$A$73,"",IF(L3896=LIST!$A$81,"",IF(L3896=LIST!$A$82,"",IF(L3896=LIST!$A$79,"",IF(K3896=LIST!$A$75,LIST!$A$75,ROUND(J3896*L3896,2)))))))))))))</f>
        <v/>
      </c>
      <c r="J3896" s="43">
        <f>IF(D3896="",0,IF(K3896=LIST!$A$75,0,IF(K3896=LIST!$A$76,0,IF(K3896=LIST!$A$77,0,IF(K3896=LIST!$A$78,0,(MIN(D3896,8)-K3896))))))</f>
        <v>0</v>
      </c>
      <c r="K3896" s="185" t="str">
        <f>IF(D3896="","",IF('CLAIM FORM'!$M$7="",0,IF(L3896=LIST!$A$78,0,IF('CLAIM FORM'!$M$7="R&amp;D",0,IF(E3896="",LIST!$A$75,IF(F3896=LIST!$F$30,0,IFERROR(((VLOOKUP(E3896,'TRAINING CODE'!B:D,3,FALSE)*MIN(D3896,8))),LIST!$A$76)))))))</f>
        <v/>
      </c>
      <c r="L3896" s="183" t="str">
        <f>IF(B3896="","",IF('CLAIM FORM'!$M$7="",LIST!$A$77,IFERROR(VLOOKUP(B3896,'PHR (Project Hourly Rate)'!B:G,6,FALSE),LIST!$A$78)))</f>
        <v/>
      </c>
    </row>
    <row r="3897" spans="1:12" ht="36" customHeight="1">
      <c r="A3897" s="184">
        <v>3895</v>
      </c>
      <c r="B3897" s="46"/>
      <c r="C3897" s="47"/>
      <c r="D3897" s="48"/>
      <c r="E3897" s="49"/>
      <c r="F3897" s="49"/>
      <c r="G3897" s="41" t="str">
        <f>IF(C3897="","",VLOOKUP(WEEKDAY(C3897),LIST!$A$15:$B$21,2,FALSE))</f>
        <v/>
      </c>
      <c r="H3897" s="42" t="str">
        <f>IF(B3897="","",IF(L3897=LIST!$A$80,LIST!$A$78,IF(L3897=LIST!$A$81,LIST!$A$78,IF(L3897=LIST!$A$82,LIST!$A$78,IF(IFERROR(VLOOKUP(B3897,'PHR (Project Hourly Rate)'!B:G,6,FALSE),LIST!$A$78)=0,LIST!$A$79,L3897)))))</f>
        <v/>
      </c>
      <c r="I3897" s="42" t="str">
        <f>IF(B3897="","",IF(L3897=LIST!$A$75,"",IF(K3897=LIST!$A$76,LIST!$A$76,IF(L3897=LIST!$A$77,"",IF(L3897=LIST!$A$78,"",IF(L3897=LIST!$A$80,"",IF(L3897=LIST!$A$72,"",IF(L3897=LIST!$A$73,"",IF(L3897=LIST!$A$81,"",IF(L3897=LIST!$A$82,"",IF(L3897=LIST!$A$79,"",IF(K3897=LIST!$A$75,LIST!$A$75,ROUND(J3897*L3897,2)))))))))))))</f>
        <v/>
      </c>
      <c r="J3897" s="43">
        <f>IF(D3897="",0,IF(K3897=LIST!$A$75,0,IF(K3897=LIST!$A$76,0,IF(K3897=LIST!$A$77,0,IF(K3897=LIST!$A$78,0,(MIN(D3897,8)-K3897))))))</f>
        <v>0</v>
      </c>
      <c r="K3897" s="185" t="str">
        <f>IF(D3897="","",IF('CLAIM FORM'!$M$7="",0,IF(L3897=LIST!$A$78,0,IF('CLAIM FORM'!$M$7="R&amp;D",0,IF(E3897="",LIST!$A$75,IF(F3897=LIST!$F$30,0,IFERROR(((VLOOKUP(E3897,'TRAINING CODE'!B:D,3,FALSE)*MIN(D3897,8))),LIST!$A$76)))))))</f>
        <v/>
      </c>
      <c r="L3897" s="183" t="str">
        <f>IF(B3897="","",IF('CLAIM FORM'!$M$7="",LIST!$A$77,IFERROR(VLOOKUP(B3897,'PHR (Project Hourly Rate)'!B:G,6,FALSE),LIST!$A$78)))</f>
        <v/>
      </c>
    </row>
    <row r="3898" spans="1:12" ht="36" customHeight="1">
      <c r="A3898" s="184">
        <v>3896</v>
      </c>
      <c r="B3898" s="46"/>
      <c r="C3898" s="47"/>
      <c r="D3898" s="48"/>
      <c r="E3898" s="49"/>
      <c r="F3898" s="49"/>
      <c r="G3898" s="41" t="str">
        <f>IF(C3898="","",VLOOKUP(WEEKDAY(C3898),LIST!$A$15:$B$21,2,FALSE))</f>
        <v/>
      </c>
      <c r="H3898" s="42" t="str">
        <f>IF(B3898="","",IF(L3898=LIST!$A$80,LIST!$A$78,IF(L3898=LIST!$A$81,LIST!$A$78,IF(L3898=LIST!$A$82,LIST!$A$78,IF(IFERROR(VLOOKUP(B3898,'PHR (Project Hourly Rate)'!B:G,6,FALSE),LIST!$A$78)=0,LIST!$A$79,L3898)))))</f>
        <v/>
      </c>
      <c r="I3898" s="42" t="str">
        <f>IF(B3898="","",IF(L3898=LIST!$A$75,"",IF(K3898=LIST!$A$76,LIST!$A$76,IF(L3898=LIST!$A$77,"",IF(L3898=LIST!$A$78,"",IF(L3898=LIST!$A$80,"",IF(L3898=LIST!$A$72,"",IF(L3898=LIST!$A$73,"",IF(L3898=LIST!$A$81,"",IF(L3898=LIST!$A$82,"",IF(L3898=LIST!$A$79,"",IF(K3898=LIST!$A$75,LIST!$A$75,ROUND(J3898*L3898,2)))))))))))))</f>
        <v/>
      </c>
      <c r="J3898" s="43">
        <f>IF(D3898="",0,IF(K3898=LIST!$A$75,0,IF(K3898=LIST!$A$76,0,IF(K3898=LIST!$A$77,0,IF(K3898=LIST!$A$78,0,(MIN(D3898,8)-K3898))))))</f>
        <v>0</v>
      </c>
      <c r="K3898" s="185" t="str">
        <f>IF(D3898="","",IF('CLAIM FORM'!$M$7="",0,IF(L3898=LIST!$A$78,0,IF('CLAIM FORM'!$M$7="R&amp;D",0,IF(E3898="",LIST!$A$75,IF(F3898=LIST!$F$30,0,IFERROR(((VLOOKUP(E3898,'TRAINING CODE'!B:D,3,FALSE)*MIN(D3898,8))),LIST!$A$76)))))))</f>
        <v/>
      </c>
      <c r="L3898" s="183" t="str">
        <f>IF(B3898="","",IF('CLAIM FORM'!$M$7="",LIST!$A$77,IFERROR(VLOOKUP(B3898,'PHR (Project Hourly Rate)'!B:G,6,FALSE),LIST!$A$78)))</f>
        <v/>
      </c>
    </row>
    <row r="3899" spans="1:12" ht="36" customHeight="1">
      <c r="A3899" s="184">
        <v>3897</v>
      </c>
      <c r="B3899" s="46"/>
      <c r="C3899" s="47"/>
      <c r="D3899" s="48"/>
      <c r="E3899" s="49"/>
      <c r="F3899" s="49"/>
      <c r="G3899" s="41" t="str">
        <f>IF(C3899="","",VLOOKUP(WEEKDAY(C3899),LIST!$A$15:$B$21,2,FALSE))</f>
        <v/>
      </c>
      <c r="H3899" s="42" t="str">
        <f>IF(B3899="","",IF(L3899=LIST!$A$80,LIST!$A$78,IF(L3899=LIST!$A$81,LIST!$A$78,IF(L3899=LIST!$A$82,LIST!$A$78,IF(IFERROR(VLOOKUP(B3899,'PHR (Project Hourly Rate)'!B:G,6,FALSE),LIST!$A$78)=0,LIST!$A$79,L3899)))))</f>
        <v/>
      </c>
      <c r="I3899" s="42" t="str">
        <f>IF(B3899="","",IF(L3899=LIST!$A$75,"",IF(K3899=LIST!$A$76,LIST!$A$76,IF(L3899=LIST!$A$77,"",IF(L3899=LIST!$A$78,"",IF(L3899=LIST!$A$80,"",IF(L3899=LIST!$A$72,"",IF(L3899=LIST!$A$73,"",IF(L3899=LIST!$A$81,"",IF(L3899=LIST!$A$82,"",IF(L3899=LIST!$A$79,"",IF(K3899=LIST!$A$75,LIST!$A$75,ROUND(J3899*L3899,2)))))))))))))</f>
        <v/>
      </c>
      <c r="J3899" s="43">
        <f>IF(D3899="",0,IF(K3899=LIST!$A$75,0,IF(K3899=LIST!$A$76,0,IF(K3899=LIST!$A$77,0,IF(K3899=LIST!$A$78,0,(MIN(D3899,8)-K3899))))))</f>
        <v>0</v>
      </c>
      <c r="K3899" s="185" t="str">
        <f>IF(D3899="","",IF('CLAIM FORM'!$M$7="",0,IF(L3899=LIST!$A$78,0,IF('CLAIM FORM'!$M$7="R&amp;D",0,IF(E3899="",LIST!$A$75,IF(F3899=LIST!$F$30,0,IFERROR(((VLOOKUP(E3899,'TRAINING CODE'!B:D,3,FALSE)*MIN(D3899,8))),LIST!$A$76)))))))</f>
        <v/>
      </c>
      <c r="L3899" s="183" t="str">
        <f>IF(B3899="","",IF('CLAIM FORM'!$M$7="",LIST!$A$77,IFERROR(VLOOKUP(B3899,'PHR (Project Hourly Rate)'!B:G,6,FALSE),LIST!$A$78)))</f>
        <v/>
      </c>
    </row>
    <row r="3900" spans="1:12" ht="36" customHeight="1">
      <c r="A3900" s="184">
        <v>3898</v>
      </c>
      <c r="B3900" s="46"/>
      <c r="C3900" s="47"/>
      <c r="D3900" s="48"/>
      <c r="E3900" s="49"/>
      <c r="F3900" s="49"/>
      <c r="G3900" s="41" t="str">
        <f>IF(C3900="","",VLOOKUP(WEEKDAY(C3900),LIST!$A$15:$B$21,2,FALSE))</f>
        <v/>
      </c>
      <c r="H3900" s="42" t="str">
        <f>IF(B3900="","",IF(L3900=LIST!$A$80,LIST!$A$78,IF(L3900=LIST!$A$81,LIST!$A$78,IF(L3900=LIST!$A$82,LIST!$A$78,IF(IFERROR(VLOOKUP(B3900,'PHR (Project Hourly Rate)'!B:G,6,FALSE),LIST!$A$78)=0,LIST!$A$79,L3900)))))</f>
        <v/>
      </c>
      <c r="I3900" s="42" t="str">
        <f>IF(B3900="","",IF(L3900=LIST!$A$75,"",IF(K3900=LIST!$A$76,LIST!$A$76,IF(L3900=LIST!$A$77,"",IF(L3900=LIST!$A$78,"",IF(L3900=LIST!$A$80,"",IF(L3900=LIST!$A$72,"",IF(L3900=LIST!$A$73,"",IF(L3900=LIST!$A$81,"",IF(L3900=LIST!$A$82,"",IF(L3900=LIST!$A$79,"",IF(K3900=LIST!$A$75,LIST!$A$75,ROUND(J3900*L3900,2)))))))))))))</f>
        <v/>
      </c>
      <c r="J3900" s="43">
        <f>IF(D3900="",0,IF(K3900=LIST!$A$75,0,IF(K3900=LIST!$A$76,0,IF(K3900=LIST!$A$77,0,IF(K3900=LIST!$A$78,0,(MIN(D3900,8)-K3900))))))</f>
        <v>0</v>
      </c>
      <c r="K3900" s="185" t="str">
        <f>IF(D3900="","",IF('CLAIM FORM'!$M$7="",0,IF(L3900=LIST!$A$78,0,IF('CLAIM FORM'!$M$7="R&amp;D",0,IF(E3900="",LIST!$A$75,IF(F3900=LIST!$F$30,0,IFERROR(((VLOOKUP(E3900,'TRAINING CODE'!B:D,3,FALSE)*MIN(D3900,8))),LIST!$A$76)))))))</f>
        <v/>
      </c>
      <c r="L3900" s="183" t="str">
        <f>IF(B3900="","",IF('CLAIM FORM'!$M$7="",LIST!$A$77,IFERROR(VLOOKUP(B3900,'PHR (Project Hourly Rate)'!B:G,6,FALSE),LIST!$A$78)))</f>
        <v/>
      </c>
    </row>
    <row r="3901" spans="1:12" ht="36" customHeight="1">
      <c r="A3901" s="184">
        <v>3899</v>
      </c>
      <c r="B3901" s="46"/>
      <c r="C3901" s="47"/>
      <c r="D3901" s="48"/>
      <c r="E3901" s="49"/>
      <c r="F3901" s="49"/>
      <c r="G3901" s="41" t="str">
        <f>IF(C3901="","",VLOOKUP(WEEKDAY(C3901),LIST!$A$15:$B$21,2,FALSE))</f>
        <v/>
      </c>
      <c r="H3901" s="42" t="str">
        <f>IF(B3901="","",IF(L3901=LIST!$A$80,LIST!$A$78,IF(L3901=LIST!$A$81,LIST!$A$78,IF(L3901=LIST!$A$82,LIST!$A$78,IF(IFERROR(VLOOKUP(B3901,'PHR (Project Hourly Rate)'!B:G,6,FALSE),LIST!$A$78)=0,LIST!$A$79,L3901)))))</f>
        <v/>
      </c>
      <c r="I3901" s="42" t="str">
        <f>IF(B3901="","",IF(L3901=LIST!$A$75,"",IF(K3901=LIST!$A$76,LIST!$A$76,IF(L3901=LIST!$A$77,"",IF(L3901=LIST!$A$78,"",IF(L3901=LIST!$A$80,"",IF(L3901=LIST!$A$72,"",IF(L3901=LIST!$A$73,"",IF(L3901=LIST!$A$81,"",IF(L3901=LIST!$A$82,"",IF(L3901=LIST!$A$79,"",IF(K3901=LIST!$A$75,LIST!$A$75,ROUND(J3901*L3901,2)))))))))))))</f>
        <v/>
      </c>
      <c r="J3901" s="43">
        <f>IF(D3901="",0,IF(K3901=LIST!$A$75,0,IF(K3901=LIST!$A$76,0,IF(K3901=LIST!$A$77,0,IF(K3901=LIST!$A$78,0,(MIN(D3901,8)-K3901))))))</f>
        <v>0</v>
      </c>
      <c r="K3901" s="185" t="str">
        <f>IF(D3901="","",IF('CLAIM FORM'!$M$7="",0,IF(L3901=LIST!$A$78,0,IF('CLAIM FORM'!$M$7="R&amp;D",0,IF(E3901="",LIST!$A$75,IF(F3901=LIST!$F$30,0,IFERROR(((VLOOKUP(E3901,'TRAINING CODE'!B:D,3,FALSE)*MIN(D3901,8))),LIST!$A$76)))))))</f>
        <v/>
      </c>
      <c r="L3901" s="183" t="str">
        <f>IF(B3901="","",IF('CLAIM FORM'!$M$7="",LIST!$A$77,IFERROR(VLOOKUP(B3901,'PHR (Project Hourly Rate)'!B:G,6,FALSE),LIST!$A$78)))</f>
        <v/>
      </c>
    </row>
    <row r="3902" spans="1:12" ht="36" customHeight="1">
      <c r="A3902" s="184">
        <v>3900</v>
      </c>
      <c r="B3902" s="46"/>
      <c r="C3902" s="47"/>
      <c r="D3902" s="48"/>
      <c r="E3902" s="49"/>
      <c r="F3902" s="49"/>
      <c r="G3902" s="41" t="str">
        <f>IF(C3902="","",VLOOKUP(WEEKDAY(C3902),LIST!$A$15:$B$21,2,FALSE))</f>
        <v/>
      </c>
      <c r="H3902" s="42" t="str">
        <f>IF(B3902="","",IF(L3902=LIST!$A$80,LIST!$A$78,IF(L3902=LIST!$A$81,LIST!$A$78,IF(L3902=LIST!$A$82,LIST!$A$78,IF(IFERROR(VLOOKUP(B3902,'PHR (Project Hourly Rate)'!B:G,6,FALSE),LIST!$A$78)=0,LIST!$A$79,L3902)))))</f>
        <v/>
      </c>
      <c r="I3902" s="42" t="str">
        <f>IF(B3902="","",IF(L3902=LIST!$A$75,"",IF(K3902=LIST!$A$76,LIST!$A$76,IF(L3902=LIST!$A$77,"",IF(L3902=LIST!$A$78,"",IF(L3902=LIST!$A$80,"",IF(L3902=LIST!$A$72,"",IF(L3902=LIST!$A$73,"",IF(L3902=LIST!$A$81,"",IF(L3902=LIST!$A$82,"",IF(L3902=LIST!$A$79,"",IF(K3902=LIST!$A$75,LIST!$A$75,ROUND(J3902*L3902,2)))))))))))))</f>
        <v/>
      </c>
      <c r="J3902" s="43">
        <f>IF(D3902="",0,IF(K3902=LIST!$A$75,0,IF(K3902=LIST!$A$76,0,IF(K3902=LIST!$A$77,0,IF(K3902=LIST!$A$78,0,(MIN(D3902,8)-K3902))))))</f>
        <v>0</v>
      </c>
      <c r="K3902" s="185" t="str">
        <f>IF(D3902="","",IF('CLAIM FORM'!$M$7="",0,IF(L3902=LIST!$A$78,0,IF('CLAIM FORM'!$M$7="R&amp;D",0,IF(E3902="",LIST!$A$75,IF(F3902=LIST!$F$30,0,IFERROR(((VLOOKUP(E3902,'TRAINING CODE'!B:D,3,FALSE)*MIN(D3902,8))),LIST!$A$76)))))))</f>
        <v/>
      </c>
      <c r="L3902" s="183" t="str">
        <f>IF(B3902="","",IF('CLAIM FORM'!$M$7="",LIST!$A$77,IFERROR(VLOOKUP(B3902,'PHR (Project Hourly Rate)'!B:G,6,FALSE),LIST!$A$78)))</f>
        <v/>
      </c>
    </row>
    <row r="3903" spans="1:12" ht="36" customHeight="1">
      <c r="A3903" s="184">
        <v>3901</v>
      </c>
      <c r="B3903" s="46"/>
      <c r="C3903" s="47"/>
      <c r="D3903" s="48"/>
      <c r="E3903" s="49"/>
      <c r="F3903" s="49"/>
      <c r="G3903" s="41" t="str">
        <f>IF(C3903="","",VLOOKUP(WEEKDAY(C3903),LIST!$A$15:$B$21,2,FALSE))</f>
        <v/>
      </c>
      <c r="H3903" s="42" t="str">
        <f>IF(B3903="","",IF(L3903=LIST!$A$80,LIST!$A$78,IF(L3903=LIST!$A$81,LIST!$A$78,IF(L3903=LIST!$A$82,LIST!$A$78,IF(IFERROR(VLOOKUP(B3903,'PHR (Project Hourly Rate)'!B:G,6,FALSE),LIST!$A$78)=0,LIST!$A$79,L3903)))))</f>
        <v/>
      </c>
      <c r="I3903" s="42" t="str">
        <f>IF(B3903="","",IF(L3903=LIST!$A$75,"",IF(K3903=LIST!$A$76,LIST!$A$76,IF(L3903=LIST!$A$77,"",IF(L3903=LIST!$A$78,"",IF(L3903=LIST!$A$80,"",IF(L3903=LIST!$A$72,"",IF(L3903=LIST!$A$73,"",IF(L3903=LIST!$A$81,"",IF(L3903=LIST!$A$82,"",IF(L3903=LIST!$A$79,"",IF(K3903=LIST!$A$75,LIST!$A$75,ROUND(J3903*L3903,2)))))))))))))</f>
        <v/>
      </c>
      <c r="J3903" s="43">
        <f>IF(D3903="",0,IF(K3903=LIST!$A$75,0,IF(K3903=LIST!$A$76,0,IF(K3903=LIST!$A$77,0,IF(K3903=LIST!$A$78,0,(MIN(D3903,8)-K3903))))))</f>
        <v>0</v>
      </c>
      <c r="K3903" s="185" t="str">
        <f>IF(D3903="","",IF('CLAIM FORM'!$M$7="",0,IF(L3903=LIST!$A$78,0,IF('CLAIM FORM'!$M$7="R&amp;D",0,IF(E3903="",LIST!$A$75,IF(F3903=LIST!$F$30,0,IFERROR(((VLOOKUP(E3903,'TRAINING CODE'!B:D,3,FALSE)*MIN(D3903,8))),LIST!$A$76)))))))</f>
        <v/>
      </c>
      <c r="L3903" s="183" t="str">
        <f>IF(B3903="","",IF('CLAIM FORM'!$M$7="",LIST!$A$77,IFERROR(VLOOKUP(B3903,'PHR (Project Hourly Rate)'!B:G,6,FALSE),LIST!$A$78)))</f>
        <v/>
      </c>
    </row>
    <row r="3904" spans="1:12" ht="36" customHeight="1">
      <c r="A3904" s="184">
        <v>3902</v>
      </c>
      <c r="B3904" s="46"/>
      <c r="C3904" s="47"/>
      <c r="D3904" s="48"/>
      <c r="E3904" s="49"/>
      <c r="F3904" s="49"/>
      <c r="G3904" s="41" t="str">
        <f>IF(C3904="","",VLOOKUP(WEEKDAY(C3904),LIST!$A$15:$B$21,2,FALSE))</f>
        <v/>
      </c>
      <c r="H3904" s="42" t="str">
        <f>IF(B3904="","",IF(L3904=LIST!$A$80,LIST!$A$78,IF(L3904=LIST!$A$81,LIST!$A$78,IF(L3904=LIST!$A$82,LIST!$A$78,IF(IFERROR(VLOOKUP(B3904,'PHR (Project Hourly Rate)'!B:G,6,FALSE),LIST!$A$78)=0,LIST!$A$79,L3904)))))</f>
        <v/>
      </c>
      <c r="I3904" s="42" t="str">
        <f>IF(B3904="","",IF(L3904=LIST!$A$75,"",IF(K3904=LIST!$A$76,LIST!$A$76,IF(L3904=LIST!$A$77,"",IF(L3904=LIST!$A$78,"",IF(L3904=LIST!$A$80,"",IF(L3904=LIST!$A$72,"",IF(L3904=LIST!$A$73,"",IF(L3904=LIST!$A$81,"",IF(L3904=LIST!$A$82,"",IF(L3904=LIST!$A$79,"",IF(K3904=LIST!$A$75,LIST!$A$75,ROUND(J3904*L3904,2)))))))))))))</f>
        <v/>
      </c>
      <c r="J3904" s="43">
        <f>IF(D3904="",0,IF(K3904=LIST!$A$75,0,IF(K3904=LIST!$A$76,0,IF(K3904=LIST!$A$77,0,IF(K3904=LIST!$A$78,0,(MIN(D3904,8)-K3904))))))</f>
        <v>0</v>
      </c>
      <c r="K3904" s="185" t="str">
        <f>IF(D3904="","",IF('CLAIM FORM'!$M$7="",0,IF(L3904=LIST!$A$78,0,IF('CLAIM FORM'!$M$7="R&amp;D",0,IF(E3904="",LIST!$A$75,IF(F3904=LIST!$F$30,0,IFERROR(((VLOOKUP(E3904,'TRAINING CODE'!B:D,3,FALSE)*MIN(D3904,8))),LIST!$A$76)))))))</f>
        <v/>
      </c>
      <c r="L3904" s="183" t="str">
        <f>IF(B3904="","",IF('CLAIM FORM'!$M$7="",LIST!$A$77,IFERROR(VLOOKUP(B3904,'PHR (Project Hourly Rate)'!B:G,6,FALSE),LIST!$A$78)))</f>
        <v/>
      </c>
    </row>
    <row r="3905" spans="1:12" ht="36" customHeight="1">
      <c r="A3905" s="184">
        <v>3903</v>
      </c>
      <c r="B3905" s="46"/>
      <c r="C3905" s="47"/>
      <c r="D3905" s="48"/>
      <c r="E3905" s="49"/>
      <c r="F3905" s="49"/>
      <c r="G3905" s="41" t="str">
        <f>IF(C3905="","",VLOOKUP(WEEKDAY(C3905),LIST!$A$15:$B$21,2,FALSE))</f>
        <v/>
      </c>
      <c r="H3905" s="42" t="str">
        <f>IF(B3905="","",IF(L3905=LIST!$A$80,LIST!$A$78,IF(L3905=LIST!$A$81,LIST!$A$78,IF(L3905=LIST!$A$82,LIST!$A$78,IF(IFERROR(VLOOKUP(B3905,'PHR (Project Hourly Rate)'!B:G,6,FALSE),LIST!$A$78)=0,LIST!$A$79,L3905)))))</f>
        <v/>
      </c>
      <c r="I3905" s="42" t="str">
        <f>IF(B3905="","",IF(L3905=LIST!$A$75,"",IF(K3905=LIST!$A$76,LIST!$A$76,IF(L3905=LIST!$A$77,"",IF(L3905=LIST!$A$78,"",IF(L3905=LIST!$A$80,"",IF(L3905=LIST!$A$72,"",IF(L3905=LIST!$A$73,"",IF(L3905=LIST!$A$81,"",IF(L3905=LIST!$A$82,"",IF(L3905=LIST!$A$79,"",IF(K3905=LIST!$A$75,LIST!$A$75,ROUND(J3905*L3905,2)))))))))))))</f>
        <v/>
      </c>
      <c r="J3905" s="43">
        <f>IF(D3905="",0,IF(K3905=LIST!$A$75,0,IF(K3905=LIST!$A$76,0,IF(K3905=LIST!$A$77,0,IF(K3905=LIST!$A$78,0,(MIN(D3905,8)-K3905))))))</f>
        <v>0</v>
      </c>
      <c r="K3905" s="185" t="str">
        <f>IF(D3905="","",IF('CLAIM FORM'!$M$7="",0,IF(L3905=LIST!$A$78,0,IF('CLAIM FORM'!$M$7="R&amp;D",0,IF(E3905="",LIST!$A$75,IF(F3905=LIST!$F$30,0,IFERROR(((VLOOKUP(E3905,'TRAINING CODE'!B:D,3,FALSE)*MIN(D3905,8))),LIST!$A$76)))))))</f>
        <v/>
      </c>
      <c r="L3905" s="183" t="str">
        <f>IF(B3905="","",IF('CLAIM FORM'!$M$7="",LIST!$A$77,IFERROR(VLOOKUP(B3905,'PHR (Project Hourly Rate)'!B:G,6,FALSE),LIST!$A$78)))</f>
        <v/>
      </c>
    </row>
    <row r="3906" spans="1:12" ht="36" customHeight="1">
      <c r="A3906" s="184">
        <v>3904</v>
      </c>
      <c r="B3906" s="46"/>
      <c r="C3906" s="47"/>
      <c r="D3906" s="48"/>
      <c r="E3906" s="49"/>
      <c r="F3906" s="49"/>
      <c r="G3906" s="41" t="str">
        <f>IF(C3906="","",VLOOKUP(WEEKDAY(C3906),LIST!$A$15:$B$21,2,FALSE))</f>
        <v/>
      </c>
      <c r="H3906" s="42" t="str">
        <f>IF(B3906="","",IF(L3906=LIST!$A$80,LIST!$A$78,IF(L3906=LIST!$A$81,LIST!$A$78,IF(L3906=LIST!$A$82,LIST!$A$78,IF(IFERROR(VLOOKUP(B3906,'PHR (Project Hourly Rate)'!B:G,6,FALSE),LIST!$A$78)=0,LIST!$A$79,L3906)))))</f>
        <v/>
      </c>
      <c r="I3906" s="42" t="str">
        <f>IF(B3906="","",IF(L3906=LIST!$A$75,"",IF(K3906=LIST!$A$76,LIST!$A$76,IF(L3906=LIST!$A$77,"",IF(L3906=LIST!$A$78,"",IF(L3906=LIST!$A$80,"",IF(L3906=LIST!$A$72,"",IF(L3906=LIST!$A$73,"",IF(L3906=LIST!$A$81,"",IF(L3906=LIST!$A$82,"",IF(L3906=LIST!$A$79,"",IF(K3906=LIST!$A$75,LIST!$A$75,ROUND(J3906*L3906,2)))))))))))))</f>
        <v/>
      </c>
      <c r="J3906" s="43">
        <f>IF(D3906="",0,IF(K3906=LIST!$A$75,0,IF(K3906=LIST!$A$76,0,IF(K3906=LIST!$A$77,0,IF(K3906=LIST!$A$78,0,(MIN(D3906,8)-K3906))))))</f>
        <v>0</v>
      </c>
      <c r="K3906" s="185" t="str">
        <f>IF(D3906="","",IF('CLAIM FORM'!$M$7="",0,IF(L3906=LIST!$A$78,0,IF('CLAIM FORM'!$M$7="R&amp;D",0,IF(E3906="",LIST!$A$75,IF(F3906=LIST!$F$30,0,IFERROR(((VLOOKUP(E3906,'TRAINING CODE'!B:D,3,FALSE)*MIN(D3906,8))),LIST!$A$76)))))))</f>
        <v/>
      </c>
      <c r="L3906" s="183" t="str">
        <f>IF(B3906="","",IF('CLAIM FORM'!$M$7="",LIST!$A$77,IFERROR(VLOOKUP(B3906,'PHR (Project Hourly Rate)'!B:G,6,FALSE),LIST!$A$78)))</f>
        <v/>
      </c>
    </row>
    <row r="3907" spans="1:12" ht="36" customHeight="1">
      <c r="A3907" s="184">
        <v>3905</v>
      </c>
      <c r="B3907" s="46"/>
      <c r="C3907" s="47"/>
      <c r="D3907" s="48"/>
      <c r="E3907" s="49"/>
      <c r="F3907" s="49"/>
      <c r="G3907" s="41" t="str">
        <f>IF(C3907="","",VLOOKUP(WEEKDAY(C3907),LIST!$A$15:$B$21,2,FALSE))</f>
        <v/>
      </c>
      <c r="H3907" s="42" t="str">
        <f>IF(B3907="","",IF(L3907=LIST!$A$80,LIST!$A$78,IF(L3907=LIST!$A$81,LIST!$A$78,IF(L3907=LIST!$A$82,LIST!$A$78,IF(IFERROR(VLOOKUP(B3907,'PHR (Project Hourly Rate)'!B:G,6,FALSE),LIST!$A$78)=0,LIST!$A$79,L3907)))))</f>
        <v/>
      </c>
      <c r="I3907" s="42" t="str">
        <f>IF(B3907="","",IF(L3907=LIST!$A$75,"",IF(K3907=LIST!$A$76,LIST!$A$76,IF(L3907=LIST!$A$77,"",IF(L3907=LIST!$A$78,"",IF(L3907=LIST!$A$80,"",IF(L3907=LIST!$A$72,"",IF(L3907=LIST!$A$73,"",IF(L3907=LIST!$A$81,"",IF(L3907=LIST!$A$82,"",IF(L3907=LIST!$A$79,"",IF(K3907=LIST!$A$75,LIST!$A$75,ROUND(J3907*L3907,2)))))))))))))</f>
        <v/>
      </c>
      <c r="J3907" s="43">
        <f>IF(D3907="",0,IF(K3907=LIST!$A$75,0,IF(K3907=LIST!$A$76,0,IF(K3907=LIST!$A$77,0,IF(K3907=LIST!$A$78,0,(MIN(D3907,8)-K3907))))))</f>
        <v>0</v>
      </c>
      <c r="K3907" s="185" t="str">
        <f>IF(D3907="","",IF('CLAIM FORM'!$M$7="",0,IF(L3907=LIST!$A$78,0,IF('CLAIM FORM'!$M$7="R&amp;D",0,IF(E3907="",LIST!$A$75,IF(F3907=LIST!$F$30,0,IFERROR(((VLOOKUP(E3907,'TRAINING CODE'!B:D,3,FALSE)*MIN(D3907,8))),LIST!$A$76)))))))</f>
        <v/>
      </c>
      <c r="L3907" s="183" t="str">
        <f>IF(B3907="","",IF('CLAIM FORM'!$M$7="",LIST!$A$77,IFERROR(VLOOKUP(B3907,'PHR (Project Hourly Rate)'!B:G,6,FALSE),LIST!$A$78)))</f>
        <v/>
      </c>
    </row>
    <row r="3908" spans="1:12" ht="36" customHeight="1">
      <c r="A3908" s="184">
        <v>3906</v>
      </c>
      <c r="B3908" s="46"/>
      <c r="C3908" s="47"/>
      <c r="D3908" s="48"/>
      <c r="E3908" s="49"/>
      <c r="F3908" s="49"/>
      <c r="G3908" s="41" t="str">
        <f>IF(C3908="","",VLOOKUP(WEEKDAY(C3908),LIST!$A$15:$B$21,2,FALSE))</f>
        <v/>
      </c>
      <c r="H3908" s="42" t="str">
        <f>IF(B3908="","",IF(L3908=LIST!$A$80,LIST!$A$78,IF(L3908=LIST!$A$81,LIST!$A$78,IF(L3908=LIST!$A$82,LIST!$A$78,IF(IFERROR(VLOOKUP(B3908,'PHR (Project Hourly Rate)'!B:G,6,FALSE),LIST!$A$78)=0,LIST!$A$79,L3908)))))</f>
        <v/>
      </c>
      <c r="I3908" s="42" t="str">
        <f>IF(B3908="","",IF(L3908=LIST!$A$75,"",IF(K3908=LIST!$A$76,LIST!$A$76,IF(L3908=LIST!$A$77,"",IF(L3908=LIST!$A$78,"",IF(L3908=LIST!$A$80,"",IF(L3908=LIST!$A$72,"",IF(L3908=LIST!$A$73,"",IF(L3908=LIST!$A$81,"",IF(L3908=LIST!$A$82,"",IF(L3908=LIST!$A$79,"",IF(K3908=LIST!$A$75,LIST!$A$75,ROUND(J3908*L3908,2)))))))))))))</f>
        <v/>
      </c>
      <c r="J3908" s="43">
        <f>IF(D3908="",0,IF(K3908=LIST!$A$75,0,IF(K3908=LIST!$A$76,0,IF(K3908=LIST!$A$77,0,IF(K3908=LIST!$A$78,0,(MIN(D3908,8)-K3908))))))</f>
        <v>0</v>
      </c>
      <c r="K3908" s="185" t="str">
        <f>IF(D3908="","",IF('CLAIM FORM'!$M$7="",0,IF(L3908=LIST!$A$78,0,IF('CLAIM FORM'!$M$7="R&amp;D",0,IF(E3908="",LIST!$A$75,IF(F3908=LIST!$F$30,0,IFERROR(((VLOOKUP(E3908,'TRAINING CODE'!B:D,3,FALSE)*MIN(D3908,8))),LIST!$A$76)))))))</f>
        <v/>
      </c>
      <c r="L3908" s="183" t="str">
        <f>IF(B3908="","",IF('CLAIM FORM'!$M$7="",LIST!$A$77,IFERROR(VLOOKUP(B3908,'PHR (Project Hourly Rate)'!B:G,6,FALSE),LIST!$A$78)))</f>
        <v/>
      </c>
    </row>
    <row r="3909" spans="1:12" ht="36" customHeight="1">
      <c r="A3909" s="184">
        <v>3907</v>
      </c>
      <c r="B3909" s="46"/>
      <c r="C3909" s="47"/>
      <c r="D3909" s="48"/>
      <c r="E3909" s="49"/>
      <c r="F3909" s="49"/>
      <c r="G3909" s="41" t="str">
        <f>IF(C3909="","",VLOOKUP(WEEKDAY(C3909),LIST!$A$15:$B$21,2,FALSE))</f>
        <v/>
      </c>
      <c r="H3909" s="42" t="str">
        <f>IF(B3909="","",IF(L3909=LIST!$A$80,LIST!$A$78,IF(L3909=LIST!$A$81,LIST!$A$78,IF(L3909=LIST!$A$82,LIST!$A$78,IF(IFERROR(VLOOKUP(B3909,'PHR (Project Hourly Rate)'!B:G,6,FALSE),LIST!$A$78)=0,LIST!$A$79,L3909)))))</f>
        <v/>
      </c>
      <c r="I3909" s="42" t="str">
        <f>IF(B3909="","",IF(L3909=LIST!$A$75,"",IF(K3909=LIST!$A$76,LIST!$A$76,IF(L3909=LIST!$A$77,"",IF(L3909=LIST!$A$78,"",IF(L3909=LIST!$A$80,"",IF(L3909=LIST!$A$72,"",IF(L3909=LIST!$A$73,"",IF(L3909=LIST!$A$81,"",IF(L3909=LIST!$A$82,"",IF(L3909=LIST!$A$79,"",IF(K3909=LIST!$A$75,LIST!$A$75,ROUND(J3909*L3909,2)))))))))))))</f>
        <v/>
      </c>
      <c r="J3909" s="43">
        <f>IF(D3909="",0,IF(K3909=LIST!$A$75,0,IF(K3909=LIST!$A$76,0,IF(K3909=LIST!$A$77,0,IF(K3909=LIST!$A$78,0,(MIN(D3909,8)-K3909))))))</f>
        <v>0</v>
      </c>
      <c r="K3909" s="185" t="str">
        <f>IF(D3909="","",IF('CLAIM FORM'!$M$7="",0,IF(L3909=LIST!$A$78,0,IF('CLAIM FORM'!$M$7="R&amp;D",0,IF(E3909="",LIST!$A$75,IF(F3909=LIST!$F$30,0,IFERROR(((VLOOKUP(E3909,'TRAINING CODE'!B:D,3,FALSE)*MIN(D3909,8))),LIST!$A$76)))))))</f>
        <v/>
      </c>
      <c r="L3909" s="183" t="str">
        <f>IF(B3909="","",IF('CLAIM FORM'!$M$7="",LIST!$A$77,IFERROR(VLOOKUP(B3909,'PHR (Project Hourly Rate)'!B:G,6,FALSE),LIST!$A$78)))</f>
        <v/>
      </c>
    </row>
    <row r="3910" spans="1:12" ht="36" customHeight="1">
      <c r="A3910" s="184">
        <v>3908</v>
      </c>
      <c r="B3910" s="46"/>
      <c r="C3910" s="47"/>
      <c r="D3910" s="48"/>
      <c r="E3910" s="49"/>
      <c r="F3910" s="49"/>
      <c r="G3910" s="41" t="str">
        <f>IF(C3910="","",VLOOKUP(WEEKDAY(C3910),LIST!$A$15:$B$21,2,FALSE))</f>
        <v/>
      </c>
      <c r="H3910" s="42" t="str">
        <f>IF(B3910="","",IF(L3910=LIST!$A$80,LIST!$A$78,IF(L3910=LIST!$A$81,LIST!$A$78,IF(L3910=LIST!$A$82,LIST!$A$78,IF(IFERROR(VLOOKUP(B3910,'PHR (Project Hourly Rate)'!B:G,6,FALSE),LIST!$A$78)=0,LIST!$A$79,L3910)))))</f>
        <v/>
      </c>
      <c r="I3910" s="42" t="str">
        <f>IF(B3910="","",IF(L3910=LIST!$A$75,"",IF(K3910=LIST!$A$76,LIST!$A$76,IF(L3910=LIST!$A$77,"",IF(L3910=LIST!$A$78,"",IF(L3910=LIST!$A$80,"",IF(L3910=LIST!$A$72,"",IF(L3910=LIST!$A$73,"",IF(L3910=LIST!$A$81,"",IF(L3910=LIST!$A$82,"",IF(L3910=LIST!$A$79,"",IF(K3910=LIST!$A$75,LIST!$A$75,ROUND(J3910*L3910,2)))))))))))))</f>
        <v/>
      </c>
      <c r="J3910" s="43">
        <f>IF(D3910="",0,IF(K3910=LIST!$A$75,0,IF(K3910=LIST!$A$76,0,IF(K3910=LIST!$A$77,0,IF(K3910=LIST!$A$78,0,(MIN(D3910,8)-K3910))))))</f>
        <v>0</v>
      </c>
      <c r="K3910" s="185" t="str">
        <f>IF(D3910="","",IF('CLAIM FORM'!$M$7="",0,IF(L3910=LIST!$A$78,0,IF('CLAIM FORM'!$M$7="R&amp;D",0,IF(E3910="",LIST!$A$75,IF(F3910=LIST!$F$30,0,IFERROR(((VLOOKUP(E3910,'TRAINING CODE'!B:D,3,FALSE)*MIN(D3910,8))),LIST!$A$76)))))))</f>
        <v/>
      </c>
      <c r="L3910" s="183" t="str">
        <f>IF(B3910="","",IF('CLAIM FORM'!$M$7="",LIST!$A$77,IFERROR(VLOOKUP(B3910,'PHR (Project Hourly Rate)'!B:G,6,FALSE),LIST!$A$78)))</f>
        <v/>
      </c>
    </row>
    <row r="3911" spans="1:12" ht="36" customHeight="1">
      <c r="A3911" s="184">
        <v>3909</v>
      </c>
      <c r="B3911" s="46"/>
      <c r="C3911" s="47"/>
      <c r="D3911" s="48"/>
      <c r="E3911" s="49"/>
      <c r="F3911" s="49"/>
      <c r="G3911" s="41" t="str">
        <f>IF(C3911="","",VLOOKUP(WEEKDAY(C3911),LIST!$A$15:$B$21,2,FALSE))</f>
        <v/>
      </c>
      <c r="H3911" s="42" t="str">
        <f>IF(B3911="","",IF(L3911=LIST!$A$80,LIST!$A$78,IF(L3911=LIST!$A$81,LIST!$A$78,IF(L3911=LIST!$A$82,LIST!$A$78,IF(IFERROR(VLOOKUP(B3911,'PHR (Project Hourly Rate)'!B:G,6,FALSE),LIST!$A$78)=0,LIST!$A$79,L3911)))))</f>
        <v/>
      </c>
      <c r="I3911" s="42" t="str">
        <f>IF(B3911="","",IF(L3911=LIST!$A$75,"",IF(K3911=LIST!$A$76,LIST!$A$76,IF(L3911=LIST!$A$77,"",IF(L3911=LIST!$A$78,"",IF(L3911=LIST!$A$80,"",IF(L3911=LIST!$A$72,"",IF(L3911=LIST!$A$73,"",IF(L3911=LIST!$A$81,"",IF(L3911=LIST!$A$82,"",IF(L3911=LIST!$A$79,"",IF(K3911=LIST!$A$75,LIST!$A$75,ROUND(J3911*L3911,2)))))))))))))</f>
        <v/>
      </c>
      <c r="J3911" s="43">
        <f>IF(D3911="",0,IF(K3911=LIST!$A$75,0,IF(K3911=LIST!$A$76,0,IF(K3911=LIST!$A$77,0,IF(K3911=LIST!$A$78,0,(MIN(D3911,8)-K3911))))))</f>
        <v>0</v>
      </c>
      <c r="K3911" s="185" t="str">
        <f>IF(D3911="","",IF('CLAIM FORM'!$M$7="",0,IF(L3911=LIST!$A$78,0,IF('CLAIM FORM'!$M$7="R&amp;D",0,IF(E3911="",LIST!$A$75,IF(F3911=LIST!$F$30,0,IFERROR(((VLOOKUP(E3911,'TRAINING CODE'!B:D,3,FALSE)*MIN(D3911,8))),LIST!$A$76)))))))</f>
        <v/>
      </c>
      <c r="L3911" s="183" t="str">
        <f>IF(B3911="","",IF('CLAIM FORM'!$M$7="",LIST!$A$77,IFERROR(VLOOKUP(B3911,'PHR (Project Hourly Rate)'!B:G,6,FALSE),LIST!$A$78)))</f>
        <v/>
      </c>
    </row>
    <row r="3912" spans="1:12" ht="36" customHeight="1">
      <c r="A3912" s="184">
        <v>3910</v>
      </c>
      <c r="B3912" s="46"/>
      <c r="C3912" s="47"/>
      <c r="D3912" s="48"/>
      <c r="E3912" s="49"/>
      <c r="F3912" s="49"/>
      <c r="G3912" s="41" t="str">
        <f>IF(C3912="","",VLOOKUP(WEEKDAY(C3912),LIST!$A$15:$B$21,2,FALSE))</f>
        <v/>
      </c>
      <c r="H3912" s="42" t="str">
        <f>IF(B3912="","",IF(L3912=LIST!$A$80,LIST!$A$78,IF(L3912=LIST!$A$81,LIST!$A$78,IF(L3912=LIST!$A$82,LIST!$A$78,IF(IFERROR(VLOOKUP(B3912,'PHR (Project Hourly Rate)'!B:G,6,FALSE),LIST!$A$78)=0,LIST!$A$79,L3912)))))</f>
        <v/>
      </c>
      <c r="I3912" s="42" t="str">
        <f>IF(B3912="","",IF(L3912=LIST!$A$75,"",IF(K3912=LIST!$A$76,LIST!$A$76,IF(L3912=LIST!$A$77,"",IF(L3912=LIST!$A$78,"",IF(L3912=LIST!$A$80,"",IF(L3912=LIST!$A$72,"",IF(L3912=LIST!$A$73,"",IF(L3912=LIST!$A$81,"",IF(L3912=LIST!$A$82,"",IF(L3912=LIST!$A$79,"",IF(K3912=LIST!$A$75,LIST!$A$75,ROUND(J3912*L3912,2)))))))))))))</f>
        <v/>
      </c>
      <c r="J3912" s="43">
        <f>IF(D3912="",0,IF(K3912=LIST!$A$75,0,IF(K3912=LIST!$A$76,0,IF(K3912=LIST!$A$77,0,IF(K3912=LIST!$A$78,0,(MIN(D3912,8)-K3912))))))</f>
        <v>0</v>
      </c>
      <c r="K3912" s="185" t="str">
        <f>IF(D3912="","",IF('CLAIM FORM'!$M$7="",0,IF(L3912=LIST!$A$78,0,IF('CLAIM FORM'!$M$7="R&amp;D",0,IF(E3912="",LIST!$A$75,IF(F3912=LIST!$F$30,0,IFERROR(((VLOOKUP(E3912,'TRAINING CODE'!B:D,3,FALSE)*MIN(D3912,8))),LIST!$A$76)))))))</f>
        <v/>
      </c>
      <c r="L3912" s="183" t="str">
        <f>IF(B3912="","",IF('CLAIM FORM'!$M$7="",LIST!$A$77,IFERROR(VLOOKUP(B3912,'PHR (Project Hourly Rate)'!B:G,6,FALSE),LIST!$A$78)))</f>
        <v/>
      </c>
    </row>
    <row r="3913" spans="1:12" ht="36" customHeight="1">
      <c r="A3913" s="184">
        <v>3911</v>
      </c>
      <c r="B3913" s="46"/>
      <c r="C3913" s="47"/>
      <c r="D3913" s="48"/>
      <c r="E3913" s="49"/>
      <c r="F3913" s="49"/>
      <c r="G3913" s="41" t="str">
        <f>IF(C3913="","",VLOOKUP(WEEKDAY(C3913),LIST!$A$15:$B$21,2,FALSE))</f>
        <v/>
      </c>
      <c r="H3913" s="42" t="str">
        <f>IF(B3913="","",IF(L3913=LIST!$A$80,LIST!$A$78,IF(L3913=LIST!$A$81,LIST!$A$78,IF(L3913=LIST!$A$82,LIST!$A$78,IF(IFERROR(VLOOKUP(B3913,'PHR (Project Hourly Rate)'!B:G,6,FALSE),LIST!$A$78)=0,LIST!$A$79,L3913)))))</f>
        <v/>
      </c>
      <c r="I3913" s="42" t="str">
        <f>IF(B3913="","",IF(L3913=LIST!$A$75,"",IF(K3913=LIST!$A$76,LIST!$A$76,IF(L3913=LIST!$A$77,"",IF(L3913=LIST!$A$78,"",IF(L3913=LIST!$A$80,"",IF(L3913=LIST!$A$72,"",IF(L3913=LIST!$A$73,"",IF(L3913=LIST!$A$81,"",IF(L3913=LIST!$A$82,"",IF(L3913=LIST!$A$79,"",IF(K3913=LIST!$A$75,LIST!$A$75,ROUND(J3913*L3913,2)))))))))))))</f>
        <v/>
      </c>
      <c r="J3913" s="43">
        <f>IF(D3913="",0,IF(K3913=LIST!$A$75,0,IF(K3913=LIST!$A$76,0,IF(K3913=LIST!$A$77,0,IF(K3913=LIST!$A$78,0,(MIN(D3913,8)-K3913))))))</f>
        <v>0</v>
      </c>
      <c r="K3913" s="185" t="str">
        <f>IF(D3913="","",IF('CLAIM FORM'!$M$7="",0,IF(L3913=LIST!$A$78,0,IF('CLAIM FORM'!$M$7="R&amp;D",0,IF(E3913="",LIST!$A$75,IF(F3913=LIST!$F$30,0,IFERROR(((VLOOKUP(E3913,'TRAINING CODE'!B:D,3,FALSE)*MIN(D3913,8))),LIST!$A$76)))))))</f>
        <v/>
      </c>
      <c r="L3913" s="183" t="str">
        <f>IF(B3913="","",IF('CLAIM FORM'!$M$7="",LIST!$A$77,IFERROR(VLOOKUP(B3913,'PHR (Project Hourly Rate)'!B:G,6,FALSE),LIST!$A$78)))</f>
        <v/>
      </c>
    </row>
    <row r="3914" spans="1:12" ht="36" customHeight="1">
      <c r="A3914" s="184">
        <v>3912</v>
      </c>
      <c r="B3914" s="46"/>
      <c r="C3914" s="47"/>
      <c r="D3914" s="48"/>
      <c r="E3914" s="49"/>
      <c r="F3914" s="49"/>
      <c r="G3914" s="41" t="str">
        <f>IF(C3914="","",VLOOKUP(WEEKDAY(C3914),LIST!$A$15:$B$21,2,FALSE))</f>
        <v/>
      </c>
      <c r="H3914" s="42" t="str">
        <f>IF(B3914="","",IF(L3914=LIST!$A$80,LIST!$A$78,IF(L3914=LIST!$A$81,LIST!$A$78,IF(L3914=LIST!$A$82,LIST!$A$78,IF(IFERROR(VLOOKUP(B3914,'PHR (Project Hourly Rate)'!B:G,6,FALSE),LIST!$A$78)=0,LIST!$A$79,L3914)))))</f>
        <v/>
      </c>
      <c r="I3914" s="42" t="str">
        <f>IF(B3914="","",IF(L3914=LIST!$A$75,"",IF(K3914=LIST!$A$76,LIST!$A$76,IF(L3914=LIST!$A$77,"",IF(L3914=LIST!$A$78,"",IF(L3914=LIST!$A$80,"",IF(L3914=LIST!$A$72,"",IF(L3914=LIST!$A$73,"",IF(L3914=LIST!$A$81,"",IF(L3914=LIST!$A$82,"",IF(L3914=LIST!$A$79,"",IF(K3914=LIST!$A$75,LIST!$A$75,ROUND(J3914*L3914,2)))))))))))))</f>
        <v/>
      </c>
      <c r="J3914" s="43">
        <f>IF(D3914="",0,IF(K3914=LIST!$A$75,0,IF(K3914=LIST!$A$76,0,IF(K3914=LIST!$A$77,0,IF(K3914=LIST!$A$78,0,(MIN(D3914,8)-K3914))))))</f>
        <v>0</v>
      </c>
      <c r="K3914" s="185" t="str">
        <f>IF(D3914="","",IF('CLAIM FORM'!$M$7="",0,IF(L3914=LIST!$A$78,0,IF('CLAIM FORM'!$M$7="R&amp;D",0,IF(E3914="",LIST!$A$75,IF(F3914=LIST!$F$30,0,IFERROR(((VLOOKUP(E3914,'TRAINING CODE'!B:D,3,FALSE)*MIN(D3914,8))),LIST!$A$76)))))))</f>
        <v/>
      </c>
      <c r="L3914" s="183" t="str">
        <f>IF(B3914="","",IF('CLAIM FORM'!$M$7="",LIST!$A$77,IFERROR(VLOOKUP(B3914,'PHR (Project Hourly Rate)'!B:G,6,FALSE),LIST!$A$78)))</f>
        <v/>
      </c>
    </row>
    <row r="3915" spans="1:12" ht="36" customHeight="1">
      <c r="A3915" s="184">
        <v>3913</v>
      </c>
      <c r="B3915" s="46"/>
      <c r="C3915" s="47"/>
      <c r="D3915" s="48"/>
      <c r="E3915" s="49"/>
      <c r="F3915" s="49"/>
      <c r="G3915" s="41" t="str">
        <f>IF(C3915="","",VLOOKUP(WEEKDAY(C3915),LIST!$A$15:$B$21,2,FALSE))</f>
        <v/>
      </c>
      <c r="H3915" s="42" t="str">
        <f>IF(B3915="","",IF(L3915=LIST!$A$80,LIST!$A$78,IF(L3915=LIST!$A$81,LIST!$A$78,IF(L3915=LIST!$A$82,LIST!$A$78,IF(IFERROR(VLOOKUP(B3915,'PHR (Project Hourly Rate)'!B:G,6,FALSE),LIST!$A$78)=0,LIST!$A$79,L3915)))))</f>
        <v/>
      </c>
      <c r="I3915" s="42" t="str">
        <f>IF(B3915="","",IF(L3915=LIST!$A$75,"",IF(K3915=LIST!$A$76,LIST!$A$76,IF(L3915=LIST!$A$77,"",IF(L3915=LIST!$A$78,"",IF(L3915=LIST!$A$80,"",IF(L3915=LIST!$A$72,"",IF(L3915=LIST!$A$73,"",IF(L3915=LIST!$A$81,"",IF(L3915=LIST!$A$82,"",IF(L3915=LIST!$A$79,"",IF(K3915=LIST!$A$75,LIST!$A$75,ROUND(J3915*L3915,2)))))))))))))</f>
        <v/>
      </c>
      <c r="J3915" s="43">
        <f>IF(D3915="",0,IF(K3915=LIST!$A$75,0,IF(K3915=LIST!$A$76,0,IF(K3915=LIST!$A$77,0,IF(K3915=LIST!$A$78,0,(MIN(D3915,8)-K3915))))))</f>
        <v>0</v>
      </c>
      <c r="K3915" s="185" t="str">
        <f>IF(D3915="","",IF('CLAIM FORM'!$M$7="",0,IF(L3915=LIST!$A$78,0,IF('CLAIM FORM'!$M$7="R&amp;D",0,IF(E3915="",LIST!$A$75,IF(F3915=LIST!$F$30,0,IFERROR(((VLOOKUP(E3915,'TRAINING CODE'!B:D,3,FALSE)*MIN(D3915,8))),LIST!$A$76)))))))</f>
        <v/>
      </c>
      <c r="L3915" s="183" t="str">
        <f>IF(B3915="","",IF('CLAIM FORM'!$M$7="",LIST!$A$77,IFERROR(VLOOKUP(B3915,'PHR (Project Hourly Rate)'!B:G,6,FALSE),LIST!$A$78)))</f>
        <v/>
      </c>
    </row>
    <row r="3916" spans="1:12" ht="36" customHeight="1">
      <c r="A3916" s="184">
        <v>3914</v>
      </c>
      <c r="B3916" s="46"/>
      <c r="C3916" s="47"/>
      <c r="D3916" s="48"/>
      <c r="E3916" s="49"/>
      <c r="F3916" s="49"/>
      <c r="G3916" s="41" t="str">
        <f>IF(C3916="","",VLOOKUP(WEEKDAY(C3916),LIST!$A$15:$B$21,2,FALSE))</f>
        <v/>
      </c>
      <c r="H3916" s="42" t="str">
        <f>IF(B3916="","",IF(L3916=LIST!$A$80,LIST!$A$78,IF(L3916=LIST!$A$81,LIST!$A$78,IF(L3916=LIST!$A$82,LIST!$A$78,IF(IFERROR(VLOOKUP(B3916,'PHR (Project Hourly Rate)'!B:G,6,FALSE),LIST!$A$78)=0,LIST!$A$79,L3916)))))</f>
        <v/>
      </c>
      <c r="I3916" s="42" t="str">
        <f>IF(B3916="","",IF(L3916=LIST!$A$75,"",IF(K3916=LIST!$A$76,LIST!$A$76,IF(L3916=LIST!$A$77,"",IF(L3916=LIST!$A$78,"",IF(L3916=LIST!$A$80,"",IF(L3916=LIST!$A$72,"",IF(L3916=LIST!$A$73,"",IF(L3916=LIST!$A$81,"",IF(L3916=LIST!$A$82,"",IF(L3916=LIST!$A$79,"",IF(K3916=LIST!$A$75,LIST!$A$75,ROUND(J3916*L3916,2)))))))))))))</f>
        <v/>
      </c>
      <c r="J3916" s="43">
        <f>IF(D3916="",0,IF(K3916=LIST!$A$75,0,IF(K3916=LIST!$A$76,0,IF(K3916=LIST!$A$77,0,IF(K3916=LIST!$A$78,0,(MIN(D3916,8)-K3916))))))</f>
        <v>0</v>
      </c>
      <c r="K3916" s="185" t="str">
        <f>IF(D3916="","",IF('CLAIM FORM'!$M$7="",0,IF(L3916=LIST!$A$78,0,IF('CLAIM FORM'!$M$7="R&amp;D",0,IF(E3916="",LIST!$A$75,IF(F3916=LIST!$F$30,0,IFERROR(((VLOOKUP(E3916,'TRAINING CODE'!B:D,3,FALSE)*MIN(D3916,8))),LIST!$A$76)))))))</f>
        <v/>
      </c>
      <c r="L3916" s="183" t="str">
        <f>IF(B3916="","",IF('CLAIM FORM'!$M$7="",LIST!$A$77,IFERROR(VLOOKUP(B3916,'PHR (Project Hourly Rate)'!B:G,6,FALSE),LIST!$A$78)))</f>
        <v/>
      </c>
    </row>
    <row r="3917" spans="1:12" ht="36" customHeight="1">
      <c r="A3917" s="184">
        <v>3915</v>
      </c>
      <c r="B3917" s="46"/>
      <c r="C3917" s="47"/>
      <c r="D3917" s="48"/>
      <c r="E3917" s="49"/>
      <c r="F3917" s="49"/>
      <c r="G3917" s="41" t="str">
        <f>IF(C3917="","",VLOOKUP(WEEKDAY(C3917),LIST!$A$15:$B$21,2,FALSE))</f>
        <v/>
      </c>
      <c r="H3917" s="42" t="str">
        <f>IF(B3917="","",IF(L3917=LIST!$A$80,LIST!$A$78,IF(L3917=LIST!$A$81,LIST!$A$78,IF(L3917=LIST!$A$82,LIST!$A$78,IF(IFERROR(VLOOKUP(B3917,'PHR (Project Hourly Rate)'!B:G,6,FALSE),LIST!$A$78)=0,LIST!$A$79,L3917)))))</f>
        <v/>
      </c>
      <c r="I3917" s="42" t="str">
        <f>IF(B3917="","",IF(L3917=LIST!$A$75,"",IF(K3917=LIST!$A$76,LIST!$A$76,IF(L3917=LIST!$A$77,"",IF(L3917=LIST!$A$78,"",IF(L3917=LIST!$A$80,"",IF(L3917=LIST!$A$72,"",IF(L3917=LIST!$A$73,"",IF(L3917=LIST!$A$81,"",IF(L3917=LIST!$A$82,"",IF(L3917=LIST!$A$79,"",IF(K3917=LIST!$A$75,LIST!$A$75,ROUND(J3917*L3917,2)))))))))))))</f>
        <v/>
      </c>
      <c r="J3917" s="43">
        <f>IF(D3917="",0,IF(K3917=LIST!$A$75,0,IF(K3917=LIST!$A$76,0,IF(K3917=LIST!$A$77,0,IF(K3917=LIST!$A$78,0,(MIN(D3917,8)-K3917))))))</f>
        <v>0</v>
      </c>
      <c r="K3917" s="185" t="str">
        <f>IF(D3917="","",IF('CLAIM FORM'!$M$7="",0,IF(L3917=LIST!$A$78,0,IF('CLAIM FORM'!$M$7="R&amp;D",0,IF(E3917="",LIST!$A$75,IF(F3917=LIST!$F$30,0,IFERROR(((VLOOKUP(E3917,'TRAINING CODE'!B:D,3,FALSE)*MIN(D3917,8))),LIST!$A$76)))))))</f>
        <v/>
      </c>
      <c r="L3917" s="183" t="str">
        <f>IF(B3917="","",IF('CLAIM FORM'!$M$7="",LIST!$A$77,IFERROR(VLOOKUP(B3917,'PHR (Project Hourly Rate)'!B:G,6,FALSE),LIST!$A$78)))</f>
        <v/>
      </c>
    </row>
    <row r="3918" spans="1:12" ht="36" customHeight="1">
      <c r="A3918" s="184">
        <v>3916</v>
      </c>
      <c r="B3918" s="46"/>
      <c r="C3918" s="47"/>
      <c r="D3918" s="48"/>
      <c r="E3918" s="49"/>
      <c r="F3918" s="49"/>
      <c r="G3918" s="41" t="str">
        <f>IF(C3918="","",VLOOKUP(WEEKDAY(C3918),LIST!$A$15:$B$21,2,FALSE))</f>
        <v/>
      </c>
      <c r="H3918" s="42" t="str">
        <f>IF(B3918="","",IF(L3918=LIST!$A$80,LIST!$A$78,IF(L3918=LIST!$A$81,LIST!$A$78,IF(L3918=LIST!$A$82,LIST!$A$78,IF(IFERROR(VLOOKUP(B3918,'PHR (Project Hourly Rate)'!B:G,6,FALSE),LIST!$A$78)=0,LIST!$A$79,L3918)))))</f>
        <v/>
      </c>
      <c r="I3918" s="42" t="str">
        <f>IF(B3918="","",IF(L3918=LIST!$A$75,"",IF(K3918=LIST!$A$76,LIST!$A$76,IF(L3918=LIST!$A$77,"",IF(L3918=LIST!$A$78,"",IF(L3918=LIST!$A$80,"",IF(L3918=LIST!$A$72,"",IF(L3918=LIST!$A$73,"",IF(L3918=LIST!$A$81,"",IF(L3918=LIST!$A$82,"",IF(L3918=LIST!$A$79,"",IF(K3918=LIST!$A$75,LIST!$A$75,ROUND(J3918*L3918,2)))))))))))))</f>
        <v/>
      </c>
      <c r="J3918" s="43">
        <f>IF(D3918="",0,IF(K3918=LIST!$A$75,0,IF(K3918=LIST!$A$76,0,IF(K3918=LIST!$A$77,0,IF(K3918=LIST!$A$78,0,(MIN(D3918,8)-K3918))))))</f>
        <v>0</v>
      </c>
      <c r="K3918" s="185" t="str">
        <f>IF(D3918="","",IF('CLAIM FORM'!$M$7="",0,IF(L3918=LIST!$A$78,0,IF('CLAIM FORM'!$M$7="R&amp;D",0,IF(E3918="",LIST!$A$75,IF(F3918=LIST!$F$30,0,IFERROR(((VLOOKUP(E3918,'TRAINING CODE'!B:D,3,FALSE)*MIN(D3918,8))),LIST!$A$76)))))))</f>
        <v/>
      </c>
      <c r="L3918" s="183" t="str">
        <f>IF(B3918="","",IF('CLAIM FORM'!$M$7="",LIST!$A$77,IFERROR(VLOOKUP(B3918,'PHR (Project Hourly Rate)'!B:G,6,FALSE),LIST!$A$78)))</f>
        <v/>
      </c>
    </row>
    <row r="3919" spans="1:12" ht="36" customHeight="1">
      <c r="A3919" s="184">
        <v>3917</v>
      </c>
      <c r="B3919" s="46"/>
      <c r="C3919" s="47"/>
      <c r="D3919" s="48"/>
      <c r="E3919" s="49"/>
      <c r="F3919" s="49"/>
      <c r="G3919" s="41" t="str">
        <f>IF(C3919="","",VLOOKUP(WEEKDAY(C3919),LIST!$A$15:$B$21,2,FALSE))</f>
        <v/>
      </c>
      <c r="H3919" s="42" t="str">
        <f>IF(B3919="","",IF(L3919=LIST!$A$80,LIST!$A$78,IF(L3919=LIST!$A$81,LIST!$A$78,IF(L3919=LIST!$A$82,LIST!$A$78,IF(IFERROR(VLOOKUP(B3919,'PHR (Project Hourly Rate)'!B:G,6,FALSE),LIST!$A$78)=0,LIST!$A$79,L3919)))))</f>
        <v/>
      </c>
      <c r="I3919" s="42" t="str">
        <f>IF(B3919="","",IF(L3919=LIST!$A$75,"",IF(K3919=LIST!$A$76,LIST!$A$76,IF(L3919=LIST!$A$77,"",IF(L3919=LIST!$A$78,"",IF(L3919=LIST!$A$80,"",IF(L3919=LIST!$A$72,"",IF(L3919=LIST!$A$73,"",IF(L3919=LIST!$A$81,"",IF(L3919=LIST!$A$82,"",IF(L3919=LIST!$A$79,"",IF(K3919=LIST!$A$75,LIST!$A$75,ROUND(J3919*L3919,2)))))))))))))</f>
        <v/>
      </c>
      <c r="J3919" s="43">
        <f>IF(D3919="",0,IF(K3919=LIST!$A$75,0,IF(K3919=LIST!$A$76,0,IF(K3919=LIST!$A$77,0,IF(K3919=LIST!$A$78,0,(MIN(D3919,8)-K3919))))))</f>
        <v>0</v>
      </c>
      <c r="K3919" s="185" t="str">
        <f>IF(D3919="","",IF('CLAIM FORM'!$M$7="",0,IF(L3919=LIST!$A$78,0,IF('CLAIM FORM'!$M$7="R&amp;D",0,IF(E3919="",LIST!$A$75,IF(F3919=LIST!$F$30,0,IFERROR(((VLOOKUP(E3919,'TRAINING CODE'!B:D,3,FALSE)*MIN(D3919,8))),LIST!$A$76)))))))</f>
        <v/>
      </c>
      <c r="L3919" s="183" t="str">
        <f>IF(B3919="","",IF('CLAIM FORM'!$M$7="",LIST!$A$77,IFERROR(VLOOKUP(B3919,'PHR (Project Hourly Rate)'!B:G,6,FALSE),LIST!$A$78)))</f>
        <v/>
      </c>
    </row>
    <row r="3920" spans="1:12" ht="36" customHeight="1">
      <c r="A3920" s="184">
        <v>3918</v>
      </c>
      <c r="B3920" s="46"/>
      <c r="C3920" s="47"/>
      <c r="D3920" s="48"/>
      <c r="E3920" s="49"/>
      <c r="F3920" s="49"/>
      <c r="G3920" s="41" t="str">
        <f>IF(C3920="","",VLOOKUP(WEEKDAY(C3920),LIST!$A$15:$B$21,2,FALSE))</f>
        <v/>
      </c>
      <c r="H3920" s="42" t="str">
        <f>IF(B3920="","",IF(L3920=LIST!$A$80,LIST!$A$78,IF(L3920=LIST!$A$81,LIST!$A$78,IF(L3920=LIST!$A$82,LIST!$A$78,IF(IFERROR(VLOOKUP(B3920,'PHR (Project Hourly Rate)'!B:G,6,FALSE),LIST!$A$78)=0,LIST!$A$79,L3920)))))</f>
        <v/>
      </c>
      <c r="I3920" s="42" t="str">
        <f>IF(B3920="","",IF(L3920=LIST!$A$75,"",IF(K3920=LIST!$A$76,LIST!$A$76,IF(L3920=LIST!$A$77,"",IF(L3920=LIST!$A$78,"",IF(L3920=LIST!$A$80,"",IF(L3920=LIST!$A$72,"",IF(L3920=LIST!$A$73,"",IF(L3920=LIST!$A$81,"",IF(L3920=LIST!$A$82,"",IF(L3920=LIST!$A$79,"",IF(K3920=LIST!$A$75,LIST!$A$75,ROUND(J3920*L3920,2)))))))))))))</f>
        <v/>
      </c>
      <c r="J3920" s="43">
        <f>IF(D3920="",0,IF(K3920=LIST!$A$75,0,IF(K3920=LIST!$A$76,0,IF(K3920=LIST!$A$77,0,IF(K3920=LIST!$A$78,0,(MIN(D3920,8)-K3920))))))</f>
        <v>0</v>
      </c>
      <c r="K3920" s="185" t="str">
        <f>IF(D3920="","",IF('CLAIM FORM'!$M$7="",0,IF(L3920=LIST!$A$78,0,IF('CLAIM FORM'!$M$7="R&amp;D",0,IF(E3920="",LIST!$A$75,IF(F3920=LIST!$F$30,0,IFERROR(((VLOOKUP(E3920,'TRAINING CODE'!B:D,3,FALSE)*MIN(D3920,8))),LIST!$A$76)))))))</f>
        <v/>
      </c>
      <c r="L3920" s="183" t="str">
        <f>IF(B3920="","",IF('CLAIM FORM'!$M$7="",LIST!$A$77,IFERROR(VLOOKUP(B3920,'PHR (Project Hourly Rate)'!B:G,6,FALSE),LIST!$A$78)))</f>
        <v/>
      </c>
    </row>
    <row r="3921" spans="1:12" ht="36" customHeight="1">
      <c r="A3921" s="184">
        <v>3919</v>
      </c>
      <c r="B3921" s="46"/>
      <c r="C3921" s="47"/>
      <c r="D3921" s="48"/>
      <c r="E3921" s="49"/>
      <c r="F3921" s="49"/>
      <c r="G3921" s="41" t="str">
        <f>IF(C3921="","",VLOOKUP(WEEKDAY(C3921),LIST!$A$15:$B$21,2,FALSE))</f>
        <v/>
      </c>
      <c r="H3921" s="42" t="str">
        <f>IF(B3921="","",IF(L3921=LIST!$A$80,LIST!$A$78,IF(L3921=LIST!$A$81,LIST!$A$78,IF(L3921=LIST!$A$82,LIST!$A$78,IF(IFERROR(VLOOKUP(B3921,'PHR (Project Hourly Rate)'!B:G,6,FALSE),LIST!$A$78)=0,LIST!$A$79,L3921)))))</f>
        <v/>
      </c>
      <c r="I3921" s="42" t="str">
        <f>IF(B3921="","",IF(L3921=LIST!$A$75,"",IF(K3921=LIST!$A$76,LIST!$A$76,IF(L3921=LIST!$A$77,"",IF(L3921=LIST!$A$78,"",IF(L3921=LIST!$A$80,"",IF(L3921=LIST!$A$72,"",IF(L3921=LIST!$A$73,"",IF(L3921=LIST!$A$81,"",IF(L3921=LIST!$A$82,"",IF(L3921=LIST!$A$79,"",IF(K3921=LIST!$A$75,LIST!$A$75,ROUND(J3921*L3921,2)))))))))))))</f>
        <v/>
      </c>
      <c r="J3921" s="43">
        <f>IF(D3921="",0,IF(K3921=LIST!$A$75,0,IF(K3921=LIST!$A$76,0,IF(K3921=LIST!$A$77,0,IF(K3921=LIST!$A$78,0,(MIN(D3921,8)-K3921))))))</f>
        <v>0</v>
      </c>
      <c r="K3921" s="185" t="str">
        <f>IF(D3921="","",IF('CLAIM FORM'!$M$7="",0,IF(L3921=LIST!$A$78,0,IF('CLAIM FORM'!$M$7="R&amp;D",0,IF(E3921="",LIST!$A$75,IF(F3921=LIST!$F$30,0,IFERROR(((VLOOKUP(E3921,'TRAINING CODE'!B:D,3,FALSE)*MIN(D3921,8))),LIST!$A$76)))))))</f>
        <v/>
      </c>
      <c r="L3921" s="183" t="str">
        <f>IF(B3921="","",IF('CLAIM FORM'!$M$7="",LIST!$A$77,IFERROR(VLOOKUP(B3921,'PHR (Project Hourly Rate)'!B:G,6,FALSE),LIST!$A$78)))</f>
        <v/>
      </c>
    </row>
    <row r="3922" spans="1:12" ht="36" customHeight="1">
      <c r="A3922" s="184">
        <v>3920</v>
      </c>
      <c r="B3922" s="46"/>
      <c r="C3922" s="47"/>
      <c r="D3922" s="48"/>
      <c r="E3922" s="49"/>
      <c r="F3922" s="49"/>
      <c r="G3922" s="41" t="str">
        <f>IF(C3922="","",VLOOKUP(WEEKDAY(C3922),LIST!$A$15:$B$21,2,FALSE))</f>
        <v/>
      </c>
      <c r="H3922" s="42" t="str">
        <f>IF(B3922="","",IF(L3922=LIST!$A$80,LIST!$A$78,IF(L3922=LIST!$A$81,LIST!$A$78,IF(L3922=LIST!$A$82,LIST!$A$78,IF(IFERROR(VLOOKUP(B3922,'PHR (Project Hourly Rate)'!B:G,6,FALSE),LIST!$A$78)=0,LIST!$A$79,L3922)))))</f>
        <v/>
      </c>
      <c r="I3922" s="42" t="str">
        <f>IF(B3922="","",IF(L3922=LIST!$A$75,"",IF(K3922=LIST!$A$76,LIST!$A$76,IF(L3922=LIST!$A$77,"",IF(L3922=LIST!$A$78,"",IF(L3922=LIST!$A$80,"",IF(L3922=LIST!$A$72,"",IF(L3922=LIST!$A$73,"",IF(L3922=LIST!$A$81,"",IF(L3922=LIST!$A$82,"",IF(L3922=LIST!$A$79,"",IF(K3922=LIST!$A$75,LIST!$A$75,ROUND(J3922*L3922,2)))))))))))))</f>
        <v/>
      </c>
      <c r="J3922" s="43">
        <f>IF(D3922="",0,IF(K3922=LIST!$A$75,0,IF(K3922=LIST!$A$76,0,IF(K3922=LIST!$A$77,0,IF(K3922=LIST!$A$78,0,(MIN(D3922,8)-K3922))))))</f>
        <v>0</v>
      </c>
      <c r="K3922" s="185" t="str">
        <f>IF(D3922="","",IF('CLAIM FORM'!$M$7="",0,IF(L3922=LIST!$A$78,0,IF('CLAIM FORM'!$M$7="R&amp;D",0,IF(E3922="",LIST!$A$75,IF(F3922=LIST!$F$30,0,IFERROR(((VLOOKUP(E3922,'TRAINING CODE'!B:D,3,FALSE)*MIN(D3922,8))),LIST!$A$76)))))))</f>
        <v/>
      </c>
      <c r="L3922" s="183" t="str">
        <f>IF(B3922="","",IF('CLAIM FORM'!$M$7="",LIST!$A$77,IFERROR(VLOOKUP(B3922,'PHR (Project Hourly Rate)'!B:G,6,FALSE),LIST!$A$78)))</f>
        <v/>
      </c>
    </row>
    <row r="3923" spans="1:12" ht="36" customHeight="1">
      <c r="A3923" s="184">
        <v>3921</v>
      </c>
      <c r="B3923" s="46"/>
      <c r="C3923" s="47"/>
      <c r="D3923" s="48"/>
      <c r="E3923" s="49"/>
      <c r="F3923" s="49"/>
      <c r="G3923" s="41" t="str">
        <f>IF(C3923="","",VLOOKUP(WEEKDAY(C3923),LIST!$A$15:$B$21,2,FALSE))</f>
        <v/>
      </c>
      <c r="H3923" s="42" t="str">
        <f>IF(B3923="","",IF(L3923=LIST!$A$80,LIST!$A$78,IF(L3923=LIST!$A$81,LIST!$A$78,IF(L3923=LIST!$A$82,LIST!$A$78,IF(IFERROR(VLOOKUP(B3923,'PHR (Project Hourly Rate)'!B:G,6,FALSE),LIST!$A$78)=0,LIST!$A$79,L3923)))))</f>
        <v/>
      </c>
      <c r="I3923" s="42" t="str">
        <f>IF(B3923="","",IF(L3923=LIST!$A$75,"",IF(K3923=LIST!$A$76,LIST!$A$76,IF(L3923=LIST!$A$77,"",IF(L3923=LIST!$A$78,"",IF(L3923=LIST!$A$80,"",IF(L3923=LIST!$A$72,"",IF(L3923=LIST!$A$73,"",IF(L3923=LIST!$A$81,"",IF(L3923=LIST!$A$82,"",IF(L3923=LIST!$A$79,"",IF(K3923=LIST!$A$75,LIST!$A$75,ROUND(J3923*L3923,2)))))))))))))</f>
        <v/>
      </c>
      <c r="J3923" s="43">
        <f>IF(D3923="",0,IF(K3923=LIST!$A$75,0,IF(K3923=LIST!$A$76,0,IF(K3923=LIST!$A$77,0,IF(K3923=LIST!$A$78,0,(MIN(D3923,8)-K3923))))))</f>
        <v>0</v>
      </c>
      <c r="K3923" s="185" t="str">
        <f>IF(D3923="","",IF('CLAIM FORM'!$M$7="",0,IF(L3923=LIST!$A$78,0,IF('CLAIM FORM'!$M$7="R&amp;D",0,IF(E3923="",LIST!$A$75,IF(F3923=LIST!$F$30,0,IFERROR(((VLOOKUP(E3923,'TRAINING CODE'!B:D,3,FALSE)*MIN(D3923,8))),LIST!$A$76)))))))</f>
        <v/>
      </c>
      <c r="L3923" s="183" t="str">
        <f>IF(B3923="","",IF('CLAIM FORM'!$M$7="",LIST!$A$77,IFERROR(VLOOKUP(B3923,'PHR (Project Hourly Rate)'!B:G,6,FALSE),LIST!$A$78)))</f>
        <v/>
      </c>
    </row>
    <row r="3924" spans="1:12" ht="36" customHeight="1">
      <c r="A3924" s="184">
        <v>3922</v>
      </c>
      <c r="B3924" s="46"/>
      <c r="C3924" s="47"/>
      <c r="D3924" s="48"/>
      <c r="E3924" s="49"/>
      <c r="F3924" s="49"/>
      <c r="G3924" s="41" t="str">
        <f>IF(C3924="","",VLOOKUP(WEEKDAY(C3924),LIST!$A$15:$B$21,2,FALSE))</f>
        <v/>
      </c>
      <c r="H3924" s="42" t="str">
        <f>IF(B3924="","",IF(L3924=LIST!$A$80,LIST!$A$78,IF(L3924=LIST!$A$81,LIST!$A$78,IF(L3924=LIST!$A$82,LIST!$A$78,IF(IFERROR(VLOOKUP(B3924,'PHR (Project Hourly Rate)'!B:G,6,FALSE),LIST!$A$78)=0,LIST!$A$79,L3924)))))</f>
        <v/>
      </c>
      <c r="I3924" s="42" t="str">
        <f>IF(B3924="","",IF(L3924=LIST!$A$75,"",IF(K3924=LIST!$A$76,LIST!$A$76,IF(L3924=LIST!$A$77,"",IF(L3924=LIST!$A$78,"",IF(L3924=LIST!$A$80,"",IF(L3924=LIST!$A$72,"",IF(L3924=LIST!$A$73,"",IF(L3924=LIST!$A$81,"",IF(L3924=LIST!$A$82,"",IF(L3924=LIST!$A$79,"",IF(K3924=LIST!$A$75,LIST!$A$75,ROUND(J3924*L3924,2)))))))))))))</f>
        <v/>
      </c>
      <c r="J3924" s="43">
        <f>IF(D3924="",0,IF(K3924=LIST!$A$75,0,IF(K3924=LIST!$A$76,0,IF(K3924=LIST!$A$77,0,IF(K3924=LIST!$A$78,0,(MIN(D3924,8)-K3924))))))</f>
        <v>0</v>
      </c>
      <c r="K3924" s="185" t="str">
        <f>IF(D3924="","",IF('CLAIM FORM'!$M$7="",0,IF(L3924=LIST!$A$78,0,IF('CLAIM FORM'!$M$7="R&amp;D",0,IF(E3924="",LIST!$A$75,IF(F3924=LIST!$F$30,0,IFERROR(((VLOOKUP(E3924,'TRAINING CODE'!B:D,3,FALSE)*MIN(D3924,8))),LIST!$A$76)))))))</f>
        <v/>
      </c>
      <c r="L3924" s="183" t="str">
        <f>IF(B3924="","",IF('CLAIM FORM'!$M$7="",LIST!$A$77,IFERROR(VLOOKUP(B3924,'PHR (Project Hourly Rate)'!B:G,6,FALSE),LIST!$A$78)))</f>
        <v/>
      </c>
    </row>
    <row r="3925" spans="1:12" ht="36" customHeight="1">
      <c r="A3925" s="184">
        <v>3923</v>
      </c>
      <c r="B3925" s="46"/>
      <c r="C3925" s="47"/>
      <c r="D3925" s="48"/>
      <c r="E3925" s="49"/>
      <c r="F3925" s="49"/>
      <c r="G3925" s="41" t="str">
        <f>IF(C3925="","",VLOOKUP(WEEKDAY(C3925),LIST!$A$15:$B$21,2,FALSE))</f>
        <v/>
      </c>
      <c r="H3925" s="42" t="str">
        <f>IF(B3925="","",IF(L3925=LIST!$A$80,LIST!$A$78,IF(L3925=LIST!$A$81,LIST!$A$78,IF(L3925=LIST!$A$82,LIST!$A$78,IF(IFERROR(VLOOKUP(B3925,'PHR (Project Hourly Rate)'!B:G,6,FALSE),LIST!$A$78)=0,LIST!$A$79,L3925)))))</f>
        <v/>
      </c>
      <c r="I3925" s="42" t="str">
        <f>IF(B3925="","",IF(L3925=LIST!$A$75,"",IF(K3925=LIST!$A$76,LIST!$A$76,IF(L3925=LIST!$A$77,"",IF(L3925=LIST!$A$78,"",IF(L3925=LIST!$A$80,"",IF(L3925=LIST!$A$72,"",IF(L3925=LIST!$A$73,"",IF(L3925=LIST!$A$81,"",IF(L3925=LIST!$A$82,"",IF(L3925=LIST!$A$79,"",IF(K3925=LIST!$A$75,LIST!$A$75,ROUND(J3925*L3925,2)))))))))))))</f>
        <v/>
      </c>
      <c r="J3925" s="43">
        <f>IF(D3925="",0,IF(K3925=LIST!$A$75,0,IF(K3925=LIST!$A$76,0,IF(K3925=LIST!$A$77,0,IF(K3925=LIST!$A$78,0,(MIN(D3925,8)-K3925))))))</f>
        <v>0</v>
      </c>
      <c r="K3925" s="185" t="str">
        <f>IF(D3925="","",IF('CLAIM FORM'!$M$7="",0,IF(L3925=LIST!$A$78,0,IF('CLAIM FORM'!$M$7="R&amp;D",0,IF(E3925="",LIST!$A$75,IF(F3925=LIST!$F$30,0,IFERROR(((VLOOKUP(E3925,'TRAINING CODE'!B:D,3,FALSE)*MIN(D3925,8))),LIST!$A$76)))))))</f>
        <v/>
      </c>
      <c r="L3925" s="183" t="str">
        <f>IF(B3925="","",IF('CLAIM FORM'!$M$7="",LIST!$A$77,IFERROR(VLOOKUP(B3925,'PHR (Project Hourly Rate)'!B:G,6,FALSE),LIST!$A$78)))</f>
        <v/>
      </c>
    </row>
    <row r="3926" spans="1:12" ht="36" customHeight="1">
      <c r="A3926" s="184">
        <v>3924</v>
      </c>
      <c r="B3926" s="46"/>
      <c r="C3926" s="47"/>
      <c r="D3926" s="48"/>
      <c r="E3926" s="49"/>
      <c r="F3926" s="49"/>
      <c r="G3926" s="41" t="str">
        <f>IF(C3926="","",VLOOKUP(WEEKDAY(C3926),LIST!$A$15:$B$21,2,FALSE))</f>
        <v/>
      </c>
      <c r="H3926" s="42" t="str">
        <f>IF(B3926="","",IF(L3926=LIST!$A$80,LIST!$A$78,IF(L3926=LIST!$A$81,LIST!$A$78,IF(L3926=LIST!$A$82,LIST!$A$78,IF(IFERROR(VLOOKUP(B3926,'PHR (Project Hourly Rate)'!B:G,6,FALSE),LIST!$A$78)=0,LIST!$A$79,L3926)))))</f>
        <v/>
      </c>
      <c r="I3926" s="42" t="str">
        <f>IF(B3926="","",IF(L3926=LIST!$A$75,"",IF(K3926=LIST!$A$76,LIST!$A$76,IF(L3926=LIST!$A$77,"",IF(L3926=LIST!$A$78,"",IF(L3926=LIST!$A$80,"",IF(L3926=LIST!$A$72,"",IF(L3926=LIST!$A$73,"",IF(L3926=LIST!$A$81,"",IF(L3926=LIST!$A$82,"",IF(L3926=LIST!$A$79,"",IF(K3926=LIST!$A$75,LIST!$A$75,ROUND(J3926*L3926,2)))))))))))))</f>
        <v/>
      </c>
      <c r="J3926" s="43">
        <f>IF(D3926="",0,IF(K3926=LIST!$A$75,0,IF(K3926=LIST!$A$76,0,IF(K3926=LIST!$A$77,0,IF(K3926=LIST!$A$78,0,(MIN(D3926,8)-K3926))))))</f>
        <v>0</v>
      </c>
      <c r="K3926" s="185" t="str">
        <f>IF(D3926="","",IF('CLAIM FORM'!$M$7="",0,IF(L3926=LIST!$A$78,0,IF('CLAIM FORM'!$M$7="R&amp;D",0,IF(E3926="",LIST!$A$75,IF(F3926=LIST!$F$30,0,IFERROR(((VLOOKUP(E3926,'TRAINING CODE'!B:D,3,FALSE)*MIN(D3926,8))),LIST!$A$76)))))))</f>
        <v/>
      </c>
      <c r="L3926" s="183" t="str">
        <f>IF(B3926="","",IF('CLAIM FORM'!$M$7="",LIST!$A$77,IFERROR(VLOOKUP(B3926,'PHR (Project Hourly Rate)'!B:G,6,FALSE),LIST!$A$78)))</f>
        <v/>
      </c>
    </row>
    <row r="3927" spans="1:12" ht="36" customHeight="1">
      <c r="A3927" s="184">
        <v>3925</v>
      </c>
      <c r="B3927" s="46"/>
      <c r="C3927" s="47"/>
      <c r="D3927" s="48"/>
      <c r="E3927" s="49"/>
      <c r="F3927" s="49"/>
      <c r="G3927" s="41" t="str">
        <f>IF(C3927="","",VLOOKUP(WEEKDAY(C3927),LIST!$A$15:$B$21,2,FALSE))</f>
        <v/>
      </c>
      <c r="H3927" s="42" t="str">
        <f>IF(B3927="","",IF(L3927=LIST!$A$80,LIST!$A$78,IF(L3927=LIST!$A$81,LIST!$A$78,IF(L3927=LIST!$A$82,LIST!$A$78,IF(IFERROR(VLOOKUP(B3927,'PHR (Project Hourly Rate)'!B:G,6,FALSE),LIST!$A$78)=0,LIST!$A$79,L3927)))))</f>
        <v/>
      </c>
      <c r="I3927" s="42" t="str">
        <f>IF(B3927="","",IF(L3927=LIST!$A$75,"",IF(K3927=LIST!$A$76,LIST!$A$76,IF(L3927=LIST!$A$77,"",IF(L3927=LIST!$A$78,"",IF(L3927=LIST!$A$80,"",IF(L3927=LIST!$A$72,"",IF(L3927=LIST!$A$73,"",IF(L3927=LIST!$A$81,"",IF(L3927=LIST!$A$82,"",IF(L3927=LIST!$A$79,"",IF(K3927=LIST!$A$75,LIST!$A$75,ROUND(J3927*L3927,2)))))))))))))</f>
        <v/>
      </c>
      <c r="J3927" s="43">
        <f>IF(D3927="",0,IF(K3927=LIST!$A$75,0,IF(K3927=LIST!$A$76,0,IF(K3927=LIST!$A$77,0,IF(K3927=LIST!$A$78,0,(MIN(D3927,8)-K3927))))))</f>
        <v>0</v>
      </c>
      <c r="K3927" s="185" t="str">
        <f>IF(D3927="","",IF('CLAIM FORM'!$M$7="",0,IF(L3927=LIST!$A$78,0,IF('CLAIM FORM'!$M$7="R&amp;D",0,IF(E3927="",LIST!$A$75,IF(F3927=LIST!$F$30,0,IFERROR(((VLOOKUP(E3927,'TRAINING CODE'!B:D,3,FALSE)*MIN(D3927,8))),LIST!$A$76)))))))</f>
        <v/>
      </c>
      <c r="L3927" s="183" t="str">
        <f>IF(B3927="","",IF('CLAIM FORM'!$M$7="",LIST!$A$77,IFERROR(VLOOKUP(B3927,'PHR (Project Hourly Rate)'!B:G,6,FALSE),LIST!$A$78)))</f>
        <v/>
      </c>
    </row>
    <row r="3928" spans="1:12" ht="36" customHeight="1">
      <c r="A3928" s="184">
        <v>3926</v>
      </c>
      <c r="B3928" s="46"/>
      <c r="C3928" s="47"/>
      <c r="D3928" s="48"/>
      <c r="E3928" s="49"/>
      <c r="F3928" s="49"/>
      <c r="G3928" s="41" t="str">
        <f>IF(C3928="","",VLOOKUP(WEEKDAY(C3928),LIST!$A$15:$B$21,2,FALSE))</f>
        <v/>
      </c>
      <c r="H3928" s="42" t="str">
        <f>IF(B3928="","",IF(L3928=LIST!$A$80,LIST!$A$78,IF(L3928=LIST!$A$81,LIST!$A$78,IF(L3928=LIST!$A$82,LIST!$A$78,IF(IFERROR(VLOOKUP(B3928,'PHR (Project Hourly Rate)'!B:G,6,FALSE),LIST!$A$78)=0,LIST!$A$79,L3928)))))</f>
        <v/>
      </c>
      <c r="I3928" s="42" t="str">
        <f>IF(B3928="","",IF(L3928=LIST!$A$75,"",IF(K3928=LIST!$A$76,LIST!$A$76,IF(L3928=LIST!$A$77,"",IF(L3928=LIST!$A$78,"",IF(L3928=LIST!$A$80,"",IF(L3928=LIST!$A$72,"",IF(L3928=LIST!$A$73,"",IF(L3928=LIST!$A$81,"",IF(L3928=LIST!$A$82,"",IF(L3928=LIST!$A$79,"",IF(K3928=LIST!$A$75,LIST!$A$75,ROUND(J3928*L3928,2)))))))))))))</f>
        <v/>
      </c>
      <c r="J3928" s="43">
        <f>IF(D3928="",0,IF(K3928=LIST!$A$75,0,IF(K3928=LIST!$A$76,0,IF(K3928=LIST!$A$77,0,IF(K3928=LIST!$A$78,0,(MIN(D3928,8)-K3928))))))</f>
        <v>0</v>
      </c>
      <c r="K3928" s="185" t="str">
        <f>IF(D3928="","",IF('CLAIM FORM'!$M$7="",0,IF(L3928=LIST!$A$78,0,IF('CLAIM FORM'!$M$7="R&amp;D",0,IF(E3928="",LIST!$A$75,IF(F3928=LIST!$F$30,0,IFERROR(((VLOOKUP(E3928,'TRAINING CODE'!B:D,3,FALSE)*MIN(D3928,8))),LIST!$A$76)))))))</f>
        <v/>
      </c>
      <c r="L3928" s="183" t="str">
        <f>IF(B3928="","",IF('CLAIM FORM'!$M$7="",LIST!$A$77,IFERROR(VLOOKUP(B3928,'PHR (Project Hourly Rate)'!B:G,6,FALSE),LIST!$A$78)))</f>
        <v/>
      </c>
    </row>
    <row r="3929" spans="1:12" ht="36" customHeight="1">
      <c r="A3929" s="184">
        <v>3927</v>
      </c>
      <c r="B3929" s="46"/>
      <c r="C3929" s="47"/>
      <c r="D3929" s="48"/>
      <c r="E3929" s="49"/>
      <c r="F3929" s="49"/>
      <c r="G3929" s="41" t="str">
        <f>IF(C3929="","",VLOOKUP(WEEKDAY(C3929),LIST!$A$15:$B$21,2,FALSE))</f>
        <v/>
      </c>
      <c r="H3929" s="42" t="str">
        <f>IF(B3929="","",IF(L3929=LIST!$A$80,LIST!$A$78,IF(L3929=LIST!$A$81,LIST!$A$78,IF(L3929=LIST!$A$82,LIST!$A$78,IF(IFERROR(VLOOKUP(B3929,'PHR (Project Hourly Rate)'!B:G,6,FALSE),LIST!$A$78)=0,LIST!$A$79,L3929)))))</f>
        <v/>
      </c>
      <c r="I3929" s="42" t="str">
        <f>IF(B3929="","",IF(L3929=LIST!$A$75,"",IF(K3929=LIST!$A$76,LIST!$A$76,IF(L3929=LIST!$A$77,"",IF(L3929=LIST!$A$78,"",IF(L3929=LIST!$A$80,"",IF(L3929=LIST!$A$72,"",IF(L3929=LIST!$A$73,"",IF(L3929=LIST!$A$81,"",IF(L3929=LIST!$A$82,"",IF(L3929=LIST!$A$79,"",IF(K3929=LIST!$A$75,LIST!$A$75,ROUND(J3929*L3929,2)))))))))))))</f>
        <v/>
      </c>
      <c r="J3929" s="43">
        <f>IF(D3929="",0,IF(K3929=LIST!$A$75,0,IF(K3929=LIST!$A$76,0,IF(K3929=LIST!$A$77,0,IF(K3929=LIST!$A$78,0,(MIN(D3929,8)-K3929))))))</f>
        <v>0</v>
      </c>
      <c r="K3929" s="185" t="str">
        <f>IF(D3929="","",IF('CLAIM FORM'!$M$7="",0,IF(L3929=LIST!$A$78,0,IF('CLAIM FORM'!$M$7="R&amp;D",0,IF(E3929="",LIST!$A$75,IF(F3929=LIST!$F$30,0,IFERROR(((VLOOKUP(E3929,'TRAINING CODE'!B:D,3,FALSE)*MIN(D3929,8))),LIST!$A$76)))))))</f>
        <v/>
      </c>
      <c r="L3929" s="183" t="str">
        <f>IF(B3929="","",IF('CLAIM FORM'!$M$7="",LIST!$A$77,IFERROR(VLOOKUP(B3929,'PHR (Project Hourly Rate)'!B:G,6,FALSE),LIST!$A$78)))</f>
        <v/>
      </c>
    </row>
    <row r="3930" spans="1:12" ht="36" customHeight="1">
      <c r="A3930" s="184">
        <v>3928</v>
      </c>
      <c r="B3930" s="46"/>
      <c r="C3930" s="47"/>
      <c r="D3930" s="48"/>
      <c r="E3930" s="49"/>
      <c r="F3930" s="49"/>
      <c r="G3930" s="41" t="str">
        <f>IF(C3930="","",VLOOKUP(WEEKDAY(C3930),LIST!$A$15:$B$21,2,FALSE))</f>
        <v/>
      </c>
      <c r="H3930" s="42" t="str">
        <f>IF(B3930="","",IF(L3930=LIST!$A$80,LIST!$A$78,IF(L3930=LIST!$A$81,LIST!$A$78,IF(L3930=LIST!$A$82,LIST!$A$78,IF(IFERROR(VLOOKUP(B3930,'PHR (Project Hourly Rate)'!B:G,6,FALSE),LIST!$A$78)=0,LIST!$A$79,L3930)))))</f>
        <v/>
      </c>
      <c r="I3930" s="42" t="str">
        <f>IF(B3930="","",IF(L3930=LIST!$A$75,"",IF(K3930=LIST!$A$76,LIST!$A$76,IF(L3930=LIST!$A$77,"",IF(L3930=LIST!$A$78,"",IF(L3930=LIST!$A$80,"",IF(L3930=LIST!$A$72,"",IF(L3930=LIST!$A$73,"",IF(L3930=LIST!$A$81,"",IF(L3930=LIST!$A$82,"",IF(L3930=LIST!$A$79,"",IF(K3930=LIST!$A$75,LIST!$A$75,ROUND(J3930*L3930,2)))))))))))))</f>
        <v/>
      </c>
      <c r="J3930" s="43">
        <f>IF(D3930="",0,IF(K3930=LIST!$A$75,0,IF(K3930=LIST!$A$76,0,IF(K3930=LIST!$A$77,0,IF(K3930=LIST!$A$78,0,(MIN(D3930,8)-K3930))))))</f>
        <v>0</v>
      </c>
      <c r="K3930" s="185" t="str">
        <f>IF(D3930="","",IF('CLAIM FORM'!$M$7="",0,IF(L3930=LIST!$A$78,0,IF('CLAIM FORM'!$M$7="R&amp;D",0,IF(E3930="",LIST!$A$75,IF(F3930=LIST!$F$30,0,IFERROR(((VLOOKUP(E3930,'TRAINING CODE'!B:D,3,FALSE)*MIN(D3930,8))),LIST!$A$76)))))))</f>
        <v/>
      </c>
      <c r="L3930" s="183" t="str">
        <f>IF(B3930="","",IF('CLAIM FORM'!$M$7="",LIST!$A$77,IFERROR(VLOOKUP(B3930,'PHR (Project Hourly Rate)'!B:G,6,FALSE),LIST!$A$78)))</f>
        <v/>
      </c>
    </row>
    <row r="3931" spans="1:12" ht="36" customHeight="1">
      <c r="A3931" s="184">
        <v>3929</v>
      </c>
      <c r="B3931" s="46"/>
      <c r="C3931" s="47"/>
      <c r="D3931" s="48"/>
      <c r="E3931" s="49"/>
      <c r="F3931" s="49"/>
      <c r="G3931" s="41" t="str">
        <f>IF(C3931="","",VLOOKUP(WEEKDAY(C3931),LIST!$A$15:$B$21,2,FALSE))</f>
        <v/>
      </c>
      <c r="H3931" s="42" t="str">
        <f>IF(B3931="","",IF(L3931=LIST!$A$80,LIST!$A$78,IF(L3931=LIST!$A$81,LIST!$A$78,IF(L3931=LIST!$A$82,LIST!$A$78,IF(IFERROR(VLOOKUP(B3931,'PHR (Project Hourly Rate)'!B:G,6,FALSE),LIST!$A$78)=0,LIST!$A$79,L3931)))))</f>
        <v/>
      </c>
      <c r="I3931" s="42" t="str">
        <f>IF(B3931="","",IF(L3931=LIST!$A$75,"",IF(K3931=LIST!$A$76,LIST!$A$76,IF(L3931=LIST!$A$77,"",IF(L3931=LIST!$A$78,"",IF(L3931=LIST!$A$80,"",IF(L3931=LIST!$A$72,"",IF(L3931=LIST!$A$73,"",IF(L3931=LIST!$A$81,"",IF(L3931=LIST!$A$82,"",IF(L3931=LIST!$A$79,"",IF(K3931=LIST!$A$75,LIST!$A$75,ROUND(J3931*L3931,2)))))))))))))</f>
        <v/>
      </c>
      <c r="J3931" s="43">
        <f>IF(D3931="",0,IF(K3931=LIST!$A$75,0,IF(K3931=LIST!$A$76,0,IF(K3931=LIST!$A$77,0,IF(K3931=LIST!$A$78,0,(MIN(D3931,8)-K3931))))))</f>
        <v>0</v>
      </c>
      <c r="K3931" s="185" t="str">
        <f>IF(D3931="","",IF('CLAIM FORM'!$M$7="",0,IF(L3931=LIST!$A$78,0,IF('CLAIM FORM'!$M$7="R&amp;D",0,IF(E3931="",LIST!$A$75,IF(F3931=LIST!$F$30,0,IFERROR(((VLOOKUP(E3931,'TRAINING CODE'!B:D,3,FALSE)*MIN(D3931,8))),LIST!$A$76)))))))</f>
        <v/>
      </c>
      <c r="L3931" s="183" t="str">
        <f>IF(B3931="","",IF('CLAIM FORM'!$M$7="",LIST!$A$77,IFERROR(VLOOKUP(B3931,'PHR (Project Hourly Rate)'!B:G,6,FALSE),LIST!$A$78)))</f>
        <v/>
      </c>
    </row>
    <row r="3932" spans="1:12" ht="36" customHeight="1">
      <c r="A3932" s="184">
        <v>3930</v>
      </c>
      <c r="B3932" s="46"/>
      <c r="C3932" s="47"/>
      <c r="D3932" s="48"/>
      <c r="E3932" s="49"/>
      <c r="F3932" s="49"/>
      <c r="G3932" s="41" t="str">
        <f>IF(C3932="","",VLOOKUP(WEEKDAY(C3932),LIST!$A$15:$B$21,2,FALSE))</f>
        <v/>
      </c>
      <c r="H3932" s="42" t="str">
        <f>IF(B3932="","",IF(L3932=LIST!$A$80,LIST!$A$78,IF(L3932=LIST!$A$81,LIST!$A$78,IF(L3932=LIST!$A$82,LIST!$A$78,IF(IFERROR(VLOOKUP(B3932,'PHR (Project Hourly Rate)'!B:G,6,FALSE),LIST!$A$78)=0,LIST!$A$79,L3932)))))</f>
        <v/>
      </c>
      <c r="I3932" s="42" t="str">
        <f>IF(B3932="","",IF(L3932=LIST!$A$75,"",IF(K3932=LIST!$A$76,LIST!$A$76,IF(L3932=LIST!$A$77,"",IF(L3932=LIST!$A$78,"",IF(L3932=LIST!$A$80,"",IF(L3932=LIST!$A$72,"",IF(L3932=LIST!$A$73,"",IF(L3932=LIST!$A$81,"",IF(L3932=LIST!$A$82,"",IF(L3932=LIST!$A$79,"",IF(K3932=LIST!$A$75,LIST!$A$75,ROUND(J3932*L3932,2)))))))))))))</f>
        <v/>
      </c>
      <c r="J3932" s="43">
        <f>IF(D3932="",0,IF(K3932=LIST!$A$75,0,IF(K3932=LIST!$A$76,0,IF(K3932=LIST!$A$77,0,IF(K3932=LIST!$A$78,0,(MIN(D3932,8)-K3932))))))</f>
        <v>0</v>
      </c>
      <c r="K3932" s="185" t="str">
        <f>IF(D3932="","",IF('CLAIM FORM'!$M$7="",0,IF(L3932=LIST!$A$78,0,IF('CLAIM FORM'!$M$7="R&amp;D",0,IF(E3932="",LIST!$A$75,IF(F3932=LIST!$F$30,0,IFERROR(((VLOOKUP(E3932,'TRAINING CODE'!B:D,3,FALSE)*MIN(D3932,8))),LIST!$A$76)))))))</f>
        <v/>
      </c>
      <c r="L3932" s="183" t="str">
        <f>IF(B3932="","",IF('CLAIM FORM'!$M$7="",LIST!$A$77,IFERROR(VLOOKUP(B3932,'PHR (Project Hourly Rate)'!B:G,6,FALSE),LIST!$A$78)))</f>
        <v/>
      </c>
    </row>
    <row r="3933" spans="1:12" ht="36" customHeight="1">
      <c r="A3933" s="184">
        <v>3931</v>
      </c>
      <c r="B3933" s="46"/>
      <c r="C3933" s="47"/>
      <c r="D3933" s="48"/>
      <c r="E3933" s="49"/>
      <c r="F3933" s="49"/>
      <c r="G3933" s="41" t="str">
        <f>IF(C3933="","",VLOOKUP(WEEKDAY(C3933),LIST!$A$15:$B$21,2,FALSE))</f>
        <v/>
      </c>
      <c r="H3933" s="42" t="str">
        <f>IF(B3933="","",IF(L3933=LIST!$A$80,LIST!$A$78,IF(L3933=LIST!$A$81,LIST!$A$78,IF(L3933=LIST!$A$82,LIST!$A$78,IF(IFERROR(VLOOKUP(B3933,'PHR (Project Hourly Rate)'!B:G,6,FALSE),LIST!$A$78)=0,LIST!$A$79,L3933)))))</f>
        <v/>
      </c>
      <c r="I3933" s="42" t="str">
        <f>IF(B3933="","",IF(L3933=LIST!$A$75,"",IF(K3933=LIST!$A$76,LIST!$A$76,IF(L3933=LIST!$A$77,"",IF(L3933=LIST!$A$78,"",IF(L3933=LIST!$A$80,"",IF(L3933=LIST!$A$72,"",IF(L3933=LIST!$A$73,"",IF(L3933=LIST!$A$81,"",IF(L3933=LIST!$A$82,"",IF(L3933=LIST!$A$79,"",IF(K3933=LIST!$A$75,LIST!$A$75,ROUND(J3933*L3933,2)))))))))))))</f>
        <v/>
      </c>
      <c r="J3933" s="43">
        <f>IF(D3933="",0,IF(K3933=LIST!$A$75,0,IF(K3933=LIST!$A$76,0,IF(K3933=LIST!$A$77,0,IF(K3933=LIST!$A$78,0,(MIN(D3933,8)-K3933))))))</f>
        <v>0</v>
      </c>
      <c r="K3933" s="185" t="str">
        <f>IF(D3933="","",IF('CLAIM FORM'!$M$7="",0,IF(L3933=LIST!$A$78,0,IF('CLAIM FORM'!$M$7="R&amp;D",0,IF(E3933="",LIST!$A$75,IF(F3933=LIST!$F$30,0,IFERROR(((VLOOKUP(E3933,'TRAINING CODE'!B:D,3,FALSE)*MIN(D3933,8))),LIST!$A$76)))))))</f>
        <v/>
      </c>
      <c r="L3933" s="183" t="str">
        <f>IF(B3933="","",IF('CLAIM FORM'!$M$7="",LIST!$A$77,IFERROR(VLOOKUP(B3933,'PHR (Project Hourly Rate)'!B:G,6,FALSE),LIST!$A$78)))</f>
        <v/>
      </c>
    </row>
    <row r="3934" spans="1:12" ht="36" customHeight="1">
      <c r="A3934" s="184">
        <v>3932</v>
      </c>
      <c r="B3934" s="46"/>
      <c r="C3934" s="47"/>
      <c r="D3934" s="48"/>
      <c r="E3934" s="49"/>
      <c r="F3934" s="49"/>
      <c r="G3934" s="41" t="str">
        <f>IF(C3934="","",VLOOKUP(WEEKDAY(C3934),LIST!$A$15:$B$21,2,FALSE))</f>
        <v/>
      </c>
      <c r="H3934" s="42" t="str">
        <f>IF(B3934="","",IF(L3934=LIST!$A$80,LIST!$A$78,IF(L3934=LIST!$A$81,LIST!$A$78,IF(L3934=LIST!$A$82,LIST!$A$78,IF(IFERROR(VLOOKUP(B3934,'PHR (Project Hourly Rate)'!B:G,6,FALSE),LIST!$A$78)=0,LIST!$A$79,L3934)))))</f>
        <v/>
      </c>
      <c r="I3934" s="42" t="str">
        <f>IF(B3934="","",IF(L3934=LIST!$A$75,"",IF(K3934=LIST!$A$76,LIST!$A$76,IF(L3934=LIST!$A$77,"",IF(L3934=LIST!$A$78,"",IF(L3934=LIST!$A$80,"",IF(L3934=LIST!$A$72,"",IF(L3934=LIST!$A$73,"",IF(L3934=LIST!$A$81,"",IF(L3934=LIST!$A$82,"",IF(L3934=LIST!$A$79,"",IF(K3934=LIST!$A$75,LIST!$A$75,ROUND(J3934*L3934,2)))))))))))))</f>
        <v/>
      </c>
      <c r="J3934" s="43">
        <f>IF(D3934="",0,IF(K3934=LIST!$A$75,0,IF(K3934=LIST!$A$76,0,IF(K3934=LIST!$A$77,0,IF(K3934=LIST!$A$78,0,(MIN(D3934,8)-K3934))))))</f>
        <v>0</v>
      </c>
      <c r="K3934" s="185" t="str">
        <f>IF(D3934="","",IF('CLAIM FORM'!$M$7="",0,IF(L3934=LIST!$A$78,0,IF('CLAIM FORM'!$M$7="R&amp;D",0,IF(E3934="",LIST!$A$75,IF(F3934=LIST!$F$30,0,IFERROR(((VLOOKUP(E3934,'TRAINING CODE'!B:D,3,FALSE)*MIN(D3934,8))),LIST!$A$76)))))))</f>
        <v/>
      </c>
      <c r="L3934" s="183" t="str">
        <f>IF(B3934="","",IF('CLAIM FORM'!$M$7="",LIST!$A$77,IFERROR(VLOOKUP(B3934,'PHR (Project Hourly Rate)'!B:G,6,FALSE),LIST!$A$78)))</f>
        <v/>
      </c>
    </row>
    <row r="3935" spans="1:12" ht="36" customHeight="1">
      <c r="A3935" s="184">
        <v>3933</v>
      </c>
      <c r="B3935" s="46"/>
      <c r="C3935" s="47"/>
      <c r="D3935" s="48"/>
      <c r="E3935" s="49"/>
      <c r="F3935" s="49"/>
      <c r="G3935" s="41" t="str">
        <f>IF(C3935="","",VLOOKUP(WEEKDAY(C3935),LIST!$A$15:$B$21,2,FALSE))</f>
        <v/>
      </c>
      <c r="H3935" s="42" t="str">
        <f>IF(B3935="","",IF(L3935=LIST!$A$80,LIST!$A$78,IF(L3935=LIST!$A$81,LIST!$A$78,IF(L3935=LIST!$A$82,LIST!$A$78,IF(IFERROR(VLOOKUP(B3935,'PHR (Project Hourly Rate)'!B:G,6,FALSE),LIST!$A$78)=0,LIST!$A$79,L3935)))))</f>
        <v/>
      </c>
      <c r="I3935" s="42" t="str">
        <f>IF(B3935="","",IF(L3935=LIST!$A$75,"",IF(K3935=LIST!$A$76,LIST!$A$76,IF(L3935=LIST!$A$77,"",IF(L3935=LIST!$A$78,"",IF(L3935=LIST!$A$80,"",IF(L3935=LIST!$A$72,"",IF(L3935=LIST!$A$73,"",IF(L3935=LIST!$A$81,"",IF(L3935=LIST!$A$82,"",IF(L3935=LIST!$A$79,"",IF(K3935=LIST!$A$75,LIST!$A$75,ROUND(J3935*L3935,2)))))))))))))</f>
        <v/>
      </c>
      <c r="J3935" s="43">
        <f>IF(D3935="",0,IF(K3935=LIST!$A$75,0,IF(K3935=LIST!$A$76,0,IF(K3935=LIST!$A$77,0,IF(K3935=LIST!$A$78,0,(MIN(D3935,8)-K3935))))))</f>
        <v>0</v>
      </c>
      <c r="K3935" s="185" t="str">
        <f>IF(D3935="","",IF('CLAIM FORM'!$M$7="",0,IF(L3935=LIST!$A$78,0,IF('CLAIM FORM'!$M$7="R&amp;D",0,IF(E3935="",LIST!$A$75,IF(F3935=LIST!$F$30,0,IFERROR(((VLOOKUP(E3935,'TRAINING CODE'!B:D,3,FALSE)*MIN(D3935,8))),LIST!$A$76)))))))</f>
        <v/>
      </c>
      <c r="L3935" s="183" t="str">
        <f>IF(B3935="","",IF('CLAIM FORM'!$M$7="",LIST!$A$77,IFERROR(VLOOKUP(B3935,'PHR (Project Hourly Rate)'!B:G,6,FALSE),LIST!$A$78)))</f>
        <v/>
      </c>
    </row>
    <row r="3936" spans="1:12" ht="36" customHeight="1">
      <c r="A3936" s="184">
        <v>3934</v>
      </c>
      <c r="B3936" s="46"/>
      <c r="C3936" s="47"/>
      <c r="D3936" s="48"/>
      <c r="E3936" s="49"/>
      <c r="F3936" s="49"/>
      <c r="G3936" s="41" t="str">
        <f>IF(C3936="","",VLOOKUP(WEEKDAY(C3936),LIST!$A$15:$B$21,2,FALSE))</f>
        <v/>
      </c>
      <c r="H3936" s="42" t="str">
        <f>IF(B3936="","",IF(L3936=LIST!$A$80,LIST!$A$78,IF(L3936=LIST!$A$81,LIST!$A$78,IF(L3936=LIST!$A$82,LIST!$A$78,IF(IFERROR(VLOOKUP(B3936,'PHR (Project Hourly Rate)'!B:G,6,FALSE),LIST!$A$78)=0,LIST!$A$79,L3936)))))</f>
        <v/>
      </c>
      <c r="I3936" s="42" t="str">
        <f>IF(B3936="","",IF(L3936=LIST!$A$75,"",IF(K3936=LIST!$A$76,LIST!$A$76,IF(L3936=LIST!$A$77,"",IF(L3936=LIST!$A$78,"",IF(L3936=LIST!$A$80,"",IF(L3936=LIST!$A$72,"",IF(L3936=LIST!$A$73,"",IF(L3936=LIST!$A$81,"",IF(L3936=LIST!$A$82,"",IF(L3936=LIST!$A$79,"",IF(K3936=LIST!$A$75,LIST!$A$75,ROUND(J3936*L3936,2)))))))))))))</f>
        <v/>
      </c>
      <c r="J3936" s="43">
        <f>IF(D3936="",0,IF(K3936=LIST!$A$75,0,IF(K3936=LIST!$A$76,0,IF(K3936=LIST!$A$77,0,IF(K3936=LIST!$A$78,0,(MIN(D3936,8)-K3936))))))</f>
        <v>0</v>
      </c>
      <c r="K3936" s="185" t="str">
        <f>IF(D3936="","",IF('CLAIM FORM'!$M$7="",0,IF(L3936=LIST!$A$78,0,IF('CLAIM FORM'!$M$7="R&amp;D",0,IF(E3936="",LIST!$A$75,IF(F3936=LIST!$F$30,0,IFERROR(((VLOOKUP(E3936,'TRAINING CODE'!B:D,3,FALSE)*MIN(D3936,8))),LIST!$A$76)))))))</f>
        <v/>
      </c>
      <c r="L3936" s="183" t="str">
        <f>IF(B3936="","",IF('CLAIM FORM'!$M$7="",LIST!$A$77,IFERROR(VLOOKUP(B3936,'PHR (Project Hourly Rate)'!B:G,6,FALSE),LIST!$A$78)))</f>
        <v/>
      </c>
    </row>
    <row r="3937" spans="1:12" ht="36" customHeight="1">
      <c r="A3937" s="184">
        <v>3935</v>
      </c>
      <c r="B3937" s="46"/>
      <c r="C3937" s="47"/>
      <c r="D3937" s="48"/>
      <c r="E3937" s="49"/>
      <c r="F3937" s="49"/>
      <c r="G3937" s="41" t="str">
        <f>IF(C3937="","",VLOOKUP(WEEKDAY(C3937),LIST!$A$15:$B$21,2,FALSE))</f>
        <v/>
      </c>
      <c r="H3937" s="42" t="str">
        <f>IF(B3937="","",IF(L3937=LIST!$A$80,LIST!$A$78,IF(L3937=LIST!$A$81,LIST!$A$78,IF(L3937=LIST!$A$82,LIST!$A$78,IF(IFERROR(VLOOKUP(B3937,'PHR (Project Hourly Rate)'!B:G,6,FALSE),LIST!$A$78)=0,LIST!$A$79,L3937)))))</f>
        <v/>
      </c>
      <c r="I3937" s="42" t="str">
        <f>IF(B3937="","",IF(L3937=LIST!$A$75,"",IF(K3937=LIST!$A$76,LIST!$A$76,IF(L3937=LIST!$A$77,"",IF(L3937=LIST!$A$78,"",IF(L3937=LIST!$A$80,"",IF(L3937=LIST!$A$72,"",IF(L3937=LIST!$A$73,"",IF(L3937=LIST!$A$81,"",IF(L3937=LIST!$A$82,"",IF(L3937=LIST!$A$79,"",IF(K3937=LIST!$A$75,LIST!$A$75,ROUND(J3937*L3937,2)))))))))))))</f>
        <v/>
      </c>
      <c r="J3937" s="43">
        <f>IF(D3937="",0,IF(K3937=LIST!$A$75,0,IF(K3937=LIST!$A$76,0,IF(K3937=LIST!$A$77,0,IF(K3937=LIST!$A$78,0,(MIN(D3937,8)-K3937))))))</f>
        <v>0</v>
      </c>
      <c r="K3937" s="185" t="str">
        <f>IF(D3937="","",IF('CLAIM FORM'!$M$7="",0,IF(L3937=LIST!$A$78,0,IF('CLAIM FORM'!$M$7="R&amp;D",0,IF(E3937="",LIST!$A$75,IF(F3937=LIST!$F$30,0,IFERROR(((VLOOKUP(E3937,'TRAINING CODE'!B:D,3,FALSE)*MIN(D3937,8))),LIST!$A$76)))))))</f>
        <v/>
      </c>
      <c r="L3937" s="183" t="str">
        <f>IF(B3937="","",IF('CLAIM FORM'!$M$7="",LIST!$A$77,IFERROR(VLOOKUP(B3937,'PHR (Project Hourly Rate)'!B:G,6,FALSE),LIST!$A$78)))</f>
        <v/>
      </c>
    </row>
    <row r="3938" spans="1:12" ht="36" customHeight="1">
      <c r="A3938" s="184">
        <v>3936</v>
      </c>
      <c r="B3938" s="46"/>
      <c r="C3938" s="47"/>
      <c r="D3938" s="48"/>
      <c r="E3938" s="49"/>
      <c r="F3938" s="49"/>
      <c r="G3938" s="41" t="str">
        <f>IF(C3938="","",VLOOKUP(WEEKDAY(C3938),LIST!$A$15:$B$21,2,FALSE))</f>
        <v/>
      </c>
      <c r="H3938" s="42" t="str">
        <f>IF(B3938="","",IF(L3938=LIST!$A$80,LIST!$A$78,IF(L3938=LIST!$A$81,LIST!$A$78,IF(L3938=LIST!$A$82,LIST!$A$78,IF(IFERROR(VLOOKUP(B3938,'PHR (Project Hourly Rate)'!B:G,6,FALSE),LIST!$A$78)=0,LIST!$A$79,L3938)))))</f>
        <v/>
      </c>
      <c r="I3938" s="42" t="str">
        <f>IF(B3938="","",IF(L3938=LIST!$A$75,"",IF(K3938=LIST!$A$76,LIST!$A$76,IF(L3938=LIST!$A$77,"",IF(L3938=LIST!$A$78,"",IF(L3938=LIST!$A$80,"",IF(L3938=LIST!$A$72,"",IF(L3938=LIST!$A$73,"",IF(L3938=LIST!$A$81,"",IF(L3938=LIST!$A$82,"",IF(L3938=LIST!$A$79,"",IF(K3938=LIST!$A$75,LIST!$A$75,ROUND(J3938*L3938,2)))))))))))))</f>
        <v/>
      </c>
      <c r="J3938" s="43">
        <f>IF(D3938="",0,IF(K3938=LIST!$A$75,0,IF(K3938=LIST!$A$76,0,IF(K3938=LIST!$A$77,0,IF(K3938=LIST!$A$78,0,(MIN(D3938,8)-K3938))))))</f>
        <v>0</v>
      </c>
      <c r="K3938" s="185" t="str">
        <f>IF(D3938="","",IF('CLAIM FORM'!$M$7="",0,IF(L3938=LIST!$A$78,0,IF('CLAIM FORM'!$M$7="R&amp;D",0,IF(E3938="",LIST!$A$75,IF(F3938=LIST!$F$30,0,IFERROR(((VLOOKUP(E3938,'TRAINING CODE'!B:D,3,FALSE)*MIN(D3938,8))),LIST!$A$76)))))))</f>
        <v/>
      </c>
      <c r="L3938" s="183" t="str">
        <f>IF(B3938="","",IF('CLAIM FORM'!$M$7="",LIST!$A$77,IFERROR(VLOOKUP(B3938,'PHR (Project Hourly Rate)'!B:G,6,FALSE),LIST!$A$78)))</f>
        <v/>
      </c>
    </row>
    <row r="3939" spans="1:12" ht="36" customHeight="1">
      <c r="A3939" s="184">
        <v>3937</v>
      </c>
      <c r="B3939" s="46"/>
      <c r="C3939" s="47"/>
      <c r="D3939" s="48"/>
      <c r="E3939" s="49"/>
      <c r="F3939" s="49"/>
      <c r="G3939" s="41" t="str">
        <f>IF(C3939="","",VLOOKUP(WEEKDAY(C3939),LIST!$A$15:$B$21,2,FALSE))</f>
        <v/>
      </c>
      <c r="H3939" s="42" t="str">
        <f>IF(B3939="","",IF(L3939=LIST!$A$80,LIST!$A$78,IF(L3939=LIST!$A$81,LIST!$A$78,IF(L3939=LIST!$A$82,LIST!$A$78,IF(IFERROR(VLOOKUP(B3939,'PHR (Project Hourly Rate)'!B:G,6,FALSE),LIST!$A$78)=0,LIST!$A$79,L3939)))))</f>
        <v/>
      </c>
      <c r="I3939" s="42" t="str">
        <f>IF(B3939="","",IF(L3939=LIST!$A$75,"",IF(K3939=LIST!$A$76,LIST!$A$76,IF(L3939=LIST!$A$77,"",IF(L3939=LIST!$A$78,"",IF(L3939=LIST!$A$80,"",IF(L3939=LIST!$A$72,"",IF(L3939=LIST!$A$73,"",IF(L3939=LIST!$A$81,"",IF(L3939=LIST!$A$82,"",IF(L3939=LIST!$A$79,"",IF(K3939=LIST!$A$75,LIST!$A$75,ROUND(J3939*L3939,2)))))))))))))</f>
        <v/>
      </c>
      <c r="J3939" s="43">
        <f>IF(D3939="",0,IF(K3939=LIST!$A$75,0,IF(K3939=LIST!$A$76,0,IF(K3939=LIST!$A$77,0,IF(K3939=LIST!$A$78,0,(MIN(D3939,8)-K3939))))))</f>
        <v>0</v>
      </c>
      <c r="K3939" s="185" t="str">
        <f>IF(D3939="","",IF('CLAIM FORM'!$M$7="",0,IF(L3939=LIST!$A$78,0,IF('CLAIM FORM'!$M$7="R&amp;D",0,IF(E3939="",LIST!$A$75,IF(F3939=LIST!$F$30,0,IFERROR(((VLOOKUP(E3939,'TRAINING CODE'!B:D,3,FALSE)*MIN(D3939,8))),LIST!$A$76)))))))</f>
        <v/>
      </c>
      <c r="L3939" s="183" t="str">
        <f>IF(B3939="","",IF('CLAIM FORM'!$M$7="",LIST!$A$77,IFERROR(VLOOKUP(B3939,'PHR (Project Hourly Rate)'!B:G,6,FALSE),LIST!$A$78)))</f>
        <v/>
      </c>
    </row>
    <row r="3940" spans="1:12" ht="36" customHeight="1">
      <c r="A3940" s="184">
        <v>3938</v>
      </c>
      <c r="B3940" s="46"/>
      <c r="C3940" s="47"/>
      <c r="D3940" s="48"/>
      <c r="E3940" s="49"/>
      <c r="F3940" s="49"/>
      <c r="G3940" s="41" t="str">
        <f>IF(C3940="","",VLOOKUP(WEEKDAY(C3940),LIST!$A$15:$B$21,2,FALSE))</f>
        <v/>
      </c>
      <c r="H3940" s="42" t="str">
        <f>IF(B3940="","",IF(L3940=LIST!$A$80,LIST!$A$78,IF(L3940=LIST!$A$81,LIST!$A$78,IF(L3940=LIST!$A$82,LIST!$A$78,IF(IFERROR(VLOOKUP(B3940,'PHR (Project Hourly Rate)'!B:G,6,FALSE),LIST!$A$78)=0,LIST!$A$79,L3940)))))</f>
        <v/>
      </c>
      <c r="I3940" s="42" t="str">
        <f>IF(B3940="","",IF(L3940=LIST!$A$75,"",IF(K3940=LIST!$A$76,LIST!$A$76,IF(L3940=LIST!$A$77,"",IF(L3940=LIST!$A$78,"",IF(L3940=LIST!$A$80,"",IF(L3940=LIST!$A$72,"",IF(L3940=LIST!$A$73,"",IF(L3940=LIST!$A$81,"",IF(L3940=LIST!$A$82,"",IF(L3940=LIST!$A$79,"",IF(K3940=LIST!$A$75,LIST!$A$75,ROUND(J3940*L3940,2)))))))))))))</f>
        <v/>
      </c>
      <c r="J3940" s="43">
        <f>IF(D3940="",0,IF(K3940=LIST!$A$75,0,IF(K3940=LIST!$A$76,0,IF(K3940=LIST!$A$77,0,IF(K3940=LIST!$A$78,0,(MIN(D3940,8)-K3940))))))</f>
        <v>0</v>
      </c>
      <c r="K3940" s="185" t="str">
        <f>IF(D3940="","",IF('CLAIM FORM'!$M$7="",0,IF(L3940=LIST!$A$78,0,IF('CLAIM FORM'!$M$7="R&amp;D",0,IF(E3940="",LIST!$A$75,IF(F3940=LIST!$F$30,0,IFERROR(((VLOOKUP(E3940,'TRAINING CODE'!B:D,3,FALSE)*MIN(D3940,8))),LIST!$A$76)))))))</f>
        <v/>
      </c>
      <c r="L3940" s="183" t="str">
        <f>IF(B3940="","",IF('CLAIM FORM'!$M$7="",LIST!$A$77,IFERROR(VLOOKUP(B3940,'PHR (Project Hourly Rate)'!B:G,6,FALSE),LIST!$A$78)))</f>
        <v/>
      </c>
    </row>
    <row r="3941" spans="1:12" ht="36" customHeight="1">
      <c r="A3941" s="184">
        <v>3939</v>
      </c>
      <c r="B3941" s="46"/>
      <c r="C3941" s="47"/>
      <c r="D3941" s="48"/>
      <c r="E3941" s="49"/>
      <c r="F3941" s="49"/>
      <c r="G3941" s="41" t="str">
        <f>IF(C3941="","",VLOOKUP(WEEKDAY(C3941),LIST!$A$15:$B$21,2,FALSE))</f>
        <v/>
      </c>
      <c r="H3941" s="42" t="str">
        <f>IF(B3941="","",IF(L3941=LIST!$A$80,LIST!$A$78,IF(L3941=LIST!$A$81,LIST!$A$78,IF(L3941=LIST!$A$82,LIST!$A$78,IF(IFERROR(VLOOKUP(B3941,'PHR (Project Hourly Rate)'!B:G,6,FALSE),LIST!$A$78)=0,LIST!$A$79,L3941)))))</f>
        <v/>
      </c>
      <c r="I3941" s="42" t="str">
        <f>IF(B3941="","",IF(L3941=LIST!$A$75,"",IF(K3941=LIST!$A$76,LIST!$A$76,IF(L3941=LIST!$A$77,"",IF(L3941=LIST!$A$78,"",IF(L3941=LIST!$A$80,"",IF(L3941=LIST!$A$72,"",IF(L3941=LIST!$A$73,"",IF(L3941=LIST!$A$81,"",IF(L3941=LIST!$A$82,"",IF(L3941=LIST!$A$79,"",IF(K3941=LIST!$A$75,LIST!$A$75,ROUND(J3941*L3941,2)))))))))))))</f>
        <v/>
      </c>
      <c r="J3941" s="43">
        <f>IF(D3941="",0,IF(K3941=LIST!$A$75,0,IF(K3941=LIST!$A$76,0,IF(K3941=LIST!$A$77,0,IF(K3941=LIST!$A$78,0,(MIN(D3941,8)-K3941))))))</f>
        <v>0</v>
      </c>
      <c r="K3941" s="185" t="str">
        <f>IF(D3941="","",IF('CLAIM FORM'!$M$7="",0,IF(L3941=LIST!$A$78,0,IF('CLAIM FORM'!$M$7="R&amp;D",0,IF(E3941="",LIST!$A$75,IF(F3941=LIST!$F$30,0,IFERROR(((VLOOKUP(E3941,'TRAINING CODE'!B:D,3,FALSE)*MIN(D3941,8))),LIST!$A$76)))))))</f>
        <v/>
      </c>
      <c r="L3941" s="183" t="str">
        <f>IF(B3941="","",IF('CLAIM FORM'!$M$7="",LIST!$A$77,IFERROR(VLOOKUP(B3941,'PHR (Project Hourly Rate)'!B:G,6,FALSE),LIST!$A$78)))</f>
        <v/>
      </c>
    </row>
    <row r="3942" spans="1:12" ht="36" customHeight="1">
      <c r="A3942" s="184">
        <v>3940</v>
      </c>
      <c r="B3942" s="46"/>
      <c r="C3942" s="47"/>
      <c r="D3942" s="48"/>
      <c r="E3942" s="49"/>
      <c r="F3942" s="49"/>
      <c r="G3942" s="41" t="str">
        <f>IF(C3942="","",VLOOKUP(WEEKDAY(C3942),LIST!$A$15:$B$21,2,FALSE))</f>
        <v/>
      </c>
      <c r="H3942" s="42" t="str">
        <f>IF(B3942="","",IF(L3942=LIST!$A$80,LIST!$A$78,IF(L3942=LIST!$A$81,LIST!$A$78,IF(L3942=LIST!$A$82,LIST!$A$78,IF(IFERROR(VLOOKUP(B3942,'PHR (Project Hourly Rate)'!B:G,6,FALSE),LIST!$A$78)=0,LIST!$A$79,L3942)))))</f>
        <v/>
      </c>
      <c r="I3942" s="42" t="str">
        <f>IF(B3942="","",IF(L3942=LIST!$A$75,"",IF(K3942=LIST!$A$76,LIST!$A$76,IF(L3942=LIST!$A$77,"",IF(L3942=LIST!$A$78,"",IF(L3942=LIST!$A$80,"",IF(L3942=LIST!$A$72,"",IF(L3942=LIST!$A$73,"",IF(L3942=LIST!$A$81,"",IF(L3942=LIST!$A$82,"",IF(L3942=LIST!$A$79,"",IF(K3942=LIST!$A$75,LIST!$A$75,ROUND(J3942*L3942,2)))))))))))))</f>
        <v/>
      </c>
      <c r="J3942" s="43">
        <f>IF(D3942="",0,IF(K3942=LIST!$A$75,0,IF(K3942=LIST!$A$76,0,IF(K3942=LIST!$A$77,0,IF(K3942=LIST!$A$78,0,(MIN(D3942,8)-K3942))))))</f>
        <v>0</v>
      </c>
      <c r="K3942" s="185" t="str">
        <f>IF(D3942="","",IF('CLAIM FORM'!$M$7="",0,IF(L3942=LIST!$A$78,0,IF('CLAIM FORM'!$M$7="R&amp;D",0,IF(E3942="",LIST!$A$75,IF(F3942=LIST!$F$30,0,IFERROR(((VLOOKUP(E3942,'TRAINING CODE'!B:D,3,FALSE)*MIN(D3942,8))),LIST!$A$76)))))))</f>
        <v/>
      </c>
      <c r="L3942" s="183" t="str">
        <f>IF(B3942="","",IF('CLAIM FORM'!$M$7="",LIST!$A$77,IFERROR(VLOOKUP(B3942,'PHR (Project Hourly Rate)'!B:G,6,FALSE),LIST!$A$78)))</f>
        <v/>
      </c>
    </row>
    <row r="3943" spans="1:12" ht="36" customHeight="1">
      <c r="A3943" s="184">
        <v>3941</v>
      </c>
      <c r="B3943" s="46"/>
      <c r="C3943" s="47"/>
      <c r="D3943" s="48"/>
      <c r="E3943" s="49"/>
      <c r="F3943" s="49"/>
      <c r="G3943" s="41" t="str">
        <f>IF(C3943="","",VLOOKUP(WEEKDAY(C3943),LIST!$A$15:$B$21,2,FALSE))</f>
        <v/>
      </c>
      <c r="H3943" s="42" t="str">
        <f>IF(B3943="","",IF(L3943=LIST!$A$80,LIST!$A$78,IF(L3943=LIST!$A$81,LIST!$A$78,IF(L3943=LIST!$A$82,LIST!$A$78,IF(IFERROR(VLOOKUP(B3943,'PHR (Project Hourly Rate)'!B:G,6,FALSE),LIST!$A$78)=0,LIST!$A$79,L3943)))))</f>
        <v/>
      </c>
      <c r="I3943" s="42" t="str">
        <f>IF(B3943="","",IF(L3943=LIST!$A$75,"",IF(K3943=LIST!$A$76,LIST!$A$76,IF(L3943=LIST!$A$77,"",IF(L3943=LIST!$A$78,"",IF(L3943=LIST!$A$80,"",IF(L3943=LIST!$A$72,"",IF(L3943=LIST!$A$73,"",IF(L3943=LIST!$A$81,"",IF(L3943=LIST!$A$82,"",IF(L3943=LIST!$A$79,"",IF(K3943=LIST!$A$75,LIST!$A$75,ROUND(J3943*L3943,2)))))))))))))</f>
        <v/>
      </c>
      <c r="J3943" s="43">
        <f>IF(D3943="",0,IF(K3943=LIST!$A$75,0,IF(K3943=LIST!$A$76,0,IF(K3943=LIST!$A$77,0,IF(K3943=LIST!$A$78,0,(MIN(D3943,8)-K3943))))))</f>
        <v>0</v>
      </c>
      <c r="K3943" s="185" t="str">
        <f>IF(D3943="","",IF('CLAIM FORM'!$M$7="",0,IF(L3943=LIST!$A$78,0,IF('CLAIM FORM'!$M$7="R&amp;D",0,IF(E3943="",LIST!$A$75,IF(F3943=LIST!$F$30,0,IFERROR(((VLOOKUP(E3943,'TRAINING CODE'!B:D,3,FALSE)*MIN(D3943,8))),LIST!$A$76)))))))</f>
        <v/>
      </c>
      <c r="L3943" s="183" t="str">
        <f>IF(B3943="","",IF('CLAIM FORM'!$M$7="",LIST!$A$77,IFERROR(VLOOKUP(B3943,'PHR (Project Hourly Rate)'!B:G,6,FALSE),LIST!$A$78)))</f>
        <v/>
      </c>
    </row>
    <row r="3944" spans="1:12" ht="36" customHeight="1">
      <c r="A3944" s="184">
        <v>3942</v>
      </c>
      <c r="B3944" s="46"/>
      <c r="C3944" s="47"/>
      <c r="D3944" s="48"/>
      <c r="E3944" s="49"/>
      <c r="F3944" s="49"/>
      <c r="G3944" s="41" t="str">
        <f>IF(C3944="","",VLOOKUP(WEEKDAY(C3944),LIST!$A$15:$B$21,2,FALSE))</f>
        <v/>
      </c>
      <c r="H3944" s="42" t="str">
        <f>IF(B3944="","",IF(L3944=LIST!$A$80,LIST!$A$78,IF(L3944=LIST!$A$81,LIST!$A$78,IF(L3944=LIST!$A$82,LIST!$A$78,IF(IFERROR(VLOOKUP(B3944,'PHR (Project Hourly Rate)'!B:G,6,FALSE),LIST!$A$78)=0,LIST!$A$79,L3944)))))</f>
        <v/>
      </c>
      <c r="I3944" s="42" t="str">
        <f>IF(B3944="","",IF(L3944=LIST!$A$75,"",IF(K3944=LIST!$A$76,LIST!$A$76,IF(L3944=LIST!$A$77,"",IF(L3944=LIST!$A$78,"",IF(L3944=LIST!$A$80,"",IF(L3944=LIST!$A$72,"",IF(L3944=LIST!$A$73,"",IF(L3944=LIST!$A$81,"",IF(L3944=LIST!$A$82,"",IF(L3944=LIST!$A$79,"",IF(K3944=LIST!$A$75,LIST!$A$75,ROUND(J3944*L3944,2)))))))))))))</f>
        <v/>
      </c>
      <c r="J3944" s="43">
        <f>IF(D3944="",0,IF(K3944=LIST!$A$75,0,IF(K3944=LIST!$A$76,0,IF(K3944=LIST!$A$77,0,IF(K3944=LIST!$A$78,0,(MIN(D3944,8)-K3944))))))</f>
        <v>0</v>
      </c>
      <c r="K3944" s="185" t="str">
        <f>IF(D3944="","",IF('CLAIM FORM'!$M$7="",0,IF(L3944=LIST!$A$78,0,IF('CLAIM FORM'!$M$7="R&amp;D",0,IF(E3944="",LIST!$A$75,IF(F3944=LIST!$F$30,0,IFERROR(((VLOOKUP(E3944,'TRAINING CODE'!B:D,3,FALSE)*MIN(D3944,8))),LIST!$A$76)))))))</f>
        <v/>
      </c>
      <c r="L3944" s="183" t="str">
        <f>IF(B3944="","",IF('CLAIM FORM'!$M$7="",LIST!$A$77,IFERROR(VLOOKUP(B3944,'PHR (Project Hourly Rate)'!B:G,6,FALSE),LIST!$A$78)))</f>
        <v/>
      </c>
    </row>
    <row r="3945" spans="1:12" ht="36" customHeight="1">
      <c r="A3945" s="184">
        <v>3943</v>
      </c>
      <c r="B3945" s="46"/>
      <c r="C3945" s="47"/>
      <c r="D3945" s="48"/>
      <c r="E3945" s="49"/>
      <c r="F3945" s="49"/>
      <c r="G3945" s="41" t="str">
        <f>IF(C3945="","",VLOOKUP(WEEKDAY(C3945),LIST!$A$15:$B$21,2,FALSE))</f>
        <v/>
      </c>
      <c r="H3945" s="42" t="str">
        <f>IF(B3945="","",IF(L3945=LIST!$A$80,LIST!$A$78,IF(L3945=LIST!$A$81,LIST!$A$78,IF(L3945=LIST!$A$82,LIST!$A$78,IF(IFERROR(VLOOKUP(B3945,'PHR (Project Hourly Rate)'!B:G,6,FALSE),LIST!$A$78)=0,LIST!$A$79,L3945)))))</f>
        <v/>
      </c>
      <c r="I3945" s="42" t="str">
        <f>IF(B3945="","",IF(L3945=LIST!$A$75,"",IF(K3945=LIST!$A$76,LIST!$A$76,IF(L3945=LIST!$A$77,"",IF(L3945=LIST!$A$78,"",IF(L3945=LIST!$A$80,"",IF(L3945=LIST!$A$72,"",IF(L3945=LIST!$A$73,"",IF(L3945=LIST!$A$81,"",IF(L3945=LIST!$A$82,"",IF(L3945=LIST!$A$79,"",IF(K3945=LIST!$A$75,LIST!$A$75,ROUND(J3945*L3945,2)))))))))))))</f>
        <v/>
      </c>
      <c r="J3945" s="43">
        <f>IF(D3945="",0,IF(K3945=LIST!$A$75,0,IF(K3945=LIST!$A$76,0,IF(K3945=LIST!$A$77,0,IF(K3945=LIST!$A$78,0,(MIN(D3945,8)-K3945))))))</f>
        <v>0</v>
      </c>
      <c r="K3945" s="185" t="str">
        <f>IF(D3945="","",IF('CLAIM FORM'!$M$7="",0,IF(L3945=LIST!$A$78,0,IF('CLAIM FORM'!$M$7="R&amp;D",0,IF(E3945="",LIST!$A$75,IF(F3945=LIST!$F$30,0,IFERROR(((VLOOKUP(E3945,'TRAINING CODE'!B:D,3,FALSE)*MIN(D3945,8))),LIST!$A$76)))))))</f>
        <v/>
      </c>
      <c r="L3945" s="183" t="str">
        <f>IF(B3945="","",IF('CLAIM FORM'!$M$7="",LIST!$A$77,IFERROR(VLOOKUP(B3945,'PHR (Project Hourly Rate)'!B:G,6,FALSE),LIST!$A$78)))</f>
        <v/>
      </c>
    </row>
    <row r="3946" spans="1:12" ht="36" customHeight="1">
      <c r="A3946" s="184">
        <v>3944</v>
      </c>
      <c r="B3946" s="46"/>
      <c r="C3946" s="47"/>
      <c r="D3946" s="48"/>
      <c r="E3946" s="49"/>
      <c r="F3946" s="49"/>
      <c r="G3946" s="41" t="str">
        <f>IF(C3946="","",VLOOKUP(WEEKDAY(C3946),LIST!$A$15:$B$21,2,FALSE))</f>
        <v/>
      </c>
      <c r="H3946" s="42" t="str">
        <f>IF(B3946="","",IF(L3946=LIST!$A$80,LIST!$A$78,IF(L3946=LIST!$A$81,LIST!$A$78,IF(L3946=LIST!$A$82,LIST!$A$78,IF(IFERROR(VLOOKUP(B3946,'PHR (Project Hourly Rate)'!B:G,6,FALSE),LIST!$A$78)=0,LIST!$A$79,L3946)))))</f>
        <v/>
      </c>
      <c r="I3946" s="42" t="str">
        <f>IF(B3946="","",IF(L3946=LIST!$A$75,"",IF(K3946=LIST!$A$76,LIST!$A$76,IF(L3946=LIST!$A$77,"",IF(L3946=LIST!$A$78,"",IF(L3946=LIST!$A$80,"",IF(L3946=LIST!$A$72,"",IF(L3946=LIST!$A$73,"",IF(L3946=LIST!$A$81,"",IF(L3946=LIST!$A$82,"",IF(L3946=LIST!$A$79,"",IF(K3946=LIST!$A$75,LIST!$A$75,ROUND(J3946*L3946,2)))))))))))))</f>
        <v/>
      </c>
      <c r="J3946" s="43">
        <f>IF(D3946="",0,IF(K3946=LIST!$A$75,0,IF(K3946=LIST!$A$76,0,IF(K3946=LIST!$A$77,0,IF(K3946=LIST!$A$78,0,(MIN(D3946,8)-K3946))))))</f>
        <v>0</v>
      </c>
      <c r="K3946" s="185" t="str">
        <f>IF(D3946="","",IF('CLAIM FORM'!$M$7="",0,IF(L3946=LIST!$A$78,0,IF('CLAIM FORM'!$M$7="R&amp;D",0,IF(E3946="",LIST!$A$75,IF(F3946=LIST!$F$30,0,IFERROR(((VLOOKUP(E3946,'TRAINING CODE'!B:D,3,FALSE)*MIN(D3946,8))),LIST!$A$76)))))))</f>
        <v/>
      </c>
      <c r="L3946" s="183" t="str">
        <f>IF(B3946="","",IF('CLAIM FORM'!$M$7="",LIST!$A$77,IFERROR(VLOOKUP(B3946,'PHR (Project Hourly Rate)'!B:G,6,FALSE),LIST!$A$78)))</f>
        <v/>
      </c>
    </row>
    <row r="3947" spans="1:12" ht="36" customHeight="1">
      <c r="A3947" s="184">
        <v>3945</v>
      </c>
      <c r="B3947" s="46"/>
      <c r="C3947" s="47"/>
      <c r="D3947" s="48"/>
      <c r="E3947" s="49"/>
      <c r="F3947" s="49"/>
      <c r="G3947" s="41" t="str">
        <f>IF(C3947="","",VLOOKUP(WEEKDAY(C3947),LIST!$A$15:$B$21,2,FALSE))</f>
        <v/>
      </c>
      <c r="H3947" s="42" t="str">
        <f>IF(B3947="","",IF(L3947=LIST!$A$80,LIST!$A$78,IF(L3947=LIST!$A$81,LIST!$A$78,IF(L3947=LIST!$A$82,LIST!$A$78,IF(IFERROR(VLOOKUP(B3947,'PHR (Project Hourly Rate)'!B:G,6,FALSE),LIST!$A$78)=0,LIST!$A$79,L3947)))))</f>
        <v/>
      </c>
      <c r="I3947" s="42" t="str">
        <f>IF(B3947="","",IF(L3947=LIST!$A$75,"",IF(K3947=LIST!$A$76,LIST!$A$76,IF(L3947=LIST!$A$77,"",IF(L3947=LIST!$A$78,"",IF(L3947=LIST!$A$80,"",IF(L3947=LIST!$A$72,"",IF(L3947=LIST!$A$73,"",IF(L3947=LIST!$A$81,"",IF(L3947=LIST!$A$82,"",IF(L3947=LIST!$A$79,"",IF(K3947=LIST!$A$75,LIST!$A$75,ROUND(J3947*L3947,2)))))))))))))</f>
        <v/>
      </c>
      <c r="J3947" s="43">
        <f>IF(D3947="",0,IF(K3947=LIST!$A$75,0,IF(K3947=LIST!$A$76,0,IF(K3947=LIST!$A$77,0,IF(K3947=LIST!$A$78,0,(MIN(D3947,8)-K3947))))))</f>
        <v>0</v>
      </c>
      <c r="K3947" s="185" t="str">
        <f>IF(D3947="","",IF('CLAIM FORM'!$M$7="",0,IF(L3947=LIST!$A$78,0,IF('CLAIM FORM'!$M$7="R&amp;D",0,IF(E3947="",LIST!$A$75,IF(F3947=LIST!$F$30,0,IFERROR(((VLOOKUP(E3947,'TRAINING CODE'!B:D,3,FALSE)*MIN(D3947,8))),LIST!$A$76)))))))</f>
        <v/>
      </c>
      <c r="L3947" s="183" t="str">
        <f>IF(B3947="","",IF('CLAIM FORM'!$M$7="",LIST!$A$77,IFERROR(VLOOKUP(B3947,'PHR (Project Hourly Rate)'!B:G,6,FALSE),LIST!$A$78)))</f>
        <v/>
      </c>
    </row>
    <row r="3948" spans="1:12" ht="36" customHeight="1">
      <c r="A3948" s="184">
        <v>3946</v>
      </c>
      <c r="B3948" s="46"/>
      <c r="C3948" s="47"/>
      <c r="D3948" s="48"/>
      <c r="E3948" s="49"/>
      <c r="F3948" s="49"/>
      <c r="G3948" s="41" t="str">
        <f>IF(C3948="","",VLOOKUP(WEEKDAY(C3948),LIST!$A$15:$B$21,2,FALSE))</f>
        <v/>
      </c>
      <c r="H3948" s="42" t="str">
        <f>IF(B3948="","",IF(L3948=LIST!$A$80,LIST!$A$78,IF(L3948=LIST!$A$81,LIST!$A$78,IF(L3948=LIST!$A$82,LIST!$A$78,IF(IFERROR(VLOOKUP(B3948,'PHR (Project Hourly Rate)'!B:G,6,FALSE),LIST!$A$78)=0,LIST!$A$79,L3948)))))</f>
        <v/>
      </c>
      <c r="I3948" s="42" t="str">
        <f>IF(B3948="","",IF(L3948=LIST!$A$75,"",IF(K3948=LIST!$A$76,LIST!$A$76,IF(L3948=LIST!$A$77,"",IF(L3948=LIST!$A$78,"",IF(L3948=LIST!$A$80,"",IF(L3948=LIST!$A$72,"",IF(L3948=LIST!$A$73,"",IF(L3948=LIST!$A$81,"",IF(L3948=LIST!$A$82,"",IF(L3948=LIST!$A$79,"",IF(K3948=LIST!$A$75,LIST!$A$75,ROUND(J3948*L3948,2)))))))))))))</f>
        <v/>
      </c>
      <c r="J3948" s="43">
        <f>IF(D3948="",0,IF(K3948=LIST!$A$75,0,IF(K3948=LIST!$A$76,0,IF(K3948=LIST!$A$77,0,IF(K3948=LIST!$A$78,0,(MIN(D3948,8)-K3948))))))</f>
        <v>0</v>
      </c>
      <c r="K3948" s="185" t="str">
        <f>IF(D3948="","",IF('CLAIM FORM'!$M$7="",0,IF(L3948=LIST!$A$78,0,IF('CLAIM FORM'!$M$7="R&amp;D",0,IF(E3948="",LIST!$A$75,IF(F3948=LIST!$F$30,0,IFERROR(((VLOOKUP(E3948,'TRAINING CODE'!B:D,3,FALSE)*MIN(D3948,8))),LIST!$A$76)))))))</f>
        <v/>
      </c>
      <c r="L3948" s="183" t="str">
        <f>IF(B3948="","",IF('CLAIM FORM'!$M$7="",LIST!$A$77,IFERROR(VLOOKUP(B3948,'PHR (Project Hourly Rate)'!B:G,6,FALSE),LIST!$A$78)))</f>
        <v/>
      </c>
    </row>
    <row r="3949" spans="1:12" ht="36" customHeight="1">
      <c r="A3949" s="184">
        <v>3947</v>
      </c>
      <c r="B3949" s="46"/>
      <c r="C3949" s="47"/>
      <c r="D3949" s="48"/>
      <c r="E3949" s="49"/>
      <c r="F3949" s="49"/>
      <c r="G3949" s="41" t="str">
        <f>IF(C3949="","",VLOOKUP(WEEKDAY(C3949),LIST!$A$15:$B$21,2,FALSE))</f>
        <v/>
      </c>
      <c r="H3949" s="42" t="str">
        <f>IF(B3949="","",IF(L3949=LIST!$A$80,LIST!$A$78,IF(L3949=LIST!$A$81,LIST!$A$78,IF(L3949=LIST!$A$82,LIST!$A$78,IF(IFERROR(VLOOKUP(B3949,'PHR (Project Hourly Rate)'!B:G,6,FALSE),LIST!$A$78)=0,LIST!$A$79,L3949)))))</f>
        <v/>
      </c>
      <c r="I3949" s="42" t="str">
        <f>IF(B3949="","",IF(L3949=LIST!$A$75,"",IF(K3949=LIST!$A$76,LIST!$A$76,IF(L3949=LIST!$A$77,"",IF(L3949=LIST!$A$78,"",IF(L3949=LIST!$A$80,"",IF(L3949=LIST!$A$72,"",IF(L3949=LIST!$A$73,"",IF(L3949=LIST!$A$81,"",IF(L3949=LIST!$A$82,"",IF(L3949=LIST!$A$79,"",IF(K3949=LIST!$A$75,LIST!$A$75,ROUND(J3949*L3949,2)))))))))))))</f>
        <v/>
      </c>
      <c r="J3949" s="43">
        <f>IF(D3949="",0,IF(K3949=LIST!$A$75,0,IF(K3949=LIST!$A$76,0,IF(K3949=LIST!$A$77,0,IF(K3949=LIST!$A$78,0,(MIN(D3949,8)-K3949))))))</f>
        <v>0</v>
      </c>
      <c r="K3949" s="185" t="str">
        <f>IF(D3949="","",IF('CLAIM FORM'!$M$7="",0,IF(L3949=LIST!$A$78,0,IF('CLAIM FORM'!$M$7="R&amp;D",0,IF(E3949="",LIST!$A$75,IF(F3949=LIST!$F$30,0,IFERROR(((VLOOKUP(E3949,'TRAINING CODE'!B:D,3,FALSE)*MIN(D3949,8))),LIST!$A$76)))))))</f>
        <v/>
      </c>
      <c r="L3949" s="183" t="str">
        <f>IF(B3949="","",IF('CLAIM FORM'!$M$7="",LIST!$A$77,IFERROR(VLOOKUP(B3949,'PHR (Project Hourly Rate)'!B:G,6,FALSE),LIST!$A$78)))</f>
        <v/>
      </c>
    </row>
    <row r="3950" spans="1:12" ht="36" customHeight="1">
      <c r="A3950" s="184">
        <v>3948</v>
      </c>
      <c r="B3950" s="46"/>
      <c r="C3950" s="47"/>
      <c r="D3950" s="48"/>
      <c r="E3950" s="49"/>
      <c r="F3950" s="49"/>
      <c r="G3950" s="41" t="str">
        <f>IF(C3950="","",VLOOKUP(WEEKDAY(C3950),LIST!$A$15:$B$21,2,FALSE))</f>
        <v/>
      </c>
      <c r="H3950" s="42" t="str">
        <f>IF(B3950="","",IF(L3950=LIST!$A$80,LIST!$A$78,IF(L3950=LIST!$A$81,LIST!$A$78,IF(L3950=LIST!$A$82,LIST!$A$78,IF(IFERROR(VLOOKUP(B3950,'PHR (Project Hourly Rate)'!B:G,6,FALSE),LIST!$A$78)=0,LIST!$A$79,L3950)))))</f>
        <v/>
      </c>
      <c r="I3950" s="42" t="str">
        <f>IF(B3950="","",IF(L3950=LIST!$A$75,"",IF(K3950=LIST!$A$76,LIST!$A$76,IF(L3950=LIST!$A$77,"",IF(L3950=LIST!$A$78,"",IF(L3950=LIST!$A$80,"",IF(L3950=LIST!$A$72,"",IF(L3950=LIST!$A$73,"",IF(L3950=LIST!$A$81,"",IF(L3950=LIST!$A$82,"",IF(L3950=LIST!$A$79,"",IF(K3950=LIST!$A$75,LIST!$A$75,ROUND(J3950*L3950,2)))))))))))))</f>
        <v/>
      </c>
      <c r="J3950" s="43">
        <f>IF(D3950="",0,IF(K3950=LIST!$A$75,0,IF(K3950=LIST!$A$76,0,IF(K3950=LIST!$A$77,0,IF(K3950=LIST!$A$78,0,(MIN(D3950,8)-K3950))))))</f>
        <v>0</v>
      </c>
      <c r="K3950" s="185" t="str">
        <f>IF(D3950="","",IF('CLAIM FORM'!$M$7="",0,IF(L3950=LIST!$A$78,0,IF('CLAIM FORM'!$M$7="R&amp;D",0,IF(E3950="",LIST!$A$75,IF(F3950=LIST!$F$30,0,IFERROR(((VLOOKUP(E3950,'TRAINING CODE'!B:D,3,FALSE)*MIN(D3950,8))),LIST!$A$76)))))))</f>
        <v/>
      </c>
      <c r="L3950" s="183" t="str">
        <f>IF(B3950="","",IF('CLAIM FORM'!$M$7="",LIST!$A$77,IFERROR(VLOOKUP(B3950,'PHR (Project Hourly Rate)'!B:G,6,FALSE),LIST!$A$78)))</f>
        <v/>
      </c>
    </row>
    <row r="3951" spans="1:12" ht="36" customHeight="1">
      <c r="A3951" s="184">
        <v>3949</v>
      </c>
      <c r="B3951" s="46"/>
      <c r="C3951" s="47"/>
      <c r="D3951" s="48"/>
      <c r="E3951" s="49"/>
      <c r="F3951" s="49"/>
      <c r="G3951" s="41" t="str">
        <f>IF(C3951="","",VLOOKUP(WEEKDAY(C3951),LIST!$A$15:$B$21,2,FALSE))</f>
        <v/>
      </c>
      <c r="H3951" s="42" t="str">
        <f>IF(B3951="","",IF(L3951=LIST!$A$80,LIST!$A$78,IF(L3951=LIST!$A$81,LIST!$A$78,IF(L3951=LIST!$A$82,LIST!$A$78,IF(IFERROR(VLOOKUP(B3951,'PHR (Project Hourly Rate)'!B:G,6,FALSE),LIST!$A$78)=0,LIST!$A$79,L3951)))))</f>
        <v/>
      </c>
      <c r="I3951" s="42" t="str">
        <f>IF(B3951="","",IF(L3951=LIST!$A$75,"",IF(K3951=LIST!$A$76,LIST!$A$76,IF(L3951=LIST!$A$77,"",IF(L3951=LIST!$A$78,"",IF(L3951=LIST!$A$80,"",IF(L3951=LIST!$A$72,"",IF(L3951=LIST!$A$73,"",IF(L3951=LIST!$A$81,"",IF(L3951=LIST!$A$82,"",IF(L3951=LIST!$A$79,"",IF(K3951=LIST!$A$75,LIST!$A$75,ROUND(J3951*L3951,2)))))))))))))</f>
        <v/>
      </c>
      <c r="J3951" s="43">
        <f>IF(D3951="",0,IF(K3951=LIST!$A$75,0,IF(K3951=LIST!$A$76,0,IF(K3951=LIST!$A$77,0,IF(K3951=LIST!$A$78,0,(MIN(D3951,8)-K3951))))))</f>
        <v>0</v>
      </c>
      <c r="K3951" s="185" t="str">
        <f>IF(D3951="","",IF('CLAIM FORM'!$M$7="",0,IF(L3951=LIST!$A$78,0,IF('CLAIM FORM'!$M$7="R&amp;D",0,IF(E3951="",LIST!$A$75,IF(F3951=LIST!$F$30,0,IFERROR(((VLOOKUP(E3951,'TRAINING CODE'!B:D,3,FALSE)*MIN(D3951,8))),LIST!$A$76)))))))</f>
        <v/>
      </c>
      <c r="L3951" s="183" t="str">
        <f>IF(B3951="","",IF('CLAIM FORM'!$M$7="",LIST!$A$77,IFERROR(VLOOKUP(B3951,'PHR (Project Hourly Rate)'!B:G,6,FALSE),LIST!$A$78)))</f>
        <v/>
      </c>
    </row>
    <row r="3952" spans="1:12" ht="36" customHeight="1">
      <c r="A3952" s="184">
        <v>3950</v>
      </c>
      <c r="B3952" s="46"/>
      <c r="C3952" s="47"/>
      <c r="D3952" s="48"/>
      <c r="E3952" s="49"/>
      <c r="F3952" s="49"/>
      <c r="G3952" s="41" t="str">
        <f>IF(C3952="","",VLOOKUP(WEEKDAY(C3952),LIST!$A$15:$B$21,2,FALSE))</f>
        <v/>
      </c>
      <c r="H3952" s="42" t="str">
        <f>IF(B3952="","",IF(L3952=LIST!$A$80,LIST!$A$78,IF(L3952=LIST!$A$81,LIST!$A$78,IF(L3952=LIST!$A$82,LIST!$A$78,IF(IFERROR(VLOOKUP(B3952,'PHR (Project Hourly Rate)'!B:G,6,FALSE),LIST!$A$78)=0,LIST!$A$79,L3952)))))</f>
        <v/>
      </c>
      <c r="I3952" s="42" t="str">
        <f>IF(B3952="","",IF(L3952=LIST!$A$75,"",IF(K3952=LIST!$A$76,LIST!$A$76,IF(L3952=LIST!$A$77,"",IF(L3952=LIST!$A$78,"",IF(L3952=LIST!$A$80,"",IF(L3952=LIST!$A$72,"",IF(L3952=LIST!$A$73,"",IF(L3952=LIST!$A$81,"",IF(L3952=LIST!$A$82,"",IF(L3952=LIST!$A$79,"",IF(K3952=LIST!$A$75,LIST!$A$75,ROUND(J3952*L3952,2)))))))))))))</f>
        <v/>
      </c>
      <c r="J3952" s="43">
        <f>IF(D3952="",0,IF(K3952=LIST!$A$75,0,IF(K3952=LIST!$A$76,0,IF(K3952=LIST!$A$77,0,IF(K3952=LIST!$A$78,0,(MIN(D3952,8)-K3952))))))</f>
        <v>0</v>
      </c>
      <c r="K3952" s="185" t="str">
        <f>IF(D3952="","",IF('CLAIM FORM'!$M$7="",0,IF(L3952=LIST!$A$78,0,IF('CLAIM FORM'!$M$7="R&amp;D",0,IF(E3952="",LIST!$A$75,IF(F3952=LIST!$F$30,0,IFERROR(((VLOOKUP(E3952,'TRAINING CODE'!B:D,3,FALSE)*MIN(D3952,8))),LIST!$A$76)))))))</f>
        <v/>
      </c>
      <c r="L3952" s="183" t="str">
        <f>IF(B3952="","",IF('CLAIM FORM'!$M$7="",LIST!$A$77,IFERROR(VLOOKUP(B3952,'PHR (Project Hourly Rate)'!B:G,6,FALSE),LIST!$A$78)))</f>
        <v/>
      </c>
    </row>
    <row r="3953" spans="1:12" ht="36" customHeight="1">
      <c r="A3953" s="184">
        <v>3951</v>
      </c>
      <c r="B3953" s="46"/>
      <c r="C3953" s="47"/>
      <c r="D3953" s="48"/>
      <c r="E3953" s="49"/>
      <c r="F3953" s="49"/>
      <c r="G3953" s="41" t="str">
        <f>IF(C3953="","",VLOOKUP(WEEKDAY(C3953),LIST!$A$15:$B$21,2,FALSE))</f>
        <v/>
      </c>
      <c r="H3953" s="42" t="str">
        <f>IF(B3953="","",IF(L3953=LIST!$A$80,LIST!$A$78,IF(L3953=LIST!$A$81,LIST!$A$78,IF(L3953=LIST!$A$82,LIST!$A$78,IF(IFERROR(VLOOKUP(B3953,'PHR (Project Hourly Rate)'!B:G,6,FALSE),LIST!$A$78)=0,LIST!$A$79,L3953)))))</f>
        <v/>
      </c>
      <c r="I3953" s="42" t="str">
        <f>IF(B3953="","",IF(L3953=LIST!$A$75,"",IF(K3953=LIST!$A$76,LIST!$A$76,IF(L3953=LIST!$A$77,"",IF(L3953=LIST!$A$78,"",IF(L3953=LIST!$A$80,"",IF(L3953=LIST!$A$72,"",IF(L3953=LIST!$A$73,"",IF(L3953=LIST!$A$81,"",IF(L3953=LIST!$A$82,"",IF(L3953=LIST!$A$79,"",IF(K3953=LIST!$A$75,LIST!$A$75,ROUND(J3953*L3953,2)))))))))))))</f>
        <v/>
      </c>
      <c r="J3953" s="43">
        <f>IF(D3953="",0,IF(K3953=LIST!$A$75,0,IF(K3953=LIST!$A$76,0,IF(K3953=LIST!$A$77,0,IF(K3953=LIST!$A$78,0,(MIN(D3953,8)-K3953))))))</f>
        <v>0</v>
      </c>
      <c r="K3953" s="185" t="str">
        <f>IF(D3953="","",IF('CLAIM FORM'!$M$7="",0,IF(L3953=LIST!$A$78,0,IF('CLAIM FORM'!$M$7="R&amp;D",0,IF(E3953="",LIST!$A$75,IF(F3953=LIST!$F$30,0,IFERROR(((VLOOKUP(E3953,'TRAINING CODE'!B:D,3,FALSE)*MIN(D3953,8))),LIST!$A$76)))))))</f>
        <v/>
      </c>
      <c r="L3953" s="183" t="str">
        <f>IF(B3953="","",IF('CLAIM FORM'!$M$7="",LIST!$A$77,IFERROR(VLOOKUP(B3953,'PHR (Project Hourly Rate)'!B:G,6,FALSE),LIST!$A$78)))</f>
        <v/>
      </c>
    </row>
    <row r="3954" spans="1:12" ht="36" customHeight="1">
      <c r="A3954" s="184">
        <v>3952</v>
      </c>
      <c r="B3954" s="46"/>
      <c r="C3954" s="47"/>
      <c r="D3954" s="48"/>
      <c r="E3954" s="49"/>
      <c r="F3954" s="49"/>
      <c r="G3954" s="41" t="str">
        <f>IF(C3954="","",VLOOKUP(WEEKDAY(C3954),LIST!$A$15:$B$21,2,FALSE))</f>
        <v/>
      </c>
      <c r="H3954" s="42" t="str">
        <f>IF(B3954="","",IF(L3954=LIST!$A$80,LIST!$A$78,IF(L3954=LIST!$A$81,LIST!$A$78,IF(L3954=LIST!$A$82,LIST!$A$78,IF(IFERROR(VLOOKUP(B3954,'PHR (Project Hourly Rate)'!B:G,6,FALSE),LIST!$A$78)=0,LIST!$A$79,L3954)))))</f>
        <v/>
      </c>
      <c r="I3954" s="42" t="str">
        <f>IF(B3954="","",IF(L3954=LIST!$A$75,"",IF(K3954=LIST!$A$76,LIST!$A$76,IF(L3954=LIST!$A$77,"",IF(L3954=LIST!$A$78,"",IF(L3954=LIST!$A$80,"",IF(L3954=LIST!$A$72,"",IF(L3954=LIST!$A$73,"",IF(L3954=LIST!$A$81,"",IF(L3954=LIST!$A$82,"",IF(L3954=LIST!$A$79,"",IF(K3954=LIST!$A$75,LIST!$A$75,ROUND(J3954*L3954,2)))))))))))))</f>
        <v/>
      </c>
      <c r="J3954" s="43">
        <f>IF(D3954="",0,IF(K3954=LIST!$A$75,0,IF(K3954=LIST!$A$76,0,IF(K3954=LIST!$A$77,0,IF(K3954=LIST!$A$78,0,(MIN(D3954,8)-K3954))))))</f>
        <v>0</v>
      </c>
      <c r="K3954" s="185" t="str">
        <f>IF(D3954="","",IF('CLAIM FORM'!$M$7="",0,IF(L3954=LIST!$A$78,0,IF('CLAIM FORM'!$M$7="R&amp;D",0,IF(E3954="",LIST!$A$75,IF(F3954=LIST!$F$30,0,IFERROR(((VLOOKUP(E3954,'TRAINING CODE'!B:D,3,FALSE)*MIN(D3954,8))),LIST!$A$76)))))))</f>
        <v/>
      </c>
      <c r="L3954" s="183" t="str">
        <f>IF(B3954="","",IF('CLAIM FORM'!$M$7="",LIST!$A$77,IFERROR(VLOOKUP(B3954,'PHR (Project Hourly Rate)'!B:G,6,FALSE),LIST!$A$78)))</f>
        <v/>
      </c>
    </row>
    <row r="3955" spans="1:12" ht="36" customHeight="1">
      <c r="A3955" s="184">
        <v>3953</v>
      </c>
      <c r="B3955" s="46"/>
      <c r="C3955" s="47"/>
      <c r="D3955" s="48"/>
      <c r="E3955" s="49"/>
      <c r="F3955" s="49"/>
      <c r="G3955" s="41" t="str">
        <f>IF(C3955="","",VLOOKUP(WEEKDAY(C3955),LIST!$A$15:$B$21,2,FALSE))</f>
        <v/>
      </c>
      <c r="H3955" s="42" t="str">
        <f>IF(B3955="","",IF(L3955=LIST!$A$80,LIST!$A$78,IF(L3955=LIST!$A$81,LIST!$A$78,IF(L3955=LIST!$A$82,LIST!$A$78,IF(IFERROR(VLOOKUP(B3955,'PHR (Project Hourly Rate)'!B:G,6,FALSE),LIST!$A$78)=0,LIST!$A$79,L3955)))))</f>
        <v/>
      </c>
      <c r="I3955" s="42" t="str">
        <f>IF(B3955="","",IF(L3955=LIST!$A$75,"",IF(K3955=LIST!$A$76,LIST!$A$76,IF(L3955=LIST!$A$77,"",IF(L3955=LIST!$A$78,"",IF(L3955=LIST!$A$80,"",IF(L3955=LIST!$A$72,"",IF(L3955=LIST!$A$73,"",IF(L3955=LIST!$A$81,"",IF(L3955=LIST!$A$82,"",IF(L3955=LIST!$A$79,"",IF(K3955=LIST!$A$75,LIST!$A$75,ROUND(J3955*L3955,2)))))))))))))</f>
        <v/>
      </c>
      <c r="J3955" s="43">
        <f>IF(D3955="",0,IF(K3955=LIST!$A$75,0,IF(K3955=LIST!$A$76,0,IF(K3955=LIST!$A$77,0,IF(K3955=LIST!$A$78,0,(MIN(D3955,8)-K3955))))))</f>
        <v>0</v>
      </c>
      <c r="K3955" s="185" t="str">
        <f>IF(D3955="","",IF('CLAIM FORM'!$M$7="",0,IF(L3955=LIST!$A$78,0,IF('CLAIM FORM'!$M$7="R&amp;D",0,IF(E3955="",LIST!$A$75,IF(F3955=LIST!$F$30,0,IFERROR(((VLOOKUP(E3955,'TRAINING CODE'!B:D,3,FALSE)*MIN(D3955,8))),LIST!$A$76)))))))</f>
        <v/>
      </c>
      <c r="L3955" s="183" t="str">
        <f>IF(B3955="","",IF('CLAIM FORM'!$M$7="",LIST!$A$77,IFERROR(VLOOKUP(B3955,'PHR (Project Hourly Rate)'!B:G,6,FALSE),LIST!$A$78)))</f>
        <v/>
      </c>
    </row>
    <row r="3956" spans="1:12" ht="36" customHeight="1">
      <c r="A3956" s="184">
        <v>3954</v>
      </c>
      <c r="B3956" s="46"/>
      <c r="C3956" s="47"/>
      <c r="D3956" s="48"/>
      <c r="E3956" s="49"/>
      <c r="F3956" s="49"/>
      <c r="G3956" s="41" t="str">
        <f>IF(C3956="","",VLOOKUP(WEEKDAY(C3956),LIST!$A$15:$B$21,2,FALSE))</f>
        <v/>
      </c>
      <c r="H3956" s="42" t="str">
        <f>IF(B3956="","",IF(L3956=LIST!$A$80,LIST!$A$78,IF(L3956=LIST!$A$81,LIST!$A$78,IF(L3956=LIST!$A$82,LIST!$A$78,IF(IFERROR(VLOOKUP(B3956,'PHR (Project Hourly Rate)'!B:G,6,FALSE),LIST!$A$78)=0,LIST!$A$79,L3956)))))</f>
        <v/>
      </c>
      <c r="I3956" s="42" t="str">
        <f>IF(B3956="","",IF(L3956=LIST!$A$75,"",IF(K3956=LIST!$A$76,LIST!$A$76,IF(L3956=LIST!$A$77,"",IF(L3956=LIST!$A$78,"",IF(L3956=LIST!$A$80,"",IF(L3956=LIST!$A$72,"",IF(L3956=LIST!$A$73,"",IF(L3956=LIST!$A$81,"",IF(L3956=LIST!$A$82,"",IF(L3956=LIST!$A$79,"",IF(K3956=LIST!$A$75,LIST!$A$75,ROUND(J3956*L3956,2)))))))))))))</f>
        <v/>
      </c>
      <c r="J3956" s="43">
        <f>IF(D3956="",0,IF(K3956=LIST!$A$75,0,IF(K3956=LIST!$A$76,0,IF(K3956=LIST!$A$77,0,IF(K3956=LIST!$A$78,0,(MIN(D3956,8)-K3956))))))</f>
        <v>0</v>
      </c>
      <c r="K3956" s="185" t="str">
        <f>IF(D3956="","",IF('CLAIM FORM'!$M$7="",0,IF(L3956=LIST!$A$78,0,IF('CLAIM FORM'!$M$7="R&amp;D",0,IF(E3956="",LIST!$A$75,IF(F3956=LIST!$F$30,0,IFERROR(((VLOOKUP(E3956,'TRAINING CODE'!B:D,3,FALSE)*MIN(D3956,8))),LIST!$A$76)))))))</f>
        <v/>
      </c>
      <c r="L3956" s="183" t="str">
        <f>IF(B3956="","",IF('CLAIM FORM'!$M$7="",LIST!$A$77,IFERROR(VLOOKUP(B3956,'PHR (Project Hourly Rate)'!B:G,6,FALSE),LIST!$A$78)))</f>
        <v/>
      </c>
    </row>
    <row r="3957" spans="1:12" ht="36" customHeight="1">
      <c r="A3957" s="184">
        <v>3955</v>
      </c>
      <c r="B3957" s="46"/>
      <c r="C3957" s="47"/>
      <c r="D3957" s="48"/>
      <c r="E3957" s="49"/>
      <c r="F3957" s="49"/>
      <c r="G3957" s="41" t="str">
        <f>IF(C3957="","",VLOOKUP(WEEKDAY(C3957),LIST!$A$15:$B$21,2,FALSE))</f>
        <v/>
      </c>
      <c r="H3957" s="42" t="str">
        <f>IF(B3957="","",IF(L3957=LIST!$A$80,LIST!$A$78,IF(L3957=LIST!$A$81,LIST!$A$78,IF(L3957=LIST!$A$82,LIST!$A$78,IF(IFERROR(VLOOKUP(B3957,'PHR (Project Hourly Rate)'!B:G,6,FALSE),LIST!$A$78)=0,LIST!$A$79,L3957)))))</f>
        <v/>
      </c>
      <c r="I3957" s="42" t="str">
        <f>IF(B3957="","",IF(L3957=LIST!$A$75,"",IF(K3957=LIST!$A$76,LIST!$A$76,IF(L3957=LIST!$A$77,"",IF(L3957=LIST!$A$78,"",IF(L3957=LIST!$A$80,"",IF(L3957=LIST!$A$72,"",IF(L3957=LIST!$A$73,"",IF(L3957=LIST!$A$81,"",IF(L3957=LIST!$A$82,"",IF(L3957=LIST!$A$79,"",IF(K3957=LIST!$A$75,LIST!$A$75,ROUND(J3957*L3957,2)))))))))))))</f>
        <v/>
      </c>
      <c r="J3957" s="43">
        <f>IF(D3957="",0,IF(K3957=LIST!$A$75,0,IF(K3957=LIST!$A$76,0,IF(K3957=LIST!$A$77,0,IF(K3957=LIST!$A$78,0,(MIN(D3957,8)-K3957))))))</f>
        <v>0</v>
      </c>
      <c r="K3957" s="185" t="str">
        <f>IF(D3957="","",IF('CLAIM FORM'!$M$7="",0,IF(L3957=LIST!$A$78,0,IF('CLAIM FORM'!$M$7="R&amp;D",0,IF(E3957="",LIST!$A$75,IF(F3957=LIST!$F$30,0,IFERROR(((VLOOKUP(E3957,'TRAINING CODE'!B:D,3,FALSE)*MIN(D3957,8))),LIST!$A$76)))))))</f>
        <v/>
      </c>
      <c r="L3957" s="183" t="str">
        <f>IF(B3957="","",IF('CLAIM FORM'!$M$7="",LIST!$A$77,IFERROR(VLOOKUP(B3957,'PHR (Project Hourly Rate)'!B:G,6,FALSE),LIST!$A$78)))</f>
        <v/>
      </c>
    </row>
    <row r="3958" spans="1:12" ht="36" customHeight="1">
      <c r="A3958" s="184">
        <v>3956</v>
      </c>
      <c r="B3958" s="46"/>
      <c r="C3958" s="47"/>
      <c r="D3958" s="48"/>
      <c r="E3958" s="49"/>
      <c r="F3958" s="49"/>
      <c r="G3958" s="41" t="str">
        <f>IF(C3958="","",VLOOKUP(WEEKDAY(C3958),LIST!$A$15:$B$21,2,FALSE))</f>
        <v/>
      </c>
      <c r="H3958" s="42" t="str">
        <f>IF(B3958="","",IF(L3958=LIST!$A$80,LIST!$A$78,IF(L3958=LIST!$A$81,LIST!$A$78,IF(L3958=LIST!$A$82,LIST!$A$78,IF(IFERROR(VLOOKUP(B3958,'PHR (Project Hourly Rate)'!B:G,6,FALSE),LIST!$A$78)=0,LIST!$A$79,L3958)))))</f>
        <v/>
      </c>
      <c r="I3958" s="42" t="str">
        <f>IF(B3958="","",IF(L3958=LIST!$A$75,"",IF(K3958=LIST!$A$76,LIST!$A$76,IF(L3958=LIST!$A$77,"",IF(L3958=LIST!$A$78,"",IF(L3958=LIST!$A$80,"",IF(L3958=LIST!$A$72,"",IF(L3958=LIST!$A$73,"",IF(L3958=LIST!$A$81,"",IF(L3958=LIST!$A$82,"",IF(L3958=LIST!$A$79,"",IF(K3958=LIST!$A$75,LIST!$A$75,ROUND(J3958*L3958,2)))))))))))))</f>
        <v/>
      </c>
      <c r="J3958" s="43">
        <f>IF(D3958="",0,IF(K3958=LIST!$A$75,0,IF(K3958=LIST!$A$76,0,IF(K3958=LIST!$A$77,0,IF(K3958=LIST!$A$78,0,(MIN(D3958,8)-K3958))))))</f>
        <v>0</v>
      </c>
      <c r="K3958" s="185" t="str">
        <f>IF(D3958="","",IF('CLAIM FORM'!$M$7="",0,IF(L3958=LIST!$A$78,0,IF('CLAIM FORM'!$M$7="R&amp;D",0,IF(E3958="",LIST!$A$75,IF(F3958=LIST!$F$30,0,IFERROR(((VLOOKUP(E3958,'TRAINING CODE'!B:D,3,FALSE)*MIN(D3958,8))),LIST!$A$76)))))))</f>
        <v/>
      </c>
      <c r="L3958" s="183" t="str">
        <f>IF(B3958="","",IF('CLAIM FORM'!$M$7="",LIST!$A$77,IFERROR(VLOOKUP(B3958,'PHR (Project Hourly Rate)'!B:G,6,FALSE),LIST!$A$78)))</f>
        <v/>
      </c>
    </row>
    <row r="3959" spans="1:12" ht="36" customHeight="1">
      <c r="A3959" s="184">
        <v>3957</v>
      </c>
      <c r="B3959" s="46"/>
      <c r="C3959" s="47"/>
      <c r="D3959" s="48"/>
      <c r="E3959" s="49"/>
      <c r="F3959" s="49"/>
      <c r="G3959" s="41" t="str">
        <f>IF(C3959="","",VLOOKUP(WEEKDAY(C3959),LIST!$A$15:$B$21,2,FALSE))</f>
        <v/>
      </c>
      <c r="H3959" s="42" t="str">
        <f>IF(B3959="","",IF(L3959=LIST!$A$80,LIST!$A$78,IF(L3959=LIST!$A$81,LIST!$A$78,IF(L3959=LIST!$A$82,LIST!$A$78,IF(IFERROR(VLOOKUP(B3959,'PHR (Project Hourly Rate)'!B:G,6,FALSE),LIST!$A$78)=0,LIST!$A$79,L3959)))))</f>
        <v/>
      </c>
      <c r="I3959" s="42" t="str">
        <f>IF(B3959="","",IF(L3959=LIST!$A$75,"",IF(K3959=LIST!$A$76,LIST!$A$76,IF(L3959=LIST!$A$77,"",IF(L3959=LIST!$A$78,"",IF(L3959=LIST!$A$80,"",IF(L3959=LIST!$A$72,"",IF(L3959=LIST!$A$73,"",IF(L3959=LIST!$A$81,"",IF(L3959=LIST!$A$82,"",IF(L3959=LIST!$A$79,"",IF(K3959=LIST!$A$75,LIST!$A$75,ROUND(J3959*L3959,2)))))))))))))</f>
        <v/>
      </c>
      <c r="J3959" s="43">
        <f>IF(D3959="",0,IF(K3959=LIST!$A$75,0,IF(K3959=LIST!$A$76,0,IF(K3959=LIST!$A$77,0,IF(K3959=LIST!$A$78,0,(MIN(D3959,8)-K3959))))))</f>
        <v>0</v>
      </c>
      <c r="K3959" s="185" t="str">
        <f>IF(D3959="","",IF('CLAIM FORM'!$M$7="",0,IF(L3959=LIST!$A$78,0,IF('CLAIM FORM'!$M$7="R&amp;D",0,IF(E3959="",LIST!$A$75,IF(F3959=LIST!$F$30,0,IFERROR(((VLOOKUP(E3959,'TRAINING CODE'!B:D,3,FALSE)*MIN(D3959,8))),LIST!$A$76)))))))</f>
        <v/>
      </c>
      <c r="L3959" s="183" t="str">
        <f>IF(B3959="","",IF('CLAIM FORM'!$M$7="",LIST!$A$77,IFERROR(VLOOKUP(B3959,'PHR (Project Hourly Rate)'!B:G,6,FALSE),LIST!$A$78)))</f>
        <v/>
      </c>
    </row>
    <row r="3960" spans="1:12" ht="36" customHeight="1">
      <c r="A3960" s="184">
        <v>3958</v>
      </c>
      <c r="B3960" s="46"/>
      <c r="C3960" s="47"/>
      <c r="D3960" s="48"/>
      <c r="E3960" s="49"/>
      <c r="F3960" s="49"/>
      <c r="G3960" s="41" t="str">
        <f>IF(C3960="","",VLOOKUP(WEEKDAY(C3960),LIST!$A$15:$B$21,2,FALSE))</f>
        <v/>
      </c>
      <c r="H3960" s="42" t="str">
        <f>IF(B3960="","",IF(L3960=LIST!$A$80,LIST!$A$78,IF(L3960=LIST!$A$81,LIST!$A$78,IF(L3960=LIST!$A$82,LIST!$A$78,IF(IFERROR(VLOOKUP(B3960,'PHR (Project Hourly Rate)'!B:G,6,FALSE),LIST!$A$78)=0,LIST!$A$79,L3960)))))</f>
        <v/>
      </c>
      <c r="I3960" s="42" t="str">
        <f>IF(B3960="","",IF(L3960=LIST!$A$75,"",IF(K3960=LIST!$A$76,LIST!$A$76,IF(L3960=LIST!$A$77,"",IF(L3960=LIST!$A$78,"",IF(L3960=LIST!$A$80,"",IF(L3960=LIST!$A$72,"",IF(L3960=LIST!$A$73,"",IF(L3960=LIST!$A$81,"",IF(L3960=LIST!$A$82,"",IF(L3960=LIST!$A$79,"",IF(K3960=LIST!$A$75,LIST!$A$75,ROUND(J3960*L3960,2)))))))))))))</f>
        <v/>
      </c>
      <c r="J3960" s="43">
        <f>IF(D3960="",0,IF(K3960=LIST!$A$75,0,IF(K3960=LIST!$A$76,0,IF(K3960=LIST!$A$77,0,IF(K3960=LIST!$A$78,0,(MIN(D3960,8)-K3960))))))</f>
        <v>0</v>
      </c>
      <c r="K3960" s="185" t="str">
        <f>IF(D3960="","",IF('CLAIM FORM'!$M$7="",0,IF(L3960=LIST!$A$78,0,IF('CLAIM FORM'!$M$7="R&amp;D",0,IF(E3960="",LIST!$A$75,IF(F3960=LIST!$F$30,0,IFERROR(((VLOOKUP(E3960,'TRAINING CODE'!B:D,3,FALSE)*MIN(D3960,8))),LIST!$A$76)))))))</f>
        <v/>
      </c>
      <c r="L3960" s="183" t="str">
        <f>IF(B3960="","",IF('CLAIM FORM'!$M$7="",LIST!$A$77,IFERROR(VLOOKUP(B3960,'PHR (Project Hourly Rate)'!B:G,6,FALSE),LIST!$A$78)))</f>
        <v/>
      </c>
    </row>
    <row r="3961" spans="1:12" ht="36" customHeight="1">
      <c r="A3961" s="184">
        <v>3959</v>
      </c>
      <c r="B3961" s="46"/>
      <c r="C3961" s="47"/>
      <c r="D3961" s="48"/>
      <c r="E3961" s="49"/>
      <c r="F3961" s="49"/>
      <c r="G3961" s="41" t="str">
        <f>IF(C3961="","",VLOOKUP(WEEKDAY(C3961),LIST!$A$15:$B$21,2,FALSE))</f>
        <v/>
      </c>
      <c r="H3961" s="42" t="str">
        <f>IF(B3961="","",IF(L3961=LIST!$A$80,LIST!$A$78,IF(L3961=LIST!$A$81,LIST!$A$78,IF(L3961=LIST!$A$82,LIST!$A$78,IF(IFERROR(VLOOKUP(B3961,'PHR (Project Hourly Rate)'!B:G,6,FALSE),LIST!$A$78)=0,LIST!$A$79,L3961)))))</f>
        <v/>
      </c>
      <c r="I3961" s="42" t="str">
        <f>IF(B3961="","",IF(L3961=LIST!$A$75,"",IF(K3961=LIST!$A$76,LIST!$A$76,IF(L3961=LIST!$A$77,"",IF(L3961=LIST!$A$78,"",IF(L3961=LIST!$A$80,"",IF(L3961=LIST!$A$72,"",IF(L3961=LIST!$A$73,"",IF(L3961=LIST!$A$81,"",IF(L3961=LIST!$A$82,"",IF(L3961=LIST!$A$79,"",IF(K3961=LIST!$A$75,LIST!$A$75,ROUND(J3961*L3961,2)))))))))))))</f>
        <v/>
      </c>
      <c r="J3961" s="43">
        <f>IF(D3961="",0,IF(K3961=LIST!$A$75,0,IF(K3961=LIST!$A$76,0,IF(K3961=LIST!$A$77,0,IF(K3961=LIST!$A$78,0,(MIN(D3961,8)-K3961))))))</f>
        <v>0</v>
      </c>
      <c r="K3961" s="185" t="str">
        <f>IF(D3961="","",IF('CLAIM FORM'!$M$7="",0,IF(L3961=LIST!$A$78,0,IF('CLAIM FORM'!$M$7="R&amp;D",0,IF(E3961="",LIST!$A$75,IF(F3961=LIST!$F$30,0,IFERROR(((VLOOKUP(E3961,'TRAINING CODE'!B:D,3,FALSE)*MIN(D3961,8))),LIST!$A$76)))))))</f>
        <v/>
      </c>
      <c r="L3961" s="183" t="str">
        <f>IF(B3961="","",IF('CLAIM FORM'!$M$7="",LIST!$A$77,IFERROR(VLOOKUP(B3961,'PHR (Project Hourly Rate)'!B:G,6,FALSE),LIST!$A$78)))</f>
        <v/>
      </c>
    </row>
    <row r="3962" spans="1:12" ht="36" customHeight="1">
      <c r="A3962" s="184">
        <v>3960</v>
      </c>
      <c r="B3962" s="46"/>
      <c r="C3962" s="47"/>
      <c r="D3962" s="48"/>
      <c r="E3962" s="49"/>
      <c r="F3962" s="49"/>
      <c r="G3962" s="41" t="str">
        <f>IF(C3962="","",VLOOKUP(WEEKDAY(C3962),LIST!$A$15:$B$21,2,FALSE))</f>
        <v/>
      </c>
      <c r="H3962" s="42" t="str">
        <f>IF(B3962="","",IF(L3962=LIST!$A$80,LIST!$A$78,IF(L3962=LIST!$A$81,LIST!$A$78,IF(L3962=LIST!$A$82,LIST!$A$78,IF(IFERROR(VLOOKUP(B3962,'PHR (Project Hourly Rate)'!B:G,6,FALSE),LIST!$A$78)=0,LIST!$A$79,L3962)))))</f>
        <v/>
      </c>
      <c r="I3962" s="42" t="str">
        <f>IF(B3962="","",IF(L3962=LIST!$A$75,"",IF(K3962=LIST!$A$76,LIST!$A$76,IF(L3962=LIST!$A$77,"",IF(L3962=LIST!$A$78,"",IF(L3962=LIST!$A$80,"",IF(L3962=LIST!$A$72,"",IF(L3962=LIST!$A$73,"",IF(L3962=LIST!$A$81,"",IF(L3962=LIST!$A$82,"",IF(L3962=LIST!$A$79,"",IF(K3962=LIST!$A$75,LIST!$A$75,ROUND(J3962*L3962,2)))))))))))))</f>
        <v/>
      </c>
      <c r="J3962" s="43">
        <f>IF(D3962="",0,IF(K3962=LIST!$A$75,0,IF(K3962=LIST!$A$76,0,IF(K3962=LIST!$A$77,0,IF(K3962=LIST!$A$78,0,(MIN(D3962,8)-K3962))))))</f>
        <v>0</v>
      </c>
      <c r="K3962" s="185" t="str">
        <f>IF(D3962="","",IF('CLAIM FORM'!$M$7="",0,IF(L3962=LIST!$A$78,0,IF('CLAIM FORM'!$M$7="R&amp;D",0,IF(E3962="",LIST!$A$75,IF(F3962=LIST!$F$30,0,IFERROR(((VLOOKUP(E3962,'TRAINING CODE'!B:D,3,FALSE)*MIN(D3962,8))),LIST!$A$76)))))))</f>
        <v/>
      </c>
      <c r="L3962" s="183" t="str">
        <f>IF(B3962="","",IF('CLAIM FORM'!$M$7="",LIST!$A$77,IFERROR(VLOOKUP(B3962,'PHR (Project Hourly Rate)'!B:G,6,FALSE),LIST!$A$78)))</f>
        <v/>
      </c>
    </row>
    <row r="3963" spans="1:12" ht="36" customHeight="1">
      <c r="A3963" s="184">
        <v>3961</v>
      </c>
      <c r="B3963" s="46"/>
      <c r="C3963" s="47"/>
      <c r="D3963" s="48"/>
      <c r="E3963" s="49"/>
      <c r="F3963" s="49"/>
      <c r="G3963" s="41" t="str">
        <f>IF(C3963="","",VLOOKUP(WEEKDAY(C3963),LIST!$A$15:$B$21,2,FALSE))</f>
        <v/>
      </c>
      <c r="H3963" s="42" t="str">
        <f>IF(B3963="","",IF(L3963=LIST!$A$80,LIST!$A$78,IF(L3963=LIST!$A$81,LIST!$A$78,IF(L3963=LIST!$A$82,LIST!$A$78,IF(IFERROR(VLOOKUP(B3963,'PHR (Project Hourly Rate)'!B:G,6,FALSE),LIST!$A$78)=0,LIST!$A$79,L3963)))))</f>
        <v/>
      </c>
      <c r="I3963" s="42" t="str">
        <f>IF(B3963="","",IF(L3963=LIST!$A$75,"",IF(K3963=LIST!$A$76,LIST!$A$76,IF(L3963=LIST!$A$77,"",IF(L3963=LIST!$A$78,"",IF(L3963=LIST!$A$80,"",IF(L3963=LIST!$A$72,"",IF(L3963=LIST!$A$73,"",IF(L3963=LIST!$A$81,"",IF(L3963=LIST!$A$82,"",IF(L3963=LIST!$A$79,"",IF(K3963=LIST!$A$75,LIST!$A$75,ROUND(J3963*L3963,2)))))))))))))</f>
        <v/>
      </c>
      <c r="J3963" s="43">
        <f>IF(D3963="",0,IF(K3963=LIST!$A$75,0,IF(K3963=LIST!$A$76,0,IF(K3963=LIST!$A$77,0,IF(K3963=LIST!$A$78,0,(MIN(D3963,8)-K3963))))))</f>
        <v>0</v>
      </c>
      <c r="K3963" s="185" t="str">
        <f>IF(D3963="","",IF('CLAIM FORM'!$M$7="",0,IF(L3963=LIST!$A$78,0,IF('CLAIM FORM'!$M$7="R&amp;D",0,IF(E3963="",LIST!$A$75,IF(F3963=LIST!$F$30,0,IFERROR(((VLOOKUP(E3963,'TRAINING CODE'!B:D,3,FALSE)*MIN(D3963,8))),LIST!$A$76)))))))</f>
        <v/>
      </c>
      <c r="L3963" s="183" t="str">
        <f>IF(B3963="","",IF('CLAIM FORM'!$M$7="",LIST!$A$77,IFERROR(VLOOKUP(B3963,'PHR (Project Hourly Rate)'!B:G,6,FALSE),LIST!$A$78)))</f>
        <v/>
      </c>
    </row>
    <row r="3964" spans="1:12" ht="36" customHeight="1">
      <c r="A3964" s="184">
        <v>3962</v>
      </c>
      <c r="B3964" s="46"/>
      <c r="C3964" s="47"/>
      <c r="D3964" s="48"/>
      <c r="E3964" s="49"/>
      <c r="F3964" s="49"/>
      <c r="G3964" s="41" t="str">
        <f>IF(C3964="","",VLOOKUP(WEEKDAY(C3964),LIST!$A$15:$B$21,2,FALSE))</f>
        <v/>
      </c>
      <c r="H3964" s="42" t="str">
        <f>IF(B3964="","",IF(L3964=LIST!$A$80,LIST!$A$78,IF(L3964=LIST!$A$81,LIST!$A$78,IF(L3964=LIST!$A$82,LIST!$A$78,IF(IFERROR(VLOOKUP(B3964,'PHR (Project Hourly Rate)'!B:G,6,FALSE),LIST!$A$78)=0,LIST!$A$79,L3964)))))</f>
        <v/>
      </c>
      <c r="I3964" s="42" t="str">
        <f>IF(B3964="","",IF(L3964=LIST!$A$75,"",IF(K3964=LIST!$A$76,LIST!$A$76,IF(L3964=LIST!$A$77,"",IF(L3964=LIST!$A$78,"",IF(L3964=LIST!$A$80,"",IF(L3964=LIST!$A$72,"",IF(L3964=LIST!$A$73,"",IF(L3964=LIST!$A$81,"",IF(L3964=LIST!$A$82,"",IF(L3964=LIST!$A$79,"",IF(K3964=LIST!$A$75,LIST!$A$75,ROUND(J3964*L3964,2)))))))))))))</f>
        <v/>
      </c>
      <c r="J3964" s="43">
        <f>IF(D3964="",0,IF(K3964=LIST!$A$75,0,IF(K3964=LIST!$A$76,0,IF(K3964=LIST!$A$77,0,IF(K3964=LIST!$A$78,0,(MIN(D3964,8)-K3964))))))</f>
        <v>0</v>
      </c>
      <c r="K3964" s="185" t="str">
        <f>IF(D3964="","",IF('CLAIM FORM'!$M$7="",0,IF(L3964=LIST!$A$78,0,IF('CLAIM FORM'!$M$7="R&amp;D",0,IF(E3964="",LIST!$A$75,IF(F3964=LIST!$F$30,0,IFERROR(((VLOOKUP(E3964,'TRAINING CODE'!B:D,3,FALSE)*MIN(D3964,8))),LIST!$A$76)))))))</f>
        <v/>
      </c>
      <c r="L3964" s="183" t="str">
        <f>IF(B3964="","",IF('CLAIM FORM'!$M$7="",LIST!$A$77,IFERROR(VLOOKUP(B3964,'PHR (Project Hourly Rate)'!B:G,6,FALSE),LIST!$A$78)))</f>
        <v/>
      </c>
    </row>
    <row r="3965" spans="1:12" ht="36" customHeight="1">
      <c r="A3965" s="184">
        <v>3963</v>
      </c>
      <c r="B3965" s="46"/>
      <c r="C3965" s="47"/>
      <c r="D3965" s="48"/>
      <c r="E3965" s="49"/>
      <c r="F3965" s="49"/>
      <c r="G3965" s="41" t="str">
        <f>IF(C3965="","",VLOOKUP(WEEKDAY(C3965),LIST!$A$15:$B$21,2,FALSE))</f>
        <v/>
      </c>
      <c r="H3965" s="42" t="str">
        <f>IF(B3965="","",IF(L3965=LIST!$A$80,LIST!$A$78,IF(L3965=LIST!$A$81,LIST!$A$78,IF(L3965=LIST!$A$82,LIST!$A$78,IF(IFERROR(VLOOKUP(B3965,'PHR (Project Hourly Rate)'!B:G,6,FALSE),LIST!$A$78)=0,LIST!$A$79,L3965)))))</f>
        <v/>
      </c>
      <c r="I3965" s="42" t="str">
        <f>IF(B3965="","",IF(L3965=LIST!$A$75,"",IF(K3965=LIST!$A$76,LIST!$A$76,IF(L3965=LIST!$A$77,"",IF(L3965=LIST!$A$78,"",IF(L3965=LIST!$A$80,"",IF(L3965=LIST!$A$72,"",IF(L3965=LIST!$A$73,"",IF(L3965=LIST!$A$81,"",IF(L3965=LIST!$A$82,"",IF(L3965=LIST!$A$79,"",IF(K3965=LIST!$A$75,LIST!$A$75,ROUND(J3965*L3965,2)))))))))))))</f>
        <v/>
      </c>
      <c r="J3965" s="43">
        <f>IF(D3965="",0,IF(K3965=LIST!$A$75,0,IF(K3965=LIST!$A$76,0,IF(K3965=LIST!$A$77,0,IF(K3965=LIST!$A$78,0,(MIN(D3965,8)-K3965))))))</f>
        <v>0</v>
      </c>
      <c r="K3965" s="185" t="str">
        <f>IF(D3965="","",IF('CLAIM FORM'!$M$7="",0,IF(L3965=LIST!$A$78,0,IF('CLAIM FORM'!$M$7="R&amp;D",0,IF(E3965="",LIST!$A$75,IF(F3965=LIST!$F$30,0,IFERROR(((VLOOKUP(E3965,'TRAINING CODE'!B:D,3,FALSE)*MIN(D3965,8))),LIST!$A$76)))))))</f>
        <v/>
      </c>
      <c r="L3965" s="183" t="str">
        <f>IF(B3965="","",IF('CLAIM FORM'!$M$7="",LIST!$A$77,IFERROR(VLOOKUP(B3965,'PHR (Project Hourly Rate)'!B:G,6,FALSE),LIST!$A$78)))</f>
        <v/>
      </c>
    </row>
    <row r="3966" spans="1:12" ht="36" customHeight="1">
      <c r="A3966" s="184">
        <v>3964</v>
      </c>
      <c r="B3966" s="46"/>
      <c r="C3966" s="47"/>
      <c r="D3966" s="48"/>
      <c r="E3966" s="49"/>
      <c r="F3966" s="49"/>
      <c r="G3966" s="41" t="str">
        <f>IF(C3966="","",VLOOKUP(WEEKDAY(C3966),LIST!$A$15:$B$21,2,FALSE))</f>
        <v/>
      </c>
      <c r="H3966" s="42" t="str">
        <f>IF(B3966="","",IF(L3966=LIST!$A$80,LIST!$A$78,IF(L3966=LIST!$A$81,LIST!$A$78,IF(L3966=LIST!$A$82,LIST!$A$78,IF(IFERROR(VLOOKUP(B3966,'PHR (Project Hourly Rate)'!B:G,6,FALSE),LIST!$A$78)=0,LIST!$A$79,L3966)))))</f>
        <v/>
      </c>
      <c r="I3966" s="42" t="str">
        <f>IF(B3966="","",IF(L3966=LIST!$A$75,"",IF(K3966=LIST!$A$76,LIST!$A$76,IF(L3966=LIST!$A$77,"",IF(L3966=LIST!$A$78,"",IF(L3966=LIST!$A$80,"",IF(L3966=LIST!$A$72,"",IF(L3966=LIST!$A$73,"",IF(L3966=LIST!$A$81,"",IF(L3966=LIST!$A$82,"",IF(L3966=LIST!$A$79,"",IF(K3966=LIST!$A$75,LIST!$A$75,ROUND(J3966*L3966,2)))))))))))))</f>
        <v/>
      </c>
      <c r="J3966" s="43">
        <f>IF(D3966="",0,IF(K3966=LIST!$A$75,0,IF(K3966=LIST!$A$76,0,IF(K3966=LIST!$A$77,0,IF(K3966=LIST!$A$78,0,(MIN(D3966,8)-K3966))))))</f>
        <v>0</v>
      </c>
      <c r="K3966" s="185" t="str">
        <f>IF(D3966="","",IF('CLAIM FORM'!$M$7="",0,IF(L3966=LIST!$A$78,0,IF('CLAIM FORM'!$M$7="R&amp;D",0,IF(E3966="",LIST!$A$75,IF(F3966=LIST!$F$30,0,IFERROR(((VLOOKUP(E3966,'TRAINING CODE'!B:D,3,FALSE)*MIN(D3966,8))),LIST!$A$76)))))))</f>
        <v/>
      </c>
      <c r="L3966" s="183" t="str">
        <f>IF(B3966="","",IF('CLAIM FORM'!$M$7="",LIST!$A$77,IFERROR(VLOOKUP(B3966,'PHR (Project Hourly Rate)'!B:G,6,FALSE),LIST!$A$78)))</f>
        <v/>
      </c>
    </row>
    <row r="3967" spans="1:12" ht="36" customHeight="1">
      <c r="A3967" s="184">
        <v>3965</v>
      </c>
      <c r="B3967" s="46"/>
      <c r="C3967" s="47"/>
      <c r="D3967" s="48"/>
      <c r="E3967" s="49"/>
      <c r="F3967" s="49"/>
      <c r="G3967" s="41" t="str">
        <f>IF(C3967="","",VLOOKUP(WEEKDAY(C3967),LIST!$A$15:$B$21,2,FALSE))</f>
        <v/>
      </c>
      <c r="H3967" s="42" t="str">
        <f>IF(B3967="","",IF(L3967=LIST!$A$80,LIST!$A$78,IF(L3967=LIST!$A$81,LIST!$A$78,IF(L3967=LIST!$A$82,LIST!$A$78,IF(IFERROR(VLOOKUP(B3967,'PHR (Project Hourly Rate)'!B:G,6,FALSE),LIST!$A$78)=0,LIST!$A$79,L3967)))))</f>
        <v/>
      </c>
      <c r="I3967" s="42" t="str">
        <f>IF(B3967="","",IF(L3967=LIST!$A$75,"",IF(K3967=LIST!$A$76,LIST!$A$76,IF(L3967=LIST!$A$77,"",IF(L3967=LIST!$A$78,"",IF(L3967=LIST!$A$80,"",IF(L3967=LIST!$A$72,"",IF(L3967=LIST!$A$73,"",IF(L3967=LIST!$A$81,"",IF(L3967=LIST!$A$82,"",IF(L3967=LIST!$A$79,"",IF(K3967=LIST!$A$75,LIST!$A$75,ROUND(J3967*L3967,2)))))))))))))</f>
        <v/>
      </c>
      <c r="J3967" s="43">
        <f>IF(D3967="",0,IF(K3967=LIST!$A$75,0,IF(K3967=LIST!$A$76,0,IF(K3967=LIST!$A$77,0,IF(K3967=LIST!$A$78,0,(MIN(D3967,8)-K3967))))))</f>
        <v>0</v>
      </c>
      <c r="K3967" s="185" t="str">
        <f>IF(D3967="","",IF('CLAIM FORM'!$M$7="",0,IF(L3967=LIST!$A$78,0,IF('CLAIM FORM'!$M$7="R&amp;D",0,IF(E3967="",LIST!$A$75,IF(F3967=LIST!$F$30,0,IFERROR(((VLOOKUP(E3967,'TRAINING CODE'!B:D,3,FALSE)*MIN(D3967,8))),LIST!$A$76)))))))</f>
        <v/>
      </c>
      <c r="L3967" s="183" t="str">
        <f>IF(B3967="","",IF('CLAIM FORM'!$M$7="",LIST!$A$77,IFERROR(VLOOKUP(B3967,'PHR (Project Hourly Rate)'!B:G,6,FALSE),LIST!$A$78)))</f>
        <v/>
      </c>
    </row>
    <row r="3968" spans="1:12" ht="36" customHeight="1">
      <c r="A3968" s="184">
        <v>3966</v>
      </c>
      <c r="B3968" s="46"/>
      <c r="C3968" s="47"/>
      <c r="D3968" s="48"/>
      <c r="E3968" s="49"/>
      <c r="F3968" s="49"/>
      <c r="G3968" s="41" t="str">
        <f>IF(C3968="","",VLOOKUP(WEEKDAY(C3968),LIST!$A$15:$B$21,2,FALSE))</f>
        <v/>
      </c>
      <c r="H3968" s="42" t="str">
        <f>IF(B3968="","",IF(L3968=LIST!$A$80,LIST!$A$78,IF(L3968=LIST!$A$81,LIST!$A$78,IF(L3968=LIST!$A$82,LIST!$A$78,IF(IFERROR(VLOOKUP(B3968,'PHR (Project Hourly Rate)'!B:G,6,FALSE),LIST!$A$78)=0,LIST!$A$79,L3968)))))</f>
        <v/>
      </c>
      <c r="I3968" s="42" t="str">
        <f>IF(B3968="","",IF(L3968=LIST!$A$75,"",IF(K3968=LIST!$A$76,LIST!$A$76,IF(L3968=LIST!$A$77,"",IF(L3968=LIST!$A$78,"",IF(L3968=LIST!$A$80,"",IF(L3968=LIST!$A$72,"",IF(L3968=LIST!$A$73,"",IF(L3968=LIST!$A$81,"",IF(L3968=LIST!$A$82,"",IF(L3968=LIST!$A$79,"",IF(K3968=LIST!$A$75,LIST!$A$75,ROUND(J3968*L3968,2)))))))))))))</f>
        <v/>
      </c>
      <c r="J3968" s="43">
        <f>IF(D3968="",0,IF(K3968=LIST!$A$75,0,IF(K3968=LIST!$A$76,0,IF(K3968=LIST!$A$77,0,IF(K3968=LIST!$A$78,0,(MIN(D3968,8)-K3968))))))</f>
        <v>0</v>
      </c>
      <c r="K3968" s="185" t="str">
        <f>IF(D3968="","",IF('CLAIM FORM'!$M$7="",0,IF(L3968=LIST!$A$78,0,IF('CLAIM FORM'!$M$7="R&amp;D",0,IF(E3968="",LIST!$A$75,IF(F3968=LIST!$F$30,0,IFERROR(((VLOOKUP(E3968,'TRAINING CODE'!B:D,3,FALSE)*MIN(D3968,8))),LIST!$A$76)))))))</f>
        <v/>
      </c>
      <c r="L3968" s="183" t="str">
        <f>IF(B3968="","",IF('CLAIM FORM'!$M$7="",LIST!$A$77,IFERROR(VLOOKUP(B3968,'PHR (Project Hourly Rate)'!B:G,6,FALSE),LIST!$A$78)))</f>
        <v/>
      </c>
    </row>
    <row r="3969" spans="1:12" ht="36" customHeight="1">
      <c r="A3969" s="184">
        <v>3967</v>
      </c>
      <c r="B3969" s="46"/>
      <c r="C3969" s="47"/>
      <c r="D3969" s="48"/>
      <c r="E3969" s="49"/>
      <c r="F3969" s="49"/>
      <c r="G3969" s="41" t="str">
        <f>IF(C3969="","",VLOOKUP(WEEKDAY(C3969),LIST!$A$15:$B$21,2,FALSE))</f>
        <v/>
      </c>
      <c r="H3969" s="42" t="str">
        <f>IF(B3969="","",IF(L3969=LIST!$A$80,LIST!$A$78,IF(L3969=LIST!$A$81,LIST!$A$78,IF(L3969=LIST!$A$82,LIST!$A$78,IF(IFERROR(VLOOKUP(B3969,'PHR (Project Hourly Rate)'!B:G,6,FALSE),LIST!$A$78)=0,LIST!$A$79,L3969)))))</f>
        <v/>
      </c>
      <c r="I3969" s="42" t="str">
        <f>IF(B3969="","",IF(L3969=LIST!$A$75,"",IF(K3969=LIST!$A$76,LIST!$A$76,IF(L3969=LIST!$A$77,"",IF(L3969=LIST!$A$78,"",IF(L3969=LIST!$A$80,"",IF(L3969=LIST!$A$72,"",IF(L3969=LIST!$A$73,"",IF(L3969=LIST!$A$81,"",IF(L3969=LIST!$A$82,"",IF(L3969=LIST!$A$79,"",IF(K3969=LIST!$A$75,LIST!$A$75,ROUND(J3969*L3969,2)))))))))))))</f>
        <v/>
      </c>
      <c r="J3969" s="43">
        <f>IF(D3969="",0,IF(K3969=LIST!$A$75,0,IF(K3969=LIST!$A$76,0,IF(K3969=LIST!$A$77,0,IF(K3969=LIST!$A$78,0,(MIN(D3969,8)-K3969))))))</f>
        <v>0</v>
      </c>
      <c r="K3969" s="185" t="str">
        <f>IF(D3969="","",IF('CLAIM FORM'!$M$7="",0,IF(L3969=LIST!$A$78,0,IF('CLAIM FORM'!$M$7="R&amp;D",0,IF(E3969="",LIST!$A$75,IF(F3969=LIST!$F$30,0,IFERROR(((VLOOKUP(E3969,'TRAINING CODE'!B:D,3,FALSE)*MIN(D3969,8))),LIST!$A$76)))))))</f>
        <v/>
      </c>
      <c r="L3969" s="183" t="str">
        <f>IF(B3969="","",IF('CLAIM FORM'!$M$7="",LIST!$A$77,IFERROR(VLOOKUP(B3969,'PHR (Project Hourly Rate)'!B:G,6,FALSE),LIST!$A$78)))</f>
        <v/>
      </c>
    </row>
    <row r="3970" spans="1:12" ht="36" customHeight="1">
      <c r="A3970" s="184">
        <v>3968</v>
      </c>
      <c r="B3970" s="46"/>
      <c r="C3970" s="47"/>
      <c r="D3970" s="48"/>
      <c r="E3970" s="49"/>
      <c r="F3970" s="49"/>
      <c r="G3970" s="41" t="str">
        <f>IF(C3970="","",VLOOKUP(WEEKDAY(C3970),LIST!$A$15:$B$21,2,FALSE))</f>
        <v/>
      </c>
      <c r="H3970" s="42" t="str">
        <f>IF(B3970="","",IF(L3970=LIST!$A$80,LIST!$A$78,IF(L3970=LIST!$A$81,LIST!$A$78,IF(L3970=LIST!$A$82,LIST!$A$78,IF(IFERROR(VLOOKUP(B3970,'PHR (Project Hourly Rate)'!B:G,6,FALSE),LIST!$A$78)=0,LIST!$A$79,L3970)))))</f>
        <v/>
      </c>
      <c r="I3970" s="42" t="str">
        <f>IF(B3970="","",IF(L3970=LIST!$A$75,"",IF(K3970=LIST!$A$76,LIST!$A$76,IF(L3970=LIST!$A$77,"",IF(L3970=LIST!$A$78,"",IF(L3970=LIST!$A$80,"",IF(L3970=LIST!$A$72,"",IF(L3970=LIST!$A$73,"",IF(L3970=LIST!$A$81,"",IF(L3970=LIST!$A$82,"",IF(L3970=LIST!$A$79,"",IF(K3970=LIST!$A$75,LIST!$A$75,ROUND(J3970*L3970,2)))))))))))))</f>
        <v/>
      </c>
      <c r="J3970" s="43">
        <f>IF(D3970="",0,IF(K3970=LIST!$A$75,0,IF(K3970=LIST!$A$76,0,IF(K3970=LIST!$A$77,0,IF(K3970=LIST!$A$78,0,(MIN(D3970,8)-K3970))))))</f>
        <v>0</v>
      </c>
      <c r="K3970" s="185" t="str">
        <f>IF(D3970="","",IF('CLAIM FORM'!$M$7="",0,IF(L3970=LIST!$A$78,0,IF('CLAIM FORM'!$M$7="R&amp;D",0,IF(E3970="",LIST!$A$75,IF(F3970=LIST!$F$30,0,IFERROR(((VLOOKUP(E3970,'TRAINING CODE'!B:D,3,FALSE)*MIN(D3970,8))),LIST!$A$76)))))))</f>
        <v/>
      </c>
      <c r="L3970" s="183" t="str">
        <f>IF(B3970="","",IF('CLAIM FORM'!$M$7="",LIST!$A$77,IFERROR(VLOOKUP(B3970,'PHR (Project Hourly Rate)'!B:G,6,FALSE),LIST!$A$78)))</f>
        <v/>
      </c>
    </row>
    <row r="3971" spans="1:12" ht="36" customHeight="1">
      <c r="A3971" s="184">
        <v>3969</v>
      </c>
      <c r="B3971" s="46"/>
      <c r="C3971" s="47"/>
      <c r="D3971" s="48"/>
      <c r="E3971" s="49"/>
      <c r="F3971" s="49"/>
      <c r="G3971" s="41" t="str">
        <f>IF(C3971="","",VLOOKUP(WEEKDAY(C3971),LIST!$A$15:$B$21,2,FALSE))</f>
        <v/>
      </c>
      <c r="H3971" s="42" t="str">
        <f>IF(B3971="","",IF(L3971=LIST!$A$80,LIST!$A$78,IF(L3971=LIST!$A$81,LIST!$A$78,IF(L3971=LIST!$A$82,LIST!$A$78,IF(IFERROR(VLOOKUP(B3971,'PHR (Project Hourly Rate)'!B:G,6,FALSE),LIST!$A$78)=0,LIST!$A$79,L3971)))))</f>
        <v/>
      </c>
      <c r="I3971" s="42" t="str">
        <f>IF(B3971="","",IF(L3971=LIST!$A$75,"",IF(K3971=LIST!$A$76,LIST!$A$76,IF(L3971=LIST!$A$77,"",IF(L3971=LIST!$A$78,"",IF(L3971=LIST!$A$80,"",IF(L3971=LIST!$A$72,"",IF(L3971=LIST!$A$73,"",IF(L3971=LIST!$A$81,"",IF(L3971=LIST!$A$82,"",IF(L3971=LIST!$A$79,"",IF(K3971=LIST!$A$75,LIST!$A$75,ROUND(J3971*L3971,2)))))))))))))</f>
        <v/>
      </c>
      <c r="J3971" s="43">
        <f>IF(D3971="",0,IF(K3971=LIST!$A$75,0,IF(K3971=LIST!$A$76,0,IF(K3971=LIST!$A$77,0,IF(K3971=LIST!$A$78,0,(MIN(D3971,8)-K3971))))))</f>
        <v>0</v>
      </c>
      <c r="K3971" s="185" t="str">
        <f>IF(D3971="","",IF('CLAIM FORM'!$M$7="",0,IF(L3971=LIST!$A$78,0,IF('CLAIM FORM'!$M$7="R&amp;D",0,IF(E3971="",LIST!$A$75,IF(F3971=LIST!$F$30,0,IFERROR(((VLOOKUP(E3971,'TRAINING CODE'!B:D,3,FALSE)*MIN(D3971,8))),LIST!$A$76)))))))</f>
        <v/>
      </c>
      <c r="L3971" s="183" t="str">
        <f>IF(B3971="","",IF('CLAIM FORM'!$M$7="",LIST!$A$77,IFERROR(VLOOKUP(B3971,'PHR (Project Hourly Rate)'!B:G,6,FALSE),LIST!$A$78)))</f>
        <v/>
      </c>
    </row>
    <row r="3972" spans="1:12" ht="36" customHeight="1">
      <c r="A3972" s="184">
        <v>3970</v>
      </c>
      <c r="B3972" s="46"/>
      <c r="C3972" s="47"/>
      <c r="D3972" s="48"/>
      <c r="E3972" s="49"/>
      <c r="F3972" s="49"/>
      <c r="G3972" s="41" t="str">
        <f>IF(C3972="","",VLOOKUP(WEEKDAY(C3972),LIST!$A$15:$B$21,2,FALSE))</f>
        <v/>
      </c>
      <c r="H3972" s="42" t="str">
        <f>IF(B3972="","",IF(L3972=LIST!$A$80,LIST!$A$78,IF(L3972=LIST!$A$81,LIST!$A$78,IF(L3972=LIST!$A$82,LIST!$A$78,IF(IFERROR(VLOOKUP(B3972,'PHR (Project Hourly Rate)'!B:G,6,FALSE),LIST!$A$78)=0,LIST!$A$79,L3972)))))</f>
        <v/>
      </c>
      <c r="I3972" s="42" t="str">
        <f>IF(B3972="","",IF(L3972=LIST!$A$75,"",IF(K3972=LIST!$A$76,LIST!$A$76,IF(L3972=LIST!$A$77,"",IF(L3972=LIST!$A$78,"",IF(L3972=LIST!$A$80,"",IF(L3972=LIST!$A$72,"",IF(L3972=LIST!$A$73,"",IF(L3972=LIST!$A$81,"",IF(L3972=LIST!$A$82,"",IF(L3972=LIST!$A$79,"",IF(K3972=LIST!$A$75,LIST!$A$75,ROUND(J3972*L3972,2)))))))))))))</f>
        <v/>
      </c>
      <c r="J3972" s="43">
        <f>IF(D3972="",0,IF(K3972=LIST!$A$75,0,IF(K3972=LIST!$A$76,0,IF(K3972=LIST!$A$77,0,IF(K3972=LIST!$A$78,0,(MIN(D3972,8)-K3972))))))</f>
        <v>0</v>
      </c>
      <c r="K3972" s="185" t="str">
        <f>IF(D3972="","",IF('CLAIM FORM'!$M$7="",0,IF(L3972=LIST!$A$78,0,IF('CLAIM FORM'!$M$7="R&amp;D",0,IF(E3972="",LIST!$A$75,IF(F3972=LIST!$F$30,0,IFERROR(((VLOOKUP(E3972,'TRAINING CODE'!B:D,3,FALSE)*MIN(D3972,8))),LIST!$A$76)))))))</f>
        <v/>
      </c>
      <c r="L3972" s="183" t="str">
        <f>IF(B3972="","",IF('CLAIM FORM'!$M$7="",LIST!$A$77,IFERROR(VLOOKUP(B3972,'PHR (Project Hourly Rate)'!B:G,6,FALSE),LIST!$A$78)))</f>
        <v/>
      </c>
    </row>
    <row r="3973" spans="1:12" ht="36" customHeight="1">
      <c r="A3973" s="184">
        <v>3971</v>
      </c>
      <c r="B3973" s="46"/>
      <c r="C3973" s="47"/>
      <c r="D3973" s="48"/>
      <c r="E3973" s="49"/>
      <c r="F3973" s="49"/>
      <c r="G3973" s="41" t="str">
        <f>IF(C3973="","",VLOOKUP(WEEKDAY(C3973),LIST!$A$15:$B$21,2,FALSE))</f>
        <v/>
      </c>
      <c r="H3973" s="42" t="str">
        <f>IF(B3973="","",IF(L3973=LIST!$A$80,LIST!$A$78,IF(L3973=LIST!$A$81,LIST!$A$78,IF(L3973=LIST!$A$82,LIST!$A$78,IF(IFERROR(VLOOKUP(B3973,'PHR (Project Hourly Rate)'!B:G,6,FALSE),LIST!$A$78)=0,LIST!$A$79,L3973)))))</f>
        <v/>
      </c>
      <c r="I3973" s="42" t="str">
        <f>IF(B3973="","",IF(L3973=LIST!$A$75,"",IF(K3973=LIST!$A$76,LIST!$A$76,IF(L3973=LIST!$A$77,"",IF(L3973=LIST!$A$78,"",IF(L3973=LIST!$A$80,"",IF(L3973=LIST!$A$72,"",IF(L3973=LIST!$A$73,"",IF(L3973=LIST!$A$81,"",IF(L3973=LIST!$A$82,"",IF(L3973=LIST!$A$79,"",IF(K3973=LIST!$A$75,LIST!$A$75,ROUND(J3973*L3973,2)))))))))))))</f>
        <v/>
      </c>
      <c r="J3973" s="43">
        <f>IF(D3973="",0,IF(K3973=LIST!$A$75,0,IF(K3973=LIST!$A$76,0,IF(K3973=LIST!$A$77,0,IF(K3973=LIST!$A$78,0,(MIN(D3973,8)-K3973))))))</f>
        <v>0</v>
      </c>
      <c r="K3973" s="185" t="str">
        <f>IF(D3973="","",IF('CLAIM FORM'!$M$7="",0,IF(L3973=LIST!$A$78,0,IF('CLAIM FORM'!$M$7="R&amp;D",0,IF(E3973="",LIST!$A$75,IF(F3973=LIST!$F$30,0,IFERROR(((VLOOKUP(E3973,'TRAINING CODE'!B:D,3,FALSE)*MIN(D3973,8))),LIST!$A$76)))))))</f>
        <v/>
      </c>
      <c r="L3973" s="183" t="str">
        <f>IF(B3973="","",IF('CLAIM FORM'!$M$7="",LIST!$A$77,IFERROR(VLOOKUP(B3973,'PHR (Project Hourly Rate)'!B:G,6,FALSE),LIST!$A$78)))</f>
        <v/>
      </c>
    </row>
    <row r="3974" spans="1:12" ht="36" customHeight="1">
      <c r="A3974" s="184">
        <v>3972</v>
      </c>
      <c r="B3974" s="46"/>
      <c r="C3974" s="47"/>
      <c r="D3974" s="48"/>
      <c r="E3974" s="49"/>
      <c r="F3974" s="49"/>
      <c r="G3974" s="41" t="str">
        <f>IF(C3974="","",VLOOKUP(WEEKDAY(C3974),LIST!$A$15:$B$21,2,FALSE))</f>
        <v/>
      </c>
      <c r="H3974" s="42" t="str">
        <f>IF(B3974="","",IF(L3974=LIST!$A$80,LIST!$A$78,IF(L3974=LIST!$A$81,LIST!$A$78,IF(L3974=LIST!$A$82,LIST!$A$78,IF(IFERROR(VLOOKUP(B3974,'PHR (Project Hourly Rate)'!B:G,6,FALSE),LIST!$A$78)=0,LIST!$A$79,L3974)))))</f>
        <v/>
      </c>
      <c r="I3974" s="42" t="str">
        <f>IF(B3974="","",IF(L3974=LIST!$A$75,"",IF(K3974=LIST!$A$76,LIST!$A$76,IF(L3974=LIST!$A$77,"",IF(L3974=LIST!$A$78,"",IF(L3974=LIST!$A$80,"",IF(L3974=LIST!$A$72,"",IF(L3974=LIST!$A$73,"",IF(L3974=LIST!$A$81,"",IF(L3974=LIST!$A$82,"",IF(L3974=LIST!$A$79,"",IF(K3974=LIST!$A$75,LIST!$A$75,ROUND(J3974*L3974,2)))))))))))))</f>
        <v/>
      </c>
      <c r="J3974" s="43">
        <f>IF(D3974="",0,IF(K3974=LIST!$A$75,0,IF(K3974=LIST!$A$76,0,IF(K3974=LIST!$A$77,0,IF(K3974=LIST!$A$78,0,(MIN(D3974,8)-K3974))))))</f>
        <v>0</v>
      </c>
      <c r="K3974" s="185" t="str">
        <f>IF(D3974="","",IF('CLAIM FORM'!$M$7="",0,IF(L3974=LIST!$A$78,0,IF('CLAIM FORM'!$M$7="R&amp;D",0,IF(E3974="",LIST!$A$75,IF(F3974=LIST!$F$30,0,IFERROR(((VLOOKUP(E3974,'TRAINING CODE'!B:D,3,FALSE)*MIN(D3974,8))),LIST!$A$76)))))))</f>
        <v/>
      </c>
      <c r="L3974" s="183" t="str">
        <f>IF(B3974="","",IF('CLAIM FORM'!$M$7="",LIST!$A$77,IFERROR(VLOOKUP(B3974,'PHR (Project Hourly Rate)'!B:G,6,FALSE),LIST!$A$78)))</f>
        <v/>
      </c>
    </row>
    <row r="3975" spans="1:12" ht="36" customHeight="1">
      <c r="A3975" s="184">
        <v>3973</v>
      </c>
      <c r="B3975" s="46"/>
      <c r="C3975" s="47"/>
      <c r="D3975" s="48"/>
      <c r="E3975" s="49"/>
      <c r="F3975" s="49"/>
      <c r="G3975" s="41" t="str">
        <f>IF(C3975="","",VLOOKUP(WEEKDAY(C3975),LIST!$A$15:$B$21,2,FALSE))</f>
        <v/>
      </c>
      <c r="H3975" s="42" t="str">
        <f>IF(B3975="","",IF(L3975=LIST!$A$80,LIST!$A$78,IF(L3975=LIST!$A$81,LIST!$A$78,IF(L3975=LIST!$A$82,LIST!$A$78,IF(IFERROR(VLOOKUP(B3975,'PHR (Project Hourly Rate)'!B:G,6,FALSE),LIST!$A$78)=0,LIST!$A$79,L3975)))))</f>
        <v/>
      </c>
      <c r="I3975" s="42" t="str">
        <f>IF(B3975="","",IF(L3975=LIST!$A$75,"",IF(K3975=LIST!$A$76,LIST!$A$76,IF(L3975=LIST!$A$77,"",IF(L3975=LIST!$A$78,"",IF(L3975=LIST!$A$80,"",IF(L3975=LIST!$A$72,"",IF(L3975=LIST!$A$73,"",IF(L3975=LIST!$A$81,"",IF(L3975=LIST!$A$82,"",IF(L3975=LIST!$A$79,"",IF(K3975=LIST!$A$75,LIST!$A$75,ROUND(J3975*L3975,2)))))))))))))</f>
        <v/>
      </c>
      <c r="J3975" s="43">
        <f>IF(D3975="",0,IF(K3975=LIST!$A$75,0,IF(K3975=LIST!$A$76,0,IF(K3975=LIST!$A$77,0,IF(K3975=LIST!$A$78,0,(MIN(D3975,8)-K3975))))))</f>
        <v>0</v>
      </c>
      <c r="K3975" s="185" t="str">
        <f>IF(D3975="","",IF('CLAIM FORM'!$M$7="",0,IF(L3975=LIST!$A$78,0,IF('CLAIM FORM'!$M$7="R&amp;D",0,IF(E3975="",LIST!$A$75,IF(F3975=LIST!$F$30,0,IFERROR(((VLOOKUP(E3975,'TRAINING CODE'!B:D,3,FALSE)*MIN(D3975,8))),LIST!$A$76)))))))</f>
        <v/>
      </c>
      <c r="L3975" s="183" t="str">
        <f>IF(B3975="","",IF('CLAIM FORM'!$M$7="",LIST!$A$77,IFERROR(VLOOKUP(B3975,'PHR (Project Hourly Rate)'!B:G,6,FALSE),LIST!$A$78)))</f>
        <v/>
      </c>
    </row>
    <row r="3976" spans="1:12" ht="36" customHeight="1">
      <c r="A3976" s="184">
        <v>3974</v>
      </c>
      <c r="B3976" s="46"/>
      <c r="C3976" s="47"/>
      <c r="D3976" s="48"/>
      <c r="E3976" s="49"/>
      <c r="F3976" s="49"/>
      <c r="G3976" s="41" t="str">
        <f>IF(C3976="","",VLOOKUP(WEEKDAY(C3976),LIST!$A$15:$B$21,2,FALSE))</f>
        <v/>
      </c>
      <c r="H3976" s="42" t="str">
        <f>IF(B3976="","",IF(L3976=LIST!$A$80,LIST!$A$78,IF(L3976=LIST!$A$81,LIST!$A$78,IF(L3976=LIST!$A$82,LIST!$A$78,IF(IFERROR(VLOOKUP(B3976,'PHR (Project Hourly Rate)'!B:G,6,FALSE),LIST!$A$78)=0,LIST!$A$79,L3976)))))</f>
        <v/>
      </c>
      <c r="I3976" s="42" t="str">
        <f>IF(B3976="","",IF(L3976=LIST!$A$75,"",IF(K3976=LIST!$A$76,LIST!$A$76,IF(L3976=LIST!$A$77,"",IF(L3976=LIST!$A$78,"",IF(L3976=LIST!$A$80,"",IF(L3976=LIST!$A$72,"",IF(L3976=LIST!$A$73,"",IF(L3976=LIST!$A$81,"",IF(L3976=LIST!$A$82,"",IF(L3976=LIST!$A$79,"",IF(K3976=LIST!$A$75,LIST!$A$75,ROUND(J3976*L3976,2)))))))))))))</f>
        <v/>
      </c>
      <c r="J3976" s="43">
        <f>IF(D3976="",0,IF(K3976=LIST!$A$75,0,IF(K3976=LIST!$A$76,0,IF(K3976=LIST!$A$77,0,IF(K3976=LIST!$A$78,0,(MIN(D3976,8)-K3976))))))</f>
        <v>0</v>
      </c>
      <c r="K3976" s="185" t="str">
        <f>IF(D3976="","",IF('CLAIM FORM'!$M$7="",0,IF(L3976=LIST!$A$78,0,IF('CLAIM FORM'!$M$7="R&amp;D",0,IF(E3976="",LIST!$A$75,IF(F3976=LIST!$F$30,0,IFERROR(((VLOOKUP(E3976,'TRAINING CODE'!B:D,3,FALSE)*MIN(D3976,8))),LIST!$A$76)))))))</f>
        <v/>
      </c>
      <c r="L3976" s="183" t="str">
        <f>IF(B3976="","",IF('CLAIM FORM'!$M$7="",LIST!$A$77,IFERROR(VLOOKUP(B3976,'PHR (Project Hourly Rate)'!B:G,6,FALSE),LIST!$A$78)))</f>
        <v/>
      </c>
    </row>
    <row r="3977" spans="1:12" ht="36" customHeight="1">
      <c r="A3977" s="184">
        <v>3975</v>
      </c>
      <c r="B3977" s="46"/>
      <c r="C3977" s="47"/>
      <c r="D3977" s="48"/>
      <c r="E3977" s="49"/>
      <c r="F3977" s="49"/>
      <c r="G3977" s="41" t="str">
        <f>IF(C3977="","",VLOOKUP(WEEKDAY(C3977),LIST!$A$15:$B$21,2,FALSE))</f>
        <v/>
      </c>
      <c r="H3977" s="42" t="str">
        <f>IF(B3977="","",IF(L3977=LIST!$A$80,LIST!$A$78,IF(L3977=LIST!$A$81,LIST!$A$78,IF(L3977=LIST!$A$82,LIST!$A$78,IF(IFERROR(VLOOKUP(B3977,'PHR (Project Hourly Rate)'!B:G,6,FALSE),LIST!$A$78)=0,LIST!$A$79,L3977)))))</f>
        <v/>
      </c>
      <c r="I3977" s="42" t="str">
        <f>IF(B3977="","",IF(L3977=LIST!$A$75,"",IF(K3977=LIST!$A$76,LIST!$A$76,IF(L3977=LIST!$A$77,"",IF(L3977=LIST!$A$78,"",IF(L3977=LIST!$A$80,"",IF(L3977=LIST!$A$72,"",IF(L3977=LIST!$A$73,"",IF(L3977=LIST!$A$81,"",IF(L3977=LIST!$A$82,"",IF(L3977=LIST!$A$79,"",IF(K3977=LIST!$A$75,LIST!$A$75,ROUND(J3977*L3977,2)))))))))))))</f>
        <v/>
      </c>
      <c r="J3977" s="43">
        <f>IF(D3977="",0,IF(K3977=LIST!$A$75,0,IF(K3977=LIST!$A$76,0,IF(K3977=LIST!$A$77,0,IF(K3977=LIST!$A$78,0,(MIN(D3977,8)-K3977))))))</f>
        <v>0</v>
      </c>
      <c r="K3977" s="185" t="str">
        <f>IF(D3977="","",IF('CLAIM FORM'!$M$7="",0,IF(L3977=LIST!$A$78,0,IF('CLAIM FORM'!$M$7="R&amp;D",0,IF(E3977="",LIST!$A$75,IF(F3977=LIST!$F$30,0,IFERROR(((VLOOKUP(E3977,'TRAINING CODE'!B:D,3,FALSE)*MIN(D3977,8))),LIST!$A$76)))))))</f>
        <v/>
      </c>
      <c r="L3977" s="183" t="str">
        <f>IF(B3977="","",IF('CLAIM FORM'!$M$7="",LIST!$A$77,IFERROR(VLOOKUP(B3977,'PHR (Project Hourly Rate)'!B:G,6,FALSE),LIST!$A$78)))</f>
        <v/>
      </c>
    </row>
    <row r="3978" spans="1:12" ht="36" customHeight="1">
      <c r="A3978" s="184">
        <v>3976</v>
      </c>
      <c r="B3978" s="46"/>
      <c r="C3978" s="47"/>
      <c r="D3978" s="48"/>
      <c r="E3978" s="49"/>
      <c r="F3978" s="49"/>
      <c r="G3978" s="41" t="str">
        <f>IF(C3978="","",VLOOKUP(WEEKDAY(C3978),LIST!$A$15:$B$21,2,FALSE))</f>
        <v/>
      </c>
      <c r="H3978" s="42" t="str">
        <f>IF(B3978="","",IF(L3978=LIST!$A$80,LIST!$A$78,IF(L3978=LIST!$A$81,LIST!$A$78,IF(L3978=LIST!$A$82,LIST!$A$78,IF(IFERROR(VLOOKUP(B3978,'PHR (Project Hourly Rate)'!B:G,6,FALSE),LIST!$A$78)=0,LIST!$A$79,L3978)))))</f>
        <v/>
      </c>
      <c r="I3978" s="42" t="str">
        <f>IF(B3978="","",IF(L3978=LIST!$A$75,"",IF(K3978=LIST!$A$76,LIST!$A$76,IF(L3978=LIST!$A$77,"",IF(L3978=LIST!$A$78,"",IF(L3978=LIST!$A$80,"",IF(L3978=LIST!$A$72,"",IF(L3978=LIST!$A$73,"",IF(L3978=LIST!$A$81,"",IF(L3978=LIST!$A$82,"",IF(L3978=LIST!$A$79,"",IF(K3978=LIST!$A$75,LIST!$A$75,ROUND(J3978*L3978,2)))))))))))))</f>
        <v/>
      </c>
      <c r="J3978" s="43">
        <f>IF(D3978="",0,IF(K3978=LIST!$A$75,0,IF(K3978=LIST!$A$76,0,IF(K3978=LIST!$A$77,0,IF(K3978=LIST!$A$78,0,(MIN(D3978,8)-K3978))))))</f>
        <v>0</v>
      </c>
      <c r="K3978" s="185" t="str">
        <f>IF(D3978="","",IF('CLAIM FORM'!$M$7="",0,IF(L3978=LIST!$A$78,0,IF('CLAIM FORM'!$M$7="R&amp;D",0,IF(E3978="",LIST!$A$75,IF(F3978=LIST!$F$30,0,IFERROR(((VLOOKUP(E3978,'TRAINING CODE'!B:D,3,FALSE)*MIN(D3978,8))),LIST!$A$76)))))))</f>
        <v/>
      </c>
      <c r="L3978" s="183" t="str">
        <f>IF(B3978="","",IF('CLAIM FORM'!$M$7="",LIST!$A$77,IFERROR(VLOOKUP(B3978,'PHR (Project Hourly Rate)'!B:G,6,FALSE),LIST!$A$78)))</f>
        <v/>
      </c>
    </row>
    <row r="3979" spans="1:12" ht="36" customHeight="1">
      <c r="A3979" s="184">
        <v>3977</v>
      </c>
      <c r="B3979" s="46"/>
      <c r="C3979" s="47"/>
      <c r="D3979" s="48"/>
      <c r="E3979" s="49"/>
      <c r="F3979" s="49"/>
      <c r="G3979" s="41" t="str">
        <f>IF(C3979="","",VLOOKUP(WEEKDAY(C3979),LIST!$A$15:$B$21,2,FALSE))</f>
        <v/>
      </c>
      <c r="H3979" s="42" t="str">
        <f>IF(B3979="","",IF(L3979=LIST!$A$80,LIST!$A$78,IF(L3979=LIST!$A$81,LIST!$A$78,IF(L3979=LIST!$A$82,LIST!$A$78,IF(IFERROR(VLOOKUP(B3979,'PHR (Project Hourly Rate)'!B:G,6,FALSE),LIST!$A$78)=0,LIST!$A$79,L3979)))))</f>
        <v/>
      </c>
      <c r="I3979" s="42" t="str">
        <f>IF(B3979="","",IF(L3979=LIST!$A$75,"",IF(K3979=LIST!$A$76,LIST!$A$76,IF(L3979=LIST!$A$77,"",IF(L3979=LIST!$A$78,"",IF(L3979=LIST!$A$80,"",IF(L3979=LIST!$A$72,"",IF(L3979=LIST!$A$73,"",IF(L3979=LIST!$A$81,"",IF(L3979=LIST!$A$82,"",IF(L3979=LIST!$A$79,"",IF(K3979=LIST!$A$75,LIST!$A$75,ROUND(J3979*L3979,2)))))))))))))</f>
        <v/>
      </c>
      <c r="J3979" s="43">
        <f>IF(D3979="",0,IF(K3979=LIST!$A$75,0,IF(K3979=LIST!$A$76,0,IF(K3979=LIST!$A$77,0,IF(K3979=LIST!$A$78,0,(MIN(D3979,8)-K3979))))))</f>
        <v>0</v>
      </c>
      <c r="K3979" s="185" t="str">
        <f>IF(D3979="","",IF('CLAIM FORM'!$M$7="",0,IF(L3979=LIST!$A$78,0,IF('CLAIM FORM'!$M$7="R&amp;D",0,IF(E3979="",LIST!$A$75,IF(F3979=LIST!$F$30,0,IFERROR(((VLOOKUP(E3979,'TRAINING CODE'!B:D,3,FALSE)*MIN(D3979,8))),LIST!$A$76)))))))</f>
        <v/>
      </c>
      <c r="L3979" s="183" t="str">
        <f>IF(B3979="","",IF('CLAIM FORM'!$M$7="",LIST!$A$77,IFERROR(VLOOKUP(B3979,'PHR (Project Hourly Rate)'!B:G,6,FALSE),LIST!$A$78)))</f>
        <v/>
      </c>
    </row>
    <row r="3980" spans="1:12" ht="36" customHeight="1">
      <c r="A3980" s="184">
        <v>3978</v>
      </c>
      <c r="B3980" s="46"/>
      <c r="C3980" s="47"/>
      <c r="D3980" s="48"/>
      <c r="E3980" s="49"/>
      <c r="F3980" s="49"/>
      <c r="G3980" s="41" t="str">
        <f>IF(C3980="","",VLOOKUP(WEEKDAY(C3980),LIST!$A$15:$B$21,2,FALSE))</f>
        <v/>
      </c>
      <c r="H3980" s="42" t="str">
        <f>IF(B3980="","",IF(L3980=LIST!$A$80,LIST!$A$78,IF(L3980=LIST!$A$81,LIST!$A$78,IF(L3980=LIST!$A$82,LIST!$A$78,IF(IFERROR(VLOOKUP(B3980,'PHR (Project Hourly Rate)'!B:G,6,FALSE),LIST!$A$78)=0,LIST!$A$79,L3980)))))</f>
        <v/>
      </c>
      <c r="I3980" s="42" t="str">
        <f>IF(B3980="","",IF(L3980=LIST!$A$75,"",IF(K3980=LIST!$A$76,LIST!$A$76,IF(L3980=LIST!$A$77,"",IF(L3980=LIST!$A$78,"",IF(L3980=LIST!$A$80,"",IF(L3980=LIST!$A$72,"",IF(L3980=LIST!$A$73,"",IF(L3980=LIST!$A$81,"",IF(L3980=LIST!$A$82,"",IF(L3980=LIST!$A$79,"",IF(K3980=LIST!$A$75,LIST!$A$75,ROUND(J3980*L3980,2)))))))))))))</f>
        <v/>
      </c>
      <c r="J3980" s="43">
        <f>IF(D3980="",0,IF(K3980=LIST!$A$75,0,IF(K3980=LIST!$A$76,0,IF(K3980=LIST!$A$77,0,IF(K3980=LIST!$A$78,0,(MIN(D3980,8)-K3980))))))</f>
        <v>0</v>
      </c>
      <c r="K3980" s="185" t="str">
        <f>IF(D3980="","",IF('CLAIM FORM'!$M$7="",0,IF(L3980=LIST!$A$78,0,IF('CLAIM FORM'!$M$7="R&amp;D",0,IF(E3980="",LIST!$A$75,IF(F3980=LIST!$F$30,0,IFERROR(((VLOOKUP(E3980,'TRAINING CODE'!B:D,3,FALSE)*MIN(D3980,8))),LIST!$A$76)))))))</f>
        <v/>
      </c>
      <c r="L3980" s="183" t="str">
        <f>IF(B3980="","",IF('CLAIM FORM'!$M$7="",LIST!$A$77,IFERROR(VLOOKUP(B3980,'PHR (Project Hourly Rate)'!B:G,6,FALSE),LIST!$A$78)))</f>
        <v/>
      </c>
    </row>
    <row r="3981" spans="1:12" ht="36" customHeight="1">
      <c r="A3981" s="184">
        <v>3979</v>
      </c>
      <c r="B3981" s="46"/>
      <c r="C3981" s="47"/>
      <c r="D3981" s="48"/>
      <c r="E3981" s="49"/>
      <c r="F3981" s="49"/>
      <c r="G3981" s="41" t="str">
        <f>IF(C3981="","",VLOOKUP(WEEKDAY(C3981),LIST!$A$15:$B$21,2,FALSE))</f>
        <v/>
      </c>
      <c r="H3981" s="42" t="str">
        <f>IF(B3981="","",IF(L3981=LIST!$A$80,LIST!$A$78,IF(L3981=LIST!$A$81,LIST!$A$78,IF(L3981=LIST!$A$82,LIST!$A$78,IF(IFERROR(VLOOKUP(B3981,'PHR (Project Hourly Rate)'!B:G,6,FALSE),LIST!$A$78)=0,LIST!$A$79,L3981)))))</f>
        <v/>
      </c>
      <c r="I3981" s="42" t="str">
        <f>IF(B3981="","",IF(L3981=LIST!$A$75,"",IF(K3981=LIST!$A$76,LIST!$A$76,IF(L3981=LIST!$A$77,"",IF(L3981=LIST!$A$78,"",IF(L3981=LIST!$A$80,"",IF(L3981=LIST!$A$72,"",IF(L3981=LIST!$A$73,"",IF(L3981=LIST!$A$81,"",IF(L3981=LIST!$A$82,"",IF(L3981=LIST!$A$79,"",IF(K3981=LIST!$A$75,LIST!$A$75,ROUND(J3981*L3981,2)))))))))))))</f>
        <v/>
      </c>
      <c r="J3981" s="43">
        <f>IF(D3981="",0,IF(K3981=LIST!$A$75,0,IF(K3981=LIST!$A$76,0,IF(K3981=LIST!$A$77,0,IF(K3981=LIST!$A$78,0,(MIN(D3981,8)-K3981))))))</f>
        <v>0</v>
      </c>
      <c r="K3981" s="185" t="str">
        <f>IF(D3981="","",IF('CLAIM FORM'!$M$7="",0,IF(L3981=LIST!$A$78,0,IF('CLAIM FORM'!$M$7="R&amp;D",0,IF(E3981="",LIST!$A$75,IF(F3981=LIST!$F$30,0,IFERROR(((VLOOKUP(E3981,'TRAINING CODE'!B:D,3,FALSE)*MIN(D3981,8))),LIST!$A$76)))))))</f>
        <v/>
      </c>
      <c r="L3981" s="183" t="str">
        <f>IF(B3981="","",IF('CLAIM FORM'!$M$7="",LIST!$A$77,IFERROR(VLOOKUP(B3981,'PHR (Project Hourly Rate)'!B:G,6,FALSE),LIST!$A$78)))</f>
        <v/>
      </c>
    </row>
    <row r="3982" spans="1:12" ht="36" customHeight="1">
      <c r="A3982" s="184">
        <v>3980</v>
      </c>
      <c r="B3982" s="46"/>
      <c r="C3982" s="47"/>
      <c r="D3982" s="48"/>
      <c r="E3982" s="49"/>
      <c r="F3982" s="49"/>
      <c r="G3982" s="41" t="str">
        <f>IF(C3982="","",VLOOKUP(WEEKDAY(C3982),LIST!$A$15:$B$21,2,FALSE))</f>
        <v/>
      </c>
      <c r="H3982" s="42" t="str">
        <f>IF(B3982="","",IF(L3982=LIST!$A$80,LIST!$A$78,IF(L3982=LIST!$A$81,LIST!$A$78,IF(L3982=LIST!$A$82,LIST!$A$78,IF(IFERROR(VLOOKUP(B3982,'PHR (Project Hourly Rate)'!B:G,6,FALSE),LIST!$A$78)=0,LIST!$A$79,L3982)))))</f>
        <v/>
      </c>
      <c r="I3982" s="42" t="str">
        <f>IF(B3982="","",IF(L3982=LIST!$A$75,"",IF(K3982=LIST!$A$76,LIST!$A$76,IF(L3982=LIST!$A$77,"",IF(L3982=LIST!$A$78,"",IF(L3982=LIST!$A$80,"",IF(L3982=LIST!$A$72,"",IF(L3982=LIST!$A$73,"",IF(L3982=LIST!$A$81,"",IF(L3982=LIST!$A$82,"",IF(L3982=LIST!$A$79,"",IF(K3982=LIST!$A$75,LIST!$A$75,ROUND(J3982*L3982,2)))))))))))))</f>
        <v/>
      </c>
      <c r="J3982" s="43">
        <f>IF(D3982="",0,IF(K3982=LIST!$A$75,0,IF(K3982=LIST!$A$76,0,IF(K3982=LIST!$A$77,0,IF(K3982=LIST!$A$78,0,(MIN(D3982,8)-K3982))))))</f>
        <v>0</v>
      </c>
      <c r="K3982" s="185" t="str">
        <f>IF(D3982="","",IF('CLAIM FORM'!$M$7="",0,IF(L3982=LIST!$A$78,0,IF('CLAIM FORM'!$M$7="R&amp;D",0,IF(E3982="",LIST!$A$75,IF(F3982=LIST!$F$30,0,IFERROR(((VLOOKUP(E3982,'TRAINING CODE'!B:D,3,FALSE)*MIN(D3982,8))),LIST!$A$76)))))))</f>
        <v/>
      </c>
      <c r="L3982" s="183" t="str">
        <f>IF(B3982="","",IF('CLAIM FORM'!$M$7="",LIST!$A$77,IFERROR(VLOOKUP(B3982,'PHR (Project Hourly Rate)'!B:G,6,FALSE),LIST!$A$78)))</f>
        <v/>
      </c>
    </row>
    <row r="3983" spans="1:12" ht="36" customHeight="1">
      <c r="A3983" s="184">
        <v>3981</v>
      </c>
      <c r="B3983" s="46"/>
      <c r="C3983" s="47"/>
      <c r="D3983" s="48"/>
      <c r="E3983" s="49"/>
      <c r="F3983" s="49"/>
      <c r="G3983" s="41" t="str">
        <f>IF(C3983="","",VLOOKUP(WEEKDAY(C3983),LIST!$A$15:$B$21,2,FALSE))</f>
        <v/>
      </c>
      <c r="H3983" s="42" t="str">
        <f>IF(B3983="","",IF(L3983=LIST!$A$80,LIST!$A$78,IF(L3983=LIST!$A$81,LIST!$A$78,IF(L3983=LIST!$A$82,LIST!$A$78,IF(IFERROR(VLOOKUP(B3983,'PHR (Project Hourly Rate)'!B:G,6,FALSE),LIST!$A$78)=0,LIST!$A$79,L3983)))))</f>
        <v/>
      </c>
      <c r="I3983" s="42" t="str">
        <f>IF(B3983="","",IF(L3983=LIST!$A$75,"",IF(K3983=LIST!$A$76,LIST!$A$76,IF(L3983=LIST!$A$77,"",IF(L3983=LIST!$A$78,"",IF(L3983=LIST!$A$80,"",IF(L3983=LIST!$A$72,"",IF(L3983=LIST!$A$73,"",IF(L3983=LIST!$A$81,"",IF(L3983=LIST!$A$82,"",IF(L3983=LIST!$A$79,"",IF(K3983=LIST!$A$75,LIST!$A$75,ROUND(J3983*L3983,2)))))))))))))</f>
        <v/>
      </c>
      <c r="J3983" s="43">
        <f>IF(D3983="",0,IF(K3983=LIST!$A$75,0,IF(K3983=LIST!$A$76,0,IF(K3983=LIST!$A$77,0,IF(K3983=LIST!$A$78,0,(MIN(D3983,8)-K3983))))))</f>
        <v>0</v>
      </c>
      <c r="K3983" s="185" t="str">
        <f>IF(D3983="","",IF('CLAIM FORM'!$M$7="",0,IF(L3983=LIST!$A$78,0,IF('CLAIM FORM'!$M$7="R&amp;D",0,IF(E3983="",LIST!$A$75,IF(F3983=LIST!$F$30,0,IFERROR(((VLOOKUP(E3983,'TRAINING CODE'!B:D,3,FALSE)*MIN(D3983,8))),LIST!$A$76)))))))</f>
        <v/>
      </c>
      <c r="L3983" s="183" t="str">
        <f>IF(B3983="","",IF('CLAIM FORM'!$M$7="",LIST!$A$77,IFERROR(VLOOKUP(B3983,'PHR (Project Hourly Rate)'!B:G,6,FALSE),LIST!$A$78)))</f>
        <v/>
      </c>
    </row>
    <row r="3984" spans="1:12" ht="36" customHeight="1">
      <c r="A3984" s="184">
        <v>3982</v>
      </c>
      <c r="B3984" s="46"/>
      <c r="C3984" s="47"/>
      <c r="D3984" s="48"/>
      <c r="E3984" s="49"/>
      <c r="F3984" s="49"/>
      <c r="G3984" s="41" t="str">
        <f>IF(C3984="","",VLOOKUP(WEEKDAY(C3984),LIST!$A$15:$B$21,2,FALSE))</f>
        <v/>
      </c>
      <c r="H3984" s="42" t="str">
        <f>IF(B3984="","",IF(L3984=LIST!$A$80,LIST!$A$78,IF(L3984=LIST!$A$81,LIST!$A$78,IF(L3984=LIST!$A$82,LIST!$A$78,IF(IFERROR(VLOOKUP(B3984,'PHR (Project Hourly Rate)'!B:G,6,FALSE),LIST!$A$78)=0,LIST!$A$79,L3984)))))</f>
        <v/>
      </c>
      <c r="I3984" s="42" t="str">
        <f>IF(B3984="","",IF(L3984=LIST!$A$75,"",IF(K3984=LIST!$A$76,LIST!$A$76,IF(L3984=LIST!$A$77,"",IF(L3984=LIST!$A$78,"",IF(L3984=LIST!$A$80,"",IF(L3984=LIST!$A$72,"",IF(L3984=LIST!$A$73,"",IF(L3984=LIST!$A$81,"",IF(L3984=LIST!$A$82,"",IF(L3984=LIST!$A$79,"",IF(K3984=LIST!$A$75,LIST!$A$75,ROUND(J3984*L3984,2)))))))))))))</f>
        <v/>
      </c>
      <c r="J3984" s="43">
        <f>IF(D3984="",0,IF(K3984=LIST!$A$75,0,IF(K3984=LIST!$A$76,0,IF(K3984=LIST!$A$77,0,IF(K3984=LIST!$A$78,0,(MIN(D3984,8)-K3984))))))</f>
        <v>0</v>
      </c>
      <c r="K3984" s="185" t="str">
        <f>IF(D3984="","",IF('CLAIM FORM'!$M$7="",0,IF(L3984=LIST!$A$78,0,IF('CLAIM FORM'!$M$7="R&amp;D",0,IF(E3984="",LIST!$A$75,IF(F3984=LIST!$F$30,0,IFERROR(((VLOOKUP(E3984,'TRAINING CODE'!B:D,3,FALSE)*MIN(D3984,8))),LIST!$A$76)))))))</f>
        <v/>
      </c>
      <c r="L3984" s="183" t="str">
        <f>IF(B3984="","",IF('CLAIM FORM'!$M$7="",LIST!$A$77,IFERROR(VLOOKUP(B3984,'PHR (Project Hourly Rate)'!B:G,6,FALSE),LIST!$A$78)))</f>
        <v/>
      </c>
    </row>
    <row r="3985" spans="1:12" ht="36" customHeight="1">
      <c r="A3985" s="184">
        <v>3983</v>
      </c>
      <c r="B3985" s="46"/>
      <c r="C3985" s="47"/>
      <c r="D3985" s="48"/>
      <c r="E3985" s="49"/>
      <c r="F3985" s="49"/>
      <c r="G3985" s="41" t="str">
        <f>IF(C3985="","",VLOOKUP(WEEKDAY(C3985),LIST!$A$15:$B$21,2,FALSE))</f>
        <v/>
      </c>
      <c r="H3985" s="42" t="str">
        <f>IF(B3985="","",IF(L3985=LIST!$A$80,LIST!$A$78,IF(L3985=LIST!$A$81,LIST!$A$78,IF(L3985=LIST!$A$82,LIST!$A$78,IF(IFERROR(VLOOKUP(B3985,'PHR (Project Hourly Rate)'!B:G,6,FALSE),LIST!$A$78)=0,LIST!$A$79,L3985)))))</f>
        <v/>
      </c>
      <c r="I3985" s="42" t="str">
        <f>IF(B3985="","",IF(L3985=LIST!$A$75,"",IF(K3985=LIST!$A$76,LIST!$A$76,IF(L3985=LIST!$A$77,"",IF(L3985=LIST!$A$78,"",IF(L3985=LIST!$A$80,"",IF(L3985=LIST!$A$72,"",IF(L3985=LIST!$A$73,"",IF(L3985=LIST!$A$81,"",IF(L3985=LIST!$A$82,"",IF(L3985=LIST!$A$79,"",IF(K3985=LIST!$A$75,LIST!$A$75,ROUND(J3985*L3985,2)))))))))))))</f>
        <v/>
      </c>
      <c r="J3985" s="43">
        <f>IF(D3985="",0,IF(K3985=LIST!$A$75,0,IF(K3985=LIST!$A$76,0,IF(K3985=LIST!$A$77,0,IF(K3985=LIST!$A$78,0,(MIN(D3985,8)-K3985))))))</f>
        <v>0</v>
      </c>
      <c r="K3985" s="185" t="str">
        <f>IF(D3985="","",IF('CLAIM FORM'!$M$7="",0,IF(L3985=LIST!$A$78,0,IF('CLAIM FORM'!$M$7="R&amp;D",0,IF(E3985="",LIST!$A$75,IF(F3985=LIST!$F$30,0,IFERROR(((VLOOKUP(E3985,'TRAINING CODE'!B:D,3,FALSE)*MIN(D3985,8))),LIST!$A$76)))))))</f>
        <v/>
      </c>
      <c r="L3985" s="183" t="str">
        <f>IF(B3985="","",IF('CLAIM FORM'!$M$7="",LIST!$A$77,IFERROR(VLOOKUP(B3985,'PHR (Project Hourly Rate)'!B:G,6,FALSE),LIST!$A$78)))</f>
        <v/>
      </c>
    </row>
    <row r="3986" spans="1:12" ht="36" customHeight="1">
      <c r="A3986" s="184">
        <v>3984</v>
      </c>
      <c r="B3986" s="46"/>
      <c r="C3986" s="47"/>
      <c r="D3986" s="48"/>
      <c r="E3986" s="49"/>
      <c r="F3986" s="49"/>
      <c r="G3986" s="41" t="str">
        <f>IF(C3986="","",VLOOKUP(WEEKDAY(C3986),LIST!$A$15:$B$21,2,FALSE))</f>
        <v/>
      </c>
      <c r="H3986" s="42" t="str">
        <f>IF(B3986="","",IF(L3986=LIST!$A$80,LIST!$A$78,IF(L3986=LIST!$A$81,LIST!$A$78,IF(L3986=LIST!$A$82,LIST!$A$78,IF(IFERROR(VLOOKUP(B3986,'PHR (Project Hourly Rate)'!B:G,6,FALSE),LIST!$A$78)=0,LIST!$A$79,L3986)))))</f>
        <v/>
      </c>
      <c r="I3986" s="42" t="str">
        <f>IF(B3986="","",IF(L3986=LIST!$A$75,"",IF(K3986=LIST!$A$76,LIST!$A$76,IF(L3986=LIST!$A$77,"",IF(L3986=LIST!$A$78,"",IF(L3986=LIST!$A$80,"",IF(L3986=LIST!$A$72,"",IF(L3986=LIST!$A$73,"",IF(L3986=LIST!$A$81,"",IF(L3986=LIST!$A$82,"",IF(L3986=LIST!$A$79,"",IF(K3986=LIST!$A$75,LIST!$A$75,ROUND(J3986*L3986,2)))))))))))))</f>
        <v/>
      </c>
      <c r="J3986" s="43">
        <f>IF(D3986="",0,IF(K3986=LIST!$A$75,0,IF(K3986=LIST!$A$76,0,IF(K3986=LIST!$A$77,0,IF(K3986=LIST!$A$78,0,(MIN(D3986,8)-K3986))))))</f>
        <v>0</v>
      </c>
      <c r="K3986" s="185" t="str">
        <f>IF(D3986="","",IF('CLAIM FORM'!$M$7="",0,IF(L3986=LIST!$A$78,0,IF('CLAIM FORM'!$M$7="R&amp;D",0,IF(E3986="",LIST!$A$75,IF(F3986=LIST!$F$30,0,IFERROR(((VLOOKUP(E3986,'TRAINING CODE'!B:D,3,FALSE)*MIN(D3986,8))),LIST!$A$76)))))))</f>
        <v/>
      </c>
      <c r="L3986" s="183" t="str">
        <f>IF(B3986="","",IF('CLAIM FORM'!$M$7="",LIST!$A$77,IFERROR(VLOOKUP(B3986,'PHR (Project Hourly Rate)'!B:G,6,FALSE),LIST!$A$78)))</f>
        <v/>
      </c>
    </row>
    <row r="3987" spans="1:12" ht="36" customHeight="1">
      <c r="A3987" s="184">
        <v>3985</v>
      </c>
      <c r="B3987" s="46"/>
      <c r="C3987" s="47"/>
      <c r="D3987" s="48"/>
      <c r="E3987" s="49"/>
      <c r="F3987" s="49"/>
      <c r="G3987" s="41" t="str">
        <f>IF(C3987="","",VLOOKUP(WEEKDAY(C3987),LIST!$A$15:$B$21,2,FALSE))</f>
        <v/>
      </c>
      <c r="H3987" s="42" t="str">
        <f>IF(B3987="","",IF(L3987=LIST!$A$80,LIST!$A$78,IF(L3987=LIST!$A$81,LIST!$A$78,IF(L3987=LIST!$A$82,LIST!$A$78,IF(IFERROR(VLOOKUP(B3987,'PHR (Project Hourly Rate)'!B:G,6,FALSE),LIST!$A$78)=0,LIST!$A$79,L3987)))))</f>
        <v/>
      </c>
      <c r="I3987" s="42" t="str">
        <f>IF(B3987="","",IF(L3987=LIST!$A$75,"",IF(K3987=LIST!$A$76,LIST!$A$76,IF(L3987=LIST!$A$77,"",IF(L3987=LIST!$A$78,"",IF(L3987=LIST!$A$80,"",IF(L3987=LIST!$A$72,"",IF(L3987=LIST!$A$73,"",IF(L3987=LIST!$A$81,"",IF(L3987=LIST!$A$82,"",IF(L3987=LIST!$A$79,"",IF(K3987=LIST!$A$75,LIST!$A$75,ROUND(J3987*L3987,2)))))))))))))</f>
        <v/>
      </c>
      <c r="J3987" s="43">
        <f>IF(D3987="",0,IF(K3987=LIST!$A$75,0,IF(K3987=LIST!$A$76,0,IF(K3987=LIST!$A$77,0,IF(K3987=LIST!$A$78,0,(MIN(D3987,8)-K3987))))))</f>
        <v>0</v>
      </c>
      <c r="K3987" s="185" t="str">
        <f>IF(D3987="","",IF('CLAIM FORM'!$M$7="",0,IF(L3987=LIST!$A$78,0,IF('CLAIM FORM'!$M$7="R&amp;D",0,IF(E3987="",LIST!$A$75,IF(F3987=LIST!$F$30,0,IFERROR(((VLOOKUP(E3987,'TRAINING CODE'!B:D,3,FALSE)*MIN(D3987,8))),LIST!$A$76)))))))</f>
        <v/>
      </c>
      <c r="L3987" s="183" t="str">
        <f>IF(B3987="","",IF('CLAIM FORM'!$M$7="",LIST!$A$77,IFERROR(VLOOKUP(B3987,'PHR (Project Hourly Rate)'!B:G,6,FALSE),LIST!$A$78)))</f>
        <v/>
      </c>
    </row>
    <row r="3988" spans="1:12" ht="36" customHeight="1">
      <c r="A3988" s="184">
        <v>3986</v>
      </c>
      <c r="B3988" s="46"/>
      <c r="C3988" s="47"/>
      <c r="D3988" s="48"/>
      <c r="E3988" s="49"/>
      <c r="F3988" s="49"/>
      <c r="G3988" s="41" t="str">
        <f>IF(C3988="","",VLOOKUP(WEEKDAY(C3988),LIST!$A$15:$B$21,2,FALSE))</f>
        <v/>
      </c>
      <c r="H3988" s="42" t="str">
        <f>IF(B3988="","",IF(L3988=LIST!$A$80,LIST!$A$78,IF(L3988=LIST!$A$81,LIST!$A$78,IF(L3988=LIST!$A$82,LIST!$A$78,IF(IFERROR(VLOOKUP(B3988,'PHR (Project Hourly Rate)'!B:G,6,FALSE),LIST!$A$78)=0,LIST!$A$79,L3988)))))</f>
        <v/>
      </c>
      <c r="I3988" s="42" t="str">
        <f>IF(B3988="","",IF(L3988=LIST!$A$75,"",IF(K3988=LIST!$A$76,LIST!$A$76,IF(L3988=LIST!$A$77,"",IF(L3988=LIST!$A$78,"",IF(L3988=LIST!$A$80,"",IF(L3988=LIST!$A$72,"",IF(L3988=LIST!$A$73,"",IF(L3988=LIST!$A$81,"",IF(L3988=LIST!$A$82,"",IF(L3988=LIST!$A$79,"",IF(K3988=LIST!$A$75,LIST!$A$75,ROUND(J3988*L3988,2)))))))))))))</f>
        <v/>
      </c>
      <c r="J3988" s="43">
        <f>IF(D3988="",0,IF(K3988=LIST!$A$75,0,IF(K3988=LIST!$A$76,0,IF(K3988=LIST!$A$77,0,IF(K3988=LIST!$A$78,0,(MIN(D3988,8)-K3988))))))</f>
        <v>0</v>
      </c>
      <c r="K3988" s="185" t="str">
        <f>IF(D3988="","",IF('CLAIM FORM'!$M$7="",0,IF(L3988=LIST!$A$78,0,IF('CLAIM FORM'!$M$7="R&amp;D",0,IF(E3988="",LIST!$A$75,IF(F3988=LIST!$F$30,0,IFERROR(((VLOOKUP(E3988,'TRAINING CODE'!B:D,3,FALSE)*MIN(D3988,8))),LIST!$A$76)))))))</f>
        <v/>
      </c>
      <c r="L3988" s="183" t="str">
        <f>IF(B3988="","",IF('CLAIM FORM'!$M$7="",LIST!$A$77,IFERROR(VLOOKUP(B3988,'PHR (Project Hourly Rate)'!B:G,6,FALSE),LIST!$A$78)))</f>
        <v/>
      </c>
    </row>
    <row r="3989" spans="1:12" ht="36" customHeight="1">
      <c r="A3989" s="184">
        <v>3987</v>
      </c>
      <c r="B3989" s="46"/>
      <c r="C3989" s="47"/>
      <c r="D3989" s="48"/>
      <c r="E3989" s="49"/>
      <c r="F3989" s="49"/>
      <c r="G3989" s="41" t="str">
        <f>IF(C3989="","",VLOOKUP(WEEKDAY(C3989),LIST!$A$15:$B$21,2,FALSE))</f>
        <v/>
      </c>
      <c r="H3989" s="42" t="str">
        <f>IF(B3989="","",IF(L3989=LIST!$A$80,LIST!$A$78,IF(L3989=LIST!$A$81,LIST!$A$78,IF(L3989=LIST!$A$82,LIST!$A$78,IF(IFERROR(VLOOKUP(B3989,'PHR (Project Hourly Rate)'!B:G,6,FALSE),LIST!$A$78)=0,LIST!$A$79,L3989)))))</f>
        <v/>
      </c>
      <c r="I3989" s="42" t="str">
        <f>IF(B3989="","",IF(L3989=LIST!$A$75,"",IF(K3989=LIST!$A$76,LIST!$A$76,IF(L3989=LIST!$A$77,"",IF(L3989=LIST!$A$78,"",IF(L3989=LIST!$A$80,"",IF(L3989=LIST!$A$72,"",IF(L3989=LIST!$A$73,"",IF(L3989=LIST!$A$81,"",IF(L3989=LIST!$A$82,"",IF(L3989=LIST!$A$79,"",IF(K3989=LIST!$A$75,LIST!$A$75,ROUND(J3989*L3989,2)))))))))))))</f>
        <v/>
      </c>
      <c r="J3989" s="43">
        <f>IF(D3989="",0,IF(K3989=LIST!$A$75,0,IF(K3989=LIST!$A$76,0,IF(K3989=LIST!$A$77,0,IF(K3989=LIST!$A$78,0,(MIN(D3989,8)-K3989))))))</f>
        <v>0</v>
      </c>
      <c r="K3989" s="185" t="str">
        <f>IF(D3989="","",IF('CLAIM FORM'!$M$7="",0,IF(L3989=LIST!$A$78,0,IF('CLAIM FORM'!$M$7="R&amp;D",0,IF(E3989="",LIST!$A$75,IF(F3989=LIST!$F$30,0,IFERROR(((VLOOKUP(E3989,'TRAINING CODE'!B:D,3,FALSE)*MIN(D3989,8))),LIST!$A$76)))))))</f>
        <v/>
      </c>
      <c r="L3989" s="183" t="str">
        <f>IF(B3989="","",IF('CLAIM FORM'!$M$7="",LIST!$A$77,IFERROR(VLOOKUP(B3989,'PHR (Project Hourly Rate)'!B:G,6,FALSE),LIST!$A$78)))</f>
        <v/>
      </c>
    </row>
    <row r="3990" spans="1:12" ht="36" customHeight="1">
      <c r="A3990" s="184">
        <v>3988</v>
      </c>
      <c r="B3990" s="46"/>
      <c r="C3990" s="47"/>
      <c r="D3990" s="48"/>
      <c r="E3990" s="49"/>
      <c r="F3990" s="49"/>
      <c r="G3990" s="41" t="str">
        <f>IF(C3990="","",VLOOKUP(WEEKDAY(C3990),LIST!$A$15:$B$21,2,FALSE))</f>
        <v/>
      </c>
      <c r="H3990" s="42" t="str">
        <f>IF(B3990="","",IF(L3990=LIST!$A$80,LIST!$A$78,IF(L3990=LIST!$A$81,LIST!$A$78,IF(L3990=LIST!$A$82,LIST!$A$78,IF(IFERROR(VLOOKUP(B3990,'PHR (Project Hourly Rate)'!B:G,6,FALSE),LIST!$A$78)=0,LIST!$A$79,L3990)))))</f>
        <v/>
      </c>
      <c r="I3990" s="42" t="str">
        <f>IF(B3990="","",IF(L3990=LIST!$A$75,"",IF(K3990=LIST!$A$76,LIST!$A$76,IF(L3990=LIST!$A$77,"",IF(L3990=LIST!$A$78,"",IF(L3990=LIST!$A$80,"",IF(L3990=LIST!$A$72,"",IF(L3990=LIST!$A$73,"",IF(L3990=LIST!$A$81,"",IF(L3990=LIST!$A$82,"",IF(L3990=LIST!$A$79,"",IF(K3990=LIST!$A$75,LIST!$A$75,ROUND(J3990*L3990,2)))))))))))))</f>
        <v/>
      </c>
      <c r="J3990" s="43">
        <f>IF(D3990="",0,IF(K3990=LIST!$A$75,0,IF(K3990=LIST!$A$76,0,IF(K3990=LIST!$A$77,0,IF(K3990=LIST!$A$78,0,(MIN(D3990,8)-K3990))))))</f>
        <v>0</v>
      </c>
      <c r="K3990" s="185" t="str">
        <f>IF(D3990="","",IF('CLAIM FORM'!$M$7="",0,IF(L3990=LIST!$A$78,0,IF('CLAIM FORM'!$M$7="R&amp;D",0,IF(E3990="",LIST!$A$75,IF(F3990=LIST!$F$30,0,IFERROR(((VLOOKUP(E3990,'TRAINING CODE'!B:D,3,FALSE)*MIN(D3990,8))),LIST!$A$76)))))))</f>
        <v/>
      </c>
      <c r="L3990" s="183" t="str">
        <f>IF(B3990="","",IF('CLAIM FORM'!$M$7="",LIST!$A$77,IFERROR(VLOOKUP(B3990,'PHR (Project Hourly Rate)'!B:G,6,FALSE),LIST!$A$78)))</f>
        <v/>
      </c>
    </row>
    <row r="3991" spans="1:12" ht="36" customHeight="1">
      <c r="A3991" s="184">
        <v>3989</v>
      </c>
      <c r="B3991" s="46"/>
      <c r="C3991" s="47"/>
      <c r="D3991" s="48"/>
      <c r="E3991" s="49"/>
      <c r="F3991" s="49"/>
      <c r="G3991" s="41" t="str">
        <f>IF(C3991="","",VLOOKUP(WEEKDAY(C3991),LIST!$A$15:$B$21,2,FALSE))</f>
        <v/>
      </c>
      <c r="H3991" s="42" t="str">
        <f>IF(B3991="","",IF(L3991=LIST!$A$80,LIST!$A$78,IF(L3991=LIST!$A$81,LIST!$A$78,IF(L3991=LIST!$A$82,LIST!$A$78,IF(IFERROR(VLOOKUP(B3991,'PHR (Project Hourly Rate)'!B:G,6,FALSE),LIST!$A$78)=0,LIST!$A$79,L3991)))))</f>
        <v/>
      </c>
      <c r="I3991" s="42" t="str">
        <f>IF(B3991="","",IF(L3991=LIST!$A$75,"",IF(K3991=LIST!$A$76,LIST!$A$76,IF(L3991=LIST!$A$77,"",IF(L3991=LIST!$A$78,"",IF(L3991=LIST!$A$80,"",IF(L3991=LIST!$A$72,"",IF(L3991=LIST!$A$73,"",IF(L3991=LIST!$A$81,"",IF(L3991=LIST!$A$82,"",IF(L3991=LIST!$A$79,"",IF(K3991=LIST!$A$75,LIST!$A$75,ROUND(J3991*L3991,2)))))))))))))</f>
        <v/>
      </c>
      <c r="J3991" s="43">
        <f>IF(D3991="",0,IF(K3991=LIST!$A$75,0,IF(K3991=LIST!$A$76,0,IF(K3991=LIST!$A$77,0,IF(K3991=LIST!$A$78,0,(MIN(D3991,8)-K3991))))))</f>
        <v>0</v>
      </c>
      <c r="K3991" s="185" t="str">
        <f>IF(D3991="","",IF('CLAIM FORM'!$M$7="",0,IF(L3991=LIST!$A$78,0,IF('CLAIM FORM'!$M$7="R&amp;D",0,IF(E3991="",LIST!$A$75,IF(F3991=LIST!$F$30,0,IFERROR(((VLOOKUP(E3991,'TRAINING CODE'!B:D,3,FALSE)*MIN(D3991,8))),LIST!$A$76)))))))</f>
        <v/>
      </c>
      <c r="L3991" s="183" t="str">
        <f>IF(B3991="","",IF('CLAIM FORM'!$M$7="",LIST!$A$77,IFERROR(VLOOKUP(B3991,'PHR (Project Hourly Rate)'!B:G,6,FALSE),LIST!$A$78)))</f>
        <v/>
      </c>
    </row>
    <row r="3992" spans="1:12" ht="36" customHeight="1">
      <c r="A3992" s="184">
        <v>3990</v>
      </c>
      <c r="B3992" s="46"/>
      <c r="C3992" s="47"/>
      <c r="D3992" s="48"/>
      <c r="E3992" s="49"/>
      <c r="F3992" s="49"/>
      <c r="G3992" s="41" t="str">
        <f>IF(C3992="","",VLOOKUP(WEEKDAY(C3992),LIST!$A$15:$B$21,2,FALSE))</f>
        <v/>
      </c>
      <c r="H3992" s="42" t="str">
        <f>IF(B3992="","",IF(L3992=LIST!$A$80,LIST!$A$78,IF(L3992=LIST!$A$81,LIST!$A$78,IF(L3992=LIST!$A$82,LIST!$A$78,IF(IFERROR(VLOOKUP(B3992,'PHR (Project Hourly Rate)'!B:G,6,FALSE),LIST!$A$78)=0,LIST!$A$79,L3992)))))</f>
        <v/>
      </c>
      <c r="I3992" s="42" t="str">
        <f>IF(B3992="","",IF(L3992=LIST!$A$75,"",IF(K3992=LIST!$A$76,LIST!$A$76,IF(L3992=LIST!$A$77,"",IF(L3992=LIST!$A$78,"",IF(L3992=LIST!$A$80,"",IF(L3992=LIST!$A$72,"",IF(L3992=LIST!$A$73,"",IF(L3992=LIST!$A$81,"",IF(L3992=LIST!$A$82,"",IF(L3992=LIST!$A$79,"",IF(K3992=LIST!$A$75,LIST!$A$75,ROUND(J3992*L3992,2)))))))))))))</f>
        <v/>
      </c>
      <c r="J3992" s="43">
        <f>IF(D3992="",0,IF(K3992=LIST!$A$75,0,IF(K3992=LIST!$A$76,0,IF(K3992=LIST!$A$77,0,IF(K3992=LIST!$A$78,0,(MIN(D3992,8)-K3992))))))</f>
        <v>0</v>
      </c>
      <c r="K3992" s="185" t="str">
        <f>IF(D3992="","",IF('CLAIM FORM'!$M$7="",0,IF(L3992=LIST!$A$78,0,IF('CLAIM FORM'!$M$7="R&amp;D",0,IF(E3992="",LIST!$A$75,IF(F3992=LIST!$F$30,0,IFERROR(((VLOOKUP(E3992,'TRAINING CODE'!B:D,3,FALSE)*MIN(D3992,8))),LIST!$A$76)))))))</f>
        <v/>
      </c>
      <c r="L3992" s="183" t="str">
        <f>IF(B3992="","",IF('CLAIM FORM'!$M$7="",LIST!$A$77,IFERROR(VLOOKUP(B3992,'PHR (Project Hourly Rate)'!B:G,6,FALSE),LIST!$A$78)))</f>
        <v/>
      </c>
    </row>
    <row r="3993" spans="1:12" ht="36" customHeight="1">
      <c r="A3993" s="184">
        <v>3991</v>
      </c>
      <c r="B3993" s="46"/>
      <c r="C3993" s="47"/>
      <c r="D3993" s="48"/>
      <c r="E3993" s="49"/>
      <c r="F3993" s="49"/>
      <c r="G3993" s="41" t="str">
        <f>IF(C3993="","",VLOOKUP(WEEKDAY(C3993),LIST!$A$15:$B$21,2,FALSE))</f>
        <v/>
      </c>
      <c r="H3993" s="42" t="str">
        <f>IF(B3993="","",IF(L3993=LIST!$A$80,LIST!$A$78,IF(L3993=LIST!$A$81,LIST!$A$78,IF(L3993=LIST!$A$82,LIST!$A$78,IF(IFERROR(VLOOKUP(B3993,'PHR (Project Hourly Rate)'!B:G,6,FALSE),LIST!$A$78)=0,LIST!$A$79,L3993)))))</f>
        <v/>
      </c>
      <c r="I3993" s="42" t="str">
        <f>IF(B3993="","",IF(L3993=LIST!$A$75,"",IF(K3993=LIST!$A$76,LIST!$A$76,IF(L3993=LIST!$A$77,"",IF(L3993=LIST!$A$78,"",IF(L3993=LIST!$A$80,"",IF(L3993=LIST!$A$72,"",IF(L3993=LIST!$A$73,"",IF(L3993=LIST!$A$81,"",IF(L3993=LIST!$A$82,"",IF(L3993=LIST!$A$79,"",IF(K3993=LIST!$A$75,LIST!$A$75,ROUND(J3993*L3993,2)))))))))))))</f>
        <v/>
      </c>
      <c r="J3993" s="43">
        <f>IF(D3993="",0,IF(K3993=LIST!$A$75,0,IF(K3993=LIST!$A$76,0,IF(K3993=LIST!$A$77,0,IF(K3993=LIST!$A$78,0,(MIN(D3993,8)-K3993))))))</f>
        <v>0</v>
      </c>
      <c r="K3993" s="185" t="str">
        <f>IF(D3993="","",IF('CLAIM FORM'!$M$7="",0,IF(L3993=LIST!$A$78,0,IF('CLAIM FORM'!$M$7="R&amp;D",0,IF(E3993="",LIST!$A$75,IF(F3993=LIST!$F$30,0,IFERROR(((VLOOKUP(E3993,'TRAINING CODE'!B:D,3,FALSE)*MIN(D3993,8))),LIST!$A$76)))))))</f>
        <v/>
      </c>
      <c r="L3993" s="183" t="str">
        <f>IF(B3993="","",IF('CLAIM FORM'!$M$7="",LIST!$A$77,IFERROR(VLOOKUP(B3993,'PHR (Project Hourly Rate)'!B:G,6,FALSE),LIST!$A$78)))</f>
        <v/>
      </c>
    </row>
    <row r="3994" spans="1:12" ht="36" customHeight="1">
      <c r="A3994" s="184">
        <v>3992</v>
      </c>
      <c r="B3994" s="46"/>
      <c r="C3994" s="47"/>
      <c r="D3994" s="48"/>
      <c r="E3994" s="49"/>
      <c r="F3994" s="49"/>
      <c r="G3994" s="41" t="str">
        <f>IF(C3994="","",VLOOKUP(WEEKDAY(C3994),LIST!$A$15:$B$21,2,FALSE))</f>
        <v/>
      </c>
      <c r="H3994" s="42" t="str">
        <f>IF(B3994="","",IF(L3994=LIST!$A$80,LIST!$A$78,IF(L3994=LIST!$A$81,LIST!$A$78,IF(L3994=LIST!$A$82,LIST!$A$78,IF(IFERROR(VLOOKUP(B3994,'PHR (Project Hourly Rate)'!B:G,6,FALSE),LIST!$A$78)=0,LIST!$A$79,L3994)))))</f>
        <v/>
      </c>
      <c r="I3994" s="42" t="str">
        <f>IF(B3994="","",IF(L3994=LIST!$A$75,"",IF(K3994=LIST!$A$76,LIST!$A$76,IF(L3994=LIST!$A$77,"",IF(L3994=LIST!$A$78,"",IF(L3994=LIST!$A$80,"",IF(L3994=LIST!$A$72,"",IF(L3994=LIST!$A$73,"",IF(L3994=LIST!$A$81,"",IF(L3994=LIST!$A$82,"",IF(L3994=LIST!$A$79,"",IF(K3994=LIST!$A$75,LIST!$A$75,ROUND(J3994*L3994,2)))))))))))))</f>
        <v/>
      </c>
      <c r="J3994" s="43">
        <f>IF(D3994="",0,IF(K3994=LIST!$A$75,0,IF(K3994=LIST!$A$76,0,IF(K3994=LIST!$A$77,0,IF(K3994=LIST!$A$78,0,(MIN(D3994,8)-K3994))))))</f>
        <v>0</v>
      </c>
      <c r="K3994" s="185" t="str">
        <f>IF(D3994="","",IF('CLAIM FORM'!$M$7="",0,IF(L3994=LIST!$A$78,0,IF('CLAIM FORM'!$M$7="R&amp;D",0,IF(E3994="",LIST!$A$75,IF(F3994=LIST!$F$30,0,IFERROR(((VLOOKUP(E3994,'TRAINING CODE'!B:D,3,FALSE)*MIN(D3994,8))),LIST!$A$76)))))))</f>
        <v/>
      </c>
      <c r="L3994" s="183" t="str">
        <f>IF(B3994="","",IF('CLAIM FORM'!$M$7="",LIST!$A$77,IFERROR(VLOOKUP(B3994,'PHR (Project Hourly Rate)'!B:G,6,FALSE),LIST!$A$78)))</f>
        <v/>
      </c>
    </row>
    <row r="3995" spans="1:12" ht="36" customHeight="1">
      <c r="A3995" s="184">
        <v>3993</v>
      </c>
      <c r="B3995" s="46"/>
      <c r="C3995" s="47"/>
      <c r="D3995" s="48"/>
      <c r="E3995" s="49"/>
      <c r="F3995" s="49"/>
      <c r="G3995" s="41" t="str">
        <f>IF(C3995="","",VLOOKUP(WEEKDAY(C3995),LIST!$A$15:$B$21,2,FALSE))</f>
        <v/>
      </c>
      <c r="H3995" s="42" t="str">
        <f>IF(B3995="","",IF(L3995=LIST!$A$80,LIST!$A$78,IF(L3995=LIST!$A$81,LIST!$A$78,IF(L3995=LIST!$A$82,LIST!$A$78,IF(IFERROR(VLOOKUP(B3995,'PHR (Project Hourly Rate)'!B:G,6,FALSE),LIST!$A$78)=0,LIST!$A$79,L3995)))))</f>
        <v/>
      </c>
      <c r="I3995" s="42" t="str">
        <f>IF(B3995="","",IF(L3995=LIST!$A$75,"",IF(K3995=LIST!$A$76,LIST!$A$76,IF(L3995=LIST!$A$77,"",IF(L3995=LIST!$A$78,"",IF(L3995=LIST!$A$80,"",IF(L3995=LIST!$A$72,"",IF(L3995=LIST!$A$73,"",IF(L3995=LIST!$A$81,"",IF(L3995=LIST!$A$82,"",IF(L3995=LIST!$A$79,"",IF(K3995=LIST!$A$75,LIST!$A$75,ROUND(J3995*L3995,2)))))))))))))</f>
        <v/>
      </c>
      <c r="J3995" s="43">
        <f>IF(D3995="",0,IF(K3995=LIST!$A$75,0,IF(K3995=LIST!$A$76,0,IF(K3995=LIST!$A$77,0,IF(K3995=LIST!$A$78,0,(MIN(D3995,8)-K3995))))))</f>
        <v>0</v>
      </c>
      <c r="K3995" s="185" t="str">
        <f>IF(D3995="","",IF('CLAIM FORM'!$M$7="",0,IF(L3995=LIST!$A$78,0,IF('CLAIM FORM'!$M$7="R&amp;D",0,IF(E3995="",LIST!$A$75,IF(F3995=LIST!$F$30,0,IFERROR(((VLOOKUP(E3995,'TRAINING CODE'!B:D,3,FALSE)*MIN(D3995,8))),LIST!$A$76)))))))</f>
        <v/>
      </c>
      <c r="L3995" s="183" t="str">
        <f>IF(B3995="","",IF('CLAIM FORM'!$M$7="",LIST!$A$77,IFERROR(VLOOKUP(B3995,'PHR (Project Hourly Rate)'!B:G,6,FALSE),LIST!$A$78)))</f>
        <v/>
      </c>
    </row>
    <row r="3996" spans="1:12" ht="36" customHeight="1">
      <c r="A3996" s="184">
        <v>3994</v>
      </c>
      <c r="B3996" s="46"/>
      <c r="C3996" s="47"/>
      <c r="D3996" s="48"/>
      <c r="E3996" s="49"/>
      <c r="F3996" s="49"/>
      <c r="G3996" s="41" t="str">
        <f>IF(C3996="","",VLOOKUP(WEEKDAY(C3996),LIST!$A$15:$B$21,2,FALSE))</f>
        <v/>
      </c>
      <c r="H3996" s="42" t="str">
        <f>IF(B3996="","",IF(L3996=LIST!$A$80,LIST!$A$78,IF(L3996=LIST!$A$81,LIST!$A$78,IF(L3996=LIST!$A$82,LIST!$A$78,IF(IFERROR(VLOOKUP(B3996,'PHR (Project Hourly Rate)'!B:G,6,FALSE),LIST!$A$78)=0,LIST!$A$79,L3996)))))</f>
        <v/>
      </c>
      <c r="I3996" s="42" t="str">
        <f>IF(B3996="","",IF(L3996=LIST!$A$75,"",IF(K3996=LIST!$A$76,LIST!$A$76,IF(L3996=LIST!$A$77,"",IF(L3996=LIST!$A$78,"",IF(L3996=LIST!$A$80,"",IF(L3996=LIST!$A$72,"",IF(L3996=LIST!$A$73,"",IF(L3996=LIST!$A$81,"",IF(L3996=LIST!$A$82,"",IF(L3996=LIST!$A$79,"",IF(K3996=LIST!$A$75,LIST!$A$75,ROUND(J3996*L3996,2)))))))))))))</f>
        <v/>
      </c>
      <c r="J3996" s="43">
        <f>IF(D3996="",0,IF(K3996=LIST!$A$75,0,IF(K3996=LIST!$A$76,0,IF(K3996=LIST!$A$77,0,IF(K3996=LIST!$A$78,0,(MIN(D3996,8)-K3996))))))</f>
        <v>0</v>
      </c>
      <c r="K3996" s="185" t="str">
        <f>IF(D3996="","",IF('CLAIM FORM'!$M$7="",0,IF(L3996=LIST!$A$78,0,IF('CLAIM FORM'!$M$7="R&amp;D",0,IF(E3996="",LIST!$A$75,IF(F3996=LIST!$F$30,0,IFERROR(((VLOOKUP(E3996,'TRAINING CODE'!B:D,3,FALSE)*MIN(D3996,8))),LIST!$A$76)))))))</f>
        <v/>
      </c>
      <c r="L3996" s="183" t="str">
        <f>IF(B3996="","",IF('CLAIM FORM'!$M$7="",LIST!$A$77,IFERROR(VLOOKUP(B3996,'PHR (Project Hourly Rate)'!B:G,6,FALSE),LIST!$A$78)))</f>
        <v/>
      </c>
    </row>
    <row r="3997" spans="1:12" ht="36" customHeight="1">
      <c r="A3997" s="184">
        <v>3995</v>
      </c>
      <c r="B3997" s="46"/>
      <c r="C3997" s="47"/>
      <c r="D3997" s="48"/>
      <c r="E3997" s="49"/>
      <c r="F3997" s="49"/>
      <c r="G3997" s="41" t="str">
        <f>IF(C3997="","",VLOOKUP(WEEKDAY(C3997),LIST!$A$15:$B$21,2,FALSE))</f>
        <v/>
      </c>
      <c r="H3997" s="42" t="str">
        <f>IF(B3997="","",IF(L3997=LIST!$A$80,LIST!$A$78,IF(L3997=LIST!$A$81,LIST!$A$78,IF(L3997=LIST!$A$82,LIST!$A$78,IF(IFERROR(VLOOKUP(B3997,'PHR (Project Hourly Rate)'!B:G,6,FALSE),LIST!$A$78)=0,LIST!$A$79,L3997)))))</f>
        <v/>
      </c>
      <c r="I3997" s="42" t="str">
        <f>IF(B3997="","",IF(L3997=LIST!$A$75,"",IF(K3997=LIST!$A$76,LIST!$A$76,IF(L3997=LIST!$A$77,"",IF(L3997=LIST!$A$78,"",IF(L3997=LIST!$A$80,"",IF(L3997=LIST!$A$72,"",IF(L3997=LIST!$A$73,"",IF(L3997=LIST!$A$81,"",IF(L3997=LIST!$A$82,"",IF(L3997=LIST!$A$79,"",IF(K3997=LIST!$A$75,LIST!$A$75,ROUND(J3997*L3997,2)))))))))))))</f>
        <v/>
      </c>
      <c r="J3997" s="43">
        <f>IF(D3997="",0,IF(K3997=LIST!$A$75,0,IF(K3997=LIST!$A$76,0,IF(K3997=LIST!$A$77,0,IF(K3997=LIST!$A$78,0,(MIN(D3997,8)-K3997))))))</f>
        <v>0</v>
      </c>
      <c r="K3997" s="185" t="str">
        <f>IF(D3997="","",IF('CLAIM FORM'!$M$7="",0,IF(L3997=LIST!$A$78,0,IF('CLAIM FORM'!$M$7="R&amp;D",0,IF(E3997="",LIST!$A$75,IF(F3997=LIST!$F$30,0,IFERROR(((VLOOKUP(E3997,'TRAINING CODE'!B:D,3,FALSE)*MIN(D3997,8))),LIST!$A$76)))))))</f>
        <v/>
      </c>
      <c r="L3997" s="183" t="str">
        <f>IF(B3997="","",IF('CLAIM FORM'!$M$7="",LIST!$A$77,IFERROR(VLOOKUP(B3997,'PHR (Project Hourly Rate)'!B:G,6,FALSE),LIST!$A$78)))</f>
        <v/>
      </c>
    </row>
    <row r="3998" spans="1:12" ht="36" customHeight="1">
      <c r="A3998" s="184">
        <v>3996</v>
      </c>
      <c r="B3998" s="46"/>
      <c r="C3998" s="47"/>
      <c r="D3998" s="48"/>
      <c r="E3998" s="49"/>
      <c r="F3998" s="49"/>
      <c r="G3998" s="41" t="str">
        <f>IF(C3998="","",VLOOKUP(WEEKDAY(C3998),LIST!$A$15:$B$21,2,FALSE))</f>
        <v/>
      </c>
      <c r="H3998" s="42" t="str">
        <f>IF(B3998="","",IF(L3998=LIST!$A$80,LIST!$A$78,IF(L3998=LIST!$A$81,LIST!$A$78,IF(L3998=LIST!$A$82,LIST!$A$78,IF(IFERROR(VLOOKUP(B3998,'PHR (Project Hourly Rate)'!B:G,6,FALSE),LIST!$A$78)=0,LIST!$A$79,L3998)))))</f>
        <v/>
      </c>
      <c r="I3998" s="42" t="str">
        <f>IF(B3998="","",IF(L3998=LIST!$A$75,"",IF(K3998=LIST!$A$76,LIST!$A$76,IF(L3998=LIST!$A$77,"",IF(L3998=LIST!$A$78,"",IF(L3998=LIST!$A$80,"",IF(L3998=LIST!$A$72,"",IF(L3998=LIST!$A$73,"",IF(L3998=LIST!$A$81,"",IF(L3998=LIST!$A$82,"",IF(L3998=LIST!$A$79,"",IF(K3998=LIST!$A$75,LIST!$A$75,ROUND(J3998*L3998,2)))))))))))))</f>
        <v/>
      </c>
      <c r="J3998" s="43">
        <f>IF(D3998="",0,IF(K3998=LIST!$A$75,0,IF(K3998=LIST!$A$76,0,IF(K3998=LIST!$A$77,0,IF(K3998=LIST!$A$78,0,(MIN(D3998,8)-K3998))))))</f>
        <v>0</v>
      </c>
      <c r="K3998" s="185" t="str">
        <f>IF(D3998="","",IF('CLAIM FORM'!$M$7="",0,IF(L3998=LIST!$A$78,0,IF('CLAIM FORM'!$M$7="R&amp;D",0,IF(E3998="",LIST!$A$75,IF(F3998=LIST!$F$30,0,IFERROR(((VLOOKUP(E3998,'TRAINING CODE'!B:D,3,FALSE)*MIN(D3998,8))),LIST!$A$76)))))))</f>
        <v/>
      </c>
      <c r="L3998" s="183" t="str">
        <f>IF(B3998="","",IF('CLAIM FORM'!$M$7="",LIST!$A$77,IFERROR(VLOOKUP(B3998,'PHR (Project Hourly Rate)'!B:G,6,FALSE),LIST!$A$78)))</f>
        <v/>
      </c>
    </row>
    <row r="3999" spans="1:12" ht="36" customHeight="1">
      <c r="A3999" s="184">
        <v>3997</v>
      </c>
      <c r="B3999" s="46"/>
      <c r="C3999" s="47"/>
      <c r="D3999" s="48"/>
      <c r="E3999" s="49"/>
      <c r="F3999" s="49"/>
      <c r="G3999" s="41" t="str">
        <f>IF(C3999="","",VLOOKUP(WEEKDAY(C3999),LIST!$A$15:$B$21,2,FALSE))</f>
        <v/>
      </c>
      <c r="H3999" s="42" t="str">
        <f>IF(B3999="","",IF(L3999=LIST!$A$80,LIST!$A$78,IF(L3999=LIST!$A$81,LIST!$A$78,IF(L3999=LIST!$A$82,LIST!$A$78,IF(IFERROR(VLOOKUP(B3999,'PHR (Project Hourly Rate)'!B:G,6,FALSE),LIST!$A$78)=0,LIST!$A$79,L3999)))))</f>
        <v/>
      </c>
      <c r="I3999" s="42" t="str">
        <f>IF(B3999="","",IF(L3999=LIST!$A$75,"",IF(K3999=LIST!$A$76,LIST!$A$76,IF(L3999=LIST!$A$77,"",IF(L3999=LIST!$A$78,"",IF(L3999=LIST!$A$80,"",IF(L3999=LIST!$A$72,"",IF(L3999=LIST!$A$73,"",IF(L3999=LIST!$A$81,"",IF(L3999=LIST!$A$82,"",IF(L3999=LIST!$A$79,"",IF(K3999=LIST!$A$75,LIST!$A$75,ROUND(J3999*L3999,2)))))))))))))</f>
        <v/>
      </c>
      <c r="J3999" s="43">
        <f>IF(D3999="",0,IF(K3999=LIST!$A$75,0,IF(K3999=LIST!$A$76,0,IF(K3999=LIST!$A$77,0,IF(K3999=LIST!$A$78,0,(MIN(D3999,8)-K3999))))))</f>
        <v>0</v>
      </c>
      <c r="K3999" s="185" t="str">
        <f>IF(D3999="","",IF('CLAIM FORM'!$M$7="",0,IF(L3999=LIST!$A$78,0,IF('CLAIM FORM'!$M$7="R&amp;D",0,IF(E3999="",LIST!$A$75,IF(F3999=LIST!$F$30,0,IFERROR(((VLOOKUP(E3999,'TRAINING CODE'!B:D,3,FALSE)*MIN(D3999,8))),LIST!$A$76)))))))</f>
        <v/>
      </c>
      <c r="L3999" s="183" t="str">
        <f>IF(B3999="","",IF('CLAIM FORM'!$M$7="",LIST!$A$77,IFERROR(VLOOKUP(B3999,'PHR (Project Hourly Rate)'!B:G,6,FALSE),LIST!$A$78)))</f>
        <v/>
      </c>
    </row>
    <row r="4000" spans="1:12" ht="36" customHeight="1">
      <c r="A4000" s="184">
        <v>3998</v>
      </c>
      <c r="B4000" s="46"/>
      <c r="C4000" s="47"/>
      <c r="D4000" s="48"/>
      <c r="E4000" s="49"/>
      <c r="F4000" s="49"/>
      <c r="G4000" s="41" t="str">
        <f>IF(C4000="","",VLOOKUP(WEEKDAY(C4000),LIST!$A$15:$B$21,2,FALSE))</f>
        <v/>
      </c>
      <c r="H4000" s="42" t="str">
        <f>IF(B4000="","",IF(L4000=LIST!$A$80,LIST!$A$78,IF(L4000=LIST!$A$81,LIST!$A$78,IF(L4000=LIST!$A$82,LIST!$A$78,IF(IFERROR(VLOOKUP(B4000,'PHR (Project Hourly Rate)'!B:G,6,FALSE),LIST!$A$78)=0,LIST!$A$79,L4000)))))</f>
        <v/>
      </c>
      <c r="I4000" s="42" t="str">
        <f>IF(B4000="","",IF(L4000=LIST!$A$75,"",IF(K4000=LIST!$A$76,LIST!$A$76,IF(L4000=LIST!$A$77,"",IF(L4000=LIST!$A$78,"",IF(L4000=LIST!$A$80,"",IF(L4000=LIST!$A$72,"",IF(L4000=LIST!$A$73,"",IF(L4000=LIST!$A$81,"",IF(L4000=LIST!$A$82,"",IF(L4000=LIST!$A$79,"",IF(K4000=LIST!$A$75,LIST!$A$75,ROUND(J4000*L4000,2)))))))))))))</f>
        <v/>
      </c>
      <c r="J4000" s="43">
        <f>IF(D4000="",0,IF(K4000=LIST!$A$75,0,IF(K4000=LIST!$A$76,0,IF(K4000=LIST!$A$77,0,IF(K4000=LIST!$A$78,0,(MIN(D4000,8)-K4000))))))</f>
        <v>0</v>
      </c>
      <c r="K4000" s="185" t="str">
        <f>IF(D4000="","",IF('CLAIM FORM'!$M$7="",0,IF(L4000=LIST!$A$78,0,IF('CLAIM FORM'!$M$7="R&amp;D",0,IF(E4000="",LIST!$A$75,IF(F4000=LIST!$F$30,0,IFERROR(((VLOOKUP(E4000,'TRAINING CODE'!B:D,3,FALSE)*MIN(D4000,8))),LIST!$A$76)))))))</f>
        <v/>
      </c>
      <c r="L4000" s="183" t="str">
        <f>IF(B4000="","",IF('CLAIM FORM'!$M$7="",LIST!$A$77,IFERROR(VLOOKUP(B4000,'PHR (Project Hourly Rate)'!B:G,6,FALSE),LIST!$A$78)))</f>
        <v/>
      </c>
    </row>
    <row r="4001" spans="1:12" ht="36" customHeight="1">
      <c r="A4001" s="184">
        <v>3999</v>
      </c>
      <c r="B4001" s="46"/>
      <c r="C4001" s="47"/>
      <c r="D4001" s="48"/>
      <c r="E4001" s="49"/>
      <c r="F4001" s="49"/>
      <c r="G4001" s="41" t="str">
        <f>IF(C4001="","",VLOOKUP(WEEKDAY(C4001),LIST!$A$15:$B$21,2,FALSE))</f>
        <v/>
      </c>
      <c r="H4001" s="42" t="str">
        <f>IF(B4001="","",IF(L4001=LIST!$A$80,LIST!$A$78,IF(L4001=LIST!$A$81,LIST!$A$78,IF(L4001=LIST!$A$82,LIST!$A$78,IF(IFERROR(VLOOKUP(B4001,'PHR (Project Hourly Rate)'!B:G,6,FALSE),LIST!$A$78)=0,LIST!$A$79,L4001)))))</f>
        <v/>
      </c>
      <c r="I4001" s="42" t="str">
        <f>IF(B4001="","",IF(L4001=LIST!$A$75,"",IF(K4001=LIST!$A$76,LIST!$A$76,IF(L4001=LIST!$A$77,"",IF(L4001=LIST!$A$78,"",IF(L4001=LIST!$A$80,"",IF(L4001=LIST!$A$72,"",IF(L4001=LIST!$A$73,"",IF(L4001=LIST!$A$81,"",IF(L4001=LIST!$A$82,"",IF(L4001=LIST!$A$79,"",IF(K4001=LIST!$A$75,LIST!$A$75,ROUND(J4001*L4001,2)))))))))))))</f>
        <v/>
      </c>
      <c r="J4001" s="43">
        <f>IF(D4001="",0,IF(K4001=LIST!$A$75,0,IF(K4001=LIST!$A$76,0,IF(K4001=LIST!$A$77,0,IF(K4001=LIST!$A$78,0,(MIN(D4001,8)-K4001))))))</f>
        <v>0</v>
      </c>
      <c r="K4001" s="185" t="str">
        <f>IF(D4001="","",IF('CLAIM FORM'!$M$7="",0,IF(L4001=LIST!$A$78,0,IF('CLAIM FORM'!$M$7="R&amp;D",0,IF(E4001="",LIST!$A$75,IF(F4001=LIST!$F$30,0,IFERROR(((VLOOKUP(E4001,'TRAINING CODE'!B:D,3,FALSE)*MIN(D4001,8))),LIST!$A$76)))))))</f>
        <v/>
      </c>
      <c r="L4001" s="183" t="str">
        <f>IF(B4001="","",IF('CLAIM FORM'!$M$7="",LIST!$A$77,IFERROR(VLOOKUP(B4001,'PHR (Project Hourly Rate)'!B:G,6,FALSE),LIST!$A$78)))</f>
        <v/>
      </c>
    </row>
    <row r="4002" spans="1:12" ht="36" customHeight="1">
      <c r="A4002" s="184">
        <v>4000</v>
      </c>
      <c r="B4002" s="46"/>
      <c r="C4002" s="47"/>
      <c r="D4002" s="48"/>
      <c r="E4002" s="49"/>
      <c r="F4002" s="49"/>
      <c r="G4002" s="41" t="str">
        <f>IF(C4002="","",VLOOKUP(WEEKDAY(C4002),LIST!$A$15:$B$21,2,FALSE))</f>
        <v/>
      </c>
      <c r="H4002" s="42" t="str">
        <f>IF(B4002="","",IF(L4002=LIST!$A$80,LIST!$A$78,IF(L4002=LIST!$A$81,LIST!$A$78,IF(L4002=LIST!$A$82,LIST!$A$78,IF(IFERROR(VLOOKUP(B4002,'PHR (Project Hourly Rate)'!B:G,6,FALSE),LIST!$A$78)=0,LIST!$A$79,L4002)))))</f>
        <v/>
      </c>
      <c r="I4002" s="42" t="str">
        <f>IF(B4002="","",IF(L4002=LIST!$A$75,"",IF(K4002=LIST!$A$76,LIST!$A$76,IF(L4002=LIST!$A$77,"",IF(L4002=LIST!$A$78,"",IF(L4002=LIST!$A$80,"",IF(L4002=LIST!$A$72,"",IF(L4002=LIST!$A$73,"",IF(L4002=LIST!$A$81,"",IF(L4002=LIST!$A$82,"",IF(L4002=LIST!$A$79,"",IF(K4002=LIST!$A$75,LIST!$A$75,ROUND(J4002*L4002,2)))))))))))))</f>
        <v/>
      </c>
      <c r="J4002" s="43">
        <f>IF(D4002="",0,IF(K4002=LIST!$A$75,0,IF(K4002=LIST!$A$76,0,IF(K4002=LIST!$A$77,0,IF(K4002=LIST!$A$78,0,(MIN(D4002,8)-K4002))))))</f>
        <v>0</v>
      </c>
      <c r="K4002" s="185" t="str">
        <f>IF(D4002="","",IF('CLAIM FORM'!$M$7="",0,IF(L4002=LIST!$A$78,0,IF('CLAIM FORM'!$M$7="R&amp;D",0,IF(E4002="",LIST!$A$75,IF(F4002=LIST!$F$30,0,IFERROR(((VLOOKUP(E4002,'TRAINING CODE'!B:D,3,FALSE)*MIN(D4002,8))),LIST!$A$76)))))))</f>
        <v/>
      </c>
      <c r="L4002" s="183" t="str">
        <f>IF(B4002="","",IF('CLAIM FORM'!$M$7="",LIST!$A$77,IFERROR(VLOOKUP(B4002,'PHR (Project Hourly Rate)'!B:G,6,FALSE),LIST!$A$78)))</f>
        <v/>
      </c>
    </row>
    <row r="4003" spans="1:12" ht="36" customHeight="1">
      <c r="A4003" s="184">
        <v>4001</v>
      </c>
      <c r="B4003" s="46"/>
      <c r="C4003" s="47"/>
      <c r="D4003" s="48"/>
      <c r="E4003" s="49"/>
      <c r="F4003" s="49"/>
      <c r="G4003" s="41" t="str">
        <f>IF(C4003="","",VLOOKUP(WEEKDAY(C4003),LIST!$A$15:$B$21,2,FALSE))</f>
        <v/>
      </c>
      <c r="H4003" s="42" t="str">
        <f>IF(B4003="","",IF(L4003=LIST!$A$80,LIST!$A$78,IF(L4003=LIST!$A$81,LIST!$A$78,IF(L4003=LIST!$A$82,LIST!$A$78,IF(IFERROR(VLOOKUP(B4003,'PHR (Project Hourly Rate)'!B:G,6,FALSE),LIST!$A$78)=0,LIST!$A$79,L4003)))))</f>
        <v/>
      </c>
      <c r="I4003" s="42" t="str">
        <f>IF(B4003="","",IF(L4003=LIST!$A$75,"",IF(K4003=LIST!$A$76,LIST!$A$76,IF(L4003=LIST!$A$77,"",IF(L4003=LIST!$A$78,"",IF(L4003=LIST!$A$80,"",IF(L4003=LIST!$A$72,"",IF(L4003=LIST!$A$73,"",IF(L4003=LIST!$A$81,"",IF(L4003=LIST!$A$82,"",IF(L4003=LIST!$A$79,"",IF(K4003=LIST!$A$75,LIST!$A$75,ROUND(J4003*L4003,2)))))))))))))</f>
        <v/>
      </c>
      <c r="J4003" s="43">
        <f>IF(D4003="",0,IF(K4003=LIST!$A$75,0,IF(K4003=LIST!$A$76,0,IF(K4003=LIST!$A$77,0,IF(K4003=LIST!$A$78,0,(MIN(D4003,8)-K4003))))))</f>
        <v>0</v>
      </c>
      <c r="K4003" s="185" t="str">
        <f>IF(D4003="","",IF('CLAIM FORM'!$M$7="",0,IF(L4003=LIST!$A$78,0,IF('CLAIM FORM'!$M$7="R&amp;D",0,IF(E4003="",LIST!$A$75,IF(F4003=LIST!$F$30,0,IFERROR(((VLOOKUP(E4003,'TRAINING CODE'!B:D,3,FALSE)*MIN(D4003,8))),LIST!$A$76)))))))</f>
        <v/>
      </c>
      <c r="L4003" s="183" t="str">
        <f>IF(B4003="","",IF('CLAIM FORM'!$M$7="",LIST!$A$77,IFERROR(VLOOKUP(B4003,'PHR (Project Hourly Rate)'!B:G,6,FALSE),LIST!$A$78)))</f>
        <v/>
      </c>
    </row>
    <row r="4004" spans="1:12" ht="36" customHeight="1">
      <c r="A4004" s="184">
        <v>4002</v>
      </c>
      <c r="B4004" s="46"/>
      <c r="C4004" s="47"/>
      <c r="D4004" s="48"/>
      <c r="E4004" s="49"/>
      <c r="F4004" s="49"/>
      <c r="G4004" s="41" t="str">
        <f>IF(C4004="","",VLOOKUP(WEEKDAY(C4004),LIST!$A$15:$B$21,2,FALSE))</f>
        <v/>
      </c>
      <c r="H4004" s="42" t="str">
        <f>IF(B4004="","",IF(L4004=LIST!$A$80,LIST!$A$78,IF(L4004=LIST!$A$81,LIST!$A$78,IF(L4004=LIST!$A$82,LIST!$A$78,IF(IFERROR(VLOOKUP(B4004,'PHR (Project Hourly Rate)'!B:G,6,FALSE),LIST!$A$78)=0,LIST!$A$79,L4004)))))</f>
        <v/>
      </c>
      <c r="I4004" s="42" t="str">
        <f>IF(B4004="","",IF(L4004=LIST!$A$75,"",IF(K4004=LIST!$A$76,LIST!$A$76,IF(L4004=LIST!$A$77,"",IF(L4004=LIST!$A$78,"",IF(L4004=LIST!$A$80,"",IF(L4004=LIST!$A$72,"",IF(L4004=LIST!$A$73,"",IF(L4004=LIST!$A$81,"",IF(L4004=LIST!$A$82,"",IF(L4004=LIST!$A$79,"",IF(K4004=LIST!$A$75,LIST!$A$75,ROUND(J4004*L4004,2)))))))))))))</f>
        <v/>
      </c>
      <c r="J4004" s="43">
        <f>IF(D4004="",0,IF(K4004=LIST!$A$75,0,IF(K4004=LIST!$A$76,0,IF(K4004=LIST!$A$77,0,IF(K4004=LIST!$A$78,0,(MIN(D4004,8)-K4004))))))</f>
        <v>0</v>
      </c>
      <c r="K4004" s="185" t="str">
        <f>IF(D4004="","",IF('CLAIM FORM'!$M$7="",0,IF(L4004=LIST!$A$78,0,IF('CLAIM FORM'!$M$7="R&amp;D",0,IF(E4004="",LIST!$A$75,IF(F4004=LIST!$F$30,0,IFERROR(((VLOOKUP(E4004,'TRAINING CODE'!B:D,3,FALSE)*MIN(D4004,8))),LIST!$A$76)))))))</f>
        <v/>
      </c>
      <c r="L4004" s="183" t="str">
        <f>IF(B4004="","",IF('CLAIM FORM'!$M$7="",LIST!$A$77,IFERROR(VLOOKUP(B4004,'PHR (Project Hourly Rate)'!B:G,6,FALSE),LIST!$A$78)))</f>
        <v/>
      </c>
    </row>
    <row r="4005" spans="1:12" ht="36" customHeight="1">
      <c r="A4005" s="184">
        <v>4003</v>
      </c>
      <c r="B4005" s="46"/>
      <c r="C4005" s="47"/>
      <c r="D4005" s="48"/>
      <c r="E4005" s="49"/>
      <c r="F4005" s="49"/>
      <c r="G4005" s="41" t="str">
        <f>IF(C4005="","",VLOOKUP(WEEKDAY(C4005),LIST!$A$15:$B$21,2,FALSE))</f>
        <v/>
      </c>
      <c r="H4005" s="42" t="str">
        <f>IF(B4005="","",IF(L4005=LIST!$A$80,LIST!$A$78,IF(L4005=LIST!$A$81,LIST!$A$78,IF(L4005=LIST!$A$82,LIST!$A$78,IF(IFERROR(VLOOKUP(B4005,'PHR (Project Hourly Rate)'!B:G,6,FALSE),LIST!$A$78)=0,LIST!$A$79,L4005)))))</f>
        <v/>
      </c>
      <c r="I4005" s="42" t="str">
        <f>IF(B4005="","",IF(L4005=LIST!$A$75,"",IF(K4005=LIST!$A$76,LIST!$A$76,IF(L4005=LIST!$A$77,"",IF(L4005=LIST!$A$78,"",IF(L4005=LIST!$A$80,"",IF(L4005=LIST!$A$72,"",IF(L4005=LIST!$A$73,"",IF(L4005=LIST!$A$81,"",IF(L4005=LIST!$A$82,"",IF(L4005=LIST!$A$79,"",IF(K4005=LIST!$A$75,LIST!$A$75,ROUND(J4005*L4005,2)))))))))))))</f>
        <v/>
      </c>
      <c r="J4005" s="43">
        <f>IF(D4005="",0,IF(K4005=LIST!$A$75,0,IF(K4005=LIST!$A$76,0,IF(K4005=LIST!$A$77,0,IF(K4005=LIST!$A$78,0,(MIN(D4005,8)-K4005))))))</f>
        <v>0</v>
      </c>
      <c r="K4005" s="185" t="str">
        <f>IF(D4005="","",IF('CLAIM FORM'!$M$7="",0,IF(L4005=LIST!$A$78,0,IF('CLAIM FORM'!$M$7="R&amp;D",0,IF(E4005="",LIST!$A$75,IF(F4005=LIST!$F$30,0,IFERROR(((VLOOKUP(E4005,'TRAINING CODE'!B:D,3,FALSE)*MIN(D4005,8))),LIST!$A$76)))))))</f>
        <v/>
      </c>
      <c r="L4005" s="183" t="str">
        <f>IF(B4005="","",IF('CLAIM FORM'!$M$7="",LIST!$A$77,IFERROR(VLOOKUP(B4005,'PHR (Project Hourly Rate)'!B:G,6,FALSE),LIST!$A$78)))</f>
        <v/>
      </c>
    </row>
    <row r="4006" spans="1:12" ht="36" customHeight="1">
      <c r="A4006" s="184">
        <v>4004</v>
      </c>
      <c r="B4006" s="46"/>
      <c r="C4006" s="47"/>
      <c r="D4006" s="48"/>
      <c r="E4006" s="49"/>
      <c r="F4006" s="49"/>
      <c r="G4006" s="41" t="str">
        <f>IF(C4006="","",VLOOKUP(WEEKDAY(C4006),LIST!$A$15:$B$21,2,FALSE))</f>
        <v/>
      </c>
      <c r="H4006" s="42" t="str">
        <f>IF(B4006="","",IF(L4006=LIST!$A$80,LIST!$A$78,IF(L4006=LIST!$A$81,LIST!$A$78,IF(L4006=LIST!$A$82,LIST!$A$78,IF(IFERROR(VLOOKUP(B4006,'PHR (Project Hourly Rate)'!B:G,6,FALSE),LIST!$A$78)=0,LIST!$A$79,L4006)))))</f>
        <v/>
      </c>
      <c r="I4006" s="42" t="str">
        <f>IF(B4006="","",IF(L4006=LIST!$A$75,"",IF(K4006=LIST!$A$76,LIST!$A$76,IF(L4006=LIST!$A$77,"",IF(L4006=LIST!$A$78,"",IF(L4006=LIST!$A$80,"",IF(L4006=LIST!$A$72,"",IF(L4006=LIST!$A$73,"",IF(L4006=LIST!$A$81,"",IF(L4006=LIST!$A$82,"",IF(L4006=LIST!$A$79,"",IF(K4006=LIST!$A$75,LIST!$A$75,ROUND(J4006*L4006,2)))))))))))))</f>
        <v/>
      </c>
      <c r="J4006" s="43">
        <f>IF(D4006="",0,IF(K4006=LIST!$A$75,0,IF(K4006=LIST!$A$76,0,IF(K4006=LIST!$A$77,0,IF(K4006=LIST!$A$78,0,(MIN(D4006,8)-K4006))))))</f>
        <v>0</v>
      </c>
      <c r="K4006" s="185" t="str">
        <f>IF(D4006="","",IF('CLAIM FORM'!$M$7="",0,IF(L4006=LIST!$A$78,0,IF('CLAIM FORM'!$M$7="R&amp;D",0,IF(E4006="",LIST!$A$75,IF(F4006=LIST!$F$30,0,IFERROR(((VLOOKUP(E4006,'TRAINING CODE'!B:D,3,FALSE)*MIN(D4006,8))),LIST!$A$76)))))))</f>
        <v/>
      </c>
      <c r="L4006" s="183" t="str">
        <f>IF(B4006="","",IF('CLAIM FORM'!$M$7="",LIST!$A$77,IFERROR(VLOOKUP(B4006,'PHR (Project Hourly Rate)'!B:G,6,FALSE),LIST!$A$78)))</f>
        <v/>
      </c>
    </row>
    <row r="4007" spans="1:12" ht="36" customHeight="1">
      <c r="A4007" s="184">
        <v>4005</v>
      </c>
      <c r="B4007" s="46"/>
      <c r="C4007" s="47"/>
      <c r="D4007" s="48"/>
      <c r="E4007" s="49"/>
      <c r="F4007" s="49"/>
      <c r="G4007" s="41" t="str">
        <f>IF(C4007="","",VLOOKUP(WEEKDAY(C4007),LIST!$A$15:$B$21,2,FALSE))</f>
        <v/>
      </c>
      <c r="H4007" s="42" t="str">
        <f>IF(B4007="","",IF(L4007=LIST!$A$80,LIST!$A$78,IF(L4007=LIST!$A$81,LIST!$A$78,IF(L4007=LIST!$A$82,LIST!$A$78,IF(IFERROR(VLOOKUP(B4007,'PHR (Project Hourly Rate)'!B:G,6,FALSE),LIST!$A$78)=0,LIST!$A$79,L4007)))))</f>
        <v/>
      </c>
      <c r="I4007" s="42" t="str">
        <f>IF(B4007="","",IF(L4007=LIST!$A$75,"",IF(K4007=LIST!$A$76,LIST!$A$76,IF(L4007=LIST!$A$77,"",IF(L4007=LIST!$A$78,"",IF(L4007=LIST!$A$80,"",IF(L4007=LIST!$A$72,"",IF(L4007=LIST!$A$73,"",IF(L4007=LIST!$A$81,"",IF(L4007=LIST!$A$82,"",IF(L4007=LIST!$A$79,"",IF(K4007=LIST!$A$75,LIST!$A$75,ROUND(J4007*L4007,2)))))))))))))</f>
        <v/>
      </c>
      <c r="J4007" s="43">
        <f>IF(D4007="",0,IF(K4007=LIST!$A$75,0,IF(K4007=LIST!$A$76,0,IF(K4007=LIST!$A$77,0,IF(K4007=LIST!$A$78,0,(MIN(D4007,8)-K4007))))))</f>
        <v>0</v>
      </c>
      <c r="K4007" s="185" t="str">
        <f>IF(D4007="","",IF('CLAIM FORM'!$M$7="",0,IF(L4007=LIST!$A$78,0,IF('CLAIM FORM'!$M$7="R&amp;D",0,IF(E4007="",LIST!$A$75,IF(F4007=LIST!$F$30,0,IFERROR(((VLOOKUP(E4007,'TRAINING CODE'!B:D,3,FALSE)*MIN(D4007,8))),LIST!$A$76)))))))</f>
        <v/>
      </c>
      <c r="L4007" s="183" t="str">
        <f>IF(B4007="","",IF('CLAIM FORM'!$M$7="",LIST!$A$77,IFERROR(VLOOKUP(B4007,'PHR (Project Hourly Rate)'!B:G,6,FALSE),LIST!$A$78)))</f>
        <v/>
      </c>
    </row>
    <row r="4008" spans="1:12" ht="36" customHeight="1">
      <c r="A4008" s="184">
        <v>4006</v>
      </c>
      <c r="B4008" s="46"/>
      <c r="C4008" s="47"/>
      <c r="D4008" s="48"/>
      <c r="E4008" s="49"/>
      <c r="F4008" s="49"/>
      <c r="G4008" s="41" t="str">
        <f>IF(C4008="","",VLOOKUP(WEEKDAY(C4008),LIST!$A$15:$B$21,2,FALSE))</f>
        <v/>
      </c>
      <c r="H4008" s="42" t="str">
        <f>IF(B4008="","",IF(L4008=LIST!$A$80,LIST!$A$78,IF(L4008=LIST!$A$81,LIST!$A$78,IF(L4008=LIST!$A$82,LIST!$A$78,IF(IFERROR(VLOOKUP(B4008,'PHR (Project Hourly Rate)'!B:G,6,FALSE),LIST!$A$78)=0,LIST!$A$79,L4008)))))</f>
        <v/>
      </c>
      <c r="I4008" s="42" t="str">
        <f>IF(B4008="","",IF(L4008=LIST!$A$75,"",IF(K4008=LIST!$A$76,LIST!$A$76,IF(L4008=LIST!$A$77,"",IF(L4008=LIST!$A$78,"",IF(L4008=LIST!$A$80,"",IF(L4008=LIST!$A$72,"",IF(L4008=LIST!$A$73,"",IF(L4008=LIST!$A$81,"",IF(L4008=LIST!$A$82,"",IF(L4008=LIST!$A$79,"",IF(K4008=LIST!$A$75,LIST!$A$75,ROUND(J4008*L4008,2)))))))))))))</f>
        <v/>
      </c>
      <c r="J4008" s="43">
        <f>IF(D4008="",0,IF(K4008=LIST!$A$75,0,IF(K4008=LIST!$A$76,0,IF(K4008=LIST!$A$77,0,IF(K4008=LIST!$A$78,0,(MIN(D4008,8)-K4008))))))</f>
        <v>0</v>
      </c>
      <c r="K4008" s="185" t="str">
        <f>IF(D4008="","",IF('CLAIM FORM'!$M$7="",0,IF(L4008=LIST!$A$78,0,IF('CLAIM FORM'!$M$7="R&amp;D",0,IF(E4008="",LIST!$A$75,IF(F4008=LIST!$F$30,0,IFERROR(((VLOOKUP(E4008,'TRAINING CODE'!B:D,3,FALSE)*MIN(D4008,8))),LIST!$A$76)))))))</f>
        <v/>
      </c>
      <c r="L4008" s="183" t="str">
        <f>IF(B4008="","",IF('CLAIM FORM'!$M$7="",LIST!$A$77,IFERROR(VLOOKUP(B4008,'PHR (Project Hourly Rate)'!B:G,6,FALSE),LIST!$A$78)))</f>
        <v/>
      </c>
    </row>
    <row r="4009" spans="1:12" ht="36" customHeight="1">
      <c r="A4009" s="184">
        <v>4007</v>
      </c>
      <c r="B4009" s="46"/>
      <c r="C4009" s="47"/>
      <c r="D4009" s="48"/>
      <c r="E4009" s="49"/>
      <c r="F4009" s="49"/>
      <c r="G4009" s="41" t="str">
        <f>IF(C4009="","",VLOOKUP(WEEKDAY(C4009),LIST!$A$15:$B$21,2,FALSE))</f>
        <v/>
      </c>
      <c r="H4009" s="42" t="str">
        <f>IF(B4009="","",IF(L4009=LIST!$A$80,LIST!$A$78,IF(L4009=LIST!$A$81,LIST!$A$78,IF(L4009=LIST!$A$82,LIST!$A$78,IF(IFERROR(VLOOKUP(B4009,'PHR (Project Hourly Rate)'!B:G,6,FALSE),LIST!$A$78)=0,LIST!$A$79,L4009)))))</f>
        <v/>
      </c>
      <c r="I4009" s="42" t="str">
        <f>IF(B4009="","",IF(L4009=LIST!$A$75,"",IF(K4009=LIST!$A$76,LIST!$A$76,IF(L4009=LIST!$A$77,"",IF(L4009=LIST!$A$78,"",IF(L4009=LIST!$A$80,"",IF(L4009=LIST!$A$72,"",IF(L4009=LIST!$A$73,"",IF(L4009=LIST!$A$81,"",IF(L4009=LIST!$A$82,"",IF(L4009=LIST!$A$79,"",IF(K4009=LIST!$A$75,LIST!$A$75,ROUND(J4009*L4009,2)))))))))))))</f>
        <v/>
      </c>
      <c r="J4009" s="43">
        <f>IF(D4009="",0,IF(K4009=LIST!$A$75,0,IF(K4009=LIST!$A$76,0,IF(K4009=LIST!$A$77,0,IF(K4009=LIST!$A$78,0,(MIN(D4009,8)-K4009))))))</f>
        <v>0</v>
      </c>
      <c r="K4009" s="185" t="str">
        <f>IF(D4009="","",IF('CLAIM FORM'!$M$7="",0,IF(L4009=LIST!$A$78,0,IF('CLAIM FORM'!$M$7="R&amp;D",0,IF(E4009="",LIST!$A$75,IF(F4009=LIST!$F$30,0,IFERROR(((VLOOKUP(E4009,'TRAINING CODE'!B:D,3,FALSE)*MIN(D4009,8))),LIST!$A$76)))))))</f>
        <v/>
      </c>
      <c r="L4009" s="183" t="str">
        <f>IF(B4009="","",IF('CLAIM FORM'!$M$7="",LIST!$A$77,IFERROR(VLOOKUP(B4009,'PHR (Project Hourly Rate)'!B:G,6,FALSE),LIST!$A$78)))</f>
        <v/>
      </c>
    </row>
    <row r="4010" spans="1:12" ht="36" customHeight="1">
      <c r="A4010" s="184">
        <v>4008</v>
      </c>
      <c r="B4010" s="46"/>
      <c r="C4010" s="47"/>
      <c r="D4010" s="48"/>
      <c r="E4010" s="49"/>
      <c r="F4010" s="49"/>
      <c r="G4010" s="41" t="str">
        <f>IF(C4010="","",VLOOKUP(WEEKDAY(C4010),LIST!$A$15:$B$21,2,FALSE))</f>
        <v/>
      </c>
      <c r="H4010" s="42" t="str">
        <f>IF(B4010="","",IF(L4010=LIST!$A$80,LIST!$A$78,IF(L4010=LIST!$A$81,LIST!$A$78,IF(L4010=LIST!$A$82,LIST!$A$78,IF(IFERROR(VLOOKUP(B4010,'PHR (Project Hourly Rate)'!B:G,6,FALSE),LIST!$A$78)=0,LIST!$A$79,L4010)))))</f>
        <v/>
      </c>
      <c r="I4010" s="42" t="str">
        <f>IF(B4010="","",IF(L4010=LIST!$A$75,"",IF(K4010=LIST!$A$76,LIST!$A$76,IF(L4010=LIST!$A$77,"",IF(L4010=LIST!$A$78,"",IF(L4010=LIST!$A$80,"",IF(L4010=LIST!$A$72,"",IF(L4010=LIST!$A$73,"",IF(L4010=LIST!$A$81,"",IF(L4010=LIST!$A$82,"",IF(L4010=LIST!$A$79,"",IF(K4010=LIST!$A$75,LIST!$A$75,ROUND(J4010*L4010,2)))))))))))))</f>
        <v/>
      </c>
      <c r="J4010" s="43">
        <f>IF(D4010="",0,IF(K4010=LIST!$A$75,0,IF(K4010=LIST!$A$76,0,IF(K4010=LIST!$A$77,0,IF(K4010=LIST!$A$78,0,(MIN(D4010,8)-K4010))))))</f>
        <v>0</v>
      </c>
      <c r="K4010" s="185" t="str">
        <f>IF(D4010="","",IF('CLAIM FORM'!$M$7="",0,IF(L4010=LIST!$A$78,0,IF('CLAIM FORM'!$M$7="R&amp;D",0,IF(E4010="",LIST!$A$75,IF(F4010=LIST!$F$30,0,IFERROR(((VLOOKUP(E4010,'TRAINING CODE'!B:D,3,FALSE)*MIN(D4010,8))),LIST!$A$76)))))))</f>
        <v/>
      </c>
      <c r="L4010" s="183" t="str">
        <f>IF(B4010="","",IF('CLAIM FORM'!$M$7="",LIST!$A$77,IFERROR(VLOOKUP(B4010,'PHR (Project Hourly Rate)'!B:G,6,FALSE),LIST!$A$78)))</f>
        <v/>
      </c>
    </row>
    <row r="4011" spans="1:12" ht="36" customHeight="1">
      <c r="A4011" s="184">
        <v>4009</v>
      </c>
      <c r="B4011" s="46"/>
      <c r="C4011" s="47"/>
      <c r="D4011" s="48"/>
      <c r="E4011" s="49"/>
      <c r="F4011" s="49"/>
      <c r="G4011" s="41" t="str">
        <f>IF(C4011="","",VLOOKUP(WEEKDAY(C4011),LIST!$A$15:$B$21,2,FALSE))</f>
        <v/>
      </c>
      <c r="H4011" s="42" t="str">
        <f>IF(B4011="","",IF(L4011=LIST!$A$80,LIST!$A$78,IF(L4011=LIST!$A$81,LIST!$A$78,IF(L4011=LIST!$A$82,LIST!$A$78,IF(IFERROR(VLOOKUP(B4011,'PHR (Project Hourly Rate)'!B:G,6,FALSE),LIST!$A$78)=0,LIST!$A$79,L4011)))))</f>
        <v/>
      </c>
      <c r="I4011" s="42" t="str">
        <f>IF(B4011="","",IF(L4011=LIST!$A$75,"",IF(K4011=LIST!$A$76,LIST!$A$76,IF(L4011=LIST!$A$77,"",IF(L4011=LIST!$A$78,"",IF(L4011=LIST!$A$80,"",IF(L4011=LIST!$A$72,"",IF(L4011=LIST!$A$73,"",IF(L4011=LIST!$A$81,"",IF(L4011=LIST!$A$82,"",IF(L4011=LIST!$A$79,"",IF(K4011=LIST!$A$75,LIST!$A$75,ROUND(J4011*L4011,2)))))))))))))</f>
        <v/>
      </c>
      <c r="J4011" s="43">
        <f>IF(D4011="",0,IF(K4011=LIST!$A$75,0,IF(K4011=LIST!$A$76,0,IF(K4011=LIST!$A$77,0,IF(K4011=LIST!$A$78,0,(MIN(D4011,8)-K4011))))))</f>
        <v>0</v>
      </c>
      <c r="K4011" s="185" t="str">
        <f>IF(D4011="","",IF('CLAIM FORM'!$M$7="",0,IF(L4011=LIST!$A$78,0,IF('CLAIM FORM'!$M$7="R&amp;D",0,IF(E4011="",LIST!$A$75,IF(F4011=LIST!$F$30,0,IFERROR(((VLOOKUP(E4011,'TRAINING CODE'!B:D,3,FALSE)*MIN(D4011,8))),LIST!$A$76)))))))</f>
        <v/>
      </c>
      <c r="L4011" s="183" t="str">
        <f>IF(B4011="","",IF('CLAIM FORM'!$M$7="",LIST!$A$77,IFERROR(VLOOKUP(B4011,'PHR (Project Hourly Rate)'!B:G,6,FALSE),LIST!$A$78)))</f>
        <v/>
      </c>
    </row>
    <row r="4012" spans="1:12" ht="36" customHeight="1">
      <c r="A4012" s="184">
        <v>4010</v>
      </c>
      <c r="B4012" s="46"/>
      <c r="C4012" s="47"/>
      <c r="D4012" s="48"/>
      <c r="E4012" s="49"/>
      <c r="F4012" s="49"/>
      <c r="G4012" s="41" t="str">
        <f>IF(C4012="","",VLOOKUP(WEEKDAY(C4012),LIST!$A$15:$B$21,2,FALSE))</f>
        <v/>
      </c>
      <c r="H4012" s="42" t="str">
        <f>IF(B4012="","",IF(L4012=LIST!$A$80,LIST!$A$78,IF(L4012=LIST!$A$81,LIST!$A$78,IF(L4012=LIST!$A$82,LIST!$A$78,IF(IFERROR(VLOOKUP(B4012,'PHR (Project Hourly Rate)'!B:G,6,FALSE),LIST!$A$78)=0,LIST!$A$79,L4012)))))</f>
        <v/>
      </c>
      <c r="I4012" s="42" t="str">
        <f>IF(B4012="","",IF(L4012=LIST!$A$75,"",IF(K4012=LIST!$A$76,LIST!$A$76,IF(L4012=LIST!$A$77,"",IF(L4012=LIST!$A$78,"",IF(L4012=LIST!$A$80,"",IF(L4012=LIST!$A$72,"",IF(L4012=LIST!$A$73,"",IF(L4012=LIST!$A$81,"",IF(L4012=LIST!$A$82,"",IF(L4012=LIST!$A$79,"",IF(K4012=LIST!$A$75,LIST!$A$75,ROUND(J4012*L4012,2)))))))))))))</f>
        <v/>
      </c>
      <c r="J4012" s="43">
        <f>IF(D4012="",0,IF(K4012=LIST!$A$75,0,IF(K4012=LIST!$A$76,0,IF(K4012=LIST!$A$77,0,IF(K4012=LIST!$A$78,0,(MIN(D4012,8)-K4012))))))</f>
        <v>0</v>
      </c>
      <c r="K4012" s="185" t="str">
        <f>IF(D4012="","",IF('CLAIM FORM'!$M$7="",0,IF(L4012=LIST!$A$78,0,IF('CLAIM FORM'!$M$7="R&amp;D",0,IF(E4012="",LIST!$A$75,IF(F4012=LIST!$F$30,0,IFERROR(((VLOOKUP(E4012,'TRAINING CODE'!B:D,3,FALSE)*MIN(D4012,8))),LIST!$A$76)))))))</f>
        <v/>
      </c>
      <c r="L4012" s="183" t="str">
        <f>IF(B4012="","",IF('CLAIM FORM'!$M$7="",LIST!$A$77,IFERROR(VLOOKUP(B4012,'PHR (Project Hourly Rate)'!B:G,6,FALSE),LIST!$A$78)))</f>
        <v/>
      </c>
    </row>
    <row r="4013" spans="1:12" ht="36" customHeight="1">
      <c r="A4013" s="184">
        <v>4011</v>
      </c>
      <c r="B4013" s="46"/>
      <c r="C4013" s="47"/>
      <c r="D4013" s="48"/>
      <c r="E4013" s="49"/>
      <c r="F4013" s="49"/>
      <c r="G4013" s="41" t="str">
        <f>IF(C4013="","",VLOOKUP(WEEKDAY(C4013),LIST!$A$15:$B$21,2,FALSE))</f>
        <v/>
      </c>
      <c r="H4013" s="42" t="str">
        <f>IF(B4013="","",IF(L4013=LIST!$A$80,LIST!$A$78,IF(L4013=LIST!$A$81,LIST!$A$78,IF(L4013=LIST!$A$82,LIST!$A$78,IF(IFERROR(VLOOKUP(B4013,'PHR (Project Hourly Rate)'!B:G,6,FALSE),LIST!$A$78)=0,LIST!$A$79,L4013)))))</f>
        <v/>
      </c>
      <c r="I4013" s="42" t="str">
        <f>IF(B4013="","",IF(L4013=LIST!$A$75,"",IF(K4013=LIST!$A$76,LIST!$A$76,IF(L4013=LIST!$A$77,"",IF(L4013=LIST!$A$78,"",IF(L4013=LIST!$A$80,"",IF(L4013=LIST!$A$72,"",IF(L4013=LIST!$A$73,"",IF(L4013=LIST!$A$81,"",IF(L4013=LIST!$A$82,"",IF(L4013=LIST!$A$79,"",IF(K4013=LIST!$A$75,LIST!$A$75,ROUND(J4013*L4013,2)))))))))))))</f>
        <v/>
      </c>
      <c r="J4013" s="43">
        <f>IF(D4013="",0,IF(K4013=LIST!$A$75,0,IF(K4013=LIST!$A$76,0,IF(K4013=LIST!$A$77,0,IF(K4013=LIST!$A$78,0,(MIN(D4013,8)-K4013))))))</f>
        <v>0</v>
      </c>
      <c r="K4013" s="185" t="str">
        <f>IF(D4013="","",IF('CLAIM FORM'!$M$7="",0,IF(L4013=LIST!$A$78,0,IF('CLAIM FORM'!$M$7="R&amp;D",0,IF(E4013="",LIST!$A$75,IF(F4013=LIST!$F$30,0,IFERROR(((VLOOKUP(E4013,'TRAINING CODE'!B:D,3,FALSE)*MIN(D4013,8))),LIST!$A$76)))))))</f>
        <v/>
      </c>
      <c r="L4013" s="183" t="str">
        <f>IF(B4013="","",IF('CLAIM FORM'!$M$7="",LIST!$A$77,IFERROR(VLOOKUP(B4013,'PHR (Project Hourly Rate)'!B:G,6,FALSE),LIST!$A$78)))</f>
        <v/>
      </c>
    </row>
    <row r="4014" spans="1:12" ht="36" customHeight="1">
      <c r="A4014" s="184">
        <v>4012</v>
      </c>
      <c r="B4014" s="46"/>
      <c r="C4014" s="47"/>
      <c r="D4014" s="48"/>
      <c r="E4014" s="49"/>
      <c r="F4014" s="49"/>
      <c r="G4014" s="41" t="str">
        <f>IF(C4014="","",VLOOKUP(WEEKDAY(C4014),LIST!$A$15:$B$21,2,FALSE))</f>
        <v/>
      </c>
      <c r="H4014" s="42" t="str">
        <f>IF(B4014="","",IF(L4014=LIST!$A$80,LIST!$A$78,IF(L4014=LIST!$A$81,LIST!$A$78,IF(L4014=LIST!$A$82,LIST!$A$78,IF(IFERROR(VLOOKUP(B4014,'PHR (Project Hourly Rate)'!B:G,6,FALSE),LIST!$A$78)=0,LIST!$A$79,L4014)))))</f>
        <v/>
      </c>
      <c r="I4014" s="42" t="str">
        <f>IF(B4014="","",IF(L4014=LIST!$A$75,"",IF(K4014=LIST!$A$76,LIST!$A$76,IF(L4014=LIST!$A$77,"",IF(L4014=LIST!$A$78,"",IF(L4014=LIST!$A$80,"",IF(L4014=LIST!$A$72,"",IF(L4014=LIST!$A$73,"",IF(L4014=LIST!$A$81,"",IF(L4014=LIST!$A$82,"",IF(L4014=LIST!$A$79,"",IF(K4014=LIST!$A$75,LIST!$A$75,ROUND(J4014*L4014,2)))))))))))))</f>
        <v/>
      </c>
      <c r="J4014" s="43">
        <f>IF(D4014="",0,IF(K4014=LIST!$A$75,0,IF(K4014=LIST!$A$76,0,IF(K4014=LIST!$A$77,0,IF(K4014=LIST!$A$78,0,(MIN(D4014,8)-K4014))))))</f>
        <v>0</v>
      </c>
      <c r="K4014" s="185" t="str">
        <f>IF(D4014="","",IF('CLAIM FORM'!$M$7="",0,IF(L4014=LIST!$A$78,0,IF('CLAIM FORM'!$M$7="R&amp;D",0,IF(E4014="",LIST!$A$75,IF(F4014=LIST!$F$30,0,IFERROR(((VLOOKUP(E4014,'TRAINING CODE'!B:D,3,FALSE)*MIN(D4014,8))),LIST!$A$76)))))))</f>
        <v/>
      </c>
      <c r="L4014" s="183" t="str">
        <f>IF(B4014="","",IF('CLAIM FORM'!$M$7="",LIST!$A$77,IFERROR(VLOOKUP(B4014,'PHR (Project Hourly Rate)'!B:G,6,FALSE),LIST!$A$78)))</f>
        <v/>
      </c>
    </row>
    <row r="4015" spans="1:12" ht="36" customHeight="1">
      <c r="A4015" s="184">
        <v>4013</v>
      </c>
      <c r="B4015" s="46"/>
      <c r="C4015" s="47"/>
      <c r="D4015" s="48"/>
      <c r="E4015" s="49"/>
      <c r="F4015" s="49"/>
      <c r="G4015" s="41" t="str">
        <f>IF(C4015="","",VLOOKUP(WEEKDAY(C4015),LIST!$A$15:$B$21,2,FALSE))</f>
        <v/>
      </c>
      <c r="H4015" s="42" t="str">
        <f>IF(B4015="","",IF(L4015=LIST!$A$80,LIST!$A$78,IF(L4015=LIST!$A$81,LIST!$A$78,IF(L4015=LIST!$A$82,LIST!$A$78,IF(IFERROR(VLOOKUP(B4015,'PHR (Project Hourly Rate)'!B:G,6,FALSE),LIST!$A$78)=0,LIST!$A$79,L4015)))))</f>
        <v/>
      </c>
      <c r="I4015" s="42" t="str">
        <f>IF(B4015="","",IF(L4015=LIST!$A$75,"",IF(K4015=LIST!$A$76,LIST!$A$76,IF(L4015=LIST!$A$77,"",IF(L4015=LIST!$A$78,"",IF(L4015=LIST!$A$80,"",IF(L4015=LIST!$A$72,"",IF(L4015=LIST!$A$73,"",IF(L4015=LIST!$A$81,"",IF(L4015=LIST!$A$82,"",IF(L4015=LIST!$A$79,"",IF(K4015=LIST!$A$75,LIST!$A$75,ROUND(J4015*L4015,2)))))))))))))</f>
        <v/>
      </c>
      <c r="J4015" s="43">
        <f>IF(D4015="",0,IF(K4015=LIST!$A$75,0,IF(K4015=LIST!$A$76,0,IF(K4015=LIST!$A$77,0,IF(K4015=LIST!$A$78,0,(MIN(D4015,8)-K4015))))))</f>
        <v>0</v>
      </c>
      <c r="K4015" s="185" t="str">
        <f>IF(D4015="","",IF('CLAIM FORM'!$M$7="",0,IF(L4015=LIST!$A$78,0,IF('CLAIM FORM'!$M$7="R&amp;D",0,IF(E4015="",LIST!$A$75,IF(F4015=LIST!$F$30,0,IFERROR(((VLOOKUP(E4015,'TRAINING CODE'!B:D,3,FALSE)*MIN(D4015,8))),LIST!$A$76)))))))</f>
        <v/>
      </c>
      <c r="L4015" s="183" t="str">
        <f>IF(B4015="","",IF('CLAIM FORM'!$M$7="",LIST!$A$77,IFERROR(VLOOKUP(B4015,'PHR (Project Hourly Rate)'!B:G,6,FALSE),LIST!$A$78)))</f>
        <v/>
      </c>
    </row>
    <row r="4016" spans="1:12" ht="36" customHeight="1">
      <c r="A4016" s="184">
        <v>4014</v>
      </c>
      <c r="B4016" s="46"/>
      <c r="C4016" s="47"/>
      <c r="D4016" s="48"/>
      <c r="E4016" s="49"/>
      <c r="F4016" s="49"/>
      <c r="G4016" s="41" t="str">
        <f>IF(C4016="","",VLOOKUP(WEEKDAY(C4016),LIST!$A$15:$B$21,2,FALSE))</f>
        <v/>
      </c>
      <c r="H4016" s="42" t="str">
        <f>IF(B4016="","",IF(L4016=LIST!$A$80,LIST!$A$78,IF(L4016=LIST!$A$81,LIST!$A$78,IF(L4016=LIST!$A$82,LIST!$A$78,IF(IFERROR(VLOOKUP(B4016,'PHR (Project Hourly Rate)'!B:G,6,FALSE),LIST!$A$78)=0,LIST!$A$79,L4016)))))</f>
        <v/>
      </c>
      <c r="I4016" s="42" t="str">
        <f>IF(B4016="","",IF(L4016=LIST!$A$75,"",IF(K4016=LIST!$A$76,LIST!$A$76,IF(L4016=LIST!$A$77,"",IF(L4016=LIST!$A$78,"",IF(L4016=LIST!$A$80,"",IF(L4016=LIST!$A$72,"",IF(L4016=LIST!$A$73,"",IF(L4016=LIST!$A$81,"",IF(L4016=LIST!$A$82,"",IF(L4016=LIST!$A$79,"",IF(K4016=LIST!$A$75,LIST!$A$75,ROUND(J4016*L4016,2)))))))))))))</f>
        <v/>
      </c>
      <c r="J4016" s="43">
        <f>IF(D4016="",0,IF(K4016=LIST!$A$75,0,IF(K4016=LIST!$A$76,0,IF(K4016=LIST!$A$77,0,IF(K4016=LIST!$A$78,0,(MIN(D4016,8)-K4016))))))</f>
        <v>0</v>
      </c>
      <c r="K4016" s="185" t="str">
        <f>IF(D4016="","",IF('CLAIM FORM'!$M$7="",0,IF(L4016=LIST!$A$78,0,IF('CLAIM FORM'!$M$7="R&amp;D",0,IF(E4016="",LIST!$A$75,IF(F4016=LIST!$F$30,0,IFERROR(((VLOOKUP(E4016,'TRAINING CODE'!B:D,3,FALSE)*MIN(D4016,8))),LIST!$A$76)))))))</f>
        <v/>
      </c>
      <c r="L4016" s="183" t="str">
        <f>IF(B4016="","",IF('CLAIM FORM'!$M$7="",LIST!$A$77,IFERROR(VLOOKUP(B4016,'PHR (Project Hourly Rate)'!B:G,6,FALSE),LIST!$A$78)))</f>
        <v/>
      </c>
    </row>
    <row r="4017" spans="1:12" ht="36" customHeight="1">
      <c r="A4017" s="184">
        <v>4015</v>
      </c>
      <c r="B4017" s="46"/>
      <c r="C4017" s="47"/>
      <c r="D4017" s="48"/>
      <c r="E4017" s="49"/>
      <c r="F4017" s="49"/>
      <c r="G4017" s="41" t="str">
        <f>IF(C4017="","",VLOOKUP(WEEKDAY(C4017),LIST!$A$15:$B$21,2,FALSE))</f>
        <v/>
      </c>
      <c r="H4017" s="42" t="str">
        <f>IF(B4017="","",IF(L4017=LIST!$A$80,LIST!$A$78,IF(L4017=LIST!$A$81,LIST!$A$78,IF(L4017=LIST!$A$82,LIST!$A$78,IF(IFERROR(VLOOKUP(B4017,'PHR (Project Hourly Rate)'!B:G,6,FALSE),LIST!$A$78)=0,LIST!$A$79,L4017)))))</f>
        <v/>
      </c>
      <c r="I4017" s="42" t="str">
        <f>IF(B4017="","",IF(L4017=LIST!$A$75,"",IF(K4017=LIST!$A$76,LIST!$A$76,IF(L4017=LIST!$A$77,"",IF(L4017=LIST!$A$78,"",IF(L4017=LIST!$A$80,"",IF(L4017=LIST!$A$72,"",IF(L4017=LIST!$A$73,"",IF(L4017=LIST!$A$81,"",IF(L4017=LIST!$A$82,"",IF(L4017=LIST!$A$79,"",IF(K4017=LIST!$A$75,LIST!$A$75,ROUND(J4017*L4017,2)))))))))))))</f>
        <v/>
      </c>
      <c r="J4017" s="43">
        <f>IF(D4017="",0,IF(K4017=LIST!$A$75,0,IF(K4017=LIST!$A$76,0,IF(K4017=LIST!$A$77,0,IF(K4017=LIST!$A$78,0,(MIN(D4017,8)-K4017))))))</f>
        <v>0</v>
      </c>
      <c r="K4017" s="185" t="str">
        <f>IF(D4017="","",IF('CLAIM FORM'!$M$7="",0,IF(L4017=LIST!$A$78,0,IF('CLAIM FORM'!$M$7="R&amp;D",0,IF(E4017="",LIST!$A$75,IF(F4017=LIST!$F$30,0,IFERROR(((VLOOKUP(E4017,'TRAINING CODE'!B:D,3,FALSE)*MIN(D4017,8))),LIST!$A$76)))))))</f>
        <v/>
      </c>
      <c r="L4017" s="183" t="str">
        <f>IF(B4017="","",IF('CLAIM FORM'!$M$7="",LIST!$A$77,IFERROR(VLOOKUP(B4017,'PHR (Project Hourly Rate)'!B:G,6,FALSE),LIST!$A$78)))</f>
        <v/>
      </c>
    </row>
    <row r="4018" spans="1:12" ht="36" customHeight="1">
      <c r="A4018" s="184">
        <v>4016</v>
      </c>
      <c r="B4018" s="46"/>
      <c r="C4018" s="47"/>
      <c r="D4018" s="48"/>
      <c r="E4018" s="49"/>
      <c r="F4018" s="49"/>
      <c r="G4018" s="41" t="str">
        <f>IF(C4018="","",VLOOKUP(WEEKDAY(C4018),LIST!$A$15:$B$21,2,FALSE))</f>
        <v/>
      </c>
      <c r="H4018" s="42" t="str">
        <f>IF(B4018="","",IF(L4018=LIST!$A$80,LIST!$A$78,IF(L4018=LIST!$A$81,LIST!$A$78,IF(L4018=LIST!$A$82,LIST!$A$78,IF(IFERROR(VLOOKUP(B4018,'PHR (Project Hourly Rate)'!B:G,6,FALSE),LIST!$A$78)=0,LIST!$A$79,L4018)))))</f>
        <v/>
      </c>
      <c r="I4018" s="42" t="str">
        <f>IF(B4018="","",IF(L4018=LIST!$A$75,"",IF(K4018=LIST!$A$76,LIST!$A$76,IF(L4018=LIST!$A$77,"",IF(L4018=LIST!$A$78,"",IF(L4018=LIST!$A$80,"",IF(L4018=LIST!$A$72,"",IF(L4018=LIST!$A$73,"",IF(L4018=LIST!$A$81,"",IF(L4018=LIST!$A$82,"",IF(L4018=LIST!$A$79,"",IF(K4018=LIST!$A$75,LIST!$A$75,ROUND(J4018*L4018,2)))))))))))))</f>
        <v/>
      </c>
      <c r="J4018" s="43">
        <f>IF(D4018="",0,IF(K4018=LIST!$A$75,0,IF(K4018=LIST!$A$76,0,IF(K4018=LIST!$A$77,0,IF(K4018=LIST!$A$78,0,(MIN(D4018,8)-K4018))))))</f>
        <v>0</v>
      </c>
      <c r="K4018" s="185" t="str">
        <f>IF(D4018="","",IF('CLAIM FORM'!$M$7="",0,IF(L4018=LIST!$A$78,0,IF('CLAIM FORM'!$M$7="R&amp;D",0,IF(E4018="",LIST!$A$75,IF(F4018=LIST!$F$30,0,IFERROR(((VLOOKUP(E4018,'TRAINING CODE'!B:D,3,FALSE)*MIN(D4018,8))),LIST!$A$76)))))))</f>
        <v/>
      </c>
      <c r="L4018" s="183" t="str">
        <f>IF(B4018="","",IF('CLAIM FORM'!$M$7="",LIST!$A$77,IFERROR(VLOOKUP(B4018,'PHR (Project Hourly Rate)'!B:G,6,FALSE),LIST!$A$78)))</f>
        <v/>
      </c>
    </row>
    <row r="4019" spans="1:12" ht="36" customHeight="1">
      <c r="A4019" s="184">
        <v>4017</v>
      </c>
      <c r="B4019" s="46"/>
      <c r="C4019" s="47"/>
      <c r="D4019" s="48"/>
      <c r="E4019" s="49"/>
      <c r="F4019" s="49"/>
      <c r="G4019" s="41" t="str">
        <f>IF(C4019="","",VLOOKUP(WEEKDAY(C4019),LIST!$A$15:$B$21,2,FALSE))</f>
        <v/>
      </c>
      <c r="H4019" s="42" t="str">
        <f>IF(B4019="","",IF(L4019=LIST!$A$80,LIST!$A$78,IF(L4019=LIST!$A$81,LIST!$A$78,IF(L4019=LIST!$A$82,LIST!$A$78,IF(IFERROR(VLOOKUP(B4019,'PHR (Project Hourly Rate)'!B:G,6,FALSE),LIST!$A$78)=0,LIST!$A$79,L4019)))))</f>
        <v/>
      </c>
      <c r="I4019" s="42" t="str">
        <f>IF(B4019="","",IF(L4019=LIST!$A$75,"",IF(K4019=LIST!$A$76,LIST!$A$76,IF(L4019=LIST!$A$77,"",IF(L4019=LIST!$A$78,"",IF(L4019=LIST!$A$80,"",IF(L4019=LIST!$A$72,"",IF(L4019=LIST!$A$73,"",IF(L4019=LIST!$A$81,"",IF(L4019=LIST!$A$82,"",IF(L4019=LIST!$A$79,"",IF(K4019=LIST!$A$75,LIST!$A$75,ROUND(J4019*L4019,2)))))))))))))</f>
        <v/>
      </c>
      <c r="J4019" s="43">
        <f>IF(D4019="",0,IF(K4019=LIST!$A$75,0,IF(K4019=LIST!$A$76,0,IF(K4019=LIST!$A$77,0,IF(K4019=LIST!$A$78,0,(MIN(D4019,8)-K4019))))))</f>
        <v>0</v>
      </c>
      <c r="K4019" s="185" t="str">
        <f>IF(D4019="","",IF('CLAIM FORM'!$M$7="",0,IF(L4019=LIST!$A$78,0,IF('CLAIM FORM'!$M$7="R&amp;D",0,IF(E4019="",LIST!$A$75,IF(F4019=LIST!$F$30,0,IFERROR(((VLOOKUP(E4019,'TRAINING CODE'!B:D,3,FALSE)*MIN(D4019,8))),LIST!$A$76)))))))</f>
        <v/>
      </c>
      <c r="L4019" s="183" t="str">
        <f>IF(B4019="","",IF('CLAIM FORM'!$M$7="",LIST!$A$77,IFERROR(VLOOKUP(B4019,'PHR (Project Hourly Rate)'!B:G,6,FALSE),LIST!$A$78)))</f>
        <v/>
      </c>
    </row>
    <row r="4020" spans="1:12" ht="36" customHeight="1">
      <c r="A4020" s="184">
        <v>4018</v>
      </c>
      <c r="B4020" s="46"/>
      <c r="C4020" s="47"/>
      <c r="D4020" s="48"/>
      <c r="E4020" s="49"/>
      <c r="F4020" s="49"/>
      <c r="G4020" s="41" t="str">
        <f>IF(C4020="","",VLOOKUP(WEEKDAY(C4020),LIST!$A$15:$B$21,2,FALSE))</f>
        <v/>
      </c>
      <c r="H4020" s="42" t="str">
        <f>IF(B4020="","",IF(L4020=LIST!$A$80,LIST!$A$78,IF(L4020=LIST!$A$81,LIST!$A$78,IF(L4020=LIST!$A$82,LIST!$A$78,IF(IFERROR(VLOOKUP(B4020,'PHR (Project Hourly Rate)'!B:G,6,FALSE),LIST!$A$78)=0,LIST!$A$79,L4020)))))</f>
        <v/>
      </c>
      <c r="I4020" s="42" t="str">
        <f>IF(B4020="","",IF(L4020=LIST!$A$75,"",IF(K4020=LIST!$A$76,LIST!$A$76,IF(L4020=LIST!$A$77,"",IF(L4020=LIST!$A$78,"",IF(L4020=LIST!$A$80,"",IF(L4020=LIST!$A$72,"",IF(L4020=LIST!$A$73,"",IF(L4020=LIST!$A$81,"",IF(L4020=LIST!$A$82,"",IF(L4020=LIST!$A$79,"",IF(K4020=LIST!$A$75,LIST!$A$75,ROUND(J4020*L4020,2)))))))))))))</f>
        <v/>
      </c>
      <c r="J4020" s="43">
        <f>IF(D4020="",0,IF(K4020=LIST!$A$75,0,IF(K4020=LIST!$A$76,0,IF(K4020=LIST!$A$77,0,IF(K4020=LIST!$A$78,0,(MIN(D4020,8)-K4020))))))</f>
        <v>0</v>
      </c>
      <c r="K4020" s="185" t="str">
        <f>IF(D4020="","",IF('CLAIM FORM'!$M$7="",0,IF(L4020=LIST!$A$78,0,IF('CLAIM FORM'!$M$7="R&amp;D",0,IF(E4020="",LIST!$A$75,IF(F4020=LIST!$F$30,0,IFERROR(((VLOOKUP(E4020,'TRAINING CODE'!B:D,3,FALSE)*MIN(D4020,8))),LIST!$A$76)))))))</f>
        <v/>
      </c>
      <c r="L4020" s="183" t="str">
        <f>IF(B4020="","",IF('CLAIM FORM'!$M$7="",LIST!$A$77,IFERROR(VLOOKUP(B4020,'PHR (Project Hourly Rate)'!B:G,6,FALSE),LIST!$A$78)))</f>
        <v/>
      </c>
    </row>
    <row r="4021" spans="1:12" ht="36" customHeight="1">
      <c r="A4021" s="184">
        <v>4019</v>
      </c>
      <c r="B4021" s="46"/>
      <c r="C4021" s="47"/>
      <c r="D4021" s="48"/>
      <c r="E4021" s="49"/>
      <c r="F4021" s="49"/>
      <c r="G4021" s="41" t="str">
        <f>IF(C4021="","",VLOOKUP(WEEKDAY(C4021),LIST!$A$15:$B$21,2,FALSE))</f>
        <v/>
      </c>
      <c r="H4021" s="42" t="str">
        <f>IF(B4021="","",IF(L4021=LIST!$A$80,LIST!$A$78,IF(L4021=LIST!$A$81,LIST!$A$78,IF(L4021=LIST!$A$82,LIST!$A$78,IF(IFERROR(VLOOKUP(B4021,'PHR (Project Hourly Rate)'!B:G,6,FALSE),LIST!$A$78)=0,LIST!$A$79,L4021)))))</f>
        <v/>
      </c>
      <c r="I4021" s="42" t="str">
        <f>IF(B4021="","",IF(L4021=LIST!$A$75,"",IF(K4021=LIST!$A$76,LIST!$A$76,IF(L4021=LIST!$A$77,"",IF(L4021=LIST!$A$78,"",IF(L4021=LIST!$A$80,"",IF(L4021=LIST!$A$72,"",IF(L4021=LIST!$A$73,"",IF(L4021=LIST!$A$81,"",IF(L4021=LIST!$A$82,"",IF(L4021=LIST!$A$79,"",IF(K4021=LIST!$A$75,LIST!$A$75,ROUND(J4021*L4021,2)))))))))))))</f>
        <v/>
      </c>
      <c r="J4021" s="43">
        <f>IF(D4021="",0,IF(K4021=LIST!$A$75,0,IF(K4021=LIST!$A$76,0,IF(K4021=LIST!$A$77,0,IF(K4021=LIST!$A$78,0,(MIN(D4021,8)-K4021))))))</f>
        <v>0</v>
      </c>
      <c r="K4021" s="185" t="str">
        <f>IF(D4021="","",IF('CLAIM FORM'!$M$7="",0,IF(L4021=LIST!$A$78,0,IF('CLAIM FORM'!$M$7="R&amp;D",0,IF(E4021="",LIST!$A$75,IF(F4021=LIST!$F$30,0,IFERROR(((VLOOKUP(E4021,'TRAINING CODE'!B:D,3,FALSE)*MIN(D4021,8))),LIST!$A$76)))))))</f>
        <v/>
      </c>
      <c r="L4021" s="183" t="str">
        <f>IF(B4021="","",IF('CLAIM FORM'!$M$7="",LIST!$A$77,IFERROR(VLOOKUP(B4021,'PHR (Project Hourly Rate)'!B:G,6,FALSE),LIST!$A$78)))</f>
        <v/>
      </c>
    </row>
    <row r="4022" spans="1:12" ht="36" customHeight="1">
      <c r="A4022" s="184">
        <v>4020</v>
      </c>
      <c r="B4022" s="46"/>
      <c r="C4022" s="47"/>
      <c r="D4022" s="48"/>
      <c r="E4022" s="49"/>
      <c r="F4022" s="49"/>
      <c r="G4022" s="41" t="str">
        <f>IF(C4022="","",VLOOKUP(WEEKDAY(C4022),LIST!$A$15:$B$21,2,FALSE))</f>
        <v/>
      </c>
      <c r="H4022" s="42" t="str">
        <f>IF(B4022="","",IF(L4022=LIST!$A$80,LIST!$A$78,IF(L4022=LIST!$A$81,LIST!$A$78,IF(L4022=LIST!$A$82,LIST!$A$78,IF(IFERROR(VLOOKUP(B4022,'PHR (Project Hourly Rate)'!B:G,6,FALSE),LIST!$A$78)=0,LIST!$A$79,L4022)))))</f>
        <v/>
      </c>
      <c r="I4022" s="42" t="str">
        <f>IF(B4022="","",IF(L4022=LIST!$A$75,"",IF(K4022=LIST!$A$76,LIST!$A$76,IF(L4022=LIST!$A$77,"",IF(L4022=LIST!$A$78,"",IF(L4022=LIST!$A$80,"",IF(L4022=LIST!$A$72,"",IF(L4022=LIST!$A$73,"",IF(L4022=LIST!$A$81,"",IF(L4022=LIST!$A$82,"",IF(L4022=LIST!$A$79,"",IF(K4022=LIST!$A$75,LIST!$A$75,ROUND(J4022*L4022,2)))))))))))))</f>
        <v/>
      </c>
      <c r="J4022" s="43">
        <f>IF(D4022="",0,IF(K4022=LIST!$A$75,0,IF(K4022=LIST!$A$76,0,IF(K4022=LIST!$A$77,0,IF(K4022=LIST!$A$78,0,(MIN(D4022,8)-K4022))))))</f>
        <v>0</v>
      </c>
      <c r="K4022" s="185" t="str">
        <f>IF(D4022="","",IF('CLAIM FORM'!$M$7="",0,IF(L4022=LIST!$A$78,0,IF('CLAIM FORM'!$M$7="R&amp;D",0,IF(E4022="",LIST!$A$75,IF(F4022=LIST!$F$30,0,IFERROR(((VLOOKUP(E4022,'TRAINING CODE'!B:D,3,FALSE)*MIN(D4022,8))),LIST!$A$76)))))))</f>
        <v/>
      </c>
      <c r="L4022" s="183" t="str">
        <f>IF(B4022="","",IF('CLAIM FORM'!$M$7="",LIST!$A$77,IFERROR(VLOOKUP(B4022,'PHR (Project Hourly Rate)'!B:G,6,FALSE),LIST!$A$78)))</f>
        <v/>
      </c>
    </row>
    <row r="4023" spans="1:12" ht="36" customHeight="1">
      <c r="A4023" s="184">
        <v>4021</v>
      </c>
      <c r="B4023" s="46"/>
      <c r="C4023" s="47"/>
      <c r="D4023" s="48"/>
      <c r="E4023" s="49"/>
      <c r="F4023" s="49"/>
      <c r="G4023" s="41" t="str">
        <f>IF(C4023="","",VLOOKUP(WEEKDAY(C4023),LIST!$A$15:$B$21,2,FALSE))</f>
        <v/>
      </c>
      <c r="H4023" s="42" t="str">
        <f>IF(B4023="","",IF(L4023=LIST!$A$80,LIST!$A$78,IF(L4023=LIST!$A$81,LIST!$A$78,IF(L4023=LIST!$A$82,LIST!$A$78,IF(IFERROR(VLOOKUP(B4023,'PHR (Project Hourly Rate)'!B:G,6,FALSE),LIST!$A$78)=0,LIST!$A$79,L4023)))))</f>
        <v/>
      </c>
      <c r="I4023" s="42" t="str">
        <f>IF(B4023="","",IF(L4023=LIST!$A$75,"",IF(K4023=LIST!$A$76,LIST!$A$76,IF(L4023=LIST!$A$77,"",IF(L4023=LIST!$A$78,"",IF(L4023=LIST!$A$80,"",IF(L4023=LIST!$A$72,"",IF(L4023=LIST!$A$73,"",IF(L4023=LIST!$A$81,"",IF(L4023=LIST!$A$82,"",IF(L4023=LIST!$A$79,"",IF(K4023=LIST!$A$75,LIST!$A$75,ROUND(J4023*L4023,2)))))))))))))</f>
        <v/>
      </c>
      <c r="J4023" s="43">
        <f>IF(D4023="",0,IF(K4023=LIST!$A$75,0,IF(K4023=LIST!$A$76,0,IF(K4023=LIST!$A$77,0,IF(K4023=LIST!$A$78,0,(MIN(D4023,8)-K4023))))))</f>
        <v>0</v>
      </c>
      <c r="K4023" s="185" t="str">
        <f>IF(D4023="","",IF('CLAIM FORM'!$M$7="",0,IF(L4023=LIST!$A$78,0,IF('CLAIM FORM'!$M$7="R&amp;D",0,IF(E4023="",LIST!$A$75,IF(F4023=LIST!$F$30,0,IFERROR(((VLOOKUP(E4023,'TRAINING CODE'!B:D,3,FALSE)*MIN(D4023,8))),LIST!$A$76)))))))</f>
        <v/>
      </c>
      <c r="L4023" s="183" t="str">
        <f>IF(B4023="","",IF('CLAIM FORM'!$M$7="",LIST!$A$77,IFERROR(VLOOKUP(B4023,'PHR (Project Hourly Rate)'!B:G,6,FALSE),LIST!$A$78)))</f>
        <v/>
      </c>
    </row>
    <row r="4024" spans="1:12" ht="36" customHeight="1">
      <c r="A4024" s="184">
        <v>4022</v>
      </c>
      <c r="B4024" s="46"/>
      <c r="C4024" s="47"/>
      <c r="D4024" s="48"/>
      <c r="E4024" s="49"/>
      <c r="F4024" s="49"/>
      <c r="G4024" s="41" t="str">
        <f>IF(C4024="","",VLOOKUP(WEEKDAY(C4024),LIST!$A$15:$B$21,2,FALSE))</f>
        <v/>
      </c>
      <c r="H4024" s="42" t="str">
        <f>IF(B4024="","",IF(L4024=LIST!$A$80,LIST!$A$78,IF(L4024=LIST!$A$81,LIST!$A$78,IF(L4024=LIST!$A$82,LIST!$A$78,IF(IFERROR(VLOOKUP(B4024,'PHR (Project Hourly Rate)'!B:G,6,FALSE),LIST!$A$78)=0,LIST!$A$79,L4024)))))</f>
        <v/>
      </c>
      <c r="I4024" s="42" t="str">
        <f>IF(B4024="","",IF(L4024=LIST!$A$75,"",IF(K4024=LIST!$A$76,LIST!$A$76,IF(L4024=LIST!$A$77,"",IF(L4024=LIST!$A$78,"",IF(L4024=LIST!$A$80,"",IF(L4024=LIST!$A$72,"",IF(L4024=LIST!$A$73,"",IF(L4024=LIST!$A$81,"",IF(L4024=LIST!$A$82,"",IF(L4024=LIST!$A$79,"",IF(K4024=LIST!$A$75,LIST!$A$75,ROUND(J4024*L4024,2)))))))))))))</f>
        <v/>
      </c>
      <c r="J4024" s="43">
        <f>IF(D4024="",0,IF(K4024=LIST!$A$75,0,IF(K4024=LIST!$A$76,0,IF(K4024=LIST!$A$77,0,IF(K4024=LIST!$A$78,0,(MIN(D4024,8)-K4024))))))</f>
        <v>0</v>
      </c>
      <c r="K4024" s="185" t="str">
        <f>IF(D4024="","",IF('CLAIM FORM'!$M$7="",0,IF(L4024=LIST!$A$78,0,IF('CLAIM FORM'!$M$7="R&amp;D",0,IF(E4024="",LIST!$A$75,IF(F4024=LIST!$F$30,0,IFERROR(((VLOOKUP(E4024,'TRAINING CODE'!B:D,3,FALSE)*MIN(D4024,8))),LIST!$A$76)))))))</f>
        <v/>
      </c>
      <c r="L4024" s="183" t="str">
        <f>IF(B4024="","",IF('CLAIM FORM'!$M$7="",LIST!$A$77,IFERROR(VLOOKUP(B4024,'PHR (Project Hourly Rate)'!B:G,6,FALSE),LIST!$A$78)))</f>
        <v/>
      </c>
    </row>
    <row r="4025" spans="1:12" ht="36" customHeight="1">
      <c r="A4025" s="184">
        <v>4023</v>
      </c>
      <c r="B4025" s="46"/>
      <c r="C4025" s="47"/>
      <c r="D4025" s="48"/>
      <c r="E4025" s="49"/>
      <c r="F4025" s="49"/>
      <c r="G4025" s="41" t="str">
        <f>IF(C4025="","",VLOOKUP(WEEKDAY(C4025),LIST!$A$15:$B$21,2,FALSE))</f>
        <v/>
      </c>
      <c r="H4025" s="42" t="str">
        <f>IF(B4025="","",IF(L4025=LIST!$A$80,LIST!$A$78,IF(L4025=LIST!$A$81,LIST!$A$78,IF(L4025=LIST!$A$82,LIST!$A$78,IF(IFERROR(VLOOKUP(B4025,'PHR (Project Hourly Rate)'!B:G,6,FALSE),LIST!$A$78)=0,LIST!$A$79,L4025)))))</f>
        <v/>
      </c>
      <c r="I4025" s="42" t="str">
        <f>IF(B4025="","",IF(L4025=LIST!$A$75,"",IF(K4025=LIST!$A$76,LIST!$A$76,IF(L4025=LIST!$A$77,"",IF(L4025=LIST!$A$78,"",IF(L4025=LIST!$A$80,"",IF(L4025=LIST!$A$72,"",IF(L4025=LIST!$A$73,"",IF(L4025=LIST!$A$81,"",IF(L4025=LIST!$A$82,"",IF(L4025=LIST!$A$79,"",IF(K4025=LIST!$A$75,LIST!$A$75,ROUND(J4025*L4025,2)))))))))))))</f>
        <v/>
      </c>
      <c r="J4025" s="43">
        <f>IF(D4025="",0,IF(K4025=LIST!$A$75,0,IF(K4025=LIST!$A$76,0,IF(K4025=LIST!$A$77,0,IF(K4025=LIST!$A$78,0,(MIN(D4025,8)-K4025))))))</f>
        <v>0</v>
      </c>
      <c r="K4025" s="185" t="str">
        <f>IF(D4025="","",IF('CLAIM FORM'!$M$7="",0,IF(L4025=LIST!$A$78,0,IF('CLAIM FORM'!$M$7="R&amp;D",0,IF(E4025="",LIST!$A$75,IF(F4025=LIST!$F$30,0,IFERROR(((VLOOKUP(E4025,'TRAINING CODE'!B:D,3,FALSE)*MIN(D4025,8))),LIST!$A$76)))))))</f>
        <v/>
      </c>
      <c r="L4025" s="183" t="str">
        <f>IF(B4025="","",IF('CLAIM FORM'!$M$7="",LIST!$A$77,IFERROR(VLOOKUP(B4025,'PHR (Project Hourly Rate)'!B:G,6,FALSE),LIST!$A$78)))</f>
        <v/>
      </c>
    </row>
    <row r="4026" spans="1:12" ht="36" customHeight="1">
      <c r="A4026" s="184">
        <v>4024</v>
      </c>
      <c r="B4026" s="46"/>
      <c r="C4026" s="47"/>
      <c r="D4026" s="48"/>
      <c r="E4026" s="49"/>
      <c r="F4026" s="49"/>
      <c r="G4026" s="41" t="str">
        <f>IF(C4026="","",VLOOKUP(WEEKDAY(C4026),LIST!$A$15:$B$21,2,FALSE))</f>
        <v/>
      </c>
      <c r="H4026" s="42" t="str">
        <f>IF(B4026="","",IF(L4026=LIST!$A$80,LIST!$A$78,IF(L4026=LIST!$A$81,LIST!$A$78,IF(L4026=LIST!$A$82,LIST!$A$78,IF(IFERROR(VLOOKUP(B4026,'PHR (Project Hourly Rate)'!B:G,6,FALSE),LIST!$A$78)=0,LIST!$A$79,L4026)))))</f>
        <v/>
      </c>
      <c r="I4026" s="42" t="str">
        <f>IF(B4026="","",IF(L4026=LIST!$A$75,"",IF(K4026=LIST!$A$76,LIST!$A$76,IF(L4026=LIST!$A$77,"",IF(L4026=LIST!$A$78,"",IF(L4026=LIST!$A$80,"",IF(L4026=LIST!$A$72,"",IF(L4026=LIST!$A$73,"",IF(L4026=LIST!$A$81,"",IF(L4026=LIST!$A$82,"",IF(L4026=LIST!$A$79,"",IF(K4026=LIST!$A$75,LIST!$A$75,ROUND(J4026*L4026,2)))))))))))))</f>
        <v/>
      </c>
      <c r="J4026" s="43">
        <f>IF(D4026="",0,IF(K4026=LIST!$A$75,0,IF(K4026=LIST!$A$76,0,IF(K4026=LIST!$A$77,0,IF(K4026=LIST!$A$78,0,(MIN(D4026,8)-K4026))))))</f>
        <v>0</v>
      </c>
      <c r="K4026" s="185" t="str">
        <f>IF(D4026="","",IF('CLAIM FORM'!$M$7="",0,IF(L4026=LIST!$A$78,0,IF('CLAIM FORM'!$M$7="R&amp;D",0,IF(E4026="",LIST!$A$75,IF(F4026=LIST!$F$30,0,IFERROR(((VLOOKUP(E4026,'TRAINING CODE'!B:D,3,FALSE)*MIN(D4026,8))),LIST!$A$76)))))))</f>
        <v/>
      </c>
      <c r="L4026" s="183" t="str">
        <f>IF(B4026="","",IF('CLAIM FORM'!$M$7="",LIST!$A$77,IFERROR(VLOOKUP(B4026,'PHR (Project Hourly Rate)'!B:G,6,FALSE),LIST!$A$78)))</f>
        <v/>
      </c>
    </row>
    <row r="4027" spans="1:12" ht="36" customHeight="1">
      <c r="A4027" s="184">
        <v>4025</v>
      </c>
      <c r="B4027" s="46"/>
      <c r="C4027" s="47"/>
      <c r="D4027" s="48"/>
      <c r="E4027" s="49"/>
      <c r="F4027" s="49"/>
      <c r="G4027" s="41" t="str">
        <f>IF(C4027="","",VLOOKUP(WEEKDAY(C4027),LIST!$A$15:$B$21,2,FALSE))</f>
        <v/>
      </c>
      <c r="H4027" s="42" t="str">
        <f>IF(B4027="","",IF(L4027=LIST!$A$80,LIST!$A$78,IF(L4027=LIST!$A$81,LIST!$A$78,IF(L4027=LIST!$A$82,LIST!$A$78,IF(IFERROR(VLOOKUP(B4027,'PHR (Project Hourly Rate)'!B:G,6,FALSE),LIST!$A$78)=0,LIST!$A$79,L4027)))))</f>
        <v/>
      </c>
      <c r="I4027" s="42" t="str">
        <f>IF(B4027="","",IF(L4027=LIST!$A$75,"",IF(K4027=LIST!$A$76,LIST!$A$76,IF(L4027=LIST!$A$77,"",IF(L4027=LIST!$A$78,"",IF(L4027=LIST!$A$80,"",IF(L4027=LIST!$A$72,"",IF(L4027=LIST!$A$73,"",IF(L4027=LIST!$A$81,"",IF(L4027=LIST!$A$82,"",IF(L4027=LIST!$A$79,"",IF(K4027=LIST!$A$75,LIST!$A$75,ROUND(J4027*L4027,2)))))))))))))</f>
        <v/>
      </c>
      <c r="J4027" s="43">
        <f>IF(D4027="",0,IF(K4027=LIST!$A$75,0,IF(K4027=LIST!$A$76,0,IF(K4027=LIST!$A$77,0,IF(K4027=LIST!$A$78,0,(MIN(D4027,8)-K4027))))))</f>
        <v>0</v>
      </c>
      <c r="K4027" s="185" t="str">
        <f>IF(D4027="","",IF('CLAIM FORM'!$M$7="",0,IF(L4027=LIST!$A$78,0,IF('CLAIM FORM'!$M$7="R&amp;D",0,IF(E4027="",LIST!$A$75,IF(F4027=LIST!$F$30,0,IFERROR(((VLOOKUP(E4027,'TRAINING CODE'!B:D,3,FALSE)*MIN(D4027,8))),LIST!$A$76)))))))</f>
        <v/>
      </c>
      <c r="L4027" s="183" t="str">
        <f>IF(B4027="","",IF('CLAIM FORM'!$M$7="",LIST!$A$77,IFERROR(VLOOKUP(B4027,'PHR (Project Hourly Rate)'!B:G,6,FALSE),LIST!$A$78)))</f>
        <v/>
      </c>
    </row>
    <row r="4028" spans="1:12" ht="36" customHeight="1">
      <c r="A4028" s="184">
        <v>4026</v>
      </c>
      <c r="B4028" s="46"/>
      <c r="C4028" s="47"/>
      <c r="D4028" s="48"/>
      <c r="E4028" s="49"/>
      <c r="F4028" s="49"/>
      <c r="G4028" s="41" t="str">
        <f>IF(C4028="","",VLOOKUP(WEEKDAY(C4028),LIST!$A$15:$B$21,2,FALSE))</f>
        <v/>
      </c>
      <c r="H4028" s="42" t="str">
        <f>IF(B4028="","",IF(L4028=LIST!$A$80,LIST!$A$78,IF(L4028=LIST!$A$81,LIST!$A$78,IF(L4028=LIST!$A$82,LIST!$A$78,IF(IFERROR(VLOOKUP(B4028,'PHR (Project Hourly Rate)'!B:G,6,FALSE),LIST!$A$78)=0,LIST!$A$79,L4028)))))</f>
        <v/>
      </c>
      <c r="I4028" s="42" t="str">
        <f>IF(B4028="","",IF(L4028=LIST!$A$75,"",IF(K4028=LIST!$A$76,LIST!$A$76,IF(L4028=LIST!$A$77,"",IF(L4028=LIST!$A$78,"",IF(L4028=LIST!$A$80,"",IF(L4028=LIST!$A$72,"",IF(L4028=LIST!$A$73,"",IF(L4028=LIST!$A$81,"",IF(L4028=LIST!$A$82,"",IF(L4028=LIST!$A$79,"",IF(K4028=LIST!$A$75,LIST!$A$75,ROUND(J4028*L4028,2)))))))))))))</f>
        <v/>
      </c>
      <c r="J4028" s="43">
        <f>IF(D4028="",0,IF(K4028=LIST!$A$75,0,IF(K4028=LIST!$A$76,0,IF(K4028=LIST!$A$77,0,IF(K4028=LIST!$A$78,0,(MIN(D4028,8)-K4028))))))</f>
        <v>0</v>
      </c>
      <c r="K4028" s="185" t="str">
        <f>IF(D4028="","",IF('CLAIM FORM'!$M$7="",0,IF(L4028=LIST!$A$78,0,IF('CLAIM FORM'!$M$7="R&amp;D",0,IF(E4028="",LIST!$A$75,IF(F4028=LIST!$F$30,0,IFERROR(((VLOOKUP(E4028,'TRAINING CODE'!B:D,3,FALSE)*MIN(D4028,8))),LIST!$A$76)))))))</f>
        <v/>
      </c>
      <c r="L4028" s="183" t="str">
        <f>IF(B4028="","",IF('CLAIM FORM'!$M$7="",LIST!$A$77,IFERROR(VLOOKUP(B4028,'PHR (Project Hourly Rate)'!B:G,6,FALSE),LIST!$A$78)))</f>
        <v/>
      </c>
    </row>
    <row r="4029" spans="1:12" ht="36" customHeight="1">
      <c r="A4029" s="184">
        <v>4027</v>
      </c>
      <c r="B4029" s="46"/>
      <c r="C4029" s="47"/>
      <c r="D4029" s="48"/>
      <c r="E4029" s="49"/>
      <c r="F4029" s="49"/>
      <c r="G4029" s="41" t="str">
        <f>IF(C4029="","",VLOOKUP(WEEKDAY(C4029),LIST!$A$15:$B$21,2,FALSE))</f>
        <v/>
      </c>
      <c r="H4029" s="42" t="str">
        <f>IF(B4029="","",IF(L4029=LIST!$A$80,LIST!$A$78,IF(L4029=LIST!$A$81,LIST!$A$78,IF(L4029=LIST!$A$82,LIST!$A$78,IF(IFERROR(VLOOKUP(B4029,'PHR (Project Hourly Rate)'!B:G,6,FALSE),LIST!$A$78)=0,LIST!$A$79,L4029)))))</f>
        <v/>
      </c>
      <c r="I4029" s="42" t="str">
        <f>IF(B4029="","",IF(L4029=LIST!$A$75,"",IF(K4029=LIST!$A$76,LIST!$A$76,IF(L4029=LIST!$A$77,"",IF(L4029=LIST!$A$78,"",IF(L4029=LIST!$A$80,"",IF(L4029=LIST!$A$72,"",IF(L4029=LIST!$A$73,"",IF(L4029=LIST!$A$81,"",IF(L4029=LIST!$A$82,"",IF(L4029=LIST!$A$79,"",IF(K4029=LIST!$A$75,LIST!$A$75,ROUND(J4029*L4029,2)))))))))))))</f>
        <v/>
      </c>
      <c r="J4029" s="43">
        <f>IF(D4029="",0,IF(K4029=LIST!$A$75,0,IF(K4029=LIST!$A$76,0,IF(K4029=LIST!$A$77,0,IF(K4029=LIST!$A$78,0,(MIN(D4029,8)-K4029))))))</f>
        <v>0</v>
      </c>
      <c r="K4029" s="185" t="str">
        <f>IF(D4029="","",IF('CLAIM FORM'!$M$7="",0,IF(L4029=LIST!$A$78,0,IF('CLAIM FORM'!$M$7="R&amp;D",0,IF(E4029="",LIST!$A$75,IF(F4029=LIST!$F$30,0,IFERROR(((VLOOKUP(E4029,'TRAINING CODE'!B:D,3,FALSE)*MIN(D4029,8))),LIST!$A$76)))))))</f>
        <v/>
      </c>
      <c r="L4029" s="183" t="str">
        <f>IF(B4029="","",IF('CLAIM FORM'!$M$7="",LIST!$A$77,IFERROR(VLOOKUP(B4029,'PHR (Project Hourly Rate)'!B:G,6,FALSE),LIST!$A$78)))</f>
        <v/>
      </c>
    </row>
    <row r="4030" spans="1:12" ht="36" customHeight="1">
      <c r="A4030" s="184">
        <v>4028</v>
      </c>
      <c r="B4030" s="46"/>
      <c r="C4030" s="47"/>
      <c r="D4030" s="48"/>
      <c r="E4030" s="49"/>
      <c r="F4030" s="49"/>
      <c r="G4030" s="41" t="str">
        <f>IF(C4030="","",VLOOKUP(WEEKDAY(C4030),LIST!$A$15:$B$21,2,FALSE))</f>
        <v/>
      </c>
      <c r="H4030" s="42" t="str">
        <f>IF(B4030="","",IF(L4030=LIST!$A$80,LIST!$A$78,IF(L4030=LIST!$A$81,LIST!$A$78,IF(L4030=LIST!$A$82,LIST!$A$78,IF(IFERROR(VLOOKUP(B4030,'PHR (Project Hourly Rate)'!B:G,6,FALSE),LIST!$A$78)=0,LIST!$A$79,L4030)))))</f>
        <v/>
      </c>
      <c r="I4030" s="42" t="str">
        <f>IF(B4030="","",IF(L4030=LIST!$A$75,"",IF(K4030=LIST!$A$76,LIST!$A$76,IF(L4030=LIST!$A$77,"",IF(L4030=LIST!$A$78,"",IF(L4030=LIST!$A$80,"",IF(L4030=LIST!$A$72,"",IF(L4030=LIST!$A$73,"",IF(L4030=LIST!$A$81,"",IF(L4030=LIST!$A$82,"",IF(L4030=LIST!$A$79,"",IF(K4030=LIST!$A$75,LIST!$A$75,ROUND(J4030*L4030,2)))))))))))))</f>
        <v/>
      </c>
      <c r="J4030" s="43">
        <f>IF(D4030="",0,IF(K4030=LIST!$A$75,0,IF(K4030=LIST!$A$76,0,IF(K4030=LIST!$A$77,0,IF(K4030=LIST!$A$78,0,(MIN(D4030,8)-K4030))))))</f>
        <v>0</v>
      </c>
      <c r="K4030" s="185" t="str">
        <f>IF(D4030="","",IF('CLAIM FORM'!$M$7="",0,IF(L4030=LIST!$A$78,0,IF('CLAIM FORM'!$M$7="R&amp;D",0,IF(E4030="",LIST!$A$75,IF(F4030=LIST!$F$30,0,IFERROR(((VLOOKUP(E4030,'TRAINING CODE'!B:D,3,FALSE)*MIN(D4030,8))),LIST!$A$76)))))))</f>
        <v/>
      </c>
      <c r="L4030" s="183" t="str">
        <f>IF(B4030="","",IF('CLAIM FORM'!$M$7="",LIST!$A$77,IFERROR(VLOOKUP(B4030,'PHR (Project Hourly Rate)'!B:G,6,FALSE),LIST!$A$78)))</f>
        <v/>
      </c>
    </row>
    <row r="4031" spans="1:12" ht="36" customHeight="1">
      <c r="A4031" s="184">
        <v>4029</v>
      </c>
      <c r="B4031" s="46"/>
      <c r="C4031" s="47"/>
      <c r="D4031" s="48"/>
      <c r="E4031" s="49"/>
      <c r="F4031" s="49"/>
      <c r="G4031" s="41" t="str">
        <f>IF(C4031="","",VLOOKUP(WEEKDAY(C4031),LIST!$A$15:$B$21,2,FALSE))</f>
        <v/>
      </c>
      <c r="H4031" s="42" t="str">
        <f>IF(B4031="","",IF(L4031=LIST!$A$80,LIST!$A$78,IF(L4031=LIST!$A$81,LIST!$A$78,IF(L4031=LIST!$A$82,LIST!$A$78,IF(IFERROR(VLOOKUP(B4031,'PHR (Project Hourly Rate)'!B:G,6,FALSE),LIST!$A$78)=0,LIST!$A$79,L4031)))))</f>
        <v/>
      </c>
      <c r="I4031" s="42" t="str">
        <f>IF(B4031="","",IF(L4031=LIST!$A$75,"",IF(K4031=LIST!$A$76,LIST!$A$76,IF(L4031=LIST!$A$77,"",IF(L4031=LIST!$A$78,"",IF(L4031=LIST!$A$80,"",IF(L4031=LIST!$A$72,"",IF(L4031=LIST!$A$73,"",IF(L4031=LIST!$A$81,"",IF(L4031=LIST!$A$82,"",IF(L4031=LIST!$A$79,"",IF(K4031=LIST!$A$75,LIST!$A$75,ROUND(J4031*L4031,2)))))))))))))</f>
        <v/>
      </c>
      <c r="J4031" s="43">
        <f>IF(D4031="",0,IF(K4031=LIST!$A$75,0,IF(K4031=LIST!$A$76,0,IF(K4031=LIST!$A$77,0,IF(K4031=LIST!$A$78,0,(MIN(D4031,8)-K4031))))))</f>
        <v>0</v>
      </c>
      <c r="K4031" s="185" t="str">
        <f>IF(D4031="","",IF('CLAIM FORM'!$M$7="",0,IF(L4031=LIST!$A$78,0,IF('CLAIM FORM'!$M$7="R&amp;D",0,IF(E4031="",LIST!$A$75,IF(F4031=LIST!$F$30,0,IFERROR(((VLOOKUP(E4031,'TRAINING CODE'!B:D,3,FALSE)*MIN(D4031,8))),LIST!$A$76)))))))</f>
        <v/>
      </c>
      <c r="L4031" s="183" t="str">
        <f>IF(B4031="","",IF('CLAIM FORM'!$M$7="",LIST!$A$77,IFERROR(VLOOKUP(B4031,'PHR (Project Hourly Rate)'!B:G,6,FALSE),LIST!$A$78)))</f>
        <v/>
      </c>
    </row>
    <row r="4032" spans="1:12" ht="36" customHeight="1">
      <c r="A4032" s="184">
        <v>4030</v>
      </c>
      <c r="B4032" s="46"/>
      <c r="C4032" s="47"/>
      <c r="D4032" s="48"/>
      <c r="E4032" s="49"/>
      <c r="F4032" s="49"/>
      <c r="G4032" s="41" t="str">
        <f>IF(C4032="","",VLOOKUP(WEEKDAY(C4032),LIST!$A$15:$B$21,2,FALSE))</f>
        <v/>
      </c>
      <c r="H4032" s="42" t="str">
        <f>IF(B4032="","",IF(L4032=LIST!$A$80,LIST!$A$78,IF(L4032=LIST!$A$81,LIST!$A$78,IF(L4032=LIST!$A$82,LIST!$A$78,IF(IFERROR(VLOOKUP(B4032,'PHR (Project Hourly Rate)'!B:G,6,FALSE),LIST!$A$78)=0,LIST!$A$79,L4032)))))</f>
        <v/>
      </c>
      <c r="I4032" s="42" t="str">
        <f>IF(B4032="","",IF(L4032=LIST!$A$75,"",IF(K4032=LIST!$A$76,LIST!$A$76,IF(L4032=LIST!$A$77,"",IF(L4032=LIST!$A$78,"",IF(L4032=LIST!$A$80,"",IF(L4032=LIST!$A$72,"",IF(L4032=LIST!$A$73,"",IF(L4032=LIST!$A$81,"",IF(L4032=LIST!$A$82,"",IF(L4032=LIST!$A$79,"",IF(K4032=LIST!$A$75,LIST!$A$75,ROUND(J4032*L4032,2)))))))))))))</f>
        <v/>
      </c>
      <c r="J4032" s="43">
        <f>IF(D4032="",0,IF(K4032=LIST!$A$75,0,IF(K4032=LIST!$A$76,0,IF(K4032=LIST!$A$77,0,IF(K4032=LIST!$A$78,0,(MIN(D4032,8)-K4032))))))</f>
        <v>0</v>
      </c>
      <c r="K4032" s="185" t="str">
        <f>IF(D4032="","",IF('CLAIM FORM'!$M$7="",0,IF(L4032=LIST!$A$78,0,IF('CLAIM FORM'!$M$7="R&amp;D",0,IF(E4032="",LIST!$A$75,IF(F4032=LIST!$F$30,0,IFERROR(((VLOOKUP(E4032,'TRAINING CODE'!B:D,3,FALSE)*MIN(D4032,8))),LIST!$A$76)))))))</f>
        <v/>
      </c>
      <c r="L4032" s="183" t="str">
        <f>IF(B4032="","",IF('CLAIM FORM'!$M$7="",LIST!$A$77,IFERROR(VLOOKUP(B4032,'PHR (Project Hourly Rate)'!B:G,6,FALSE),LIST!$A$78)))</f>
        <v/>
      </c>
    </row>
    <row r="4033" spans="1:12" ht="36" customHeight="1">
      <c r="A4033" s="184">
        <v>4031</v>
      </c>
      <c r="B4033" s="46"/>
      <c r="C4033" s="47"/>
      <c r="D4033" s="48"/>
      <c r="E4033" s="49"/>
      <c r="F4033" s="49"/>
      <c r="G4033" s="41" t="str">
        <f>IF(C4033="","",VLOOKUP(WEEKDAY(C4033),LIST!$A$15:$B$21,2,FALSE))</f>
        <v/>
      </c>
      <c r="H4033" s="42" t="str">
        <f>IF(B4033="","",IF(L4033=LIST!$A$80,LIST!$A$78,IF(L4033=LIST!$A$81,LIST!$A$78,IF(L4033=LIST!$A$82,LIST!$A$78,IF(IFERROR(VLOOKUP(B4033,'PHR (Project Hourly Rate)'!B:G,6,FALSE),LIST!$A$78)=0,LIST!$A$79,L4033)))))</f>
        <v/>
      </c>
      <c r="I4033" s="42" t="str">
        <f>IF(B4033="","",IF(L4033=LIST!$A$75,"",IF(K4033=LIST!$A$76,LIST!$A$76,IF(L4033=LIST!$A$77,"",IF(L4033=LIST!$A$78,"",IF(L4033=LIST!$A$80,"",IF(L4033=LIST!$A$72,"",IF(L4033=LIST!$A$73,"",IF(L4033=LIST!$A$81,"",IF(L4033=LIST!$A$82,"",IF(L4033=LIST!$A$79,"",IF(K4033=LIST!$A$75,LIST!$A$75,ROUND(J4033*L4033,2)))))))))))))</f>
        <v/>
      </c>
      <c r="J4033" s="43">
        <f>IF(D4033="",0,IF(K4033=LIST!$A$75,0,IF(K4033=LIST!$A$76,0,IF(K4033=LIST!$A$77,0,IF(K4033=LIST!$A$78,0,(MIN(D4033,8)-K4033))))))</f>
        <v>0</v>
      </c>
      <c r="K4033" s="185" t="str">
        <f>IF(D4033="","",IF('CLAIM FORM'!$M$7="",0,IF(L4033=LIST!$A$78,0,IF('CLAIM FORM'!$M$7="R&amp;D",0,IF(E4033="",LIST!$A$75,IF(F4033=LIST!$F$30,0,IFERROR(((VLOOKUP(E4033,'TRAINING CODE'!B:D,3,FALSE)*MIN(D4033,8))),LIST!$A$76)))))))</f>
        <v/>
      </c>
      <c r="L4033" s="183" t="str">
        <f>IF(B4033="","",IF('CLAIM FORM'!$M$7="",LIST!$A$77,IFERROR(VLOOKUP(B4033,'PHR (Project Hourly Rate)'!B:G,6,FALSE),LIST!$A$78)))</f>
        <v/>
      </c>
    </row>
    <row r="4034" spans="1:12" ht="36" customHeight="1">
      <c r="A4034" s="184">
        <v>4032</v>
      </c>
      <c r="B4034" s="46"/>
      <c r="C4034" s="47"/>
      <c r="D4034" s="48"/>
      <c r="E4034" s="49"/>
      <c r="F4034" s="49"/>
      <c r="G4034" s="41" t="str">
        <f>IF(C4034="","",VLOOKUP(WEEKDAY(C4034),LIST!$A$15:$B$21,2,FALSE))</f>
        <v/>
      </c>
      <c r="H4034" s="42" t="str">
        <f>IF(B4034="","",IF(L4034=LIST!$A$80,LIST!$A$78,IF(L4034=LIST!$A$81,LIST!$A$78,IF(L4034=LIST!$A$82,LIST!$A$78,IF(IFERROR(VLOOKUP(B4034,'PHR (Project Hourly Rate)'!B:G,6,FALSE),LIST!$A$78)=0,LIST!$A$79,L4034)))))</f>
        <v/>
      </c>
      <c r="I4034" s="42" t="str">
        <f>IF(B4034="","",IF(L4034=LIST!$A$75,"",IF(K4034=LIST!$A$76,LIST!$A$76,IF(L4034=LIST!$A$77,"",IF(L4034=LIST!$A$78,"",IF(L4034=LIST!$A$80,"",IF(L4034=LIST!$A$72,"",IF(L4034=LIST!$A$73,"",IF(L4034=LIST!$A$81,"",IF(L4034=LIST!$A$82,"",IF(L4034=LIST!$A$79,"",IF(K4034=LIST!$A$75,LIST!$A$75,ROUND(J4034*L4034,2)))))))))))))</f>
        <v/>
      </c>
      <c r="J4034" s="43">
        <f>IF(D4034="",0,IF(K4034=LIST!$A$75,0,IF(K4034=LIST!$A$76,0,IF(K4034=LIST!$A$77,0,IF(K4034=LIST!$A$78,0,(MIN(D4034,8)-K4034))))))</f>
        <v>0</v>
      </c>
      <c r="K4034" s="185" t="str">
        <f>IF(D4034="","",IF('CLAIM FORM'!$M$7="",0,IF(L4034=LIST!$A$78,0,IF('CLAIM FORM'!$M$7="R&amp;D",0,IF(E4034="",LIST!$A$75,IF(F4034=LIST!$F$30,0,IFERROR(((VLOOKUP(E4034,'TRAINING CODE'!B:D,3,FALSE)*MIN(D4034,8))),LIST!$A$76)))))))</f>
        <v/>
      </c>
      <c r="L4034" s="183" t="str">
        <f>IF(B4034="","",IF('CLAIM FORM'!$M$7="",LIST!$A$77,IFERROR(VLOOKUP(B4034,'PHR (Project Hourly Rate)'!B:G,6,FALSE),LIST!$A$78)))</f>
        <v/>
      </c>
    </row>
    <row r="4035" spans="1:12" ht="36" customHeight="1">
      <c r="A4035" s="184">
        <v>4033</v>
      </c>
      <c r="B4035" s="46"/>
      <c r="C4035" s="47"/>
      <c r="D4035" s="48"/>
      <c r="E4035" s="49"/>
      <c r="F4035" s="49"/>
      <c r="G4035" s="41" t="str">
        <f>IF(C4035="","",VLOOKUP(WEEKDAY(C4035),LIST!$A$15:$B$21,2,FALSE))</f>
        <v/>
      </c>
      <c r="H4035" s="42" t="str">
        <f>IF(B4035="","",IF(L4035=LIST!$A$80,LIST!$A$78,IF(L4035=LIST!$A$81,LIST!$A$78,IF(L4035=LIST!$A$82,LIST!$A$78,IF(IFERROR(VLOOKUP(B4035,'PHR (Project Hourly Rate)'!B:G,6,FALSE),LIST!$A$78)=0,LIST!$A$79,L4035)))))</f>
        <v/>
      </c>
      <c r="I4035" s="42" t="str">
        <f>IF(B4035="","",IF(L4035=LIST!$A$75,"",IF(K4035=LIST!$A$76,LIST!$A$76,IF(L4035=LIST!$A$77,"",IF(L4035=LIST!$A$78,"",IF(L4035=LIST!$A$80,"",IF(L4035=LIST!$A$72,"",IF(L4035=LIST!$A$73,"",IF(L4035=LIST!$A$81,"",IF(L4035=LIST!$A$82,"",IF(L4035=LIST!$A$79,"",IF(K4035=LIST!$A$75,LIST!$A$75,ROUND(J4035*L4035,2)))))))))))))</f>
        <v/>
      </c>
      <c r="J4035" s="43">
        <f>IF(D4035="",0,IF(K4035=LIST!$A$75,0,IF(K4035=LIST!$A$76,0,IF(K4035=LIST!$A$77,0,IF(K4035=LIST!$A$78,0,(MIN(D4035,8)-K4035))))))</f>
        <v>0</v>
      </c>
      <c r="K4035" s="185" t="str">
        <f>IF(D4035="","",IF('CLAIM FORM'!$M$7="",0,IF(L4035=LIST!$A$78,0,IF('CLAIM FORM'!$M$7="R&amp;D",0,IF(E4035="",LIST!$A$75,IF(F4035=LIST!$F$30,0,IFERROR(((VLOOKUP(E4035,'TRAINING CODE'!B:D,3,FALSE)*MIN(D4035,8))),LIST!$A$76)))))))</f>
        <v/>
      </c>
      <c r="L4035" s="183" t="str">
        <f>IF(B4035="","",IF('CLAIM FORM'!$M$7="",LIST!$A$77,IFERROR(VLOOKUP(B4035,'PHR (Project Hourly Rate)'!B:G,6,FALSE),LIST!$A$78)))</f>
        <v/>
      </c>
    </row>
    <row r="4036" spans="1:12" ht="36" customHeight="1">
      <c r="A4036" s="184">
        <v>4034</v>
      </c>
      <c r="B4036" s="46"/>
      <c r="C4036" s="47"/>
      <c r="D4036" s="48"/>
      <c r="E4036" s="49"/>
      <c r="F4036" s="49"/>
      <c r="G4036" s="41" t="str">
        <f>IF(C4036="","",VLOOKUP(WEEKDAY(C4036),LIST!$A$15:$B$21,2,FALSE))</f>
        <v/>
      </c>
      <c r="H4036" s="42" t="str">
        <f>IF(B4036="","",IF(L4036=LIST!$A$80,LIST!$A$78,IF(L4036=LIST!$A$81,LIST!$A$78,IF(L4036=LIST!$A$82,LIST!$A$78,IF(IFERROR(VLOOKUP(B4036,'PHR (Project Hourly Rate)'!B:G,6,FALSE),LIST!$A$78)=0,LIST!$A$79,L4036)))))</f>
        <v/>
      </c>
      <c r="I4036" s="42" t="str">
        <f>IF(B4036="","",IF(L4036=LIST!$A$75,"",IF(K4036=LIST!$A$76,LIST!$A$76,IF(L4036=LIST!$A$77,"",IF(L4036=LIST!$A$78,"",IF(L4036=LIST!$A$80,"",IF(L4036=LIST!$A$72,"",IF(L4036=LIST!$A$73,"",IF(L4036=LIST!$A$81,"",IF(L4036=LIST!$A$82,"",IF(L4036=LIST!$A$79,"",IF(K4036=LIST!$A$75,LIST!$A$75,ROUND(J4036*L4036,2)))))))))))))</f>
        <v/>
      </c>
      <c r="J4036" s="43">
        <f>IF(D4036="",0,IF(K4036=LIST!$A$75,0,IF(K4036=LIST!$A$76,0,IF(K4036=LIST!$A$77,0,IF(K4036=LIST!$A$78,0,(MIN(D4036,8)-K4036))))))</f>
        <v>0</v>
      </c>
      <c r="K4036" s="185" t="str">
        <f>IF(D4036="","",IF('CLAIM FORM'!$M$7="",0,IF(L4036=LIST!$A$78,0,IF('CLAIM FORM'!$M$7="R&amp;D",0,IF(E4036="",LIST!$A$75,IF(F4036=LIST!$F$30,0,IFERROR(((VLOOKUP(E4036,'TRAINING CODE'!B:D,3,FALSE)*MIN(D4036,8))),LIST!$A$76)))))))</f>
        <v/>
      </c>
      <c r="L4036" s="183" t="str">
        <f>IF(B4036="","",IF('CLAIM FORM'!$M$7="",LIST!$A$77,IFERROR(VLOOKUP(B4036,'PHR (Project Hourly Rate)'!B:G,6,FALSE),LIST!$A$78)))</f>
        <v/>
      </c>
    </row>
    <row r="4037" spans="1:12" ht="36" customHeight="1">
      <c r="A4037" s="184">
        <v>4035</v>
      </c>
      <c r="B4037" s="46"/>
      <c r="C4037" s="47"/>
      <c r="D4037" s="48"/>
      <c r="E4037" s="49"/>
      <c r="F4037" s="49"/>
      <c r="G4037" s="41" t="str">
        <f>IF(C4037="","",VLOOKUP(WEEKDAY(C4037),LIST!$A$15:$B$21,2,FALSE))</f>
        <v/>
      </c>
      <c r="H4037" s="42" t="str">
        <f>IF(B4037="","",IF(L4037=LIST!$A$80,LIST!$A$78,IF(L4037=LIST!$A$81,LIST!$A$78,IF(L4037=LIST!$A$82,LIST!$A$78,IF(IFERROR(VLOOKUP(B4037,'PHR (Project Hourly Rate)'!B:G,6,FALSE),LIST!$A$78)=0,LIST!$A$79,L4037)))))</f>
        <v/>
      </c>
      <c r="I4037" s="42" t="str">
        <f>IF(B4037="","",IF(L4037=LIST!$A$75,"",IF(K4037=LIST!$A$76,LIST!$A$76,IF(L4037=LIST!$A$77,"",IF(L4037=LIST!$A$78,"",IF(L4037=LIST!$A$80,"",IF(L4037=LIST!$A$72,"",IF(L4037=LIST!$A$73,"",IF(L4037=LIST!$A$81,"",IF(L4037=LIST!$A$82,"",IF(L4037=LIST!$A$79,"",IF(K4037=LIST!$A$75,LIST!$A$75,ROUND(J4037*L4037,2)))))))))))))</f>
        <v/>
      </c>
      <c r="J4037" s="43">
        <f>IF(D4037="",0,IF(K4037=LIST!$A$75,0,IF(K4037=LIST!$A$76,0,IF(K4037=LIST!$A$77,0,IF(K4037=LIST!$A$78,0,(MIN(D4037,8)-K4037))))))</f>
        <v>0</v>
      </c>
      <c r="K4037" s="185" t="str">
        <f>IF(D4037="","",IF('CLAIM FORM'!$M$7="",0,IF(L4037=LIST!$A$78,0,IF('CLAIM FORM'!$M$7="R&amp;D",0,IF(E4037="",LIST!$A$75,IF(F4037=LIST!$F$30,0,IFERROR(((VLOOKUP(E4037,'TRAINING CODE'!B:D,3,FALSE)*MIN(D4037,8))),LIST!$A$76)))))))</f>
        <v/>
      </c>
      <c r="L4037" s="183" t="str">
        <f>IF(B4037="","",IF('CLAIM FORM'!$M$7="",LIST!$A$77,IFERROR(VLOOKUP(B4037,'PHR (Project Hourly Rate)'!B:G,6,FALSE),LIST!$A$78)))</f>
        <v/>
      </c>
    </row>
    <row r="4038" spans="1:12" ht="36" customHeight="1">
      <c r="A4038" s="184">
        <v>4036</v>
      </c>
      <c r="B4038" s="46"/>
      <c r="C4038" s="47"/>
      <c r="D4038" s="48"/>
      <c r="E4038" s="49"/>
      <c r="F4038" s="49"/>
      <c r="G4038" s="41" t="str">
        <f>IF(C4038="","",VLOOKUP(WEEKDAY(C4038),LIST!$A$15:$B$21,2,FALSE))</f>
        <v/>
      </c>
      <c r="H4038" s="42" t="str">
        <f>IF(B4038="","",IF(L4038=LIST!$A$80,LIST!$A$78,IF(L4038=LIST!$A$81,LIST!$A$78,IF(L4038=LIST!$A$82,LIST!$A$78,IF(IFERROR(VLOOKUP(B4038,'PHR (Project Hourly Rate)'!B:G,6,FALSE),LIST!$A$78)=0,LIST!$A$79,L4038)))))</f>
        <v/>
      </c>
      <c r="I4038" s="42" t="str">
        <f>IF(B4038="","",IF(L4038=LIST!$A$75,"",IF(K4038=LIST!$A$76,LIST!$A$76,IF(L4038=LIST!$A$77,"",IF(L4038=LIST!$A$78,"",IF(L4038=LIST!$A$80,"",IF(L4038=LIST!$A$72,"",IF(L4038=LIST!$A$73,"",IF(L4038=LIST!$A$81,"",IF(L4038=LIST!$A$82,"",IF(L4038=LIST!$A$79,"",IF(K4038=LIST!$A$75,LIST!$A$75,ROUND(J4038*L4038,2)))))))))))))</f>
        <v/>
      </c>
      <c r="J4038" s="43">
        <f>IF(D4038="",0,IF(K4038=LIST!$A$75,0,IF(K4038=LIST!$A$76,0,IF(K4038=LIST!$A$77,0,IF(K4038=LIST!$A$78,0,(MIN(D4038,8)-K4038))))))</f>
        <v>0</v>
      </c>
      <c r="K4038" s="185" t="str">
        <f>IF(D4038="","",IF('CLAIM FORM'!$M$7="",0,IF(L4038=LIST!$A$78,0,IF('CLAIM FORM'!$M$7="R&amp;D",0,IF(E4038="",LIST!$A$75,IF(F4038=LIST!$F$30,0,IFERROR(((VLOOKUP(E4038,'TRAINING CODE'!B:D,3,FALSE)*MIN(D4038,8))),LIST!$A$76)))))))</f>
        <v/>
      </c>
      <c r="L4038" s="183" t="str">
        <f>IF(B4038="","",IF('CLAIM FORM'!$M$7="",LIST!$A$77,IFERROR(VLOOKUP(B4038,'PHR (Project Hourly Rate)'!B:G,6,FALSE),LIST!$A$78)))</f>
        <v/>
      </c>
    </row>
    <row r="4039" spans="1:12" ht="36" customHeight="1">
      <c r="A4039" s="184">
        <v>4037</v>
      </c>
      <c r="B4039" s="46"/>
      <c r="C4039" s="47"/>
      <c r="D4039" s="48"/>
      <c r="E4039" s="49"/>
      <c r="F4039" s="49"/>
      <c r="G4039" s="41" t="str">
        <f>IF(C4039="","",VLOOKUP(WEEKDAY(C4039),LIST!$A$15:$B$21,2,FALSE))</f>
        <v/>
      </c>
      <c r="H4039" s="42" t="str">
        <f>IF(B4039="","",IF(L4039=LIST!$A$80,LIST!$A$78,IF(L4039=LIST!$A$81,LIST!$A$78,IF(L4039=LIST!$A$82,LIST!$A$78,IF(IFERROR(VLOOKUP(B4039,'PHR (Project Hourly Rate)'!B:G,6,FALSE),LIST!$A$78)=0,LIST!$A$79,L4039)))))</f>
        <v/>
      </c>
      <c r="I4039" s="42" t="str">
        <f>IF(B4039="","",IF(L4039=LIST!$A$75,"",IF(K4039=LIST!$A$76,LIST!$A$76,IF(L4039=LIST!$A$77,"",IF(L4039=LIST!$A$78,"",IF(L4039=LIST!$A$80,"",IF(L4039=LIST!$A$72,"",IF(L4039=LIST!$A$73,"",IF(L4039=LIST!$A$81,"",IF(L4039=LIST!$A$82,"",IF(L4039=LIST!$A$79,"",IF(K4039=LIST!$A$75,LIST!$A$75,ROUND(J4039*L4039,2)))))))))))))</f>
        <v/>
      </c>
      <c r="J4039" s="43">
        <f>IF(D4039="",0,IF(K4039=LIST!$A$75,0,IF(K4039=LIST!$A$76,0,IF(K4039=LIST!$A$77,0,IF(K4039=LIST!$A$78,0,(MIN(D4039,8)-K4039))))))</f>
        <v>0</v>
      </c>
      <c r="K4039" s="185" t="str">
        <f>IF(D4039="","",IF('CLAIM FORM'!$M$7="",0,IF(L4039=LIST!$A$78,0,IF('CLAIM FORM'!$M$7="R&amp;D",0,IF(E4039="",LIST!$A$75,IF(F4039=LIST!$F$30,0,IFERROR(((VLOOKUP(E4039,'TRAINING CODE'!B:D,3,FALSE)*MIN(D4039,8))),LIST!$A$76)))))))</f>
        <v/>
      </c>
      <c r="L4039" s="183" t="str">
        <f>IF(B4039="","",IF('CLAIM FORM'!$M$7="",LIST!$A$77,IFERROR(VLOOKUP(B4039,'PHR (Project Hourly Rate)'!B:G,6,FALSE),LIST!$A$78)))</f>
        <v/>
      </c>
    </row>
    <row r="4040" spans="1:12" ht="36" customHeight="1">
      <c r="A4040" s="184">
        <v>4038</v>
      </c>
      <c r="B4040" s="46"/>
      <c r="C4040" s="47"/>
      <c r="D4040" s="48"/>
      <c r="E4040" s="49"/>
      <c r="F4040" s="49"/>
      <c r="G4040" s="41" t="str">
        <f>IF(C4040="","",VLOOKUP(WEEKDAY(C4040),LIST!$A$15:$B$21,2,FALSE))</f>
        <v/>
      </c>
      <c r="H4040" s="42" t="str">
        <f>IF(B4040="","",IF(L4040=LIST!$A$80,LIST!$A$78,IF(L4040=LIST!$A$81,LIST!$A$78,IF(L4040=LIST!$A$82,LIST!$A$78,IF(IFERROR(VLOOKUP(B4040,'PHR (Project Hourly Rate)'!B:G,6,FALSE),LIST!$A$78)=0,LIST!$A$79,L4040)))))</f>
        <v/>
      </c>
      <c r="I4040" s="42" t="str">
        <f>IF(B4040="","",IF(L4040=LIST!$A$75,"",IF(K4040=LIST!$A$76,LIST!$A$76,IF(L4040=LIST!$A$77,"",IF(L4040=LIST!$A$78,"",IF(L4040=LIST!$A$80,"",IF(L4040=LIST!$A$72,"",IF(L4040=LIST!$A$73,"",IF(L4040=LIST!$A$81,"",IF(L4040=LIST!$A$82,"",IF(L4040=LIST!$A$79,"",IF(K4040=LIST!$A$75,LIST!$A$75,ROUND(J4040*L4040,2)))))))))))))</f>
        <v/>
      </c>
      <c r="J4040" s="43">
        <f>IF(D4040="",0,IF(K4040=LIST!$A$75,0,IF(K4040=LIST!$A$76,0,IF(K4040=LIST!$A$77,0,IF(K4040=LIST!$A$78,0,(MIN(D4040,8)-K4040))))))</f>
        <v>0</v>
      </c>
      <c r="K4040" s="185" t="str">
        <f>IF(D4040="","",IF('CLAIM FORM'!$M$7="",0,IF(L4040=LIST!$A$78,0,IF('CLAIM FORM'!$M$7="R&amp;D",0,IF(E4040="",LIST!$A$75,IF(F4040=LIST!$F$30,0,IFERROR(((VLOOKUP(E4040,'TRAINING CODE'!B:D,3,FALSE)*MIN(D4040,8))),LIST!$A$76)))))))</f>
        <v/>
      </c>
      <c r="L4040" s="183" t="str">
        <f>IF(B4040="","",IF('CLAIM FORM'!$M$7="",LIST!$A$77,IFERROR(VLOOKUP(B4040,'PHR (Project Hourly Rate)'!B:G,6,FALSE),LIST!$A$78)))</f>
        <v/>
      </c>
    </row>
    <row r="4041" spans="1:12" ht="36" customHeight="1">
      <c r="A4041" s="184">
        <v>4039</v>
      </c>
      <c r="B4041" s="46"/>
      <c r="C4041" s="47"/>
      <c r="D4041" s="48"/>
      <c r="E4041" s="49"/>
      <c r="F4041" s="49"/>
      <c r="G4041" s="41" t="str">
        <f>IF(C4041="","",VLOOKUP(WEEKDAY(C4041),LIST!$A$15:$B$21,2,FALSE))</f>
        <v/>
      </c>
      <c r="H4041" s="42" t="str">
        <f>IF(B4041="","",IF(L4041=LIST!$A$80,LIST!$A$78,IF(L4041=LIST!$A$81,LIST!$A$78,IF(L4041=LIST!$A$82,LIST!$A$78,IF(IFERROR(VLOOKUP(B4041,'PHR (Project Hourly Rate)'!B:G,6,FALSE),LIST!$A$78)=0,LIST!$A$79,L4041)))))</f>
        <v/>
      </c>
      <c r="I4041" s="42" t="str">
        <f>IF(B4041="","",IF(L4041=LIST!$A$75,"",IF(K4041=LIST!$A$76,LIST!$A$76,IF(L4041=LIST!$A$77,"",IF(L4041=LIST!$A$78,"",IF(L4041=LIST!$A$80,"",IF(L4041=LIST!$A$72,"",IF(L4041=LIST!$A$73,"",IF(L4041=LIST!$A$81,"",IF(L4041=LIST!$A$82,"",IF(L4041=LIST!$A$79,"",IF(K4041=LIST!$A$75,LIST!$A$75,ROUND(J4041*L4041,2)))))))))))))</f>
        <v/>
      </c>
      <c r="J4041" s="43">
        <f>IF(D4041="",0,IF(K4041=LIST!$A$75,0,IF(K4041=LIST!$A$76,0,IF(K4041=LIST!$A$77,0,IF(K4041=LIST!$A$78,0,(MIN(D4041,8)-K4041))))))</f>
        <v>0</v>
      </c>
      <c r="K4041" s="185" t="str">
        <f>IF(D4041="","",IF('CLAIM FORM'!$M$7="",0,IF(L4041=LIST!$A$78,0,IF('CLAIM FORM'!$M$7="R&amp;D",0,IF(E4041="",LIST!$A$75,IF(F4041=LIST!$F$30,0,IFERROR(((VLOOKUP(E4041,'TRAINING CODE'!B:D,3,FALSE)*MIN(D4041,8))),LIST!$A$76)))))))</f>
        <v/>
      </c>
      <c r="L4041" s="183" t="str">
        <f>IF(B4041="","",IF('CLAIM FORM'!$M$7="",LIST!$A$77,IFERROR(VLOOKUP(B4041,'PHR (Project Hourly Rate)'!B:G,6,FALSE),LIST!$A$78)))</f>
        <v/>
      </c>
    </row>
    <row r="4042" spans="1:12" ht="36" customHeight="1">
      <c r="A4042" s="184">
        <v>4040</v>
      </c>
      <c r="B4042" s="46"/>
      <c r="C4042" s="47"/>
      <c r="D4042" s="48"/>
      <c r="E4042" s="49"/>
      <c r="F4042" s="49"/>
      <c r="G4042" s="41" t="str">
        <f>IF(C4042="","",VLOOKUP(WEEKDAY(C4042),LIST!$A$15:$B$21,2,FALSE))</f>
        <v/>
      </c>
      <c r="H4042" s="42" t="str">
        <f>IF(B4042="","",IF(L4042=LIST!$A$80,LIST!$A$78,IF(L4042=LIST!$A$81,LIST!$A$78,IF(L4042=LIST!$A$82,LIST!$A$78,IF(IFERROR(VLOOKUP(B4042,'PHR (Project Hourly Rate)'!B:G,6,FALSE),LIST!$A$78)=0,LIST!$A$79,L4042)))))</f>
        <v/>
      </c>
      <c r="I4042" s="42" t="str">
        <f>IF(B4042="","",IF(L4042=LIST!$A$75,"",IF(K4042=LIST!$A$76,LIST!$A$76,IF(L4042=LIST!$A$77,"",IF(L4042=LIST!$A$78,"",IF(L4042=LIST!$A$80,"",IF(L4042=LIST!$A$72,"",IF(L4042=LIST!$A$73,"",IF(L4042=LIST!$A$81,"",IF(L4042=LIST!$A$82,"",IF(L4042=LIST!$A$79,"",IF(K4042=LIST!$A$75,LIST!$A$75,ROUND(J4042*L4042,2)))))))))))))</f>
        <v/>
      </c>
      <c r="J4042" s="43">
        <f>IF(D4042="",0,IF(K4042=LIST!$A$75,0,IF(K4042=LIST!$A$76,0,IF(K4042=LIST!$A$77,0,IF(K4042=LIST!$A$78,0,(MIN(D4042,8)-K4042))))))</f>
        <v>0</v>
      </c>
      <c r="K4042" s="185" t="str">
        <f>IF(D4042="","",IF('CLAIM FORM'!$M$7="",0,IF(L4042=LIST!$A$78,0,IF('CLAIM FORM'!$M$7="R&amp;D",0,IF(E4042="",LIST!$A$75,IF(F4042=LIST!$F$30,0,IFERROR(((VLOOKUP(E4042,'TRAINING CODE'!B:D,3,FALSE)*MIN(D4042,8))),LIST!$A$76)))))))</f>
        <v/>
      </c>
      <c r="L4042" s="183" t="str">
        <f>IF(B4042="","",IF('CLAIM FORM'!$M$7="",LIST!$A$77,IFERROR(VLOOKUP(B4042,'PHR (Project Hourly Rate)'!B:G,6,FALSE),LIST!$A$78)))</f>
        <v/>
      </c>
    </row>
    <row r="4043" spans="1:12" ht="36" customHeight="1">
      <c r="A4043" s="184">
        <v>4041</v>
      </c>
      <c r="B4043" s="46"/>
      <c r="C4043" s="47"/>
      <c r="D4043" s="48"/>
      <c r="E4043" s="49"/>
      <c r="F4043" s="49"/>
      <c r="G4043" s="41" t="str">
        <f>IF(C4043="","",VLOOKUP(WEEKDAY(C4043),LIST!$A$15:$B$21,2,FALSE))</f>
        <v/>
      </c>
      <c r="H4043" s="42" t="str">
        <f>IF(B4043="","",IF(L4043=LIST!$A$80,LIST!$A$78,IF(L4043=LIST!$A$81,LIST!$A$78,IF(L4043=LIST!$A$82,LIST!$A$78,IF(IFERROR(VLOOKUP(B4043,'PHR (Project Hourly Rate)'!B:G,6,FALSE),LIST!$A$78)=0,LIST!$A$79,L4043)))))</f>
        <v/>
      </c>
      <c r="I4043" s="42" t="str">
        <f>IF(B4043="","",IF(L4043=LIST!$A$75,"",IF(K4043=LIST!$A$76,LIST!$A$76,IF(L4043=LIST!$A$77,"",IF(L4043=LIST!$A$78,"",IF(L4043=LIST!$A$80,"",IF(L4043=LIST!$A$72,"",IF(L4043=LIST!$A$73,"",IF(L4043=LIST!$A$81,"",IF(L4043=LIST!$A$82,"",IF(L4043=LIST!$A$79,"",IF(K4043=LIST!$A$75,LIST!$A$75,ROUND(J4043*L4043,2)))))))))))))</f>
        <v/>
      </c>
      <c r="J4043" s="43">
        <f>IF(D4043="",0,IF(K4043=LIST!$A$75,0,IF(K4043=LIST!$A$76,0,IF(K4043=LIST!$A$77,0,IF(K4043=LIST!$A$78,0,(MIN(D4043,8)-K4043))))))</f>
        <v>0</v>
      </c>
      <c r="K4043" s="185" t="str">
        <f>IF(D4043="","",IF('CLAIM FORM'!$M$7="",0,IF(L4043=LIST!$A$78,0,IF('CLAIM FORM'!$M$7="R&amp;D",0,IF(E4043="",LIST!$A$75,IF(F4043=LIST!$F$30,0,IFERROR(((VLOOKUP(E4043,'TRAINING CODE'!B:D,3,FALSE)*MIN(D4043,8))),LIST!$A$76)))))))</f>
        <v/>
      </c>
      <c r="L4043" s="183" t="str">
        <f>IF(B4043="","",IF('CLAIM FORM'!$M$7="",LIST!$A$77,IFERROR(VLOOKUP(B4043,'PHR (Project Hourly Rate)'!B:G,6,FALSE),LIST!$A$78)))</f>
        <v/>
      </c>
    </row>
    <row r="4044" spans="1:12" ht="36" customHeight="1">
      <c r="A4044" s="184">
        <v>4042</v>
      </c>
      <c r="B4044" s="46"/>
      <c r="C4044" s="47"/>
      <c r="D4044" s="48"/>
      <c r="E4044" s="49"/>
      <c r="F4044" s="49"/>
      <c r="G4044" s="41" t="str">
        <f>IF(C4044="","",VLOOKUP(WEEKDAY(C4044),LIST!$A$15:$B$21,2,FALSE))</f>
        <v/>
      </c>
      <c r="H4044" s="42" t="str">
        <f>IF(B4044="","",IF(L4044=LIST!$A$80,LIST!$A$78,IF(L4044=LIST!$A$81,LIST!$A$78,IF(L4044=LIST!$A$82,LIST!$A$78,IF(IFERROR(VLOOKUP(B4044,'PHR (Project Hourly Rate)'!B:G,6,FALSE),LIST!$A$78)=0,LIST!$A$79,L4044)))))</f>
        <v/>
      </c>
      <c r="I4044" s="42" t="str">
        <f>IF(B4044="","",IF(L4044=LIST!$A$75,"",IF(K4044=LIST!$A$76,LIST!$A$76,IF(L4044=LIST!$A$77,"",IF(L4044=LIST!$A$78,"",IF(L4044=LIST!$A$80,"",IF(L4044=LIST!$A$72,"",IF(L4044=LIST!$A$73,"",IF(L4044=LIST!$A$81,"",IF(L4044=LIST!$A$82,"",IF(L4044=LIST!$A$79,"",IF(K4044=LIST!$A$75,LIST!$A$75,ROUND(J4044*L4044,2)))))))))))))</f>
        <v/>
      </c>
      <c r="J4044" s="43">
        <f>IF(D4044="",0,IF(K4044=LIST!$A$75,0,IF(K4044=LIST!$A$76,0,IF(K4044=LIST!$A$77,0,IF(K4044=LIST!$A$78,0,(MIN(D4044,8)-K4044))))))</f>
        <v>0</v>
      </c>
      <c r="K4044" s="185" t="str">
        <f>IF(D4044="","",IF('CLAIM FORM'!$M$7="",0,IF(L4044=LIST!$A$78,0,IF('CLAIM FORM'!$M$7="R&amp;D",0,IF(E4044="",LIST!$A$75,IF(F4044=LIST!$F$30,0,IFERROR(((VLOOKUP(E4044,'TRAINING CODE'!B:D,3,FALSE)*MIN(D4044,8))),LIST!$A$76)))))))</f>
        <v/>
      </c>
      <c r="L4044" s="183" t="str">
        <f>IF(B4044="","",IF('CLAIM FORM'!$M$7="",LIST!$A$77,IFERROR(VLOOKUP(B4044,'PHR (Project Hourly Rate)'!B:G,6,FALSE),LIST!$A$78)))</f>
        <v/>
      </c>
    </row>
    <row r="4045" spans="1:12" ht="36" customHeight="1">
      <c r="A4045" s="184">
        <v>4043</v>
      </c>
      <c r="B4045" s="46"/>
      <c r="C4045" s="47"/>
      <c r="D4045" s="48"/>
      <c r="E4045" s="49"/>
      <c r="F4045" s="49"/>
      <c r="G4045" s="41" t="str">
        <f>IF(C4045="","",VLOOKUP(WEEKDAY(C4045),LIST!$A$15:$B$21,2,FALSE))</f>
        <v/>
      </c>
      <c r="H4045" s="42" t="str">
        <f>IF(B4045="","",IF(L4045=LIST!$A$80,LIST!$A$78,IF(L4045=LIST!$A$81,LIST!$A$78,IF(L4045=LIST!$A$82,LIST!$A$78,IF(IFERROR(VLOOKUP(B4045,'PHR (Project Hourly Rate)'!B:G,6,FALSE),LIST!$A$78)=0,LIST!$A$79,L4045)))))</f>
        <v/>
      </c>
      <c r="I4045" s="42" t="str">
        <f>IF(B4045="","",IF(L4045=LIST!$A$75,"",IF(K4045=LIST!$A$76,LIST!$A$76,IF(L4045=LIST!$A$77,"",IF(L4045=LIST!$A$78,"",IF(L4045=LIST!$A$80,"",IF(L4045=LIST!$A$72,"",IF(L4045=LIST!$A$73,"",IF(L4045=LIST!$A$81,"",IF(L4045=LIST!$A$82,"",IF(L4045=LIST!$A$79,"",IF(K4045=LIST!$A$75,LIST!$A$75,ROUND(J4045*L4045,2)))))))))))))</f>
        <v/>
      </c>
      <c r="J4045" s="43">
        <f>IF(D4045="",0,IF(K4045=LIST!$A$75,0,IF(K4045=LIST!$A$76,0,IF(K4045=LIST!$A$77,0,IF(K4045=LIST!$A$78,0,(MIN(D4045,8)-K4045))))))</f>
        <v>0</v>
      </c>
      <c r="K4045" s="185" t="str">
        <f>IF(D4045="","",IF('CLAIM FORM'!$M$7="",0,IF(L4045=LIST!$A$78,0,IF('CLAIM FORM'!$M$7="R&amp;D",0,IF(E4045="",LIST!$A$75,IF(F4045=LIST!$F$30,0,IFERROR(((VLOOKUP(E4045,'TRAINING CODE'!B:D,3,FALSE)*MIN(D4045,8))),LIST!$A$76)))))))</f>
        <v/>
      </c>
      <c r="L4045" s="183" t="str">
        <f>IF(B4045="","",IF('CLAIM FORM'!$M$7="",LIST!$A$77,IFERROR(VLOOKUP(B4045,'PHR (Project Hourly Rate)'!B:G,6,FALSE),LIST!$A$78)))</f>
        <v/>
      </c>
    </row>
    <row r="4046" spans="1:12" ht="36" customHeight="1">
      <c r="A4046" s="184">
        <v>4044</v>
      </c>
      <c r="B4046" s="46"/>
      <c r="C4046" s="47"/>
      <c r="D4046" s="48"/>
      <c r="E4046" s="49"/>
      <c r="F4046" s="49"/>
      <c r="G4046" s="41" t="str">
        <f>IF(C4046="","",VLOOKUP(WEEKDAY(C4046),LIST!$A$15:$B$21,2,FALSE))</f>
        <v/>
      </c>
      <c r="H4046" s="42" t="str">
        <f>IF(B4046="","",IF(L4046=LIST!$A$80,LIST!$A$78,IF(L4046=LIST!$A$81,LIST!$A$78,IF(L4046=LIST!$A$82,LIST!$A$78,IF(IFERROR(VLOOKUP(B4046,'PHR (Project Hourly Rate)'!B:G,6,FALSE),LIST!$A$78)=0,LIST!$A$79,L4046)))))</f>
        <v/>
      </c>
      <c r="I4046" s="42" t="str">
        <f>IF(B4046="","",IF(L4046=LIST!$A$75,"",IF(K4046=LIST!$A$76,LIST!$A$76,IF(L4046=LIST!$A$77,"",IF(L4046=LIST!$A$78,"",IF(L4046=LIST!$A$80,"",IF(L4046=LIST!$A$72,"",IF(L4046=LIST!$A$73,"",IF(L4046=LIST!$A$81,"",IF(L4046=LIST!$A$82,"",IF(L4046=LIST!$A$79,"",IF(K4046=LIST!$A$75,LIST!$A$75,ROUND(J4046*L4046,2)))))))))))))</f>
        <v/>
      </c>
      <c r="J4046" s="43">
        <f>IF(D4046="",0,IF(K4046=LIST!$A$75,0,IF(K4046=LIST!$A$76,0,IF(K4046=LIST!$A$77,0,IF(K4046=LIST!$A$78,0,(MIN(D4046,8)-K4046))))))</f>
        <v>0</v>
      </c>
      <c r="K4046" s="185" t="str">
        <f>IF(D4046="","",IF('CLAIM FORM'!$M$7="",0,IF(L4046=LIST!$A$78,0,IF('CLAIM FORM'!$M$7="R&amp;D",0,IF(E4046="",LIST!$A$75,IF(F4046=LIST!$F$30,0,IFERROR(((VLOOKUP(E4046,'TRAINING CODE'!B:D,3,FALSE)*MIN(D4046,8))),LIST!$A$76)))))))</f>
        <v/>
      </c>
      <c r="L4046" s="183" t="str">
        <f>IF(B4046="","",IF('CLAIM FORM'!$M$7="",LIST!$A$77,IFERROR(VLOOKUP(B4046,'PHR (Project Hourly Rate)'!B:G,6,FALSE),LIST!$A$78)))</f>
        <v/>
      </c>
    </row>
    <row r="4047" spans="1:12" ht="36" customHeight="1">
      <c r="A4047" s="184">
        <v>4045</v>
      </c>
      <c r="B4047" s="46"/>
      <c r="C4047" s="47"/>
      <c r="D4047" s="48"/>
      <c r="E4047" s="49"/>
      <c r="F4047" s="49"/>
      <c r="G4047" s="41" t="str">
        <f>IF(C4047="","",VLOOKUP(WEEKDAY(C4047),LIST!$A$15:$B$21,2,FALSE))</f>
        <v/>
      </c>
      <c r="H4047" s="42" t="str">
        <f>IF(B4047="","",IF(L4047=LIST!$A$80,LIST!$A$78,IF(L4047=LIST!$A$81,LIST!$A$78,IF(L4047=LIST!$A$82,LIST!$A$78,IF(IFERROR(VLOOKUP(B4047,'PHR (Project Hourly Rate)'!B:G,6,FALSE),LIST!$A$78)=0,LIST!$A$79,L4047)))))</f>
        <v/>
      </c>
      <c r="I4047" s="42" t="str">
        <f>IF(B4047="","",IF(L4047=LIST!$A$75,"",IF(K4047=LIST!$A$76,LIST!$A$76,IF(L4047=LIST!$A$77,"",IF(L4047=LIST!$A$78,"",IF(L4047=LIST!$A$80,"",IF(L4047=LIST!$A$72,"",IF(L4047=LIST!$A$73,"",IF(L4047=LIST!$A$81,"",IF(L4047=LIST!$A$82,"",IF(L4047=LIST!$A$79,"",IF(K4047=LIST!$A$75,LIST!$A$75,ROUND(J4047*L4047,2)))))))))))))</f>
        <v/>
      </c>
      <c r="J4047" s="43">
        <f>IF(D4047="",0,IF(K4047=LIST!$A$75,0,IF(K4047=LIST!$A$76,0,IF(K4047=LIST!$A$77,0,IF(K4047=LIST!$A$78,0,(MIN(D4047,8)-K4047))))))</f>
        <v>0</v>
      </c>
      <c r="K4047" s="185" t="str">
        <f>IF(D4047="","",IF('CLAIM FORM'!$M$7="",0,IF(L4047=LIST!$A$78,0,IF('CLAIM FORM'!$M$7="R&amp;D",0,IF(E4047="",LIST!$A$75,IF(F4047=LIST!$F$30,0,IFERROR(((VLOOKUP(E4047,'TRAINING CODE'!B:D,3,FALSE)*MIN(D4047,8))),LIST!$A$76)))))))</f>
        <v/>
      </c>
      <c r="L4047" s="183" t="str">
        <f>IF(B4047="","",IF('CLAIM FORM'!$M$7="",LIST!$A$77,IFERROR(VLOOKUP(B4047,'PHR (Project Hourly Rate)'!B:G,6,FALSE),LIST!$A$78)))</f>
        <v/>
      </c>
    </row>
    <row r="4048" spans="1:12" ht="36" customHeight="1">
      <c r="A4048" s="184">
        <v>4046</v>
      </c>
      <c r="B4048" s="46"/>
      <c r="C4048" s="47"/>
      <c r="D4048" s="48"/>
      <c r="E4048" s="49"/>
      <c r="F4048" s="49"/>
      <c r="G4048" s="41" t="str">
        <f>IF(C4048="","",VLOOKUP(WEEKDAY(C4048),LIST!$A$15:$B$21,2,FALSE))</f>
        <v/>
      </c>
      <c r="H4048" s="42" t="str">
        <f>IF(B4048="","",IF(L4048=LIST!$A$80,LIST!$A$78,IF(L4048=LIST!$A$81,LIST!$A$78,IF(L4048=LIST!$A$82,LIST!$A$78,IF(IFERROR(VLOOKUP(B4048,'PHR (Project Hourly Rate)'!B:G,6,FALSE),LIST!$A$78)=0,LIST!$A$79,L4048)))))</f>
        <v/>
      </c>
      <c r="I4048" s="42" t="str">
        <f>IF(B4048="","",IF(L4048=LIST!$A$75,"",IF(K4048=LIST!$A$76,LIST!$A$76,IF(L4048=LIST!$A$77,"",IF(L4048=LIST!$A$78,"",IF(L4048=LIST!$A$80,"",IF(L4048=LIST!$A$72,"",IF(L4048=LIST!$A$73,"",IF(L4048=LIST!$A$81,"",IF(L4048=LIST!$A$82,"",IF(L4048=LIST!$A$79,"",IF(K4048=LIST!$A$75,LIST!$A$75,ROUND(J4048*L4048,2)))))))))))))</f>
        <v/>
      </c>
      <c r="J4048" s="43">
        <f>IF(D4048="",0,IF(K4048=LIST!$A$75,0,IF(K4048=LIST!$A$76,0,IF(K4048=LIST!$A$77,0,IF(K4048=LIST!$A$78,0,(MIN(D4048,8)-K4048))))))</f>
        <v>0</v>
      </c>
      <c r="K4048" s="185" t="str">
        <f>IF(D4048="","",IF('CLAIM FORM'!$M$7="",0,IF(L4048=LIST!$A$78,0,IF('CLAIM FORM'!$M$7="R&amp;D",0,IF(E4048="",LIST!$A$75,IF(F4048=LIST!$F$30,0,IFERROR(((VLOOKUP(E4048,'TRAINING CODE'!B:D,3,FALSE)*MIN(D4048,8))),LIST!$A$76)))))))</f>
        <v/>
      </c>
      <c r="L4048" s="183" t="str">
        <f>IF(B4048="","",IF('CLAIM FORM'!$M$7="",LIST!$A$77,IFERROR(VLOOKUP(B4048,'PHR (Project Hourly Rate)'!B:G,6,FALSE),LIST!$A$78)))</f>
        <v/>
      </c>
    </row>
    <row r="4049" spans="1:12" ht="36" customHeight="1">
      <c r="A4049" s="184">
        <v>4047</v>
      </c>
      <c r="B4049" s="46"/>
      <c r="C4049" s="47"/>
      <c r="D4049" s="48"/>
      <c r="E4049" s="49"/>
      <c r="F4049" s="49"/>
      <c r="G4049" s="41" t="str">
        <f>IF(C4049="","",VLOOKUP(WEEKDAY(C4049),LIST!$A$15:$B$21,2,FALSE))</f>
        <v/>
      </c>
      <c r="H4049" s="42" t="str">
        <f>IF(B4049="","",IF(L4049=LIST!$A$80,LIST!$A$78,IF(L4049=LIST!$A$81,LIST!$A$78,IF(L4049=LIST!$A$82,LIST!$A$78,IF(IFERROR(VLOOKUP(B4049,'PHR (Project Hourly Rate)'!B:G,6,FALSE),LIST!$A$78)=0,LIST!$A$79,L4049)))))</f>
        <v/>
      </c>
      <c r="I4049" s="42" t="str">
        <f>IF(B4049="","",IF(L4049=LIST!$A$75,"",IF(K4049=LIST!$A$76,LIST!$A$76,IF(L4049=LIST!$A$77,"",IF(L4049=LIST!$A$78,"",IF(L4049=LIST!$A$80,"",IF(L4049=LIST!$A$72,"",IF(L4049=LIST!$A$73,"",IF(L4049=LIST!$A$81,"",IF(L4049=LIST!$A$82,"",IF(L4049=LIST!$A$79,"",IF(K4049=LIST!$A$75,LIST!$A$75,ROUND(J4049*L4049,2)))))))))))))</f>
        <v/>
      </c>
      <c r="J4049" s="43">
        <f>IF(D4049="",0,IF(K4049=LIST!$A$75,0,IF(K4049=LIST!$A$76,0,IF(K4049=LIST!$A$77,0,IF(K4049=LIST!$A$78,0,(MIN(D4049,8)-K4049))))))</f>
        <v>0</v>
      </c>
      <c r="K4049" s="185" t="str">
        <f>IF(D4049="","",IF('CLAIM FORM'!$M$7="",0,IF(L4049=LIST!$A$78,0,IF('CLAIM FORM'!$M$7="R&amp;D",0,IF(E4049="",LIST!$A$75,IF(F4049=LIST!$F$30,0,IFERROR(((VLOOKUP(E4049,'TRAINING CODE'!B:D,3,FALSE)*MIN(D4049,8))),LIST!$A$76)))))))</f>
        <v/>
      </c>
      <c r="L4049" s="183" t="str">
        <f>IF(B4049="","",IF('CLAIM FORM'!$M$7="",LIST!$A$77,IFERROR(VLOOKUP(B4049,'PHR (Project Hourly Rate)'!B:G,6,FALSE),LIST!$A$78)))</f>
        <v/>
      </c>
    </row>
    <row r="4050" spans="1:12" ht="36" customHeight="1">
      <c r="A4050" s="184">
        <v>4048</v>
      </c>
      <c r="B4050" s="46"/>
      <c r="C4050" s="47"/>
      <c r="D4050" s="48"/>
      <c r="E4050" s="49"/>
      <c r="F4050" s="49"/>
      <c r="G4050" s="41" t="str">
        <f>IF(C4050="","",VLOOKUP(WEEKDAY(C4050),LIST!$A$15:$B$21,2,FALSE))</f>
        <v/>
      </c>
      <c r="H4050" s="42" t="str">
        <f>IF(B4050="","",IF(L4050=LIST!$A$80,LIST!$A$78,IF(L4050=LIST!$A$81,LIST!$A$78,IF(L4050=LIST!$A$82,LIST!$A$78,IF(IFERROR(VLOOKUP(B4050,'PHR (Project Hourly Rate)'!B:G,6,FALSE),LIST!$A$78)=0,LIST!$A$79,L4050)))))</f>
        <v/>
      </c>
      <c r="I4050" s="42" t="str">
        <f>IF(B4050="","",IF(L4050=LIST!$A$75,"",IF(K4050=LIST!$A$76,LIST!$A$76,IF(L4050=LIST!$A$77,"",IF(L4050=LIST!$A$78,"",IF(L4050=LIST!$A$80,"",IF(L4050=LIST!$A$72,"",IF(L4050=LIST!$A$73,"",IF(L4050=LIST!$A$81,"",IF(L4050=LIST!$A$82,"",IF(L4050=LIST!$A$79,"",IF(K4050=LIST!$A$75,LIST!$A$75,ROUND(J4050*L4050,2)))))))))))))</f>
        <v/>
      </c>
      <c r="J4050" s="43">
        <f>IF(D4050="",0,IF(K4050=LIST!$A$75,0,IF(K4050=LIST!$A$76,0,IF(K4050=LIST!$A$77,0,IF(K4050=LIST!$A$78,0,(MIN(D4050,8)-K4050))))))</f>
        <v>0</v>
      </c>
      <c r="K4050" s="185" t="str">
        <f>IF(D4050="","",IF('CLAIM FORM'!$M$7="",0,IF(L4050=LIST!$A$78,0,IF('CLAIM FORM'!$M$7="R&amp;D",0,IF(E4050="",LIST!$A$75,IF(F4050=LIST!$F$30,0,IFERROR(((VLOOKUP(E4050,'TRAINING CODE'!B:D,3,FALSE)*MIN(D4050,8))),LIST!$A$76)))))))</f>
        <v/>
      </c>
      <c r="L4050" s="183" t="str">
        <f>IF(B4050="","",IF('CLAIM FORM'!$M$7="",LIST!$A$77,IFERROR(VLOOKUP(B4050,'PHR (Project Hourly Rate)'!B:G,6,FALSE),LIST!$A$78)))</f>
        <v/>
      </c>
    </row>
    <row r="4051" spans="1:12" ht="36" customHeight="1">
      <c r="A4051" s="184">
        <v>4049</v>
      </c>
      <c r="B4051" s="46"/>
      <c r="C4051" s="47"/>
      <c r="D4051" s="48"/>
      <c r="E4051" s="49"/>
      <c r="F4051" s="49"/>
      <c r="G4051" s="41" t="str">
        <f>IF(C4051="","",VLOOKUP(WEEKDAY(C4051),LIST!$A$15:$B$21,2,FALSE))</f>
        <v/>
      </c>
      <c r="H4051" s="42" t="str">
        <f>IF(B4051="","",IF(L4051=LIST!$A$80,LIST!$A$78,IF(L4051=LIST!$A$81,LIST!$A$78,IF(L4051=LIST!$A$82,LIST!$A$78,IF(IFERROR(VLOOKUP(B4051,'PHR (Project Hourly Rate)'!B:G,6,FALSE),LIST!$A$78)=0,LIST!$A$79,L4051)))))</f>
        <v/>
      </c>
      <c r="I4051" s="42" t="str">
        <f>IF(B4051="","",IF(L4051=LIST!$A$75,"",IF(K4051=LIST!$A$76,LIST!$A$76,IF(L4051=LIST!$A$77,"",IF(L4051=LIST!$A$78,"",IF(L4051=LIST!$A$80,"",IF(L4051=LIST!$A$72,"",IF(L4051=LIST!$A$73,"",IF(L4051=LIST!$A$81,"",IF(L4051=LIST!$A$82,"",IF(L4051=LIST!$A$79,"",IF(K4051=LIST!$A$75,LIST!$A$75,ROUND(J4051*L4051,2)))))))))))))</f>
        <v/>
      </c>
      <c r="J4051" s="43">
        <f>IF(D4051="",0,IF(K4051=LIST!$A$75,0,IF(K4051=LIST!$A$76,0,IF(K4051=LIST!$A$77,0,IF(K4051=LIST!$A$78,0,(MIN(D4051,8)-K4051))))))</f>
        <v>0</v>
      </c>
      <c r="K4051" s="185" t="str">
        <f>IF(D4051="","",IF('CLAIM FORM'!$M$7="",0,IF(L4051=LIST!$A$78,0,IF('CLAIM FORM'!$M$7="R&amp;D",0,IF(E4051="",LIST!$A$75,IF(F4051=LIST!$F$30,0,IFERROR(((VLOOKUP(E4051,'TRAINING CODE'!B:D,3,FALSE)*MIN(D4051,8))),LIST!$A$76)))))))</f>
        <v/>
      </c>
      <c r="L4051" s="183" t="str">
        <f>IF(B4051="","",IF('CLAIM FORM'!$M$7="",LIST!$A$77,IFERROR(VLOOKUP(B4051,'PHR (Project Hourly Rate)'!B:G,6,FALSE),LIST!$A$78)))</f>
        <v/>
      </c>
    </row>
    <row r="4052" spans="1:12" ht="36" customHeight="1">
      <c r="A4052" s="184">
        <v>4050</v>
      </c>
      <c r="B4052" s="46"/>
      <c r="C4052" s="47"/>
      <c r="D4052" s="48"/>
      <c r="E4052" s="49"/>
      <c r="F4052" s="49"/>
      <c r="G4052" s="41" t="str">
        <f>IF(C4052="","",VLOOKUP(WEEKDAY(C4052),LIST!$A$15:$B$21,2,FALSE))</f>
        <v/>
      </c>
      <c r="H4052" s="42" t="str">
        <f>IF(B4052="","",IF(L4052=LIST!$A$80,LIST!$A$78,IF(L4052=LIST!$A$81,LIST!$A$78,IF(L4052=LIST!$A$82,LIST!$A$78,IF(IFERROR(VLOOKUP(B4052,'PHR (Project Hourly Rate)'!B:G,6,FALSE),LIST!$A$78)=0,LIST!$A$79,L4052)))))</f>
        <v/>
      </c>
      <c r="I4052" s="42" t="str">
        <f>IF(B4052="","",IF(L4052=LIST!$A$75,"",IF(K4052=LIST!$A$76,LIST!$A$76,IF(L4052=LIST!$A$77,"",IF(L4052=LIST!$A$78,"",IF(L4052=LIST!$A$80,"",IF(L4052=LIST!$A$72,"",IF(L4052=LIST!$A$73,"",IF(L4052=LIST!$A$81,"",IF(L4052=LIST!$A$82,"",IF(L4052=LIST!$A$79,"",IF(K4052=LIST!$A$75,LIST!$A$75,ROUND(J4052*L4052,2)))))))))))))</f>
        <v/>
      </c>
      <c r="J4052" s="43">
        <f>IF(D4052="",0,IF(K4052=LIST!$A$75,0,IF(K4052=LIST!$A$76,0,IF(K4052=LIST!$A$77,0,IF(K4052=LIST!$A$78,0,(MIN(D4052,8)-K4052))))))</f>
        <v>0</v>
      </c>
      <c r="K4052" s="185" t="str">
        <f>IF(D4052="","",IF('CLAIM FORM'!$M$7="",0,IF(L4052=LIST!$A$78,0,IF('CLAIM FORM'!$M$7="R&amp;D",0,IF(E4052="",LIST!$A$75,IF(F4052=LIST!$F$30,0,IFERROR(((VLOOKUP(E4052,'TRAINING CODE'!B:D,3,FALSE)*MIN(D4052,8))),LIST!$A$76)))))))</f>
        <v/>
      </c>
      <c r="L4052" s="183" t="str">
        <f>IF(B4052="","",IF('CLAIM FORM'!$M$7="",LIST!$A$77,IFERROR(VLOOKUP(B4052,'PHR (Project Hourly Rate)'!B:G,6,FALSE),LIST!$A$78)))</f>
        <v/>
      </c>
    </row>
    <row r="4053" spans="1:12" ht="36" customHeight="1">
      <c r="A4053" s="184">
        <v>4051</v>
      </c>
      <c r="B4053" s="46"/>
      <c r="C4053" s="47"/>
      <c r="D4053" s="48"/>
      <c r="E4053" s="49"/>
      <c r="F4053" s="49"/>
      <c r="G4053" s="41" t="str">
        <f>IF(C4053="","",VLOOKUP(WEEKDAY(C4053),LIST!$A$15:$B$21,2,FALSE))</f>
        <v/>
      </c>
      <c r="H4053" s="42" t="str">
        <f>IF(B4053="","",IF(L4053=LIST!$A$80,LIST!$A$78,IF(L4053=LIST!$A$81,LIST!$A$78,IF(L4053=LIST!$A$82,LIST!$A$78,IF(IFERROR(VLOOKUP(B4053,'PHR (Project Hourly Rate)'!B:G,6,FALSE),LIST!$A$78)=0,LIST!$A$79,L4053)))))</f>
        <v/>
      </c>
      <c r="I4053" s="42" t="str">
        <f>IF(B4053="","",IF(L4053=LIST!$A$75,"",IF(K4053=LIST!$A$76,LIST!$A$76,IF(L4053=LIST!$A$77,"",IF(L4053=LIST!$A$78,"",IF(L4053=LIST!$A$80,"",IF(L4053=LIST!$A$72,"",IF(L4053=LIST!$A$73,"",IF(L4053=LIST!$A$81,"",IF(L4053=LIST!$A$82,"",IF(L4053=LIST!$A$79,"",IF(K4053=LIST!$A$75,LIST!$A$75,ROUND(J4053*L4053,2)))))))))))))</f>
        <v/>
      </c>
      <c r="J4053" s="43">
        <f>IF(D4053="",0,IF(K4053=LIST!$A$75,0,IF(K4053=LIST!$A$76,0,IF(K4053=LIST!$A$77,0,IF(K4053=LIST!$A$78,0,(MIN(D4053,8)-K4053))))))</f>
        <v>0</v>
      </c>
      <c r="K4053" s="185" t="str">
        <f>IF(D4053="","",IF('CLAIM FORM'!$M$7="",0,IF(L4053=LIST!$A$78,0,IF('CLAIM FORM'!$M$7="R&amp;D",0,IF(E4053="",LIST!$A$75,IF(F4053=LIST!$F$30,0,IFERROR(((VLOOKUP(E4053,'TRAINING CODE'!B:D,3,FALSE)*MIN(D4053,8))),LIST!$A$76)))))))</f>
        <v/>
      </c>
      <c r="L4053" s="183" t="str">
        <f>IF(B4053="","",IF('CLAIM FORM'!$M$7="",LIST!$A$77,IFERROR(VLOOKUP(B4053,'PHR (Project Hourly Rate)'!B:G,6,FALSE),LIST!$A$78)))</f>
        <v/>
      </c>
    </row>
    <row r="4054" spans="1:12" ht="36" customHeight="1">
      <c r="A4054" s="184">
        <v>4052</v>
      </c>
      <c r="B4054" s="46"/>
      <c r="C4054" s="47"/>
      <c r="D4054" s="48"/>
      <c r="E4054" s="49"/>
      <c r="F4054" s="49"/>
      <c r="G4054" s="41" t="str">
        <f>IF(C4054="","",VLOOKUP(WEEKDAY(C4054),LIST!$A$15:$B$21,2,FALSE))</f>
        <v/>
      </c>
      <c r="H4054" s="42" t="str">
        <f>IF(B4054="","",IF(L4054=LIST!$A$80,LIST!$A$78,IF(L4054=LIST!$A$81,LIST!$A$78,IF(L4054=LIST!$A$82,LIST!$A$78,IF(IFERROR(VLOOKUP(B4054,'PHR (Project Hourly Rate)'!B:G,6,FALSE),LIST!$A$78)=0,LIST!$A$79,L4054)))))</f>
        <v/>
      </c>
      <c r="I4054" s="42" t="str">
        <f>IF(B4054="","",IF(L4054=LIST!$A$75,"",IF(K4054=LIST!$A$76,LIST!$A$76,IF(L4054=LIST!$A$77,"",IF(L4054=LIST!$A$78,"",IF(L4054=LIST!$A$80,"",IF(L4054=LIST!$A$72,"",IF(L4054=LIST!$A$73,"",IF(L4054=LIST!$A$81,"",IF(L4054=LIST!$A$82,"",IF(L4054=LIST!$A$79,"",IF(K4054=LIST!$A$75,LIST!$A$75,ROUND(J4054*L4054,2)))))))))))))</f>
        <v/>
      </c>
      <c r="J4054" s="43">
        <f>IF(D4054="",0,IF(K4054=LIST!$A$75,0,IF(K4054=LIST!$A$76,0,IF(K4054=LIST!$A$77,0,IF(K4054=LIST!$A$78,0,(MIN(D4054,8)-K4054))))))</f>
        <v>0</v>
      </c>
      <c r="K4054" s="185" t="str">
        <f>IF(D4054="","",IF('CLAIM FORM'!$M$7="",0,IF(L4054=LIST!$A$78,0,IF('CLAIM FORM'!$M$7="R&amp;D",0,IF(E4054="",LIST!$A$75,IF(F4054=LIST!$F$30,0,IFERROR(((VLOOKUP(E4054,'TRAINING CODE'!B:D,3,FALSE)*MIN(D4054,8))),LIST!$A$76)))))))</f>
        <v/>
      </c>
      <c r="L4054" s="183" t="str">
        <f>IF(B4054="","",IF('CLAIM FORM'!$M$7="",LIST!$A$77,IFERROR(VLOOKUP(B4054,'PHR (Project Hourly Rate)'!B:G,6,FALSE),LIST!$A$78)))</f>
        <v/>
      </c>
    </row>
    <row r="4055" spans="1:12" ht="36" customHeight="1">
      <c r="A4055" s="184">
        <v>4053</v>
      </c>
      <c r="B4055" s="46"/>
      <c r="C4055" s="47"/>
      <c r="D4055" s="48"/>
      <c r="E4055" s="49"/>
      <c r="F4055" s="49"/>
      <c r="G4055" s="41" t="str">
        <f>IF(C4055="","",VLOOKUP(WEEKDAY(C4055),LIST!$A$15:$B$21,2,FALSE))</f>
        <v/>
      </c>
      <c r="H4055" s="42" t="str">
        <f>IF(B4055="","",IF(L4055=LIST!$A$80,LIST!$A$78,IF(L4055=LIST!$A$81,LIST!$A$78,IF(L4055=LIST!$A$82,LIST!$A$78,IF(IFERROR(VLOOKUP(B4055,'PHR (Project Hourly Rate)'!B:G,6,FALSE),LIST!$A$78)=0,LIST!$A$79,L4055)))))</f>
        <v/>
      </c>
      <c r="I4055" s="42" t="str">
        <f>IF(B4055="","",IF(L4055=LIST!$A$75,"",IF(K4055=LIST!$A$76,LIST!$A$76,IF(L4055=LIST!$A$77,"",IF(L4055=LIST!$A$78,"",IF(L4055=LIST!$A$80,"",IF(L4055=LIST!$A$72,"",IF(L4055=LIST!$A$73,"",IF(L4055=LIST!$A$81,"",IF(L4055=LIST!$A$82,"",IF(L4055=LIST!$A$79,"",IF(K4055=LIST!$A$75,LIST!$A$75,ROUND(J4055*L4055,2)))))))))))))</f>
        <v/>
      </c>
      <c r="J4055" s="43">
        <f>IF(D4055="",0,IF(K4055=LIST!$A$75,0,IF(K4055=LIST!$A$76,0,IF(K4055=LIST!$A$77,0,IF(K4055=LIST!$A$78,0,(MIN(D4055,8)-K4055))))))</f>
        <v>0</v>
      </c>
      <c r="K4055" s="185" t="str">
        <f>IF(D4055="","",IF('CLAIM FORM'!$M$7="",0,IF(L4055=LIST!$A$78,0,IF('CLAIM FORM'!$M$7="R&amp;D",0,IF(E4055="",LIST!$A$75,IF(F4055=LIST!$F$30,0,IFERROR(((VLOOKUP(E4055,'TRAINING CODE'!B:D,3,FALSE)*MIN(D4055,8))),LIST!$A$76)))))))</f>
        <v/>
      </c>
      <c r="L4055" s="183" t="str">
        <f>IF(B4055="","",IF('CLAIM FORM'!$M$7="",LIST!$A$77,IFERROR(VLOOKUP(B4055,'PHR (Project Hourly Rate)'!B:G,6,FALSE),LIST!$A$78)))</f>
        <v/>
      </c>
    </row>
    <row r="4056" spans="1:12" ht="36" customHeight="1">
      <c r="A4056" s="184">
        <v>4054</v>
      </c>
      <c r="B4056" s="46"/>
      <c r="C4056" s="47"/>
      <c r="D4056" s="48"/>
      <c r="E4056" s="49"/>
      <c r="F4056" s="49"/>
      <c r="G4056" s="41" t="str">
        <f>IF(C4056="","",VLOOKUP(WEEKDAY(C4056),LIST!$A$15:$B$21,2,FALSE))</f>
        <v/>
      </c>
      <c r="H4056" s="42" t="str">
        <f>IF(B4056="","",IF(L4056=LIST!$A$80,LIST!$A$78,IF(L4056=LIST!$A$81,LIST!$A$78,IF(L4056=LIST!$A$82,LIST!$A$78,IF(IFERROR(VLOOKUP(B4056,'PHR (Project Hourly Rate)'!B:G,6,FALSE),LIST!$A$78)=0,LIST!$A$79,L4056)))))</f>
        <v/>
      </c>
      <c r="I4056" s="42" t="str">
        <f>IF(B4056="","",IF(L4056=LIST!$A$75,"",IF(K4056=LIST!$A$76,LIST!$A$76,IF(L4056=LIST!$A$77,"",IF(L4056=LIST!$A$78,"",IF(L4056=LIST!$A$80,"",IF(L4056=LIST!$A$72,"",IF(L4056=LIST!$A$73,"",IF(L4056=LIST!$A$81,"",IF(L4056=LIST!$A$82,"",IF(L4056=LIST!$A$79,"",IF(K4056=LIST!$A$75,LIST!$A$75,ROUND(J4056*L4056,2)))))))))))))</f>
        <v/>
      </c>
      <c r="J4056" s="43">
        <f>IF(D4056="",0,IF(K4056=LIST!$A$75,0,IF(K4056=LIST!$A$76,0,IF(K4056=LIST!$A$77,0,IF(K4056=LIST!$A$78,0,(MIN(D4056,8)-K4056))))))</f>
        <v>0</v>
      </c>
      <c r="K4056" s="185" t="str">
        <f>IF(D4056="","",IF('CLAIM FORM'!$M$7="",0,IF(L4056=LIST!$A$78,0,IF('CLAIM FORM'!$M$7="R&amp;D",0,IF(E4056="",LIST!$A$75,IF(F4056=LIST!$F$30,0,IFERROR(((VLOOKUP(E4056,'TRAINING CODE'!B:D,3,FALSE)*MIN(D4056,8))),LIST!$A$76)))))))</f>
        <v/>
      </c>
      <c r="L4056" s="183" t="str">
        <f>IF(B4056="","",IF('CLAIM FORM'!$M$7="",LIST!$A$77,IFERROR(VLOOKUP(B4056,'PHR (Project Hourly Rate)'!B:G,6,FALSE),LIST!$A$78)))</f>
        <v/>
      </c>
    </row>
    <row r="4057" spans="1:12" ht="36" customHeight="1">
      <c r="A4057" s="184">
        <v>4055</v>
      </c>
      <c r="B4057" s="46"/>
      <c r="C4057" s="47"/>
      <c r="D4057" s="48"/>
      <c r="E4057" s="49"/>
      <c r="F4057" s="49"/>
      <c r="G4057" s="41" t="str">
        <f>IF(C4057="","",VLOOKUP(WEEKDAY(C4057),LIST!$A$15:$B$21,2,FALSE))</f>
        <v/>
      </c>
      <c r="H4057" s="42" t="str">
        <f>IF(B4057="","",IF(L4057=LIST!$A$80,LIST!$A$78,IF(L4057=LIST!$A$81,LIST!$A$78,IF(L4057=LIST!$A$82,LIST!$A$78,IF(IFERROR(VLOOKUP(B4057,'PHR (Project Hourly Rate)'!B:G,6,FALSE),LIST!$A$78)=0,LIST!$A$79,L4057)))))</f>
        <v/>
      </c>
      <c r="I4057" s="42" t="str">
        <f>IF(B4057="","",IF(L4057=LIST!$A$75,"",IF(K4057=LIST!$A$76,LIST!$A$76,IF(L4057=LIST!$A$77,"",IF(L4057=LIST!$A$78,"",IF(L4057=LIST!$A$80,"",IF(L4057=LIST!$A$72,"",IF(L4057=LIST!$A$73,"",IF(L4057=LIST!$A$81,"",IF(L4057=LIST!$A$82,"",IF(L4057=LIST!$A$79,"",IF(K4057=LIST!$A$75,LIST!$A$75,ROUND(J4057*L4057,2)))))))))))))</f>
        <v/>
      </c>
      <c r="J4057" s="43">
        <f>IF(D4057="",0,IF(K4057=LIST!$A$75,0,IF(K4057=LIST!$A$76,0,IF(K4057=LIST!$A$77,0,IF(K4057=LIST!$A$78,0,(MIN(D4057,8)-K4057))))))</f>
        <v>0</v>
      </c>
      <c r="K4057" s="185" t="str">
        <f>IF(D4057="","",IF('CLAIM FORM'!$M$7="",0,IF(L4057=LIST!$A$78,0,IF('CLAIM FORM'!$M$7="R&amp;D",0,IF(E4057="",LIST!$A$75,IF(F4057=LIST!$F$30,0,IFERROR(((VLOOKUP(E4057,'TRAINING CODE'!B:D,3,FALSE)*MIN(D4057,8))),LIST!$A$76)))))))</f>
        <v/>
      </c>
      <c r="L4057" s="183" t="str">
        <f>IF(B4057="","",IF('CLAIM FORM'!$M$7="",LIST!$A$77,IFERROR(VLOOKUP(B4057,'PHR (Project Hourly Rate)'!B:G,6,FALSE),LIST!$A$78)))</f>
        <v/>
      </c>
    </row>
    <row r="4058" spans="1:12" ht="36" customHeight="1">
      <c r="A4058" s="184">
        <v>4056</v>
      </c>
      <c r="B4058" s="46"/>
      <c r="C4058" s="47"/>
      <c r="D4058" s="48"/>
      <c r="E4058" s="49"/>
      <c r="F4058" s="49"/>
      <c r="G4058" s="41" t="str">
        <f>IF(C4058="","",VLOOKUP(WEEKDAY(C4058),LIST!$A$15:$B$21,2,FALSE))</f>
        <v/>
      </c>
      <c r="H4058" s="42" t="str">
        <f>IF(B4058="","",IF(L4058=LIST!$A$80,LIST!$A$78,IF(L4058=LIST!$A$81,LIST!$A$78,IF(L4058=LIST!$A$82,LIST!$A$78,IF(IFERROR(VLOOKUP(B4058,'PHR (Project Hourly Rate)'!B:G,6,FALSE),LIST!$A$78)=0,LIST!$A$79,L4058)))))</f>
        <v/>
      </c>
      <c r="I4058" s="42" t="str">
        <f>IF(B4058="","",IF(L4058=LIST!$A$75,"",IF(K4058=LIST!$A$76,LIST!$A$76,IF(L4058=LIST!$A$77,"",IF(L4058=LIST!$A$78,"",IF(L4058=LIST!$A$80,"",IF(L4058=LIST!$A$72,"",IF(L4058=LIST!$A$73,"",IF(L4058=LIST!$A$81,"",IF(L4058=LIST!$A$82,"",IF(L4058=LIST!$A$79,"",IF(K4058=LIST!$A$75,LIST!$A$75,ROUND(J4058*L4058,2)))))))))))))</f>
        <v/>
      </c>
      <c r="J4058" s="43">
        <f>IF(D4058="",0,IF(K4058=LIST!$A$75,0,IF(K4058=LIST!$A$76,0,IF(K4058=LIST!$A$77,0,IF(K4058=LIST!$A$78,0,(MIN(D4058,8)-K4058))))))</f>
        <v>0</v>
      </c>
      <c r="K4058" s="185" t="str">
        <f>IF(D4058="","",IF('CLAIM FORM'!$M$7="",0,IF(L4058=LIST!$A$78,0,IF('CLAIM FORM'!$M$7="R&amp;D",0,IF(E4058="",LIST!$A$75,IF(F4058=LIST!$F$30,0,IFERROR(((VLOOKUP(E4058,'TRAINING CODE'!B:D,3,FALSE)*MIN(D4058,8))),LIST!$A$76)))))))</f>
        <v/>
      </c>
      <c r="L4058" s="183" t="str">
        <f>IF(B4058="","",IF('CLAIM FORM'!$M$7="",LIST!$A$77,IFERROR(VLOOKUP(B4058,'PHR (Project Hourly Rate)'!B:G,6,FALSE),LIST!$A$78)))</f>
        <v/>
      </c>
    </row>
    <row r="4059" spans="1:12" ht="36" customHeight="1">
      <c r="A4059" s="184">
        <v>4057</v>
      </c>
      <c r="B4059" s="46"/>
      <c r="C4059" s="47"/>
      <c r="D4059" s="48"/>
      <c r="E4059" s="49"/>
      <c r="F4059" s="49"/>
      <c r="G4059" s="41" t="str">
        <f>IF(C4059="","",VLOOKUP(WEEKDAY(C4059),LIST!$A$15:$B$21,2,FALSE))</f>
        <v/>
      </c>
      <c r="H4059" s="42" t="str">
        <f>IF(B4059="","",IF(L4059=LIST!$A$80,LIST!$A$78,IF(L4059=LIST!$A$81,LIST!$A$78,IF(L4059=LIST!$A$82,LIST!$A$78,IF(IFERROR(VLOOKUP(B4059,'PHR (Project Hourly Rate)'!B:G,6,FALSE),LIST!$A$78)=0,LIST!$A$79,L4059)))))</f>
        <v/>
      </c>
      <c r="I4059" s="42" t="str">
        <f>IF(B4059="","",IF(L4059=LIST!$A$75,"",IF(K4059=LIST!$A$76,LIST!$A$76,IF(L4059=LIST!$A$77,"",IF(L4059=LIST!$A$78,"",IF(L4059=LIST!$A$80,"",IF(L4059=LIST!$A$72,"",IF(L4059=LIST!$A$73,"",IF(L4059=LIST!$A$81,"",IF(L4059=LIST!$A$82,"",IF(L4059=LIST!$A$79,"",IF(K4059=LIST!$A$75,LIST!$A$75,ROUND(J4059*L4059,2)))))))))))))</f>
        <v/>
      </c>
      <c r="J4059" s="43">
        <f>IF(D4059="",0,IF(K4059=LIST!$A$75,0,IF(K4059=LIST!$A$76,0,IF(K4059=LIST!$A$77,0,IF(K4059=LIST!$A$78,0,(MIN(D4059,8)-K4059))))))</f>
        <v>0</v>
      </c>
      <c r="K4059" s="185" t="str">
        <f>IF(D4059="","",IF('CLAIM FORM'!$M$7="",0,IF(L4059=LIST!$A$78,0,IF('CLAIM FORM'!$M$7="R&amp;D",0,IF(E4059="",LIST!$A$75,IF(F4059=LIST!$F$30,0,IFERROR(((VLOOKUP(E4059,'TRAINING CODE'!B:D,3,FALSE)*MIN(D4059,8))),LIST!$A$76)))))))</f>
        <v/>
      </c>
      <c r="L4059" s="183" t="str">
        <f>IF(B4059="","",IF('CLAIM FORM'!$M$7="",LIST!$A$77,IFERROR(VLOOKUP(B4059,'PHR (Project Hourly Rate)'!B:G,6,FALSE),LIST!$A$78)))</f>
        <v/>
      </c>
    </row>
    <row r="4060" spans="1:12" ht="36" customHeight="1">
      <c r="A4060" s="184">
        <v>4058</v>
      </c>
      <c r="B4060" s="46"/>
      <c r="C4060" s="47"/>
      <c r="D4060" s="48"/>
      <c r="E4060" s="49"/>
      <c r="F4060" s="49"/>
      <c r="G4060" s="41" t="str">
        <f>IF(C4060="","",VLOOKUP(WEEKDAY(C4060),LIST!$A$15:$B$21,2,FALSE))</f>
        <v/>
      </c>
      <c r="H4060" s="42" t="str">
        <f>IF(B4060="","",IF(L4060=LIST!$A$80,LIST!$A$78,IF(L4060=LIST!$A$81,LIST!$A$78,IF(L4060=LIST!$A$82,LIST!$A$78,IF(IFERROR(VLOOKUP(B4060,'PHR (Project Hourly Rate)'!B:G,6,FALSE),LIST!$A$78)=0,LIST!$A$79,L4060)))))</f>
        <v/>
      </c>
      <c r="I4060" s="42" t="str">
        <f>IF(B4060="","",IF(L4060=LIST!$A$75,"",IF(K4060=LIST!$A$76,LIST!$A$76,IF(L4060=LIST!$A$77,"",IF(L4060=LIST!$A$78,"",IF(L4060=LIST!$A$80,"",IF(L4060=LIST!$A$72,"",IF(L4060=LIST!$A$73,"",IF(L4060=LIST!$A$81,"",IF(L4060=LIST!$A$82,"",IF(L4060=LIST!$A$79,"",IF(K4060=LIST!$A$75,LIST!$A$75,ROUND(J4060*L4060,2)))))))))))))</f>
        <v/>
      </c>
      <c r="J4060" s="43">
        <f>IF(D4060="",0,IF(K4060=LIST!$A$75,0,IF(K4060=LIST!$A$76,0,IF(K4060=LIST!$A$77,0,IF(K4060=LIST!$A$78,0,(MIN(D4060,8)-K4060))))))</f>
        <v>0</v>
      </c>
      <c r="K4060" s="185" t="str">
        <f>IF(D4060="","",IF('CLAIM FORM'!$M$7="",0,IF(L4060=LIST!$A$78,0,IF('CLAIM FORM'!$M$7="R&amp;D",0,IF(E4060="",LIST!$A$75,IF(F4060=LIST!$F$30,0,IFERROR(((VLOOKUP(E4060,'TRAINING CODE'!B:D,3,FALSE)*MIN(D4060,8))),LIST!$A$76)))))))</f>
        <v/>
      </c>
      <c r="L4060" s="183" t="str">
        <f>IF(B4060="","",IF('CLAIM FORM'!$M$7="",LIST!$A$77,IFERROR(VLOOKUP(B4060,'PHR (Project Hourly Rate)'!B:G,6,FALSE),LIST!$A$78)))</f>
        <v/>
      </c>
    </row>
    <row r="4061" spans="1:12" ht="36" customHeight="1">
      <c r="A4061" s="184">
        <v>4059</v>
      </c>
      <c r="B4061" s="46"/>
      <c r="C4061" s="47"/>
      <c r="D4061" s="48"/>
      <c r="E4061" s="49"/>
      <c r="F4061" s="49"/>
      <c r="G4061" s="41" t="str">
        <f>IF(C4061="","",VLOOKUP(WEEKDAY(C4061),LIST!$A$15:$B$21,2,FALSE))</f>
        <v/>
      </c>
      <c r="H4061" s="42" t="str">
        <f>IF(B4061="","",IF(L4061=LIST!$A$80,LIST!$A$78,IF(L4061=LIST!$A$81,LIST!$A$78,IF(L4061=LIST!$A$82,LIST!$A$78,IF(IFERROR(VLOOKUP(B4061,'PHR (Project Hourly Rate)'!B:G,6,FALSE),LIST!$A$78)=0,LIST!$A$79,L4061)))))</f>
        <v/>
      </c>
      <c r="I4061" s="42" t="str">
        <f>IF(B4061="","",IF(L4061=LIST!$A$75,"",IF(K4061=LIST!$A$76,LIST!$A$76,IF(L4061=LIST!$A$77,"",IF(L4061=LIST!$A$78,"",IF(L4061=LIST!$A$80,"",IF(L4061=LIST!$A$72,"",IF(L4061=LIST!$A$73,"",IF(L4061=LIST!$A$81,"",IF(L4061=LIST!$A$82,"",IF(L4061=LIST!$A$79,"",IF(K4061=LIST!$A$75,LIST!$A$75,ROUND(J4061*L4061,2)))))))))))))</f>
        <v/>
      </c>
      <c r="J4061" s="43">
        <f>IF(D4061="",0,IF(K4061=LIST!$A$75,0,IF(K4061=LIST!$A$76,0,IF(K4061=LIST!$A$77,0,IF(K4061=LIST!$A$78,0,(MIN(D4061,8)-K4061))))))</f>
        <v>0</v>
      </c>
      <c r="K4061" s="185" t="str">
        <f>IF(D4061="","",IF('CLAIM FORM'!$M$7="",0,IF(L4061=LIST!$A$78,0,IF('CLAIM FORM'!$M$7="R&amp;D",0,IF(E4061="",LIST!$A$75,IF(F4061=LIST!$F$30,0,IFERROR(((VLOOKUP(E4061,'TRAINING CODE'!B:D,3,FALSE)*MIN(D4061,8))),LIST!$A$76)))))))</f>
        <v/>
      </c>
      <c r="L4061" s="183" t="str">
        <f>IF(B4061="","",IF('CLAIM FORM'!$M$7="",LIST!$A$77,IFERROR(VLOOKUP(B4061,'PHR (Project Hourly Rate)'!B:G,6,FALSE),LIST!$A$78)))</f>
        <v/>
      </c>
    </row>
    <row r="4062" spans="1:12" ht="36" customHeight="1">
      <c r="A4062" s="184">
        <v>4060</v>
      </c>
      <c r="B4062" s="46"/>
      <c r="C4062" s="47"/>
      <c r="D4062" s="48"/>
      <c r="E4062" s="49"/>
      <c r="F4062" s="49"/>
      <c r="G4062" s="41" t="str">
        <f>IF(C4062="","",VLOOKUP(WEEKDAY(C4062),LIST!$A$15:$B$21,2,FALSE))</f>
        <v/>
      </c>
      <c r="H4062" s="42" t="str">
        <f>IF(B4062="","",IF(L4062=LIST!$A$80,LIST!$A$78,IF(L4062=LIST!$A$81,LIST!$A$78,IF(L4062=LIST!$A$82,LIST!$A$78,IF(IFERROR(VLOOKUP(B4062,'PHR (Project Hourly Rate)'!B:G,6,FALSE),LIST!$A$78)=0,LIST!$A$79,L4062)))))</f>
        <v/>
      </c>
      <c r="I4062" s="42" t="str">
        <f>IF(B4062="","",IF(L4062=LIST!$A$75,"",IF(K4062=LIST!$A$76,LIST!$A$76,IF(L4062=LIST!$A$77,"",IF(L4062=LIST!$A$78,"",IF(L4062=LIST!$A$80,"",IF(L4062=LIST!$A$72,"",IF(L4062=LIST!$A$73,"",IF(L4062=LIST!$A$81,"",IF(L4062=LIST!$A$82,"",IF(L4062=LIST!$A$79,"",IF(K4062=LIST!$A$75,LIST!$A$75,ROUND(J4062*L4062,2)))))))))))))</f>
        <v/>
      </c>
      <c r="J4062" s="43">
        <f>IF(D4062="",0,IF(K4062=LIST!$A$75,0,IF(K4062=LIST!$A$76,0,IF(K4062=LIST!$A$77,0,IF(K4062=LIST!$A$78,0,(MIN(D4062,8)-K4062))))))</f>
        <v>0</v>
      </c>
      <c r="K4062" s="185" t="str">
        <f>IF(D4062="","",IF('CLAIM FORM'!$M$7="",0,IF(L4062=LIST!$A$78,0,IF('CLAIM FORM'!$M$7="R&amp;D",0,IF(E4062="",LIST!$A$75,IF(F4062=LIST!$F$30,0,IFERROR(((VLOOKUP(E4062,'TRAINING CODE'!B:D,3,FALSE)*MIN(D4062,8))),LIST!$A$76)))))))</f>
        <v/>
      </c>
      <c r="L4062" s="183" t="str">
        <f>IF(B4062="","",IF('CLAIM FORM'!$M$7="",LIST!$A$77,IFERROR(VLOOKUP(B4062,'PHR (Project Hourly Rate)'!B:G,6,FALSE),LIST!$A$78)))</f>
        <v/>
      </c>
    </row>
    <row r="4063" spans="1:12" ht="36" customHeight="1">
      <c r="A4063" s="184">
        <v>4061</v>
      </c>
      <c r="B4063" s="46"/>
      <c r="C4063" s="47"/>
      <c r="D4063" s="48"/>
      <c r="E4063" s="49"/>
      <c r="F4063" s="49"/>
      <c r="G4063" s="41" t="str">
        <f>IF(C4063="","",VLOOKUP(WEEKDAY(C4063),LIST!$A$15:$B$21,2,FALSE))</f>
        <v/>
      </c>
      <c r="H4063" s="42" t="str">
        <f>IF(B4063="","",IF(L4063=LIST!$A$80,LIST!$A$78,IF(L4063=LIST!$A$81,LIST!$A$78,IF(L4063=LIST!$A$82,LIST!$A$78,IF(IFERROR(VLOOKUP(B4063,'PHR (Project Hourly Rate)'!B:G,6,FALSE),LIST!$A$78)=0,LIST!$A$79,L4063)))))</f>
        <v/>
      </c>
      <c r="I4063" s="42" t="str">
        <f>IF(B4063="","",IF(L4063=LIST!$A$75,"",IF(K4063=LIST!$A$76,LIST!$A$76,IF(L4063=LIST!$A$77,"",IF(L4063=LIST!$A$78,"",IF(L4063=LIST!$A$80,"",IF(L4063=LIST!$A$72,"",IF(L4063=LIST!$A$73,"",IF(L4063=LIST!$A$81,"",IF(L4063=LIST!$A$82,"",IF(L4063=LIST!$A$79,"",IF(K4063=LIST!$A$75,LIST!$A$75,ROUND(J4063*L4063,2)))))))))))))</f>
        <v/>
      </c>
      <c r="J4063" s="43">
        <f>IF(D4063="",0,IF(K4063=LIST!$A$75,0,IF(K4063=LIST!$A$76,0,IF(K4063=LIST!$A$77,0,IF(K4063=LIST!$A$78,0,(MIN(D4063,8)-K4063))))))</f>
        <v>0</v>
      </c>
      <c r="K4063" s="185" t="str">
        <f>IF(D4063="","",IF('CLAIM FORM'!$M$7="",0,IF(L4063=LIST!$A$78,0,IF('CLAIM FORM'!$M$7="R&amp;D",0,IF(E4063="",LIST!$A$75,IF(F4063=LIST!$F$30,0,IFERROR(((VLOOKUP(E4063,'TRAINING CODE'!B:D,3,FALSE)*MIN(D4063,8))),LIST!$A$76)))))))</f>
        <v/>
      </c>
      <c r="L4063" s="183" t="str">
        <f>IF(B4063="","",IF('CLAIM FORM'!$M$7="",LIST!$A$77,IFERROR(VLOOKUP(B4063,'PHR (Project Hourly Rate)'!B:G,6,FALSE),LIST!$A$78)))</f>
        <v/>
      </c>
    </row>
    <row r="4064" spans="1:12" ht="36" customHeight="1">
      <c r="A4064" s="184">
        <v>4062</v>
      </c>
      <c r="B4064" s="46"/>
      <c r="C4064" s="47"/>
      <c r="D4064" s="48"/>
      <c r="E4064" s="49"/>
      <c r="F4064" s="49"/>
      <c r="G4064" s="41" t="str">
        <f>IF(C4064="","",VLOOKUP(WEEKDAY(C4064),LIST!$A$15:$B$21,2,FALSE))</f>
        <v/>
      </c>
      <c r="H4064" s="42" t="str">
        <f>IF(B4064="","",IF(L4064=LIST!$A$80,LIST!$A$78,IF(L4064=LIST!$A$81,LIST!$A$78,IF(L4064=LIST!$A$82,LIST!$A$78,IF(IFERROR(VLOOKUP(B4064,'PHR (Project Hourly Rate)'!B:G,6,FALSE),LIST!$A$78)=0,LIST!$A$79,L4064)))))</f>
        <v/>
      </c>
      <c r="I4064" s="42" t="str">
        <f>IF(B4064="","",IF(L4064=LIST!$A$75,"",IF(K4064=LIST!$A$76,LIST!$A$76,IF(L4064=LIST!$A$77,"",IF(L4064=LIST!$A$78,"",IF(L4064=LIST!$A$80,"",IF(L4064=LIST!$A$72,"",IF(L4064=LIST!$A$73,"",IF(L4064=LIST!$A$81,"",IF(L4064=LIST!$A$82,"",IF(L4064=LIST!$A$79,"",IF(K4064=LIST!$A$75,LIST!$A$75,ROUND(J4064*L4064,2)))))))))))))</f>
        <v/>
      </c>
      <c r="J4064" s="43">
        <f>IF(D4064="",0,IF(K4064=LIST!$A$75,0,IF(K4064=LIST!$A$76,0,IF(K4064=LIST!$A$77,0,IF(K4064=LIST!$A$78,0,(MIN(D4064,8)-K4064))))))</f>
        <v>0</v>
      </c>
      <c r="K4064" s="185" t="str">
        <f>IF(D4064="","",IF('CLAIM FORM'!$M$7="",0,IF(L4064=LIST!$A$78,0,IF('CLAIM FORM'!$M$7="R&amp;D",0,IF(E4064="",LIST!$A$75,IF(F4064=LIST!$F$30,0,IFERROR(((VLOOKUP(E4064,'TRAINING CODE'!B:D,3,FALSE)*MIN(D4064,8))),LIST!$A$76)))))))</f>
        <v/>
      </c>
      <c r="L4064" s="183" t="str">
        <f>IF(B4064="","",IF('CLAIM FORM'!$M$7="",LIST!$A$77,IFERROR(VLOOKUP(B4064,'PHR (Project Hourly Rate)'!B:G,6,FALSE),LIST!$A$78)))</f>
        <v/>
      </c>
    </row>
    <row r="4065" spans="1:12" ht="36" customHeight="1">
      <c r="A4065" s="184">
        <v>4063</v>
      </c>
      <c r="B4065" s="46"/>
      <c r="C4065" s="47"/>
      <c r="D4065" s="48"/>
      <c r="E4065" s="49"/>
      <c r="F4065" s="49"/>
      <c r="G4065" s="41" t="str">
        <f>IF(C4065="","",VLOOKUP(WEEKDAY(C4065),LIST!$A$15:$B$21,2,FALSE))</f>
        <v/>
      </c>
      <c r="H4065" s="42" t="str">
        <f>IF(B4065="","",IF(L4065=LIST!$A$80,LIST!$A$78,IF(L4065=LIST!$A$81,LIST!$A$78,IF(L4065=LIST!$A$82,LIST!$A$78,IF(IFERROR(VLOOKUP(B4065,'PHR (Project Hourly Rate)'!B:G,6,FALSE),LIST!$A$78)=0,LIST!$A$79,L4065)))))</f>
        <v/>
      </c>
      <c r="I4065" s="42" t="str">
        <f>IF(B4065="","",IF(L4065=LIST!$A$75,"",IF(K4065=LIST!$A$76,LIST!$A$76,IF(L4065=LIST!$A$77,"",IF(L4065=LIST!$A$78,"",IF(L4065=LIST!$A$80,"",IF(L4065=LIST!$A$72,"",IF(L4065=LIST!$A$73,"",IF(L4065=LIST!$A$81,"",IF(L4065=LIST!$A$82,"",IF(L4065=LIST!$A$79,"",IF(K4065=LIST!$A$75,LIST!$A$75,ROUND(J4065*L4065,2)))))))))))))</f>
        <v/>
      </c>
      <c r="J4065" s="43">
        <f>IF(D4065="",0,IF(K4065=LIST!$A$75,0,IF(K4065=LIST!$A$76,0,IF(K4065=LIST!$A$77,0,IF(K4065=LIST!$A$78,0,(MIN(D4065,8)-K4065))))))</f>
        <v>0</v>
      </c>
      <c r="K4065" s="185" t="str">
        <f>IF(D4065="","",IF('CLAIM FORM'!$M$7="",0,IF(L4065=LIST!$A$78,0,IF('CLAIM FORM'!$M$7="R&amp;D",0,IF(E4065="",LIST!$A$75,IF(F4065=LIST!$F$30,0,IFERROR(((VLOOKUP(E4065,'TRAINING CODE'!B:D,3,FALSE)*MIN(D4065,8))),LIST!$A$76)))))))</f>
        <v/>
      </c>
      <c r="L4065" s="183" t="str">
        <f>IF(B4065="","",IF('CLAIM FORM'!$M$7="",LIST!$A$77,IFERROR(VLOOKUP(B4065,'PHR (Project Hourly Rate)'!B:G,6,FALSE),LIST!$A$78)))</f>
        <v/>
      </c>
    </row>
    <row r="4066" spans="1:12" ht="36" customHeight="1">
      <c r="A4066" s="184">
        <v>4064</v>
      </c>
      <c r="B4066" s="46"/>
      <c r="C4066" s="47"/>
      <c r="D4066" s="48"/>
      <c r="E4066" s="49"/>
      <c r="F4066" s="49"/>
      <c r="G4066" s="41" t="str">
        <f>IF(C4066="","",VLOOKUP(WEEKDAY(C4066),LIST!$A$15:$B$21,2,FALSE))</f>
        <v/>
      </c>
      <c r="H4066" s="42" t="str">
        <f>IF(B4066="","",IF(L4066=LIST!$A$80,LIST!$A$78,IF(L4066=LIST!$A$81,LIST!$A$78,IF(L4066=LIST!$A$82,LIST!$A$78,IF(IFERROR(VLOOKUP(B4066,'PHR (Project Hourly Rate)'!B:G,6,FALSE),LIST!$A$78)=0,LIST!$A$79,L4066)))))</f>
        <v/>
      </c>
      <c r="I4066" s="42" t="str">
        <f>IF(B4066="","",IF(L4066=LIST!$A$75,"",IF(K4066=LIST!$A$76,LIST!$A$76,IF(L4066=LIST!$A$77,"",IF(L4066=LIST!$A$78,"",IF(L4066=LIST!$A$80,"",IF(L4066=LIST!$A$72,"",IF(L4066=LIST!$A$73,"",IF(L4066=LIST!$A$81,"",IF(L4066=LIST!$A$82,"",IF(L4066=LIST!$A$79,"",IF(K4066=LIST!$A$75,LIST!$A$75,ROUND(J4066*L4066,2)))))))))))))</f>
        <v/>
      </c>
      <c r="J4066" s="43">
        <f>IF(D4066="",0,IF(K4066=LIST!$A$75,0,IF(K4066=LIST!$A$76,0,IF(K4066=LIST!$A$77,0,IF(K4066=LIST!$A$78,0,(MIN(D4066,8)-K4066))))))</f>
        <v>0</v>
      </c>
      <c r="K4066" s="185" t="str">
        <f>IF(D4066="","",IF('CLAIM FORM'!$M$7="",0,IF(L4066=LIST!$A$78,0,IF('CLAIM FORM'!$M$7="R&amp;D",0,IF(E4066="",LIST!$A$75,IF(F4066=LIST!$F$30,0,IFERROR(((VLOOKUP(E4066,'TRAINING CODE'!B:D,3,FALSE)*MIN(D4066,8))),LIST!$A$76)))))))</f>
        <v/>
      </c>
      <c r="L4066" s="183" t="str">
        <f>IF(B4066="","",IF('CLAIM FORM'!$M$7="",LIST!$A$77,IFERROR(VLOOKUP(B4066,'PHR (Project Hourly Rate)'!B:G,6,FALSE),LIST!$A$78)))</f>
        <v/>
      </c>
    </row>
    <row r="4067" spans="1:12" ht="36" customHeight="1">
      <c r="A4067" s="184">
        <v>4065</v>
      </c>
      <c r="B4067" s="46"/>
      <c r="C4067" s="47"/>
      <c r="D4067" s="48"/>
      <c r="E4067" s="49"/>
      <c r="F4067" s="49"/>
      <c r="G4067" s="41" t="str">
        <f>IF(C4067="","",VLOOKUP(WEEKDAY(C4067),LIST!$A$15:$B$21,2,FALSE))</f>
        <v/>
      </c>
      <c r="H4067" s="42" t="str">
        <f>IF(B4067="","",IF(L4067=LIST!$A$80,LIST!$A$78,IF(L4067=LIST!$A$81,LIST!$A$78,IF(L4067=LIST!$A$82,LIST!$A$78,IF(IFERROR(VLOOKUP(B4067,'PHR (Project Hourly Rate)'!B:G,6,FALSE),LIST!$A$78)=0,LIST!$A$79,L4067)))))</f>
        <v/>
      </c>
      <c r="I4067" s="42" t="str">
        <f>IF(B4067="","",IF(L4067=LIST!$A$75,"",IF(K4067=LIST!$A$76,LIST!$A$76,IF(L4067=LIST!$A$77,"",IF(L4067=LIST!$A$78,"",IF(L4067=LIST!$A$80,"",IF(L4067=LIST!$A$72,"",IF(L4067=LIST!$A$73,"",IF(L4067=LIST!$A$81,"",IF(L4067=LIST!$A$82,"",IF(L4067=LIST!$A$79,"",IF(K4067=LIST!$A$75,LIST!$A$75,ROUND(J4067*L4067,2)))))))))))))</f>
        <v/>
      </c>
      <c r="J4067" s="43">
        <f>IF(D4067="",0,IF(K4067=LIST!$A$75,0,IF(K4067=LIST!$A$76,0,IF(K4067=LIST!$A$77,0,IF(K4067=LIST!$A$78,0,(MIN(D4067,8)-K4067))))))</f>
        <v>0</v>
      </c>
      <c r="K4067" s="185" t="str">
        <f>IF(D4067="","",IF('CLAIM FORM'!$M$7="",0,IF(L4067=LIST!$A$78,0,IF('CLAIM FORM'!$M$7="R&amp;D",0,IF(E4067="",LIST!$A$75,IF(F4067=LIST!$F$30,0,IFERROR(((VLOOKUP(E4067,'TRAINING CODE'!B:D,3,FALSE)*MIN(D4067,8))),LIST!$A$76)))))))</f>
        <v/>
      </c>
      <c r="L4067" s="183" t="str">
        <f>IF(B4067="","",IF('CLAIM FORM'!$M$7="",LIST!$A$77,IFERROR(VLOOKUP(B4067,'PHR (Project Hourly Rate)'!B:G,6,FALSE),LIST!$A$78)))</f>
        <v/>
      </c>
    </row>
    <row r="4068" spans="1:12" ht="36" customHeight="1">
      <c r="A4068" s="184">
        <v>4066</v>
      </c>
      <c r="B4068" s="46"/>
      <c r="C4068" s="47"/>
      <c r="D4068" s="48"/>
      <c r="E4068" s="49"/>
      <c r="F4068" s="49"/>
      <c r="G4068" s="41" t="str">
        <f>IF(C4068="","",VLOOKUP(WEEKDAY(C4068),LIST!$A$15:$B$21,2,FALSE))</f>
        <v/>
      </c>
      <c r="H4068" s="42" t="str">
        <f>IF(B4068="","",IF(L4068=LIST!$A$80,LIST!$A$78,IF(L4068=LIST!$A$81,LIST!$A$78,IF(L4068=LIST!$A$82,LIST!$A$78,IF(IFERROR(VLOOKUP(B4068,'PHR (Project Hourly Rate)'!B:G,6,FALSE),LIST!$A$78)=0,LIST!$A$79,L4068)))))</f>
        <v/>
      </c>
      <c r="I4068" s="42" t="str">
        <f>IF(B4068="","",IF(L4068=LIST!$A$75,"",IF(K4068=LIST!$A$76,LIST!$A$76,IF(L4068=LIST!$A$77,"",IF(L4068=LIST!$A$78,"",IF(L4068=LIST!$A$80,"",IF(L4068=LIST!$A$72,"",IF(L4068=LIST!$A$73,"",IF(L4068=LIST!$A$81,"",IF(L4068=LIST!$A$82,"",IF(L4068=LIST!$A$79,"",IF(K4068=LIST!$A$75,LIST!$A$75,ROUND(J4068*L4068,2)))))))))))))</f>
        <v/>
      </c>
      <c r="J4068" s="43">
        <f>IF(D4068="",0,IF(K4068=LIST!$A$75,0,IF(K4068=LIST!$A$76,0,IF(K4068=LIST!$A$77,0,IF(K4068=LIST!$A$78,0,(MIN(D4068,8)-K4068))))))</f>
        <v>0</v>
      </c>
      <c r="K4068" s="185" t="str">
        <f>IF(D4068="","",IF('CLAIM FORM'!$M$7="",0,IF(L4068=LIST!$A$78,0,IF('CLAIM FORM'!$M$7="R&amp;D",0,IF(E4068="",LIST!$A$75,IF(F4068=LIST!$F$30,0,IFERROR(((VLOOKUP(E4068,'TRAINING CODE'!B:D,3,FALSE)*MIN(D4068,8))),LIST!$A$76)))))))</f>
        <v/>
      </c>
      <c r="L4068" s="183" t="str">
        <f>IF(B4068="","",IF('CLAIM FORM'!$M$7="",LIST!$A$77,IFERROR(VLOOKUP(B4068,'PHR (Project Hourly Rate)'!B:G,6,FALSE),LIST!$A$78)))</f>
        <v/>
      </c>
    </row>
    <row r="4069" spans="1:12" ht="36" customHeight="1">
      <c r="A4069" s="184">
        <v>4067</v>
      </c>
      <c r="B4069" s="46"/>
      <c r="C4069" s="47"/>
      <c r="D4069" s="48"/>
      <c r="E4069" s="49"/>
      <c r="F4069" s="49"/>
      <c r="G4069" s="41" t="str">
        <f>IF(C4069="","",VLOOKUP(WEEKDAY(C4069),LIST!$A$15:$B$21,2,FALSE))</f>
        <v/>
      </c>
      <c r="H4069" s="42" t="str">
        <f>IF(B4069="","",IF(L4069=LIST!$A$80,LIST!$A$78,IF(L4069=LIST!$A$81,LIST!$A$78,IF(L4069=LIST!$A$82,LIST!$A$78,IF(IFERROR(VLOOKUP(B4069,'PHR (Project Hourly Rate)'!B:G,6,FALSE),LIST!$A$78)=0,LIST!$A$79,L4069)))))</f>
        <v/>
      </c>
      <c r="I4069" s="42" t="str">
        <f>IF(B4069="","",IF(L4069=LIST!$A$75,"",IF(K4069=LIST!$A$76,LIST!$A$76,IF(L4069=LIST!$A$77,"",IF(L4069=LIST!$A$78,"",IF(L4069=LIST!$A$80,"",IF(L4069=LIST!$A$72,"",IF(L4069=LIST!$A$73,"",IF(L4069=LIST!$A$81,"",IF(L4069=LIST!$A$82,"",IF(L4069=LIST!$A$79,"",IF(K4069=LIST!$A$75,LIST!$A$75,ROUND(J4069*L4069,2)))))))))))))</f>
        <v/>
      </c>
      <c r="J4069" s="43">
        <f>IF(D4069="",0,IF(K4069=LIST!$A$75,0,IF(K4069=LIST!$A$76,0,IF(K4069=LIST!$A$77,0,IF(K4069=LIST!$A$78,0,(MIN(D4069,8)-K4069))))))</f>
        <v>0</v>
      </c>
      <c r="K4069" s="185" t="str">
        <f>IF(D4069="","",IF('CLAIM FORM'!$M$7="",0,IF(L4069=LIST!$A$78,0,IF('CLAIM FORM'!$M$7="R&amp;D",0,IF(E4069="",LIST!$A$75,IF(F4069=LIST!$F$30,0,IFERROR(((VLOOKUP(E4069,'TRAINING CODE'!B:D,3,FALSE)*MIN(D4069,8))),LIST!$A$76)))))))</f>
        <v/>
      </c>
      <c r="L4069" s="183" t="str">
        <f>IF(B4069="","",IF('CLAIM FORM'!$M$7="",LIST!$A$77,IFERROR(VLOOKUP(B4069,'PHR (Project Hourly Rate)'!B:G,6,FALSE),LIST!$A$78)))</f>
        <v/>
      </c>
    </row>
    <row r="4070" spans="1:12" ht="36" customHeight="1">
      <c r="A4070" s="184">
        <v>4068</v>
      </c>
      <c r="B4070" s="46"/>
      <c r="C4070" s="47"/>
      <c r="D4070" s="48"/>
      <c r="E4070" s="49"/>
      <c r="F4070" s="49"/>
      <c r="G4070" s="41" t="str">
        <f>IF(C4070="","",VLOOKUP(WEEKDAY(C4070),LIST!$A$15:$B$21,2,FALSE))</f>
        <v/>
      </c>
      <c r="H4070" s="42" t="str">
        <f>IF(B4070="","",IF(L4070=LIST!$A$80,LIST!$A$78,IF(L4070=LIST!$A$81,LIST!$A$78,IF(L4070=LIST!$A$82,LIST!$A$78,IF(IFERROR(VLOOKUP(B4070,'PHR (Project Hourly Rate)'!B:G,6,FALSE),LIST!$A$78)=0,LIST!$A$79,L4070)))))</f>
        <v/>
      </c>
      <c r="I4070" s="42" t="str">
        <f>IF(B4070="","",IF(L4070=LIST!$A$75,"",IF(K4070=LIST!$A$76,LIST!$A$76,IF(L4070=LIST!$A$77,"",IF(L4070=LIST!$A$78,"",IF(L4070=LIST!$A$80,"",IF(L4070=LIST!$A$72,"",IF(L4070=LIST!$A$73,"",IF(L4070=LIST!$A$81,"",IF(L4070=LIST!$A$82,"",IF(L4070=LIST!$A$79,"",IF(K4070=LIST!$A$75,LIST!$A$75,ROUND(J4070*L4070,2)))))))))))))</f>
        <v/>
      </c>
      <c r="J4070" s="43">
        <f>IF(D4070="",0,IF(K4070=LIST!$A$75,0,IF(K4070=LIST!$A$76,0,IF(K4070=LIST!$A$77,0,IF(K4070=LIST!$A$78,0,(MIN(D4070,8)-K4070))))))</f>
        <v>0</v>
      </c>
      <c r="K4070" s="185" t="str">
        <f>IF(D4070="","",IF('CLAIM FORM'!$M$7="",0,IF(L4070=LIST!$A$78,0,IF('CLAIM FORM'!$M$7="R&amp;D",0,IF(E4070="",LIST!$A$75,IF(F4070=LIST!$F$30,0,IFERROR(((VLOOKUP(E4070,'TRAINING CODE'!B:D,3,FALSE)*MIN(D4070,8))),LIST!$A$76)))))))</f>
        <v/>
      </c>
      <c r="L4070" s="183" t="str">
        <f>IF(B4070="","",IF('CLAIM FORM'!$M$7="",LIST!$A$77,IFERROR(VLOOKUP(B4070,'PHR (Project Hourly Rate)'!B:G,6,FALSE),LIST!$A$78)))</f>
        <v/>
      </c>
    </row>
    <row r="4071" spans="1:12" ht="36" customHeight="1">
      <c r="A4071" s="184">
        <v>4069</v>
      </c>
      <c r="B4071" s="46"/>
      <c r="C4071" s="47"/>
      <c r="D4071" s="48"/>
      <c r="E4071" s="49"/>
      <c r="F4071" s="49"/>
      <c r="G4071" s="41" t="str">
        <f>IF(C4071="","",VLOOKUP(WEEKDAY(C4071),LIST!$A$15:$B$21,2,FALSE))</f>
        <v/>
      </c>
      <c r="H4071" s="42" t="str">
        <f>IF(B4071="","",IF(L4071=LIST!$A$80,LIST!$A$78,IF(L4071=LIST!$A$81,LIST!$A$78,IF(L4071=LIST!$A$82,LIST!$A$78,IF(IFERROR(VLOOKUP(B4071,'PHR (Project Hourly Rate)'!B:G,6,FALSE),LIST!$A$78)=0,LIST!$A$79,L4071)))))</f>
        <v/>
      </c>
      <c r="I4071" s="42" t="str">
        <f>IF(B4071="","",IF(L4071=LIST!$A$75,"",IF(K4071=LIST!$A$76,LIST!$A$76,IF(L4071=LIST!$A$77,"",IF(L4071=LIST!$A$78,"",IF(L4071=LIST!$A$80,"",IF(L4071=LIST!$A$72,"",IF(L4071=LIST!$A$73,"",IF(L4071=LIST!$A$81,"",IF(L4071=LIST!$A$82,"",IF(L4071=LIST!$A$79,"",IF(K4071=LIST!$A$75,LIST!$A$75,ROUND(J4071*L4071,2)))))))))))))</f>
        <v/>
      </c>
      <c r="J4071" s="43">
        <f>IF(D4071="",0,IF(K4071=LIST!$A$75,0,IF(K4071=LIST!$A$76,0,IF(K4071=LIST!$A$77,0,IF(K4071=LIST!$A$78,0,(MIN(D4071,8)-K4071))))))</f>
        <v>0</v>
      </c>
      <c r="K4071" s="185" t="str">
        <f>IF(D4071="","",IF('CLAIM FORM'!$M$7="",0,IF(L4071=LIST!$A$78,0,IF('CLAIM FORM'!$M$7="R&amp;D",0,IF(E4071="",LIST!$A$75,IF(F4071=LIST!$F$30,0,IFERROR(((VLOOKUP(E4071,'TRAINING CODE'!B:D,3,FALSE)*MIN(D4071,8))),LIST!$A$76)))))))</f>
        <v/>
      </c>
      <c r="L4071" s="183" t="str">
        <f>IF(B4071="","",IF('CLAIM FORM'!$M$7="",LIST!$A$77,IFERROR(VLOOKUP(B4071,'PHR (Project Hourly Rate)'!B:G,6,FALSE),LIST!$A$78)))</f>
        <v/>
      </c>
    </row>
    <row r="4072" spans="1:12" ht="36" customHeight="1">
      <c r="A4072" s="184">
        <v>4070</v>
      </c>
      <c r="B4072" s="46"/>
      <c r="C4072" s="47"/>
      <c r="D4072" s="48"/>
      <c r="E4072" s="49"/>
      <c r="F4072" s="49"/>
      <c r="G4072" s="41" t="str">
        <f>IF(C4072="","",VLOOKUP(WEEKDAY(C4072),LIST!$A$15:$B$21,2,FALSE))</f>
        <v/>
      </c>
      <c r="H4072" s="42" t="str">
        <f>IF(B4072="","",IF(L4072=LIST!$A$80,LIST!$A$78,IF(L4072=LIST!$A$81,LIST!$A$78,IF(L4072=LIST!$A$82,LIST!$A$78,IF(IFERROR(VLOOKUP(B4072,'PHR (Project Hourly Rate)'!B:G,6,FALSE),LIST!$A$78)=0,LIST!$A$79,L4072)))))</f>
        <v/>
      </c>
      <c r="I4072" s="42" t="str">
        <f>IF(B4072="","",IF(L4072=LIST!$A$75,"",IF(K4072=LIST!$A$76,LIST!$A$76,IF(L4072=LIST!$A$77,"",IF(L4072=LIST!$A$78,"",IF(L4072=LIST!$A$80,"",IF(L4072=LIST!$A$72,"",IF(L4072=LIST!$A$73,"",IF(L4072=LIST!$A$81,"",IF(L4072=LIST!$A$82,"",IF(L4072=LIST!$A$79,"",IF(K4072=LIST!$A$75,LIST!$A$75,ROUND(J4072*L4072,2)))))))))))))</f>
        <v/>
      </c>
      <c r="J4072" s="43">
        <f>IF(D4072="",0,IF(K4072=LIST!$A$75,0,IF(K4072=LIST!$A$76,0,IF(K4072=LIST!$A$77,0,IF(K4072=LIST!$A$78,0,(MIN(D4072,8)-K4072))))))</f>
        <v>0</v>
      </c>
      <c r="K4072" s="185" t="str">
        <f>IF(D4072="","",IF('CLAIM FORM'!$M$7="",0,IF(L4072=LIST!$A$78,0,IF('CLAIM FORM'!$M$7="R&amp;D",0,IF(E4072="",LIST!$A$75,IF(F4072=LIST!$F$30,0,IFERROR(((VLOOKUP(E4072,'TRAINING CODE'!B:D,3,FALSE)*MIN(D4072,8))),LIST!$A$76)))))))</f>
        <v/>
      </c>
      <c r="L4072" s="183" t="str">
        <f>IF(B4072="","",IF('CLAIM FORM'!$M$7="",LIST!$A$77,IFERROR(VLOOKUP(B4072,'PHR (Project Hourly Rate)'!B:G,6,FALSE),LIST!$A$78)))</f>
        <v/>
      </c>
    </row>
    <row r="4073" spans="1:12" ht="36" customHeight="1">
      <c r="A4073" s="184">
        <v>4071</v>
      </c>
      <c r="B4073" s="46"/>
      <c r="C4073" s="47"/>
      <c r="D4073" s="48"/>
      <c r="E4073" s="49"/>
      <c r="F4073" s="49"/>
      <c r="G4073" s="41" t="str">
        <f>IF(C4073="","",VLOOKUP(WEEKDAY(C4073),LIST!$A$15:$B$21,2,FALSE))</f>
        <v/>
      </c>
      <c r="H4073" s="42" t="str">
        <f>IF(B4073="","",IF(L4073=LIST!$A$80,LIST!$A$78,IF(L4073=LIST!$A$81,LIST!$A$78,IF(L4073=LIST!$A$82,LIST!$A$78,IF(IFERROR(VLOOKUP(B4073,'PHR (Project Hourly Rate)'!B:G,6,FALSE),LIST!$A$78)=0,LIST!$A$79,L4073)))))</f>
        <v/>
      </c>
      <c r="I4073" s="42" t="str">
        <f>IF(B4073="","",IF(L4073=LIST!$A$75,"",IF(K4073=LIST!$A$76,LIST!$A$76,IF(L4073=LIST!$A$77,"",IF(L4073=LIST!$A$78,"",IF(L4073=LIST!$A$80,"",IF(L4073=LIST!$A$72,"",IF(L4073=LIST!$A$73,"",IF(L4073=LIST!$A$81,"",IF(L4073=LIST!$A$82,"",IF(L4073=LIST!$A$79,"",IF(K4073=LIST!$A$75,LIST!$A$75,ROUND(J4073*L4073,2)))))))))))))</f>
        <v/>
      </c>
      <c r="J4073" s="43">
        <f>IF(D4073="",0,IF(K4073=LIST!$A$75,0,IF(K4073=LIST!$A$76,0,IF(K4073=LIST!$A$77,0,IF(K4073=LIST!$A$78,0,(MIN(D4073,8)-K4073))))))</f>
        <v>0</v>
      </c>
      <c r="K4073" s="185" t="str">
        <f>IF(D4073="","",IF('CLAIM FORM'!$M$7="",0,IF(L4073=LIST!$A$78,0,IF('CLAIM FORM'!$M$7="R&amp;D",0,IF(E4073="",LIST!$A$75,IF(F4073=LIST!$F$30,0,IFERROR(((VLOOKUP(E4073,'TRAINING CODE'!B:D,3,FALSE)*MIN(D4073,8))),LIST!$A$76)))))))</f>
        <v/>
      </c>
      <c r="L4073" s="183" t="str">
        <f>IF(B4073="","",IF('CLAIM FORM'!$M$7="",LIST!$A$77,IFERROR(VLOOKUP(B4073,'PHR (Project Hourly Rate)'!B:G,6,FALSE),LIST!$A$78)))</f>
        <v/>
      </c>
    </row>
    <row r="4074" spans="1:12" ht="36" customHeight="1">
      <c r="A4074" s="184">
        <v>4072</v>
      </c>
      <c r="B4074" s="46"/>
      <c r="C4074" s="47"/>
      <c r="D4074" s="48"/>
      <c r="E4074" s="49"/>
      <c r="F4074" s="49"/>
      <c r="G4074" s="41" t="str">
        <f>IF(C4074="","",VLOOKUP(WEEKDAY(C4074),LIST!$A$15:$B$21,2,FALSE))</f>
        <v/>
      </c>
      <c r="H4074" s="42" t="str">
        <f>IF(B4074="","",IF(L4074=LIST!$A$80,LIST!$A$78,IF(L4074=LIST!$A$81,LIST!$A$78,IF(L4074=LIST!$A$82,LIST!$A$78,IF(IFERROR(VLOOKUP(B4074,'PHR (Project Hourly Rate)'!B:G,6,FALSE),LIST!$A$78)=0,LIST!$A$79,L4074)))))</f>
        <v/>
      </c>
      <c r="I4074" s="42" t="str">
        <f>IF(B4074="","",IF(L4074=LIST!$A$75,"",IF(K4074=LIST!$A$76,LIST!$A$76,IF(L4074=LIST!$A$77,"",IF(L4074=LIST!$A$78,"",IF(L4074=LIST!$A$80,"",IF(L4074=LIST!$A$72,"",IF(L4074=LIST!$A$73,"",IF(L4074=LIST!$A$81,"",IF(L4074=LIST!$A$82,"",IF(L4074=LIST!$A$79,"",IF(K4074=LIST!$A$75,LIST!$A$75,ROUND(J4074*L4074,2)))))))))))))</f>
        <v/>
      </c>
      <c r="J4074" s="43">
        <f>IF(D4074="",0,IF(K4074=LIST!$A$75,0,IF(K4074=LIST!$A$76,0,IF(K4074=LIST!$A$77,0,IF(K4074=LIST!$A$78,0,(MIN(D4074,8)-K4074))))))</f>
        <v>0</v>
      </c>
      <c r="K4074" s="185" t="str">
        <f>IF(D4074="","",IF('CLAIM FORM'!$M$7="",0,IF(L4074=LIST!$A$78,0,IF('CLAIM FORM'!$M$7="R&amp;D",0,IF(E4074="",LIST!$A$75,IF(F4074=LIST!$F$30,0,IFERROR(((VLOOKUP(E4074,'TRAINING CODE'!B:D,3,FALSE)*MIN(D4074,8))),LIST!$A$76)))))))</f>
        <v/>
      </c>
      <c r="L4074" s="183" t="str">
        <f>IF(B4074="","",IF('CLAIM FORM'!$M$7="",LIST!$A$77,IFERROR(VLOOKUP(B4074,'PHR (Project Hourly Rate)'!B:G,6,FALSE),LIST!$A$78)))</f>
        <v/>
      </c>
    </row>
    <row r="4075" spans="1:12" ht="36" customHeight="1">
      <c r="A4075" s="184">
        <v>4073</v>
      </c>
      <c r="B4075" s="46"/>
      <c r="C4075" s="47"/>
      <c r="D4075" s="48"/>
      <c r="E4075" s="49"/>
      <c r="F4075" s="49"/>
      <c r="G4075" s="41" t="str">
        <f>IF(C4075="","",VLOOKUP(WEEKDAY(C4075),LIST!$A$15:$B$21,2,FALSE))</f>
        <v/>
      </c>
      <c r="H4075" s="42" t="str">
        <f>IF(B4075="","",IF(L4075=LIST!$A$80,LIST!$A$78,IF(L4075=LIST!$A$81,LIST!$A$78,IF(L4075=LIST!$A$82,LIST!$A$78,IF(IFERROR(VLOOKUP(B4075,'PHR (Project Hourly Rate)'!B:G,6,FALSE),LIST!$A$78)=0,LIST!$A$79,L4075)))))</f>
        <v/>
      </c>
      <c r="I4075" s="42" t="str">
        <f>IF(B4075="","",IF(L4075=LIST!$A$75,"",IF(K4075=LIST!$A$76,LIST!$A$76,IF(L4075=LIST!$A$77,"",IF(L4075=LIST!$A$78,"",IF(L4075=LIST!$A$80,"",IF(L4075=LIST!$A$72,"",IF(L4075=LIST!$A$73,"",IF(L4075=LIST!$A$81,"",IF(L4075=LIST!$A$82,"",IF(L4075=LIST!$A$79,"",IF(K4075=LIST!$A$75,LIST!$A$75,ROUND(J4075*L4075,2)))))))))))))</f>
        <v/>
      </c>
      <c r="J4075" s="43">
        <f>IF(D4075="",0,IF(K4075=LIST!$A$75,0,IF(K4075=LIST!$A$76,0,IF(K4075=LIST!$A$77,0,IF(K4075=LIST!$A$78,0,(MIN(D4075,8)-K4075))))))</f>
        <v>0</v>
      </c>
      <c r="K4075" s="185" t="str">
        <f>IF(D4075="","",IF('CLAIM FORM'!$M$7="",0,IF(L4075=LIST!$A$78,0,IF('CLAIM FORM'!$M$7="R&amp;D",0,IF(E4075="",LIST!$A$75,IF(F4075=LIST!$F$30,0,IFERROR(((VLOOKUP(E4075,'TRAINING CODE'!B:D,3,FALSE)*MIN(D4075,8))),LIST!$A$76)))))))</f>
        <v/>
      </c>
      <c r="L4075" s="183" t="str">
        <f>IF(B4075="","",IF('CLAIM FORM'!$M$7="",LIST!$A$77,IFERROR(VLOOKUP(B4075,'PHR (Project Hourly Rate)'!B:G,6,FALSE),LIST!$A$78)))</f>
        <v/>
      </c>
    </row>
    <row r="4076" spans="1:12" ht="36" customHeight="1">
      <c r="A4076" s="184">
        <v>4074</v>
      </c>
      <c r="B4076" s="46"/>
      <c r="C4076" s="47"/>
      <c r="D4076" s="48"/>
      <c r="E4076" s="49"/>
      <c r="F4076" s="49"/>
      <c r="G4076" s="41" t="str">
        <f>IF(C4076="","",VLOOKUP(WEEKDAY(C4076),LIST!$A$15:$B$21,2,FALSE))</f>
        <v/>
      </c>
      <c r="H4076" s="42" t="str">
        <f>IF(B4076="","",IF(L4076=LIST!$A$80,LIST!$A$78,IF(L4076=LIST!$A$81,LIST!$A$78,IF(L4076=LIST!$A$82,LIST!$A$78,IF(IFERROR(VLOOKUP(B4076,'PHR (Project Hourly Rate)'!B:G,6,FALSE),LIST!$A$78)=0,LIST!$A$79,L4076)))))</f>
        <v/>
      </c>
      <c r="I4076" s="42" t="str">
        <f>IF(B4076="","",IF(L4076=LIST!$A$75,"",IF(K4076=LIST!$A$76,LIST!$A$76,IF(L4076=LIST!$A$77,"",IF(L4076=LIST!$A$78,"",IF(L4076=LIST!$A$80,"",IF(L4076=LIST!$A$72,"",IF(L4076=LIST!$A$73,"",IF(L4076=LIST!$A$81,"",IF(L4076=LIST!$A$82,"",IF(L4076=LIST!$A$79,"",IF(K4076=LIST!$A$75,LIST!$A$75,ROUND(J4076*L4076,2)))))))))))))</f>
        <v/>
      </c>
      <c r="J4076" s="43">
        <f>IF(D4076="",0,IF(K4076=LIST!$A$75,0,IF(K4076=LIST!$A$76,0,IF(K4076=LIST!$A$77,0,IF(K4076=LIST!$A$78,0,(MIN(D4076,8)-K4076))))))</f>
        <v>0</v>
      </c>
      <c r="K4076" s="185" t="str">
        <f>IF(D4076="","",IF('CLAIM FORM'!$M$7="",0,IF(L4076=LIST!$A$78,0,IF('CLAIM FORM'!$M$7="R&amp;D",0,IF(E4076="",LIST!$A$75,IF(F4076=LIST!$F$30,0,IFERROR(((VLOOKUP(E4076,'TRAINING CODE'!B:D,3,FALSE)*MIN(D4076,8))),LIST!$A$76)))))))</f>
        <v/>
      </c>
      <c r="L4076" s="183" t="str">
        <f>IF(B4076="","",IF('CLAIM FORM'!$M$7="",LIST!$A$77,IFERROR(VLOOKUP(B4076,'PHR (Project Hourly Rate)'!B:G,6,FALSE),LIST!$A$78)))</f>
        <v/>
      </c>
    </row>
    <row r="4077" spans="1:12" ht="36" customHeight="1">
      <c r="A4077" s="184">
        <v>4075</v>
      </c>
      <c r="B4077" s="46"/>
      <c r="C4077" s="47"/>
      <c r="D4077" s="48"/>
      <c r="E4077" s="49"/>
      <c r="F4077" s="49"/>
      <c r="G4077" s="41" t="str">
        <f>IF(C4077="","",VLOOKUP(WEEKDAY(C4077),LIST!$A$15:$B$21,2,FALSE))</f>
        <v/>
      </c>
      <c r="H4077" s="42" t="str">
        <f>IF(B4077="","",IF(L4077=LIST!$A$80,LIST!$A$78,IF(L4077=LIST!$A$81,LIST!$A$78,IF(L4077=LIST!$A$82,LIST!$A$78,IF(IFERROR(VLOOKUP(B4077,'PHR (Project Hourly Rate)'!B:G,6,FALSE),LIST!$A$78)=0,LIST!$A$79,L4077)))))</f>
        <v/>
      </c>
      <c r="I4077" s="42" t="str">
        <f>IF(B4077="","",IF(L4077=LIST!$A$75,"",IF(K4077=LIST!$A$76,LIST!$A$76,IF(L4077=LIST!$A$77,"",IF(L4077=LIST!$A$78,"",IF(L4077=LIST!$A$80,"",IF(L4077=LIST!$A$72,"",IF(L4077=LIST!$A$73,"",IF(L4077=LIST!$A$81,"",IF(L4077=LIST!$A$82,"",IF(L4077=LIST!$A$79,"",IF(K4077=LIST!$A$75,LIST!$A$75,ROUND(J4077*L4077,2)))))))))))))</f>
        <v/>
      </c>
      <c r="J4077" s="43">
        <f>IF(D4077="",0,IF(K4077=LIST!$A$75,0,IF(K4077=LIST!$A$76,0,IF(K4077=LIST!$A$77,0,IF(K4077=LIST!$A$78,0,(MIN(D4077,8)-K4077))))))</f>
        <v>0</v>
      </c>
      <c r="K4077" s="185" t="str">
        <f>IF(D4077="","",IF('CLAIM FORM'!$M$7="",0,IF(L4077=LIST!$A$78,0,IF('CLAIM FORM'!$M$7="R&amp;D",0,IF(E4077="",LIST!$A$75,IF(F4077=LIST!$F$30,0,IFERROR(((VLOOKUP(E4077,'TRAINING CODE'!B:D,3,FALSE)*MIN(D4077,8))),LIST!$A$76)))))))</f>
        <v/>
      </c>
      <c r="L4077" s="183" t="str">
        <f>IF(B4077="","",IF('CLAIM FORM'!$M$7="",LIST!$A$77,IFERROR(VLOOKUP(B4077,'PHR (Project Hourly Rate)'!B:G,6,FALSE),LIST!$A$78)))</f>
        <v/>
      </c>
    </row>
    <row r="4078" spans="1:12" ht="36" customHeight="1">
      <c r="A4078" s="184">
        <v>4076</v>
      </c>
      <c r="B4078" s="46"/>
      <c r="C4078" s="47"/>
      <c r="D4078" s="48"/>
      <c r="E4078" s="49"/>
      <c r="F4078" s="49"/>
      <c r="G4078" s="41" t="str">
        <f>IF(C4078="","",VLOOKUP(WEEKDAY(C4078),LIST!$A$15:$B$21,2,FALSE))</f>
        <v/>
      </c>
      <c r="H4078" s="42" t="str">
        <f>IF(B4078="","",IF(L4078=LIST!$A$80,LIST!$A$78,IF(L4078=LIST!$A$81,LIST!$A$78,IF(L4078=LIST!$A$82,LIST!$A$78,IF(IFERROR(VLOOKUP(B4078,'PHR (Project Hourly Rate)'!B:G,6,FALSE),LIST!$A$78)=0,LIST!$A$79,L4078)))))</f>
        <v/>
      </c>
      <c r="I4078" s="42" t="str">
        <f>IF(B4078="","",IF(L4078=LIST!$A$75,"",IF(K4078=LIST!$A$76,LIST!$A$76,IF(L4078=LIST!$A$77,"",IF(L4078=LIST!$A$78,"",IF(L4078=LIST!$A$80,"",IF(L4078=LIST!$A$72,"",IF(L4078=LIST!$A$73,"",IF(L4078=LIST!$A$81,"",IF(L4078=LIST!$A$82,"",IF(L4078=LIST!$A$79,"",IF(K4078=LIST!$A$75,LIST!$A$75,ROUND(J4078*L4078,2)))))))))))))</f>
        <v/>
      </c>
      <c r="J4078" s="43">
        <f>IF(D4078="",0,IF(K4078=LIST!$A$75,0,IF(K4078=LIST!$A$76,0,IF(K4078=LIST!$A$77,0,IF(K4078=LIST!$A$78,0,(MIN(D4078,8)-K4078))))))</f>
        <v>0</v>
      </c>
      <c r="K4078" s="185" t="str">
        <f>IF(D4078="","",IF('CLAIM FORM'!$M$7="",0,IF(L4078=LIST!$A$78,0,IF('CLAIM FORM'!$M$7="R&amp;D",0,IF(E4078="",LIST!$A$75,IF(F4078=LIST!$F$30,0,IFERROR(((VLOOKUP(E4078,'TRAINING CODE'!B:D,3,FALSE)*MIN(D4078,8))),LIST!$A$76)))))))</f>
        <v/>
      </c>
      <c r="L4078" s="183" t="str">
        <f>IF(B4078="","",IF('CLAIM FORM'!$M$7="",LIST!$A$77,IFERROR(VLOOKUP(B4078,'PHR (Project Hourly Rate)'!B:G,6,FALSE),LIST!$A$78)))</f>
        <v/>
      </c>
    </row>
    <row r="4079" spans="1:12" ht="36" customHeight="1">
      <c r="A4079" s="184">
        <v>4077</v>
      </c>
      <c r="B4079" s="46"/>
      <c r="C4079" s="47"/>
      <c r="D4079" s="48"/>
      <c r="E4079" s="49"/>
      <c r="F4079" s="49"/>
      <c r="G4079" s="41" t="str">
        <f>IF(C4079="","",VLOOKUP(WEEKDAY(C4079),LIST!$A$15:$B$21,2,FALSE))</f>
        <v/>
      </c>
      <c r="H4079" s="42" t="str">
        <f>IF(B4079="","",IF(L4079=LIST!$A$80,LIST!$A$78,IF(L4079=LIST!$A$81,LIST!$A$78,IF(L4079=LIST!$A$82,LIST!$A$78,IF(IFERROR(VLOOKUP(B4079,'PHR (Project Hourly Rate)'!B:G,6,FALSE),LIST!$A$78)=0,LIST!$A$79,L4079)))))</f>
        <v/>
      </c>
      <c r="I4079" s="42" t="str">
        <f>IF(B4079="","",IF(L4079=LIST!$A$75,"",IF(K4079=LIST!$A$76,LIST!$A$76,IF(L4079=LIST!$A$77,"",IF(L4079=LIST!$A$78,"",IF(L4079=LIST!$A$80,"",IF(L4079=LIST!$A$72,"",IF(L4079=LIST!$A$73,"",IF(L4079=LIST!$A$81,"",IF(L4079=LIST!$A$82,"",IF(L4079=LIST!$A$79,"",IF(K4079=LIST!$A$75,LIST!$A$75,ROUND(J4079*L4079,2)))))))))))))</f>
        <v/>
      </c>
      <c r="J4079" s="43">
        <f>IF(D4079="",0,IF(K4079=LIST!$A$75,0,IF(K4079=LIST!$A$76,0,IF(K4079=LIST!$A$77,0,IF(K4079=LIST!$A$78,0,(MIN(D4079,8)-K4079))))))</f>
        <v>0</v>
      </c>
      <c r="K4079" s="185" t="str">
        <f>IF(D4079="","",IF('CLAIM FORM'!$M$7="",0,IF(L4079=LIST!$A$78,0,IF('CLAIM FORM'!$M$7="R&amp;D",0,IF(E4079="",LIST!$A$75,IF(F4079=LIST!$F$30,0,IFERROR(((VLOOKUP(E4079,'TRAINING CODE'!B:D,3,FALSE)*MIN(D4079,8))),LIST!$A$76)))))))</f>
        <v/>
      </c>
      <c r="L4079" s="183" t="str">
        <f>IF(B4079="","",IF('CLAIM FORM'!$M$7="",LIST!$A$77,IFERROR(VLOOKUP(B4079,'PHR (Project Hourly Rate)'!B:G,6,FALSE),LIST!$A$78)))</f>
        <v/>
      </c>
    </row>
    <row r="4080" spans="1:12" ht="36" customHeight="1">
      <c r="A4080" s="184">
        <v>4078</v>
      </c>
      <c r="B4080" s="46"/>
      <c r="C4080" s="47"/>
      <c r="D4080" s="48"/>
      <c r="E4080" s="49"/>
      <c r="F4080" s="49"/>
      <c r="G4080" s="41" t="str">
        <f>IF(C4080="","",VLOOKUP(WEEKDAY(C4080),LIST!$A$15:$B$21,2,FALSE))</f>
        <v/>
      </c>
      <c r="H4080" s="42" t="str">
        <f>IF(B4080="","",IF(L4080=LIST!$A$80,LIST!$A$78,IF(L4080=LIST!$A$81,LIST!$A$78,IF(L4080=LIST!$A$82,LIST!$A$78,IF(IFERROR(VLOOKUP(B4080,'PHR (Project Hourly Rate)'!B:G,6,FALSE),LIST!$A$78)=0,LIST!$A$79,L4080)))))</f>
        <v/>
      </c>
      <c r="I4080" s="42" t="str">
        <f>IF(B4080="","",IF(L4080=LIST!$A$75,"",IF(K4080=LIST!$A$76,LIST!$A$76,IF(L4080=LIST!$A$77,"",IF(L4080=LIST!$A$78,"",IF(L4080=LIST!$A$80,"",IF(L4080=LIST!$A$72,"",IF(L4080=LIST!$A$73,"",IF(L4080=LIST!$A$81,"",IF(L4080=LIST!$A$82,"",IF(L4080=LIST!$A$79,"",IF(K4080=LIST!$A$75,LIST!$A$75,ROUND(J4080*L4080,2)))))))))))))</f>
        <v/>
      </c>
      <c r="J4080" s="43">
        <f>IF(D4080="",0,IF(K4080=LIST!$A$75,0,IF(K4080=LIST!$A$76,0,IF(K4080=LIST!$A$77,0,IF(K4080=LIST!$A$78,0,(MIN(D4080,8)-K4080))))))</f>
        <v>0</v>
      </c>
      <c r="K4080" s="185" t="str">
        <f>IF(D4080="","",IF('CLAIM FORM'!$M$7="",0,IF(L4080=LIST!$A$78,0,IF('CLAIM FORM'!$M$7="R&amp;D",0,IF(E4080="",LIST!$A$75,IF(F4080=LIST!$F$30,0,IFERROR(((VLOOKUP(E4080,'TRAINING CODE'!B:D,3,FALSE)*MIN(D4080,8))),LIST!$A$76)))))))</f>
        <v/>
      </c>
      <c r="L4080" s="183" t="str">
        <f>IF(B4080="","",IF('CLAIM FORM'!$M$7="",LIST!$A$77,IFERROR(VLOOKUP(B4080,'PHR (Project Hourly Rate)'!B:G,6,FALSE),LIST!$A$78)))</f>
        <v/>
      </c>
    </row>
    <row r="4081" spans="1:12" ht="36" customHeight="1">
      <c r="A4081" s="184">
        <v>4079</v>
      </c>
      <c r="B4081" s="46"/>
      <c r="C4081" s="47"/>
      <c r="D4081" s="48"/>
      <c r="E4081" s="49"/>
      <c r="F4081" s="49"/>
      <c r="G4081" s="41" t="str">
        <f>IF(C4081="","",VLOOKUP(WEEKDAY(C4081),LIST!$A$15:$B$21,2,FALSE))</f>
        <v/>
      </c>
      <c r="H4081" s="42" t="str">
        <f>IF(B4081="","",IF(L4081=LIST!$A$80,LIST!$A$78,IF(L4081=LIST!$A$81,LIST!$A$78,IF(L4081=LIST!$A$82,LIST!$A$78,IF(IFERROR(VLOOKUP(B4081,'PHR (Project Hourly Rate)'!B:G,6,FALSE),LIST!$A$78)=0,LIST!$A$79,L4081)))))</f>
        <v/>
      </c>
      <c r="I4081" s="42" t="str">
        <f>IF(B4081="","",IF(L4081=LIST!$A$75,"",IF(K4081=LIST!$A$76,LIST!$A$76,IF(L4081=LIST!$A$77,"",IF(L4081=LIST!$A$78,"",IF(L4081=LIST!$A$80,"",IF(L4081=LIST!$A$72,"",IF(L4081=LIST!$A$73,"",IF(L4081=LIST!$A$81,"",IF(L4081=LIST!$A$82,"",IF(L4081=LIST!$A$79,"",IF(K4081=LIST!$A$75,LIST!$A$75,ROUND(J4081*L4081,2)))))))))))))</f>
        <v/>
      </c>
      <c r="J4081" s="43">
        <f>IF(D4081="",0,IF(K4081=LIST!$A$75,0,IF(K4081=LIST!$A$76,0,IF(K4081=LIST!$A$77,0,IF(K4081=LIST!$A$78,0,(MIN(D4081,8)-K4081))))))</f>
        <v>0</v>
      </c>
      <c r="K4081" s="185" t="str">
        <f>IF(D4081="","",IF('CLAIM FORM'!$M$7="",0,IF(L4081=LIST!$A$78,0,IF('CLAIM FORM'!$M$7="R&amp;D",0,IF(E4081="",LIST!$A$75,IF(F4081=LIST!$F$30,0,IFERROR(((VLOOKUP(E4081,'TRAINING CODE'!B:D,3,FALSE)*MIN(D4081,8))),LIST!$A$76)))))))</f>
        <v/>
      </c>
      <c r="L4081" s="183" t="str">
        <f>IF(B4081="","",IF('CLAIM FORM'!$M$7="",LIST!$A$77,IFERROR(VLOOKUP(B4081,'PHR (Project Hourly Rate)'!B:G,6,FALSE),LIST!$A$78)))</f>
        <v/>
      </c>
    </row>
    <row r="4082" spans="1:12" ht="36" customHeight="1">
      <c r="A4082" s="184">
        <v>4080</v>
      </c>
      <c r="B4082" s="46"/>
      <c r="C4082" s="47"/>
      <c r="D4082" s="48"/>
      <c r="E4082" s="49"/>
      <c r="F4082" s="49"/>
      <c r="G4082" s="41" t="str">
        <f>IF(C4082="","",VLOOKUP(WEEKDAY(C4082),LIST!$A$15:$B$21,2,FALSE))</f>
        <v/>
      </c>
      <c r="H4082" s="42" t="str">
        <f>IF(B4082="","",IF(L4082=LIST!$A$80,LIST!$A$78,IF(L4082=LIST!$A$81,LIST!$A$78,IF(L4082=LIST!$A$82,LIST!$A$78,IF(IFERROR(VLOOKUP(B4082,'PHR (Project Hourly Rate)'!B:G,6,FALSE),LIST!$A$78)=0,LIST!$A$79,L4082)))))</f>
        <v/>
      </c>
      <c r="I4082" s="42" t="str">
        <f>IF(B4082="","",IF(L4082=LIST!$A$75,"",IF(K4082=LIST!$A$76,LIST!$A$76,IF(L4082=LIST!$A$77,"",IF(L4082=LIST!$A$78,"",IF(L4082=LIST!$A$80,"",IF(L4082=LIST!$A$72,"",IF(L4082=LIST!$A$73,"",IF(L4082=LIST!$A$81,"",IF(L4082=LIST!$A$82,"",IF(L4082=LIST!$A$79,"",IF(K4082=LIST!$A$75,LIST!$A$75,ROUND(J4082*L4082,2)))))))))))))</f>
        <v/>
      </c>
      <c r="J4082" s="43">
        <f>IF(D4082="",0,IF(K4082=LIST!$A$75,0,IF(K4082=LIST!$A$76,0,IF(K4082=LIST!$A$77,0,IF(K4082=LIST!$A$78,0,(MIN(D4082,8)-K4082))))))</f>
        <v>0</v>
      </c>
      <c r="K4082" s="185" t="str">
        <f>IF(D4082="","",IF('CLAIM FORM'!$M$7="",0,IF(L4082=LIST!$A$78,0,IF('CLAIM FORM'!$M$7="R&amp;D",0,IF(E4082="",LIST!$A$75,IF(F4082=LIST!$F$30,0,IFERROR(((VLOOKUP(E4082,'TRAINING CODE'!B:D,3,FALSE)*MIN(D4082,8))),LIST!$A$76)))))))</f>
        <v/>
      </c>
      <c r="L4082" s="183" t="str">
        <f>IF(B4082="","",IF('CLAIM FORM'!$M$7="",LIST!$A$77,IFERROR(VLOOKUP(B4082,'PHR (Project Hourly Rate)'!B:G,6,FALSE),LIST!$A$78)))</f>
        <v/>
      </c>
    </row>
    <row r="4083" spans="1:12" ht="36" customHeight="1">
      <c r="A4083" s="184">
        <v>4081</v>
      </c>
      <c r="B4083" s="46"/>
      <c r="C4083" s="47"/>
      <c r="D4083" s="48"/>
      <c r="E4083" s="49"/>
      <c r="F4083" s="49"/>
      <c r="G4083" s="41" t="str">
        <f>IF(C4083="","",VLOOKUP(WEEKDAY(C4083),LIST!$A$15:$B$21,2,FALSE))</f>
        <v/>
      </c>
      <c r="H4083" s="42" t="str">
        <f>IF(B4083="","",IF(L4083=LIST!$A$80,LIST!$A$78,IF(L4083=LIST!$A$81,LIST!$A$78,IF(L4083=LIST!$A$82,LIST!$A$78,IF(IFERROR(VLOOKUP(B4083,'PHR (Project Hourly Rate)'!B:G,6,FALSE),LIST!$A$78)=0,LIST!$A$79,L4083)))))</f>
        <v/>
      </c>
      <c r="I4083" s="42" t="str">
        <f>IF(B4083="","",IF(L4083=LIST!$A$75,"",IF(K4083=LIST!$A$76,LIST!$A$76,IF(L4083=LIST!$A$77,"",IF(L4083=LIST!$A$78,"",IF(L4083=LIST!$A$80,"",IF(L4083=LIST!$A$72,"",IF(L4083=LIST!$A$73,"",IF(L4083=LIST!$A$81,"",IF(L4083=LIST!$A$82,"",IF(L4083=LIST!$A$79,"",IF(K4083=LIST!$A$75,LIST!$A$75,ROUND(J4083*L4083,2)))))))))))))</f>
        <v/>
      </c>
      <c r="J4083" s="43">
        <f>IF(D4083="",0,IF(K4083=LIST!$A$75,0,IF(K4083=LIST!$A$76,0,IF(K4083=LIST!$A$77,0,IF(K4083=LIST!$A$78,0,(MIN(D4083,8)-K4083))))))</f>
        <v>0</v>
      </c>
      <c r="K4083" s="185" t="str">
        <f>IF(D4083="","",IF('CLAIM FORM'!$M$7="",0,IF(L4083=LIST!$A$78,0,IF('CLAIM FORM'!$M$7="R&amp;D",0,IF(E4083="",LIST!$A$75,IF(F4083=LIST!$F$30,0,IFERROR(((VLOOKUP(E4083,'TRAINING CODE'!B:D,3,FALSE)*MIN(D4083,8))),LIST!$A$76)))))))</f>
        <v/>
      </c>
      <c r="L4083" s="183" t="str">
        <f>IF(B4083="","",IF('CLAIM FORM'!$M$7="",LIST!$A$77,IFERROR(VLOOKUP(B4083,'PHR (Project Hourly Rate)'!B:G,6,FALSE),LIST!$A$78)))</f>
        <v/>
      </c>
    </row>
    <row r="4084" spans="1:12" ht="36" customHeight="1">
      <c r="A4084" s="184">
        <v>4082</v>
      </c>
      <c r="B4084" s="46"/>
      <c r="C4084" s="47"/>
      <c r="D4084" s="48"/>
      <c r="E4084" s="49"/>
      <c r="F4084" s="49"/>
      <c r="G4084" s="41" t="str">
        <f>IF(C4084="","",VLOOKUP(WEEKDAY(C4084),LIST!$A$15:$B$21,2,FALSE))</f>
        <v/>
      </c>
      <c r="H4084" s="42" t="str">
        <f>IF(B4084="","",IF(L4084=LIST!$A$80,LIST!$A$78,IF(L4084=LIST!$A$81,LIST!$A$78,IF(L4084=LIST!$A$82,LIST!$A$78,IF(IFERROR(VLOOKUP(B4084,'PHR (Project Hourly Rate)'!B:G,6,FALSE),LIST!$A$78)=0,LIST!$A$79,L4084)))))</f>
        <v/>
      </c>
      <c r="I4084" s="42" t="str">
        <f>IF(B4084="","",IF(L4084=LIST!$A$75,"",IF(K4084=LIST!$A$76,LIST!$A$76,IF(L4084=LIST!$A$77,"",IF(L4084=LIST!$A$78,"",IF(L4084=LIST!$A$80,"",IF(L4084=LIST!$A$72,"",IF(L4084=LIST!$A$73,"",IF(L4084=LIST!$A$81,"",IF(L4084=LIST!$A$82,"",IF(L4084=LIST!$A$79,"",IF(K4084=LIST!$A$75,LIST!$A$75,ROUND(J4084*L4084,2)))))))))))))</f>
        <v/>
      </c>
      <c r="J4084" s="43">
        <f>IF(D4084="",0,IF(K4084=LIST!$A$75,0,IF(K4084=LIST!$A$76,0,IF(K4084=LIST!$A$77,0,IF(K4084=LIST!$A$78,0,(MIN(D4084,8)-K4084))))))</f>
        <v>0</v>
      </c>
      <c r="K4084" s="185" t="str">
        <f>IF(D4084="","",IF('CLAIM FORM'!$M$7="",0,IF(L4084=LIST!$A$78,0,IF('CLAIM FORM'!$M$7="R&amp;D",0,IF(E4084="",LIST!$A$75,IF(F4084=LIST!$F$30,0,IFERROR(((VLOOKUP(E4084,'TRAINING CODE'!B:D,3,FALSE)*MIN(D4084,8))),LIST!$A$76)))))))</f>
        <v/>
      </c>
      <c r="L4084" s="183" t="str">
        <f>IF(B4084="","",IF('CLAIM FORM'!$M$7="",LIST!$A$77,IFERROR(VLOOKUP(B4084,'PHR (Project Hourly Rate)'!B:G,6,FALSE),LIST!$A$78)))</f>
        <v/>
      </c>
    </row>
    <row r="4085" spans="1:12" ht="36" customHeight="1">
      <c r="A4085" s="184">
        <v>4083</v>
      </c>
      <c r="B4085" s="46"/>
      <c r="C4085" s="47"/>
      <c r="D4085" s="48"/>
      <c r="E4085" s="49"/>
      <c r="F4085" s="49"/>
      <c r="G4085" s="41" t="str">
        <f>IF(C4085="","",VLOOKUP(WEEKDAY(C4085),LIST!$A$15:$B$21,2,FALSE))</f>
        <v/>
      </c>
      <c r="H4085" s="42" t="str">
        <f>IF(B4085="","",IF(L4085=LIST!$A$80,LIST!$A$78,IF(L4085=LIST!$A$81,LIST!$A$78,IF(L4085=LIST!$A$82,LIST!$A$78,IF(IFERROR(VLOOKUP(B4085,'PHR (Project Hourly Rate)'!B:G,6,FALSE),LIST!$A$78)=0,LIST!$A$79,L4085)))))</f>
        <v/>
      </c>
      <c r="I4085" s="42" t="str">
        <f>IF(B4085="","",IF(L4085=LIST!$A$75,"",IF(K4085=LIST!$A$76,LIST!$A$76,IF(L4085=LIST!$A$77,"",IF(L4085=LIST!$A$78,"",IF(L4085=LIST!$A$80,"",IF(L4085=LIST!$A$72,"",IF(L4085=LIST!$A$73,"",IF(L4085=LIST!$A$81,"",IF(L4085=LIST!$A$82,"",IF(L4085=LIST!$A$79,"",IF(K4085=LIST!$A$75,LIST!$A$75,ROUND(J4085*L4085,2)))))))))))))</f>
        <v/>
      </c>
      <c r="J4085" s="43">
        <f>IF(D4085="",0,IF(K4085=LIST!$A$75,0,IF(K4085=LIST!$A$76,0,IF(K4085=LIST!$A$77,0,IF(K4085=LIST!$A$78,0,(MIN(D4085,8)-K4085))))))</f>
        <v>0</v>
      </c>
      <c r="K4085" s="185" t="str">
        <f>IF(D4085="","",IF('CLAIM FORM'!$M$7="",0,IF(L4085=LIST!$A$78,0,IF('CLAIM FORM'!$M$7="R&amp;D",0,IF(E4085="",LIST!$A$75,IF(F4085=LIST!$F$30,0,IFERROR(((VLOOKUP(E4085,'TRAINING CODE'!B:D,3,FALSE)*MIN(D4085,8))),LIST!$A$76)))))))</f>
        <v/>
      </c>
      <c r="L4085" s="183" t="str">
        <f>IF(B4085="","",IF('CLAIM FORM'!$M$7="",LIST!$A$77,IFERROR(VLOOKUP(B4085,'PHR (Project Hourly Rate)'!B:G,6,FALSE),LIST!$A$78)))</f>
        <v/>
      </c>
    </row>
    <row r="4086" spans="1:12" ht="36" customHeight="1">
      <c r="A4086" s="184">
        <v>4084</v>
      </c>
      <c r="B4086" s="46"/>
      <c r="C4086" s="47"/>
      <c r="D4086" s="48"/>
      <c r="E4086" s="49"/>
      <c r="F4086" s="49"/>
      <c r="G4086" s="41" t="str">
        <f>IF(C4086="","",VLOOKUP(WEEKDAY(C4086),LIST!$A$15:$B$21,2,FALSE))</f>
        <v/>
      </c>
      <c r="H4086" s="42" t="str">
        <f>IF(B4086="","",IF(L4086=LIST!$A$80,LIST!$A$78,IF(L4086=LIST!$A$81,LIST!$A$78,IF(L4086=LIST!$A$82,LIST!$A$78,IF(IFERROR(VLOOKUP(B4086,'PHR (Project Hourly Rate)'!B:G,6,FALSE),LIST!$A$78)=0,LIST!$A$79,L4086)))))</f>
        <v/>
      </c>
      <c r="I4086" s="42" t="str">
        <f>IF(B4086="","",IF(L4086=LIST!$A$75,"",IF(K4086=LIST!$A$76,LIST!$A$76,IF(L4086=LIST!$A$77,"",IF(L4086=LIST!$A$78,"",IF(L4086=LIST!$A$80,"",IF(L4086=LIST!$A$72,"",IF(L4086=LIST!$A$73,"",IF(L4086=LIST!$A$81,"",IF(L4086=LIST!$A$82,"",IF(L4086=LIST!$A$79,"",IF(K4086=LIST!$A$75,LIST!$A$75,ROUND(J4086*L4086,2)))))))))))))</f>
        <v/>
      </c>
      <c r="J4086" s="43">
        <f>IF(D4086="",0,IF(K4086=LIST!$A$75,0,IF(K4086=LIST!$A$76,0,IF(K4086=LIST!$A$77,0,IF(K4086=LIST!$A$78,0,(MIN(D4086,8)-K4086))))))</f>
        <v>0</v>
      </c>
      <c r="K4086" s="185" t="str">
        <f>IF(D4086="","",IF('CLAIM FORM'!$M$7="",0,IF(L4086=LIST!$A$78,0,IF('CLAIM FORM'!$M$7="R&amp;D",0,IF(E4086="",LIST!$A$75,IF(F4086=LIST!$F$30,0,IFERROR(((VLOOKUP(E4086,'TRAINING CODE'!B:D,3,FALSE)*MIN(D4086,8))),LIST!$A$76)))))))</f>
        <v/>
      </c>
      <c r="L4086" s="183" t="str">
        <f>IF(B4086="","",IF('CLAIM FORM'!$M$7="",LIST!$A$77,IFERROR(VLOOKUP(B4086,'PHR (Project Hourly Rate)'!B:G,6,FALSE),LIST!$A$78)))</f>
        <v/>
      </c>
    </row>
    <row r="4087" spans="1:12" ht="36" customHeight="1">
      <c r="A4087" s="184">
        <v>4085</v>
      </c>
      <c r="B4087" s="46"/>
      <c r="C4087" s="47"/>
      <c r="D4087" s="48"/>
      <c r="E4087" s="49"/>
      <c r="F4087" s="49"/>
      <c r="G4087" s="41" t="str">
        <f>IF(C4087="","",VLOOKUP(WEEKDAY(C4087),LIST!$A$15:$B$21,2,FALSE))</f>
        <v/>
      </c>
      <c r="H4087" s="42" t="str">
        <f>IF(B4087="","",IF(L4087=LIST!$A$80,LIST!$A$78,IF(L4087=LIST!$A$81,LIST!$A$78,IF(L4087=LIST!$A$82,LIST!$A$78,IF(IFERROR(VLOOKUP(B4087,'PHR (Project Hourly Rate)'!B:G,6,FALSE),LIST!$A$78)=0,LIST!$A$79,L4087)))))</f>
        <v/>
      </c>
      <c r="I4087" s="42" t="str">
        <f>IF(B4087="","",IF(L4087=LIST!$A$75,"",IF(K4087=LIST!$A$76,LIST!$A$76,IF(L4087=LIST!$A$77,"",IF(L4087=LIST!$A$78,"",IF(L4087=LIST!$A$80,"",IF(L4087=LIST!$A$72,"",IF(L4087=LIST!$A$73,"",IF(L4087=LIST!$A$81,"",IF(L4087=LIST!$A$82,"",IF(L4087=LIST!$A$79,"",IF(K4087=LIST!$A$75,LIST!$A$75,ROUND(J4087*L4087,2)))))))))))))</f>
        <v/>
      </c>
      <c r="J4087" s="43">
        <f>IF(D4087="",0,IF(K4087=LIST!$A$75,0,IF(K4087=LIST!$A$76,0,IF(K4087=LIST!$A$77,0,IF(K4087=LIST!$A$78,0,(MIN(D4087,8)-K4087))))))</f>
        <v>0</v>
      </c>
      <c r="K4087" s="185" t="str">
        <f>IF(D4087="","",IF('CLAIM FORM'!$M$7="",0,IF(L4087=LIST!$A$78,0,IF('CLAIM FORM'!$M$7="R&amp;D",0,IF(E4087="",LIST!$A$75,IF(F4087=LIST!$F$30,0,IFERROR(((VLOOKUP(E4087,'TRAINING CODE'!B:D,3,FALSE)*MIN(D4087,8))),LIST!$A$76)))))))</f>
        <v/>
      </c>
      <c r="L4087" s="183" t="str">
        <f>IF(B4087="","",IF('CLAIM FORM'!$M$7="",LIST!$A$77,IFERROR(VLOOKUP(B4087,'PHR (Project Hourly Rate)'!B:G,6,FALSE),LIST!$A$78)))</f>
        <v/>
      </c>
    </row>
    <row r="4088" spans="1:12" ht="36" customHeight="1">
      <c r="A4088" s="184">
        <v>4086</v>
      </c>
      <c r="B4088" s="46"/>
      <c r="C4088" s="47"/>
      <c r="D4088" s="48"/>
      <c r="E4088" s="49"/>
      <c r="F4088" s="49"/>
      <c r="G4088" s="41" t="str">
        <f>IF(C4088="","",VLOOKUP(WEEKDAY(C4088),LIST!$A$15:$B$21,2,FALSE))</f>
        <v/>
      </c>
      <c r="H4088" s="42" t="str">
        <f>IF(B4088="","",IF(L4088=LIST!$A$80,LIST!$A$78,IF(L4088=LIST!$A$81,LIST!$A$78,IF(L4088=LIST!$A$82,LIST!$A$78,IF(IFERROR(VLOOKUP(B4088,'PHR (Project Hourly Rate)'!B:G,6,FALSE),LIST!$A$78)=0,LIST!$A$79,L4088)))))</f>
        <v/>
      </c>
      <c r="I4088" s="42" t="str">
        <f>IF(B4088="","",IF(L4088=LIST!$A$75,"",IF(K4088=LIST!$A$76,LIST!$A$76,IF(L4088=LIST!$A$77,"",IF(L4088=LIST!$A$78,"",IF(L4088=LIST!$A$80,"",IF(L4088=LIST!$A$72,"",IF(L4088=LIST!$A$73,"",IF(L4088=LIST!$A$81,"",IF(L4088=LIST!$A$82,"",IF(L4088=LIST!$A$79,"",IF(K4088=LIST!$A$75,LIST!$A$75,ROUND(J4088*L4088,2)))))))))))))</f>
        <v/>
      </c>
      <c r="J4088" s="43">
        <f>IF(D4088="",0,IF(K4088=LIST!$A$75,0,IF(K4088=LIST!$A$76,0,IF(K4088=LIST!$A$77,0,IF(K4088=LIST!$A$78,0,(MIN(D4088,8)-K4088))))))</f>
        <v>0</v>
      </c>
      <c r="K4088" s="185" t="str">
        <f>IF(D4088="","",IF('CLAIM FORM'!$M$7="",0,IF(L4088=LIST!$A$78,0,IF('CLAIM FORM'!$M$7="R&amp;D",0,IF(E4088="",LIST!$A$75,IF(F4088=LIST!$F$30,0,IFERROR(((VLOOKUP(E4088,'TRAINING CODE'!B:D,3,FALSE)*MIN(D4088,8))),LIST!$A$76)))))))</f>
        <v/>
      </c>
      <c r="L4088" s="183" t="str">
        <f>IF(B4088="","",IF('CLAIM FORM'!$M$7="",LIST!$A$77,IFERROR(VLOOKUP(B4088,'PHR (Project Hourly Rate)'!B:G,6,FALSE),LIST!$A$78)))</f>
        <v/>
      </c>
    </row>
    <row r="4089" spans="1:12" ht="36" customHeight="1">
      <c r="A4089" s="184">
        <v>4087</v>
      </c>
      <c r="B4089" s="46"/>
      <c r="C4089" s="47"/>
      <c r="D4089" s="48"/>
      <c r="E4089" s="49"/>
      <c r="F4089" s="49"/>
      <c r="G4089" s="41" t="str">
        <f>IF(C4089="","",VLOOKUP(WEEKDAY(C4089),LIST!$A$15:$B$21,2,FALSE))</f>
        <v/>
      </c>
      <c r="H4089" s="42" t="str">
        <f>IF(B4089="","",IF(L4089=LIST!$A$80,LIST!$A$78,IF(L4089=LIST!$A$81,LIST!$A$78,IF(L4089=LIST!$A$82,LIST!$A$78,IF(IFERROR(VLOOKUP(B4089,'PHR (Project Hourly Rate)'!B:G,6,FALSE),LIST!$A$78)=0,LIST!$A$79,L4089)))))</f>
        <v/>
      </c>
      <c r="I4089" s="42" t="str">
        <f>IF(B4089="","",IF(L4089=LIST!$A$75,"",IF(K4089=LIST!$A$76,LIST!$A$76,IF(L4089=LIST!$A$77,"",IF(L4089=LIST!$A$78,"",IF(L4089=LIST!$A$80,"",IF(L4089=LIST!$A$72,"",IF(L4089=LIST!$A$73,"",IF(L4089=LIST!$A$81,"",IF(L4089=LIST!$A$82,"",IF(L4089=LIST!$A$79,"",IF(K4089=LIST!$A$75,LIST!$A$75,ROUND(J4089*L4089,2)))))))))))))</f>
        <v/>
      </c>
      <c r="J4089" s="43">
        <f>IF(D4089="",0,IF(K4089=LIST!$A$75,0,IF(K4089=LIST!$A$76,0,IF(K4089=LIST!$A$77,0,IF(K4089=LIST!$A$78,0,(MIN(D4089,8)-K4089))))))</f>
        <v>0</v>
      </c>
      <c r="K4089" s="185" t="str">
        <f>IF(D4089="","",IF('CLAIM FORM'!$M$7="",0,IF(L4089=LIST!$A$78,0,IF('CLAIM FORM'!$M$7="R&amp;D",0,IF(E4089="",LIST!$A$75,IF(F4089=LIST!$F$30,0,IFERROR(((VLOOKUP(E4089,'TRAINING CODE'!B:D,3,FALSE)*MIN(D4089,8))),LIST!$A$76)))))))</f>
        <v/>
      </c>
      <c r="L4089" s="183" t="str">
        <f>IF(B4089="","",IF('CLAIM FORM'!$M$7="",LIST!$A$77,IFERROR(VLOOKUP(B4089,'PHR (Project Hourly Rate)'!B:G,6,FALSE),LIST!$A$78)))</f>
        <v/>
      </c>
    </row>
    <row r="4090" spans="1:12" ht="36" customHeight="1">
      <c r="A4090" s="184">
        <v>4088</v>
      </c>
      <c r="B4090" s="46"/>
      <c r="C4090" s="47"/>
      <c r="D4090" s="48"/>
      <c r="E4090" s="49"/>
      <c r="F4090" s="49"/>
      <c r="G4090" s="41" t="str">
        <f>IF(C4090="","",VLOOKUP(WEEKDAY(C4090),LIST!$A$15:$B$21,2,FALSE))</f>
        <v/>
      </c>
      <c r="H4090" s="42" t="str">
        <f>IF(B4090="","",IF(L4090=LIST!$A$80,LIST!$A$78,IF(L4090=LIST!$A$81,LIST!$A$78,IF(L4090=LIST!$A$82,LIST!$A$78,IF(IFERROR(VLOOKUP(B4090,'PHR (Project Hourly Rate)'!B:G,6,FALSE),LIST!$A$78)=0,LIST!$A$79,L4090)))))</f>
        <v/>
      </c>
      <c r="I4090" s="42" t="str">
        <f>IF(B4090="","",IF(L4090=LIST!$A$75,"",IF(K4090=LIST!$A$76,LIST!$A$76,IF(L4090=LIST!$A$77,"",IF(L4090=LIST!$A$78,"",IF(L4090=LIST!$A$80,"",IF(L4090=LIST!$A$72,"",IF(L4090=LIST!$A$73,"",IF(L4090=LIST!$A$81,"",IF(L4090=LIST!$A$82,"",IF(L4090=LIST!$A$79,"",IF(K4090=LIST!$A$75,LIST!$A$75,ROUND(J4090*L4090,2)))))))))))))</f>
        <v/>
      </c>
      <c r="J4090" s="43">
        <f>IF(D4090="",0,IF(K4090=LIST!$A$75,0,IF(K4090=LIST!$A$76,0,IF(K4090=LIST!$A$77,0,IF(K4090=LIST!$A$78,0,(MIN(D4090,8)-K4090))))))</f>
        <v>0</v>
      </c>
      <c r="K4090" s="185" t="str">
        <f>IF(D4090="","",IF('CLAIM FORM'!$M$7="",0,IF(L4090=LIST!$A$78,0,IF('CLAIM FORM'!$M$7="R&amp;D",0,IF(E4090="",LIST!$A$75,IF(F4090=LIST!$F$30,0,IFERROR(((VLOOKUP(E4090,'TRAINING CODE'!B:D,3,FALSE)*MIN(D4090,8))),LIST!$A$76)))))))</f>
        <v/>
      </c>
      <c r="L4090" s="183" t="str">
        <f>IF(B4090="","",IF('CLAIM FORM'!$M$7="",LIST!$A$77,IFERROR(VLOOKUP(B4090,'PHR (Project Hourly Rate)'!B:G,6,FALSE),LIST!$A$78)))</f>
        <v/>
      </c>
    </row>
    <row r="4091" spans="1:12" ht="36" customHeight="1">
      <c r="A4091" s="184">
        <v>4089</v>
      </c>
      <c r="B4091" s="46"/>
      <c r="C4091" s="47"/>
      <c r="D4091" s="48"/>
      <c r="E4091" s="49"/>
      <c r="F4091" s="49"/>
      <c r="G4091" s="41" t="str">
        <f>IF(C4091="","",VLOOKUP(WEEKDAY(C4091),LIST!$A$15:$B$21,2,FALSE))</f>
        <v/>
      </c>
      <c r="H4091" s="42" t="str">
        <f>IF(B4091="","",IF(L4091=LIST!$A$80,LIST!$A$78,IF(L4091=LIST!$A$81,LIST!$A$78,IF(L4091=LIST!$A$82,LIST!$A$78,IF(IFERROR(VLOOKUP(B4091,'PHR (Project Hourly Rate)'!B:G,6,FALSE),LIST!$A$78)=0,LIST!$A$79,L4091)))))</f>
        <v/>
      </c>
      <c r="I4091" s="42" t="str">
        <f>IF(B4091="","",IF(L4091=LIST!$A$75,"",IF(K4091=LIST!$A$76,LIST!$A$76,IF(L4091=LIST!$A$77,"",IF(L4091=LIST!$A$78,"",IF(L4091=LIST!$A$80,"",IF(L4091=LIST!$A$72,"",IF(L4091=LIST!$A$73,"",IF(L4091=LIST!$A$81,"",IF(L4091=LIST!$A$82,"",IF(L4091=LIST!$A$79,"",IF(K4091=LIST!$A$75,LIST!$A$75,ROUND(J4091*L4091,2)))))))))))))</f>
        <v/>
      </c>
      <c r="J4091" s="43">
        <f>IF(D4091="",0,IF(K4091=LIST!$A$75,0,IF(K4091=LIST!$A$76,0,IF(K4091=LIST!$A$77,0,IF(K4091=LIST!$A$78,0,(MIN(D4091,8)-K4091))))))</f>
        <v>0</v>
      </c>
      <c r="K4091" s="185" t="str">
        <f>IF(D4091="","",IF('CLAIM FORM'!$M$7="",0,IF(L4091=LIST!$A$78,0,IF('CLAIM FORM'!$M$7="R&amp;D",0,IF(E4091="",LIST!$A$75,IF(F4091=LIST!$F$30,0,IFERROR(((VLOOKUP(E4091,'TRAINING CODE'!B:D,3,FALSE)*MIN(D4091,8))),LIST!$A$76)))))))</f>
        <v/>
      </c>
      <c r="L4091" s="183" t="str">
        <f>IF(B4091="","",IF('CLAIM FORM'!$M$7="",LIST!$A$77,IFERROR(VLOOKUP(B4091,'PHR (Project Hourly Rate)'!B:G,6,FALSE),LIST!$A$78)))</f>
        <v/>
      </c>
    </row>
    <row r="4092" spans="1:12" ht="36" customHeight="1">
      <c r="A4092" s="184">
        <v>4090</v>
      </c>
      <c r="B4092" s="46"/>
      <c r="C4092" s="47"/>
      <c r="D4092" s="48"/>
      <c r="E4092" s="49"/>
      <c r="F4092" s="49"/>
      <c r="G4092" s="41" t="str">
        <f>IF(C4092="","",VLOOKUP(WEEKDAY(C4092),LIST!$A$15:$B$21,2,FALSE))</f>
        <v/>
      </c>
      <c r="H4092" s="42" t="str">
        <f>IF(B4092="","",IF(L4092=LIST!$A$80,LIST!$A$78,IF(L4092=LIST!$A$81,LIST!$A$78,IF(L4092=LIST!$A$82,LIST!$A$78,IF(IFERROR(VLOOKUP(B4092,'PHR (Project Hourly Rate)'!B:G,6,FALSE),LIST!$A$78)=0,LIST!$A$79,L4092)))))</f>
        <v/>
      </c>
      <c r="I4092" s="42" t="str">
        <f>IF(B4092="","",IF(L4092=LIST!$A$75,"",IF(K4092=LIST!$A$76,LIST!$A$76,IF(L4092=LIST!$A$77,"",IF(L4092=LIST!$A$78,"",IF(L4092=LIST!$A$80,"",IF(L4092=LIST!$A$72,"",IF(L4092=LIST!$A$73,"",IF(L4092=LIST!$A$81,"",IF(L4092=LIST!$A$82,"",IF(L4092=LIST!$A$79,"",IF(K4092=LIST!$A$75,LIST!$A$75,ROUND(J4092*L4092,2)))))))))))))</f>
        <v/>
      </c>
      <c r="J4092" s="43">
        <f>IF(D4092="",0,IF(K4092=LIST!$A$75,0,IF(K4092=LIST!$A$76,0,IF(K4092=LIST!$A$77,0,IF(K4092=LIST!$A$78,0,(MIN(D4092,8)-K4092))))))</f>
        <v>0</v>
      </c>
      <c r="K4092" s="185" t="str">
        <f>IF(D4092="","",IF('CLAIM FORM'!$M$7="",0,IF(L4092=LIST!$A$78,0,IF('CLAIM FORM'!$M$7="R&amp;D",0,IF(E4092="",LIST!$A$75,IF(F4092=LIST!$F$30,0,IFERROR(((VLOOKUP(E4092,'TRAINING CODE'!B:D,3,FALSE)*MIN(D4092,8))),LIST!$A$76)))))))</f>
        <v/>
      </c>
      <c r="L4092" s="183" t="str">
        <f>IF(B4092="","",IF('CLAIM FORM'!$M$7="",LIST!$A$77,IFERROR(VLOOKUP(B4092,'PHR (Project Hourly Rate)'!B:G,6,FALSE),LIST!$A$78)))</f>
        <v/>
      </c>
    </row>
    <row r="4093" spans="1:12" ht="36" customHeight="1">
      <c r="A4093" s="184">
        <v>4091</v>
      </c>
      <c r="B4093" s="46"/>
      <c r="C4093" s="47"/>
      <c r="D4093" s="48"/>
      <c r="E4093" s="49"/>
      <c r="F4093" s="49"/>
      <c r="G4093" s="41" t="str">
        <f>IF(C4093="","",VLOOKUP(WEEKDAY(C4093),LIST!$A$15:$B$21,2,FALSE))</f>
        <v/>
      </c>
      <c r="H4093" s="42" t="str">
        <f>IF(B4093="","",IF(L4093=LIST!$A$80,LIST!$A$78,IF(L4093=LIST!$A$81,LIST!$A$78,IF(L4093=LIST!$A$82,LIST!$A$78,IF(IFERROR(VLOOKUP(B4093,'PHR (Project Hourly Rate)'!B:G,6,FALSE),LIST!$A$78)=0,LIST!$A$79,L4093)))))</f>
        <v/>
      </c>
      <c r="I4093" s="42" t="str">
        <f>IF(B4093="","",IF(L4093=LIST!$A$75,"",IF(K4093=LIST!$A$76,LIST!$A$76,IF(L4093=LIST!$A$77,"",IF(L4093=LIST!$A$78,"",IF(L4093=LIST!$A$80,"",IF(L4093=LIST!$A$72,"",IF(L4093=LIST!$A$73,"",IF(L4093=LIST!$A$81,"",IF(L4093=LIST!$A$82,"",IF(L4093=LIST!$A$79,"",IF(K4093=LIST!$A$75,LIST!$A$75,ROUND(J4093*L4093,2)))))))))))))</f>
        <v/>
      </c>
      <c r="J4093" s="43">
        <f>IF(D4093="",0,IF(K4093=LIST!$A$75,0,IF(K4093=LIST!$A$76,0,IF(K4093=LIST!$A$77,0,IF(K4093=LIST!$A$78,0,(MIN(D4093,8)-K4093))))))</f>
        <v>0</v>
      </c>
      <c r="K4093" s="185" t="str">
        <f>IF(D4093="","",IF('CLAIM FORM'!$M$7="",0,IF(L4093=LIST!$A$78,0,IF('CLAIM FORM'!$M$7="R&amp;D",0,IF(E4093="",LIST!$A$75,IF(F4093=LIST!$F$30,0,IFERROR(((VLOOKUP(E4093,'TRAINING CODE'!B:D,3,FALSE)*MIN(D4093,8))),LIST!$A$76)))))))</f>
        <v/>
      </c>
      <c r="L4093" s="183" t="str">
        <f>IF(B4093="","",IF('CLAIM FORM'!$M$7="",LIST!$A$77,IFERROR(VLOOKUP(B4093,'PHR (Project Hourly Rate)'!B:G,6,FALSE),LIST!$A$78)))</f>
        <v/>
      </c>
    </row>
    <row r="4094" spans="1:12" ht="36" customHeight="1">
      <c r="A4094" s="184">
        <v>4092</v>
      </c>
      <c r="B4094" s="46"/>
      <c r="C4094" s="47"/>
      <c r="D4094" s="48"/>
      <c r="E4094" s="49"/>
      <c r="F4094" s="49"/>
      <c r="G4094" s="41" t="str">
        <f>IF(C4094="","",VLOOKUP(WEEKDAY(C4094),LIST!$A$15:$B$21,2,FALSE))</f>
        <v/>
      </c>
      <c r="H4094" s="42" t="str">
        <f>IF(B4094="","",IF(L4094=LIST!$A$80,LIST!$A$78,IF(L4094=LIST!$A$81,LIST!$A$78,IF(L4094=LIST!$A$82,LIST!$A$78,IF(IFERROR(VLOOKUP(B4094,'PHR (Project Hourly Rate)'!B:G,6,FALSE),LIST!$A$78)=0,LIST!$A$79,L4094)))))</f>
        <v/>
      </c>
      <c r="I4094" s="42" t="str">
        <f>IF(B4094="","",IF(L4094=LIST!$A$75,"",IF(K4094=LIST!$A$76,LIST!$A$76,IF(L4094=LIST!$A$77,"",IF(L4094=LIST!$A$78,"",IF(L4094=LIST!$A$80,"",IF(L4094=LIST!$A$72,"",IF(L4094=LIST!$A$73,"",IF(L4094=LIST!$A$81,"",IF(L4094=LIST!$A$82,"",IF(L4094=LIST!$A$79,"",IF(K4094=LIST!$A$75,LIST!$A$75,ROUND(J4094*L4094,2)))))))))))))</f>
        <v/>
      </c>
      <c r="J4094" s="43">
        <f>IF(D4094="",0,IF(K4094=LIST!$A$75,0,IF(K4094=LIST!$A$76,0,IF(K4094=LIST!$A$77,0,IF(K4094=LIST!$A$78,0,(MIN(D4094,8)-K4094))))))</f>
        <v>0</v>
      </c>
      <c r="K4094" s="185" t="str">
        <f>IF(D4094="","",IF('CLAIM FORM'!$M$7="",0,IF(L4094=LIST!$A$78,0,IF('CLAIM FORM'!$M$7="R&amp;D",0,IF(E4094="",LIST!$A$75,IF(F4094=LIST!$F$30,0,IFERROR(((VLOOKUP(E4094,'TRAINING CODE'!B:D,3,FALSE)*MIN(D4094,8))),LIST!$A$76)))))))</f>
        <v/>
      </c>
      <c r="L4094" s="183" t="str">
        <f>IF(B4094="","",IF('CLAIM FORM'!$M$7="",LIST!$A$77,IFERROR(VLOOKUP(B4094,'PHR (Project Hourly Rate)'!B:G,6,FALSE),LIST!$A$78)))</f>
        <v/>
      </c>
    </row>
    <row r="4095" spans="1:12" ht="36" customHeight="1">
      <c r="A4095" s="184">
        <v>4093</v>
      </c>
      <c r="B4095" s="46"/>
      <c r="C4095" s="47"/>
      <c r="D4095" s="48"/>
      <c r="E4095" s="49"/>
      <c r="F4095" s="49"/>
      <c r="G4095" s="41" t="str">
        <f>IF(C4095="","",VLOOKUP(WEEKDAY(C4095),LIST!$A$15:$B$21,2,FALSE))</f>
        <v/>
      </c>
      <c r="H4095" s="42" t="str">
        <f>IF(B4095="","",IF(L4095=LIST!$A$80,LIST!$A$78,IF(L4095=LIST!$A$81,LIST!$A$78,IF(L4095=LIST!$A$82,LIST!$A$78,IF(IFERROR(VLOOKUP(B4095,'PHR (Project Hourly Rate)'!B:G,6,FALSE),LIST!$A$78)=0,LIST!$A$79,L4095)))))</f>
        <v/>
      </c>
      <c r="I4095" s="42" t="str">
        <f>IF(B4095="","",IF(L4095=LIST!$A$75,"",IF(K4095=LIST!$A$76,LIST!$A$76,IF(L4095=LIST!$A$77,"",IF(L4095=LIST!$A$78,"",IF(L4095=LIST!$A$80,"",IF(L4095=LIST!$A$72,"",IF(L4095=LIST!$A$73,"",IF(L4095=LIST!$A$81,"",IF(L4095=LIST!$A$82,"",IF(L4095=LIST!$A$79,"",IF(K4095=LIST!$A$75,LIST!$A$75,ROUND(J4095*L4095,2)))))))))))))</f>
        <v/>
      </c>
      <c r="J4095" s="43">
        <f>IF(D4095="",0,IF(K4095=LIST!$A$75,0,IF(K4095=LIST!$A$76,0,IF(K4095=LIST!$A$77,0,IF(K4095=LIST!$A$78,0,(MIN(D4095,8)-K4095))))))</f>
        <v>0</v>
      </c>
      <c r="K4095" s="185" t="str">
        <f>IF(D4095="","",IF('CLAIM FORM'!$M$7="",0,IF(L4095=LIST!$A$78,0,IF('CLAIM FORM'!$M$7="R&amp;D",0,IF(E4095="",LIST!$A$75,IF(F4095=LIST!$F$30,0,IFERROR(((VLOOKUP(E4095,'TRAINING CODE'!B:D,3,FALSE)*MIN(D4095,8))),LIST!$A$76)))))))</f>
        <v/>
      </c>
      <c r="L4095" s="183" t="str">
        <f>IF(B4095="","",IF('CLAIM FORM'!$M$7="",LIST!$A$77,IFERROR(VLOOKUP(B4095,'PHR (Project Hourly Rate)'!B:G,6,FALSE),LIST!$A$78)))</f>
        <v/>
      </c>
    </row>
    <row r="4096" spans="1:12" ht="36" customHeight="1">
      <c r="A4096" s="184">
        <v>4094</v>
      </c>
      <c r="B4096" s="46"/>
      <c r="C4096" s="47"/>
      <c r="D4096" s="48"/>
      <c r="E4096" s="49"/>
      <c r="F4096" s="49"/>
      <c r="G4096" s="41" t="str">
        <f>IF(C4096="","",VLOOKUP(WEEKDAY(C4096),LIST!$A$15:$B$21,2,FALSE))</f>
        <v/>
      </c>
      <c r="H4096" s="42" t="str">
        <f>IF(B4096="","",IF(L4096=LIST!$A$80,LIST!$A$78,IF(L4096=LIST!$A$81,LIST!$A$78,IF(L4096=LIST!$A$82,LIST!$A$78,IF(IFERROR(VLOOKUP(B4096,'PHR (Project Hourly Rate)'!B:G,6,FALSE),LIST!$A$78)=0,LIST!$A$79,L4096)))))</f>
        <v/>
      </c>
      <c r="I4096" s="42" t="str">
        <f>IF(B4096="","",IF(L4096=LIST!$A$75,"",IF(K4096=LIST!$A$76,LIST!$A$76,IF(L4096=LIST!$A$77,"",IF(L4096=LIST!$A$78,"",IF(L4096=LIST!$A$80,"",IF(L4096=LIST!$A$72,"",IF(L4096=LIST!$A$73,"",IF(L4096=LIST!$A$81,"",IF(L4096=LIST!$A$82,"",IF(L4096=LIST!$A$79,"",IF(K4096=LIST!$A$75,LIST!$A$75,ROUND(J4096*L4096,2)))))))))))))</f>
        <v/>
      </c>
      <c r="J4096" s="43">
        <f>IF(D4096="",0,IF(K4096=LIST!$A$75,0,IF(K4096=LIST!$A$76,0,IF(K4096=LIST!$A$77,0,IF(K4096=LIST!$A$78,0,(MIN(D4096,8)-K4096))))))</f>
        <v>0</v>
      </c>
      <c r="K4096" s="185" t="str">
        <f>IF(D4096="","",IF('CLAIM FORM'!$M$7="",0,IF(L4096=LIST!$A$78,0,IF('CLAIM FORM'!$M$7="R&amp;D",0,IF(E4096="",LIST!$A$75,IF(F4096=LIST!$F$30,0,IFERROR(((VLOOKUP(E4096,'TRAINING CODE'!B:D,3,FALSE)*MIN(D4096,8))),LIST!$A$76)))))))</f>
        <v/>
      </c>
      <c r="L4096" s="183" t="str">
        <f>IF(B4096="","",IF('CLAIM FORM'!$M$7="",LIST!$A$77,IFERROR(VLOOKUP(B4096,'PHR (Project Hourly Rate)'!B:G,6,FALSE),LIST!$A$78)))</f>
        <v/>
      </c>
    </row>
    <row r="4097" spans="1:12" ht="36" customHeight="1">
      <c r="A4097" s="184">
        <v>4095</v>
      </c>
      <c r="B4097" s="46"/>
      <c r="C4097" s="47"/>
      <c r="D4097" s="48"/>
      <c r="E4097" s="49"/>
      <c r="F4097" s="49"/>
      <c r="G4097" s="41" t="str">
        <f>IF(C4097="","",VLOOKUP(WEEKDAY(C4097),LIST!$A$15:$B$21,2,FALSE))</f>
        <v/>
      </c>
      <c r="H4097" s="42" t="str">
        <f>IF(B4097="","",IF(L4097=LIST!$A$80,LIST!$A$78,IF(L4097=LIST!$A$81,LIST!$A$78,IF(L4097=LIST!$A$82,LIST!$A$78,IF(IFERROR(VLOOKUP(B4097,'PHR (Project Hourly Rate)'!B:G,6,FALSE),LIST!$A$78)=0,LIST!$A$79,L4097)))))</f>
        <v/>
      </c>
      <c r="I4097" s="42" t="str">
        <f>IF(B4097="","",IF(L4097=LIST!$A$75,"",IF(K4097=LIST!$A$76,LIST!$A$76,IF(L4097=LIST!$A$77,"",IF(L4097=LIST!$A$78,"",IF(L4097=LIST!$A$80,"",IF(L4097=LIST!$A$72,"",IF(L4097=LIST!$A$73,"",IF(L4097=LIST!$A$81,"",IF(L4097=LIST!$A$82,"",IF(L4097=LIST!$A$79,"",IF(K4097=LIST!$A$75,LIST!$A$75,ROUND(J4097*L4097,2)))))))))))))</f>
        <v/>
      </c>
      <c r="J4097" s="43">
        <f>IF(D4097="",0,IF(K4097=LIST!$A$75,0,IF(K4097=LIST!$A$76,0,IF(K4097=LIST!$A$77,0,IF(K4097=LIST!$A$78,0,(MIN(D4097,8)-K4097))))))</f>
        <v>0</v>
      </c>
      <c r="K4097" s="185" t="str">
        <f>IF(D4097="","",IF('CLAIM FORM'!$M$7="",0,IF(L4097=LIST!$A$78,0,IF('CLAIM FORM'!$M$7="R&amp;D",0,IF(E4097="",LIST!$A$75,IF(F4097=LIST!$F$30,0,IFERROR(((VLOOKUP(E4097,'TRAINING CODE'!B:D,3,FALSE)*MIN(D4097,8))),LIST!$A$76)))))))</f>
        <v/>
      </c>
      <c r="L4097" s="183" t="str">
        <f>IF(B4097="","",IF('CLAIM FORM'!$M$7="",LIST!$A$77,IFERROR(VLOOKUP(B4097,'PHR (Project Hourly Rate)'!B:G,6,FALSE),LIST!$A$78)))</f>
        <v/>
      </c>
    </row>
    <row r="4098" spans="1:12" ht="36" customHeight="1">
      <c r="A4098" s="184">
        <v>4096</v>
      </c>
      <c r="B4098" s="46"/>
      <c r="C4098" s="47"/>
      <c r="D4098" s="48"/>
      <c r="E4098" s="49"/>
      <c r="F4098" s="49"/>
      <c r="G4098" s="41" t="str">
        <f>IF(C4098="","",VLOOKUP(WEEKDAY(C4098),LIST!$A$15:$B$21,2,FALSE))</f>
        <v/>
      </c>
      <c r="H4098" s="42" t="str">
        <f>IF(B4098="","",IF(L4098=LIST!$A$80,LIST!$A$78,IF(L4098=LIST!$A$81,LIST!$A$78,IF(L4098=LIST!$A$82,LIST!$A$78,IF(IFERROR(VLOOKUP(B4098,'PHR (Project Hourly Rate)'!B:G,6,FALSE),LIST!$A$78)=0,LIST!$A$79,L4098)))))</f>
        <v/>
      </c>
      <c r="I4098" s="42" t="str">
        <f>IF(B4098="","",IF(L4098=LIST!$A$75,"",IF(K4098=LIST!$A$76,LIST!$A$76,IF(L4098=LIST!$A$77,"",IF(L4098=LIST!$A$78,"",IF(L4098=LIST!$A$80,"",IF(L4098=LIST!$A$72,"",IF(L4098=LIST!$A$73,"",IF(L4098=LIST!$A$81,"",IF(L4098=LIST!$A$82,"",IF(L4098=LIST!$A$79,"",IF(K4098=LIST!$A$75,LIST!$A$75,ROUND(J4098*L4098,2)))))))))))))</f>
        <v/>
      </c>
      <c r="J4098" s="43">
        <f>IF(D4098="",0,IF(K4098=LIST!$A$75,0,IF(K4098=LIST!$A$76,0,IF(K4098=LIST!$A$77,0,IF(K4098=LIST!$A$78,0,(MIN(D4098,8)-K4098))))))</f>
        <v>0</v>
      </c>
      <c r="K4098" s="185" t="str">
        <f>IF(D4098="","",IF('CLAIM FORM'!$M$7="",0,IF(L4098=LIST!$A$78,0,IF('CLAIM FORM'!$M$7="R&amp;D",0,IF(E4098="",LIST!$A$75,IF(F4098=LIST!$F$30,0,IFERROR(((VLOOKUP(E4098,'TRAINING CODE'!B:D,3,FALSE)*MIN(D4098,8))),LIST!$A$76)))))))</f>
        <v/>
      </c>
      <c r="L4098" s="183" t="str">
        <f>IF(B4098="","",IF('CLAIM FORM'!$M$7="",LIST!$A$77,IFERROR(VLOOKUP(B4098,'PHR (Project Hourly Rate)'!B:G,6,FALSE),LIST!$A$78)))</f>
        <v/>
      </c>
    </row>
    <row r="4099" spans="1:12" ht="36" customHeight="1">
      <c r="A4099" s="184">
        <v>4097</v>
      </c>
      <c r="B4099" s="46"/>
      <c r="C4099" s="47"/>
      <c r="D4099" s="48"/>
      <c r="E4099" s="49"/>
      <c r="F4099" s="49"/>
      <c r="G4099" s="41" t="str">
        <f>IF(C4099="","",VLOOKUP(WEEKDAY(C4099),LIST!$A$15:$B$21,2,FALSE))</f>
        <v/>
      </c>
      <c r="H4099" s="42" t="str">
        <f>IF(B4099="","",IF(L4099=LIST!$A$80,LIST!$A$78,IF(L4099=LIST!$A$81,LIST!$A$78,IF(L4099=LIST!$A$82,LIST!$A$78,IF(IFERROR(VLOOKUP(B4099,'PHR (Project Hourly Rate)'!B:G,6,FALSE),LIST!$A$78)=0,LIST!$A$79,L4099)))))</f>
        <v/>
      </c>
      <c r="I4099" s="42" t="str">
        <f>IF(B4099="","",IF(L4099=LIST!$A$75,"",IF(K4099=LIST!$A$76,LIST!$A$76,IF(L4099=LIST!$A$77,"",IF(L4099=LIST!$A$78,"",IF(L4099=LIST!$A$80,"",IF(L4099=LIST!$A$72,"",IF(L4099=LIST!$A$73,"",IF(L4099=LIST!$A$81,"",IF(L4099=LIST!$A$82,"",IF(L4099=LIST!$A$79,"",IF(K4099=LIST!$A$75,LIST!$A$75,ROUND(J4099*L4099,2)))))))))))))</f>
        <v/>
      </c>
      <c r="J4099" s="43">
        <f>IF(D4099="",0,IF(K4099=LIST!$A$75,0,IF(K4099=LIST!$A$76,0,IF(K4099=LIST!$A$77,0,IF(K4099=LIST!$A$78,0,(MIN(D4099,8)-K4099))))))</f>
        <v>0</v>
      </c>
      <c r="K4099" s="185" t="str">
        <f>IF(D4099="","",IF('CLAIM FORM'!$M$7="",0,IF(L4099=LIST!$A$78,0,IF('CLAIM FORM'!$M$7="R&amp;D",0,IF(E4099="",LIST!$A$75,IF(F4099=LIST!$F$30,0,IFERROR(((VLOOKUP(E4099,'TRAINING CODE'!B:D,3,FALSE)*MIN(D4099,8))),LIST!$A$76)))))))</f>
        <v/>
      </c>
      <c r="L4099" s="183" t="str">
        <f>IF(B4099="","",IF('CLAIM FORM'!$M$7="",LIST!$A$77,IFERROR(VLOOKUP(B4099,'PHR (Project Hourly Rate)'!B:G,6,FALSE),LIST!$A$78)))</f>
        <v/>
      </c>
    </row>
    <row r="4100" spans="1:12" ht="36" customHeight="1">
      <c r="A4100" s="184">
        <v>4098</v>
      </c>
      <c r="B4100" s="46"/>
      <c r="C4100" s="47"/>
      <c r="D4100" s="48"/>
      <c r="E4100" s="49"/>
      <c r="F4100" s="49"/>
      <c r="G4100" s="41" t="str">
        <f>IF(C4100="","",VLOOKUP(WEEKDAY(C4100),LIST!$A$15:$B$21,2,FALSE))</f>
        <v/>
      </c>
      <c r="H4100" s="42" t="str">
        <f>IF(B4100="","",IF(L4100=LIST!$A$80,LIST!$A$78,IF(L4100=LIST!$A$81,LIST!$A$78,IF(L4100=LIST!$A$82,LIST!$A$78,IF(IFERROR(VLOOKUP(B4100,'PHR (Project Hourly Rate)'!B:G,6,FALSE),LIST!$A$78)=0,LIST!$A$79,L4100)))))</f>
        <v/>
      </c>
      <c r="I4100" s="42" t="str">
        <f>IF(B4100="","",IF(L4100=LIST!$A$75,"",IF(K4100=LIST!$A$76,LIST!$A$76,IF(L4100=LIST!$A$77,"",IF(L4100=LIST!$A$78,"",IF(L4100=LIST!$A$80,"",IF(L4100=LIST!$A$72,"",IF(L4100=LIST!$A$73,"",IF(L4100=LIST!$A$81,"",IF(L4100=LIST!$A$82,"",IF(L4100=LIST!$A$79,"",IF(K4100=LIST!$A$75,LIST!$A$75,ROUND(J4100*L4100,2)))))))))))))</f>
        <v/>
      </c>
      <c r="J4100" s="43">
        <f>IF(D4100="",0,IF(K4100=LIST!$A$75,0,IF(K4100=LIST!$A$76,0,IF(K4100=LIST!$A$77,0,IF(K4100=LIST!$A$78,0,(MIN(D4100,8)-K4100))))))</f>
        <v>0</v>
      </c>
      <c r="K4100" s="185" t="str">
        <f>IF(D4100="","",IF('CLAIM FORM'!$M$7="",0,IF(L4100=LIST!$A$78,0,IF('CLAIM FORM'!$M$7="R&amp;D",0,IF(E4100="",LIST!$A$75,IF(F4100=LIST!$F$30,0,IFERROR(((VLOOKUP(E4100,'TRAINING CODE'!B:D,3,FALSE)*MIN(D4100,8))),LIST!$A$76)))))))</f>
        <v/>
      </c>
      <c r="L4100" s="183" t="str">
        <f>IF(B4100="","",IF('CLAIM FORM'!$M$7="",LIST!$A$77,IFERROR(VLOOKUP(B4100,'PHR (Project Hourly Rate)'!B:G,6,FALSE),LIST!$A$78)))</f>
        <v/>
      </c>
    </row>
    <row r="4101" spans="1:12" ht="36" customHeight="1">
      <c r="A4101" s="184">
        <v>4099</v>
      </c>
      <c r="B4101" s="46"/>
      <c r="C4101" s="47"/>
      <c r="D4101" s="48"/>
      <c r="E4101" s="49"/>
      <c r="F4101" s="49"/>
      <c r="G4101" s="41" t="str">
        <f>IF(C4101="","",VLOOKUP(WEEKDAY(C4101),LIST!$A$15:$B$21,2,FALSE))</f>
        <v/>
      </c>
      <c r="H4101" s="42" t="str">
        <f>IF(B4101="","",IF(L4101=LIST!$A$80,LIST!$A$78,IF(L4101=LIST!$A$81,LIST!$A$78,IF(L4101=LIST!$A$82,LIST!$A$78,IF(IFERROR(VLOOKUP(B4101,'PHR (Project Hourly Rate)'!B:G,6,FALSE),LIST!$A$78)=0,LIST!$A$79,L4101)))))</f>
        <v/>
      </c>
      <c r="I4101" s="42" t="str">
        <f>IF(B4101="","",IF(L4101=LIST!$A$75,"",IF(K4101=LIST!$A$76,LIST!$A$76,IF(L4101=LIST!$A$77,"",IF(L4101=LIST!$A$78,"",IF(L4101=LIST!$A$80,"",IF(L4101=LIST!$A$72,"",IF(L4101=LIST!$A$73,"",IF(L4101=LIST!$A$81,"",IF(L4101=LIST!$A$82,"",IF(L4101=LIST!$A$79,"",IF(K4101=LIST!$A$75,LIST!$A$75,ROUND(J4101*L4101,2)))))))))))))</f>
        <v/>
      </c>
      <c r="J4101" s="43">
        <f>IF(D4101="",0,IF(K4101=LIST!$A$75,0,IF(K4101=LIST!$A$76,0,IF(K4101=LIST!$A$77,0,IF(K4101=LIST!$A$78,0,(MIN(D4101,8)-K4101))))))</f>
        <v>0</v>
      </c>
      <c r="K4101" s="185" t="str">
        <f>IF(D4101="","",IF('CLAIM FORM'!$M$7="",0,IF(L4101=LIST!$A$78,0,IF('CLAIM FORM'!$M$7="R&amp;D",0,IF(E4101="",LIST!$A$75,IF(F4101=LIST!$F$30,0,IFERROR(((VLOOKUP(E4101,'TRAINING CODE'!B:D,3,FALSE)*MIN(D4101,8))),LIST!$A$76)))))))</f>
        <v/>
      </c>
      <c r="L4101" s="183" t="str">
        <f>IF(B4101="","",IF('CLAIM FORM'!$M$7="",LIST!$A$77,IFERROR(VLOOKUP(B4101,'PHR (Project Hourly Rate)'!B:G,6,FALSE),LIST!$A$78)))</f>
        <v/>
      </c>
    </row>
    <row r="4102" spans="1:12" ht="36" customHeight="1">
      <c r="A4102" s="184">
        <v>4100</v>
      </c>
      <c r="B4102" s="46"/>
      <c r="C4102" s="47"/>
      <c r="D4102" s="48"/>
      <c r="E4102" s="49"/>
      <c r="F4102" s="49"/>
      <c r="G4102" s="41" t="str">
        <f>IF(C4102="","",VLOOKUP(WEEKDAY(C4102),LIST!$A$15:$B$21,2,FALSE))</f>
        <v/>
      </c>
      <c r="H4102" s="42" t="str">
        <f>IF(B4102="","",IF(L4102=LIST!$A$80,LIST!$A$78,IF(L4102=LIST!$A$81,LIST!$A$78,IF(L4102=LIST!$A$82,LIST!$A$78,IF(IFERROR(VLOOKUP(B4102,'PHR (Project Hourly Rate)'!B:G,6,FALSE),LIST!$A$78)=0,LIST!$A$79,L4102)))))</f>
        <v/>
      </c>
      <c r="I4102" s="42" t="str">
        <f>IF(B4102="","",IF(L4102=LIST!$A$75,"",IF(K4102=LIST!$A$76,LIST!$A$76,IF(L4102=LIST!$A$77,"",IF(L4102=LIST!$A$78,"",IF(L4102=LIST!$A$80,"",IF(L4102=LIST!$A$72,"",IF(L4102=LIST!$A$73,"",IF(L4102=LIST!$A$81,"",IF(L4102=LIST!$A$82,"",IF(L4102=LIST!$A$79,"",IF(K4102=LIST!$A$75,LIST!$A$75,ROUND(J4102*L4102,2)))))))))))))</f>
        <v/>
      </c>
      <c r="J4102" s="43">
        <f>IF(D4102="",0,IF(K4102=LIST!$A$75,0,IF(K4102=LIST!$A$76,0,IF(K4102=LIST!$A$77,0,IF(K4102=LIST!$A$78,0,(MIN(D4102,8)-K4102))))))</f>
        <v>0</v>
      </c>
      <c r="K4102" s="185" t="str">
        <f>IF(D4102="","",IF('CLAIM FORM'!$M$7="",0,IF(L4102=LIST!$A$78,0,IF('CLAIM FORM'!$M$7="R&amp;D",0,IF(E4102="",LIST!$A$75,IF(F4102=LIST!$F$30,0,IFERROR(((VLOOKUP(E4102,'TRAINING CODE'!B:D,3,FALSE)*MIN(D4102,8))),LIST!$A$76)))))))</f>
        <v/>
      </c>
      <c r="L4102" s="183" t="str">
        <f>IF(B4102="","",IF('CLAIM FORM'!$M$7="",LIST!$A$77,IFERROR(VLOOKUP(B4102,'PHR (Project Hourly Rate)'!B:G,6,FALSE),LIST!$A$78)))</f>
        <v/>
      </c>
    </row>
    <row r="4103" spans="1:12" ht="36" customHeight="1">
      <c r="A4103" s="184">
        <v>4101</v>
      </c>
      <c r="B4103" s="46"/>
      <c r="C4103" s="47"/>
      <c r="D4103" s="48"/>
      <c r="E4103" s="49"/>
      <c r="F4103" s="49"/>
      <c r="G4103" s="41" t="str">
        <f>IF(C4103="","",VLOOKUP(WEEKDAY(C4103),LIST!$A$15:$B$21,2,FALSE))</f>
        <v/>
      </c>
      <c r="H4103" s="42" t="str">
        <f>IF(B4103="","",IF(L4103=LIST!$A$80,LIST!$A$78,IF(L4103=LIST!$A$81,LIST!$A$78,IF(L4103=LIST!$A$82,LIST!$A$78,IF(IFERROR(VLOOKUP(B4103,'PHR (Project Hourly Rate)'!B:G,6,FALSE),LIST!$A$78)=0,LIST!$A$79,L4103)))))</f>
        <v/>
      </c>
      <c r="I4103" s="42" t="str">
        <f>IF(B4103="","",IF(L4103=LIST!$A$75,"",IF(K4103=LIST!$A$76,LIST!$A$76,IF(L4103=LIST!$A$77,"",IF(L4103=LIST!$A$78,"",IF(L4103=LIST!$A$80,"",IF(L4103=LIST!$A$72,"",IF(L4103=LIST!$A$73,"",IF(L4103=LIST!$A$81,"",IF(L4103=LIST!$A$82,"",IF(L4103=LIST!$A$79,"",IF(K4103=LIST!$A$75,LIST!$A$75,ROUND(J4103*L4103,2)))))))))))))</f>
        <v/>
      </c>
      <c r="J4103" s="43">
        <f>IF(D4103="",0,IF(K4103=LIST!$A$75,0,IF(K4103=LIST!$A$76,0,IF(K4103=LIST!$A$77,0,IF(K4103=LIST!$A$78,0,(MIN(D4103,8)-K4103))))))</f>
        <v>0</v>
      </c>
      <c r="K4103" s="185" t="str">
        <f>IF(D4103="","",IF('CLAIM FORM'!$M$7="",0,IF(L4103=LIST!$A$78,0,IF('CLAIM FORM'!$M$7="R&amp;D",0,IF(E4103="",LIST!$A$75,IF(F4103=LIST!$F$30,0,IFERROR(((VLOOKUP(E4103,'TRAINING CODE'!B:D,3,FALSE)*MIN(D4103,8))),LIST!$A$76)))))))</f>
        <v/>
      </c>
      <c r="L4103" s="183" t="str">
        <f>IF(B4103="","",IF('CLAIM FORM'!$M$7="",LIST!$A$77,IFERROR(VLOOKUP(B4103,'PHR (Project Hourly Rate)'!B:G,6,FALSE),LIST!$A$78)))</f>
        <v/>
      </c>
    </row>
    <row r="4104" spans="1:12" ht="36" customHeight="1">
      <c r="A4104" s="184">
        <v>4102</v>
      </c>
      <c r="B4104" s="46"/>
      <c r="C4104" s="47"/>
      <c r="D4104" s="48"/>
      <c r="E4104" s="49"/>
      <c r="F4104" s="49"/>
      <c r="G4104" s="41" t="str">
        <f>IF(C4104="","",VLOOKUP(WEEKDAY(C4104),LIST!$A$15:$B$21,2,FALSE))</f>
        <v/>
      </c>
      <c r="H4104" s="42" t="str">
        <f>IF(B4104="","",IF(L4104=LIST!$A$80,LIST!$A$78,IF(L4104=LIST!$A$81,LIST!$A$78,IF(L4104=LIST!$A$82,LIST!$A$78,IF(IFERROR(VLOOKUP(B4104,'PHR (Project Hourly Rate)'!B:G,6,FALSE),LIST!$A$78)=0,LIST!$A$79,L4104)))))</f>
        <v/>
      </c>
      <c r="I4104" s="42" t="str">
        <f>IF(B4104="","",IF(L4104=LIST!$A$75,"",IF(K4104=LIST!$A$76,LIST!$A$76,IF(L4104=LIST!$A$77,"",IF(L4104=LIST!$A$78,"",IF(L4104=LIST!$A$80,"",IF(L4104=LIST!$A$72,"",IF(L4104=LIST!$A$73,"",IF(L4104=LIST!$A$81,"",IF(L4104=LIST!$A$82,"",IF(L4104=LIST!$A$79,"",IF(K4104=LIST!$A$75,LIST!$A$75,ROUND(J4104*L4104,2)))))))))))))</f>
        <v/>
      </c>
      <c r="J4104" s="43">
        <f>IF(D4104="",0,IF(K4104=LIST!$A$75,0,IF(K4104=LIST!$A$76,0,IF(K4104=LIST!$A$77,0,IF(K4104=LIST!$A$78,0,(MIN(D4104,8)-K4104))))))</f>
        <v>0</v>
      </c>
      <c r="K4104" s="185" t="str">
        <f>IF(D4104="","",IF('CLAIM FORM'!$M$7="",0,IF(L4104=LIST!$A$78,0,IF('CLAIM FORM'!$M$7="R&amp;D",0,IF(E4104="",LIST!$A$75,IF(F4104=LIST!$F$30,0,IFERROR(((VLOOKUP(E4104,'TRAINING CODE'!B:D,3,FALSE)*MIN(D4104,8))),LIST!$A$76)))))))</f>
        <v/>
      </c>
      <c r="L4104" s="183" t="str">
        <f>IF(B4104="","",IF('CLAIM FORM'!$M$7="",LIST!$A$77,IFERROR(VLOOKUP(B4104,'PHR (Project Hourly Rate)'!B:G,6,FALSE),LIST!$A$78)))</f>
        <v/>
      </c>
    </row>
    <row r="4105" spans="1:12" ht="36" customHeight="1">
      <c r="A4105" s="184">
        <v>4103</v>
      </c>
      <c r="B4105" s="46"/>
      <c r="C4105" s="47"/>
      <c r="D4105" s="48"/>
      <c r="E4105" s="49"/>
      <c r="F4105" s="49"/>
      <c r="G4105" s="41" t="str">
        <f>IF(C4105="","",VLOOKUP(WEEKDAY(C4105),LIST!$A$15:$B$21,2,FALSE))</f>
        <v/>
      </c>
      <c r="H4105" s="42" t="str">
        <f>IF(B4105="","",IF(L4105=LIST!$A$80,LIST!$A$78,IF(L4105=LIST!$A$81,LIST!$A$78,IF(L4105=LIST!$A$82,LIST!$A$78,IF(IFERROR(VLOOKUP(B4105,'PHR (Project Hourly Rate)'!B:G,6,FALSE),LIST!$A$78)=0,LIST!$A$79,L4105)))))</f>
        <v/>
      </c>
      <c r="I4105" s="42" t="str">
        <f>IF(B4105="","",IF(L4105=LIST!$A$75,"",IF(K4105=LIST!$A$76,LIST!$A$76,IF(L4105=LIST!$A$77,"",IF(L4105=LIST!$A$78,"",IF(L4105=LIST!$A$80,"",IF(L4105=LIST!$A$72,"",IF(L4105=LIST!$A$73,"",IF(L4105=LIST!$A$81,"",IF(L4105=LIST!$A$82,"",IF(L4105=LIST!$A$79,"",IF(K4105=LIST!$A$75,LIST!$A$75,ROUND(J4105*L4105,2)))))))))))))</f>
        <v/>
      </c>
      <c r="J4105" s="43">
        <f>IF(D4105="",0,IF(K4105=LIST!$A$75,0,IF(K4105=LIST!$A$76,0,IF(K4105=LIST!$A$77,0,IF(K4105=LIST!$A$78,0,(MIN(D4105,8)-K4105))))))</f>
        <v>0</v>
      </c>
      <c r="K4105" s="185" t="str">
        <f>IF(D4105="","",IF('CLAIM FORM'!$M$7="",0,IF(L4105=LIST!$A$78,0,IF('CLAIM FORM'!$M$7="R&amp;D",0,IF(E4105="",LIST!$A$75,IF(F4105=LIST!$F$30,0,IFERROR(((VLOOKUP(E4105,'TRAINING CODE'!B:D,3,FALSE)*MIN(D4105,8))),LIST!$A$76)))))))</f>
        <v/>
      </c>
      <c r="L4105" s="183" t="str">
        <f>IF(B4105="","",IF('CLAIM FORM'!$M$7="",LIST!$A$77,IFERROR(VLOOKUP(B4105,'PHR (Project Hourly Rate)'!B:G,6,FALSE),LIST!$A$78)))</f>
        <v/>
      </c>
    </row>
    <row r="4106" spans="1:12" ht="36" customHeight="1">
      <c r="A4106" s="184">
        <v>4104</v>
      </c>
      <c r="B4106" s="46"/>
      <c r="C4106" s="47"/>
      <c r="D4106" s="48"/>
      <c r="E4106" s="49"/>
      <c r="F4106" s="49"/>
      <c r="G4106" s="41" t="str">
        <f>IF(C4106="","",VLOOKUP(WEEKDAY(C4106),LIST!$A$15:$B$21,2,FALSE))</f>
        <v/>
      </c>
      <c r="H4106" s="42" t="str">
        <f>IF(B4106="","",IF(L4106=LIST!$A$80,LIST!$A$78,IF(L4106=LIST!$A$81,LIST!$A$78,IF(L4106=LIST!$A$82,LIST!$A$78,IF(IFERROR(VLOOKUP(B4106,'PHR (Project Hourly Rate)'!B:G,6,FALSE),LIST!$A$78)=0,LIST!$A$79,L4106)))))</f>
        <v/>
      </c>
      <c r="I4106" s="42" t="str">
        <f>IF(B4106="","",IF(L4106=LIST!$A$75,"",IF(K4106=LIST!$A$76,LIST!$A$76,IF(L4106=LIST!$A$77,"",IF(L4106=LIST!$A$78,"",IF(L4106=LIST!$A$80,"",IF(L4106=LIST!$A$72,"",IF(L4106=LIST!$A$73,"",IF(L4106=LIST!$A$81,"",IF(L4106=LIST!$A$82,"",IF(L4106=LIST!$A$79,"",IF(K4106=LIST!$A$75,LIST!$A$75,ROUND(J4106*L4106,2)))))))))))))</f>
        <v/>
      </c>
      <c r="J4106" s="43">
        <f>IF(D4106="",0,IF(K4106=LIST!$A$75,0,IF(K4106=LIST!$A$76,0,IF(K4106=LIST!$A$77,0,IF(K4106=LIST!$A$78,0,(MIN(D4106,8)-K4106))))))</f>
        <v>0</v>
      </c>
      <c r="K4106" s="185" t="str">
        <f>IF(D4106="","",IF('CLAIM FORM'!$M$7="",0,IF(L4106=LIST!$A$78,0,IF('CLAIM FORM'!$M$7="R&amp;D",0,IF(E4106="",LIST!$A$75,IF(F4106=LIST!$F$30,0,IFERROR(((VLOOKUP(E4106,'TRAINING CODE'!B:D,3,FALSE)*MIN(D4106,8))),LIST!$A$76)))))))</f>
        <v/>
      </c>
      <c r="L4106" s="183" t="str">
        <f>IF(B4106="","",IF('CLAIM FORM'!$M$7="",LIST!$A$77,IFERROR(VLOOKUP(B4106,'PHR (Project Hourly Rate)'!B:G,6,FALSE),LIST!$A$78)))</f>
        <v/>
      </c>
    </row>
    <row r="4107" spans="1:12" ht="36" customHeight="1">
      <c r="A4107" s="184">
        <v>4105</v>
      </c>
      <c r="B4107" s="46"/>
      <c r="C4107" s="47"/>
      <c r="D4107" s="48"/>
      <c r="E4107" s="49"/>
      <c r="F4107" s="49"/>
      <c r="G4107" s="41" t="str">
        <f>IF(C4107="","",VLOOKUP(WEEKDAY(C4107),LIST!$A$15:$B$21,2,FALSE))</f>
        <v/>
      </c>
      <c r="H4107" s="42" t="str">
        <f>IF(B4107="","",IF(L4107=LIST!$A$80,LIST!$A$78,IF(L4107=LIST!$A$81,LIST!$A$78,IF(L4107=LIST!$A$82,LIST!$A$78,IF(IFERROR(VLOOKUP(B4107,'PHR (Project Hourly Rate)'!B:G,6,FALSE),LIST!$A$78)=0,LIST!$A$79,L4107)))))</f>
        <v/>
      </c>
      <c r="I4107" s="42" t="str">
        <f>IF(B4107="","",IF(L4107=LIST!$A$75,"",IF(K4107=LIST!$A$76,LIST!$A$76,IF(L4107=LIST!$A$77,"",IF(L4107=LIST!$A$78,"",IF(L4107=LIST!$A$80,"",IF(L4107=LIST!$A$72,"",IF(L4107=LIST!$A$73,"",IF(L4107=LIST!$A$81,"",IF(L4107=LIST!$A$82,"",IF(L4107=LIST!$A$79,"",IF(K4107=LIST!$A$75,LIST!$A$75,ROUND(J4107*L4107,2)))))))))))))</f>
        <v/>
      </c>
      <c r="J4107" s="43">
        <f>IF(D4107="",0,IF(K4107=LIST!$A$75,0,IF(K4107=LIST!$A$76,0,IF(K4107=LIST!$A$77,0,IF(K4107=LIST!$A$78,0,(MIN(D4107,8)-K4107))))))</f>
        <v>0</v>
      </c>
      <c r="K4107" s="185" t="str">
        <f>IF(D4107="","",IF('CLAIM FORM'!$M$7="",0,IF(L4107=LIST!$A$78,0,IF('CLAIM FORM'!$M$7="R&amp;D",0,IF(E4107="",LIST!$A$75,IF(F4107=LIST!$F$30,0,IFERROR(((VLOOKUP(E4107,'TRAINING CODE'!B:D,3,FALSE)*MIN(D4107,8))),LIST!$A$76)))))))</f>
        <v/>
      </c>
      <c r="L4107" s="183" t="str">
        <f>IF(B4107="","",IF('CLAIM FORM'!$M$7="",LIST!$A$77,IFERROR(VLOOKUP(B4107,'PHR (Project Hourly Rate)'!B:G,6,FALSE),LIST!$A$78)))</f>
        <v/>
      </c>
    </row>
    <row r="4108" spans="1:12" ht="36" customHeight="1">
      <c r="A4108" s="184">
        <v>4106</v>
      </c>
      <c r="B4108" s="46"/>
      <c r="C4108" s="47"/>
      <c r="D4108" s="48"/>
      <c r="E4108" s="49"/>
      <c r="F4108" s="49"/>
      <c r="G4108" s="41" t="str">
        <f>IF(C4108="","",VLOOKUP(WEEKDAY(C4108),LIST!$A$15:$B$21,2,FALSE))</f>
        <v/>
      </c>
      <c r="H4108" s="42" t="str">
        <f>IF(B4108="","",IF(L4108=LIST!$A$80,LIST!$A$78,IF(L4108=LIST!$A$81,LIST!$A$78,IF(L4108=LIST!$A$82,LIST!$A$78,IF(IFERROR(VLOOKUP(B4108,'PHR (Project Hourly Rate)'!B:G,6,FALSE),LIST!$A$78)=0,LIST!$A$79,L4108)))))</f>
        <v/>
      </c>
      <c r="I4108" s="42" t="str">
        <f>IF(B4108="","",IF(L4108=LIST!$A$75,"",IF(K4108=LIST!$A$76,LIST!$A$76,IF(L4108=LIST!$A$77,"",IF(L4108=LIST!$A$78,"",IF(L4108=LIST!$A$80,"",IF(L4108=LIST!$A$72,"",IF(L4108=LIST!$A$73,"",IF(L4108=LIST!$A$81,"",IF(L4108=LIST!$A$82,"",IF(L4108=LIST!$A$79,"",IF(K4108=LIST!$A$75,LIST!$A$75,ROUND(J4108*L4108,2)))))))))))))</f>
        <v/>
      </c>
      <c r="J4108" s="43">
        <f>IF(D4108="",0,IF(K4108=LIST!$A$75,0,IF(K4108=LIST!$A$76,0,IF(K4108=LIST!$A$77,0,IF(K4108=LIST!$A$78,0,(MIN(D4108,8)-K4108))))))</f>
        <v>0</v>
      </c>
      <c r="K4108" s="185" t="str">
        <f>IF(D4108="","",IF('CLAIM FORM'!$M$7="",0,IF(L4108=LIST!$A$78,0,IF('CLAIM FORM'!$M$7="R&amp;D",0,IF(E4108="",LIST!$A$75,IF(F4108=LIST!$F$30,0,IFERROR(((VLOOKUP(E4108,'TRAINING CODE'!B:D,3,FALSE)*MIN(D4108,8))),LIST!$A$76)))))))</f>
        <v/>
      </c>
      <c r="L4108" s="183" t="str">
        <f>IF(B4108="","",IF('CLAIM FORM'!$M$7="",LIST!$A$77,IFERROR(VLOOKUP(B4108,'PHR (Project Hourly Rate)'!B:G,6,FALSE),LIST!$A$78)))</f>
        <v/>
      </c>
    </row>
    <row r="4109" spans="1:12" ht="36" customHeight="1">
      <c r="A4109" s="184">
        <v>4107</v>
      </c>
      <c r="B4109" s="46"/>
      <c r="C4109" s="47"/>
      <c r="D4109" s="48"/>
      <c r="E4109" s="49"/>
      <c r="F4109" s="49"/>
      <c r="G4109" s="41" t="str">
        <f>IF(C4109="","",VLOOKUP(WEEKDAY(C4109),LIST!$A$15:$B$21,2,FALSE))</f>
        <v/>
      </c>
      <c r="H4109" s="42" t="str">
        <f>IF(B4109="","",IF(L4109=LIST!$A$80,LIST!$A$78,IF(L4109=LIST!$A$81,LIST!$A$78,IF(L4109=LIST!$A$82,LIST!$A$78,IF(IFERROR(VLOOKUP(B4109,'PHR (Project Hourly Rate)'!B:G,6,FALSE),LIST!$A$78)=0,LIST!$A$79,L4109)))))</f>
        <v/>
      </c>
      <c r="I4109" s="42" t="str">
        <f>IF(B4109="","",IF(L4109=LIST!$A$75,"",IF(K4109=LIST!$A$76,LIST!$A$76,IF(L4109=LIST!$A$77,"",IF(L4109=LIST!$A$78,"",IF(L4109=LIST!$A$80,"",IF(L4109=LIST!$A$72,"",IF(L4109=LIST!$A$73,"",IF(L4109=LIST!$A$81,"",IF(L4109=LIST!$A$82,"",IF(L4109=LIST!$A$79,"",IF(K4109=LIST!$A$75,LIST!$A$75,ROUND(J4109*L4109,2)))))))))))))</f>
        <v/>
      </c>
      <c r="J4109" s="43">
        <f>IF(D4109="",0,IF(K4109=LIST!$A$75,0,IF(K4109=LIST!$A$76,0,IF(K4109=LIST!$A$77,0,IF(K4109=LIST!$A$78,0,(MIN(D4109,8)-K4109))))))</f>
        <v>0</v>
      </c>
      <c r="K4109" s="185" t="str">
        <f>IF(D4109="","",IF('CLAIM FORM'!$M$7="",0,IF(L4109=LIST!$A$78,0,IF('CLAIM FORM'!$M$7="R&amp;D",0,IF(E4109="",LIST!$A$75,IF(F4109=LIST!$F$30,0,IFERROR(((VLOOKUP(E4109,'TRAINING CODE'!B:D,3,FALSE)*MIN(D4109,8))),LIST!$A$76)))))))</f>
        <v/>
      </c>
      <c r="L4109" s="183" t="str">
        <f>IF(B4109="","",IF('CLAIM FORM'!$M$7="",LIST!$A$77,IFERROR(VLOOKUP(B4109,'PHR (Project Hourly Rate)'!B:G,6,FALSE),LIST!$A$78)))</f>
        <v/>
      </c>
    </row>
    <row r="4110" spans="1:12" ht="36" customHeight="1">
      <c r="A4110" s="184">
        <v>4108</v>
      </c>
      <c r="B4110" s="46"/>
      <c r="C4110" s="47"/>
      <c r="D4110" s="48"/>
      <c r="E4110" s="49"/>
      <c r="F4110" s="49"/>
      <c r="G4110" s="41" t="str">
        <f>IF(C4110="","",VLOOKUP(WEEKDAY(C4110),LIST!$A$15:$B$21,2,FALSE))</f>
        <v/>
      </c>
      <c r="H4110" s="42" t="str">
        <f>IF(B4110="","",IF(L4110=LIST!$A$80,LIST!$A$78,IF(L4110=LIST!$A$81,LIST!$A$78,IF(L4110=LIST!$A$82,LIST!$A$78,IF(IFERROR(VLOOKUP(B4110,'PHR (Project Hourly Rate)'!B:G,6,FALSE),LIST!$A$78)=0,LIST!$A$79,L4110)))))</f>
        <v/>
      </c>
      <c r="I4110" s="42" t="str">
        <f>IF(B4110="","",IF(L4110=LIST!$A$75,"",IF(K4110=LIST!$A$76,LIST!$A$76,IF(L4110=LIST!$A$77,"",IF(L4110=LIST!$A$78,"",IF(L4110=LIST!$A$80,"",IF(L4110=LIST!$A$72,"",IF(L4110=LIST!$A$73,"",IF(L4110=LIST!$A$81,"",IF(L4110=LIST!$A$82,"",IF(L4110=LIST!$A$79,"",IF(K4110=LIST!$A$75,LIST!$A$75,ROUND(J4110*L4110,2)))))))))))))</f>
        <v/>
      </c>
      <c r="J4110" s="43">
        <f>IF(D4110="",0,IF(K4110=LIST!$A$75,0,IF(K4110=LIST!$A$76,0,IF(K4110=LIST!$A$77,0,IF(K4110=LIST!$A$78,0,(MIN(D4110,8)-K4110))))))</f>
        <v>0</v>
      </c>
      <c r="K4110" s="185" t="str">
        <f>IF(D4110="","",IF('CLAIM FORM'!$M$7="",0,IF(L4110=LIST!$A$78,0,IF('CLAIM FORM'!$M$7="R&amp;D",0,IF(E4110="",LIST!$A$75,IF(F4110=LIST!$F$30,0,IFERROR(((VLOOKUP(E4110,'TRAINING CODE'!B:D,3,FALSE)*MIN(D4110,8))),LIST!$A$76)))))))</f>
        <v/>
      </c>
      <c r="L4110" s="183" t="str">
        <f>IF(B4110="","",IF('CLAIM FORM'!$M$7="",LIST!$A$77,IFERROR(VLOOKUP(B4110,'PHR (Project Hourly Rate)'!B:G,6,FALSE),LIST!$A$78)))</f>
        <v/>
      </c>
    </row>
    <row r="4111" spans="1:12" ht="36" customHeight="1">
      <c r="A4111" s="184">
        <v>4109</v>
      </c>
      <c r="B4111" s="46"/>
      <c r="C4111" s="47"/>
      <c r="D4111" s="48"/>
      <c r="E4111" s="49"/>
      <c r="F4111" s="49"/>
      <c r="G4111" s="41" t="str">
        <f>IF(C4111="","",VLOOKUP(WEEKDAY(C4111),LIST!$A$15:$B$21,2,FALSE))</f>
        <v/>
      </c>
      <c r="H4111" s="42" t="str">
        <f>IF(B4111="","",IF(L4111=LIST!$A$80,LIST!$A$78,IF(L4111=LIST!$A$81,LIST!$A$78,IF(L4111=LIST!$A$82,LIST!$A$78,IF(IFERROR(VLOOKUP(B4111,'PHR (Project Hourly Rate)'!B:G,6,FALSE),LIST!$A$78)=0,LIST!$A$79,L4111)))))</f>
        <v/>
      </c>
      <c r="I4111" s="42" t="str">
        <f>IF(B4111="","",IF(L4111=LIST!$A$75,"",IF(K4111=LIST!$A$76,LIST!$A$76,IF(L4111=LIST!$A$77,"",IF(L4111=LIST!$A$78,"",IF(L4111=LIST!$A$80,"",IF(L4111=LIST!$A$72,"",IF(L4111=LIST!$A$73,"",IF(L4111=LIST!$A$81,"",IF(L4111=LIST!$A$82,"",IF(L4111=LIST!$A$79,"",IF(K4111=LIST!$A$75,LIST!$A$75,ROUND(J4111*L4111,2)))))))))))))</f>
        <v/>
      </c>
      <c r="J4111" s="43">
        <f>IF(D4111="",0,IF(K4111=LIST!$A$75,0,IF(K4111=LIST!$A$76,0,IF(K4111=LIST!$A$77,0,IF(K4111=LIST!$A$78,0,(MIN(D4111,8)-K4111))))))</f>
        <v>0</v>
      </c>
      <c r="K4111" s="185" t="str">
        <f>IF(D4111="","",IF('CLAIM FORM'!$M$7="",0,IF(L4111=LIST!$A$78,0,IF('CLAIM FORM'!$M$7="R&amp;D",0,IF(E4111="",LIST!$A$75,IF(F4111=LIST!$F$30,0,IFERROR(((VLOOKUP(E4111,'TRAINING CODE'!B:D,3,FALSE)*MIN(D4111,8))),LIST!$A$76)))))))</f>
        <v/>
      </c>
      <c r="L4111" s="183" t="str">
        <f>IF(B4111="","",IF('CLAIM FORM'!$M$7="",LIST!$A$77,IFERROR(VLOOKUP(B4111,'PHR (Project Hourly Rate)'!B:G,6,FALSE),LIST!$A$78)))</f>
        <v/>
      </c>
    </row>
    <row r="4112" spans="1:12" ht="36" customHeight="1">
      <c r="A4112" s="184">
        <v>4110</v>
      </c>
      <c r="B4112" s="46"/>
      <c r="C4112" s="47"/>
      <c r="D4112" s="48"/>
      <c r="E4112" s="49"/>
      <c r="F4112" s="49"/>
      <c r="G4112" s="41" t="str">
        <f>IF(C4112="","",VLOOKUP(WEEKDAY(C4112),LIST!$A$15:$B$21,2,FALSE))</f>
        <v/>
      </c>
      <c r="H4112" s="42" t="str">
        <f>IF(B4112="","",IF(L4112=LIST!$A$80,LIST!$A$78,IF(L4112=LIST!$A$81,LIST!$A$78,IF(L4112=LIST!$A$82,LIST!$A$78,IF(IFERROR(VLOOKUP(B4112,'PHR (Project Hourly Rate)'!B:G,6,FALSE),LIST!$A$78)=0,LIST!$A$79,L4112)))))</f>
        <v/>
      </c>
      <c r="I4112" s="42" t="str">
        <f>IF(B4112="","",IF(L4112=LIST!$A$75,"",IF(K4112=LIST!$A$76,LIST!$A$76,IF(L4112=LIST!$A$77,"",IF(L4112=LIST!$A$78,"",IF(L4112=LIST!$A$80,"",IF(L4112=LIST!$A$72,"",IF(L4112=LIST!$A$73,"",IF(L4112=LIST!$A$81,"",IF(L4112=LIST!$A$82,"",IF(L4112=LIST!$A$79,"",IF(K4112=LIST!$A$75,LIST!$A$75,ROUND(J4112*L4112,2)))))))))))))</f>
        <v/>
      </c>
      <c r="J4112" s="43">
        <f>IF(D4112="",0,IF(K4112=LIST!$A$75,0,IF(K4112=LIST!$A$76,0,IF(K4112=LIST!$A$77,0,IF(K4112=LIST!$A$78,0,(MIN(D4112,8)-K4112))))))</f>
        <v>0</v>
      </c>
      <c r="K4112" s="185" t="str">
        <f>IF(D4112="","",IF('CLAIM FORM'!$M$7="",0,IF(L4112=LIST!$A$78,0,IF('CLAIM FORM'!$M$7="R&amp;D",0,IF(E4112="",LIST!$A$75,IF(F4112=LIST!$F$30,0,IFERROR(((VLOOKUP(E4112,'TRAINING CODE'!B:D,3,FALSE)*MIN(D4112,8))),LIST!$A$76)))))))</f>
        <v/>
      </c>
      <c r="L4112" s="183" t="str">
        <f>IF(B4112="","",IF('CLAIM FORM'!$M$7="",LIST!$A$77,IFERROR(VLOOKUP(B4112,'PHR (Project Hourly Rate)'!B:G,6,FALSE),LIST!$A$78)))</f>
        <v/>
      </c>
    </row>
    <row r="4113" spans="1:12" ht="36" customHeight="1">
      <c r="A4113" s="184">
        <v>4111</v>
      </c>
      <c r="B4113" s="46"/>
      <c r="C4113" s="47"/>
      <c r="D4113" s="48"/>
      <c r="E4113" s="49"/>
      <c r="F4113" s="49"/>
      <c r="G4113" s="41" t="str">
        <f>IF(C4113="","",VLOOKUP(WEEKDAY(C4113),LIST!$A$15:$B$21,2,FALSE))</f>
        <v/>
      </c>
      <c r="H4113" s="42" t="str">
        <f>IF(B4113="","",IF(L4113=LIST!$A$80,LIST!$A$78,IF(L4113=LIST!$A$81,LIST!$A$78,IF(L4113=LIST!$A$82,LIST!$A$78,IF(IFERROR(VLOOKUP(B4113,'PHR (Project Hourly Rate)'!B:G,6,FALSE),LIST!$A$78)=0,LIST!$A$79,L4113)))))</f>
        <v/>
      </c>
      <c r="I4113" s="42" t="str">
        <f>IF(B4113="","",IF(L4113=LIST!$A$75,"",IF(K4113=LIST!$A$76,LIST!$A$76,IF(L4113=LIST!$A$77,"",IF(L4113=LIST!$A$78,"",IF(L4113=LIST!$A$80,"",IF(L4113=LIST!$A$72,"",IF(L4113=LIST!$A$73,"",IF(L4113=LIST!$A$81,"",IF(L4113=LIST!$A$82,"",IF(L4113=LIST!$A$79,"",IF(K4113=LIST!$A$75,LIST!$A$75,ROUND(J4113*L4113,2)))))))))))))</f>
        <v/>
      </c>
      <c r="J4113" s="43">
        <f>IF(D4113="",0,IF(K4113=LIST!$A$75,0,IF(K4113=LIST!$A$76,0,IF(K4113=LIST!$A$77,0,IF(K4113=LIST!$A$78,0,(MIN(D4113,8)-K4113))))))</f>
        <v>0</v>
      </c>
      <c r="K4113" s="185" t="str">
        <f>IF(D4113="","",IF('CLAIM FORM'!$M$7="",0,IF(L4113=LIST!$A$78,0,IF('CLAIM FORM'!$M$7="R&amp;D",0,IF(E4113="",LIST!$A$75,IF(F4113=LIST!$F$30,0,IFERROR(((VLOOKUP(E4113,'TRAINING CODE'!B:D,3,FALSE)*MIN(D4113,8))),LIST!$A$76)))))))</f>
        <v/>
      </c>
      <c r="L4113" s="183" t="str">
        <f>IF(B4113="","",IF('CLAIM FORM'!$M$7="",LIST!$A$77,IFERROR(VLOOKUP(B4113,'PHR (Project Hourly Rate)'!B:G,6,FALSE),LIST!$A$78)))</f>
        <v/>
      </c>
    </row>
    <row r="4114" spans="1:12" ht="36" customHeight="1">
      <c r="A4114" s="184">
        <v>4112</v>
      </c>
      <c r="B4114" s="46"/>
      <c r="C4114" s="47"/>
      <c r="D4114" s="48"/>
      <c r="E4114" s="49"/>
      <c r="F4114" s="49"/>
      <c r="G4114" s="41" t="str">
        <f>IF(C4114="","",VLOOKUP(WEEKDAY(C4114),LIST!$A$15:$B$21,2,FALSE))</f>
        <v/>
      </c>
      <c r="H4114" s="42" t="str">
        <f>IF(B4114="","",IF(L4114=LIST!$A$80,LIST!$A$78,IF(L4114=LIST!$A$81,LIST!$A$78,IF(L4114=LIST!$A$82,LIST!$A$78,IF(IFERROR(VLOOKUP(B4114,'PHR (Project Hourly Rate)'!B:G,6,FALSE),LIST!$A$78)=0,LIST!$A$79,L4114)))))</f>
        <v/>
      </c>
      <c r="I4114" s="42" t="str">
        <f>IF(B4114="","",IF(L4114=LIST!$A$75,"",IF(K4114=LIST!$A$76,LIST!$A$76,IF(L4114=LIST!$A$77,"",IF(L4114=LIST!$A$78,"",IF(L4114=LIST!$A$80,"",IF(L4114=LIST!$A$72,"",IF(L4114=LIST!$A$73,"",IF(L4114=LIST!$A$81,"",IF(L4114=LIST!$A$82,"",IF(L4114=LIST!$A$79,"",IF(K4114=LIST!$A$75,LIST!$A$75,ROUND(J4114*L4114,2)))))))))))))</f>
        <v/>
      </c>
      <c r="J4114" s="43">
        <f>IF(D4114="",0,IF(K4114=LIST!$A$75,0,IF(K4114=LIST!$A$76,0,IF(K4114=LIST!$A$77,0,IF(K4114=LIST!$A$78,0,(MIN(D4114,8)-K4114))))))</f>
        <v>0</v>
      </c>
      <c r="K4114" s="185" t="str">
        <f>IF(D4114="","",IF('CLAIM FORM'!$M$7="",0,IF(L4114=LIST!$A$78,0,IF('CLAIM FORM'!$M$7="R&amp;D",0,IF(E4114="",LIST!$A$75,IF(F4114=LIST!$F$30,0,IFERROR(((VLOOKUP(E4114,'TRAINING CODE'!B:D,3,FALSE)*MIN(D4114,8))),LIST!$A$76)))))))</f>
        <v/>
      </c>
      <c r="L4114" s="183" t="str">
        <f>IF(B4114="","",IF('CLAIM FORM'!$M$7="",LIST!$A$77,IFERROR(VLOOKUP(B4114,'PHR (Project Hourly Rate)'!B:G,6,FALSE),LIST!$A$78)))</f>
        <v/>
      </c>
    </row>
    <row r="4115" spans="1:12" ht="36" customHeight="1">
      <c r="A4115" s="184">
        <v>4113</v>
      </c>
      <c r="B4115" s="46"/>
      <c r="C4115" s="47"/>
      <c r="D4115" s="48"/>
      <c r="E4115" s="49"/>
      <c r="F4115" s="49"/>
      <c r="G4115" s="41" t="str">
        <f>IF(C4115="","",VLOOKUP(WEEKDAY(C4115),LIST!$A$15:$B$21,2,FALSE))</f>
        <v/>
      </c>
      <c r="H4115" s="42" t="str">
        <f>IF(B4115="","",IF(L4115=LIST!$A$80,LIST!$A$78,IF(L4115=LIST!$A$81,LIST!$A$78,IF(L4115=LIST!$A$82,LIST!$A$78,IF(IFERROR(VLOOKUP(B4115,'PHR (Project Hourly Rate)'!B:G,6,FALSE),LIST!$A$78)=0,LIST!$A$79,L4115)))))</f>
        <v/>
      </c>
      <c r="I4115" s="42" t="str">
        <f>IF(B4115="","",IF(L4115=LIST!$A$75,"",IF(K4115=LIST!$A$76,LIST!$A$76,IF(L4115=LIST!$A$77,"",IF(L4115=LIST!$A$78,"",IF(L4115=LIST!$A$80,"",IF(L4115=LIST!$A$72,"",IF(L4115=LIST!$A$73,"",IF(L4115=LIST!$A$81,"",IF(L4115=LIST!$A$82,"",IF(L4115=LIST!$A$79,"",IF(K4115=LIST!$A$75,LIST!$A$75,ROUND(J4115*L4115,2)))))))))))))</f>
        <v/>
      </c>
      <c r="J4115" s="43">
        <f>IF(D4115="",0,IF(K4115=LIST!$A$75,0,IF(K4115=LIST!$A$76,0,IF(K4115=LIST!$A$77,0,IF(K4115=LIST!$A$78,0,(MIN(D4115,8)-K4115))))))</f>
        <v>0</v>
      </c>
      <c r="K4115" s="185" t="str">
        <f>IF(D4115="","",IF('CLAIM FORM'!$M$7="",0,IF(L4115=LIST!$A$78,0,IF('CLAIM FORM'!$M$7="R&amp;D",0,IF(E4115="",LIST!$A$75,IF(F4115=LIST!$F$30,0,IFERROR(((VLOOKUP(E4115,'TRAINING CODE'!B:D,3,FALSE)*MIN(D4115,8))),LIST!$A$76)))))))</f>
        <v/>
      </c>
      <c r="L4115" s="183" t="str">
        <f>IF(B4115="","",IF('CLAIM FORM'!$M$7="",LIST!$A$77,IFERROR(VLOOKUP(B4115,'PHR (Project Hourly Rate)'!B:G,6,FALSE),LIST!$A$78)))</f>
        <v/>
      </c>
    </row>
    <row r="4116" spans="1:12" ht="36" customHeight="1">
      <c r="A4116" s="184">
        <v>4114</v>
      </c>
      <c r="B4116" s="46"/>
      <c r="C4116" s="47"/>
      <c r="D4116" s="48"/>
      <c r="E4116" s="49"/>
      <c r="F4116" s="49"/>
      <c r="G4116" s="41" t="str">
        <f>IF(C4116="","",VLOOKUP(WEEKDAY(C4116),LIST!$A$15:$B$21,2,FALSE))</f>
        <v/>
      </c>
      <c r="H4116" s="42" t="str">
        <f>IF(B4116="","",IF(L4116=LIST!$A$80,LIST!$A$78,IF(L4116=LIST!$A$81,LIST!$A$78,IF(L4116=LIST!$A$82,LIST!$A$78,IF(IFERROR(VLOOKUP(B4116,'PHR (Project Hourly Rate)'!B:G,6,FALSE),LIST!$A$78)=0,LIST!$A$79,L4116)))))</f>
        <v/>
      </c>
      <c r="I4116" s="42" t="str">
        <f>IF(B4116="","",IF(L4116=LIST!$A$75,"",IF(K4116=LIST!$A$76,LIST!$A$76,IF(L4116=LIST!$A$77,"",IF(L4116=LIST!$A$78,"",IF(L4116=LIST!$A$80,"",IF(L4116=LIST!$A$72,"",IF(L4116=LIST!$A$73,"",IF(L4116=LIST!$A$81,"",IF(L4116=LIST!$A$82,"",IF(L4116=LIST!$A$79,"",IF(K4116=LIST!$A$75,LIST!$A$75,ROUND(J4116*L4116,2)))))))))))))</f>
        <v/>
      </c>
      <c r="J4116" s="43">
        <f>IF(D4116="",0,IF(K4116=LIST!$A$75,0,IF(K4116=LIST!$A$76,0,IF(K4116=LIST!$A$77,0,IF(K4116=LIST!$A$78,0,(MIN(D4116,8)-K4116))))))</f>
        <v>0</v>
      </c>
      <c r="K4116" s="185" t="str">
        <f>IF(D4116="","",IF('CLAIM FORM'!$M$7="",0,IF(L4116=LIST!$A$78,0,IF('CLAIM FORM'!$M$7="R&amp;D",0,IF(E4116="",LIST!$A$75,IF(F4116=LIST!$F$30,0,IFERROR(((VLOOKUP(E4116,'TRAINING CODE'!B:D,3,FALSE)*MIN(D4116,8))),LIST!$A$76)))))))</f>
        <v/>
      </c>
      <c r="L4116" s="183" t="str">
        <f>IF(B4116="","",IF('CLAIM FORM'!$M$7="",LIST!$A$77,IFERROR(VLOOKUP(B4116,'PHR (Project Hourly Rate)'!B:G,6,FALSE),LIST!$A$78)))</f>
        <v/>
      </c>
    </row>
    <row r="4117" spans="1:12" ht="36" customHeight="1">
      <c r="A4117" s="184">
        <v>4115</v>
      </c>
      <c r="B4117" s="46"/>
      <c r="C4117" s="47"/>
      <c r="D4117" s="48"/>
      <c r="E4117" s="49"/>
      <c r="F4117" s="49"/>
      <c r="G4117" s="41" t="str">
        <f>IF(C4117="","",VLOOKUP(WEEKDAY(C4117),LIST!$A$15:$B$21,2,FALSE))</f>
        <v/>
      </c>
      <c r="H4117" s="42" t="str">
        <f>IF(B4117="","",IF(L4117=LIST!$A$80,LIST!$A$78,IF(L4117=LIST!$A$81,LIST!$A$78,IF(L4117=LIST!$A$82,LIST!$A$78,IF(IFERROR(VLOOKUP(B4117,'PHR (Project Hourly Rate)'!B:G,6,FALSE),LIST!$A$78)=0,LIST!$A$79,L4117)))))</f>
        <v/>
      </c>
      <c r="I4117" s="42" t="str">
        <f>IF(B4117="","",IF(L4117=LIST!$A$75,"",IF(K4117=LIST!$A$76,LIST!$A$76,IF(L4117=LIST!$A$77,"",IF(L4117=LIST!$A$78,"",IF(L4117=LIST!$A$80,"",IF(L4117=LIST!$A$72,"",IF(L4117=LIST!$A$73,"",IF(L4117=LIST!$A$81,"",IF(L4117=LIST!$A$82,"",IF(L4117=LIST!$A$79,"",IF(K4117=LIST!$A$75,LIST!$A$75,ROUND(J4117*L4117,2)))))))))))))</f>
        <v/>
      </c>
      <c r="J4117" s="43">
        <f>IF(D4117="",0,IF(K4117=LIST!$A$75,0,IF(K4117=LIST!$A$76,0,IF(K4117=LIST!$A$77,0,IF(K4117=LIST!$A$78,0,(MIN(D4117,8)-K4117))))))</f>
        <v>0</v>
      </c>
      <c r="K4117" s="185" t="str">
        <f>IF(D4117="","",IF('CLAIM FORM'!$M$7="",0,IF(L4117=LIST!$A$78,0,IF('CLAIM FORM'!$M$7="R&amp;D",0,IF(E4117="",LIST!$A$75,IF(F4117=LIST!$F$30,0,IFERROR(((VLOOKUP(E4117,'TRAINING CODE'!B:D,3,FALSE)*MIN(D4117,8))),LIST!$A$76)))))))</f>
        <v/>
      </c>
      <c r="L4117" s="183" t="str">
        <f>IF(B4117="","",IF('CLAIM FORM'!$M$7="",LIST!$A$77,IFERROR(VLOOKUP(B4117,'PHR (Project Hourly Rate)'!B:G,6,FALSE),LIST!$A$78)))</f>
        <v/>
      </c>
    </row>
    <row r="4118" spans="1:12" ht="36" customHeight="1">
      <c r="A4118" s="184">
        <v>4116</v>
      </c>
      <c r="B4118" s="46"/>
      <c r="C4118" s="47"/>
      <c r="D4118" s="48"/>
      <c r="E4118" s="49"/>
      <c r="F4118" s="49"/>
      <c r="G4118" s="41" t="str">
        <f>IF(C4118="","",VLOOKUP(WEEKDAY(C4118),LIST!$A$15:$B$21,2,FALSE))</f>
        <v/>
      </c>
      <c r="H4118" s="42" t="str">
        <f>IF(B4118="","",IF(L4118=LIST!$A$80,LIST!$A$78,IF(L4118=LIST!$A$81,LIST!$A$78,IF(L4118=LIST!$A$82,LIST!$A$78,IF(IFERROR(VLOOKUP(B4118,'PHR (Project Hourly Rate)'!B:G,6,FALSE),LIST!$A$78)=0,LIST!$A$79,L4118)))))</f>
        <v/>
      </c>
      <c r="I4118" s="42" t="str">
        <f>IF(B4118="","",IF(L4118=LIST!$A$75,"",IF(K4118=LIST!$A$76,LIST!$A$76,IF(L4118=LIST!$A$77,"",IF(L4118=LIST!$A$78,"",IF(L4118=LIST!$A$80,"",IF(L4118=LIST!$A$72,"",IF(L4118=LIST!$A$73,"",IF(L4118=LIST!$A$81,"",IF(L4118=LIST!$A$82,"",IF(L4118=LIST!$A$79,"",IF(K4118=LIST!$A$75,LIST!$A$75,ROUND(J4118*L4118,2)))))))))))))</f>
        <v/>
      </c>
      <c r="J4118" s="43">
        <f>IF(D4118="",0,IF(K4118=LIST!$A$75,0,IF(K4118=LIST!$A$76,0,IF(K4118=LIST!$A$77,0,IF(K4118=LIST!$A$78,0,(MIN(D4118,8)-K4118))))))</f>
        <v>0</v>
      </c>
      <c r="K4118" s="185" t="str">
        <f>IF(D4118="","",IF('CLAIM FORM'!$M$7="",0,IF(L4118=LIST!$A$78,0,IF('CLAIM FORM'!$M$7="R&amp;D",0,IF(E4118="",LIST!$A$75,IF(F4118=LIST!$F$30,0,IFERROR(((VLOOKUP(E4118,'TRAINING CODE'!B:D,3,FALSE)*MIN(D4118,8))),LIST!$A$76)))))))</f>
        <v/>
      </c>
      <c r="L4118" s="183" t="str">
        <f>IF(B4118="","",IF('CLAIM FORM'!$M$7="",LIST!$A$77,IFERROR(VLOOKUP(B4118,'PHR (Project Hourly Rate)'!B:G,6,FALSE),LIST!$A$78)))</f>
        <v/>
      </c>
    </row>
    <row r="4119" spans="1:12" ht="36" customHeight="1">
      <c r="A4119" s="184">
        <v>4117</v>
      </c>
      <c r="B4119" s="46"/>
      <c r="C4119" s="47"/>
      <c r="D4119" s="48"/>
      <c r="E4119" s="49"/>
      <c r="F4119" s="49"/>
      <c r="G4119" s="41" t="str">
        <f>IF(C4119="","",VLOOKUP(WEEKDAY(C4119),LIST!$A$15:$B$21,2,FALSE))</f>
        <v/>
      </c>
      <c r="H4119" s="42" t="str">
        <f>IF(B4119="","",IF(L4119=LIST!$A$80,LIST!$A$78,IF(L4119=LIST!$A$81,LIST!$A$78,IF(L4119=LIST!$A$82,LIST!$A$78,IF(IFERROR(VLOOKUP(B4119,'PHR (Project Hourly Rate)'!B:G,6,FALSE),LIST!$A$78)=0,LIST!$A$79,L4119)))))</f>
        <v/>
      </c>
      <c r="I4119" s="42" t="str">
        <f>IF(B4119="","",IF(L4119=LIST!$A$75,"",IF(K4119=LIST!$A$76,LIST!$A$76,IF(L4119=LIST!$A$77,"",IF(L4119=LIST!$A$78,"",IF(L4119=LIST!$A$80,"",IF(L4119=LIST!$A$72,"",IF(L4119=LIST!$A$73,"",IF(L4119=LIST!$A$81,"",IF(L4119=LIST!$A$82,"",IF(L4119=LIST!$A$79,"",IF(K4119=LIST!$A$75,LIST!$A$75,ROUND(J4119*L4119,2)))))))))))))</f>
        <v/>
      </c>
      <c r="J4119" s="43">
        <f>IF(D4119="",0,IF(K4119=LIST!$A$75,0,IF(K4119=LIST!$A$76,0,IF(K4119=LIST!$A$77,0,IF(K4119=LIST!$A$78,0,(MIN(D4119,8)-K4119))))))</f>
        <v>0</v>
      </c>
      <c r="K4119" s="185" t="str">
        <f>IF(D4119="","",IF('CLAIM FORM'!$M$7="",0,IF(L4119=LIST!$A$78,0,IF('CLAIM FORM'!$M$7="R&amp;D",0,IF(E4119="",LIST!$A$75,IF(F4119=LIST!$F$30,0,IFERROR(((VLOOKUP(E4119,'TRAINING CODE'!B:D,3,FALSE)*MIN(D4119,8))),LIST!$A$76)))))))</f>
        <v/>
      </c>
      <c r="L4119" s="183" t="str">
        <f>IF(B4119="","",IF('CLAIM FORM'!$M$7="",LIST!$A$77,IFERROR(VLOOKUP(B4119,'PHR (Project Hourly Rate)'!B:G,6,FALSE),LIST!$A$78)))</f>
        <v/>
      </c>
    </row>
    <row r="4120" spans="1:12" ht="36" customHeight="1">
      <c r="A4120" s="184">
        <v>4118</v>
      </c>
      <c r="B4120" s="46"/>
      <c r="C4120" s="47"/>
      <c r="D4120" s="48"/>
      <c r="E4120" s="49"/>
      <c r="F4120" s="49"/>
      <c r="G4120" s="41" t="str">
        <f>IF(C4120="","",VLOOKUP(WEEKDAY(C4120),LIST!$A$15:$B$21,2,FALSE))</f>
        <v/>
      </c>
      <c r="H4120" s="42" t="str">
        <f>IF(B4120="","",IF(L4120=LIST!$A$80,LIST!$A$78,IF(L4120=LIST!$A$81,LIST!$A$78,IF(L4120=LIST!$A$82,LIST!$A$78,IF(IFERROR(VLOOKUP(B4120,'PHR (Project Hourly Rate)'!B:G,6,FALSE),LIST!$A$78)=0,LIST!$A$79,L4120)))))</f>
        <v/>
      </c>
      <c r="I4120" s="42" t="str">
        <f>IF(B4120="","",IF(L4120=LIST!$A$75,"",IF(K4120=LIST!$A$76,LIST!$A$76,IF(L4120=LIST!$A$77,"",IF(L4120=LIST!$A$78,"",IF(L4120=LIST!$A$80,"",IF(L4120=LIST!$A$72,"",IF(L4120=LIST!$A$73,"",IF(L4120=LIST!$A$81,"",IF(L4120=LIST!$A$82,"",IF(L4120=LIST!$A$79,"",IF(K4120=LIST!$A$75,LIST!$A$75,ROUND(J4120*L4120,2)))))))))))))</f>
        <v/>
      </c>
      <c r="J4120" s="43">
        <f>IF(D4120="",0,IF(K4120=LIST!$A$75,0,IF(K4120=LIST!$A$76,0,IF(K4120=LIST!$A$77,0,IF(K4120=LIST!$A$78,0,(MIN(D4120,8)-K4120))))))</f>
        <v>0</v>
      </c>
      <c r="K4120" s="185" t="str">
        <f>IF(D4120="","",IF('CLAIM FORM'!$M$7="",0,IF(L4120=LIST!$A$78,0,IF('CLAIM FORM'!$M$7="R&amp;D",0,IF(E4120="",LIST!$A$75,IF(F4120=LIST!$F$30,0,IFERROR(((VLOOKUP(E4120,'TRAINING CODE'!B:D,3,FALSE)*MIN(D4120,8))),LIST!$A$76)))))))</f>
        <v/>
      </c>
      <c r="L4120" s="183" t="str">
        <f>IF(B4120="","",IF('CLAIM FORM'!$M$7="",LIST!$A$77,IFERROR(VLOOKUP(B4120,'PHR (Project Hourly Rate)'!B:G,6,FALSE),LIST!$A$78)))</f>
        <v/>
      </c>
    </row>
    <row r="4121" spans="1:12" ht="36" customHeight="1">
      <c r="A4121" s="184">
        <v>4119</v>
      </c>
      <c r="B4121" s="46"/>
      <c r="C4121" s="47"/>
      <c r="D4121" s="48"/>
      <c r="E4121" s="49"/>
      <c r="F4121" s="49"/>
      <c r="G4121" s="41" t="str">
        <f>IF(C4121="","",VLOOKUP(WEEKDAY(C4121),LIST!$A$15:$B$21,2,FALSE))</f>
        <v/>
      </c>
      <c r="H4121" s="42" t="str">
        <f>IF(B4121="","",IF(L4121=LIST!$A$80,LIST!$A$78,IF(L4121=LIST!$A$81,LIST!$A$78,IF(L4121=LIST!$A$82,LIST!$A$78,IF(IFERROR(VLOOKUP(B4121,'PHR (Project Hourly Rate)'!B:G,6,FALSE),LIST!$A$78)=0,LIST!$A$79,L4121)))))</f>
        <v/>
      </c>
      <c r="I4121" s="42" t="str">
        <f>IF(B4121="","",IF(L4121=LIST!$A$75,"",IF(K4121=LIST!$A$76,LIST!$A$76,IF(L4121=LIST!$A$77,"",IF(L4121=LIST!$A$78,"",IF(L4121=LIST!$A$80,"",IF(L4121=LIST!$A$72,"",IF(L4121=LIST!$A$73,"",IF(L4121=LIST!$A$81,"",IF(L4121=LIST!$A$82,"",IF(L4121=LIST!$A$79,"",IF(K4121=LIST!$A$75,LIST!$A$75,ROUND(J4121*L4121,2)))))))))))))</f>
        <v/>
      </c>
      <c r="J4121" s="43">
        <f>IF(D4121="",0,IF(K4121=LIST!$A$75,0,IF(K4121=LIST!$A$76,0,IF(K4121=LIST!$A$77,0,IF(K4121=LIST!$A$78,0,(MIN(D4121,8)-K4121))))))</f>
        <v>0</v>
      </c>
      <c r="K4121" s="185" t="str">
        <f>IF(D4121="","",IF('CLAIM FORM'!$M$7="",0,IF(L4121=LIST!$A$78,0,IF('CLAIM FORM'!$M$7="R&amp;D",0,IF(E4121="",LIST!$A$75,IF(F4121=LIST!$F$30,0,IFERROR(((VLOOKUP(E4121,'TRAINING CODE'!B:D,3,FALSE)*MIN(D4121,8))),LIST!$A$76)))))))</f>
        <v/>
      </c>
      <c r="L4121" s="183" t="str">
        <f>IF(B4121="","",IF('CLAIM FORM'!$M$7="",LIST!$A$77,IFERROR(VLOOKUP(B4121,'PHR (Project Hourly Rate)'!B:G,6,FALSE),LIST!$A$78)))</f>
        <v/>
      </c>
    </row>
    <row r="4122" spans="1:12" ht="36" customHeight="1">
      <c r="A4122" s="184">
        <v>4120</v>
      </c>
      <c r="B4122" s="46"/>
      <c r="C4122" s="47"/>
      <c r="D4122" s="48"/>
      <c r="E4122" s="49"/>
      <c r="F4122" s="49"/>
      <c r="G4122" s="41" t="str">
        <f>IF(C4122="","",VLOOKUP(WEEKDAY(C4122),LIST!$A$15:$B$21,2,FALSE))</f>
        <v/>
      </c>
      <c r="H4122" s="42" t="str">
        <f>IF(B4122="","",IF(L4122=LIST!$A$80,LIST!$A$78,IF(L4122=LIST!$A$81,LIST!$A$78,IF(L4122=LIST!$A$82,LIST!$A$78,IF(IFERROR(VLOOKUP(B4122,'PHR (Project Hourly Rate)'!B:G,6,FALSE),LIST!$A$78)=0,LIST!$A$79,L4122)))))</f>
        <v/>
      </c>
      <c r="I4122" s="42" t="str">
        <f>IF(B4122="","",IF(L4122=LIST!$A$75,"",IF(K4122=LIST!$A$76,LIST!$A$76,IF(L4122=LIST!$A$77,"",IF(L4122=LIST!$A$78,"",IF(L4122=LIST!$A$80,"",IF(L4122=LIST!$A$72,"",IF(L4122=LIST!$A$73,"",IF(L4122=LIST!$A$81,"",IF(L4122=LIST!$A$82,"",IF(L4122=LIST!$A$79,"",IF(K4122=LIST!$A$75,LIST!$A$75,ROUND(J4122*L4122,2)))))))))))))</f>
        <v/>
      </c>
      <c r="J4122" s="43">
        <f>IF(D4122="",0,IF(K4122=LIST!$A$75,0,IF(K4122=LIST!$A$76,0,IF(K4122=LIST!$A$77,0,IF(K4122=LIST!$A$78,0,(MIN(D4122,8)-K4122))))))</f>
        <v>0</v>
      </c>
      <c r="K4122" s="185" t="str">
        <f>IF(D4122="","",IF('CLAIM FORM'!$M$7="",0,IF(L4122=LIST!$A$78,0,IF('CLAIM FORM'!$M$7="R&amp;D",0,IF(E4122="",LIST!$A$75,IF(F4122=LIST!$F$30,0,IFERROR(((VLOOKUP(E4122,'TRAINING CODE'!B:D,3,FALSE)*MIN(D4122,8))),LIST!$A$76)))))))</f>
        <v/>
      </c>
      <c r="L4122" s="183" t="str">
        <f>IF(B4122="","",IF('CLAIM FORM'!$M$7="",LIST!$A$77,IFERROR(VLOOKUP(B4122,'PHR (Project Hourly Rate)'!B:G,6,FALSE),LIST!$A$78)))</f>
        <v/>
      </c>
    </row>
    <row r="4123" spans="1:12" ht="36" customHeight="1">
      <c r="A4123" s="184">
        <v>4121</v>
      </c>
      <c r="B4123" s="46"/>
      <c r="C4123" s="47"/>
      <c r="D4123" s="48"/>
      <c r="E4123" s="49"/>
      <c r="F4123" s="49"/>
      <c r="G4123" s="41" t="str">
        <f>IF(C4123="","",VLOOKUP(WEEKDAY(C4123),LIST!$A$15:$B$21,2,FALSE))</f>
        <v/>
      </c>
      <c r="H4123" s="42" t="str">
        <f>IF(B4123="","",IF(L4123=LIST!$A$80,LIST!$A$78,IF(L4123=LIST!$A$81,LIST!$A$78,IF(L4123=LIST!$A$82,LIST!$A$78,IF(IFERROR(VLOOKUP(B4123,'PHR (Project Hourly Rate)'!B:G,6,FALSE),LIST!$A$78)=0,LIST!$A$79,L4123)))))</f>
        <v/>
      </c>
      <c r="I4123" s="42" t="str">
        <f>IF(B4123="","",IF(L4123=LIST!$A$75,"",IF(K4123=LIST!$A$76,LIST!$A$76,IF(L4123=LIST!$A$77,"",IF(L4123=LIST!$A$78,"",IF(L4123=LIST!$A$80,"",IF(L4123=LIST!$A$72,"",IF(L4123=LIST!$A$73,"",IF(L4123=LIST!$A$81,"",IF(L4123=LIST!$A$82,"",IF(L4123=LIST!$A$79,"",IF(K4123=LIST!$A$75,LIST!$A$75,ROUND(J4123*L4123,2)))))))))))))</f>
        <v/>
      </c>
      <c r="J4123" s="43">
        <f>IF(D4123="",0,IF(K4123=LIST!$A$75,0,IF(K4123=LIST!$A$76,0,IF(K4123=LIST!$A$77,0,IF(K4123=LIST!$A$78,0,(MIN(D4123,8)-K4123))))))</f>
        <v>0</v>
      </c>
      <c r="K4123" s="185" t="str">
        <f>IF(D4123="","",IF('CLAIM FORM'!$M$7="",0,IF(L4123=LIST!$A$78,0,IF('CLAIM FORM'!$M$7="R&amp;D",0,IF(E4123="",LIST!$A$75,IF(F4123=LIST!$F$30,0,IFERROR(((VLOOKUP(E4123,'TRAINING CODE'!B:D,3,FALSE)*MIN(D4123,8))),LIST!$A$76)))))))</f>
        <v/>
      </c>
      <c r="L4123" s="183" t="str">
        <f>IF(B4123="","",IF('CLAIM FORM'!$M$7="",LIST!$A$77,IFERROR(VLOOKUP(B4123,'PHR (Project Hourly Rate)'!B:G,6,FALSE),LIST!$A$78)))</f>
        <v/>
      </c>
    </row>
    <row r="4124" spans="1:12" ht="36" customHeight="1">
      <c r="A4124" s="184">
        <v>4122</v>
      </c>
      <c r="B4124" s="46"/>
      <c r="C4124" s="47"/>
      <c r="D4124" s="48"/>
      <c r="E4124" s="49"/>
      <c r="F4124" s="49"/>
      <c r="G4124" s="41" t="str">
        <f>IF(C4124="","",VLOOKUP(WEEKDAY(C4124),LIST!$A$15:$B$21,2,FALSE))</f>
        <v/>
      </c>
      <c r="H4124" s="42" t="str">
        <f>IF(B4124="","",IF(L4124=LIST!$A$80,LIST!$A$78,IF(L4124=LIST!$A$81,LIST!$A$78,IF(L4124=LIST!$A$82,LIST!$A$78,IF(IFERROR(VLOOKUP(B4124,'PHR (Project Hourly Rate)'!B:G,6,FALSE),LIST!$A$78)=0,LIST!$A$79,L4124)))))</f>
        <v/>
      </c>
      <c r="I4124" s="42" t="str">
        <f>IF(B4124="","",IF(L4124=LIST!$A$75,"",IF(K4124=LIST!$A$76,LIST!$A$76,IF(L4124=LIST!$A$77,"",IF(L4124=LIST!$A$78,"",IF(L4124=LIST!$A$80,"",IF(L4124=LIST!$A$72,"",IF(L4124=LIST!$A$73,"",IF(L4124=LIST!$A$81,"",IF(L4124=LIST!$A$82,"",IF(L4124=LIST!$A$79,"",IF(K4124=LIST!$A$75,LIST!$A$75,ROUND(J4124*L4124,2)))))))))))))</f>
        <v/>
      </c>
      <c r="J4124" s="43">
        <f>IF(D4124="",0,IF(K4124=LIST!$A$75,0,IF(K4124=LIST!$A$76,0,IF(K4124=LIST!$A$77,0,IF(K4124=LIST!$A$78,0,(MIN(D4124,8)-K4124))))))</f>
        <v>0</v>
      </c>
      <c r="K4124" s="185" t="str">
        <f>IF(D4124="","",IF('CLAIM FORM'!$M$7="",0,IF(L4124=LIST!$A$78,0,IF('CLAIM FORM'!$M$7="R&amp;D",0,IF(E4124="",LIST!$A$75,IF(F4124=LIST!$F$30,0,IFERROR(((VLOOKUP(E4124,'TRAINING CODE'!B:D,3,FALSE)*MIN(D4124,8))),LIST!$A$76)))))))</f>
        <v/>
      </c>
      <c r="L4124" s="183" t="str">
        <f>IF(B4124="","",IF('CLAIM FORM'!$M$7="",LIST!$A$77,IFERROR(VLOOKUP(B4124,'PHR (Project Hourly Rate)'!B:G,6,FALSE),LIST!$A$78)))</f>
        <v/>
      </c>
    </row>
    <row r="4125" spans="1:12" ht="36" customHeight="1">
      <c r="A4125" s="184">
        <v>4123</v>
      </c>
      <c r="B4125" s="46"/>
      <c r="C4125" s="47"/>
      <c r="D4125" s="48"/>
      <c r="E4125" s="49"/>
      <c r="F4125" s="49"/>
      <c r="G4125" s="41" t="str">
        <f>IF(C4125="","",VLOOKUP(WEEKDAY(C4125),LIST!$A$15:$B$21,2,FALSE))</f>
        <v/>
      </c>
      <c r="H4125" s="42" t="str">
        <f>IF(B4125="","",IF(L4125=LIST!$A$80,LIST!$A$78,IF(L4125=LIST!$A$81,LIST!$A$78,IF(L4125=LIST!$A$82,LIST!$A$78,IF(IFERROR(VLOOKUP(B4125,'PHR (Project Hourly Rate)'!B:G,6,FALSE),LIST!$A$78)=0,LIST!$A$79,L4125)))))</f>
        <v/>
      </c>
      <c r="I4125" s="42" t="str">
        <f>IF(B4125="","",IF(L4125=LIST!$A$75,"",IF(K4125=LIST!$A$76,LIST!$A$76,IF(L4125=LIST!$A$77,"",IF(L4125=LIST!$A$78,"",IF(L4125=LIST!$A$80,"",IF(L4125=LIST!$A$72,"",IF(L4125=LIST!$A$73,"",IF(L4125=LIST!$A$81,"",IF(L4125=LIST!$A$82,"",IF(L4125=LIST!$A$79,"",IF(K4125=LIST!$A$75,LIST!$A$75,ROUND(J4125*L4125,2)))))))))))))</f>
        <v/>
      </c>
      <c r="J4125" s="43">
        <f>IF(D4125="",0,IF(K4125=LIST!$A$75,0,IF(K4125=LIST!$A$76,0,IF(K4125=LIST!$A$77,0,IF(K4125=LIST!$A$78,0,(MIN(D4125,8)-K4125))))))</f>
        <v>0</v>
      </c>
      <c r="K4125" s="185" t="str">
        <f>IF(D4125="","",IF('CLAIM FORM'!$M$7="",0,IF(L4125=LIST!$A$78,0,IF('CLAIM FORM'!$M$7="R&amp;D",0,IF(E4125="",LIST!$A$75,IF(F4125=LIST!$F$30,0,IFERROR(((VLOOKUP(E4125,'TRAINING CODE'!B:D,3,FALSE)*MIN(D4125,8))),LIST!$A$76)))))))</f>
        <v/>
      </c>
      <c r="L4125" s="183" t="str">
        <f>IF(B4125="","",IF('CLAIM FORM'!$M$7="",LIST!$A$77,IFERROR(VLOOKUP(B4125,'PHR (Project Hourly Rate)'!B:G,6,FALSE),LIST!$A$78)))</f>
        <v/>
      </c>
    </row>
    <row r="4126" spans="1:12" ht="36" customHeight="1">
      <c r="A4126" s="184">
        <v>4124</v>
      </c>
      <c r="B4126" s="46"/>
      <c r="C4126" s="47"/>
      <c r="D4126" s="48"/>
      <c r="E4126" s="49"/>
      <c r="F4126" s="49"/>
      <c r="G4126" s="41" t="str">
        <f>IF(C4126="","",VLOOKUP(WEEKDAY(C4126),LIST!$A$15:$B$21,2,FALSE))</f>
        <v/>
      </c>
      <c r="H4126" s="42" t="str">
        <f>IF(B4126="","",IF(L4126=LIST!$A$80,LIST!$A$78,IF(L4126=LIST!$A$81,LIST!$A$78,IF(L4126=LIST!$A$82,LIST!$A$78,IF(IFERROR(VLOOKUP(B4126,'PHR (Project Hourly Rate)'!B:G,6,FALSE),LIST!$A$78)=0,LIST!$A$79,L4126)))))</f>
        <v/>
      </c>
      <c r="I4126" s="42" t="str">
        <f>IF(B4126="","",IF(L4126=LIST!$A$75,"",IF(K4126=LIST!$A$76,LIST!$A$76,IF(L4126=LIST!$A$77,"",IF(L4126=LIST!$A$78,"",IF(L4126=LIST!$A$80,"",IF(L4126=LIST!$A$72,"",IF(L4126=LIST!$A$73,"",IF(L4126=LIST!$A$81,"",IF(L4126=LIST!$A$82,"",IF(L4126=LIST!$A$79,"",IF(K4126=LIST!$A$75,LIST!$A$75,ROUND(J4126*L4126,2)))))))))))))</f>
        <v/>
      </c>
      <c r="J4126" s="43">
        <f>IF(D4126="",0,IF(K4126=LIST!$A$75,0,IF(K4126=LIST!$A$76,0,IF(K4126=LIST!$A$77,0,IF(K4126=LIST!$A$78,0,(MIN(D4126,8)-K4126))))))</f>
        <v>0</v>
      </c>
      <c r="K4126" s="185" t="str">
        <f>IF(D4126="","",IF('CLAIM FORM'!$M$7="",0,IF(L4126=LIST!$A$78,0,IF('CLAIM FORM'!$M$7="R&amp;D",0,IF(E4126="",LIST!$A$75,IF(F4126=LIST!$F$30,0,IFERROR(((VLOOKUP(E4126,'TRAINING CODE'!B:D,3,FALSE)*MIN(D4126,8))),LIST!$A$76)))))))</f>
        <v/>
      </c>
      <c r="L4126" s="183" t="str">
        <f>IF(B4126="","",IF('CLAIM FORM'!$M$7="",LIST!$A$77,IFERROR(VLOOKUP(B4126,'PHR (Project Hourly Rate)'!B:G,6,FALSE),LIST!$A$78)))</f>
        <v/>
      </c>
    </row>
    <row r="4127" spans="1:12" ht="36" customHeight="1">
      <c r="A4127" s="184">
        <v>4125</v>
      </c>
      <c r="B4127" s="46"/>
      <c r="C4127" s="47"/>
      <c r="D4127" s="48"/>
      <c r="E4127" s="49"/>
      <c r="F4127" s="49"/>
      <c r="G4127" s="41" t="str">
        <f>IF(C4127="","",VLOOKUP(WEEKDAY(C4127),LIST!$A$15:$B$21,2,FALSE))</f>
        <v/>
      </c>
      <c r="H4127" s="42" t="str">
        <f>IF(B4127="","",IF(L4127=LIST!$A$80,LIST!$A$78,IF(L4127=LIST!$A$81,LIST!$A$78,IF(L4127=LIST!$A$82,LIST!$A$78,IF(IFERROR(VLOOKUP(B4127,'PHR (Project Hourly Rate)'!B:G,6,FALSE),LIST!$A$78)=0,LIST!$A$79,L4127)))))</f>
        <v/>
      </c>
      <c r="I4127" s="42" t="str">
        <f>IF(B4127="","",IF(L4127=LIST!$A$75,"",IF(K4127=LIST!$A$76,LIST!$A$76,IF(L4127=LIST!$A$77,"",IF(L4127=LIST!$A$78,"",IF(L4127=LIST!$A$80,"",IF(L4127=LIST!$A$72,"",IF(L4127=LIST!$A$73,"",IF(L4127=LIST!$A$81,"",IF(L4127=LIST!$A$82,"",IF(L4127=LIST!$A$79,"",IF(K4127=LIST!$A$75,LIST!$A$75,ROUND(J4127*L4127,2)))))))))))))</f>
        <v/>
      </c>
      <c r="J4127" s="43">
        <f>IF(D4127="",0,IF(K4127=LIST!$A$75,0,IF(K4127=LIST!$A$76,0,IF(K4127=LIST!$A$77,0,IF(K4127=LIST!$A$78,0,(MIN(D4127,8)-K4127))))))</f>
        <v>0</v>
      </c>
      <c r="K4127" s="185" t="str">
        <f>IF(D4127="","",IF('CLAIM FORM'!$M$7="",0,IF(L4127=LIST!$A$78,0,IF('CLAIM FORM'!$M$7="R&amp;D",0,IF(E4127="",LIST!$A$75,IF(F4127=LIST!$F$30,0,IFERROR(((VLOOKUP(E4127,'TRAINING CODE'!B:D,3,FALSE)*MIN(D4127,8))),LIST!$A$76)))))))</f>
        <v/>
      </c>
      <c r="L4127" s="183" t="str">
        <f>IF(B4127="","",IF('CLAIM FORM'!$M$7="",LIST!$A$77,IFERROR(VLOOKUP(B4127,'PHR (Project Hourly Rate)'!B:G,6,FALSE),LIST!$A$78)))</f>
        <v/>
      </c>
    </row>
    <row r="4128" spans="1:12" ht="36" customHeight="1">
      <c r="A4128" s="184">
        <v>4126</v>
      </c>
      <c r="B4128" s="46"/>
      <c r="C4128" s="47"/>
      <c r="D4128" s="48"/>
      <c r="E4128" s="49"/>
      <c r="F4128" s="49"/>
      <c r="G4128" s="41" t="str">
        <f>IF(C4128="","",VLOOKUP(WEEKDAY(C4128),LIST!$A$15:$B$21,2,FALSE))</f>
        <v/>
      </c>
      <c r="H4128" s="42" t="str">
        <f>IF(B4128="","",IF(L4128=LIST!$A$80,LIST!$A$78,IF(L4128=LIST!$A$81,LIST!$A$78,IF(L4128=LIST!$A$82,LIST!$A$78,IF(IFERROR(VLOOKUP(B4128,'PHR (Project Hourly Rate)'!B:G,6,FALSE),LIST!$A$78)=0,LIST!$A$79,L4128)))))</f>
        <v/>
      </c>
      <c r="I4128" s="42" t="str">
        <f>IF(B4128="","",IF(L4128=LIST!$A$75,"",IF(K4128=LIST!$A$76,LIST!$A$76,IF(L4128=LIST!$A$77,"",IF(L4128=LIST!$A$78,"",IF(L4128=LIST!$A$80,"",IF(L4128=LIST!$A$72,"",IF(L4128=LIST!$A$73,"",IF(L4128=LIST!$A$81,"",IF(L4128=LIST!$A$82,"",IF(L4128=LIST!$A$79,"",IF(K4128=LIST!$A$75,LIST!$A$75,ROUND(J4128*L4128,2)))))))))))))</f>
        <v/>
      </c>
      <c r="J4128" s="43">
        <f>IF(D4128="",0,IF(K4128=LIST!$A$75,0,IF(K4128=LIST!$A$76,0,IF(K4128=LIST!$A$77,0,IF(K4128=LIST!$A$78,0,(MIN(D4128,8)-K4128))))))</f>
        <v>0</v>
      </c>
      <c r="K4128" s="185" t="str">
        <f>IF(D4128="","",IF('CLAIM FORM'!$M$7="",0,IF(L4128=LIST!$A$78,0,IF('CLAIM FORM'!$M$7="R&amp;D",0,IF(E4128="",LIST!$A$75,IF(F4128=LIST!$F$30,0,IFERROR(((VLOOKUP(E4128,'TRAINING CODE'!B:D,3,FALSE)*MIN(D4128,8))),LIST!$A$76)))))))</f>
        <v/>
      </c>
      <c r="L4128" s="183" t="str">
        <f>IF(B4128="","",IF('CLAIM FORM'!$M$7="",LIST!$A$77,IFERROR(VLOOKUP(B4128,'PHR (Project Hourly Rate)'!B:G,6,FALSE),LIST!$A$78)))</f>
        <v/>
      </c>
    </row>
    <row r="4129" spans="1:12" ht="36" customHeight="1">
      <c r="A4129" s="184">
        <v>4127</v>
      </c>
      <c r="B4129" s="46"/>
      <c r="C4129" s="47"/>
      <c r="D4129" s="48"/>
      <c r="E4129" s="49"/>
      <c r="F4129" s="49"/>
      <c r="G4129" s="41" t="str">
        <f>IF(C4129="","",VLOOKUP(WEEKDAY(C4129),LIST!$A$15:$B$21,2,FALSE))</f>
        <v/>
      </c>
      <c r="H4129" s="42" t="str">
        <f>IF(B4129="","",IF(L4129=LIST!$A$80,LIST!$A$78,IF(L4129=LIST!$A$81,LIST!$A$78,IF(L4129=LIST!$A$82,LIST!$A$78,IF(IFERROR(VLOOKUP(B4129,'PHR (Project Hourly Rate)'!B:G,6,FALSE),LIST!$A$78)=0,LIST!$A$79,L4129)))))</f>
        <v/>
      </c>
      <c r="I4129" s="42" t="str">
        <f>IF(B4129="","",IF(L4129=LIST!$A$75,"",IF(K4129=LIST!$A$76,LIST!$A$76,IF(L4129=LIST!$A$77,"",IF(L4129=LIST!$A$78,"",IF(L4129=LIST!$A$80,"",IF(L4129=LIST!$A$72,"",IF(L4129=LIST!$A$73,"",IF(L4129=LIST!$A$81,"",IF(L4129=LIST!$A$82,"",IF(L4129=LIST!$A$79,"",IF(K4129=LIST!$A$75,LIST!$A$75,ROUND(J4129*L4129,2)))))))))))))</f>
        <v/>
      </c>
      <c r="J4129" s="43">
        <f>IF(D4129="",0,IF(K4129=LIST!$A$75,0,IF(K4129=LIST!$A$76,0,IF(K4129=LIST!$A$77,0,IF(K4129=LIST!$A$78,0,(MIN(D4129,8)-K4129))))))</f>
        <v>0</v>
      </c>
      <c r="K4129" s="185" t="str">
        <f>IF(D4129="","",IF('CLAIM FORM'!$M$7="",0,IF(L4129=LIST!$A$78,0,IF('CLAIM FORM'!$M$7="R&amp;D",0,IF(E4129="",LIST!$A$75,IF(F4129=LIST!$F$30,0,IFERROR(((VLOOKUP(E4129,'TRAINING CODE'!B:D,3,FALSE)*MIN(D4129,8))),LIST!$A$76)))))))</f>
        <v/>
      </c>
      <c r="L4129" s="183" t="str">
        <f>IF(B4129="","",IF('CLAIM FORM'!$M$7="",LIST!$A$77,IFERROR(VLOOKUP(B4129,'PHR (Project Hourly Rate)'!B:G,6,FALSE),LIST!$A$78)))</f>
        <v/>
      </c>
    </row>
    <row r="4130" spans="1:12" ht="36" customHeight="1">
      <c r="A4130" s="184">
        <v>4128</v>
      </c>
      <c r="B4130" s="46"/>
      <c r="C4130" s="47"/>
      <c r="D4130" s="48"/>
      <c r="E4130" s="49"/>
      <c r="F4130" s="49"/>
      <c r="G4130" s="41" t="str">
        <f>IF(C4130="","",VLOOKUP(WEEKDAY(C4130),LIST!$A$15:$B$21,2,FALSE))</f>
        <v/>
      </c>
      <c r="H4130" s="42" t="str">
        <f>IF(B4130="","",IF(L4130=LIST!$A$80,LIST!$A$78,IF(L4130=LIST!$A$81,LIST!$A$78,IF(L4130=LIST!$A$82,LIST!$A$78,IF(IFERROR(VLOOKUP(B4130,'PHR (Project Hourly Rate)'!B:G,6,FALSE),LIST!$A$78)=0,LIST!$A$79,L4130)))))</f>
        <v/>
      </c>
      <c r="I4130" s="42" t="str">
        <f>IF(B4130="","",IF(L4130=LIST!$A$75,"",IF(K4130=LIST!$A$76,LIST!$A$76,IF(L4130=LIST!$A$77,"",IF(L4130=LIST!$A$78,"",IF(L4130=LIST!$A$80,"",IF(L4130=LIST!$A$72,"",IF(L4130=LIST!$A$73,"",IF(L4130=LIST!$A$81,"",IF(L4130=LIST!$A$82,"",IF(L4130=LIST!$A$79,"",IF(K4130=LIST!$A$75,LIST!$A$75,ROUND(J4130*L4130,2)))))))))))))</f>
        <v/>
      </c>
      <c r="J4130" s="43">
        <f>IF(D4130="",0,IF(K4130=LIST!$A$75,0,IF(K4130=LIST!$A$76,0,IF(K4130=LIST!$A$77,0,IF(K4130=LIST!$A$78,0,(MIN(D4130,8)-K4130))))))</f>
        <v>0</v>
      </c>
      <c r="K4130" s="185" t="str">
        <f>IF(D4130="","",IF('CLAIM FORM'!$M$7="",0,IF(L4130=LIST!$A$78,0,IF('CLAIM FORM'!$M$7="R&amp;D",0,IF(E4130="",LIST!$A$75,IF(F4130=LIST!$F$30,0,IFERROR(((VLOOKUP(E4130,'TRAINING CODE'!B:D,3,FALSE)*MIN(D4130,8))),LIST!$A$76)))))))</f>
        <v/>
      </c>
      <c r="L4130" s="183" t="str">
        <f>IF(B4130="","",IF('CLAIM FORM'!$M$7="",LIST!$A$77,IFERROR(VLOOKUP(B4130,'PHR (Project Hourly Rate)'!B:G,6,FALSE),LIST!$A$78)))</f>
        <v/>
      </c>
    </row>
    <row r="4131" spans="1:12" ht="36" customHeight="1">
      <c r="A4131" s="184">
        <v>4129</v>
      </c>
      <c r="B4131" s="46"/>
      <c r="C4131" s="47"/>
      <c r="D4131" s="48"/>
      <c r="E4131" s="49"/>
      <c r="F4131" s="49"/>
      <c r="G4131" s="41" t="str">
        <f>IF(C4131="","",VLOOKUP(WEEKDAY(C4131),LIST!$A$15:$B$21,2,FALSE))</f>
        <v/>
      </c>
      <c r="H4131" s="42" t="str">
        <f>IF(B4131="","",IF(L4131=LIST!$A$80,LIST!$A$78,IF(L4131=LIST!$A$81,LIST!$A$78,IF(L4131=LIST!$A$82,LIST!$A$78,IF(IFERROR(VLOOKUP(B4131,'PHR (Project Hourly Rate)'!B:G,6,FALSE),LIST!$A$78)=0,LIST!$A$79,L4131)))))</f>
        <v/>
      </c>
      <c r="I4131" s="42" t="str">
        <f>IF(B4131="","",IF(L4131=LIST!$A$75,"",IF(K4131=LIST!$A$76,LIST!$A$76,IF(L4131=LIST!$A$77,"",IF(L4131=LIST!$A$78,"",IF(L4131=LIST!$A$80,"",IF(L4131=LIST!$A$72,"",IF(L4131=LIST!$A$73,"",IF(L4131=LIST!$A$81,"",IF(L4131=LIST!$A$82,"",IF(L4131=LIST!$A$79,"",IF(K4131=LIST!$A$75,LIST!$A$75,ROUND(J4131*L4131,2)))))))))))))</f>
        <v/>
      </c>
      <c r="J4131" s="43">
        <f>IF(D4131="",0,IF(K4131=LIST!$A$75,0,IF(K4131=LIST!$A$76,0,IF(K4131=LIST!$A$77,0,IF(K4131=LIST!$A$78,0,(MIN(D4131,8)-K4131))))))</f>
        <v>0</v>
      </c>
      <c r="K4131" s="185" t="str">
        <f>IF(D4131="","",IF('CLAIM FORM'!$M$7="",0,IF(L4131=LIST!$A$78,0,IF('CLAIM FORM'!$M$7="R&amp;D",0,IF(E4131="",LIST!$A$75,IF(F4131=LIST!$F$30,0,IFERROR(((VLOOKUP(E4131,'TRAINING CODE'!B:D,3,FALSE)*MIN(D4131,8))),LIST!$A$76)))))))</f>
        <v/>
      </c>
      <c r="L4131" s="183" t="str">
        <f>IF(B4131="","",IF('CLAIM FORM'!$M$7="",LIST!$A$77,IFERROR(VLOOKUP(B4131,'PHR (Project Hourly Rate)'!B:G,6,FALSE),LIST!$A$78)))</f>
        <v/>
      </c>
    </row>
    <row r="4132" spans="1:12" ht="36" customHeight="1">
      <c r="A4132" s="184">
        <v>4130</v>
      </c>
      <c r="B4132" s="46"/>
      <c r="C4132" s="47"/>
      <c r="D4132" s="48"/>
      <c r="E4132" s="49"/>
      <c r="F4132" s="49"/>
      <c r="G4132" s="41" t="str">
        <f>IF(C4132="","",VLOOKUP(WEEKDAY(C4132),LIST!$A$15:$B$21,2,FALSE))</f>
        <v/>
      </c>
      <c r="H4132" s="42" t="str">
        <f>IF(B4132="","",IF(L4132=LIST!$A$80,LIST!$A$78,IF(L4132=LIST!$A$81,LIST!$A$78,IF(L4132=LIST!$A$82,LIST!$A$78,IF(IFERROR(VLOOKUP(B4132,'PHR (Project Hourly Rate)'!B:G,6,FALSE),LIST!$A$78)=0,LIST!$A$79,L4132)))))</f>
        <v/>
      </c>
      <c r="I4132" s="42" t="str">
        <f>IF(B4132="","",IF(L4132=LIST!$A$75,"",IF(K4132=LIST!$A$76,LIST!$A$76,IF(L4132=LIST!$A$77,"",IF(L4132=LIST!$A$78,"",IF(L4132=LIST!$A$80,"",IF(L4132=LIST!$A$72,"",IF(L4132=LIST!$A$73,"",IF(L4132=LIST!$A$81,"",IF(L4132=LIST!$A$82,"",IF(L4132=LIST!$A$79,"",IF(K4132=LIST!$A$75,LIST!$A$75,ROUND(J4132*L4132,2)))))))))))))</f>
        <v/>
      </c>
      <c r="J4132" s="43">
        <f>IF(D4132="",0,IF(K4132=LIST!$A$75,0,IF(K4132=LIST!$A$76,0,IF(K4132=LIST!$A$77,0,IF(K4132=LIST!$A$78,0,(MIN(D4132,8)-K4132))))))</f>
        <v>0</v>
      </c>
      <c r="K4132" s="185" t="str">
        <f>IF(D4132="","",IF('CLAIM FORM'!$M$7="",0,IF(L4132=LIST!$A$78,0,IF('CLAIM FORM'!$M$7="R&amp;D",0,IF(E4132="",LIST!$A$75,IF(F4132=LIST!$F$30,0,IFERROR(((VLOOKUP(E4132,'TRAINING CODE'!B:D,3,FALSE)*MIN(D4132,8))),LIST!$A$76)))))))</f>
        <v/>
      </c>
      <c r="L4132" s="183" t="str">
        <f>IF(B4132="","",IF('CLAIM FORM'!$M$7="",LIST!$A$77,IFERROR(VLOOKUP(B4132,'PHR (Project Hourly Rate)'!B:G,6,FALSE),LIST!$A$78)))</f>
        <v/>
      </c>
    </row>
    <row r="4133" spans="1:12" ht="36" customHeight="1">
      <c r="A4133" s="184">
        <v>4131</v>
      </c>
      <c r="B4133" s="46"/>
      <c r="C4133" s="47"/>
      <c r="D4133" s="48"/>
      <c r="E4133" s="49"/>
      <c r="F4133" s="49"/>
      <c r="G4133" s="41" t="str">
        <f>IF(C4133="","",VLOOKUP(WEEKDAY(C4133),LIST!$A$15:$B$21,2,FALSE))</f>
        <v/>
      </c>
      <c r="H4133" s="42" t="str">
        <f>IF(B4133="","",IF(L4133=LIST!$A$80,LIST!$A$78,IF(L4133=LIST!$A$81,LIST!$A$78,IF(L4133=LIST!$A$82,LIST!$A$78,IF(IFERROR(VLOOKUP(B4133,'PHR (Project Hourly Rate)'!B:G,6,FALSE),LIST!$A$78)=0,LIST!$A$79,L4133)))))</f>
        <v/>
      </c>
      <c r="I4133" s="42" t="str">
        <f>IF(B4133="","",IF(L4133=LIST!$A$75,"",IF(K4133=LIST!$A$76,LIST!$A$76,IF(L4133=LIST!$A$77,"",IF(L4133=LIST!$A$78,"",IF(L4133=LIST!$A$80,"",IF(L4133=LIST!$A$72,"",IF(L4133=LIST!$A$73,"",IF(L4133=LIST!$A$81,"",IF(L4133=LIST!$A$82,"",IF(L4133=LIST!$A$79,"",IF(K4133=LIST!$A$75,LIST!$A$75,ROUND(J4133*L4133,2)))))))))))))</f>
        <v/>
      </c>
      <c r="J4133" s="43">
        <f>IF(D4133="",0,IF(K4133=LIST!$A$75,0,IF(K4133=LIST!$A$76,0,IF(K4133=LIST!$A$77,0,IF(K4133=LIST!$A$78,0,(MIN(D4133,8)-K4133))))))</f>
        <v>0</v>
      </c>
      <c r="K4133" s="185" t="str">
        <f>IF(D4133="","",IF('CLAIM FORM'!$M$7="",0,IF(L4133=LIST!$A$78,0,IF('CLAIM FORM'!$M$7="R&amp;D",0,IF(E4133="",LIST!$A$75,IF(F4133=LIST!$F$30,0,IFERROR(((VLOOKUP(E4133,'TRAINING CODE'!B:D,3,FALSE)*MIN(D4133,8))),LIST!$A$76)))))))</f>
        <v/>
      </c>
      <c r="L4133" s="183" t="str">
        <f>IF(B4133="","",IF('CLAIM FORM'!$M$7="",LIST!$A$77,IFERROR(VLOOKUP(B4133,'PHR (Project Hourly Rate)'!B:G,6,FALSE),LIST!$A$78)))</f>
        <v/>
      </c>
    </row>
    <row r="4134" spans="1:12" ht="36" customHeight="1">
      <c r="A4134" s="184">
        <v>4132</v>
      </c>
      <c r="B4134" s="46"/>
      <c r="C4134" s="47"/>
      <c r="D4134" s="48"/>
      <c r="E4134" s="49"/>
      <c r="F4134" s="49"/>
      <c r="G4134" s="41" t="str">
        <f>IF(C4134="","",VLOOKUP(WEEKDAY(C4134),LIST!$A$15:$B$21,2,FALSE))</f>
        <v/>
      </c>
      <c r="H4134" s="42" t="str">
        <f>IF(B4134="","",IF(L4134=LIST!$A$80,LIST!$A$78,IF(L4134=LIST!$A$81,LIST!$A$78,IF(L4134=LIST!$A$82,LIST!$A$78,IF(IFERROR(VLOOKUP(B4134,'PHR (Project Hourly Rate)'!B:G,6,FALSE),LIST!$A$78)=0,LIST!$A$79,L4134)))))</f>
        <v/>
      </c>
      <c r="I4134" s="42" t="str">
        <f>IF(B4134="","",IF(L4134=LIST!$A$75,"",IF(K4134=LIST!$A$76,LIST!$A$76,IF(L4134=LIST!$A$77,"",IF(L4134=LIST!$A$78,"",IF(L4134=LIST!$A$80,"",IF(L4134=LIST!$A$72,"",IF(L4134=LIST!$A$73,"",IF(L4134=LIST!$A$81,"",IF(L4134=LIST!$A$82,"",IF(L4134=LIST!$A$79,"",IF(K4134=LIST!$A$75,LIST!$A$75,ROUND(J4134*L4134,2)))))))))))))</f>
        <v/>
      </c>
      <c r="J4134" s="43">
        <f>IF(D4134="",0,IF(K4134=LIST!$A$75,0,IF(K4134=LIST!$A$76,0,IF(K4134=LIST!$A$77,0,IF(K4134=LIST!$A$78,0,(MIN(D4134,8)-K4134))))))</f>
        <v>0</v>
      </c>
      <c r="K4134" s="185" t="str">
        <f>IF(D4134="","",IF('CLAIM FORM'!$M$7="",0,IF(L4134=LIST!$A$78,0,IF('CLAIM FORM'!$M$7="R&amp;D",0,IF(E4134="",LIST!$A$75,IF(F4134=LIST!$F$30,0,IFERROR(((VLOOKUP(E4134,'TRAINING CODE'!B:D,3,FALSE)*MIN(D4134,8))),LIST!$A$76)))))))</f>
        <v/>
      </c>
      <c r="L4134" s="183" t="str">
        <f>IF(B4134="","",IF('CLAIM FORM'!$M$7="",LIST!$A$77,IFERROR(VLOOKUP(B4134,'PHR (Project Hourly Rate)'!B:G,6,FALSE),LIST!$A$78)))</f>
        <v/>
      </c>
    </row>
    <row r="4135" spans="1:12" ht="36" customHeight="1">
      <c r="A4135" s="184">
        <v>4133</v>
      </c>
      <c r="B4135" s="46"/>
      <c r="C4135" s="47"/>
      <c r="D4135" s="48"/>
      <c r="E4135" s="49"/>
      <c r="F4135" s="49"/>
      <c r="G4135" s="41" t="str">
        <f>IF(C4135="","",VLOOKUP(WEEKDAY(C4135),LIST!$A$15:$B$21,2,FALSE))</f>
        <v/>
      </c>
      <c r="H4135" s="42" t="str">
        <f>IF(B4135="","",IF(L4135=LIST!$A$80,LIST!$A$78,IF(L4135=LIST!$A$81,LIST!$A$78,IF(L4135=LIST!$A$82,LIST!$A$78,IF(IFERROR(VLOOKUP(B4135,'PHR (Project Hourly Rate)'!B:G,6,FALSE),LIST!$A$78)=0,LIST!$A$79,L4135)))))</f>
        <v/>
      </c>
      <c r="I4135" s="42" t="str">
        <f>IF(B4135="","",IF(L4135=LIST!$A$75,"",IF(K4135=LIST!$A$76,LIST!$A$76,IF(L4135=LIST!$A$77,"",IF(L4135=LIST!$A$78,"",IF(L4135=LIST!$A$80,"",IF(L4135=LIST!$A$72,"",IF(L4135=LIST!$A$73,"",IF(L4135=LIST!$A$81,"",IF(L4135=LIST!$A$82,"",IF(L4135=LIST!$A$79,"",IF(K4135=LIST!$A$75,LIST!$A$75,ROUND(J4135*L4135,2)))))))))))))</f>
        <v/>
      </c>
      <c r="J4135" s="43">
        <f>IF(D4135="",0,IF(K4135=LIST!$A$75,0,IF(K4135=LIST!$A$76,0,IF(K4135=LIST!$A$77,0,IF(K4135=LIST!$A$78,0,(MIN(D4135,8)-K4135))))))</f>
        <v>0</v>
      </c>
      <c r="K4135" s="185" t="str">
        <f>IF(D4135="","",IF('CLAIM FORM'!$M$7="",0,IF(L4135=LIST!$A$78,0,IF('CLAIM FORM'!$M$7="R&amp;D",0,IF(E4135="",LIST!$A$75,IF(F4135=LIST!$F$30,0,IFERROR(((VLOOKUP(E4135,'TRAINING CODE'!B:D,3,FALSE)*MIN(D4135,8))),LIST!$A$76)))))))</f>
        <v/>
      </c>
      <c r="L4135" s="183" t="str">
        <f>IF(B4135="","",IF('CLAIM FORM'!$M$7="",LIST!$A$77,IFERROR(VLOOKUP(B4135,'PHR (Project Hourly Rate)'!B:G,6,FALSE),LIST!$A$78)))</f>
        <v/>
      </c>
    </row>
    <row r="4136" spans="1:12" ht="36" customHeight="1">
      <c r="A4136" s="184">
        <v>4134</v>
      </c>
      <c r="B4136" s="46"/>
      <c r="C4136" s="47"/>
      <c r="D4136" s="48"/>
      <c r="E4136" s="49"/>
      <c r="F4136" s="49"/>
      <c r="G4136" s="41" t="str">
        <f>IF(C4136="","",VLOOKUP(WEEKDAY(C4136),LIST!$A$15:$B$21,2,FALSE))</f>
        <v/>
      </c>
      <c r="H4136" s="42" t="str">
        <f>IF(B4136="","",IF(L4136=LIST!$A$80,LIST!$A$78,IF(L4136=LIST!$A$81,LIST!$A$78,IF(L4136=LIST!$A$82,LIST!$A$78,IF(IFERROR(VLOOKUP(B4136,'PHR (Project Hourly Rate)'!B:G,6,FALSE),LIST!$A$78)=0,LIST!$A$79,L4136)))))</f>
        <v/>
      </c>
      <c r="I4136" s="42" t="str">
        <f>IF(B4136="","",IF(L4136=LIST!$A$75,"",IF(K4136=LIST!$A$76,LIST!$A$76,IF(L4136=LIST!$A$77,"",IF(L4136=LIST!$A$78,"",IF(L4136=LIST!$A$80,"",IF(L4136=LIST!$A$72,"",IF(L4136=LIST!$A$73,"",IF(L4136=LIST!$A$81,"",IF(L4136=LIST!$A$82,"",IF(L4136=LIST!$A$79,"",IF(K4136=LIST!$A$75,LIST!$A$75,ROUND(J4136*L4136,2)))))))))))))</f>
        <v/>
      </c>
      <c r="J4136" s="43">
        <f>IF(D4136="",0,IF(K4136=LIST!$A$75,0,IF(K4136=LIST!$A$76,0,IF(K4136=LIST!$A$77,0,IF(K4136=LIST!$A$78,0,(MIN(D4136,8)-K4136))))))</f>
        <v>0</v>
      </c>
      <c r="K4136" s="185" t="str">
        <f>IF(D4136="","",IF('CLAIM FORM'!$M$7="",0,IF(L4136=LIST!$A$78,0,IF('CLAIM FORM'!$M$7="R&amp;D",0,IF(E4136="",LIST!$A$75,IF(F4136=LIST!$F$30,0,IFERROR(((VLOOKUP(E4136,'TRAINING CODE'!B:D,3,FALSE)*MIN(D4136,8))),LIST!$A$76)))))))</f>
        <v/>
      </c>
      <c r="L4136" s="183" t="str">
        <f>IF(B4136="","",IF('CLAIM FORM'!$M$7="",LIST!$A$77,IFERROR(VLOOKUP(B4136,'PHR (Project Hourly Rate)'!B:G,6,FALSE),LIST!$A$78)))</f>
        <v/>
      </c>
    </row>
    <row r="4137" spans="1:12" ht="36" customHeight="1">
      <c r="A4137" s="184">
        <v>4135</v>
      </c>
      <c r="B4137" s="46"/>
      <c r="C4137" s="47"/>
      <c r="D4137" s="48"/>
      <c r="E4137" s="49"/>
      <c r="F4137" s="49"/>
      <c r="G4137" s="41" t="str">
        <f>IF(C4137="","",VLOOKUP(WEEKDAY(C4137),LIST!$A$15:$B$21,2,FALSE))</f>
        <v/>
      </c>
      <c r="H4137" s="42" t="str">
        <f>IF(B4137="","",IF(L4137=LIST!$A$80,LIST!$A$78,IF(L4137=LIST!$A$81,LIST!$A$78,IF(L4137=LIST!$A$82,LIST!$A$78,IF(IFERROR(VLOOKUP(B4137,'PHR (Project Hourly Rate)'!B:G,6,FALSE),LIST!$A$78)=0,LIST!$A$79,L4137)))))</f>
        <v/>
      </c>
      <c r="I4137" s="42" t="str">
        <f>IF(B4137="","",IF(L4137=LIST!$A$75,"",IF(K4137=LIST!$A$76,LIST!$A$76,IF(L4137=LIST!$A$77,"",IF(L4137=LIST!$A$78,"",IF(L4137=LIST!$A$80,"",IF(L4137=LIST!$A$72,"",IF(L4137=LIST!$A$73,"",IF(L4137=LIST!$A$81,"",IF(L4137=LIST!$A$82,"",IF(L4137=LIST!$A$79,"",IF(K4137=LIST!$A$75,LIST!$A$75,ROUND(J4137*L4137,2)))))))))))))</f>
        <v/>
      </c>
      <c r="J4137" s="43">
        <f>IF(D4137="",0,IF(K4137=LIST!$A$75,0,IF(K4137=LIST!$A$76,0,IF(K4137=LIST!$A$77,0,IF(K4137=LIST!$A$78,0,(MIN(D4137,8)-K4137))))))</f>
        <v>0</v>
      </c>
      <c r="K4137" s="185" t="str">
        <f>IF(D4137="","",IF('CLAIM FORM'!$M$7="",0,IF(L4137=LIST!$A$78,0,IF('CLAIM FORM'!$M$7="R&amp;D",0,IF(E4137="",LIST!$A$75,IF(F4137=LIST!$F$30,0,IFERROR(((VLOOKUP(E4137,'TRAINING CODE'!B:D,3,FALSE)*MIN(D4137,8))),LIST!$A$76)))))))</f>
        <v/>
      </c>
      <c r="L4137" s="183" t="str">
        <f>IF(B4137="","",IF('CLAIM FORM'!$M$7="",LIST!$A$77,IFERROR(VLOOKUP(B4137,'PHR (Project Hourly Rate)'!B:G,6,FALSE),LIST!$A$78)))</f>
        <v/>
      </c>
    </row>
    <row r="4138" spans="1:12" ht="36" customHeight="1">
      <c r="A4138" s="184">
        <v>4136</v>
      </c>
      <c r="B4138" s="46"/>
      <c r="C4138" s="47"/>
      <c r="D4138" s="48"/>
      <c r="E4138" s="49"/>
      <c r="F4138" s="49"/>
      <c r="G4138" s="41" t="str">
        <f>IF(C4138="","",VLOOKUP(WEEKDAY(C4138),LIST!$A$15:$B$21,2,FALSE))</f>
        <v/>
      </c>
      <c r="H4138" s="42" t="str">
        <f>IF(B4138="","",IF(L4138=LIST!$A$80,LIST!$A$78,IF(L4138=LIST!$A$81,LIST!$A$78,IF(L4138=LIST!$A$82,LIST!$A$78,IF(IFERROR(VLOOKUP(B4138,'PHR (Project Hourly Rate)'!B:G,6,FALSE),LIST!$A$78)=0,LIST!$A$79,L4138)))))</f>
        <v/>
      </c>
      <c r="I4138" s="42" t="str">
        <f>IF(B4138="","",IF(L4138=LIST!$A$75,"",IF(K4138=LIST!$A$76,LIST!$A$76,IF(L4138=LIST!$A$77,"",IF(L4138=LIST!$A$78,"",IF(L4138=LIST!$A$80,"",IF(L4138=LIST!$A$72,"",IF(L4138=LIST!$A$73,"",IF(L4138=LIST!$A$81,"",IF(L4138=LIST!$A$82,"",IF(L4138=LIST!$A$79,"",IF(K4138=LIST!$A$75,LIST!$A$75,ROUND(J4138*L4138,2)))))))))))))</f>
        <v/>
      </c>
      <c r="J4138" s="43">
        <f>IF(D4138="",0,IF(K4138=LIST!$A$75,0,IF(K4138=LIST!$A$76,0,IF(K4138=LIST!$A$77,0,IF(K4138=LIST!$A$78,0,(MIN(D4138,8)-K4138))))))</f>
        <v>0</v>
      </c>
      <c r="K4138" s="185" t="str">
        <f>IF(D4138="","",IF('CLAIM FORM'!$M$7="",0,IF(L4138=LIST!$A$78,0,IF('CLAIM FORM'!$M$7="R&amp;D",0,IF(E4138="",LIST!$A$75,IF(F4138=LIST!$F$30,0,IFERROR(((VLOOKUP(E4138,'TRAINING CODE'!B:D,3,FALSE)*MIN(D4138,8))),LIST!$A$76)))))))</f>
        <v/>
      </c>
      <c r="L4138" s="183" t="str">
        <f>IF(B4138="","",IF('CLAIM FORM'!$M$7="",LIST!$A$77,IFERROR(VLOOKUP(B4138,'PHR (Project Hourly Rate)'!B:G,6,FALSE),LIST!$A$78)))</f>
        <v/>
      </c>
    </row>
    <row r="4139" spans="1:12" ht="36" customHeight="1">
      <c r="A4139" s="184">
        <v>4137</v>
      </c>
      <c r="B4139" s="46"/>
      <c r="C4139" s="47"/>
      <c r="D4139" s="48"/>
      <c r="E4139" s="49"/>
      <c r="F4139" s="49"/>
      <c r="G4139" s="41" t="str">
        <f>IF(C4139="","",VLOOKUP(WEEKDAY(C4139),LIST!$A$15:$B$21,2,FALSE))</f>
        <v/>
      </c>
      <c r="H4139" s="42" t="str">
        <f>IF(B4139="","",IF(L4139=LIST!$A$80,LIST!$A$78,IF(L4139=LIST!$A$81,LIST!$A$78,IF(L4139=LIST!$A$82,LIST!$A$78,IF(IFERROR(VLOOKUP(B4139,'PHR (Project Hourly Rate)'!B:G,6,FALSE),LIST!$A$78)=0,LIST!$A$79,L4139)))))</f>
        <v/>
      </c>
      <c r="I4139" s="42" t="str">
        <f>IF(B4139="","",IF(L4139=LIST!$A$75,"",IF(K4139=LIST!$A$76,LIST!$A$76,IF(L4139=LIST!$A$77,"",IF(L4139=LIST!$A$78,"",IF(L4139=LIST!$A$80,"",IF(L4139=LIST!$A$72,"",IF(L4139=LIST!$A$73,"",IF(L4139=LIST!$A$81,"",IF(L4139=LIST!$A$82,"",IF(L4139=LIST!$A$79,"",IF(K4139=LIST!$A$75,LIST!$A$75,ROUND(J4139*L4139,2)))))))))))))</f>
        <v/>
      </c>
      <c r="J4139" s="43">
        <f>IF(D4139="",0,IF(K4139=LIST!$A$75,0,IF(K4139=LIST!$A$76,0,IF(K4139=LIST!$A$77,0,IF(K4139=LIST!$A$78,0,(MIN(D4139,8)-K4139))))))</f>
        <v>0</v>
      </c>
      <c r="K4139" s="185" t="str">
        <f>IF(D4139="","",IF('CLAIM FORM'!$M$7="",0,IF(L4139=LIST!$A$78,0,IF('CLAIM FORM'!$M$7="R&amp;D",0,IF(E4139="",LIST!$A$75,IF(F4139=LIST!$F$30,0,IFERROR(((VLOOKUP(E4139,'TRAINING CODE'!B:D,3,FALSE)*MIN(D4139,8))),LIST!$A$76)))))))</f>
        <v/>
      </c>
      <c r="L4139" s="183" t="str">
        <f>IF(B4139="","",IF('CLAIM FORM'!$M$7="",LIST!$A$77,IFERROR(VLOOKUP(B4139,'PHR (Project Hourly Rate)'!B:G,6,FALSE),LIST!$A$78)))</f>
        <v/>
      </c>
    </row>
    <row r="4140" spans="1:12" ht="36" customHeight="1">
      <c r="A4140" s="184">
        <v>4138</v>
      </c>
      <c r="B4140" s="46"/>
      <c r="C4140" s="47"/>
      <c r="D4140" s="48"/>
      <c r="E4140" s="49"/>
      <c r="F4140" s="49"/>
      <c r="G4140" s="41" t="str">
        <f>IF(C4140="","",VLOOKUP(WEEKDAY(C4140),LIST!$A$15:$B$21,2,FALSE))</f>
        <v/>
      </c>
      <c r="H4140" s="42" t="str">
        <f>IF(B4140="","",IF(L4140=LIST!$A$80,LIST!$A$78,IF(L4140=LIST!$A$81,LIST!$A$78,IF(L4140=LIST!$A$82,LIST!$A$78,IF(IFERROR(VLOOKUP(B4140,'PHR (Project Hourly Rate)'!B:G,6,FALSE),LIST!$A$78)=0,LIST!$A$79,L4140)))))</f>
        <v/>
      </c>
      <c r="I4140" s="42" t="str">
        <f>IF(B4140="","",IF(L4140=LIST!$A$75,"",IF(K4140=LIST!$A$76,LIST!$A$76,IF(L4140=LIST!$A$77,"",IF(L4140=LIST!$A$78,"",IF(L4140=LIST!$A$80,"",IF(L4140=LIST!$A$72,"",IF(L4140=LIST!$A$73,"",IF(L4140=LIST!$A$81,"",IF(L4140=LIST!$A$82,"",IF(L4140=LIST!$A$79,"",IF(K4140=LIST!$A$75,LIST!$A$75,ROUND(J4140*L4140,2)))))))))))))</f>
        <v/>
      </c>
      <c r="J4140" s="43">
        <f>IF(D4140="",0,IF(K4140=LIST!$A$75,0,IF(K4140=LIST!$A$76,0,IF(K4140=LIST!$A$77,0,IF(K4140=LIST!$A$78,0,(MIN(D4140,8)-K4140))))))</f>
        <v>0</v>
      </c>
      <c r="K4140" s="185" t="str">
        <f>IF(D4140="","",IF('CLAIM FORM'!$M$7="",0,IF(L4140=LIST!$A$78,0,IF('CLAIM FORM'!$M$7="R&amp;D",0,IF(E4140="",LIST!$A$75,IF(F4140=LIST!$F$30,0,IFERROR(((VLOOKUP(E4140,'TRAINING CODE'!B:D,3,FALSE)*MIN(D4140,8))),LIST!$A$76)))))))</f>
        <v/>
      </c>
      <c r="L4140" s="183" t="str">
        <f>IF(B4140="","",IF('CLAIM FORM'!$M$7="",LIST!$A$77,IFERROR(VLOOKUP(B4140,'PHR (Project Hourly Rate)'!B:G,6,FALSE),LIST!$A$78)))</f>
        <v/>
      </c>
    </row>
    <row r="4141" spans="1:12" ht="36" customHeight="1">
      <c r="A4141" s="184">
        <v>4139</v>
      </c>
      <c r="B4141" s="46"/>
      <c r="C4141" s="47"/>
      <c r="D4141" s="48"/>
      <c r="E4141" s="49"/>
      <c r="F4141" s="49"/>
      <c r="G4141" s="41" t="str">
        <f>IF(C4141="","",VLOOKUP(WEEKDAY(C4141),LIST!$A$15:$B$21,2,FALSE))</f>
        <v/>
      </c>
      <c r="H4141" s="42" t="str">
        <f>IF(B4141="","",IF(L4141=LIST!$A$80,LIST!$A$78,IF(L4141=LIST!$A$81,LIST!$A$78,IF(L4141=LIST!$A$82,LIST!$A$78,IF(IFERROR(VLOOKUP(B4141,'PHR (Project Hourly Rate)'!B:G,6,FALSE),LIST!$A$78)=0,LIST!$A$79,L4141)))))</f>
        <v/>
      </c>
      <c r="I4141" s="42" t="str">
        <f>IF(B4141="","",IF(L4141=LIST!$A$75,"",IF(K4141=LIST!$A$76,LIST!$A$76,IF(L4141=LIST!$A$77,"",IF(L4141=LIST!$A$78,"",IF(L4141=LIST!$A$80,"",IF(L4141=LIST!$A$72,"",IF(L4141=LIST!$A$73,"",IF(L4141=LIST!$A$81,"",IF(L4141=LIST!$A$82,"",IF(L4141=LIST!$A$79,"",IF(K4141=LIST!$A$75,LIST!$A$75,ROUND(J4141*L4141,2)))))))))))))</f>
        <v/>
      </c>
      <c r="J4141" s="43">
        <f>IF(D4141="",0,IF(K4141=LIST!$A$75,0,IF(K4141=LIST!$A$76,0,IF(K4141=LIST!$A$77,0,IF(K4141=LIST!$A$78,0,(MIN(D4141,8)-K4141))))))</f>
        <v>0</v>
      </c>
      <c r="K4141" s="185" t="str">
        <f>IF(D4141="","",IF('CLAIM FORM'!$M$7="",0,IF(L4141=LIST!$A$78,0,IF('CLAIM FORM'!$M$7="R&amp;D",0,IF(E4141="",LIST!$A$75,IF(F4141=LIST!$F$30,0,IFERROR(((VLOOKUP(E4141,'TRAINING CODE'!B:D,3,FALSE)*MIN(D4141,8))),LIST!$A$76)))))))</f>
        <v/>
      </c>
      <c r="L4141" s="183" t="str">
        <f>IF(B4141="","",IF('CLAIM FORM'!$M$7="",LIST!$A$77,IFERROR(VLOOKUP(B4141,'PHR (Project Hourly Rate)'!B:G,6,FALSE),LIST!$A$78)))</f>
        <v/>
      </c>
    </row>
    <row r="4142" spans="1:12" ht="36" customHeight="1">
      <c r="A4142" s="184">
        <v>4140</v>
      </c>
      <c r="B4142" s="46"/>
      <c r="C4142" s="47"/>
      <c r="D4142" s="48"/>
      <c r="E4142" s="49"/>
      <c r="F4142" s="49"/>
      <c r="G4142" s="41" t="str">
        <f>IF(C4142="","",VLOOKUP(WEEKDAY(C4142),LIST!$A$15:$B$21,2,FALSE))</f>
        <v/>
      </c>
      <c r="H4142" s="42" t="str">
        <f>IF(B4142="","",IF(L4142=LIST!$A$80,LIST!$A$78,IF(L4142=LIST!$A$81,LIST!$A$78,IF(L4142=LIST!$A$82,LIST!$A$78,IF(IFERROR(VLOOKUP(B4142,'PHR (Project Hourly Rate)'!B:G,6,FALSE),LIST!$A$78)=0,LIST!$A$79,L4142)))))</f>
        <v/>
      </c>
      <c r="I4142" s="42" t="str">
        <f>IF(B4142="","",IF(L4142=LIST!$A$75,"",IF(K4142=LIST!$A$76,LIST!$A$76,IF(L4142=LIST!$A$77,"",IF(L4142=LIST!$A$78,"",IF(L4142=LIST!$A$80,"",IF(L4142=LIST!$A$72,"",IF(L4142=LIST!$A$73,"",IF(L4142=LIST!$A$81,"",IF(L4142=LIST!$A$82,"",IF(L4142=LIST!$A$79,"",IF(K4142=LIST!$A$75,LIST!$A$75,ROUND(J4142*L4142,2)))))))))))))</f>
        <v/>
      </c>
      <c r="J4142" s="43">
        <f>IF(D4142="",0,IF(K4142=LIST!$A$75,0,IF(K4142=LIST!$A$76,0,IF(K4142=LIST!$A$77,0,IF(K4142=LIST!$A$78,0,(MIN(D4142,8)-K4142))))))</f>
        <v>0</v>
      </c>
      <c r="K4142" s="185" t="str">
        <f>IF(D4142="","",IF('CLAIM FORM'!$M$7="",0,IF(L4142=LIST!$A$78,0,IF('CLAIM FORM'!$M$7="R&amp;D",0,IF(E4142="",LIST!$A$75,IF(F4142=LIST!$F$30,0,IFERROR(((VLOOKUP(E4142,'TRAINING CODE'!B:D,3,FALSE)*MIN(D4142,8))),LIST!$A$76)))))))</f>
        <v/>
      </c>
      <c r="L4142" s="183" t="str">
        <f>IF(B4142="","",IF('CLAIM FORM'!$M$7="",LIST!$A$77,IFERROR(VLOOKUP(B4142,'PHR (Project Hourly Rate)'!B:G,6,FALSE),LIST!$A$78)))</f>
        <v/>
      </c>
    </row>
    <row r="4143" spans="1:12" ht="36" customHeight="1">
      <c r="A4143" s="184">
        <v>4141</v>
      </c>
      <c r="B4143" s="46"/>
      <c r="C4143" s="47"/>
      <c r="D4143" s="48"/>
      <c r="E4143" s="49"/>
      <c r="F4143" s="49"/>
      <c r="G4143" s="41" t="str">
        <f>IF(C4143="","",VLOOKUP(WEEKDAY(C4143),LIST!$A$15:$B$21,2,FALSE))</f>
        <v/>
      </c>
      <c r="H4143" s="42" t="str">
        <f>IF(B4143="","",IF(L4143=LIST!$A$80,LIST!$A$78,IF(L4143=LIST!$A$81,LIST!$A$78,IF(L4143=LIST!$A$82,LIST!$A$78,IF(IFERROR(VLOOKUP(B4143,'PHR (Project Hourly Rate)'!B:G,6,FALSE),LIST!$A$78)=0,LIST!$A$79,L4143)))))</f>
        <v/>
      </c>
      <c r="I4143" s="42" t="str">
        <f>IF(B4143="","",IF(L4143=LIST!$A$75,"",IF(K4143=LIST!$A$76,LIST!$A$76,IF(L4143=LIST!$A$77,"",IF(L4143=LIST!$A$78,"",IF(L4143=LIST!$A$80,"",IF(L4143=LIST!$A$72,"",IF(L4143=LIST!$A$73,"",IF(L4143=LIST!$A$81,"",IF(L4143=LIST!$A$82,"",IF(L4143=LIST!$A$79,"",IF(K4143=LIST!$A$75,LIST!$A$75,ROUND(J4143*L4143,2)))))))))))))</f>
        <v/>
      </c>
      <c r="J4143" s="43">
        <f>IF(D4143="",0,IF(K4143=LIST!$A$75,0,IF(K4143=LIST!$A$76,0,IF(K4143=LIST!$A$77,0,IF(K4143=LIST!$A$78,0,(MIN(D4143,8)-K4143))))))</f>
        <v>0</v>
      </c>
      <c r="K4143" s="185" t="str">
        <f>IF(D4143="","",IF('CLAIM FORM'!$M$7="",0,IF(L4143=LIST!$A$78,0,IF('CLAIM FORM'!$M$7="R&amp;D",0,IF(E4143="",LIST!$A$75,IF(F4143=LIST!$F$30,0,IFERROR(((VLOOKUP(E4143,'TRAINING CODE'!B:D,3,FALSE)*MIN(D4143,8))),LIST!$A$76)))))))</f>
        <v/>
      </c>
      <c r="L4143" s="183" t="str">
        <f>IF(B4143="","",IF('CLAIM FORM'!$M$7="",LIST!$A$77,IFERROR(VLOOKUP(B4143,'PHR (Project Hourly Rate)'!B:G,6,FALSE),LIST!$A$78)))</f>
        <v/>
      </c>
    </row>
    <row r="4144" spans="1:12" ht="36" customHeight="1">
      <c r="A4144" s="184">
        <v>4142</v>
      </c>
      <c r="B4144" s="46"/>
      <c r="C4144" s="47"/>
      <c r="D4144" s="48"/>
      <c r="E4144" s="49"/>
      <c r="F4144" s="49"/>
      <c r="G4144" s="41" t="str">
        <f>IF(C4144="","",VLOOKUP(WEEKDAY(C4144),LIST!$A$15:$B$21,2,FALSE))</f>
        <v/>
      </c>
      <c r="H4144" s="42" t="str">
        <f>IF(B4144="","",IF(L4144=LIST!$A$80,LIST!$A$78,IF(L4144=LIST!$A$81,LIST!$A$78,IF(L4144=LIST!$A$82,LIST!$A$78,IF(IFERROR(VLOOKUP(B4144,'PHR (Project Hourly Rate)'!B:G,6,FALSE),LIST!$A$78)=0,LIST!$A$79,L4144)))))</f>
        <v/>
      </c>
      <c r="I4144" s="42" t="str">
        <f>IF(B4144="","",IF(L4144=LIST!$A$75,"",IF(K4144=LIST!$A$76,LIST!$A$76,IF(L4144=LIST!$A$77,"",IF(L4144=LIST!$A$78,"",IF(L4144=LIST!$A$80,"",IF(L4144=LIST!$A$72,"",IF(L4144=LIST!$A$73,"",IF(L4144=LIST!$A$81,"",IF(L4144=LIST!$A$82,"",IF(L4144=LIST!$A$79,"",IF(K4144=LIST!$A$75,LIST!$A$75,ROUND(J4144*L4144,2)))))))))))))</f>
        <v/>
      </c>
      <c r="J4144" s="43">
        <f>IF(D4144="",0,IF(K4144=LIST!$A$75,0,IF(K4144=LIST!$A$76,0,IF(K4144=LIST!$A$77,0,IF(K4144=LIST!$A$78,0,(MIN(D4144,8)-K4144))))))</f>
        <v>0</v>
      </c>
      <c r="K4144" s="185" t="str">
        <f>IF(D4144="","",IF('CLAIM FORM'!$M$7="",0,IF(L4144=LIST!$A$78,0,IF('CLAIM FORM'!$M$7="R&amp;D",0,IF(E4144="",LIST!$A$75,IF(F4144=LIST!$F$30,0,IFERROR(((VLOOKUP(E4144,'TRAINING CODE'!B:D,3,FALSE)*MIN(D4144,8))),LIST!$A$76)))))))</f>
        <v/>
      </c>
      <c r="L4144" s="183" t="str">
        <f>IF(B4144="","",IF('CLAIM FORM'!$M$7="",LIST!$A$77,IFERROR(VLOOKUP(B4144,'PHR (Project Hourly Rate)'!B:G,6,FALSE),LIST!$A$78)))</f>
        <v/>
      </c>
    </row>
    <row r="4145" spans="1:12" ht="36" customHeight="1">
      <c r="A4145" s="184">
        <v>4143</v>
      </c>
      <c r="B4145" s="46"/>
      <c r="C4145" s="47"/>
      <c r="D4145" s="48"/>
      <c r="E4145" s="49"/>
      <c r="F4145" s="49"/>
      <c r="G4145" s="41" t="str">
        <f>IF(C4145="","",VLOOKUP(WEEKDAY(C4145),LIST!$A$15:$B$21,2,FALSE))</f>
        <v/>
      </c>
      <c r="H4145" s="42" t="str">
        <f>IF(B4145="","",IF(L4145=LIST!$A$80,LIST!$A$78,IF(L4145=LIST!$A$81,LIST!$A$78,IF(L4145=LIST!$A$82,LIST!$A$78,IF(IFERROR(VLOOKUP(B4145,'PHR (Project Hourly Rate)'!B:G,6,FALSE),LIST!$A$78)=0,LIST!$A$79,L4145)))))</f>
        <v/>
      </c>
      <c r="I4145" s="42" t="str">
        <f>IF(B4145="","",IF(L4145=LIST!$A$75,"",IF(K4145=LIST!$A$76,LIST!$A$76,IF(L4145=LIST!$A$77,"",IF(L4145=LIST!$A$78,"",IF(L4145=LIST!$A$80,"",IF(L4145=LIST!$A$72,"",IF(L4145=LIST!$A$73,"",IF(L4145=LIST!$A$81,"",IF(L4145=LIST!$A$82,"",IF(L4145=LIST!$A$79,"",IF(K4145=LIST!$A$75,LIST!$A$75,ROUND(J4145*L4145,2)))))))))))))</f>
        <v/>
      </c>
      <c r="J4145" s="43">
        <f>IF(D4145="",0,IF(K4145=LIST!$A$75,0,IF(K4145=LIST!$A$76,0,IF(K4145=LIST!$A$77,0,IF(K4145=LIST!$A$78,0,(MIN(D4145,8)-K4145))))))</f>
        <v>0</v>
      </c>
      <c r="K4145" s="185" t="str">
        <f>IF(D4145="","",IF('CLAIM FORM'!$M$7="",0,IF(L4145=LIST!$A$78,0,IF('CLAIM FORM'!$M$7="R&amp;D",0,IF(E4145="",LIST!$A$75,IF(F4145=LIST!$F$30,0,IFERROR(((VLOOKUP(E4145,'TRAINING CODE'!B:D,3,FALSE)*MIN(D4145,8))),LIST!$A$76)))))))</f>
        <v/>
      </c>
      <c r="L4145" s="183" t="str">
        <f>IF(B4145="","",IF('CLAIM FORM'!$M$7="",LIST!$A$77,IFERROR(VLOOKUP(B4145,'PHR (Project Hourly Rate)'!B:G,6,FALSE),LIST!$A$78)))</f>
        <v/>
      </c>
    </row>
    <row r="4146" spans="1:12" ht="36" customHeight="1">
      <c r="A4146" s="184">
        <v>4144</v>
      </c>
      <c r="B4146" s="46"/>
      <c r="C4146" s="47"/>
      <c r="D4146" s="48"/>
      <c r="E4146" s="49"/>
      <c r="F4146" s="49"/>
      <c r="G4146" s="41" t="str">
        <f>IF(C4146="","",VLOOKUP(WEEKDAY(C4146),LIST!$A$15:$B$21,2,FALSE))</f>
        <v/>
      </c>
      <c r="H4146" s="42" t="str">
        <f>IF(B4146="","",IF(L4146=LIST!$A$80,LIST!$A$78,IF(L4146=LIST!$A$81,LIST!$A$78,IF(L4146=LIST!$A$82,LIST!$A$78,IF(IFERROR(VLOOKUP(B4146,'PHR (Project Hourly Rate)'!B:G,6,FALSE),LIST!$A$78)=0,LIST!$A$79,L4146)))))</f>
        <v/>
      </c>
      <c r="I4146" s="42" t="str">
        <f>IF(B4146="","",IF(L4146=LIST!$A$75,"",IF(K4146=LIST!$A$76,LIST!$A$76,IF(L4146=LIST!$A$77,"",IF(L4146=LIST!$A$78,"",IF(L4146=LIST!$A$80,"",IF(L4146=LIST!$A$72,"",IF(L4146=LIST!$A$73,"",IF(L4146=LIST!$A$81,"",IF(L4146=LIST!$A$82,"",IF(L4146=LIST!$A$79,"",IF(K4146=LIST!$A$75,LIST!$A$75,ROUND(J4146*L4146,2)))))))))))))</f>
        <v/>
      </c>
      <c r="J4146" s="43">
        <f>IF(D4146="",0,IF(K4146=LIST!$A$75,0,IF(K4146=LIST!$A$76,0,IF(K4146=LIST!$A$77,0,IF(K4146=LIST!$A$78,0,(MIN(D4146,8)-K4146))))))</f>
        <v>0</v>
      </c>
      <c r="K4146" s="185" t="str">
        <f>IF(D4146="","",IF('CLAIM FORM'!$M$7="",0,IF(L4146=LIST!$A$78,0,IF('CLAIM FORM'!$M$7="R&amp;D",0,IF(E4146="",LIST!$A$75,IF(F4146=LIST!$F$30,0,IFERROR(((VLOOKUP(E4146,'TRAINING CODE'!B:D,3,FALSE)*MIN(D4146,8))),LIST!$A$76)))))))</f>
        <v/>
      </c>
      <c r="L4146" s="183" t="str">
        <f>IF(B4146="","",IF('CLAIM FORM'!$M$7="",LIST!$A$77,IFERROR(VLOOKUP(B4146,'PHR (Project Hourly Rate)'!B:G,6,FALSE),LIST!$A$78)))</f>
        <v/>
      </c>
    </row>
    <row r="4147" spans="1:12" ht="36" customHeight="1">
      <c r="A4147" s="184">
        <v>4145</v>
      </c>
      <c r="B4147" s="46"/>
      <c r="C4147" s="47"/>
      <c r="D4147" s="48"/>
      <c r="E4147" s="49"/>
      <c r="F4147" s="49"/>
      <c r="G4147" s="41" t="str">
        <f>IF(C4147="","",VLOOKUP(WEEKDAY(C4147),LIST!$A$15:$B$21,2,FALSE))</f>
        <v/>
      </c>
      <c r="H4147" s="42" t="str">
        <f>IF(B4147="","",IF(L4147=LIST!$A$80,LIST!$A$78,IF(L4147=LIST!$A$81,LIST!$A$78,IF(L4147=LIST!$A$82,LIST!$A$78,IF(IFERROR(VLOOKUP(B4147,'PHR (Project Hourly Rate)'!B:G,6,FALSE),LIST!$A$78)=0,LIST!$A$79,L4147)))))</f>
        <v/>
      </c>
      <c r="I4147" s="42" t="str">
        <f>IF(B4147="","",IF(L4147=LIST!$A$75,"",IF(K4147=LIST!$A$76,LIST!$A$76,IF(L4147=LIST!$A$77,"",IF(L4147=LIST!$A$78,"",IF(L4147=LIST!$A$80,"",IF(L4147=LIST!$A$72,"",IF(L4147=LIST!$A$73,"",IF(L4147=LIST!$A$81,"",IF(L4147=LIST!$A$82,"",IF(L4147=LIST!$A$79,"",IF(K4147=LIST!$A$75,LIST!$A$75,ROUND(J4147*L4147,2)))))))))))))</f>
        <v/>
      </c>
      <c r="J4147" s="43">
        <f>IF(D4147="",0,IF(K4147=LIST!$A$75,0,IF(K4147=LIST!$A$76,0,IF(K4147=LIST!$A$77,0,IF(K4147=LIST!$A$78,0,(MIN(D4147,8)-K4147))))))</f>
        <v>0</v>
      </c>
      <c r="K4147" s="185" t="str">
        <f>IF(D4147="","",IF('CLAIM FORM'!$M$7="",0,IF(L4147=LIST!$A$78,0,IF('CLAIM FORM'!$M$7="R&amp;D",0,IF(E4147="",LIST!$A$75,IF(F4147=LIST!$F$30,0,IFERROR(((VLOOKUP(E4147,'TRAINING CODE'!B:D,3,FALSE)*MIN(D4147,8))),LIST!$A$76)))))))</f>
        <v/>
      </c>
      <c r="L4147" s="183" t="str">
        <f>IF(B4147="","",IF('CLAIM FORM'!$M$7="",LIST!$A$77,IFERROR(VLOOKUP(B4147,'PHR (Project Hourly Rate)'!B:G,6,FALSE),LIST!$A$78)))</f>
        <v/>
      </c>
    </row>
    <row r="4148" spans="1:12" ht="36" customHeight="1">
      <c r="A4148" s="184">
        <v>4146</v>
      </c>
      <c r="B4148" s="46"/>
      <c r="C4148" s="47"/>
      <c r="D4148" s="48"/>
      <c r="E4148" s="49"/>
      <c r="F4148" s="49"/>
      <c r="G4148" s="41" t="str">
        <f>IF(C4148="","",VLOOKUP(WEEKDAY(C4148),LIST!$A$15:$B$21,2,FALSE))</f>
        <v/>
      </c>
      <c r="H4148" s="42" t="str">
        <f>IF(B4148="","",IF(L4148=LIST!$A$80,LIST!$A$78,IF(L4148=LIST!$A$81,LIST!$A$78,IF(L4148=LIST!$A$82,LIST!$A$78,IF(IFERROR(VLOOKUP(B4148,'PHR (Project Hourly Rate)'!B:G,6,FALSE),LIST!$A$78)=0,LIST!$A$79,L4148)))))</f>
        <v/>
      </c>
      <c r="I4148" s="42" t="str">
        <f>IF(B4148="","",IF(L4148=LIST!$A$75,"",IF(K4148=LIST!$A$76,LIST!$A$76,IF(L4148=LIST!$A$77,"",IF(L4148=LIST!$A$78,"",IF(L4148=LIST!$A$80,"",IF(L4148=LIST!$A$72,"",IF(L4148=LIST!$A$73,"",IF(L4148=LIST!$A$81,"",IF(L4148=LIST!$A$82,"",IF(L4148=LIST!$A$79,"",IF(K4148=LIST!$A$75,LIST!$A$75,ROUND(J4148*L4148,2)))))))))))))</f>
        <v/>
      </c>
      <c r="J4148" s="43">
        <f>IF(D4148="",0,IF(K4148=LIST!$A$75,0,IF(K4148=LIST!$A$76,0,IF(K4148=LIST!$A$77,0,IF(K4148=LIST!$A$78,0,(MIN(D4148,8)-K4148))))))</f>
        <v>0</v>
      </c>
      <c r="K4148" s="185" t="str">
        <f>IF(D4148="","",IF('CLAIM FORM'!$M$7="",0,IF(L4148=LIST!$A$78,0,IF('CLAIM FORM'!$M$7="R&amp;D",0,IF(E4148="",LIST!$A$75,IF(F4148=LIST!$F$30,0,IFERROR(((VLOOKUP(E4148,'TRAINING CODE'!B:D,3,FALSE)*MIN(D4148,8))),LIST!$A$76)))))))</f>
        <v/>
      </c>
      <c r="L4148" s="183" t="str">
        <f>IF(B4148="","",IF('CLAIM FORM'!$M$7="",LIST!$A$77,IFERROR(VLOOKUP(B4148,'PHR (Project Hourly Rate)'!B:G,6,FALSE),LIST!$A$78)))</f>
        <v/>
      </c>
    </row>
    <row r="4149" spans="1:12" ht="36" customHeight="1">
      <c r="A4149" s="184">
        <v>4147</v>
      </c>
      <c r="B4149" s="46"/>
      <c r="C4149" s="47"/>
      <c r="D4149" s="48"/>
      <c r="E4149" s="49"/>
      <c r="F4149" s="49"/>
      <c r="G4149" s="41" t="str">
        <f>IF(C4149="","",VLOOKUP(WEEKDAY(C4149),LIST!$A$15:$B$21,2,FALSE))</f>
        <v/>
      </c>
      <c r="H4149" s="42" t="str">
        <f>IF(B4149="","",IF(L4149=LIST!$A$80,LIST!$A$78,IF(L4149=LIST!$A$81,LIST!$A$78,IF(L4149=LIST!$A$82,LIST!$A$78,IF(IFERROR(VLOOKUP(B4149,'PHR (Project Hourly Rate)'!B:G,6,FALSE),LIST!$A$78)=0,LIST!$A$79,L4149)))))</f>
        <v/>
      </c>
      <c r="I4149" s="42" t="str">
        <f>IF(B4149="","",IF(L4149=LIST!$A$75,"",IF(K4149=LIST!$A$76,LIST!$A$76,IF(L4149=LIST!$A$77,"",IF(L4149=LIST!$A$78,"",IF(L4149=LIST!$A$80,"",IF(L4149=LIST!$A$72,"",IF(L4149=LIST!$A$73,"",IF(L4149=LIST!$A$81,"",IF(L4149=LIST!$A$82,"",IF(L4149=LIST!$A$79,"",IF(K4149=LIST!$A$75,LIST!$A$75,ROUND(J4149*L4149,2)))))))))))))</f>
        <v/>
      </c>
      <c r="J4149" s="43">
        <f>IF(D4149="",0,IF(K4149=LIST!$A$75,0,IF(K4149=LIST!$A$76,0,IF(K4149=LIST!$A$77,0,IF(K4149=LIST!$A$78,0,(MIN(D4149,8)-K4149))))))</f>
        <v>0</v>
      </c>
      <c r="K4149" s="185" t="str">
        <f>IF(D4149="","",IF('CLAIM FORM'!$M$7="",0,IF(L4149=LIST!$A$78,0,IF('CLAIM FORM'!$M$7="R&amp;D",0,IF(E4149="",LIST!$A$75,IF(F4149=LIST!$F$30,0,IFERROR(((VLOOKUP(E4149,'TRAINING CODE'!B:D,3,FALSE)*MIN(D4149,8))),LIST!$A$76)))))))</f>
        <v/>
      </c>
      <c r="L4149" s="183" t="str">
        <f>IF(B4149="","",IF('CLAIM FORM'!$M$7="",LIST!$A$77,IFERROR(VLOOKUP(B4149,'PHR (Project Hourly Rate)'!B:G,6,FALSE),LIST!$A$78)))</f>
        <v/>
      </c>
    </row>
    <row r="4150" spans="1:12" ht="36" customHeight="1">
      <c r="A4150" s="184">
        <v>4148</v>
      </c>
      <c r="B4150" s="46"/>
      <c r="C4150" s="47"/>
      <c r="D4150" s="48"/>
      <c r="E4150" s="49"/>
      <c r="F4150" s="49"/>
      <c r="G4150" s="41" t="str">
        <f>IF(C4150="","",VLOOKUP(WEEKDAY(C4150),LIST!$A$15:$B$21,2,FALSE))</f>
        <v/>
      </c>
      <c r="H4150" s="42" t="str">
        <f>IF(B4150="","",IF(L4150=LIST!$A$80,LIST!$A$78,IF(L4150=LIST!$A$81,LIST!$A$78,IF(L4150=LIST!$A$82,LIST!$A$78,IF(IFERROR(VLOOKUP(B4150,'PHR (Project Hourly Rate)'!B:G,6,FALSE),LIST!$A$78)=0,LIST!$A$79,L4150)))))</f>
        <v/>
      </c>
      <c r="I4150" s="42" t="str">
        <f>IF(B4150="","",IF(L4150=LIST!$A$75,"",IF(K4150=LIST!$A$76,LIST!$A$76,IF(L4150=LIST!$A$77,"",IF(L4150=LIST!$A$78,"",IF(L4150=LIST!$A$80,"",IF(L4150=LIST!$A$72,"",IF(L4150=LIST!$A$73,"",IF(L4150=LIST!$A$81,"",IF(L4150=LIST!$A$82,"",IF(L4150=LIST!$A$79,"",IF(K4150=LIST!$A$75,LIST!$A$75,ROUND(J4150*L4150,2)))))))))))))</f>
        <v/>
      </c>
      <c r="J4150" s="43">
        <f>IF(D4150="",0,IF(K4150=LIST!$A$75,0,IF(K4150=LIST!$A$76,0,IF(K4150=LIST!$A$77,0,IF(K4150=LIST!$A$78,0,(MIN(D4150,8)-K4150))))))</f>
        <v>0</v>
      </c>
      <c r="K4150" s="185" t="str">
        <f>IF(D4150="","",IF('CLAIM FORM'!$M$7="",0,IF(L4150=LIST!$A$78,0,IF('CLAIM FORM'!$M$7="R&amp;D",0,IF(E4150="",LIST!$A$75,IF(F4150=LIST!$F$30,0,IFERROR(((VLOOKUP(E4150,'TRAINING CODE'!B:D,3,FALSE)*MIN(D4150,8))),LIST!$A$76)))))))</f>
        <v/>
      </c>
      <c r="L4150" s="183" t="str">
        <f>IF(B4150="","",IF('CLAIM FORM'!$M$7="",LIST!$A$77,IFERROR(VLOOKUP(B4150,'PHR (Project Hourly Rate)'!B:G,6,FALSE),LIST!$A$78)))</f>
        <v/>
      </c>
    </row>
    <row r="4151" spans="1:12" ht="36" customHeight="1">
      <c r="A4151" s="184">
        <v>4149</v>
      </c>
      <c r="B4151" s="46"/>
      <c r="C4151" s="47"/>
      <c r="D4151" s="48"/>
      <c r="E4151" s="49"/>
      <c r="F4151" s="49"/>
      <c r="G4151" s="41" t="str">
        <f>IF(C4151="","",VLOOKUP(WEEKDAY(C4151),LIST!$A$15:$B$21,2,FALSE))</f>
        <v/>
      </c>
      <c r="H4151" s="42" t="str">
        <f>IF(B4151="","",IF(L4151=LIST!$A$80,LIST!$A$78,IF(L4151=LIST!$A$81,LIST!$A$78,IF(L4151=LIST!$A$82,LIST!$A$78,IF(IFERROR(VLOOKUP(B4151,'PHR (Project Hourly Rate)'!B:G,6,FALSE),LIST!$A$78)=0,LIST!$A$79,L4151)))))</f>
        <v/>
      </c>
      <c r="I4151" s="42" t="str">
        <f>IF(B4151="","",IF(L4151=LIST!$A$75,"",IF(K4151=LIST!$A$76,LIST!$A$76,IF(L4151=LIST!$A$77,"",IF(L4151=LIST!$A$78,"",IF(L4151=LIST!$A$80,"",IF(L4151=LIST!$A$72,"",IF(L4151=LIST!$A$73,"",IF(L4151=LIST!$A$81,"",IF(L4151=LIST!$A$82,"",IF(L4151=LIST!$A$79,"",IF(K4151=LIST!$A$75,LIST!$A$75,ROUND(J4151*L4151,2)))))))))))))</f>
        <v/>
      </c>
      <c r="J4151" s="43">
        <f>IF(D4151="",0,IF(K4151=LIST!$A$75,0,IF(K4151=LIST!$A$76,0,IF(K4151=LIST!$A$77,0,IF(K4151=LIST!$A$78,0,(MIN(D4151,8)-K4151))))))</f>
        <v>0</v>
      </c>
      <c r="K4151" s="185" t="str">
        <f>IF(D4151="","",IF('CLAIM FORM'!$M$7="",0,IF(L4151=LIST!$A$78,0,IF('CLAIM FORM'!$M$7="R&amp;D",0,IF(E4151="",LIST!$A$75,IF(F4151=LIST!$F$30,0,IFERROR(((VLOOKUP(E4151,'TRAINING CODE'!B:D,3,FALSE)*MIN(D4151,8))),LIST!$A$76)))))))</f>
        <v/>
      </c>
      <c r="L4151" s="183" t="str">
        <f>IF(B4151="","",IF('CLAIM FORM'!$M$7="",LIST!$A$77,IFERROR(VLOOKUP(B4151,'PHR (Project Hourly Rate)'!B:G,6,FALSE),LIST!$A$78)))</f>
        <v/>
      </c>
    </row>
    <row r="4152" spans="1:12" ht="36" customHeight="1">
      <c r="A4152" s="184">
        <v>4150</v>
      </c>
      <c r="B4152" s="46"/>
      <c r="C4152" s="47"/>
      <c r="D4152" s="48"/>
      <c r="E4152" s="49"/>
      <c r="F4152" s="49"/>
      <c r="G4152" s="41" t="str">
        <f>IF(C4152="","",VLOOKUP(WEEKDAY(C4152),LIST!$A$15:$B$21,2,FALSE))</f>
        <v/>
      </c>
      <c r="H4152" s="42" t="str">
        <f>IF(B4152="","",IF(L4152=LIST!$A$80,LIST!$A$78,IF(L4152=LIST!$A$81,LIST!$A$78,IF(L4152=LIST!$A$82,LIST!$A$78,IF(IFERROR(VLOOKUP(B4152,'PHR (Project Hourly Rate)'!B:G,6,FALSE),LIST!$A$78)=0,LIST!$A$79,L4152)))))</f>
        <v/>
      </c>
      <c r="I4152" s="42" t="str">
        <f>IF(B4152="","",IF(L4152=LIST!$A$75,"",IF(K4152=LIST!$A$76,LIST!$A$76,IF(L4152=LIST!$A$77,"",IF(L4152=LIST!$A$78,"",IF(L4152=LIST!$A$80,"",IF(L4152=LIST!$A$72,"",IF(L4152=LIST!$A$73,"",IF(L4152=LIST!$A$81,"",IF(L4152=LIST!$A$82,"",IF(L4152=LIST!$A$79,"",IF(K4152=LIST!$A$75,LIST!$A$75,ROUND(J4152*L4152,2)))))))))))))</f>
        <v/>
      </c>
      <c r="J4152" s="43">
        <f>IF(D4152="",0,IF(K4152=LIST!$A$75,0,IF(K4152=LIST!$A$76,0,IF(K4152=LIST!$A$77,0,IF(K4152=LIST!$A$78,0,(MIN(D4152,8)-K4152))))))</f>
        <v>0</v>
      </c>
      <c r="K4152" s="185" t="str">
        <f>IF(D4152="","",IF('CLAIM FORM'!$M$7="",0,IF(L4152=LIST!$A$78,0,IF('CLAIM FORM'!$M$7="R&amp;D",0,IF(E4152="",LIST!$A$75,IF(F4152=LIST!$F$30,0,IFERROR(((VLOOKUP(E4152,'TRAINING CODE'!B:D,3,FALSE)*MIN(D4152,8))),LIST!$A$76)))))))</f>
        <v/>
      </c>
      <c r="L4152" s="183" t="str">
        <f>IF(B4152="","",IF('CLAIM FORM'!$M$7="",LIST!$A$77,IFERROR(VLOOKUP(B4152,'PHR (Project Hourly Rate)'!B:G,6,FALSE),LIST!$A$78)))</f>
        <v/>
      </c>
    </row>
    <row r="4153" spans="1:12" ht="36" customHeight="1">
      <c r="A4153" s="184">
        <v>4151</v>
      </c>
      <c r="B4153" s="46"/>
      <c r="C4153" s="47"/>
      <c r="D4153" s="48"/>
      <c r="E4153" s="49"/>
      <c r="F4153" s="49"/>
      <c r="G4153" s="41" t="str">
        <f>IF(C4153="","",VLOOKUP(WEEKDAY(C4153),LIST!$A$15:$B$21,2,FALSE))</f>
        <v/>
      </c>
      <c r="H4153" s="42" t="str">
        <f>IF(B4153="","",IF(L4153=LIST!$A$80,LIST!$A$78,IF(L4153=LIST!$A$81,LIST!$A$78,IF(L4153=LIST!$A$82,LIST!$A$78,IF(IFERROR(VLOOKUP(B4153,'PHR (Project Hourly Rate)'!B:G,6,FALSE),LIST!$A$78)=0,LIST!$A$79,L4153)))))</f>
        <v/>
      </c>
      <c r="I4153" s="42" t="str">
        <f>IF(B4153="","",IF(L4153=LIST!$A$75,"",IF(K4153=LIST!$A$76,LIST!$A$76,IF(L4153=LIST!$A$77,"",IF(L4153=LIST!$A$78,"",IF(L4153=LIST!$A$80,"",IF(L4153=LIST!$A$72,"",IF(L4153=LIST!$A$73,"",IF(L4153=LIST!$A$81,"",IF(L4153=LIST!$A$82,"",IF(L4153=LIST!$A$79,"",IF(K4153=LIST!$A$75,LIST!$A$75,ROUND(J4153*L4153,2)))))))))))))</f>
        <v/>
      </c>
      <c r="J4153" s="43">
        <f>IF(D4153="",0,IF(K4153=LIST!$A$75,0,IF(K4153=LIST!$A$76,0,IF(K4153=LIST!$A$77,0,IF(K4153=LIST!$A$78,0,(MIN(D4153,8)-K4153))))))</f>
        <v>0</v>
      </c>
      <c r="K4153" s="185" t="str">
        <f>IF(D4153="","",IF('CLAIM FORM'!$M$7="",0,IF(L4153=LIST!$A$78,0,IF('CLAIM FORM'!$M$7="R&amp;D",0,IF(E4153="",LIST!$A$75,IF(F4153=LIST!$F$30,0,IFERROR(((VLOOKUP(E4153,'TRAINING CODE'!B:D,3,FALSE)*MIN(D4153,8))),LIST!$A$76)))))))</f>
        <v/>
      </c>
      <c r="L4153" s="183" t="str">
        <f>IF(B4153="","",IF('CLAIM FORM'!$M$7="",LIST!$A$77,IFERROR(VLOOKUP(B4153,'PHR (Project Hourly Rate)'!B:G,6,FALSE),LIST!$A$78)))</f>
        <v/>
      </c>
    </row>
    <row r="4154" spans="1:12" ht="36" customHeight="1">
      <c r="A4154" s="184">
        <v>4152</v>
      </c>
      <c r="B4154" s="46"/>
      <c r="C4154" s="47"/>
      <c r="D4154" s="48"/>
      <c r="E4154" s="49"/>
      <c r="F4154" s="49"/>
      <c r="G4154" s="41" t="str">
        <f>IF(C4154="","",VLOOKUP(WEEKDAY(C4154),LIST!$A$15:$B$21,2,FALSE))</f>
        <v/>
      </c>
      <c r="H4154" s="42" t="str">
        <f>IF(B4154="","",IF(L4154=LIST!$A$80,LIST!$A$78,IF(L4154=LIST!$A$81,LIST!$A$78,IF(L4154=LIST!$A$82,LIST!$A$78,IF(IFERROR(VLOOKUP(B4154,'PHR (Project Hourly Rate)'!B:G,6,FALSE),LIST!$A$78)=0,LIST!$A$79,L4154)))))</f>
        <v/>
      </c>
      <c r="I4154" s="42" t="str">
        <f>IF(B4154="","",IF(L4154=LIST!$A$75,"",IF(K4154=LIST!$A$76,LIST!$A$76,IF(L4154=LIST!$A$77,"",IF(L4154=LIST!$A$78,"",IF(L4154=LIST!$A$80,"",IF(L4154=LIST!$A$72,"",IF(L4154=LIST!$A$73,"",IF(L4154=LIST!$A$81,"",IF(L4154=LIST!$A$82,"",IF(L4154=LIST!$A$79,"",IF(K4154=LIST!$A$75,LIST!$A$75,ROUND(J4154*L4154,2)))))))))))))</f>
        <v/>
      </c>
      <c r="J4154" s="43">
        <f>IF(D4154="",0,IF(K4154=LIST!$A$75,0,IF(K4154=LIST!$A$76,0,IF(K4154=LIST!$A$77,0,IF(K4154=LIST!$A$78,0,(MIN(D4154,8)-K4154))))))</f>
        <v>0</v>
      </c>
      <c r="K4154" s="185" t="str">
        <f>IF(D4154="","",IF('CLAIM FORM'!$M$7="",0,IF(L4154=LIST!$A$78,0,IF('CLAIM FORM'!$M$7="R&amp;D",0,IF(E4154="",LIST!$A$75,IF(F4154=LIST!$F$30,0,IFERROR(((VLOOKUP(E4154,'TRAINING CODE'!B:D,3,FALSE)*MIN(D4154,8))),LIST!$A$76)))))))</f>
        <v/>
      </c>
      <c r="L4154" s="183" t="str">
        <f>IF(B4154="","",IF('CLAIM FORM'!$M$7="",LIST!$A$77,IFERROR(VLOOKUP(B4154,'PHR (Project Hourly Rate)'!B:G,6,FALSE),LIST!$A$78)))</f>
        <v/>
      </c>
    </row>
    <row r="4155" spans="1:12" ht="36" customHeight="1">
      <c r="A4155" s="184">
        <v>4153</v>
      </c>
      <c r="B4155" s="46"/>
      <c r="C4155" s="47"/>
      <c r="D4155" s="48"/>
      <c r="E4155" s="49"/>
      <c r="F4155" s="49"/>
      <c r="G4155" s="41" t="str">
        <f>IF(C4155="","",VLOOKUP(WEEKDAY(C4155),LIST!$A$15:$B$21,2,FALSE))</f>
        <v/>
      </c>
      <c r="H4155" s="42" t="str">
        <f>IF(B4155="","",IF(L4155=LIST!$A$80,LIST!$A$78,IF(L4155=LIST!$A$81,LIST!$A$78,IF(L4155=LIST!$A$82,LIST!$A$78,IF(IFERROR(VLOOKUP(B4155,'PHR (Project Hourly Rate)'!B:G,6,FALSE),LIST!$A$78)=0,LIST!$A$79,L4155)))))</f>
        <v/>
      </c>
      <c r="I4155" s="42" t="str">
        <f>IF(B4155="","",IF(L4155=LIST!$A$75,"",IF(K4155=LIST!$A$76,LIST!$A$76,IF(L4155=LIST!$A$77,"",IF(L4155=LIST!$A$78,"",IF(L4155=LIST!$A$80,"",IF(L4155=LIST!$A$72,"",IF(L4155=LIST!$A$73,"",IF(L4155=LIST!$A$81,"",IF(L4155=LIST!$A$82,"",IF(L4155=LIST!$A$79,"",IF(K4155=LIST!$A$75,LIST!$A$75,ROUND(J4155*L4155,2)))))))))))))</f>
        <v/>
      </c>
      <c r="J4155" s="43">
        <f>IF(D4155="",0,IF(K4155=LIST!$A$75,0,IF(K4155=LIST!$A$76,0,IF(K4155=LIST!$A$77,0,IF(K4155=LIST!$A$78,0,(MIN(D4155,8)-K4155))))))</f>
        <v>0</v>
      </c>
      <c r="K4155" s="185" t="str">
        <f>IF(D4155="","",IF('CLAIM FORM'!$M$7="",0,IF(L4155=LIST!$A$78,0,IF('CLAIM FORM'!$M$7="R&amp;D",0,IF(E4155="",LIST!$A$75,IF(F4155=LIST!$F$30,0,IFERROR(((VLOOKUP(E4155,'TRAINING CODE'!B:D,3,FALSE)*MIN(D4155,8))),LIST!$A$76)))))))</f>
        <v/>
      </c>
      <c r="L4155" s="183" t="str">
        <f>IF(B4155="","",IF('CLAIM FORM'!$M$7="",LIST!$A$77,IFERROR(VLOOKUP(B4155,'PHR (Project Hourly Rate)'!B:G,6,FALSE),LIST!$A$78)))</f>
        <v/>
      </c>
    </row>
    <row r="4156" spans="1:12" ht="36" customHeight="1">
      <c r="A4156" s="184">
        <v>4154</v>
      </c>
      <c r="B4156" s="46"/>
      <c r="C4156" s="47"/>
      <c r="D4156" s="48"/>
      <c r="E4156" s="49"/>
      <c r="F4156" s="49"/>
      <c r="G4156" s="41" t="str">
        <f>IF(C4156="","",VLOOKUP(WEEKDAY(C4156),LIST!$A$15:$B$21,2,FALSE))</f>
        <v/>
      </c>
      <c r="H4156" s="42" t="str">
        <f>IF(B4156="","",IF(L4156=LIST!$A$80,LIST!$A$78,IF(L4156=LIST!$A$81,LIST!$A$78,IF(L4156=LIST!$A$82,LIST!$A$78,IF(IFERROR(VLOOKUP(B4156,'PHR (Project Hourly Rate)'!B:G,6,FALSE),LIST!$A$78)=0,LIST!$A$79,L4156)))))</f>
        <v/>
      </c>
      <c r="I4156" s="42" t="str">
        <f>IF(B4156="","",IF(L4156=LIST!$A$75,"",IF(K4156=LIST!$A$76,LIST!$A$76,IF(L4156=LIST!$A$77,"",IF(L4156=LIST!$A$78,"",IF(L4156=LIST!$A$80,"",IF(L4156=LIST!$A$72,"",IF(L4156=LIST!$A$73,"",IF(L4156=LIST!$A$81,"",IF(L4156=LIST!$A$82,"",IF(L4156=LIST!$A$79,"",IF(K4156=LIST!$A$75,LIST!$A$75,ROUND(J4156*L4156,2)))))))))))))</f>
        <v/>
      </c>
      <c r="J4156" s="43">
        <f>IF(D4156="",0,IF(K4156=LIST!$A$75,0,IF(K4156=LIST!$A$76,0,IF(K4156=LIST!$A$77,0,IF(K4156=LIST!$A$78,0,(MIN(D4156,8)-K4156))))))</f>
        <v>0</v>
      </c>
      <c r="K4156" s="185" t="str">
        <f>IF(D4156="","",IF('CLAIM FORM'!$M$7="",0,IF(L4156=LIST!$A$78,0,IF('CLAIM FORM'!$M$7="R&amp;D",0,IF(E4156="",LIST!$A$75,IF(F4156=LIST!$F$30,0,IFERROR(((VLOOKUP(E4156,'TRAINING CODE'!B:D,3,FALSE)*MIN(D4156,8))),LIST!$A$76)))))))</f>
        <v/>
      </c>
      <c r="L4156" s="183" t="str">
        <f>IF(B4156="","",IF('CLAIM FORM'!$M$7="",LIST!$A$77,IFERROR(VLOOKUP(B4156,'PHR (Project Hourly Rate)'!B:G,6,FALSE),LIST!$A$78)))</f>
        <v/>
      </c>
    </row>
    <row r="4157" spans="1:12" ht="36" customHeight="1">
      <c r="A4157" s="184">
        <v>4155</v>
      </c>
      <c r="B4157" s="46"/>
      <c r="C4157" s="47"/>
      <c r="D4157" s="48"/>
      <c r="E4157" s="49"/>
      <c r="F4157" s="49"/>
      <c r="G4157" s="41" t="str">
        <f>IF(C4157="","",VLOOKUP(WEEKDAY(C4157),LIST!$A$15:$B$21,2,FALSE))</f>
        <v/>
      </c>
      <c r="H4157" s="42" t="str">
        <f>IF(B4157="","",IF(L4157=LIST!$A$80,LIST!$A$78,IF(L4157=LIST!$A$81,LIST!$A$78,IF(L4157=LIST!$A$82,LIST!$A$78,IF(IFERROR(VLOOKUP(B4157,'PHR (Project Hourly Rate)'!B:G,6,FALSE),LIST!$A$78)=0,LIST!$A$79,L4157)))))</f>
        <v/>
      </c>
      <c r="I4157" s="42" t="str">
        <f>IF(B4157="","",IF(L4157=LIST!$A$75,"",IF(K4157=LIST!$A$76,LIST!$A$76,IF(L4157=LIST!$A$77,"",IF(L4157=LIST!$A$78,"",IF(L4157=LIST!$A$80,"",IF(L4157=LIST!$A$72,"",IF(L4157=LIST!$A$73,"",IF(L4157=LIST!$A$81,"",IF(L4157=LIST!$A$82,"",IF(L4157=LIST!$A$79,"",IF(K4157=LIST!$A$75,LIST!$A$75,ROUND(J4157*L4157,2)))))))))))))</f>
        <v/>
      </c>
      <c r="J4157" s="43">
        <f>IF(D4157="",0,IF(K4157=LIST!$A$75,0,IF(K4157=LIST!$A$76,0,IF(K4157=LIST!$A$77,0,IF(K4157=LIST!$A$78,0,(MIN(D4157,8)-K4157))))))</f>
        <v>0</v>
      </c>
      <c r="K4157" s="185" t="str">
        <f>IF(D4157="","",IF('CLAIM FORM'!$M$7="",0,IF(L4157=LIST!$A$78,0,IF('CLAIM FORM'!$M$7="R&amp;D",0,IF(E4157="",LIST!$A$75,IF(F4157=LIST!$F$30,0,IFERROR(((VLOOKUP(E4157,'TRAINING CODE'!B:D,3,FALSE)*MIN(D4157,8))),LIST!$A$76)))))))</f>
        <v/>
      </c>
      <c r="L4157" s="183" t="str">
        <f>IF(B4157="","",IF('CLAIM FORM'!$M$7="",LIST!$A$77,IFERROR(VLOOKUP(B4157,'PHR (Project Hourly Rate)'!B:G,6,FALSE),LIST!$A$78)))</f>
        <v/>
      </c>
    </row>
    <row r="4158" spans="1:12" ht="36" customHeight="1">
      <c r="A4158" s="184">
        <v>4156</v>
      </c>
      <c r="B4158" s="46"/>
      <c r="C4158" s="47"/>
      <c r="D4158" s="48"/>
      <c r="E4158" s="49"/>
      <c r="F4158" s="49"/>
      <c r="G4158" s="41" t="str">
        <f>IF(C4158="","",VLOOKUP(WEEKDAY(C4158),LIST!$A$15:$B$21,2,FALSE))</f>
        <v/>
      </c>
      <c r="H4158" s="42" t="str">
        <f>IF(B4158="","",IF(L4158=LIST!$A$80,LIST!$A$78,IF(L4158=LIST!$A$81,LIST!$A$78,IF(L4158=LIST!$A$82,LIST!$A$78,IF(IFERROR(VLOOKUP(B4158,'PHR (Project Hourly Rate)'!B:G,6,FALSE),LIST!$A$78)=0,LIST!$A$79,L4158)))))</f>
        <v/>
      </c>
      <c r="I4158" s="42" t="str">
        <f>IF(B4158="","",IF(L4158=LIST!$A$75,"",IF(K4158=LIST!$A$76,LIST!$A$76,IF(L4158=LIST!$A$77,"",IF(L4158=LIST!$A$78,"",IF(L4158=LIST!$A$80,"",IF(L4158=LIST!$A$72,"",IF(L4158=LIST!$A$73,"",IF(L4158=LIST!$A$81,"",IF(L4158=LIST!$A$82,"",IF(L4158=LIST!$A$79,"",IF(K4158=LIST!$A$75,LIST!$A$75,ROUND(J4158*L4158,2)))))))))))))</f>
        <v/>
      </c>
      <c r="J4158" s="43">
        <f>IF(D4158="",0,IF(K4158=LIST!$A$75,0,IF(K4158=LIST!$A$76,0,IF(K4158=LIST!$A$77,0,IF(K4158=LIST!$A$78,0,(MIN(D4158,8)-K4158))))))</f>
        <v>0</v>
      </c>
      <c r="K4158" s="185" t="str">
        <f>IF(D4158="","",IF('CLAIM FORM'!$M$7="",0,IF(L4158=LIST!$A$78,0,IF('CLAIM FORM'!$M$7="R&amp;D",0,IF(E4158="",LIST!$A$75,IF(F4158=LIST!$F$30,0,IFERROR(((VLOOKUP(E4158,'TRAINING CODE'!B:D,3,FALSE)*MIN(D4158,8))),LIST!$A$76)))))))</f>
        <v/>
      </c>
      <c r="L4158" s="183" t="str">
        <f>IF(B4158="","",IF('CLAIM FORM'!$M$7="",LIST!$A$77,IFERROR(VLOOKUP(B4158,'PHR (Project Hourly Rate)'!B:G,6,FALSE),LIST!$A$78)))</f>
        <v/>
      </c>
    </row>
    <row r="4159" spans="1:12" ht="36" customHeight="1">
      <c r="A4159" s="184">
        <v>4157</v>
      </c>
      <c r="B4159" s="46"/>
      <c r="C4159" s="47"/>
      <c r="D4159" s="48"/>
      <c r="E4159" s="49"/>
      <c r="F4159" s="49"/>
      <c r="G4159" s="41" t="str">
        <f>IF(C4159="","",VLOOKUP(WEEKDAY(C4159),LIST!$A$15:$B$21,2,FALSE))</f>
        <v/>
      </c>
      <c r="H4159" s="42" t="str">
        <f>IF(B4159="","",IF(L4159=LIST!$A$80,LIST!$A$78,IF(L4159=LIST!$A$81,LIST!$A$78,IF(L4159=LIST!$A$82,LIST!$A$78,IF(IFERROR(VLOOKUP(B4159,'PHR (Project Hourly Rate)'!B:G,6,FALSE),LIST!$A$78)=0,LIST!$A$79,L4159)))))</f>
        <v/>
      </c>
      <c r="I4159" s="42" t="str">
        <f>IF(B4159="","",IF(L4159=LIST!$A$75,"",IF(K4159=LIST!$A$76,LIST!$A$76,IF(L4159=LIST!$A$77,"",IF(L4159=LIST!$A$78,"",IF(L4159=LIST!$A$80,"",IF(L4159=LIST!$A$72,"",IF(L4159=LIST!$A$73,"",IF(L4159=LIST!$A$81,"",IF(L4159=LIST!$A$82,"",IF(L4159=LIST!$A$79,"",IF(K4159=LIST!$A$75,LIST!$A$75,ROUND(J4159*L4159,2)))))))))))))</f>
        <v/>
      </c>
      <c r="J4159" s="43">
        <f>IF(D4159="",0,IF(K4159=LIST!$A$75,0,IF(K4159=LIST!$A$76,0,IF(K4159=LIST!$A$77,0,IF(K4159=LIST!$A$78,0,(MIN(D4159,8)-K4159))))))</f>
        <v>0</v>
      </c>
      <c r="K4159" s="185" t="str">
        <f>IF(D4159="","",IF('CLAIM FORM'!$M$7="",0,IF(L4159=LIST!$A$78,0,IF('CLAIM FORM'!$M$7="R&amp;D",0,IF(E4159="",LIST!$A$75,IF(F4159=LIST!$F$30,0,IFERROR(((VLOOKUP(E4159,'TRAINING CODE'!B:D,3,FALSE)*MIN(D4159,8))),LIST!$A$76)))))))</f>
        <v/>
      </c>
      <c r="L4159" s="183" t="str">
        <f>IF(B4159="","",IF('CLAIM FORM'!$M$7="",LIST!$A$77,IFERROR(VLOOKUP(B4159,'PHR (Project Hourly Rate)'!B:G,6,FALSE),LIST!$A$78)))</f>
        <v/>
      </c>
    </row>
    <row r="4160" spans="1:12" ht="36" customHeight="1">
      <c r="A4160" s="184">
        <v>4158</v>
      </c>
      <c r="B4160" s="46"/>
      <c r="C4160" s="47"/>
      <c r="D4160" s="48"/>
      <c r="E4160" s="49"/>
      <c r="F4160" s="49"/>
      <c r="G4160" s="41" t="str">
        <f>IF(C4160="","",VLOOKUP(WEEKDAY(C4160),LIST!$A$15:$B$21,2,FALSE))</f>
        <v/>
      </c>
      <c r="H4160" s="42" t="str">
        <f>IF(B4160="","",IF(L4160=LIST!$A$80,LIST!$A$78,IF(L4160=LIST!$A$81,LIST!$A$78,IF(L4160=LIST!$A$82,LIST!$A$78,IF(IFERROR(VLOOKUP(B4160,'PHR (Project Hourly Rate)'!B:G,6,FALSE),LIST!$A$78)=0,LIST!$A$79,L4160)))))</f>
        <v/>
      </c>
      <c r="I4160" s="42" t="str">
        <f>IF(B4160="","",IF(L4160=LIST!$A$75,"",IF(K4160=LIST!$A$76,LIST!$A$76,IF(L4160=LIST!$A$77,"",IF(L4160=LIST!$A$78,"",IF(L4160=LIST!$A$80,"",IF(L4160=LIST!$A$72,"",IF(L4160=LIST!$A$73,"",IF(L4160=LIST!$A$81,"",IF(L4160=LIST!$A$82,"",IF(L4160=LIST!$A$79,"",IF(K4160=LIST!$A$75,LIST!$A$75,ROUND(J4160*L4160,2)))))))))))))</f>
        <v/>
      </c>
      <c r="J4160" s="43">
        <f>IF(D4160="",0,IF(K4160=LIST!$A$75,0,IF(K4160=LIST!$A$76,0,IF(K4160=LIST!$A$77,0,IF(K4160=LIST!$A$78,0,(MIN(D4160,8)-K4160))))))</f>
        <v>0</v>
      </c>
      <c r="K4160" s="185" t="str">
        <f>IF(D4160="","",IF('CLAIM FORM'!$M$7="",0,IF(L4160=LIST!$A$78,0,IF('CLAIM FORM'!$M$7="R&amp;D",0,IF(E4160="",LIST!$A$75,IF(F4160=LIST!$F$30,0,IFERROR(((VLOOKUP(E4160,'TRAINING CODE'!B:D,3,FALSE)*MIN(D4160,8))),LIST!$A$76)))))))</f>
        <v/>
      </c>
      <c r="L4160" s="183" t="str">
        <f>IF(B4160="","",IF('CLAIM FORM'!$M$7="",LIST!$A$77,IFERROR(VLOOKUP(B4160,'PHR (Project Hourly Rate)'!B:G,6,FALSE),LIST!$A$78)))</f>
        <v/>
      </c>
    </row>
    <row r="4161" spans="1:12" ht="36" customHeight="1">
      <c r="A4161" s="184">
        <v>4159</v>
      </c>
      <c r="B4161" s="46"/>
      <c r="C4161" s="47"/>
      <c r="D4161" s="48"/>
      <c r="E4161" s="49"/>
      <c r="F4161" s="49"/>
      <c r="G4161" s="41" t="str">
        <f>IF(C4161="","",VLOOKUP(WEEKDAY(C4161),LIST!$A$15:$B$21,2,FALSE))</f>
        <v/>
      </c>
      <c r="H4161" s="42" t="str">
        <f>IF(B4161="","",IF(L4161=LIST!$A$80,LIST!$A$78,IF(L4161=LIST!$A$81,LIST!$A$78,IF(L4161=LIST!$A$82,LIST!$A$78,IF(IFERROR(VLOOKUP(B4161,'PHR (Project Hourly Rate)'!B:G,6,FALSE),LIST!$A$78)=0,LIST!$A$79,L4161)))))</f>
        <v/>
      </c>
      <c r="I4161" s="42" t="str">
        <f>IF(B4161="","",IF(L4161=LIST!$A$75,"",IF(K4161=LIST!$A$76,LIST!$A$76,IF(L4161=LIST!$A$77,"",IF(L4161=LIST!$A$78,"",IF(L4161=LIST!$A$80,"",IF(L4161=LIST!$A$72,"",IF(L4161=LIST!$A$73,"",IF(L4161=LIST!$A$81,"",IF(L4161=LIST!$A$82,"",IF(L4161=LIST!$A$79,"",IF(K4161=LIST!$A$75,LIST!$A$75,ROUND(J4161*L4161,2)))))))))))))</f>
        <v/>
      </c>
      <c r="J4161" s="43">
        <f>IF(D4161="",0,IF(K4161=LIST!$A$75,0,IF(K4161=LIST!$A$76,0,IF(K4161=LIST!$A$77,0,IF(K4161=LIST!$A$78,0,(MIN(D4161,8)-K4161))))))</f>
        <v>0</v>
      </c>
      <c r="K4161" s="185" t="str">
        <f>IF(D4161="","",IF('CLAIM FORM'!$M$7="",0,IF(L4161=LIST!$A$78,0,IF('CLAIM FORM'!$M$7="R&amp;D",0,IF(E4161="",LIST!$A$75,IF(F4161=LIST!$F$30,0,IFERROR(((VLOOKUP(E4161,'TRAINING CODE'!B:D,3,FALSE)*MIN(D4161,8))),LIST!$A$76)))))))</f>
        <v/>
      </c>
      <c r="L4161" s="183" t="str">
        <f>IF(B4161="","",IF('CLAIM FORM'!$M$7="",LIST!$A$77,IFERROR(VLOOKUP(B4161,'PHR (Project Hourly Rate)'!B:G,6,FALSE),LIST!$A$78)))</f>
        <v/>
      </c>
    </row>
    <row r="4162" spans="1:12" ht="36" customHeight="1">
      <c r="A4162" s="184">
        <v>4160</v>
      </c>
      <c r="B4162" s="46"/>
      <c r="C4162" s="47"/>
      <c r="D4162" s="48"/>
      <c r="E4162" s="49"/>
      <c r="F4162" s="49"/>
      <c r="G4162" s="41" t="str">
        <f>IF(C4162="","",VLOOKUP(WEEKDAY(C4162),LIST!$A$15:$B$21,2,FALSE))</f>
        <v/>
      </c>
      <c r="H4162" s="42" t="str">
        <f>IF(B4162="","",IF(L4162=LIST!$A$80,LIST!$A$78,IF(L4162=LIST!$A$81,LIST!$A$78,IF(L4162=LIST!$A$82,LIST!$A$78,IF(IFERROR(VLOOKUP(B4162,'PHR (Project Hourly Rate)'!B:G,6,FALSE),LIST!$A$78)=0,LIST!$A$79,L4162)))))</f>
        <v/>
      </c>
      <c r="I4162" s="42" t="str">
        <f>IF(B4162="","",IF(L4162=LIST!$A$75,"",IF(K4162=LIST!$A$76,LIST!$A$76,IF(L4162=LIST!$A$77,"",IF(L4162=LIST!$A$78,"",IF(L4162=LIST!$A$80,"",IF(L4162=LIST!$A$72,"",IF(L4162=LIST!$A$73,"",IF(L4162=LIST!$A$81,"",IF(L4162=LIST!$A$82,"",IF(L4162=LIST!$A$79,"",IF(K4162=LIST!$A$75,LIST!$A$75,ROUND(J4162*L4162,2)))))))))))))</f>
        <v/>
      </c>
      <c r="J4162" s="43">
        <f>IF(D4162="",0,IF(K4162=LIST!$A$75,0,IF(K4162=LIST!$A$76,0,IF(K4162=LIST!$A$77,0,IF(K4162=LIST!$A$78,0,(MIN(D4162,8)-K4162))))))</f>
        <v>0</v>
      </c>
      <c r="K4162" s="185" t="str">
        <f>IF(D4162="","",IF('CLAIM FORM'!$M$7="",0,IF(L4162=LIST!$A$78,0,IF('CLAIM FORM'!$M$7="R&amp;D",0,IF(E4162="",LIST!$A$75,IF(F4162=LIST!$F$30,0,IFERROR(((VLOOKUP(E4162,'TRAINING CODE'!B:D,3,FALSE)*MIN(D4162,8))),LIST!$A$76)))))))</f>
        <v/>
      </c>
      <c r="L4162" s="183" t="str">
        <f>IF(B4162="","",IF('CLAIM FORM'!$M$7="",LIST!$A$77,IFERROR(VLOOKUP(B4162,'PHR (Project Hourly Rate)'!B:G,6,FALSE),LIST!$A$78)))</f>
        <v/>
      </c>
    </row>
    <row r="4163" spans="1:12" ht="36" customHeight="1">
      <c r="A4163" s="184">
        <v>4161</v>
      </c>
      <c r="B4163" s="46"/>
      <c r="C4163" s="47"/>
      <c r="D4163" s="48"/>
      <c r="E4163" s="49"/>
      <c r="F4163" s="49"/>
      <c r="G4163" s="41" t="str">
        <f>IF(C4163="","",VLOOKUP(WEEKDAY(C4163),LIST!$A$15:$B$21,2,FALSE))</f>
        <v/>
      </c>
      <c r="H4163" s="42" t="str">
        <f>IF(B4163="","",IF(L4163=LIST!$A$80,LIST!$A$78,IF(L4163=LIST!$A$81,LIST!$A$78,IF(L4163=LIST!$A$82,LIST!$A$78,IF(IFERROR(VLOOKUP(B4163,'PHR (Project Hourly Rate)'!B:G,6,FALSE),LIST!$A$78)=0,LIST!$A$79,L4163)))))</f>
        <v/>
      </c>
      <c r="I4163" s="42" t="str">
        <f>IF(B4163="","",IF(L4163=LIST!$A$75,"",IF(K4163=LIST!$A$76,LIST!$A$76,IF(L4163=LIST!$A$77,"",IF(L4163=LIST!$A$78,"",IF(L4163=LIST!$A$80,"",IF(L4163=LIST!$A$72,"",IF(L4163=LIST!$A$73,"",IF(L4163=LIST!$A$81,"",IF(L4163=LIST!$A$82,"",IF(L4163=LIST!$A$79,"",IF(K4163=LIST!$A$75,LIST!$A$75,ROUND(J4163*L4163,2)))))))))))))</f>
        <v/>
      </c>
      <c r="J4163" s="43">
        <f>IF(D4163="",0,IF(K4163=LIST!$A$75,0,IF(K4163=LIST!$A$76,0,IF(K4163=LIST!$A$77,0,IF(K4163=LIST!$A$78,0,(MIN(D4163,8)-K4163))))))</f>
        <v>0</v>
      </c>
      <c r="K4163" s="185" t="str">
        <f>IF(D4163="","",IF('CLAIM FORM'!$M$7="",0,IF(L4163=LIST!$A$78,0,IF('CLAIM FORM'!$M$7="R&amp;D",0,IF(E4163="",LIST!$A$75,IF(F4163=LIST!$F$30,0,IFERROR(((VLOOKUP(E4163,'TRAINING CODE'!B:D,3,FALSE)*MIN(D4163,8))),LIST!$A$76)))))))</f>
        <v/>
      </c>
      <c r="L4163" s="183" t="str">
        <f>IF(B4163="","",IF('CLAIM FORM'!$M$7="",LIST!$A$77,IFERROR(VLOOKUP(B4163,'PHR (Project Hourly Rate)'!B:G,6,FALSE),LIST!$A$78)))</f>
        <v/>
      </c>
    </row>
    <row r="4164" spans="1:12" ht="36" customHeight="1">
      <c r="A4164" s="184">
        <v>4162</v>
      </c>
      <c r="B4164" s="46"/>
      <c r="C4164" s="47"/>
      <c r="D4164" s="48"/>
      <c r="E4164" s="49"/>
      <c r="F4164" s="49"/>
      <c r="G4164" s="41" t="str">
        <f>IF(C4164="","",VLOOKUP(WEEKDAY(C4164),LIST!$A$15:$B$21,2,FALSE))</f>
        <v/>
      </c>
      <c r="H4164" s="42" t="str">
        <f>IF(B4164="","",IF(L4164=LIST!$A$80,LIST!$A$78,IF(L4164=LIST!$A$81,LIST!$A$78,IF(L4164=LIST!$A$82,LIST!$A$78,IF(IFERROR(VLOOKUP(B4164,'PHR (Project Hourly Rate)'!B:G,6,FALSE),LIST!$A$78)=0,LIST!$A$79,L4164)))))</f>
        <v/>
      </c>
      <c r="I4164" s="42" t="str">
        <f>IF(B4164="","",IF(L4164=LIST!$A$75,"",IF(K4164=LIST!$A$76,LIST!$A$76,IF(L4164=LIST!$A$77,"",IF(L4164=LIST!$A$78,"",IF(L4164=LIST!$A$80,"",IF(L4164=LIST!$A$72,"",IF(L4164=LIST!$A$73,"",IF(L4164=LIST!$A$81,"",IF(L4164=LIST!$A$82,"",IF(L4164=LIST!$A$79,"",IF(K4164=LIST!$A$75,LIST!$A$75,ROUND(J4164*L4164,2)))))))))))))</f>
        <v/>
      </c>
      <c r="J4164" s="43">
        <f>IF(D4164="",0,IF(K4164=LIST!$A$75,0,IF(K4164=LIST!$A$76,0,IF(K4164=LIST!$A$77,0,IF(K4164=LIST!$A$78,0,(MIN(D4164,8)-K4164))))))</f>
        <v>0</v>
      </c>
      <c r="K4164" s="185" t="str">
        <f>IF(D4164="","",IF('CLAIM FORM'!$M$7="",0,IF(L4164=LIST!$A$78,0,IF('CLAIM FORM'!$M$7="R&amp;D",0,IF(E4164="",LIST!$A$75,IF(F4164=LIST!$F$30,0,IFERROR(((VLOOKUP(E4164,'TRAINING CODE'!B:D,3,FALSE)*MIN(D4164,8))),LIST!$A$76)))))))</f>
        <v/>
      </c>
      <c r="L4164" s="183" t="str">
        <f>IF(B4164="","",IF('CLAIM FORM'!$M$7="",LIST!$A$77,IFERROR(VLOOKUP(B4164,'PHR (Project Hourly Rate)'!B:G,6,FALSE),LIST!$A$78)))</f>
        <v/>
      </c>
    </row>
    <row r="4165" spans="1:12" ht="36" customHeight="1">
      <c r="A4165" s="184">
        <v>4163</v>
      </c>
      <c r="B4165" s="46"/>
      <c r="C4165" s="47"/>
      <c r="D4165" s="48"/>
      <c r="E4165" s="49"/>
      <c r="F4165" s="49"/>
      <c r="G4165" s="41" t="str">
        <f>IF(C4165="","",VLOOKUP(WEEKDAY(C4165),LIST!$A$15:$B$21,2,FALSE))</f>
        <v/>
      </c>
      <c r="H4165" s="42" t="str">
        <f>IF(B4165="","",IF(L4165=LIST!$A$80,LIST!$A$78,IF(L4165=LIST!$A$81,LIST!$A$78,IF(L4165=LIST!$A$82,LIST!$A$78,IF(IFERROR(VLOOKUP(B4165,'PHR (Project Hourly Rate)'!B:G,6,FALSE),LIST!$A$78)=0,LIST!$A$79,L4165)))))</f>
        <v/>
      </c>
      <c r="I4165" s="42" t="str">
        <f>IF(B4165="","",IF(L4165=LIST!$A$75,"",IF(K4165=LIST!$A$76,LIST!$A$76,IF(L4165=LIST!$A$77,"",IF(L4165=LIST!$A$78,"",IF(L4165=LIST!$A$80,"",IF(L4165=LIST!$A$72,"",IF(L4165=LIST!$A$73,"",IF(L4165=LIST!$A$81,"",IF(L4165=LIST!$A$82,"",IF(L4165=LIST!$A$79,"",IF(K4165=LIST!$A$75,LIST!$A$75,ROUND(J4165*L4165,2)))))))))))))</f>
        <v/>
      </c>
      <c r="J4165" s="43">
        <f>IF(D4165="",0,IF(K4165=LIST!$A$75,0,IF(K4165=LIST!$A$76,0,IF(K4165=LIST!$A$77,0,IF(K4165=LIST!$A$78,0,(MIN(D4165,8)-K4165))))))</f>
        <v>0</v>
      </c>
      <c r="K4165" s="185" t="str">
        <f>IF(D4165="","",IF('CLAIM FORM'!$M$7="",0,IF(L4165=LIST!$A$78,0,IF('CLAIM FORM'!$M$7="R&amp;D",0,IF(E4165="",LIST!$A$75,IF(F4165=LIST!$F$30,0,IFERROR(((VLOOKUP(E4165,'TRAINING CODE'!B:D,3,FALSE)*MIN(D4165,8))),LIST!$A$76)))))))</f>
        <v/>
      </c>
      <c r="L4165" s="183" t="str">
        <f>IF(B4165="","",IF('CLAIM FORM'!$M$7="",LIST!$A$77,IFERROR(VLOOKUP(B4165,'PHR (Project Hourly Rate)'!B:G,6,FALSE),LIST!$A$78)))</f>
        <v/>
      </c>
    </row>
    <row r="4166" spans="1:12" ht="36" customHeight="1">
      <c r="A4166" s="184">
        <v>4164</v>
      </c>
      <c r="B4166" s="46"/>
      <c r="C4166" s="47"/>
      <c r="D4166" s="48"/>
      <c r="E4166" s="49"/>
      <c r="F4166" s="49"/>
      <c r="G4166" s="41" t="str">
        <f>IF(C4166="","",VLOOKUP(WEEKDAY(C4166),LIST!$A$15:$B$21,2,FALSE))</f>
        <v/>
      </c>
      <c r="H4166" s="42" t="str">
        <f>IF(B4166="","",IF(L4166=LIST!$A$80,LIST!$A$78,IF(L4166=LIST!$A$81,LIST!$A$78,IF(L4166=LIST!$A$82,LIST!$A$78,IF(IFERROR(VLOOKUP(B4166,'PHR (Project Hourly Rate)'!B:G,6,FALSE),LIST!$A$78)=0,LIST!$A$79,L4166)))))</f>
        <v/>
      </c>
      <c r="I4166" s="42" t="str">
        <f>IF(B4166="","",IF(L4166=LIST!$A$75,"",IF(K4166=LIST!$A$76,LIST!$A$76,IF(L4166=LIST!$A$77,"",IF(L4166=LIST!$A$78,"",IF(L4166=LIST!$A$80,"",IF(L4166=LIST!$A$72,"",IF(L4166=LIST!$A$73,"",IF(L4166=LIST!$A$81,"",IF(L4166=LIST!$A$82,"",IF(L4166=LIST!$A$79,"",IF(K4166=LIST!$A$75,LIST!$A$75,ROUND(J4166*L4166,2)))))))))))))</f>
        <v/>
      </c>
      <c r="J4166" s="43">
        <f>IF(D4166="",0,IF(K4166=LIST!$A$75,0,IF(K4166=LIST!$A$76,0,IF(K4166=LIST!$A$77,0,IF(K4166=LIST!$A$78,0,(MIN(D4166,8)-K4166))))))</f>
        <v>0</v>
      </c>
      <c r="K4166" s="185" t="str">
        <f>IF(D4166="","",IF('CLAIM FORM'!$M$7="",0,IF(L4166=LIST!$A$78,0,IF('CLAIM FORM'!$M$7="R&amp;D",0,IF(E4166="",LIST!$A$75,IF(F4166=LIST!$F$30,0,IFERROR(((VLOOKUP(E4166,'TRAINING CODE'!B:D,3,FALSE)*MIN(D4166,8))),LIST!$A$76)))))))</f>
        <v/>
      </c>
      <c r="L4166" s="183" t="str">
        <f>IF(B4166="","",IF('CLAIM FORM'!$M$7="",LIST!$A$77,IFERROR(VLOOKUP(B4166,'PHR (Project Hourly Rate)'!B:G,6,FALSE),LIST!$A$78)))</f>
        <v/>
      </c>
    </row>
    <row r="4167" spans="1:12" ht="36" customHeight="1">
      <c r="A4167" s="184">
        <v>4165</v>
      </c>
      <c r="B4167" s="46"/>
      <c r="C4167" s="47"/>
      <c r="D4167" s="48"/>
      <c r="E4167" s="49"/>
      <c r="F4167" s="49"/>
      <c r="G4167" s="41" t="str">
        <f>IF(C4167="","",VLOOKUP(WEEKDAY(C4167),LIST!$A$15:$B$21,2,FALSE))</f>
        <v/>
      </c>
      <c r="H4167" s="42" t="str">
        <f>IF(B4167="","",IF(L4167=LIST!$A$80,LIST!$A$78,IF(L4167=LIST!$A$81,LIST!$A$78,IF(L4167=LIST!$A$82,LIST!$A$78,IF(IFERROR(VLOOKUP(B4167,'PHR (Project Hourly Rate)'!B:G,6,FALSE),LIST!$A$78)=0,LIST!$A$79,L4167)))))</f>
        <v/>
      </c>
      <c r="I4167" s="42" t="str">
        <f>IF(B4167="","",IF(L4167=LIST!$A$75,"",IF(K4167=LIST!$A$76,LIST!$A$76,IF(L4167=LIST!$A$77,"",IF(L4167=LIST!$A$78,"",IF(L4167=LIST!$A$80,"",IF(L4167=LIST!$A$72,"",IF(L4167=LIST!$A$73,"",IF(L4167=LIST!$A$81,"",IF(L4167=LIST!$A$82,"",IF(L4167=LIST!$A$79,"",IF(K4167=LIST!$A$75,LIST!$A$75,ROUND(J4167*L4167,2)))))))))))))</f>
        <v/>
      </c>
      <c r="J4167" s="43">
        <f>IF(D4167="",0,IF(K4167=LIST!$A$75,0,IF(K4167=LIST!$A$76,0,IF(K4167=LIST!$A$77,0,IF(K4167=LIST!$A$78,0,(MIN(D4167,8)-K4167))))))</f>
        <v>0</v>
      </c>
      <c r="K4167" s="185" t="str">
        <f>IF(D4167="","",IF('CLAIM FORM'!$M$7="",0,IF(L4167=LIST!$A$78,0,IF('CLAIM FORM'!$M$7="R&amp;D",0,IF(E4167="",LIST!$A$75,IF(F4167=LIST!$F$30,0,IFERROR(((VLOOKUP(E4167,'TRAINING CODE'!B:D,3,FALSE)*MIN(D4167,8))),LIST!$A$76)))))))</f>
        <v/>
      </c>
      <c r="L4167" s="183" t="str">
        <f>IF(B4167="","",IF('CLAIM FORM'!$M$7="",LIST!$A$77,IFERROR(VLOOKUP(B4167,'PHR (Project Hourly Rate)'!B:G,6,FALSE),LIST!$A$78)))</f>
        <v/>
      </c>
    </row>
    <row r="4168" spans="1:12" ht="36" customHeight="1">
      <c r="A4168" s="184">
        <v>4166</v>
      </c>
      <c r="B4168" s="46"/>
      <c r="C4168" s="47"/>
      <c r="D4168" s="48"/>
      <c r="E4168" s="49"/>
      <c r="F4168" s="49"/>
      <c r="G4168" s="41" t="str">
        <f>IF(C4168="","",VLOOKUP(WEEKDAY(C4168),LIST!$A$15:$B$21,2,FALSE))</f>
        <v/>
      </c>
      <c r="H4168" s="42" t="str">
        <f>IF(B4168="","",IF(L4168=LIST!$A$80,LIST!$A$78,IF(L4168=LIST!$A$81,LIST!$A$78,IF(L4168=LIST!$A$82,LIST!$A$78,IF(IFERROR(VLOOKUP(B4168,'PHR (Project Hourly Rate)'!B:G,6,FALSE),LIST!$A$78)=0,LIST!$A$79,L4168)))))</f>
        <v/>
      </c>
      <c r="I4168" s="42" t="str">
        <f>IF(B4168="","",IF(L4168=LIST!$A$75,"",IF(K4168=LIST!$A$76,LIST!$A$76,IF(L4168=LIST!$A$77,"",IF(L4168=LIST!$A$78,"",IF(L4168=LIST!$A$80,"",IF(L4168=LIST!$A$72,"",IF(L4168=LIST!$A$73,"",IF(L4168=LIST!$A$81,"",IF(L4168=LIST!$A$82,"",IF(L4168=LIST!$A$79,"",IF(K4168=LIST!$A$75,LIST!$A$75,ROUND(J4168*L4168,2)))))))))))))</f>
        <v/>
      </c>
      <c r="J4168" s="43">
        <f>IF(D4168="",0,IF(K4168=LIST!$A$75,0,IF(K4168=LIST!$A$76,0,IF(K4168=LIST!$A$77,0,IF(K4168=LIST!$A$78,0,(MIN(D4168,8)-K4168))))))</f>
        <v>0</v>
      </c>
      <c r="K4168" s="185" t="str">
        <f>IF(D4168="","",IF('CLAIM FORM'!$M$7="",0,IF(L4168=LIST!$A$78,0,IF('CLAIM FORM'!$M$7="R&amp;D",0,IF(E4168="",LIST!$A$75,IF(F4168=LIST!$F$30,0,IFERROR(((VLOOKUP(E4168,'TRAINING CODE'!B:D,3,FALSE)*MIN(D4168,8))),LIST!$A$76)))))))</f>
        <v/>
      </c>
      <c r="L4168" s="183" t="str">
        <f>IF(B4168="","",IF('CLAIM FORM'!$M$7="",LIST!$A$77,IFERROR(VLOOKUP(B4168,'PHR (Project Hourly Rate)'!B:G,6,FALSE),LIST!$A$78)))</f>
        <v/>
      </c>
    </row>
    <row r="4169" spans="1:12" ht="36" customHeight="1">
      <c r="A4169" s="184">
        <v>4167</v>
      </c>
      <c r="B4169" s="46"/>
      <c r="C4169" s="47"/>
      <c r="D4169" s="48"/>
      <c r="E4169" s="49"/>
      <c r="F4169" s="49"/>
      <c r="G4169" s="41" t="str">
        <f>IF(C4169="","",VLOOKUP(WEEKDAY(C4169),LIST!$A$15:$B$21,2,FALSE))</f>
        <v/>
      </c>
      <c r="H4169" s="42" t="str">
        <f>IF(B4169="","",IF(L4169=LIST!$A$80,LIST!$A$78,IF(L4169=LIST!$A$81,LIST!$A$78,IF(L4169=LIST!$A$82,LIST!$A$78,IF(IFERROR(VLOOKUP(B4169,'PHR (Project Hourly Rate)'!B:G,6,FALSE),LIST!$A$78)=0,LIST!$A$79,L4169)))))</f>
        <v/>
      </c>
      <c r="I4169" s="42" t="str">
        <f>IF(B4169="","",IF(L4169=LIST!$A$75,"",IF(K4169=LIST!$A$76,LIST!$A$76,IF(L4169=LIST!$A$77,"",IF(L4169=LIST!$A$78,"",IF(L4169=LIST!$A$80,"",IF(L4169=LIST!$A$72,"",IF(L4169=LIST!$A$73,"",IF(L4169=LIST!$A$81,"",IF(L4169=LIST!$A$82,"",IF(L4169=LIST!$A$79,"",IF(K4169=LIST!$A$75,LIST!$A$75,ROUND(J4169*L4169,2)))))))))))))</f>
        <v/>
      </c>
      <c r="J4169" s="43">
        <f>IF(D4169="",0,IF(K4169=LIST!$A$75,0,IF(K4169=LIST!$A$76,0,IF(K4169=LIST!$A$77,0,IF(K4169=LIST!$A$78,0,(MIN(D4169,8)-K4169))))))</f>
        <v>0</v>
      </c>
      <c r="K4169" s="185" t="str">
        <f>IF(D4169="","",IF('CLAIM FORM'!$M$7="",0,IF(L4169=LIST!$A$78,0,IF('CLAIM FORM'!$M$7="R&amp;D",0,IF(E4169="",LIST!$A$75,IF(F4169=LIST!$F$30,0,IFERROR(((VLOOKUP(E4169,'TRAINING CODE'!B:D,3,FALSE)*MIN(D4169,8))),LIST!$A$76)))))))</f>
        <v/>
      </c>
      <c r="L4169" s="183" t="str">
        <f>IF(B4169="","",IF('CLAIM FORM'!$M$7="",LIST!$A$77,IFERROR(VLOOKUP(B4169,'PHR (Project Hourly Rate)'!B:G,6,FALSE),LIST!$A$78)))</f>
        <v/>
      </c>
    </row>
    <row r="4170" spans="1:12" ht="36" customHeight="1">
      <c r="A4170" s="184">
        <v>4168</v>
      </c>
      <c r="B4170" s="46"/>
      <c r="C4170" s="47"/>
      <c r="D4170" s="48"/>
      <c r="E4170" s="49"/>
      <c r="F4170" s="49"/>
      <c r="G4170" s="41" t="str">
        <f>IF(C4170="","",VLOOKUP(WEEKDAY(C4170),LIST!$A$15:$B$21,2,FALSE))</f>
        <v/>
      </c>
      <c r="H4170" s="42" t="str">
        <f>IF(B4170="","",IF(L4170=LIST!$A$80,LIST!$A$78,IF(L4170=LIST!$A$81,LIST!$A$78,IF(L4170=LIST!$A$82,LIST!$A$78,IF(IFERROR(VLOOKUP(B4170,'PHR (Project Hourly Rate)'!B:G,6,FALSE),LIST!$A$78)=0,LIST!$A$79,L4170)))))</f>
        <v/>
      </c>
      <c r="I4170" s="42" t="str">
        <f>IF(B4170="","",IF(L4170=LIST!$A$75,"",IF(K4170=LIST!$A$76,LIST!$A$76,IF(L4170=LIST!$A$77,"",IF(L4170=LIST!$A$78,"",IF(L4170=LIST!$A$80,"",IF(L4170=LIST!$A$72,"",IF(L4170=LIST!$A$73,"",IF(L4170=LIST!$A$81,"",IF(L4170=LIST!$A$82,"",IF(L4170=LIST!$A$79,"",IF(K4170=LIST!$A$75,LIST!$A$75,ROUND(J4170*L4170,2)))))))))))))</f>
        <v/>
      </c>
      <c r="J4170" s="43">
        <f>IF(D4170="",0,IF(K4170=LIST!$A$75,0,IF(K4170=LIST!$A$76,0,IF(K4170=LIST!$A$77,0,IF(K4170=LIST!$A$78,0,(MIN(D4170,8)-K4170))))))</f>
        <v>0</v>
      </c>
      <c r="K4170" s="185" t="str">
        <f>IF(D4170="","",IF('CLAIM FORM'!$M$7="",0,IF(L4170=LIST!$A$78,0,IF('CLAIM FORM'!$M$7="R&amp;D",0,IF(E4170="",LIST!$A$75,IF(F4170=LIST!$F$30,0,IFERROR(((VLOOKUP(E4170,'TRAINING CODE'!B:D,3,FALSE)*MIN(D4170,8))),LIST!$A$76)))))))</f>
        <v/>
      </c>
      <c r="L4170" s="183" t="str">
        <f>IF(B4170="","",IF('CLAIM FORM'!$M$7="",LIST!$A$77,IFERROR(VLOOKUP(B4170,'PHR (Project Hourly Rate)'!B:G,6,FALSE),LIST!$A$78)))</f>
        <v/>
      </c>
    </row>
    <row r="4171" spans="1:12" ht="36" customHeight="1">
      <c r="A4171" s="184">
        <v>4169</v>
      </c>
      <c r="B4171" s="46"/>
      <c r="C4171" s="47"/>
      <c r="D4171" s="48"/>
      <c r="E4171" s="49"/>
      <c r="F4171" s="49"/>
      <c r="G4171" s="41" t="str">
        <f>IF(C4171="","",VLOOKUP(WEEKDAY(C4171),LIST!$A$15:$B$21,2,FALSE))</f>
        <v/>
      </c>
      <c r="H4171" s="42" t="str">
        <f>IF(B4171="","",IF(L4171=LIST!$A$80,LIST!$A$78,IF(L4171=LIST!$A$81,LIST!$A$78,IF(L4171=LIST!$A$82,LIST!$A$78,IF(IFERROR(VLOOKUP(B4171,'PHR (Project Hourly Rate)'!B:G,6,FALSE),LIST!$A$78)=0,LIST!$A$79,L4171)))))</f>
        <v/>
      </c>
      <c r="I4171" s="42" t="str">
        <f>IF(B4171="","",IF(L4171=LIST!$A$75,"",IF(K4171=LIST!$A$76,LIST!$A$76,IF(L4171=LIST!$A$77,"",IF(L4171=LIST!$A$78,"",IF(L4171=LIST!$A$80,"",IF(L4171=LIST!$A$72,"",IF(L4171=LIST!$A$73,"",IF(L4171=LIST!$A$81,"",IF(L4171=LIST!$A$82,"",IF(L4171=LIST!$A$79,"",IF(K4171=LIST!$A$75,LIST!$A$75,ROUND(J4171*L4171,2)))))))))))))</f>
        <v/>
      </c>
      <c r="J4171" s="43">
        <f>IF(D4171="",0,IF(K4171=LIST!$A$75,0,IF(K4171=LIST!$A$76,0,IF(K4171=LIST!$A$77,0,IF(K4171=LIST!$A$78,0,(MIN(D4171,8)-K4171))))))</f>
        <v>0</v>
      </c>
      <c r="K4171" s="185" t="str">
        <f>IF(D4171="","",IF('CLAIM FORM'!$M$7="",0,IF(L4171=LIST!$A$78,0,IF('CLAIM FORM'!$M$7="R&amp;D",0,IF(E4171="",LIST!$A$75,IF(F4171=LIST!$F$30,0,IFERROR(((VLOOKUP(E4171,'TRAINING CODE'!B:D,3,FALSE)*MIN(D4171,8))),LIST!$A$76)))))))</f>
        <v/>
      </c>
      <c r="L4171" s="183" t="str">
        <f>IF(B4171="","",IF('CLAIM FORM'!$M$7="",LIST!$A$77,IFERROR(VLOOKUP(B4171,'PHR (Project Hourly Rate)'!B:G,6,FALSE),LIST!$A$78)))</f>
        <v/>
      </c>
    </row>
    <row r="4172" spans="1:12" ht="36" customHeight="1">
      <c r="A4172" s="184">
        <v>4170</v>
      </c>
      <c r="B4172" s="46"/>
      <c r="C4172" s="47"/>
      <c r="D4172" s="48"/>
      <c r="E4172" s="49"/>
      <c r="F4172" s="49"/>
      <c r="G4172" s="41" t="str">
        <f>IF(C4172="","",VLOOKUP(WEEKDAY(C4172),LIST!$A$15:$B$21,2,FALSE))</f>
        <v/>
      </c>
      <c r="H4172" s="42" t="str">
        <f>IF(B4172="","",IF(L4172=LIST!$A$80,LIST!$A$78,IF(L4172=LIST!$A$81,LIST!$A$78,IF(L4172=LIST!$A$82,LIST!$A$78,IF(IFERROR(VLOOKUP(B4172,'PHR (Project Hourly Rate)'!B:G,6,FALSE),LIST!$A$78)=0,LIST!$A$79,L4172)))))</f>
        <v/>
      </c>
      <c r="I4172" s="42" t="str">
        <f>IF(B4172="","",IF(L4172=LIST!$A$75,"",IF(K4172=LIST!$A$76,LIST!$A$76,IF(L4172=LIST!$A$77,"",IF(L4172=LIST!$A$78,"",IF(L4172=LIST!$A$80,"",IF(L4172=LIST!$A$72,"",IF(L4172=LIST!$A$73,"",IF(L4172=LIST!$A$81,"",IF(L4172=LIST!$A$82,"",IF(L4172=LIST!$A$79,"",IF(K4172=LIST!$A$75,LIST!$A$75,ROUND(J4172*L4172,2)))))))))))))</f>
        <v/>
      </c>
      <c r="J4172" s="43">
        <f>IF(D4172="",0,IF(K4172=LIST!$A$75,0,IF(K4172=LIST!$A$76,0,IF(K4172=LIST!$A$77,0,IF(K4172=LIST!$A$78,0,(MIN(D4172,8)-K4172))))))</f>
        <v>0</v>
      </c>
      <c r="K4172" s="185" t="str">
        <f>IF(D4172="","",IF('CLAIM FORM'!$M$7="",0,IF(L4172=LIST!$A$78,0,IF('CLAIM FORM'!$M$7="R&amp;D",0,IF(E4172="",LIST!$A$75,IF(F4172=LIST!$F$30,0,IFERROR(((VLOOKUP(E4172,'TRAINING CODE'!B:D,3,FALSE)*MIN(D4172,8))),LIST!$A$76)))))))</f>
        <v/>
      </c>
      <c r="L4172" s="183" t="str">
        <f>IF(B4172="","",IF('CLAIM FORM'!$M$7="",LIST!$A$77,IFERROR(VLOOKUP(B4172,'PHR (Project Hourly Rate)'!B:G,6,FALSE),LIST!$A$78)))</f>
        <v/>
      </c>
    </row>
    <row r="4173" spans="1:12" ht="36" customHeight="1">
      <c r="A4173" s="184">
        <v>4171</v>
      </c>
      <c r="B4173" s="46"/>
      <c r="C4173" s="47"/>
      <c r="D4173" s="48"/>
      <c r="E4173" s="49"/>
      <c r="F4173" s="49"/>
      <c r="G4173" s="41" t="str">
        <f>IF(C4173="","",VLOOKUP(WEEKDAY(C4173),LIST!$A$15:$B$21,2,FALSE))</f>
        <v/>
      </c>
      <c r="H4173" s="42" t="str">
        <f>IF(B4173="","",IF(L4173=LIST!$A$80,LIST!$A$78,IF(L4173=LIST!$A$81,LIST!$A$78,IF(L4173=LIST!$A$82,LIST!$A$78,IF(IFERROR(VLOOKUP(B4173,'PHR (Project Hourly Rate)'!B:G,6,FALSE),LIST!$A$78)=0,LIST!$A$79,L4173)))))</f>
        <v/>
      </c>
      <c r="I4173" s="42" t="str">
        <f>IF(B4173="","",IF(L4173=LIST!$A$75,"",IF(K4173=LIST!$A$76,LIST!$A$76,IF(L4173=LIST!$A$77,"",IF(L4173=LIST!$A$78,"",IF(L4173=LIST!$A$80,"",IF(L4173=LIST!$A$72,"",IF(L4173=LIST!$A$73,"",IF(L4173=LIST!$A$81,"",IF(L4173=LIST!$A$82,"",IF(L4173=LIST!$A$79,"",IF(K4173=LIST!$A$75,LIST!$A$75,ROUND(J4173*L4173,2)))))))))))))</f>
        <v/>
      </c>
      <c r="J4173" s="43">
        <f>IF(D4173="",0,IF(K4173=LIST!$A$75,0,IF(K4173=LIST!$A$76,0,IF(K4173=LIST!$A$77,0,IF(K4173=LIST!$A$78,0,(MIN(D4173,8)-K4173))))))</f>
        <v>0</v>
      </c>
      <c r="K4173" s="185" t="str">
        <f>IF(D4173="","",IF('CLAIM FORM'!$M$7="",0,IF(L4173=LIST!$A$78,0,IF('CLAIM FORM'!$M$7="R&amp;D",0,IF(E4173="",LIST!$A$75,IF(F4173=LIST!$F$30,0,IFERROR(((VLOOKUP(E4173,'TRAINING CODE'!B:D,3,FALSE)*MIN(D4173,8))),LIST!$A$76)))))))</f>
        <v/>
      </c>
      <c r="L4173" s="183" t="str">
        <f>IF(B4173="","",IF('CLAIM FORM'!$M$7="",LIST!$A$77,IFERROR(VLOOKUP(B4173,'PHR (Project Hourly Rate)'!B:G,6,FALSE),LIST!$A$78)))</f>
        <v/>
      </c>
    </row>
    <row r="4174" spans="1:12" ht="36" customHeight="1">
      <c r="A4174" s="184">
        <v>4172</v>
      </c>
      <c r="B4174" s="46"/>
      <c r="C4174" s="47"/>
      <c r="D4174" s="48"/>
      <c r="E4174" s="49"/>
      <c r="F4174" s="49"/>
      <c r="G4174" s="41" t="str">
        <f>IF(C4174="","",VLOOKUP(WEEKDAY(C4174),LIST!$A$15:$B$21,2,FALSE))</f>
        <v/>
      </c>
      <c r="H4174" s="42" t="str">
        <f>IF(B4174="","",IF(L4174=LIST!$A$80,LIST!$A$78,IF(L4174=LIST!$A$81,LIST!$A$78,IF(L4174=LIST!$A$82,LIST!$A$78,IF(IFERROR(VLOOKUP(B4174,'PHR (Project Hourly Rate)'!B:G,6,FALSE),LIST!$A$78)=0,LIST!$A$79,L4174)))))</f>
        <v/>
      </c>
      <c r="I4174" s="42" t="str">
        <f>IF(B4174="","",IF(L4174=LIST!$A$75,"",IF(K4174=LIST!$A$76,LIST!$A$76,IF(L4174=LIST!$A$77,"",IF(L4174=LIST!$A$78,"",IF(L4174=LIST!$A$80,"",IF(L4174=LIST!$A$72,"",IF(L4174=LIST!$A$73,"",IF(L4174=LIST!$A$81,"",IF(L4174=LIST!$A$82,"",IF(L4174=LIST!$A$79,"",IF(K4174=LIST!$A$75,LIST!$A$75,ROUND(J4174*L4174,2)))))))))))))</f>
        <v/>
      </c>
      <c r="J4174" s="43">
        <f>IF(D4174="",0,IF(K4174=LIST!$A$75,0,IF(K4174=LIST!$A$76,0,IF(K4174=LIST!$A$77,0,IF(K4174=LIST!$A$78,0,(MIN(D4174,8)-K4174))))))</f>
        <v>0</v>
      </c>
      <c r="K4174" s="185" t="str">
        <f>IF(D4174="","",IF('CLAIM FORM'!$M$7="",0,IF(L4174=LIST!$A$78,0,IF('CLAIM FORM'!$M$7="R&amp;D",0,IF(E4174="",LIST!$A$75,IF(F4174=LIST!$F$30,0,IFERROR(((VLOOKUP(E4174,'TRAINING CODE'!B:D,3,FALSE)*MIN(D4174,8))),LIST!$A$76)))))))</f>
        <v/>
      </c>
      <c r="L4174" s="183" t="str">
        <f>IF(B4174="","",IF('CLAIM FORM'!$M$7="",LIST!$A$77,IFERROR(VLOOKUP(B4174,'PHR (Project Hourly Rate)'!B:G,6,FALSE),LIST!$A$78)))</f>
        <v/>
      </c>
    </row>
    <row r="4175" spans="1:12" ht="36" customHeight="1">
      <c r="A4175" s="184">
        <v>4173</v>
      </c>
      <c r="B4175" s="46"/>
      <c r="C4175" s="47"/>
      <c r="D4175" s="48"/>
      <c r="E4175" s="49"/>
      <c r="F4175" s="49"/>
      <c r="G4175" s="41" t="str">
        <f>IF(C4175="","",VLOOKUP(WEEKDAY(C4175),LIST!$A$15:$B$21,2,FALSE))</f>
        <v/>
      </c>
      <c r="H4175" s="42" t="str">
        <f>IF(B4175="","",IF(L4175=LIST!$A$80,LIST!$A$78,IF(L4175=LIST!$A$81,LIST!$A$78,IF(L4175=LIST!$A$82,LIST!$A$78,IF(IFERROR(VLOOKUP(B4175,'PHR (Project Hourly Rate)'!B:G,6,FALSE),LIST!$A$78)=0,LIST!$A$79,L4175)))))</f>
        <v/>
      </c>
      <c r="I4175" s="42" t="str">
        <f>IF(B4175="","",IF(L4175=LIST!$A$75,"",IF(K4175=LIST!$A$76,LIST!$A$76,IF(L4175=LIST!$A$77,"",IF(L4175=LIST!$A$78,"",IF(L4175=LIST!$A$80,"",IF(L4175=LIST!$A$72,"",IF(L4175=LIST!$A$73,"",IF(L4175=LIST!$A$81,"",IF(L4175=LIST!$A$82,"",IF(L4175=LIST!$A$79,"",IF(K4175=LIST!$A$75,LIST!$A$75,ROUND(J4175*L4175,2)))))))))))))</f>
        <v/>
      </c>
      <c r="J4175" s="43">
        <f>IF(D4175="",0,IF(K4175=LIST!$A$75,0,IF(K4175=LIST!$A$76,0,IF(K4175=LIST!$A$77,0,IF(K4175=LIST!$A$78,0,(MIN(D4175,8)-K4175))))))</f>
        <v>0</v>
      </c>
      <c r="K4175" s="185" t="str">
        <f>IF(D4175="","",IF('CLAIM FORM'!$M$7="",0,IF(L4175=LIST!$A$78,0,IF('CLAIM FORM'!$M$7="R&amp;D",0,IF(E4175="",LIST!$A$75,IF(F4175=LIST!$F$30,0,IFERROR(((VLOOKUP(E4175,'TRAINING CODE'!B:D,3,FALSE)*MIN(D4175,8))),LIST!$A$76)))))))</f>
        <v/>
      </c>
      <c r="L4175" s="183" t="str">
        <f>IF(B4175="","",IF('CLAIM FORM'!$M$7="",LIST!$A$77,IFERROR(VLOOKUP(B4175,'PHR (Project Hourly Rate)'!B:G,6,FALSE),LIST!$A$78)))</f>
        <v/>
      </c>
    </row>
    <row r="4176" spans="1:12" ht="36" customHeight="1">
      <c r="A4176" s="184">
        <v>4174</v>
      </c>
      <c r="B4176" s="46"/>
      <c r="C4176" s="47"/>
      <c r="D4176" s="48"/>
      <c r="E4176" s="49"/>
      <c r="F4176" s="49"/>
      <c r="G4176" s="41" t="str">
        <f>IF(C4176="","",VLOOKUP(WEEKDAY(C4176),LIST!$A$15:$B$21,2,FALSE))</f>
        <v/>
      </c>
      <c r="H4176" s="42" t="str">
        <f>IF(B4176="","",IF(L4176=LIST!$A$80,LIST!$A$78,IF(L4176=LIST!$A$81,LIST!$A$78,IF(L4176=LIST!$A$82,LIST!$A$78,IF(IFERROR(VLOOKUP(B4176,'PHR (Project Hourly Rate)'!B:G,6,FALSE),LIST!$A$78)=0,LIST!$A$79,L4176)))))</f>
        <v/>
      </c>
      <c r="I4176" s="42" t="str">
        <f>IF(B4176="","",IF(L4176=LIST!$A$75,"",IF(K4176=LIST!$A$76,LIST!$A$76,IF(L4176=LIST!$A$77,"",IF(L4176=LIST!$A$78,"",IF(L4176=LIST!$A$80,"",IF(L4176=LIST!$A$72,"",IF(L4176=LIST!$A$73,"",IF(L4176=LIST!$A$81,"",IF(L4176=LIST!$A$82,"",IF(L4176=LIST!$A$79,"",IF(K4176=LIST!$A$75,LIST!$A$75,ROUND(J4176*L4176,2)))))))))))))</f>
        <v/>
      </c>
      <c r="J4176" s="43">
        <f>IF(D4176="",0,IF(K4176=LIST!$A$75,0,IF(K4176=LIST!$A$76,0,IF(K4176=LIST!$A$77,0,IF(K4176=LIST!$A$78,0,(MIN(D4176,8)-K4176))))))</f>
        <v>0</v>
      </c>
      <c r="K4176" s="185" t="str">
        <f>IF(D4176="","",IF('CLAIM FORM'!$M$7="",0,IF(L4176=LIST!$A$78,0,IF('CLAIM FORM'!$M$7="R&amp;D",0,IF(E4176="",LIST!$A$75,IF(F4176=LIST!$F$30,0,IFERROR(((VLOOKUP(E4176,'TRAINING CODE'!B:D,3,FALSE)*MIN(D4176,8))),LIST!$A$76)))))))</f>
        <v/>
      </c>
      <c r="L4176" s="183" t="str">
        <f>IF(B4176="","",IF('CLAIM FORM'!$M$7="",LIST!$A$77,IFERROR(VLOOKUP(B4176,'PHR (Project Hourly Rate)'!B:G,6,FALSE),LIST!$A$78)))</f>
        <v/>
      </c>
    </row>
    <row r="4177" spans="1:12" ht="36" customHeight="1">
      <c r="A4177" s="184">
        <v>4175</v>
      </c>
      <c r="B4177" s="46"/>
      <c r="C4177" s="47"/>
      <c r="D4177" s="48"/>
      <c r="E4177" s="49"/>
      <c r="F4177" s="49"/>
      <c r="G4177" s="41" t="str">
        <f>IF(C4177="","",VLOOKUP(WEEKDAY(C4177),LIST!$A$15:$B$21,2,FALSE))</f>
        <v/>
      </c>
      <c r="H4177" s="42" t="str">
        <f>IF(B4177="","",IF(L4177=LIST!$A$80,LIST!$A$78,IF(L4177=LIST!$A$81,LIST!$A$78,IF(L4177=LIST!$A$82,LIST!$A$78,IF(IFERROR(VLOOKUP(B4177,'PHR (Project Hourly Rate)'!B:G,6,FALSE),LIST!$A$78)=0,LIST!$A$79,L4177)))))</f>
        <v/>
      </c>
      <c r="I4177" s="42" t="str">
        <f>IF(B4177="","",IF(L4177=LIST!$A$75,"",IF(K4177=LIST!$A$76,LIST!$A$76,IF(L4177=LIST!$A$77,"",IF(L4177=LIST!$A$78,"",IF(L4177=LIST!$A$80,"",IF(L4177=LIST!$A$72,"",IF(L4177=LIST!$A$73,"",IF(L4177=LIST!$A$81,"",IF(L4177=LIST!$A$82,"",IF(L4177=LIST!$A$79,"",IF(K4177=LIST!$A$75,LIST!$A$75,ROUND(J4177*L4177,2)))))))))))))</f>
        <v/>
      </c>
      <c r="J4177" s="43">
        <f>IF(D4177="",0,IF(K4177=LIST!$A$75,0,IF(K4177=LIST!$A$76,0,IF(K4177=LIST!$A$77,0,IF(K4177=LIST!$A$78,0,(MIN(D4177,8)-K4177))))))</f>
        <v>0</v>
      </c>
      <c r="K4177" s="185" t="str">
        <f>IF(D4177="","",IF('CLAIM FORM'!$M$7="",0,IF(L4177=LIST!$A$78,0,IF('CLAIM FORM'!$M$7="R&amp;D",0,IF(E4177="",LIST!$A$75,IF(F4177=LIST!$F$30,0,IFERROR(((VLOOKUP(E4177,'TRAINING CODE'!B:D,3,FALSE)*MIN(D4177,8))),LIST!$A$76)))))))</f>
        <v/>
      </c>
      <c r="L4177" s="183" t="str">
        <f>IF(B4177="","",IF('CLAIM FORM'!$M$7="",LIST!$A$77,IFERROR(VLOOKUP(B4177,'PHR (Project Hourly Rate)'!B:G,6,FALSE),LIST!$A$78)))</f>
        <v/>
      </c>
    </row>
    <row r="4178" spans="1:12" ht="36" customHeight="1">
      <c r="A4178" s="184">
        <v>4176</v>
      </c>
      <c r="B4178" s="46"/>
      <c r="C4178" s="47"/>
      <c r="D4178" s="48"/>
      <c r="E4178" s="49"/>
      <c r="F4178" s="49"/>
      <c r="G4178" s="41" t="str">
        <f>IF(C4178="","",VLOOKUP(WEEKDAY(C4178),LIST!$A$15:$B$21,2,FALSE))</f>
        <v/>
      </c>
      <c r="H4178" s="42" t="str">
        <f>IF(B4178="","",IF(L4178=LIST!$A$80,LIST!$A$78,IF(L4178=LIST!$A$81,LIST!$A$78,IF(L4178=LIST!$A$82,LIST!$A$78,IF(IFERROR(VLOOKUP(B4178,'PHR (Project Hourly Rate)'!B:G,6,FALSE),LIST!$A$78)=0,LIST!$A$79,L4178)))))</f>
        <v/>
      </c>
      <c r="I4178" s="42" t="str">
        <f>IF(B4178="","",IF(L4178=LIST!$A$75,"",IF(K4178=LIST!$A$76,LIST!$A$76,IF(L4178=LIST!$A$77,"",IF(L4178=LIST!$A$78,"",IF(L4178=LIST!$A$80,"",IF(L4178=LIST!$A$72,"",IF(L4178=LIST!$A$73,"",IF(L4178=LIST!$A$81,"",IF(L4178=LIST!$A$82,"",IF(L4178=LIST!$A$79,"",IF(K4178=LIST!$A$75,LIST!$A$75,ROUND(J4178*L4178,2)))))))))))))</f>
        <v/>
      </c>
      <c r="J4178" s="43">
        <f>IF(D4178="",0,IF(K4178=LIST!$A$75,0,IF(K4178=LIST!$A$76,0,IF(K4178=LIST!$A$77,0,IF(K4178=LIST!$A$78,0,(MIN(D4178,8)-K4178))))))</f>
        <v>0</v>
      </c>
      <c r="K4178" s="185" t="str">
        <f>IF(D4178="","",IF('CLAIM FORM'!$M$7="",0,IF(L4178=LIST!$A$78,0,IF('CLAIM FORM'!$M$7="R&amp;D",0,IF(E4178="",LIST!$A$75,IF(F4178=LIST!$F$30,0,IFERROR(((VLOOKUP(E4178,'TRAINING CODE'!B:D,3,FALSE)*MIN(D4178,8))),LIST!$A$76)))))))</f>
        <v/>
      </c>
      <c r="L4178" s="183" t="str">
        <f>IF(B4178="","",IF('CLAIM FORM'!$M$7="",LIST!$A$77,IFERROR(VLOOKUP(B4178,'PHR (Project Hourly Rate)'!B:G,6,FALSE),LIST!$A$78)))</f>
        <v/>
      </c>
    </row>
    <row r="4179" spans="1:12" ht="36" customHeight="1">
      <c r="A4179" s="184">
        <v>4177</v>
      </c>
      <c r="B4179" s="46"/>
      <c r="C4179" s="47"/>
      <c r="D4179" s="48"/>
      <c r="E4179" s="49"/>
      <c r="F4179" s="49"/>
      <c r="G4179" s="41" t="str">
        <f>IF(C4179="","",VLOOKUP(WEEKDAY(C4179),LIST!$A$15:$B$21,2,FALSE))</f>
        <v/>
      </c>
      <c r="H4179" s="42" t="str">
        <f>IF(B4179="","",IF(L4179=LIST!$A$80,LIST!$A$78,IF(L4179=LIST!$A$81,LIST!$A$78,IF(L4179=LIST!$A$82,LIST!$A$78,IF(IFERROR(VLOOKUP(B4179,'PHR (Project Hourly Rate)'!B:G,6,FALSE),LIST!$A$78)=0,LIST!$A$79,L4179)))))</f>
        <v/>
      </c>
      <c r="I4179" s="42" t="str">
        <f>IF(B4179="","",IF(L4179=LIST!$A$75,"",IF(K4179=LIST!$A$76,LIST!$A$76,IF(L4179=LIST!$A$77,"",IF(L4179=LIST!$A$78,"",IF(L4179=LIST!$A$80,"",IF(L4179=LIST!$A$72,"",IF(L4179=LIST!$A$73,"",IF(L4179=LIST!$A$81,"",IF(L4179=LIST!$A$82,"",IF(L4179=LIST!$A$79,"",IF(K4179=LIST!$A$75,LIST!$A$75,ROUND(J4179*L4179,2)))))))))))))</f>
        <v/>
      </c>
      <c r="J4179" s="43">
        <f>IF(D4179="",0,IF(K4179=LIST!$A$75,0,IF(K4179=LIST!$A$76,0,IF(K4179=LIST!$A$77,0,IF(K4179=LIST!$A$78,0,(MIN(D4179,8)-K4179))))))</f>
        <v>0</v>
      </c>
      <c r="K4179" s="185" t="str">
        <f>IF(D4179="","",IF('CLAIM FORM'!$M$7="",0,IF(L4179=LIST!$A$78,0,IF('CLAIM FORM'!$M$7="R&amp;D",0,IF(E4179="",LIST!$A$75,IF(F4179=LIST!$F$30,0,IFERROR(((VLOOKUP(E4179,'TRAINING CODE'!B:D,3,FALSE)*MIN(D4179,8))),LIST!$A$76)))))))</f>
        <v/>
      </c>
      <c r="L4179" s="183" t="str">
        <f>IF(B4179="","",IF('CLAIM FORM'!$M$7="",LIST!$A$77,IFERROR(VLOOKUP(B4179,'PHR (Project Hourly Rate)'!B:G,6,FALSE),LIST!$A$78)))</f>
        <v/>
      </c>
    </row>
    <row r="4180" spans="1:12" ht="36" customHeight="1">
      <c r="A4180" s="184">
        <v>4178</v>
      </c>
      <c r="B4180" s="46"/>
      <c r="C4180" s="47"/>
      <c r="D4180" s="48"/>
      <c r="E4180" s="49"/>
      <c r="F4180" s="49"/>
      <c r="G4180" s="41" t="str">
        <f>IF(C4180="","",VLOOKUP(WEEKDAY(C4180),LIST!$A$15:$B$21,2,FALSE))</f>
        <v/>
      </c>
      <c r="H4180" s="42" t="str">
        <f>IF(B4180="","",IF(L4180=LIST!$A$80,LIST!$A$78,IF(L4180=LIST!$A$81,LIST!$A$78,IF(L4180=LIST!$A$82,LIST!$A$78,IF(IFERROR(VLOOKUP(B4180,'PHR (Project Hourly Rate)'!B:G,6,FALSE),LIST!$A$78)=0,LIST!$A$79,L4180)))))</f>
        <v/>
      </c>
      <c r="I4180" s="42" t="str">
        <f>IF(B4180="","",IF(L4180=LIST!$A$75,"",IF(K4180=LIST!$A$76,LIST!$A$76,IF(L4180=LIST!$A$77,"",IF(L4180=LIST!$A$78,"",IF(L4180=LIST!$A$80,"",IF(L4180=LIST!$A$72,"",IF(L4180=LIST!$A$73,"",IF(L4180=LIST!$A$81,"",IF(L4180=LIST!$A$82,"",IF(L4180=LIST!$A$79,"",IF(K4180=LIST!$A$75,LIST!$A$75,ROUND(J4180*L4180,2)))))))))))))</f>
        <v/>
      </c>
      <c r="J4180" s="43">
        <f>IF(D4180="",0,IF(K4180=LIST!$A$75,0,IF(K4180=LIST!$A$76,0,IF(K4180=LIST!$A$77,0,IF(K4180=LIST!$A$78,0,(MIN(D4180,8)-K4180))))))</f>
        <v>0</v>
      </c>
      <c r="K4180" s="185" t="str">
        <f>IF(D4180="","",IF('CLAIM FORM'!$M$7="",0,IF(L4180=LIST!$A$78,0,IF('CLAIM FORM'!$M$7="R&amp;D",0,IF(E4180="",LIST!$A$75,IF(F4180=LIST!$F$30,0,IFERROR(((VLOOKUP(E4180,'TRAINING CODE'!B:D,3,FALSE)*MIN(D4180,8))),LIST!$A$76)))))))</f>
        <v/>
      </c>
      <c r="L4180" s="183" t="str">
        <f>IF(B4180="","",IF('CLAIM FORM'!$M$7="",LIST!$A$77,IFERROR(VLOOKUP(B4180,'PHR (Project Hourly Rate)'!B:G,6,FALSE),LIST!$A$78)))</f>
        <v/>
      </c>
    </row>
    <row r="4181" spans="1:12" ht="36" customHeight="1">
      <c r="A4181" s="184">
        <v>4179</v>
      </c>
      <c r="B4181" s="46"/>
      <c r="C4181" s="47"/>
      <c r="D4181" s="48"/>
      <c r="E4181" s="49"/>
      <c r="F4181" s="49"/>
      <c r="G4181" s="41" t="str">
        <f>IF(C4181="","",VLOOKUP(WEEKDAY(C4181),LIST!$A$15:$B$21,2,FALSE))</f>
        <v/>
      </c>
      <c r="H4181" s="42" t="str">
        <f>IF(B4181="","",IF(L4181=LIST!$A$80,LIST!$A$78,IF(L4181=LIST!$A$81,LIST!$A$78,IF(L4181=LIST!$A$82,LIST!$A$78,IF(IFERROR(VLOOKUP(B4181,'PHR (Project Hourly Rate)'!B:G,6,FALSE),LIST!$A$78)=0,LIST!$A$79,L4181)))))</f>
        <v/>
      </c>
      <c r="I4181" s="42" t="str">
        <f>IF(B4181="","",IF(L4181=LIST!$A$75,"",IF(K4181=LIST!$A$76,LIST!$A$76,IF(L4181=LIST!$A$77,"",IF(L4181=LIST!$A$78,"",IF(L4181=LIST!$A$80,"",IF(L4181=LIST!$A$72,"",IF(L4181=LIST!$A$73,"",IF(L4181=LIST!$A$81,"",IF(L4181=LIST!$A$82,"",IF(L4181=LIST!$A$79,"",IF(K4181=LIST!$A$75,LIST!$A$75,ROUND(J4181*L4181,2)))))))))))))</f>
        <v/>
      </c>
      <c r="J4181" s="43">
        <f>IF(D4181="",0,IF(K4181=LIST!$A$75,0,IF(K4181=LIST!$A$76,0,IF(K4181=LIST!$A$77,0,IF(K4181=LIST!$A$78,0,(MIN(D4181,8)-K4181))))))</f>
        <v>0</v>
      </c>
      <c r="K4181" s="185" t="str">
        <f>IF(D4181="","",IF('CLAIM FORM'!$M$7="",0,IF(L4181=LIST!$A$78,0,IF('CLAIM FORM'!$M$7="R&amp;D",0,IF(E4181="",LIST!$A$75,IF(F4181=LIST!$F$30,0,IFERROR(((VLOOKUP(E4181,'TRAINING CODE'!B:D,3,FALSE)*MIN(D4181,8))),LIST!$A$76)))))))</f>
        <v/>
      </c>
      <c r="L4181" s="183" t="str">
        <f>IF(B4181="","",IF('CLAIM FORM'!$M$7="",LIST!$A$77,IFERROR(VLOOKUP(B4181,'PHR (Project Hourly Rate)'!B:G,6,FALSE),LIST!$A$78)))</f>
        <v/>
      </c>
    </row>
    <row r="4182" spans="1:12" ht="36" customHeight="1">
      <c r="A4182" s="184">
        <v>4180</v>
      </c>
      <c r="B4182" s="46"/>
      <c r="C4182" s="47"/>
      <c r="D4182" s="48"/>
      <c r="E4182" s="49"/>
      <c r="F4182" s="49"/>
      <c r="G4182" s="41" t="str">
        <f>IF(C4182="","",VLOOKUP(WEEKDAY(C4182),LIST!$A$15:$B$21,2,FALSE))</f>
        <v/>
      </c>
      <c r="H4182" s="42" t="str">
        <f>IF(B4182="","",IF(L4182=LIST!$A$80,LIST!$A$78,IF(L4182=LIST!$A$81,LIST!$A$78,IF(L4182=LIST!$A$82,LIST!$A$78,IF(IFERROR(VLOOKUP(B4182,'PHR (Project Hourly Rate)'!B:G,6,FALSE),LIST!$A$78)=0,LIST!$A$79,L4182)))))</f>
        <v/>
      </c>
      <c r="I4182" s="42" t="str">
        <f>IF(B4182="","",IF(L4182=LIST!$A$75,"",IF(K4182=LIST!$A$76,LIST!$A$76,IF(L4182=LIST!$A$77,"",IF(L4182=LIST!$A$78,"",IF(L4182=LIST!$A$80,"",IF(L4182=LIST!$A$72,"",IF(L4182=LIST!$A$73,"",IF(L4182=LIST!$A$81,"",IF(L4182=LIST!$A$82,"",IF(L4182=LIST!$A$79,"",IF(K4182=LIST!$A$75,LIST!$A$75,ROUND(J4182*L4182,2)))))))))))))</f>
        <v/>
      </c>
      <c r="J4182" s="43">
        <f>IF(D4182="",0,IF(K4182=LIST!$A$75,0,IF(K4182=LIST!$A$76,0,IF(K4182=LIST!$A$77,0,IF(K4182=LIST!$A$78,0,(MIN(D4182,8)-K4182))))))</f>
        <v>0</v>
      </c>
      <c r="K4182" s="185" t="str">
        <f>IF(D4182="","",IF('CLAIM FORM'!$M$7="",0,IF(L4182=LIST!$A$78,0,IF('CLAIM FORM'!$M$7="R&amp;D",0,IF(E4182="",LIST!$A$75,IF(F4182=LIST!$F$30,0,IFERROR(((VLOOKUP(E4182,'TRAINING CODE'!B:D,3,FALSE)*MIN(D4182,8))),LIST!$A$76)))))))</f>
        <v/>
      </c>
      <c r="L4182" s="183" t="str">
        <f>IF(B4182="","",IF('CLAIM FORM'!$M$7="",LIST!$A$77,IFERROR(VLOOKUP(B4182,'PHR (Project Hourly Rate)'!B:G,6,FALSE),LIST!$A$78)))</f>
        <v/>
      </c>
    </row>
    <row r="4183" spans="1:12" ht="36" customHeight="1">
      <c r="A4183" s="184">
        <v>4181</v>
      </c>
      <c r="B4183" s="46"/>
      <c r="C4183" s="47"/>
      <c r="D4183" s="48"/>
      <c r="E4183" s="49"/>
      <c r="F4183" s="49"/>
      <c r="G4183" s="41" t="str">
        <f>IF(C4183="","",VLOOKUP(WEEKDAY(C4183),LIST!$A$15:$B$21,2,FALSE))</f>
        <v/>
      </c>
      <c r="H4183" s="42" t="str">
        <f>IF(B4183="","",IF(L4183=LIST!$A$80,LIST!$A$78,IF(L4183=LIST!$A$81,LIST!$A$78,IF(L4183=LIST!$A$82,LIST!$A$78,IF(IFERROR(VLOOKUP(B4183,'PHR (Project Hourly Rate)'!B:G,6,FALSE),LIST!$A$78)=0,LIST!$A$79,L4183)))))</f>
        <v/>
      </c>
      <c r="I4183" s="42" t="str">
        <f>IF(B4183="","",IF(L4183=LIST!$A$75,"",IF(K4183=LIST!$A$76,LIST!$A$76,IF(L4183=LIST!$A$77,"",IF(L4183=LIST!$A$78,"",IF(L4183=LIST!$A$80,"",IF(L4183=LIST!$A$72,"",IF(L4183=LIST!$A$73,"",IF(L4183=LIST!$A$81,"",IF(L4183=LIST!$A$82,"",IF(L4183=LIST!$A$79,"",IF(K4183=LIST!$A$75,LIST!$A$75,ROUND(J4183*L4183,2)))))))))))))</f>
        <v/>
      </c>
      <c r="J4183" s="43">
        <f>IF(D4183="",0,IF(K4183=LIST!$A$75,0,IF(K4183=LIST!$A$76,0,IF(K4183=LIST!$A$77,0,IF(K4183=LIST!$A$78,0,(MIN(D4183,8)-K4183))))))</f>
        <v>0</v>
      </c>
      <c r="K4183" s="185" t="str">
        <f>IF(D4183="","",IF('CLAIM FORM'!$M$7="",0,IF(L4183=LIST!$A$78,0,IF('CLAIM FORM'!$M$7="R&amp;D",0,IF(E4183="",LIST!$A$75,IF(F4183=LIST!$F$30,0,IFERROR(((VLOOKUP(E4183,'TRAINING CODE'!B:D,3,FALSE)*MIN(D4183,8))),LIST!$A$76)))))))</f>
        <v/>
      </c>
      <c r="L4183" s="183" t="str">
        <f>IF(B4183="","",IF('CLAIM FORM'!$M$7="",LIST!$A$77,IFERROR(VLOOKUP(B4183,'PHR (Project Hourly Rate)'!B:G,6,FALSE),LIST!$A$78)))</f>
        <v/>
      </c>
    </row>
    <row r="4184" spans="1:12" ht="36" customHeight="1">
      <c r="A4184" s="184">
        <v>4182</v>
      </c>
      <c r="B4184" s="46"/>
      <c r="C4184" s="47"/>
      <c r="D4184" s="48"/>
      <c r="E4184" s="49"/>
      <c r="F4184" s="49"/>
      <c r="G4184" s="41" t="str">
        <f>IF(C4184="","",VLOOKUP(WEEKDAY(C4184),LIST!$A$15:$B$21,2,FALSE))</f>
        <v/>
      </c>
      <c r="H4184" s="42" t="str">
        <f>IF(B4184="","",IF(L4184=LIST!$A$80,LIST!$A$78,IF(L4184=LIST!$A$81,LIST!$A$78,IF(L4184=LIST!$A$82,LIST!$A$78,IF(IFERROR(VLOOKUP(B4184,'PHR (Project Hourly Rate)'!B:G,6,FALSE),LIST!$A$78)=0,LIST!$A$79,L4184)))))</f>
        <v/>
      </c>
      <c r="I4184" s="42" t="str">
        <f>IF(B4184="","",IF(L4184=LIST!$A$75,"",IF(K4184=LIST!$A$76,LIST!$A$76,IF(L4184=LIST!$A$77,"",IF(L4184=LIST!$A$78,"",IF(L4184=LIST!$A$80,"",IF(L4184=LIST!$A$72,"",IF(L4184=LIST!$A$73,"",IF(L4184=LIST!$A$81,"",IF(L4184=LIST!$A$82,"",IF(L4184=LIST!$A$79,"",IF(K4184=LIST!$A$75,LIST!$A$75,ROUND(J4184*L4184,2)))))))))))))</f>
        <v/>
      </c>
      <c r="J4184" s="43">
        <f>IF(D4184="",0,IF(K4184=LIST!$A$75,0,IF(K4184=LIST!$A$76,0,IF(K4184=LIST!$A$77,0,IF(K4184=LIST!$A$78,0,(MIN(D4184,8)-K4184))))))</f>
        <v>0</v>
      </c>
      <c r="K4184" s="185" t="str">
        <f>IF(D4184="","",IF('CLAIM FORM'!$M$7="",0,IF(L4184=LIST!$A$78,0,IF('CLAIM FORM'!$M$7="R&amp;D",0,IF(E4184="",LIST!$A$75,IF(F4184=LIST!$F$30,0,IFERROR(((VLOOKUP(E4184,'TRAINING CODE'!B:D,3,FALSE)*MIN(D4184,8))),LIST!$A$76)))))))</f>
        <v/>
      </c>
      <c r="L4184" s="183" t="str">
        <f>IF(B4184="","",IF('CLAIM FORM'!$M$7="",LIST!$A$77,IFERROR(VLOOKUP(B4184,'PHR (Project Hourly Rate)'!B:G,6,FALSE),LIST!$A$78)))</f>
        <v/>
      </c>
    </row>
    <row r="4185" spans="1:12" ht="36" customHeight="1">
      <c r="A4185" s="184">
        <v>4183</v>
      </c>
      <c r="B4185" s="46"/>
      <c r="C4185" s="47"/>
      <c r="D4185" s="48"/>
      <c r="E4185" s="49"/>
      <c r="F4185" s="49"/>
      <c r="G4185" s="41" t="str">
        <f>IF(C4185="","",VLOOKUP(WEEKDAY(C4185),LIST!$A$15:$B$21,2,FALSE))</f>
        <v/>
      </c>
      <c r="H4185" s="42" t="str">
        <f>IF(B4185="","",IF(L4185=LIST!$A$80,LIST!$A$78,IF(L4185=LIST!$A$81,LIST!$A$78,IF(L4185=LIST!$A$82,LIST!$A$78,IF(IFERROR(VLOOKUP(B4185,'PHR (Project Hourly Rate)'!B:G,6,FALSE),LIST!$A$78)=0,LIST!$A$79,L4185)))))</f>
        <v/>
      </c>
      <c r="I4185" s="42" t="str">
        <f>IF(B4185="","",IF(L4185=LIST!$A$75,"",IF(K4185=LIST!$A$76,LIST!$A$76,IF(L4185=LIST!$A$77,"",IF(L4185=LIST!$A$78,"",IF(L4185=LIST!$A$80,"",IF(L4185=LIST!$A$72,"",IF(L4185=LIST!$A$73,"",IF(L4185=LIST!$A$81,"",IF(L4185=LIST!$A$82,"",IF(L4185=LIST!$A$79,"",IF(K4185=LIST!$A$75,LIST!$A$75,ROUND(J4185*L4185,2)))))))))))))</f>
        <v/>
      </c>
      <c r="J4185" s="43">
        <f>IF(D4185="",0,IF(K4185=LIST!$A$75,0,IF(K4185=LIST!$A$76,0,IF(K4185=LIST!$A$77,0,IF(K4185=LIST!$A$78,0,(MIN(D4185,8)-K4185))))))</f>
        <v>0</v>
      </c>
      <c r="K4185" s="185" t="str">
        <f>IF(D4185="","",IF('CLAIM FORM'!$M$7="",0,IF(L4185=LIST!$A$78,0,IF('CLAIM FORM'!$M$7="R&amp;D",0,IF(E4185="",LIST!$A$75,IF(F4185=LIST!$F$30,0,IFERROR(((VLOOKUP(E4185,'TRAINING CODE'!B:D,3,FALSE)*MIN(D4185,8))),LIST!$A$76)))))))</f>
        <v/>
      </c>
      <c r="L4185" s="183" t="str">
        <f>IF(B4185="","",IF('CLAIM FORM'!$M$7="",LIST!$A$77,IFERROR(VLOOKUP(B4185,'PHR (Project Hourly Rate)'!B:G,6,FALSE),LIST!$A$78)))</f>
        <v/>
      </c>
    </row>
    <row r="4186" spans="1:12" ht="36" customHeight="1">
      <c r="A4186" s="184">
        <v>4184</v>
      </c>
      <c r="B4186" s="46"/>
      <c r="C4186" s="47"/>
      <c r="D4186" s="48"/>
      <c r="E4186" s="49"/>
      <c r="F4186" s="49"/>
      <c r="G4186" s="41" t="str">
        <f>IF(C4186="","",VLOOKUP(WEEKDAY(C4186),LIST!$A$15:$B$21,2,FALSE))</f>
        <v/>
      </c>
      <c r="H4186" s="42" t="str">
        <f>IF(B4186="","",IF(L4186=LIST!$A$80,LIST!$A$78,IF(L4186=LIST!$A$81,LIST!$A$78,IF(L4186=LIST!$A$82,LIST!$A$78,IF(IFERROR(VLOOKUP(B4186,'PHR (Project Hourly Rate)'!B:G,6,FALSE),LIST!$A$78)=0,LIST!$A$79,L4186)))))</f>
        <v/>
      </c>
      <c r="I4186" s="42" t="str">
        <f>IF(B4186="","",IF(L4186=LIST!$A$75,"",IF(K4186=LIST!$A$76,LIST!$A$76,IF(L4186=LIST!$A$77,"",IF(L4186=LIST!$A$78,"",IF(L4186=LIST!$A$80,"",IF(L4186=LIST!$A$72,"",IF(L4186=LIST!$A$73,"",IF(L4186=LIST!$A$81,"",IF(L4186=LIST!$A$82,"",IF(L4186=LIST!$A$79,"",IF(K4186=LIST!$A$75,LIST!$A$75,ROUND(J4186*L4186,2)))))))))))))</f>
        <v/>
      </c>
      <c r="J4186" s="43">
        <f>IF(D4186="",0,IF(K4186=LIST!$A$75,0,IF(K4186=LIST!$A$76,0,IF(K4186=LIST!$A$77,0,IF(K4186=LIST!$A$78,0,(MIN(D4186,8)-K4186))))))</f>
        <v>0</v>
      </c>
      <c r="K4186" s="185" t="str">
        <f>IF(D4186="","",IF('CLAIM FORM'!$M$7="",0,IF(L4186=LIST!$A$78,0,IF('CLAIM FORM'!$M$7="R&amp;D",0,IF(E4186="",LIST!$A$75,IF(F4186=LIST!$F$30,0,IFERROR(((VLOOKUP(E4186,'TRAINING CODE'!B:D,3,FALSE)*MIN(D4186,8))),LIST!$A$76)))))))</f>
        <v/>
      </c>
      <c r="L4186" s="183" t="str">
        <f>IF(B4186="","",IF('CLAIM FORM'!$M$7="",LIST!$A$77,IFERROR(VLOOKUP(B4186,'PHR (Project Hourly Rate)'!B:G,6,FALSE),LIST!$A$78)))</f>
        <v/>
      </c>
    </row>
    <row r="4187" spans="1:12" ht="36" customHeight="1">
      <c r="A4187" s="184">
        <v>4185</v>
      </c>
      <c r="B4187" s="46"/>
      <c r="C4187" s="47"/>
      <c r="D4187" s="48"/>
      <c r="E4187" s="49"/>
      <c r="F4187" s="49"/>
      <c r="G4187" s="41" t="str">
        <f>IF(C4187="","",VLOOKUP(WEEKDAY(C4187),LIST!$A$15:$B$21,2,FALSE))</f>
        <v/>
      </c>
      <c r="H4187" s="42" t="str">
        <f>IF(B4187="","",IF(L4187=LIST!$A$80,LIST!$A$78,IF(L4187=LIST!$A$81,LIST!$A$78,IF(L4187=LIST!$A$82,LIST!$A$78,IF(IFERROR(VLOOKUP(B4187,'PHR (Project Hourly Rate)'!B:G,6,FALSE),LIST!$A$78)=0,LIST!$A$79,L4187)))))</f>
        <v/>
      </c>
      <c r="I4187" s="42" t="str">
        <f>IF(B4187="","",IF(L4187=LIST!$A$75,"",IF(K4187=LIST!$A$76,LIST!$A$76,IF(L4187=LIST!$A$77,"",IF(L4187=LIST!$A$78,"",IF(L4187=LIST!$A$80,"",IF(L4187=LIST!$A$72,"",IF(L4187=LIST!$A$73,"",IF(L4187=LIST!$A$81,"",IF(L4187=LIST!$A$82,"",IF(L4187=LIST!$A$79,"",IF(K4187=LIST!$A$75,LIST!$A$75,ROUND(J4187*L4187,2)))))))))))))</f>
        <v/>
      </c>
      <c r="J4187" s="43">
        <f>IF(D4187="",0,IF(K4187=LIST!$A$75,0,IF(K4187=LIST!$A$76,0,IF(K4187=LIST!$A$77,0,IF(K4187=LIST!$A$78,0,(MIN(D4187,8)-K4187))))))</f>
        <v>0</v>
      </c>
      <c r="K4187" s="185" t="str">
        <f>IF(D4187="","",IF('CLAIM FORM'!$M$7="",0,IF(L4187=LIST!$A$78,0,IF('CLAIM FORM'!$M$7="R&amp;D",0,IF(E4187="",LIST!$A$75,IF(F4187=LIST!$F$30,0,IFERROR(((VLOOKUP(E4187,'TRAINING CODE'!B:D,3,FALSE)*MIN(D4187,8))),LIST!$A$76)))))))</f>
        <v/>
      </c>
      <c r="L4187" s="183" t="str">
        <f>IF(B4187="","",IF('CLAIM FORM'!$M$7="",LIST!$A$77,IFERROR(VLOOKUP(B4187,'PHR (Project Hourly Rate)'!B:G,6,FALSE),LIST!$A$78)))</f>
        <v/>
      </c>
    </row>
    <row r="4188" spans="1:12" ht="36" customHeight="1">
      <c r="A4188" s="184">
        <v>4186</v>
      </c>
      <c r="B4188" s="46"/>
      <c r="C4188" s="47"/>
      <c r="D4188" s="48"/>
      <c r="E4188" s="49"/>
      <c r="F4188" s="49"/>
      <c r="G4188" s="41" t="str">
        <f>IF(C4188="","",VLOOKUP(WEEKDAY(C4188),LIST!$A$15:$B$21,2,FALSE))</f>
        <v/>
      </c>
      <c r="H4188" s="42" t="str">
        <f>IF(B4188="","",IF(L4188=LIST!$A$80,LIST!$A$78,IF(L4188=LIST!$A$81,LIST!$A$78,IF(L4188=LIST!$A$82,LIST!$A$78,IF(IFERROR(VLOOKUP(B4188,'PHR (Project Hourly Rate)'!B:G,6,FALSE),LIST!$A$78)=0,LIST!$A$79,L4188)))))</f>
        <v/>
      </c>
      <c r="I4188" s="42" t="str">
        <f>IF(B4188="","",IF(L4188=LIST!$A$75,"",IF(K4188=LIST!$A$76,LIST!$A$76,IF(L4188=LIST!$A$77,"",IF(L4188=LIST!$A$78,"",IF(L4188=LIST!$A$80,"",IF(L4188=LIST!$A$72,"",IF(L4188=LIST!$A$73,"",IF(L4188=LIST!$A$81,"",IF(L4188=LIST!$A$82,"",IF(L4188=LIST!$A$79,"",IF(K4188=LIST!$A$75,LIST!$A$75,ROUND(J4188*L4188,2)))))))))))))</f>
        <v/>
      </c>
      <c r="J4188" s="43">
        <f>IF(D4188="",0,IF(K4188=LIST!$A$75,0,IF(K4188=LIST!$A$76,0,IF(K4188=LIST!$A$77,0,IF(K4188=LIST!$A$78,0,(MIN(D4188,8)-K4188))))))</f>
        <v>0</v>
      </c>
      <c r="K4188" s="185" t="str">
        <f>IF(D4188="","",IF('CLAIM FORM'!$M$7="",0,IF(L4188=LIST!$A$78,0,IF('CLAIM FORM'!$M$7="R&amp;D",0,IF(E4188="",LIST!$A$75,IF(F4188=LIST!$F$30,0,IFERROR(((VLOOKUP(E4188,'TRAINING CODE'!B:D,3,FALSE)*MIN(D4188,8))),LIST!$A$76)))))))</f>
        <v/>
      </c>
      <c r="L4188" s="183" t="str">
        <f>IF(B4188="","",IF('CLAIM FORM'!$M$7="",LIST!$A$77,IFERROR(VLOOKUP(B4188,'PHR (Project Hourly Rate)'!B:G,6,FALSE),LIST!$A$78)))</f>
        <v/>
      </c>
    </row>
    <row r="4189" spans="1:12" ht="36" customHeight="1">
      <c r="A4189" s="184">
        <v>4187</v>
      </c>
      <c r="B4189" s="46"/>
      <c r="C4189" s="47"/>
      <c r="D4189" s="48"/>
      <c r="E4189" s="49"/>
      <c r="F4189" s="49"/>
      <c r="G4189" s="41" t="str">
        <f>IF(C4189="","",VLOOKUP(WEEKDAY(C4189),LIST!$A$15:$B$21,2,FALSE))</f>
        <v/>
      </c>
      <c r="H4189" s="42" t="str">
        <f>IF(B4189="","",IF(L4189=LIST!$A$80,LIST!$A$78,IF(L4189=LIST!$A$81,LIST!$A$78,IF(L4189=LIST!$A$82,LIST!$A$78,IF(IFERROR(VLOOKUP(B4189,'PHR (Project Hourly Rate)'!B:G,6,FALSE),LIST!$A$78)=0,LIST!$A$79,L4189)))))</f>
        <v/>
      </c>
      <c r="I4189" s="42" t="str">
        <f>IF(B4189="","",IF(L4189=LIST!$A$75,"",IF(K4189=LIST!$A$76,LIST!$A$76,IF(L4189=LIST!$A$77,"",IF(L4189=LIST!$A$78,"",IF(L4189=LIST!$A$80,"",IF(L4189=LIST!$A$72,"",IF(L4189=LIST!$A$73,"",IF(L4189=LIST!$A$81,"",IF(L4189=LIST!$A$82,"",IF(L4189=LIST!$A$79,"",IF(K4189=LIST!$A$75,LIST!$A$75,ROUND(J4189*L4189,2)))))))))))))</f>
        <v/>
      </c>
      <c r="J4189" s="43">
        <f>IF(D4189="",0,IF(K4189=LIST!$A$75,0,IF(K4189=LIST!$A$76,0,IF(K4189=LIST!$A$77,0,IF(K4189=LIST!$A$78,0,(MIN(D4189,8)-K4189))))))</f>
        <v>0</v>
      </c>
      <c r="K4189" s="185" t="str">
        <f>IF(D4189="","",IF('CLAIM FORM'!$M$7="",0,IF(L4189=LIST!$A$78,0,IF('CLAIM FORM'!$M$7="R&amp;D",0,IF(E4189="",LIST!$A$75,IF(F4189=LIST!$F$30,0,IFERROR(((VLOOKUP(E4189,'TRAINING CODE'!B:D,3,FALSE)*MIN(D4189,8))),LIST!$A$76)))))))</f>
        <v/>
      </c>
      <c r="L4189" s="183" t="str">
        <f>IF(B4189="","",IF('CLAIM FORM'!$M$7="",LIST!$A$77,IFERROR(VLOOKUP(B4189,'PHR (Project Hourly Rate)'!B:G,6,FALSE),LIST!$A$78)))</f>
        <v/>
      </c>
    </row>
    <row r="4190" spans="1:12" ht="36" customHeight="1">
      <c r="A4190" s="184">
        <v>4188</v>
      </c>
      <c r="B4190" s="46"/>
      <c r="C4190" s="47"/>
      <c r="D4190" s="48"/>
      <c r="E4190" s="49"/>
      <c r="F4190" s="49"/>
      <c r="G4190" s="41" t="str">
        <f>IF(C4190="","",VLOOKUP(WEEKDAY(C4190),LIST!$A$15:$B$21,2,FALSE))</f>
        <v/>
      </c>
      <c r="H4190" s="42" t="str">
        <f>IF(B4190="","",IF(L4190=LIST!$A$80,LIST!$A$78,IF(L4190=LIST!$A$81,LIST!$A$78,IF(L4190=LIST!$A$82,LIST!$A$78,IF(IFERROR(VLOOKUP(B4190,'PHR (Project Hourly Rate)'!B:G,6,FALSE),LIST!$A$78)=0,LIST!$A$79,L4190)))))</f>
        <v/>
      </c>
      <c r="I4190" s="42" t="str">
        <f>IF(B4190="","",IF(L4190=LIST!$A$75,"",IF(K4190=LIST!$A$76,LIST!$A$76,IF(L4190=LIST!$A$77,"",IF(L4190=LIST!$A$78,"",IF(L4190=LIST!$A$80,"",IF(L4190=LIST!$A$72,"",IF(L4190=LIST!$A$73,"",IF(L4190=LIST!$A$81,"",IF(L4190=LIST!$A$82,"",IF(L4190=LIST!$A$79,"",IF(K4190=LIST!$A$75,LIST!$A$75,ROUND(J4190*L4190,2)))))))))))))</f>
        <v/>
      </c>
      <c r="J4190" s="43">
        <f>IF(D4190="",0,IF(K4190=LIST!$A$75,0,IF(K4190=LIST!$A$76,0,IF(K4190=LIST!$A$77,0,IF(K4190=LIST!$A$78,0,(MIN(D4190,8)-K4190))))))</f>
        <v>0</v>
      </c>
      <c r="K4190" s="185" t="str">
        <f>IF(D4190="","",IF('CLAIM FORM'!$M$7="",0,IF(L4190=LIST!$A$78,0,IF('CLAIM FORM'!$M$7="R&amp;D",0,IF(E4190="",LIST!$A$75,IF(F4190=LIST!$F$30,0,IFERROR(((VLOOKUP(E4190,'TRAINING CODE'!B:D,3,FALSE)*MIN(D4190,8))),LIST!$A$76)))))))</f>
        <v/>
      </c>
      <c r="L4190" s="183" t="str">
        <f>IF(B4190="","",IF('CLAIM FORM'!$M$7="",LIST!$A$77,IFERROR(VLOOKUP(B4190,'PHR (Project Hourly Rate)'!B:G,6,FALSE),LIST!$A$78)))</f>
        <v/>
      </c>
    </row>
    <row r="4191" spans="1:12" ht="36" customHeight="1">
      <c r="A4191" s="184">
        <v>4189</v>
      </c>
      <c r="B4191" s="46"/>
      <c r="C4191" s="47"/>
      <c r="D4191" s="48"/>
      <c r="E4191" s="49"/>
      <c r="F4191" s="49"/>
      <c r="G4191" s="41" t="str">
        <f>IF(C4191="","",VLOOKUP(WEEKDAY(C4191),LIST!$A$15:$B$21,2,FALSE))</f>
        <v/>
      </c>
      <c r="H4191" s="42" t="str">
        <f>IF(B4191="","",IF(L4191=LIST!$A$80,LIST!$A$78,IF(L4191=LIST!$A$81,LIST!$A$78,IF(L4191=LIST!$A$82,LIST!$A$78,IF(IFERROR(VLOOKUP(B4191,'PHR (Project Hourly Rate)'!B:G,6,FALSE),LIST!$A$78)=0,LIST!$A$79,L4191)))))</f>
        <v/>
      </c>
      <c r="I4191" s="42" t="str">
        <f>IF(B4191="","",IF(L4191=LIST!$A$75,"",IF(K4191=LIST!$A$76,LIST!$A$76,IF(L4191=LIST!$A$77,"",IF(L4191=LIST!$A$78,"",IF(L4191=LIST!$A$80,"",IF(L4191=LIST!$A$72,"",IF(L4191=LIST!$A$73,"",IF(L4191=LIST!$A$81,"",IF(L4191=LIST!$A$82,"",IF(L4191=LIST!$A$79,"",IF(K4191=LIST!$A$75,LIST!$A$75,ROUND(J4191*L4191,2)))))))))))))</f>
        <v/>
      </c>
      <c r="J4191" s="43">
        <f>IF(D4191="",0,IF(K4191=LIST!$A$75,0,IF(K4191=LIST!$A$76,0,IF(K4191=LIST!$A$77,0,IF(K4191=LIST!$A$78,0,(MIN(D4191,8)-K4191))))))</f>
        <v>0</v>
      </c>
      <c r="K4191" s="185" t="str">
        <f>IF(D4191="","",IF('CLAIM FORM'!$M$7="",0,IF(L4191=LIST!$A$78,0,IF('CLAIM FORM'!$M$7="R&amp;D",0,IF(E4191="",LIST!$A$75,IF(F4191=LIST!$F$30,0,IFERROR(((VLOOKUP(E4191,'TRAINING CODE'!B:D,3,FALSE)*MIN(D4191,8))),LIST!$A$76)))))))</f>
        <v/>
      </c>
      <c r="L4191" s="183" t="str">
        <f>IF(B4191="","",IF('CLAIM FORM'!$M$7="",LIST!$A$77,IFERROR(VLOOKUP(B4191,'PHR (Project Hourly Rate)'!B:G,6,FALSE),LIST!$A$78)))</f>
        <v/>
      </c>
    </row>
    <row r="4192" spans="1:12" ht="36" customHeight="1">
      <c r="A4192" s="184">
        <v>4190</v>
      </c>
      <c r="B4192" s="46"/>
      <c r="C4192" s="47"/>
      <c r="D4192" s="48"/>
      <c r="E4192" s="49"/>
      <c r="F4192" s="49"/>
      <c r="G4192" s="41" t="str">
        <f>IF(C4192="","",VLOOKUP(WEEKDAY(C4192),LIST!$A$15:$B$21,2,FALSE))</f>
        <v/>
      </c>
      <c r="H4192" s="42" t="str">
        <f>IF(B4192="","",IF(L4192=LIST!$A$80,LIST!$A$78,IF(L4192=LIST!$A$81,LIST!$A$78,IF(L4192=LIST!$A$82,LIST!$A$78,IF(IFERROR(VLOOKUP(B4192,'PHR (Project Hourly Rate)'!B:G,6,FALSE),LIST!$A$78)=0,LIST!$A$79,L4192)))))</f>
        <v/>
      </c>
      <c r="I4192" s="42" t="str">
        <f>IF(B4192="","",IF(L4192=LIST!$A$75,"",IF(K4192=LIST!$A$76,LIST!$A$76,IF(L4192=LIST!$A$77,"",IF(L4192=LIST!$A$78,"",IF(L4192=LIST!$A$80,"",IF(L4192=LIST!$A$72,"",IF(L4192=LIST!$A$73,"",IF(L4192=LIST!$A$81,"",IF(L4192=LIST!$A$82,"",IF(L4192=LIST!$A$79,"",IF(K4192=LIST!$A$75,LIST!$A$75,ROUND(J4192*L4192,2)))))))))))))</f>
        <v/>
      </c>
      <c r="J4192" s="43">
        <f>IF(D4192="",0,IF(K4192=LIST!$A$75,0,IF(K4192=LIST!$A$76,0,IF(K4192=LIST!$A$77,0,IF(K4192=LIST!$A$78,0,(MIN(D4192,8)-K4192))))))</f>
        <v>0</v>
      </c>
      <c r="K4192" s="185" t="str">
        <f>IF(D4192="","",IF('CLAIM FORM'!$M$7="",0,IF(L4192=LIST!$A$78,0,IF('CLAIM FORM'!$M$7="R&amp;D",0,IF(E4192="",LIST!$A$75,IF(F4192=LIST!$F$30,0,IFERROR(((VLOOKUP(E4192,'TRAINING CODE'!B:D,3,FALSE)*MIN(D4192,8))),LIST!$A$76)))))))</f>
        <v/>
      </c>
      <c r="L4192" s="183" t="str">
        <f>IF(B4192="","",IF('CLAIM FORM'!$M$7="",LIST!$A$77,IFERROR(VLOOKUP(B4192,'PHR (Project Hourly Rate)'!B:G,6,FALSE),LIST!$A$78)))</f>
        <v/>
      </c>
    </row>
    <row r="4193" spans="1:12" ht="36" customHeight="1">
      <c r="A4193" s="184">
        <v>4191</v>
      </c>
      <c r="B4193" s="46"/>
      <c r="C4193" s="47"/>
      <c r="D4193" s="48"/>
      <c r="E4193" s="49"/>
      <c r="F4193" s="49"/>
      <c r="G4193" s="41" t="str">
        <f>IF(C4193="","",VLOOKUP(WEEKDAY(C4193),LIST!$A$15:$B$21,2,FALSE))</f>
        <v/>
      </c>
      <c r="H4193" s="42" t="str">
        <f>IF(B4193="","",IF(L4193=LIST!$A$80,LIST!$A$78,IF(L4193=LIST!$A$81,LIST!$A$78,IF(L4193=LIST!$A$82,LIST!$A$78,IF(IFERROR(VLOOKUP(B4193,'PHR (Project Hourly Rate)'!B:G,6,FALSE),LIST!$A$78)=0,LIST!$A$79,L4193)))))</f>
        <v/>
      </c>
      <c r="I4193" s="42" t="str">
        <f>IF(B4193="","",IF(L4193=LIST!$A$75,"",IF(K4193=LIST!$A$76,LIST!$A$76,IF(L4193=LIST!$A$77,"",IF(L4193=LIST!$A$78,"",IF(L4193=LIST!$A$80,"",IF(L4193=LIST!$A$72,"",IF(L4193=LIST!$A$73,"",IF(L4193=LIST!$A$81,"",IF(L4193=LIST!$A$82,"",IF(L4193=LIST!$A$79,"",IF(K4193=LIST!$A$75,LIST!$A$75,ROUND(J4193*L4193,2)))))))))))))</f>
        <v/>
      </c>
      <c r="J4193" s="43">
        <f>IF(D4193="",0,IF(K4193=LIST!$A$75,0,IF(K4193=LIST!$A$76,0,IF(K4193=LIST!$A$77,0,IF(K4193=LIST!$A$78,0,(MIN(D4193,8)-K4193))))))</f>
        <v>0</v>
      </c>
      <c r="K4193" s="185" t="str">
        <f>IF(D4193="","",IF('CLAIM FORM'!$M$7="",0,IF(L4193=LIST!$A$78,0,IF('CLAIM FORM'!$M$7="R&amp;D",0,IF(E4193="",LIST!$A$75,IF(F4193=LIST!$F$30,0,IFERROR(((VLOOKUP(E4193,'TRAINING CODE'!B:D,3,FALSE)*MIN(D4193,8))),LIST!$A$76)))))))</f>
        <v/>
      </c>
      <c r="L4193" s="183" t="str">
        <f>IF(B4193="","",IF('CLAIM FORM'!$M$7="",LIST!$A$77,IFERROR(VLOOKUP(B4193,'PHR (Project Hourly Rate)'!B:G,6,FALSE),LIST!$A$78)))</f>
        <v/>
      </c>
    </row>
    <row r="4194" spans="1:12" ht="36" customHeight="1">
      <c r="A4194" s="184">
        <v>4192</v>
      </c>
      <c r="B4194" s="46"/>
      <c r="C4194" s="47"/>
      <c r="D4194" s="48"/>
      <c r="E4194" s="49"/>
      <c r="F4194" s="49"/>
      <c r="G4194" s="41" t="str">
        <f>IF(C4194="","",VLOOKUP(WEEKDAY(C4194),LIST!$A$15:$B$21,2,FALSE))</f>
        <v/>
      </c>
      <c r="H4194" s="42" t="str">
        <f>IF(B4194="","",IF(L4194=LIST!$A$80,LIST!$A$78,IF(L4194=LIST!$A$81,LIST!$A$78,IF(L4194=LIST!$A$82,LIST!$A$78,IF(IFERROR(VLOOKUP(B4194,'PHR (Project Hourly Rate)'!B:G,6,FALSE),LIST!$A$78)=0,LIST!$A$79,L4194)))))</f>
        <v/>
      </c>
      <c r="I4194" s="42" t="str">
        <f>IF(B4194="","",IF(L4194=LIST!$A$75,"",IF(K4194=LIST!$A$76,LIST!$A$76,IF(L4194=LIST!$A$77,"",IF(L4194=LIST!$A$78,"",IF(L4194=LIST!$A$80,"",IF(L4194=LIST!$A$72,"",IF(L4194=LIST!$A$73,"",IF(L4194=LIST!$A$81,"",IF(L4194=LIST!$A$82,"",IF(L4194=LIST!$A$79,"",IF(K4194=LIST!$A$75,LIST!$A$75,ROUND(J4194*L4194,2)))))))))))))</f>
        <v/>
      </c>
      <c r="J4194" s="43">
        <f>IF(D4194="",0,IF(K4194=LIST!$A$75,0,IF(K4194=LIST!$A$76,0,IF(K4194=LIST!$A$77,0,IF(K4194=LIST!$A$78,0,(MIN(D4194,8)-K4194))))))</f>
        <v>0</v>
      </c>
      <c r="K4194" s="185" t="str">
        <f>IF(D4194="","",IF('CLAIM FORM'!$M$7="",0,IF(L4194=LIST!$A$78,0,IF('CLAIM FORM'!$M$7="R&amp;D",0,IF(E4194="",LIST!$A$75,IF(F4194=LIST!$F$30,0,IFERROR(((VLOOKUP(E4194,'TRAINING CODE'!B:D,3,FALSE)*MIN(D4194,8))),LIST!$A$76)))))))</f>
        <v/>
      </c>
      <c r="L4194" s="183" t="str">
        <f>IF(B4194="","",IF('CLAIM FORM'!$M$7="",LIST!$A$77,IFERROR(VLOOKUP(B4194,'PHR (Project Hourly Rate)'!B:G,6,FALSE),LIST!$A$78)))</f>
        <v/>
      </c>
    </row>
    <row r="4195" spans="1:12" ht="36" customHeight="1">
      <c r="A4195" s="184">
        <v>4193</v>
      </c>
      <c r="B4195" s="46"/>
      <c r="C4195" s="47"/>
      <c r="D4195" s="48"/>
      <c r="E4195" s="49"/>
      <c r="F4195" s="49"/>
      <c r="G4195" s="41" t="str">
        <f>IF(C4195="","",VLOOKUP(WEEKDAY(C4195),LIST!$A$15:$B$21,2,FALSE))</f>
        <v/>
      </c>
      <c r="H4195" s="42" t="str">
        <f>IF(B4195="","",IF(L4195=LIST!$A$80,LIST!$A$78,IF(L4195=LIST!$A$81,LIST!$A$78,IF(L4195=LIST!$A$82,LIST!$A$78,IF(IFERROR(VLOOKUP(B4195,'PHR (Project Hourly Rate)'!B:G,6,FALSE),LIST!$A$78)=0,LIST!$A$79,L4195)))))</f>
        <v/>
      </c>
      <c r="I4195" s="42" t="str">
        <f>IF(B4195="","",IF(L4195=LIST!$A$75,"",IF(K4195=LIST!$A$76,LIST!$A$76,IF(L4195=LIST!$A$77,"",IF(L4195=LIST!$A$78,"",IF(L4195=LIST!$A$80,"",IF(L4195=LIST!$A$72,"",IF(L4195=LIST!$A$73,"",IF(L4195=LIST!$A$81,"",IF(L4195=LIST!$A$82,"",IF(L4195=LIST!$A$79,"",IF(K4195=LIST!$A$75,LIST!$A$75,ROUND(J4195*L4195,2)))))))))))))</f>
        <v/>
      </c>
      <c r="J4195" s="43">
        <f>IF(D4195="",0,IF(K4195=LIST!$A$75,0,IF(K4195=LIST!$A$76,0,IF(K4195=LIST!$A$77,0,IF(K4195=LIST!$A$78,0,(MIN(D4195,8)-K4195))))))</f>
        <v>0</v>
      </c>
      <c r="K4195" s="185" t="str">
        <f>IF(D4195="","",IF('CLAIM FORM'!$M$7="",0,IF(L4195=LIST!$A$78,0,IF('CLAIM FORM'!$M$7="R&amp;D",0,IF(E4195="",LIST!$A$75,IF(F4195=LIST!$F$30,0,IFERROR(((VLOOKUP(E4195,'TRAINING CODE'!B:D,3,FALSE)*MIN(D4195,8))),LIST!$A$76)))))))</f>
        <v/>
      </c>
      <c r="L4195" s="183" t="str">
        <f>IF(B4195="","",IF('CLAIM FORM'!$M$7="",LIST!$A$77,IFERROR(VLOOKUP(B4195,'PHR (Project Hourly Rate)'!B:G,6,FALSE),LIST!$A$78)))</f>
        <v/>
      </c>
    </row>
    <row r="4196" spans="1:12" ht="36" customHeight="1">
      <c r="A4196" s="184">
        <v>4194</v>
      </c>
      <c r="B4196" s="46"/>
      <c r="C4196" s="47"/>
      <c r="D4196" s="48"/>
      <c r="E4196" s="49"/>
      <c r="F4196" s="49"/>
      <c r="G4196" s="41" t="str">
        <f>IF(C4196="","",VLOOKUP(WEEKDAY(C4196),LIST!$A$15:$B$21,2,FALSE))</f>
        <v/>
      </c>
      <c r="H4196" s="42" t="str">
        <f>IF(B4196="","",IF(L4196=LIST!$A$80,LIST!$A$78,IF(L4196=LIST!$A$81,LIST!$A$78,IF(L4196=LIST!$A$82,LIST!$A$78,IF(IFERROR(VLOOKUP(B4196,'PHR (Project Hourly Rate)'!B:G,6,FALSE),LIST!$A$78)=0,LIST!$A$79,L4196)))))</f>
        <v/>
      </c>
      <c r="I4196" s="42" t="str">
        <f>IF(B4196="","",IF(L4196=LIST!$A$75,"",IF(K4196=LIST!$A$76,LIST!$A$76,IF(L4196=LIST!$A$77,"",IF(L4196=LIST!$A$78,"",IF(L4196=LIST!$A$80,"",IF(L4196=LIST!$A$72,"",IF(L4196=LIST!$A$73,"",IF(L4196=LIST!$A$81,"",IF(L4196=LIST!$A$82,"",IF(L4196=LIST!$A$79,"",IF(K4196=LIST!$A$75,LIST!$A$75,ROUND(J4196*L4196,2)))))))))))))</f>
        <v/>
      </c>
      <c r="J4196" s="43">
        <f>IF(D4196="",0,IF(K4196=LIST!$A$75,0,IF(K4196=LIST!$A$76,0,IF(K4196=LIST!$A$77,0,IF(K4196=LIST!$A$78,0,(MIN(D4196,8)-K4196))))))</f>
        <v>0</v>
      </c>
      <c r="K4196" s="185" t="str">
        <f>IF(D4196="","",IF('CLAIM FORM'!$M$7="",0,IF(L4196=LIST!$A$78,0,IF('CLAIM FORM'!$M$7="R&amp;D",0,IF(E4196="",LIST!$A$75,IF(F4196=LIST!$F$30,0,IFERROR(((VLOOKUP(E4196,'TRAINING CODE'!B:D,3,FALSE)*MIN(D4196,8))),LIST!$A$76)))))))</f>
        <v/>
      </c>
      <c r="L4196" s="183" t="str">
        <f>IF(B4196="","",IF('CLAIM FORM'!$M$7="",LIST!$A$77,IFERROR(VLOOKUP(B4196,'PHR (Project Hourly Rate)'!B:G,6,FALSE),LIST!$A$78)))</f>
        <v/>
      </c>
    </row>
    <row r="4197" spans="1:12" ht="36" customHeight="1">
      <c r="A4197" s="184">
        <v>4195</v>
      </c>
      <c r="B4197" s="46"/>
      <c r="C4197" s="47"/>
      <c r="D4197" s="48"/>
      <c r="E4197" s="49"/>
      <c r="F4197" s="49"/>
      <c r="G4197" s="41" t="str">
        <f>IF(C4197="","",VLOOKUP(WEEKDAY(C4197),LIST!$A$15:$B$21,2,FALSE))</f>
        <v/>
      </c>
      <c r="H4197" s="42" t="str">
        <f>IF(B4197="","",IF(L4197=LIST!$A$80,LIST!$A$78,IF(L4197=LIST!$A$81,LIST!$A$78,IF(L4197=LIST!$A$82,LIST!$A$78,IF(IFERROR(VLOOKUP(B4197,'PHR (Project Hourly Rate)'!B:G,6,FALSE),LIST!$A$78)=0,LIST!$A$79,L4197)))))</f>
        <v/>
      </c>
      <c r="I4197" s="42" t="str">
        <f>IF(B4197="","",IF(L4197=LIST!$A$75,"",IF(K4197=LIST!$A$76,LIST!$A$76,IF(L4197=LIST!$A$77,"",IF(L4197=LIST!$A$78,"",IF(L4197=LIST!$A$80,"",IF(L4197=LIST!$A$72,"",IF(L4197=LIST!$A$73,"",IF(L4197=LIST!$A$81,"",IF(L4197=LIST!$A$82,"",IF(L4197=LIST!$A$79,"",IF(K4197=LIST!$A$75,LIST!$A$75,ROUND(J4197*L4197,2)))))))))))))</f>
        <v/>
      </c>
      <c r="J4197" s="43">
        <f>IF(D4197="",0,IF(K4197=LIST!$A$75,0,IF(K4197=LIST!$A$76,0,IF(K4197=LIST!$A$77,0,IF(K4197=LIST!$A$78,0,(MIN(D4197,8)-K4197))))))</f>
        <v>0</v>
      </c>
      <c r="K4197" s="185" t="str">
        <f>IF(D4197="","",IF('CLAIM FORM'!$M$7="",0,IF(L4197=LIST!$A$78,0,IF('CLAIM FORM'!$M$7="R&amp;D",0,IF(E4197="",LIST!$A$75,IF(F4197=LIST!$F$30,0,IFERROR(((VLOOKUP(E4197,'TRAINING CODE'!B:D,3,FALSE)*MIN(D4197,8))),LIST!$A$76)))))))</f>
        <v/>
      </c>
      <c r="L4197" s="183" t="str">
        <f>IF(B4197="","",IF('CLAIM FORM'!$M$7="",LIST!$A$77,IFERROR(VLOOKUP(B4197,'PHR (Project Hourly Rate)'!B:G,6,FALSE),LIST!$A$78)))</f>
        <v/>
      </c>
    </row>
    <row r="4198" spans="1:12" ht="36" customHeight="1">
      <c r="A4198" s="184">
        <v>4196</v>
      </c>
      <c r="B4198" s="46"/>
      <c r="C4198" s="47"/>
      <c r="D4198" s="48"/>
      <c r="E4198" s="49"/>
      <c r="F4198" s="49"/>
      <c r="G4198" s="41" t="str">
        <f>IF(C4198="","",VLOOKUP(WEEKDAY(C4198),LIST!$A$15:$B$21,2,FALSE))</f>
        <v/>
      </c>
      <c r="H4198" s="42" t="str">
        <f>IF(B4198="","",IF(L4198=LIST!$A$80,LIST!$A$78,IF(L4198=LIST!$A$81,LIST!$A$78,IF(L4198=LIST!$A$82,LIST!$A$78,IF(IFERROR(VLOOKUP(B4198,'PHR (Project Hourly Rate)'!B:G,6,FALSE),LIST!$A$78)=0,LIST!$A$79,L4198)))))</f>
        <v/>
      </c>
      <c r="I4198" s="42" t="str">
        <f>IF(B4198="","",IF(L4198=LIST!$A$75,"",IF(K4198=LIST!$A$76,LIST!$A$76,IF(L4198=LIST!$A$77,"",IF(L4198=LIST!$A$78,"",IF(L4198=LIST!$A$80,"",IF(L4198=LIST!$A$72,"",IF(L4198=LIST!$A$73,"",IF(L4198=LIST!$A$81,"",IF(L4198=LIST!$A$82,"",IF(L4198=LIST!$A$79,"",IF(K4198=LIST!$A$75,LIST!$A$75,ROUND(J4198*L4198,2)))))))))))))</f>
        <v/>
      </c>
      <c r="J4198" s="43">
        <f>IF(D4198="",0,IF(K4198=LIST!$A$75,0,IF(K4198=LIST!$A$76,0,IF(K4198=LIST!$A$77,0,IF(K4198=LIST!$A$78,0,(MIN(D4198,8)-K4198))))))</f>
        <v>0</v>
      </c>
      <c r="K4198" s="185" t="str">
        <f>IF(D4198="","",IF('CLAIM FORM'!$M$7="",0,IF(L4198=LIST!$A$78,0,IF('CLAIM FORM'!$M$7="R&amp;D",0,IF(E4198="",LIST!$A$75,IF(F4198=LIST!$F$30,0,IFERROR(((VLOOKUP(E4198,'TRAINING CODE'!B:D,3,FALSE)*MIN(D4198,8))),LIST!$A$76)))))))</f>
        <v/>
      </c>
      <c r="L4198" s="183" t="str">
        <f>IF(B4198="","",IF('CLAIM FORM'!$M$7="",LIST!$A$77,IFERROR(VLOOKUP(B4198,'PHR (Project Hourly Rate)'!B:G,6,FALSE),LIST!$A$78)))</f>
        <v/>
      </c>
    </row>
    <row r="4199" spans="1:12" ht="36" customHeight="1">
      <c r="A4199" s="184">
        <v>4197</v>
      </c>
      <c r="B4199" s="46"/>
      <c r="C4199" s="47"/>
      <c r="D4199" s="48"/>
      <c r="E4199" s="49"/>
      <c r="F4199" s="49"/>
      <c r="G4199" s="41" t="str">
        <f>IF(C4199="","",VLOOKUP(WEEKDAY(C4199),LIST!$A$15:$B$21,2,FALSE))</f>
        <v/>
      </c>
      <c r="H4199" s="42" t="str">
        <f>IF(B4199="","",IF(L4199=LIST!$A$80,LIST!$A$78,IF(L4199=LIST!$A$81,LIST!$A$78,IF(L4199=LIST!$A$82,LIST!$A$78,IF(IFERROR(VLOOKUP(B4199,'PHR (Project Hourly Rate)'!B:G,6,FALSE),LIST!$A$78)=0,LIST!$A$79,L4199)))))</f>
        <v/>
      </c>
      <c r="I4199" s="42" t="str">
        <f>IF(B4199="","",IF(L4199=LIST!$A$75,"",IF(K4199=LIST!$A$76,LIST!$A$76,IF(L4199=LIST!$A$77,"",IF(L4199=LIST!$A$78,"",IF(L4199=LIST!$A$80,"",IF(L4199=LIST!$A$72,"",IF(L4199=LIST!$A$73,"",IF(L4199=LIST!$A$81,"",IF(L4199=LIST!$A$82,"",IF(L4199=LIST!$A$79,"",IF(K4199=LIST!$A$75,LIST!$A$75,ROUND(J4199*L4199,2)))))))))))))</f>
        <v/>
      </c>
      <c r="J4199" s="43">
        <f>IF(D4199="",0,IF(K4199=LIST!$A$75,0,IF(K4199=LIST!$A$76,0,IF(K4199=LIST!$A$77,0,IF(K4199=LIST!$A$78,0,(MIN(D4199,8)-K4199))))))</f>
        <v>0</v>
      </c>
      <c r="K4199" s="185" t="str">
        <f>IF(D4199="","",IF('CLAIM FORM'!$M$7="",0,IF(L4199=LIST!$A$78,0,IF('CLAIM FORM'!$M$7="R&amp;D",0,IF(E4199="",LIST!$A$75,IF(F4199=LIST!$F$30,0,IFERROR(((VLOOKUP(E4199,'TRAINING CODE'!B:D,3,FALSE)*MIN(D4199,8))),LIST!$A$76)))))))</f>
        <v/>
      </c>
      <c r="L4199" s="183" t="str">
        <f>IF(B4199="","",IF('CLAIM FORM'!$M$7="",LIST!$A$77,IFERROR(VLOOKUP(B4199,'PHR (Project Hourly Rate)'!B:G,6,FALSE),LIST!$A$78)))</f>
        <v/>
      </c>
    </row>
    <row r="4200" spans="1:12" ht="36" customHeight="1">
      <c r="A4200" s="184">
        <v>4198</v>
      </c>
      <c r="B4200" s="46"/>
      <c r="C4200" s="47"/>
      <c r="D4200" s="48"/>
      <c r="E4200" s="49"/>
      <c r="F4200" s="49"/>
      <c r="G4200" s="41" t="str">
        <f>IF(C4200="","",VLOOKUP(WEEKDAY(C4200),LIST!$A$15:$B$21,2,FALSE))</f>
        <v/>
      </c>
      <c r="H4200" s="42" t="str">
        <f>IF(B4200="","",IF(L4200=LIST!$A$80,LIST!$A$78,IF(L4200=LIST!$A$81,LIST!$A$78,IF(L4200=LIST!$A$82,LIST!$A$78,IF(IFERROR(VLOOKUP(B4200,'PHR (Project Hourly Rate)'!B:G,6,FALSE),LIST!$A$78)=0,LIST!$A$79,L4200)))))</f>
        <v/>
      </c>
      <c r="I4200" s="42" t="str">
        <f>IF(B4200="","",IF(L4200=LIST!$A$75,"",IF(K4200=LIST!$A$76,LIST!$A$76,IF(L4200=LIST!$A$77,"",IF(L4200=LIST!$A$78,"",IF(L4200=LIST!$A$80,"",IF(L4200=LIST!$A$72,"",IF(L4200=LIST!$A$73,"",IF(L4200=LIST!$A$81,"",IF(L4200=LIST!$A$82,"",IF(L4200=LIST!$A$79,"",IF(K4200=LIST!$A$75,LIST!$A$75,ROUND(J4200*L4200,2)))))))))))))</f>
        <v/>
      </c>
      <c r="J4200" s="43">
        <f>IF(D4200="",0,IF(K4200=LIST!$A$75,0,IF(K4200=LIST!$A$76,0,IF(K4200=LIST!$A$77,0,IF(K4200=LIST!$A$78,0,(MIN(D4200,8)-K4200))))))</f>
        <v>0</v>
      </c>
      <c r="K4200" s="185" t="str">
        <f>IF(D4200="","",IF('CLAIM FORM'!$M$7="",0,IF(L4200=LIST!$A$78,0,IF('CLAIM FORM'!$M$7="R&amp;D",0,IF(E4200="",LIST!$A$75,IF(F4200=LIST!$F$30,0,IFERROR(((VLOOKUP(E4200,'TRAINING CODE'!B:D,3,FALSE)*MIN(D4200,8))),LIST!$A$76)))))))</f>
        <v/>
      </c>
      <c r="L4200" s="183" t="str">
        <f>IF(B4200="","",IF('CLAIM FORM'!$M$7="",LIST!$A$77,IFERROR(VLOOKUP(B4200,'PHR (Project Hourly Rate)'!B:G,6,FALSE),LIST!$A$78)))</f>
        <v/>
      </c>
    </row>
    <row r="4201" spans="1:12" ht="36" customHeight="1">
      <c r="A4201" s="184">
        <v>4199</v>
      </c>
      <c r="B4201" s="46"/>
      <c r="C4201" s="47"/>
      <c r="D4201" s="48"/>
      <c r="E4201" s="49"/>
      <c r="F4201" s="49"/>
      <c r="G4201" s="41" t="str">
        <f>IF(C4201="","",VLOOKUP(WEEKDAY(C4201),LIST!$A$15:$B$21,2,FALSE))</f>
        <v/>
      </c>
      <c r="H4201" s="42" t="str">
        <f>IF(B4201="","",IF(L4201=LIST!$A$80,LIST!$A$78,IF(L4201=LIST!$A$81,LIST!$A$78,IF(L4201=LIST!$A$82,LIST!$A$78,IF(IFERROR(VLOOKUP(B4201,'PHR (Project Hourly Rate)'!B:G,6,FALSE),LIST!$A$78)=0,LIST!$A$79,L4201)))))</f>
        <v/>
      </c>
      <c r="I4201" s="42" t="str">
        <f>IF(B4201="","",IF(L4201=LIST!$A$75,"",IF(K4201=LIST!$A$76,LIST!$A$76,IF(L4201=LIST!$A$77,"",IF(L4201=LIST!$A$78,"",IF(L4201=LIST!$A$80,"",IF(L4201=LIST!$A$72,"",IF(L4201=LIST!$A$73,"",IF(L4201=LIST!$A$81,"",IF(L4201=LIST!$A$82,"",IF(L4201=LIST!$A$79,"",IF(K4201=LIST!$A$75,LIST!$A$75,ROUND(J4201*L4201,2)))))))))))))</f>
        <v/>
      </c>
      <c r="J4201" s="43">
        <f>IF(D4201="",0,IF(K4201=LIST!$A$75,0,IF(K4201=LIST!$A$76,0,IF(K4201=LIST!$A$77,0,IF(K4201=LIST!$A$78,0,(MIN(D4201,8)-K4201))))))</f>
        <v>0</v>
      </c>
      <c r="K4201" s="185" t="str">
        <f>IF(D4201="","",IF('CLAIM FORM'!$M$7="",0,IF(L4201=LIST!$A$78,0,IF('CLAIM FORM'!$M$7="R&amp;D",0,IF(E4201="",LIST!$A$75,IF(F4201=LIST!$F$30,0,IFERROR(((VLOOKUP(E4201,'TRAINING CODE'!B:D,3,FALSE)*MIN(D4201,8))),LIST!$A$76)))))))</f>
        <v/>
      </c>
      <c r="L4201" s="183" t="str">
        <f>IF(B4201="","",IF('CLAIM FORM'!$M$7="",LIST!$A$77,IFERROR(VLOOKUP(B4201,'PHR (Project Hourly Rate)'!B:G,6,FALSE),LIST!$A$78)))</f>
        <v/>
      </c>
    </row>
    <row r="4202" spans="1:12" ht="36" customHeight="1">
      <c r="A4202" s="184">
        <v>4200</v>
      </c>
      <c r="B4202" s="46"/>
      <c r="C4202" s="47"/>
      <c r="D4202" s="48"/>
      <c r="E4202" s="49"/>
      <c r="F4202" s="49"/>
      <c r="G4202" s="41" t="str">
        <f>IF(C4202="","",VLOOKUP(WEEKDAY(C4202),LIST!$A$15:$B$21,2,FALSE))</f>
        <v/>
      </c>
      <c r="H4202" s="42" t="str">
        <f>IF(B4202="","",IF(L4202=LIST!$A$80,LIST!$A$78,IF(L4202=LIST!$A$81,LIST!$A$78,IF(L4202=LIST!$A$82,LIST!$A$78,IF(IFERROR(VLOOKUP(B4202,'PHR (Project Hourly Rate)'!B:G,6,FALSE),LIST!$A$78)=0,LIST!$A$79,L4202)))))</f>
        <v/>
      </c>
      <c r="I4202" s="42" t="str">
        <f>IF(B4202="","",IF(L4202=LIST!$A$75,"",IF(K4202=LIST!$A$76,LIST!$A$76,IF(L4202=LIST!$A$77,"",IF(L4202=LIST!$A$78,"",IF(L4202=LIST!$A$80,"",IF(L4202=LIST!$A$72,"",IF(L4202=LIST!$A$73,"",IF(L4202=LIST!$A$81,"",IF(L4202=LIST!$A$82,"",IF(L4202=LIST!$A$79,"",IF(K4202=LIST!$A$75,LIST!$A$75,ROUND(J4202*L4202,2)))))))))))))</f>
        <v/>
      </c>
      <c r="J4202" s="43">
        <f>IF(D4202="",0,IF(K4202=LIST!$A$75,0,IF(K4202=LIST!$A$76,0,IF(K4202=LIST!$A$77,0,IF(K4202=LIST!$A$78,0,(MIN(D4202,8)-K4202))))))</f>
        <v>0</v>
      </c>
      <c r="K4202" s="185" t="str">
        <f>IF(D4202="","",IF('CLAIM FORM'!$M$7="",0,IF(L4202=LIST!$A$78,0,IF('CLAIM FORM'!$M$7="R&amp;D",0,IF(E4202="",LIST!$A$75,IF(F4202=LIST!$F$30,0,IFERROR(((VLOOKUP(E4202,'TRAINING CODE'!B:D,3,FALSE)*MIN(D4202,8))),LIST!$A$76)))))))</f>
        <v/>
      </c>
      <c r="L4202" s="183" t="str">
        <f>IF(B4202="","",IF('CLAIM FORM'!$M$7="",LIST!$A$77,IFERROR(VLOOKUP(B4202,'PHR (Project Hourly Rate)'!B:G,6,FALSE),LIST!$A$78)))</f>
        <v/>
      </c>
    </row>
    <row r="4203" spans="1:12" ht="36" customHeight="1">
      <c r="A4203" s="184">
        <v>4201</v>
      </c>
      <c r="B4203" s="46"/>
      <c r="C4203" s="47"/>
      <c r="D4203" s="48"/>
      <c r="E4203" s="49"/>
      <c r="F4203" s="49"/>
      <c r="G4203" s="41" t="str">
        <f>IF(C4203="","",VLOOKUP(WEEKDAY(C4203),LIST!$A$15:$B$21,2,FALSE))</f>
        <v/>
      </c>
      <c r="H4203" s="42" t="str">
        <f>IF(B4203="","",IF(L4203=LIST!$A$80,LIST!$A$78,IF(L4203=LIST!$A$81,LIST!$A$78,IF(L4203=LIST!$A$82,LIST!$A$78,IF(IFERROR(VLOOKUP(B4203,'PHR (Project Hourly Rate)'!B:G,6,FALSE),LIST!$A$78)=0,LIST!$A$79,L4203)))))</f>
        <v/>
      </c>
      <c r="I4203" s="42" t="str">
        <f>IF(B4203="","",IF(L4203=LIST!$A$75,"",IF(K4203=LIST!$A$76,LIST!$A$76,IF(L4203=LIST!$A$77,"",IF(L4203=LIST!$A$78,"",IF(L4203=LIST!$A$80,"",IF(L4203=LIST!$A$72,"",IF(L4203=LIST!$A$73,"",IF(L4203=LIST!$A$81,"",IF(L4203=LIST!$A$82,"",IF(L4203=LIST!$A$79,"",IF(K4203=LIST!$A$75,LIST!$A$75,ROUND(J4203*L4203,2)))))))))))))</f>
        <v/>
      </c>
      <c r="J4203" s="43">
        <f>IF(D4203="",0,IF(K4203=LIST!$A$75,0,IF(K4203=LIST!$A$76,0,IF(K4203=LIST!$A$77,0,IF(K4203=LIST!$A$78,0,(MIN(D4203,8)-K4203))))))</f>
        <v>0</v>
      </c>
      <c r="K4203" s="185" t="str">
        <f>IF(D4203="","",IF('CLAIM FORM'!$M$7="",0,IF(L4203=LIST!$A$78,0,IF('CLAIM FORM'!$M$7="R&amp;D",0,IF(E4203="",LIST!$A$75,IF(F4203=LIST!$F$30,0,IFERROR(((VLOOKUP(E4203,'TRAINING CODE'!B:D,3,FALSE)*MIN(D4203,8))),LIST!$A$76)))))))</f>
        <v/>
      </c>
      <c r="L4203" s="183" t="str">
        <f>IF(B4203="","",IF('CLAIM FORM'!$M$7="",LIST!$A$77,IFERROR(VLOOKUP(B4203,'PHR (Project Hourly Rate)'!B:G,6,FALSE),LIST!$A$78)))</f>
        <v/>
      </c>
    </row>
    <row r="4204" spans="1:12" ht="36" customHeight="1">
      <c r="A4204" s="184">
        <v>4202</v>
      </c>
      <c r="B4204" s="46"/>
      <c r="C4204" s="47"/>
      <c r="D4204" s="48"/>
      <c r="E4204" s="49"/>
      <c r="F4204" s="49"/>
      <c r="G4204" s="41" t="str">
        <f>IF(C4204="","",VLOOKUP(WEEKDAY(C4204),LIST!$A$15:$B$21,2,FALSE))</f>
        <v/>
      </c>
      <c r="H4204" s="42" t="str">
        <f>IF(B4204="","",IF(L4204=LIST!$A$80,LIST!$A$78,IF(L4204=LIST!$A$81,LIST!$A$78,IF(L4204=LIST!$A$82,LIST!$A$78,IF(IFERROR(VLOOKUP(B4204,'PHR (Project Hourly Rate)'!B:G,6,FALSE),LIST!$A$78)=0,LIST!$A$79,L4204)))))</f>
        <v/>
      </c>
      <c r="I4204" s="42" t="str">
        <f>IF(B4204="","",IF(L4204=LIST!$A$75,"",IF(K4204=LIST!$A$76,LIST!$A$76,IF(L4204=LIST!$A$77,"",IF(L4204=LIST!$A$78,"",IF(L4204=LIST!$A$80,"",IF(L4204=LIST!$A$72,"",IF(L4204=LIST!$A$73,"",IF(L4204=LIST!$A$81,"",IF(L4204=LIST!$A$82,"",IF(L4204=LIST!$A$79,"",IF(K4204=LIST!$A$75,LIST!$A$75,ROUND(J4204*L4204,2)))))))))))))</f>
        <v/>
      </c>
      <c r="J4204" s="43">
        <f>IF(D4204="",0,IF(K4204=LIST!$A$75,0,IF(K4204=LIST!$A$76,0,IF(K4204=LIST!$A$77,0,IF(K4204=LIST!$A$78,0,(MIN(D4204,8)-K4204))))))</f>
        <v>0</v>
      </c>
      <c r="K4204" s="185" t="str">
        <f>IF(D4204="","",IF('CLAIM FORM'!$M$7="",0,IF(L4204=LIST!$A$78,0,IF('CLAIM FORM'!$M$7="R&amp;D",0,IF(E4204="",LIST!$A$75,IF(F4204=LIST!$F$30,0,IFERROR(((VLOOKUP(E4204,'TRAINING CODE'!B:D,3,FALSE)*MIN(D4204,8))),LIST!$A$76)))))))</f>
        <v/>
      </c>
      <c r="L4204" s="183" t="str">
        <f>IF(B4204="","",IF('CLAIM FORM'!$M$7="",LIST!$A$77,IFERROR(VLOOKUP(B4204,'PHR (Project Hourly Rate)'!B:G,6,FALSE),LIST!$A$78)))</f>
        <v/>
      </c>
    </row>
    <row r="4205" spans="1:12" ht="36" customHeight="1">
      <c r="A4205" s="184">
        <v>4203</v>
      </c>
      <c r="B4205" s="46"/>
      <c r="C4205" s="47"/>
      <c r="D4205" s="48"/>
      <c r="E4205" s="49"/>
      <c r="F4205" s="49"/>
      <c r="G4205" s="41" t="str">
        <f>IF(C4205="","",VLOOKUP(WEEKDAY(C4205),LIST!$A$15:$B$21,2,FALSE))</f>
        <v/>
      </c>
      <c r="H4205" s="42" t="str">
        <f>IF(B4205="","",IF(L4205=LIST!$A$80,LIST!$A$78,IF(L4205=LIST!$A$81,LIST!$A$78,IF(L4205=LIST!$A$82,LIST!$A$78,IF(IFERROR(VLOOKUP(B4205,'PHR (Project Hourly Rate)'!B:G,6,FALSE),LIST!$A$78)=0,LIST!$A$79,L4205)))))</f>
        <v/>
      </c>
      <c r="I4205" s="42" t="str">
        <f>IF(B4205="","",IF(L4205=LIST!$A$75,"",IF(K4205=LIST!$A$76,LIST!$A$76,IF(L4205=LIST!$A$77,"",IF(L4205=LIST!$A$78,"",IF(L4205=LIST!$A$80,"",IF(L4205=LIST!$A$72,"",IF(L4205=LIST!$A$73,"",IF(L4205=LIST!$A$81,"",IF(L4205=LIST!$A$82,"",IF(L4205=LIST!$A$79,"",IF(K4205=LIST!$A$75,LIST!$A$75,ROUND(J4205*L4205,2)))))))))))))</f>
        <v/>
      </c>
      <c r="J4205" s="43">
        <f>IF(D4205="",0,IF(K4205=LIST!$A$75,0,IF(K4205=LIST!$A$76,0,IF(K4205=LIST!$A$77,0,IF(K4205=LIST!$A$78,0,(MIN(D4205,8)-K4205))))))</f>
        <v>0</v>
      </c>
      <c r="K4205" s="185" t="str">
        <f>IF(D4205="","",IF('CLAIM FORM'!$M$7="",0,IF(L4205=LIST!$A$78,0,IF('CLAIM FORM'!$M$7="R&amp;D",0,IF(E4205="",LIST!$A$75,IF(F4205=LIST!$F$30,0,IFERROR(((VLOOKUP(E4205,'TRAINING CODE'!B:D,3,FALSE)*MIN(D4205,8))),LIST!$A$76)))))))</f>
        <v/>
      </c>
      <c r="L4205" s="183" t="str">
        <f>IF(B4205="","",IF('CLAIM FORM'!$M$7="",LIST!$A$77,IFERROR(VLOOKUP(B4205,'PHR (Project Hourly Rate)'!B:G,6,FALSE),LIST!$A$78)))</f>
        <v/>
      </c>
    </row>
    <row r="4206" spans="1:12" ht="36" customHeight="1">
      <c r="A4206" s="184">
        <v>4204</v>
      </c>
      <c r="B4206" s="46"/>
      <c r="C4206" s="47"/>
      <c r="D4206" s="48"/>
      <c r="E4206" s="49"/>
      <c r="F4206" s="49"/>
      <c r="G4206" s="41" t="str">
        <f>IF(C4206="","",VLOOKUP(WEEKDAY(C4206),LIST!$A$15:$B$21,2,FALSE))</f>
        <v/>
      </c>
      <c r="H4206" s="42" t="str">
        <f>IF(B4206="","",IF(L4206=LIST!$A$80,LIST!$A$78,IF(L4206=LIST!$A$81,LIST!$A$78,IF(L4206=LIST!$A$82,LIST!$A$78,IF(IFERROR(VLOOKUP(B4206,'PHR (Project Hourly Rate)'!B:G,6,FALSE),LIST!$A$78)=0,LIST!$A$79,L4206)))))</f>
        <v/>
      </c>
      <c r="I4206" s="42" t="str">
        <f>IF(B4206="","",IF(L4206=LIST!$A$75,"",IF(K4206=LIST!$A$76,LIST!$A$76,IF(L4206=LIST!$A$77,"",IF(L4206=LIST!$A$78,"",IF(L4206=LIST!$A$80,"",IF(L4206=LIST!$A$72,"",IF(L4206=LIST!$A$73,"",IF(L4206=LIST!$A$81,"",IF(L4206=LIST!$A$82,"",IF(L4206=LIST!$A$79,"",IF(K4206=LIST!$A$75,LIST!$A$75,ROUND(J4206*L4206,2)))))))))))))</f>
        <v/>
      </c>
      <c r="J4206" s="43">
        <f>IF(D4206="",0,IF(K4206=LIST!$A$75,0,IF(K4206=LIST!$A$76,0,IF(K4206=LIST!$A$77,0,IF(K4206=LIST!$A$78,0,(MIN(D4206,8)-K4206))))))</f>
        <v>0</v>
      </c>
      <c r="K4206" s="185" t="str">
        <f>IF(D4206="","",IF('CLAIM FORM'!$M$7="",0,IF(L4206=LIST!$A$78,0,IF('CLAIM FORM'!$M$7="R&amp;D",0,IF(E4206="",LIST!$A$75,IF(F4206=LIST!$F$30,0,IFERROR(((VLOOKUP(E4206,'TRAINING CODE'!B:D,3,FALSE)*MIN(D4206,8))),LIST!$A$76)))))))</f>
        <v/>
      </c>
      <c r="L4206" s="183" t="str">
        <f>IF(B4206="","",IF('CLAIM FORM'!$M$7="",LIST!$A$77,IFERROR(VLOOKUP(B4206,'PHR (Project Hourly Rate)'!B:G,6,FALSE),LIST!$A$78)))</f>
        <v/>
      </c>
    </row>
    <row r="4207" spans="1:12" ht="36" customHeight="1">
      <c r="A4207" s="184">
        <v>4205</v>
      </c>
      <c r="B4207" s="46"/>
      <c r="C4207" s="47"/>
      <c r="D4207" s="48"/>
      <c r="E4207" s="49"/>
      <c r="F4207" s="49"/>
      <c r="G4207" s="41" t="str">
        <f>IF(C4207="","",VLOOKUP(WEEKDAY(C4207),LIST!$A$15:$B$21,2,FALSE))</f>
        <v/>
      </c>
      <c r="H4207" s="42" t="str">
        <f>IF(B4207="","",IF(L4207=LIST!$A$80,LIST!$A$78,IF(L4207=LIST!$A$81,LIST!$A$78,IF(L4207=LIST!$A$82,LIST!$A$78,IF(IFERROR(VLOOKUP(B4207,'PHR (Project Hourly Rate)'!B:G,6,FALSE),LIST!$A$78)=0,LIST!$A$79,L4207)))))</f>
        <v/>
      </c>
      <c r="I4207" s="42" t="str">
        <f>IF(B4207="","",IF(L4207=LIST!$A$75,"",IF(K4207=LIST!$A$76,LIST!$A$76,IF(L4207=LIST!$A$77,"",IF(L4207=LIST!$A$78,"",IF(L4207=LIST!$A$80,"",IF(L4207=LIST!$A$72,"",IF(L4207=LIST!$A$73,"",IF(L4207=LIST!$A$81,"",IF(L4207=LIST!$A$82,"",IF(L4207=LIST!$A$79,"",IF(K4207=LIST!$A$75,LIST!$A$75,ROUND(J4207*L4207,2)))))))))))))</f>
        <v/>
      </c>
      <c r="J4207" s="43">
        <f>IF(D4207="",0,IF(K4207=LIST!$A$75,0,IF(K4207=LIST!$A$76,0,IF(K4207=LIST!$A$77,0,IF(K4207=LIST!$A$78,0,(MIN(D4207,8)-K4207))))))</f>
        <v>0</v>
      </c>
      <c r="K4207" s="185" t="str">
        <f>IF(D4207="","",IF('CLAIM FORM'!$M$7="",0,IF(L4207=LIST!$A$78,0,IF('CLAIM FORM'!$M$7="R&amp;D",0,IF(E4207="",LIST!$A$75,IF(F4207=LIST!$F$30,0,IFERROR(((VLOOKUP(E4207,'TRAINING CODE'!B:D,3,FALSE)*MIN(D4207,8))),LIST!$A$76)))))))</f>
        <v/>
      </c>
      <c r="L4207" s="183" t="str">
        <f>IF(B4207="","",IF('CLAIM FORM'!$M$7="",LIST!$A$77,IFERROR(VLOOKUP(B4207,'PHR (Project Hourly Rate)'!B:G,6,FALSE),LIST!$A$78)))</f>
        <v/>
      </c>
    </row>
    <row r="4208" spans="1:12" ht="36" customHeight="1">
      <c r="A4208" s="184">
        <v>4206</v>
      </c>
      <c r="B4208" s="46"/>
      <c r="C4208" s="47"/>
      <c r="D4208" s="48"/>
      <c r="E4208" s="49"/>
      <c r="F4208" s="49"/>
      <c r="G4208" s="41" t="str">
        <f>IF(C4208="","",VLOOKUP(WEEKDAY(C4208),LIST!$A$15:$B$21,2,FALSE))</f>
        <v/>
      </c>
      <c r="H4208" s="42" t="str">
        <f>IF(B4208="","",IF(L4208=LIST!$A$80,LIST!$A$78,IF(L4208=LIST!$A$81,LIST!$A$78,IF(L4208=LIST!$A$82,LIST!$A$78,IF(IFERROR(VLOOKUP(B4208,'PHR (Project Hourly Rate)'!B:G,6,FALSE),LIST!$A$78)=0,LIST!$A$79,L4208)))))</f>
        <v/>
      </c>
      <c r="I4208" s="42" t="str">
        <f>IF(B4208="","",IF(L4208=LIST!$A$75,"",IF(K4208=LIST!$A$76,LIST!$A$76,IF(L4208=LIST!$A$77,"",IF(L4208=LIST!$A$78,"",IF(L4208=LIST!$A$80,"",IF(L4208=LIST!$A$72,"",IF(L4208=LIST!$A$73,"",IF(L4208=LIST!$A$81,"",IF(L4208=LIST!$A$82,"",IF(L4208=LIST!$A$79,"",IF(K4208=LIST!$A$75,LIST!$A$75,ROUND(J4208*L4208,2)))))))))))))</f>
        <v/>
      </c>
      <c r="J4208" s="43">
        <f>IF(D4208="",0,IF(K4208=LIST!$A$75,0,IF(K4208=LIST!$A$76,0,IF(K4208=LIST!$A$77,0,IF(K4208=LIST!$A$78,0,(MIN(D4208,8)-K4208))))))</f>
        <v>0</v>
      </c>
      <c r="K4208" s="185" t="str">
        <f>IF(D4208="","",IF('CLAIM FORM'!$M$7="",0,IF(L4208=LIST!$A$78,0,IF('CLAIM FORM'!$M$7="R&amp;D",0,IF(E4208="",LIST!$A$75,IF(F4208=LIST!$F$30,0,IFERROR(((VLOOKUP(E4208,'TRAINING CODE'!B:D,3,FALSE)*MIN(D4208,8))),LIST!$A$76)))))))</f>
        <v/>
      </c>
      <c r="L4208" s="183" t="str">
        <f>IF(B4208="","",IF('CLAIM FORM'!$M$7="",LIST!$A$77,IFERROR(VLOOKUP(B4208,'PHR (Project Hourly Rate)'!B:G,6,FALSE),LIST!$A$78)))</f>
        <v/>
      </c>
    </row>
    <row r="4209" spans="1:12" ht="36" customHeight="1">
      <c r="A4209" s="184">
        <v>4207</v>
      </c>
      <c r="B4209" s="46"/>
      <c r="C4209" s="47"/>
      <c r="D4209" s="48"/>
      <c r="E4209" s="49"/>
      <c r="F4209" s="49"/>
      <c r="G4209" s="41" t="str">
        <f>IF(C4209="","",VLOOKUP(WEEKDAY(C4209),LIST!$A$15:$B$21,2,FALSE))</f>
        <v/>
      </c>
      <c r="H4209" s="42" t="str">
        <f>IF(B4209="","",IF(L4209=LIST!$A$80,LIST!$A$78,IF(L4209=LIST!$A$81,LIST!$A$78,IF(L4209=LIST!$A$82,LIST!$A$78,IF(IFERROR(VLOOKUP(B4209,'PHR (Project Hourly Rate)'!B:G,6,FALSE),LIST!$A$78)=0,LIST!$A$79,L4209)))))</f>
        <v/>
      </c>
      <c r="I4209" s="42" t="str">
        <f>IF(B4209="","",IF(L4209=LIST!$A$75,"",IF(K4209=LIST!$A$76,LIST!$A$76,IF(L4209=LIST!$A$77,"",IF(L4209=LIST!$A$78,"",IF(L4209=LIST!$A$80,"",IF(L4209=LIST!$A$72,"",IF(L4209=LIST!$A$73,"",IF(L4209=LIST!$A$81,"",IF(L4209=LIST!$A$82,"",IF(L4209=LIST!$A$79,"",IF(K4209=LIST!$A$75,LIST!$A$75,ROUND(J4209*L4209,2)))))))))))))</f>
        <v/>
      </c>
      <c r="J4209" s="43">
        <f>IF(D4209="",0,IF(K4209=LIST!$A$75,0,IF(K4209=LIST!$A$76,0,IF(K4209=LIST!$A$77,0,IF(K4209=LIST!$A$78,0,(MIN(D4209,8)-K4209))))))</f>
        <v>0</v>
      </c>
      <c r="K4209" s="185" t="str">
        <f>IF(D4209="","",IF('CLAIM FORM'!$M$7="",0,IF(L4209=LIST!$A$78,0,IF('CLAIM FORM'!$M$7="R&amp;D",0,IF(E4209="",LIST!$A$75,IF(F4209=LIST!$F$30,0,IFERROR(((VLOOKUP(E4209,'TRAINING CODE'!B:D,3,FALSE)*MIN(D4209,8))),LIST!$A$76)))))))</f>
        <v/>
      </c>
      <c r="L4209" s="183" t="str">
        <f>IF(B4209="","",IF('CLAIM FORM'!$M$7="",LIST!$A$77,IFERROR(VLOOKUP(B4209,'PHR (Project Hourly Rate)'!B:G,6,FALSE),LIST!$A$78)))</f>
        <v/>
      </c>
    </row>
    <row r="4210" spans="1:12" ht="36" customHeight="1">
      <c r="A4210" s="184">
        <v>4208</v>
      </c>
      <c r="B4210" s="46"/>
      <c r="C4210" s="47"/>
      <c r="D4210" s="48"/>
      <c r="E4210" s="49"/>
      <c r="F4210" s="49"/>
      <c r="G4210" s="41" t="str">
        <f>IF(C4210="","",VLOOKUP(WEEKDAY(C4210),LIST!$A$15:$B$21,2,FALSE))</f>
        <v/>
      </c>
      <c r="H4210" s="42" t="str">
        <f>IF(B4210="","",IF(L4210=LIST!$A$80,LIST!$A$78,IF(L4210=LIST!$A$81,LIST!$A$78,IF(L4210=LIST!$A$82,LIST!$A$78,IF(IFERROR(VLOOKUP(B4210,'PHR (Project Hourly Rate)'!B:G,6,FALSE),LIST!$A$78)=0,LIST!$A$79,L4210)))))</f>
        <v/>
      </c>
      <c r="I4210" s="42" t="str">
        <f>IF(B4210="","",IF(L4210=LIST!$A$75,"",IF(K4210=LIST!$A$76,LIST!$A$76,IF(L4210=LIST!$A$77,"",IF(L4210=LIST!$A$78,"",IF(L4210=LIST!$A$80,"",IF(L4210=LIST!$A$72,"",IF(L4210=LIST!$A$73,"",IF(L4210=LIST!$A$81,"",IF(L4210=LIST!$A$82,"",IF(L4210=LIST!$A$79,"",IF(K4210=LIST!$A$75,LIST!$A$75,ROUND(J4210*L4210,2)))))))))))))</f>
        <v/>
      </c>
      <c r="J4210" s="43">
        <f>IF(D4210="",0,IF(K4210=LIST!$A$75,0,IF(K4210=LIST!$A$76,0,IF(K4210=LIST!$A$77,0,IF(K4210=LIST!$A$78,0,(MIN(D4210,8)-K4210))))))</f>
        <v>0</v>
      </c>
      <c r="K4210" s="185" t="str">
        <f>IF(D4210="","",IF('CLAIM FORM'!$M$7="",0,IF(L4210=LIST!$A$78,0,IF('CLAIM FORM'!$M$7="R&amp;D",0,IF(E4210="",LIST!$A$75,IF(F4210=LIST!$F$30,0,IFERROR(((VLOOKUP(E4210,'TRAINING CODE'!B:D,3,FALSE)*MIN(D4210,8))),LIST!$A$76)))))))</f>
        <v/>
      </c>
      <c r="L4210" s="183" t="str">
        <f>IF(B4210="","",IF('CLAIM FORM'!$M$7="",LIST!$A$77,IFERROR(VLOOKUP(B4210,'PHR (Project Hourly Rate)'!B:G,6,FALSE),LIST!$A$78)))</f>
        <v/>
      </c>
    </row>
    <row r="4211" spans="1:12" ht="36" customHeight="1">
      <c r="A4211" s="184">
        <v>4209</v>
      </c>
      <c r="B4211" s="46"/>
      <c r="C4211" s="47"/>
      <c r="D4211" s="48"/>
      <c r="E4211" s="49"/>
      <c r="F4211" s="49"/>
      <c r="G4211" s="41" t="str">
        <f>IF(C4211="","",VLOOKUP(WEEKDAY(C4211),LIST!$A$15:$B$21,2,FALSE))</f>
        <v/>
      </c>
      <c r="H4211" s="42" t="str">
        <f>IF(B4211="","",IF(L4211=LIST!$A$80,LIST!$A$78,IF(L4211=LIST!$A$81,LIST!$A$78,IF(L4211=LIST!$A$82,LIST!$A$78,IF(IFERROR(VLOOKUP(B4211,'PHR (Project Hourly Rate)'!B:G,6,FALSE),LIST!$A$78)=0,LIST!$A$79,L4211)))))</f>
        <v/>
      </c>
      <c r="I4211" s="42" t="str">
        <f>IF(B4211="","",IF(L4211=LIST!$A$75,"",IF(K4211=LIST!$A$76,LIST!$A$76,IF(L4211=LIST!$A$77,"",IF(L4211=LIST!$A$78,"",IF(L4211=LIST!$A$80,"",IF(L4211=LIST!$A$72,"",IF(L4211=LIST!$A$73,"",IF(L4211=LIST!$A$81,"",IF(L4211=LIST!$A$82,"",IF(L4211=LIST!$A$79,"",IF(K4211=LIST!$A$75,LIST!$A$75,ROUND(J4211*L4211,2)))))))))))))</f>
        <v/>
      </c>
      <c r="J4211" s="43">
        <f>IF(D4211="",0,IF(K4211=LIST!$A$75,0,IF(K4211=LIST!$A$76,0,IF(K4211=LIST!$A$77,0,IF(K4211=LIST!$A$78,0,(MIN(D4211,8)-K4211))))))</f>
        <v>0</v>
      </c>
      <c r="K4211" s="185" t="str">
        <f>IF(D4211="","",IF('CLAIM FORM'!$M$7="",0,IF(L4211=LIST!$A$78,0,IF('CLAIM FORM'!$M$7="R&amp;D",0,IF(E4211="",LIST!$A$75,IF(F4211=LIST!$F$30,0,IFERROR(((VLOOKUP(E4211,'TRAINING CODE'!B:D,3,FALSE)*MIN(D4211,8))),LIST!$A$76)))))))</f>
        <v/>
      </c>
      <c r="L4211" s="183" t="str">
        <f>IF(B4211="","",IF('CLAIM FORM'!$M$7="",LIST!$A$77,IFERROR(VLOOKUP(B4211,'PHR (Project Hourly Rate)'!B:G,6,FALSE),LIST!$A$78)))</f>
        <v/>
      </c>
    </row>
    <row r="4212" spans="1:12" ht="36" customHeight="1">
      <c r="A4212" s="184">
        <v>4210</v>
      </c>
      <c r="B4212" s="46"/>
      <c r="C4212" s="47"/>
      <c r="D4212" s="48"/>
      <c r="E4212" s="49"/>
      <c r="F4212" s="49"/>
      <c r="G4212" s="41" t="str">
        <f>IF(C4212="","",VLOOKUP(WEEKDAY(C4212),LIST!$A$15:$B$21,2,FALSE))</f>
        <v/>
      </c>
      <c r="H4212" s="42" t="str">
        <f>IF(B4212="","",IF(L4212=LIST!$A$80,LIST!$A$78,IF(L4212=LIST!$A$81,LIST!$A$78,IF(L4212=LIST!$A$82,LIST!$A$78,IF(IFERROR(VLOOKUP(B4212,'PHR (Project Hourly Rate)'!B:G,6,FALSE),LIST!$A$78)=0,LIST!$A$79,L4212)))))</f>
        <v/>
      </c>
      <c r="I4212" s="42" t="str">
        <f>IF(B4212="","",IF(L4212=LIST!$A$75,"",IF(K4212=LIST!$A$76,LIST!$A$76,IF(L4212=LIST!$A$77,"",IF(L4212=LIST!$A$78,"",IF(L4212=LIST!$A$80,"",IF(L4212=LIST!$A$72,"",IF(L4212=LIST!$A$73,"",IF(L4212=LIST!$A$81,"",IF(L4212=LIST!$A$82,"",IF(L4212=LIST!$A$79,"",IF(K4212=LIST!$A$75,LIST!$A$75,ROUND(J4212*L4212,2)))))))))))))</f>
        <v/>
      </c>
      <c r="J4212" s="43">
        <f>IF(D4212="",0,IF(K4212=LIST!$A$75,0,IF(K4212=LIST!$A$76,0,IF(K4212=LIST!$A$77,0,IF(K4212=LIST!$A$78,0,(MIN(D4212,8)-K4212))))))</f>
        <v>0</v>
      </c>
      <c r="K4212" s="185" t="str">
        <f>IF(D4212="","",IF('CLAIM FORM'!$M$7="",0,IF(L4212=LIST!$A$78,0,IF('CLAIM FORM'!$M$7="R&amp;D",0,IF(E4212="",LIST!$A$75,IF(F4212=LIST!$F$30,0,IFERROR(((VLOOKUP(E4212,'TRAINING CODE'!B:D,3,FALSE)*MIN(D4212,8))),LIST!$A$76)))))))</f>
        <v/>
      </c>
      <c r="L4212" s="183" t="str">
        <f>IF(B4212="","",IF('CLAIM FORM'!$M$7="",LIST!$A$77,IFERROR(VLOOKUP(B4212,'PHR (Project Hourly Rate)'!B:G,6,FALSE),LIST!$A$78)))</f>
        <v/>
      </c>
    </row>
    <row r="4213" spans="1:12" ht="36" customHeight="1">
      <c r="A4213" s="184">
        <v>4211</v>
      </c>
      <c r="B4213" s="46"/>
      <c r="C4213" s="47"/>
      <c r="D4213" s="48"/>
      <c r="E4213" s="49"/>
      <c r="F4213" s="49"/>
      <c r="G4213" s="41" t="str">
        <f>IF(C4213="","",VLOOKUP(WEEKDAY(C4213),LIST!$A$15:$B$21,2,FALSE))</f>
        <v/>
      </c>
      <c r="H4213" s="42" t="str">
        <f>IF(B4213="","",IF(L4213=LIST!$A$80,LIST!$A$78,IF(L4213=LIST!$A$81,LIST!$A$78,IF(L4213=LIST!$A$82,LIST!$A$78,IF(IFERROR(VLOOKUP(B4213,'PHR (Project Hourly Rate)'!B:G,6,FALSE),LIST!$A$78)=0,LIST!$A$79,L4213)))))</f>
        <v/>
      </c>
      <c r="I4213" s="42" t="str">
        <f>IF(B4213="","",IF(L4213=LIST!$A$75,"",IF(K4213=LIST!$A$76,LIST!$A$76,IF(L4213=LIST!$A$77,"",IF(L4213=LIST!$A$78,"",IF(L4213=LIST!$A$80,"",IF(L4213=LIST!$A$72,"",IF(L4213=LIST!$A$73,"",IF(L4213=LIST!$A$81,"",IF(L4213=LIST!$A$82,"",IF(L4213=LIST!$A$79,"",IF(K4213=LIST!$A$75,LIST!$A$75,ROUND(J4213*L4213,2)))))))))))))</f>
        <v/>
      </c>
      <c r="J4213" s="43">
        <f>IF(D4213="",0,IF(K4213=LIST!$A$75,0,IF(K4213=LIST!$A$76,0,IF(K4213=LIST!$A$77,0,IF(K4213=LIST!$A$78,0,(MIN(D4213,8)-K4213))))))</f>
        <v>0</v>
      </c>
      <c r="K4213" s="185" t="str">
        <f>IF(D4213="","",IF('CLAIM FORM'!$M$7="",0,IF(L4213=LIST!$A$78,0,IF('CLAIM FORM'!$M$7="R&amp;D",0,IF(E4213="",LIST!$A$75,IF(F4213=LIST!$F$30,0,IFERROR(((VLOOKUP(E4213,'TRAINING CODE'!B:D,3,FALSE)*MIN(D4213,8))),LIST!$A$76)))))))</f>
        <v/>
      </c>
      <c r="L4213" s="183" t="str">
        <f>IF(B4213="","",IF('CLAIM FORM'!$M$7="",LIST!$A$77,IFERROR(VLOOKUP(B4213,'PHR (Project Hourly Rate)'!B:G,6,FALSE),LIST!$A$78)))</f>
        <v/>
      </c>
    </row>
    <row r="4214" spans="1:12" ht="36" customHeight="1">
      <c r="A4214" s="184">
        <v>4212</v>
      </c>
      <c r="B4214" s="46"/>
      <c r="C4214" s="47"/>
      <c r="D4214" s="48"/>
      <c r="E4214" s="49"/>
      <c r="F4214" s="49"/>
      <c r="G4214" s="41" t="str">
        <f>IF(C4214="","",VLOOKUP(WEEKDAY(C4214),LIST!$A$15:$B$21,2,FALSE))</f>
        <v/>
      </c>
      <c r="H4214" s="42" t="str">
        <f>IF(B4214="","",IF(L4214=LIST!$A$80,LIST!$A$78,IF(L4214=LIST!$A$81,LIST!$A$78,IF(L4214=LIST!$A$82,LIST!$A$78,IF(IFERROR(VLOOKUP(B4214,'PHR (Project Hourly Rate)'!B:G,6,FALSE),LIST!$A$78)=0,LIST!$A$79,L4214)))))</f>
        <v/>
      </c>
      <c r="I4214" s="42" t="str">
        <f>IF(B4214="","",IF(L4214=LIST!$A$75,"",IF(K4214=LIST!$A$76,LIST!$A$76,IF(L4214=LIST!$A$77,"",IF(L4214=LIST!$A$78,"",IF(L4214=LIST!$A$80,"",IF(L4214=LIST!$A$72,"",IF(L4214=LIST!$A$73,"",IF(L4214=LIST!$A$81,"",IF(L4214=LIST!$A$82,"",IF(L4214=LIST!$A$79,"",IF(K4214=LIST!$A$75,LIST!$A$75,ROUND(J4214*L4214,2)))))))))))))</f>
        <v/>
      </c>
      <c r="J4214" s="43">
        <f>IF(D4214="",0,IF(K4214=LIST!$A$75,0,IF(K4214=LIST!$A$76,0,IF(K4214=LIST!$A$77,0,IF(K4214=LIST!$A$78,0,(MIN(D4214,8)-K4214))))))</f>
        <v>0</v>
      </c>
      <c r="K4214" s="185" t="str">
        <f>IF(D4214="","",IF('CLAIM FORM'!$M$7="",0,IF(L4214=LIST!$A$78,0,IF('CLAIM FORM'!$M$7="R&amp;D",0,IF(E4214="",LIST!$A$75,IF(F4214=LIST!$F$30,0,IFERROR(((VLOOKUP(E4214,'TRAINING CODE'!B:D,3,FALSE)*MIN(D4214,8))),LIST!$A$76)))))))</f>
        <v/>
      </c>
      <c r="L4214" s="183" t="str">
        <f>IF(B4214="","",IF('CLAIM FORM'!$M$7="",LIST!$A$77,IFERROR(VLOOKUP(B4214,'PHR (Project Hourly Rate)'!B:G,6,FALSE),LIST!$A$78)))</f>
        <v/>
      </c>
    </row>
    <row r="4215" spans="1:12" ht="36" customHeight="1">
      <c r="A4215" s="184">
        <v>4213</v>
      </c>
      <c r="B4215" s="46"/>
      <c r="C4215" s="47"/>
      <c r="D4215" s="48"/>
      <c r="E4215" s="49"/>
      <c r="F4215" s="49"/>
      <c r="G4215" s="41" t="str">
        <f>IF(C4215="","",VLOOKUP(WEEKDAY(C4215),LIST!$A$15:$B$21,2,FALSE))</f>
        <v/>
      </c>
      <c r="H4215" s="42" t="str">
        <f>IF(B4215="","",IF(L4215=LIST!$A$80,LIST!$A$78,IF(L4215=LIST!$A$81,LIST!$A$78,IF(L4215=LIST!$A$82,LIST!$A$78,IF(IFERROR(VLOOKUP(B4215,'PHR (Project Hourly Rate)'!B:G,6,FALSE),LIST!$A$78)=0,LIST!$A$79,L4215)))))</f>
        <v/>
      </c>
      <c r="I4215" s="42" t="str">
        <f>IF(B4215="","",IF(L4215=LIST!$A$75,"",IF(K4215=LIST!$A$76,LIST!$A$76,IF(L4215=LIST!$A$77,"",IF(L4215=LIST!$A$78,"",IF(L4215=LIST!$A$80,"",IF(L4215=LIST!$A$72,"",IF(L4215=LIST!$A$73,"",IF(L4215=LIST!$A$81,"",IF(L4215=LIST!$A$82,"",IF(L4215=LIST!$A$79,"",IF(K4215=LIST!$A$75,LIST!$A$75,ROUND(J4215*L4215,2)))))))))))))</f>
        <v/>
      </c>
      <c r="J4215" s="43">
        <f>IF(D4215="",0,IF(K4215=LIST!$A$75,0,IF(K4215=LIST!$A$76,0,IF(K4215=LIST!$A$77,0,IF(K4215=LIST!$A$78,0,(MIN(D4215,8)-K4215))))))</f>
        <v>0</v>
      </c>
      <c r="K4215" s="185" t="str">
        <f>IF(D4215="","",IF('CLAIM FORM'!$M$7="",0,IF(L4215=LIST!$A$78,0,IF('CLAIM FORM'!$M$7="R&amp;D",0,IF(E4215="",LIST!$A$75,IF(F4215=LIST!$F$30,0,IFERROR(((VLOOKUP(E4215,'TRAINING CODE'!B:D,3,FALSE)*MIN(D4215,8))),LIST!$A$76)))))))</f>
        <v/>
      </c>
      <c r="L4215" s="183" t="str">
        <f>IF(B4215="","",IF('CLAIM FORM'!$M$7="",LIST!$A$77,IFERROR(VLOOKUP(B4215,'PHR (Project Hourly Rate)'!B:G,6,FALSE),LIST!$A$78)))</f>
        <v/>
      </c>
    </row>
    <row r="4216" spans="1:12" ht="36" customHeight="1">
      <c r="A4216" s="184">
        <v>4214</v>
      </c>
      <c r="B4216" s="46"/>
      <c r="C4216" s="47"/>
      <c r="D4216" s="48"/>
      <c r="E4216" s="49"/>
      <c r="F4216" s="49"/>
      <c r="G4216" s="41" t="str">
        <f>IF(C4216="","",VLOOKUP(WEEKDAY(C4216),LIST!$A$15:$B$21,2,FALSE))</f>
        <v/>
      </c>
      <c r="H4216" s="42" t="str">
        <f>IF(B4216="","",IF(L4216=LIST!$A$80,LIST!$A$78,IF(L4216=LIST!$A$81,LIST!$A$78,IF(L4216=LIST!$A$82,LIST!$A$78,IF(IFERROR(VLOOKUP(B4216,'PHR (Project Hourly Rate)'!B:G,6,FALSE),LIST!$A$78)=0,LIST!$A$79,L4216)))))</f>
        <v/>
      </c>
      <c r="I4216" s="42" t="str">
        <f>IF(B4216="","",IF(L4216=LIST!$A$75,"",IF(K4216=LIST!$A$76,LIST!$A$76,IF(L4216=LIST!$A$77,"",IF(L4216=LIST!$A$78,"",IF(L4216=LIST!$A$80,"",IF(L4216=LIST!$A$72,"",IF(L4216=LIST!$A$73,"",IF(L4216=LIST!$A$81,"",IF(L4216=LIST!$A$82,"",IF(L4216=LIST!$A$79,"",IF(K4216=LIST!$A$75,LIST!$A$75,ROUND(J4216*L4216,2)))))))))))))</f>
        <v/>
      </c>
      <c r="J4216" s="43">
        <f>IF(D4216="",0,IF(K4216=LIST!$A$75,0,IF(K4216=LIST!$A$76,0,IF(K4216=LIST!$A$77,0,IF(K4216=LIST!$A$78,0,(MIN(D4216,8)-K4216))))))</f>
        <v>0</v>
      </c>
      <c r="K4216" s="185" t="str">
        <f>IF(D4216="","",IF('CLAIM FORM'!$M$7="",0,IF(L4216=LIST!$A$78,0,IF('CLAIM FORM'!$M$7="R&amp;D",0,IF(E4216="",LIST!$A$75,IF(F4216=LIST!$F$30,0,IFERROR(((VLOOKUP(E4216,'TRAINING CODE'!B:D,3,FALSE)*MIN(D4216,8))),LIST!$A$76)))))))</f>
        <v/>
      </c>
      <c r="L4216" s="183" t="str">
        <f>IF(B4216="","",IF('CLAIM FORM'!$M$7="",LIST!$A$77,IFERROR(VLOOKUP(B4216,'PHR (Project Hourly Rate)'!B:G,6,FALSE),LIST!$A$78)))</f>
        <v/>
      </c>
    </row>
    <row r="4217" spans="1:12" ht="36" customHeight="1">
      <c r="A4217" s="184">
        <v>4215</v>
      </c>
      <c r="B4217" s="46"/>
      <c r="C4217" s="47"/>
      <c r="D4217" s="48"/>
      <c r="E4217" s="49"/>
      <c r="F4217" s="49"/>
      <c r="G4217" s="41" t="str">
        <f>IF(C4217="","",VLOOKUP(WEEKDAY(C4217),LIST!$A$15:$B$21,2,FALSE))</f>
        <v/>
      </c>
      <c r="H4217" s="42" t="str">
        <f>IF(B4217="","",IF(L4217=LIST!$A$80,LIST!$A$78,IF(L4217=LIST!$A$81,LIST!$A$78,IF(L4217=LIST!$A$82,LIST!$A$78,IF(IFERROR(VLOOKUP(B4217,'PHR (Project Hourly Rate)'!B:G,6,FALSE),LIST!$A$78)=0,LIST!$A$79,L4217)))))</f>
        <v/>
      </c>
      <c r="I4217" s="42" t="str">
        <f>IF(B4217="","",IF(L4217=LIST!$A$75,"",IF(K4217=LIST!$A$76,LIST!$A$76,IF(L4217=LIST!$A$77,"",IF(L4217=LIST!$A$78,"",IF(L4217=LIST!$A$80,"",IF(L4217=LIST!$A$72,"",IF(L4217=LIST!$A$73,"",IF(L4217=LIST!$A$81,"",IF(L4217=LIST!$A$82,"",IF(L4217=LIST!$A$79,"",IF(K4217=LIST!$A$75,LIST!$A$75,ROUND(J4217*L4217,2)))))))))))))</f>
        <v/>
      </c>
      <c r="J4217" s="43">
        <f>IF(D4217="",0,IF(K4217=LIST!$A$75,0,IF(K4217=LIST!$A$76,0,IF(K4217=LIST!$A$77,0,IF(K4217=LIST!$A$78,0,(MIN(D4217,8)-K4217))))))</f>
        <v>0</v>
      </c>
      <c r="K4217" s="185" t="str">
        <f>IF(D4217="","",IF('CLAIM FORM'!$M$7="",0,IF(L4217=LIST!$A$78,0,IF('CLAIM FORM'!$M$7="R&amp;D",0,IF(E4217="",LIST!$A$75,IF(F4217=LIST!$F$30,0,IFERROR(((VLOOKUP(E4217,'TRAINING CODE'!B:D,3,FALSE)*MIN(D4217,8))),LIST!$A$76)))))))</f>
        <v/>
      </c>
      <c r="L4217" s="183" t="str">
        <f>IF(B4217="","",IF('CLAIM FORM'!$M$7="",LIST!$A$77,IFERROR(VLOOKUP(B4217,'PHR (Project Hourly Rate)'!B:G,6,FALSE),LIST!$A$78)))</f>
        <v/>
      </c>
    </row>
    <row r="4218" spans="1:12" ht="36" customHeight="1">
      <c r="A4218" s="184">
        <v>4216</v>
      </c>
      <c r="B4218" s="46"/>
      <c r="C4218" s="47"/>
      <c r="D4218" s="48"/>
      <c r="E4218" s="49"/>
      <c r="F4218" s="49"/>
      <c r="G4218" s="41" t="str">
        <f>IF(C4218="","",VLOOKUP(WEEKDAY(C4218),LIST!$A$15:$B$21,2,FALSE))</f>
        <v/>
      </c>
      <c r="H4218" s="42" t="str">
        <f>IF(B4218="","",IF(L4218=LIST!$A$80,LIST!$A$78,IF(L4218=LIST!$A$81,LIST!$A$78,IF(L4218=LIST!$A$82,LIST!$A$78,IF(IFERROR(VLOOKUP(B4218,'PHR (Project Hourly Rate)'!B:G,6,FALSE),LIST!$A$78)=0,LIST!$A$79,L4218)))))</f>
        <v/>
      </c>
      <c r="I4218" s="42" t="str">
        <f>IF(B4218="","",IF(L4218=LIST!$A$75,"",IF(K4218=LIST!$A$76,LIST!$A$76,IF(L4218=LIST!$A$77,"",IF(L4218=LIST!$A$78,"",IF(L4218=LIST!$A$80,"",IF(L4218=LIST!$A$72,"",IF(L4218=LIST!$A$73,"",IF(L4218=LIST!$A$81,"",IF(L4218=LIST!$A$82,"",IF(L4218=LIST!$A$79,"",IF(K4218=LIST!$A$75,LIST!$A$75,ROUND(J4218*L4218,2)))))))))))))</f>
        <v/>
      </c>
      <c r="J4218" s="43">
        <f>IF(D4218="",0,IF(K4218=LIST!$A$75,0,IF(K4218=LIST!$A$76,0,IF(K4218=LIST!$A$77,0,IF(K4218=LIST!$A$78,0,(MIN(D4218,8)-K4218))))))</f>
        <v>0</v>
      </c>
      <c r="K4218" s="185" t="str">
        <f>IF(D4218="","",IF('CLAIM FORM'!$M$7="",0,IF(L4218=LIST!$A$78,0,IF('CLAIM FORM'!$M$7="R&amp;D",0,IF(E4218="",LIST!$A$75,IF(F4218=LIST!$F$30,0,IFERROR(((VLOOKUP(E4218,'TRAINING CODE'!B:D,3,FALSE)*MIN(D4218,8))),LIST!$A$76)))))))</f>
        <v/>
      </c>
      <c r="L4218" s="183" t="str">
        <f>IF(B4218="","",IF('CLAIM FORM'!$M$7="",LIST!$A$77,IFERROR(VLOOKUP(B4218,'PHR (Project Hourly Rate)'!B:G,6,FALSE),LIST!$A$78)))</f>
        <v/>
      </c>
    </row>
    <row r="4219" spans="1:12" ht="36" customHeight="1">
      <c r="A4219" s="184">
        <v>4217</v>
      </c>
      <c r="B4219" s="46"/>
      <c r="C4219" s="47"/>
      <c r="D4219" s="48"/>
      <c r="E4219" s="49"/>
      <c r="F4219" s="49"/>
      <c r="G4219" s="41" t="str">
        <f>IF(C4219="","",VLOOKUP(WEEKDAY(C4219),LIST!$A$15:$B$21,2,FALSE))</f>
        <v/>
      </c>
      <c r="H4219" s="42" t="str">
        <f>IF(B4219="","",IF(L4219=LIST!$A$80,LIST!$A$78,IF(L4219=LIST!$A$81,LIST!$A$78,IF(L4219=LIST!$A$82,LIST!$A$78,IF(IFERROR(VLOOKUP(B4219,'PHR (Project Hourly Rate)'!B:G,6,FALSE),LIST!$A$78)=0,LIST!$A$79,L4219)))))</f>
        <v/>
      </c>
      <c r="I4219" s="42" t="str">
        <f>IF(B4219="","",IF(L4219=LIST!$A$75,"",IF(K4219=LIST!$A$76,LIST!$A$76,IF(L4219=LIST!$A$77,"",IF(L4219=LIST!$A$78,"",IF(L4219=LIST!$A$80,"",IF(L4219=LIST!$A$72,"",IF(L4219=LIST!$A$73,"",IF(L4219=LIST!$A$81,"",IF(L4219=LIST!$A$82,"",IF(L4219=LIST!$A$79,"",IF(K4219=LIST!$A$75,LIST!$A$75,ROUND(J4219*L4219,2)))))))))))))</f>
        <v/>
      </c>
      <c r="J4219" s="43">
        <f>IF(D4219="",0,IF(K4219=LIST!$A$75,0,IF(K4219=LIST!$A$76,0,IF(K4219=LIST!$A$77,0,IF(K4219=LIST!$A$78,0,(MIN(D4219,8)-K4219))))))</f>
        <v>0</v>
      </c>
      <c r="K4219" s="185" t="str">
        <f>IF(D4219="","",IF('CLAIM FORM'!$M$7="",0,IF(L4219=LIST!$A$78,0,IF('CLAIM FORM'!$M$7="R&amp;D",0,IF(E4219="",LIST!$A$75,IF(F4219=LIST!$F$30,0,IFERROR(((VLOOKUP(E4219,'TRAINING CODE'!B:D,3,FALSE)*MIN(D4219,8))),LIST!$A$76)))))))</f>
        <v/>
      </c>
      <c r="L4219" s="183" t="str">
        <f>IF(B4219="","",IF('CLAIM FORM'!$M$7="",LIST!$A$77,IFERROR(VLOOKUP(B4219,'PHR (Project Hourly Rate)'!B:G,6,FALSE),LIST!$A$78)))</f>
        <v/>
      </c>
    </row>
    <row r="4220" spans="1:12" ht="36" customHeight="1">
      <c r="A4220" s="184">
        <v>4218</v>
      </c>
      <c r="B4220" s="46"/>
      <c r="C4220" s="47"/>
      <c r="D4220" s="48"/>
      <c r="E4220" s="49"/>
      <c r="F4220" s="49"/>
      <c r="G4220" s="41" t="str">
        <f>IF(C4220="","",VLOOKUP(WEEKDAY(C4220),LIST!$A$15:$B$21,2,FALSE))</f>
        <v/>
      </c>
      <c r="H4220" s="42" t="str">
        <f>IF(B4220="","",IF(L4220=LIST!$A$80,LIST!$A$78,IF(L4220=LIST!$A$81,LIST!$A$78,IF(L4220=LIST!$A$82,LIST!$A$78,IF(IFERROR(VLOOKUP(B4220,'PHR (Project Hourly Rate)'!B:G,6,FALSE),LIST!$A$78)=0,LIST!$A$79,L4220)))))</f>
        <v/>
      </c>
      <c r="I4220" s="42" t="str">
        <f>IF(B4220="","",IF(L4220=LIST!$A$75,"",IF(K4220=LIST!$A$76,LIST!$A$76,IF(L4220=LIST!$A$77,"",IF(L4220=LIST!$A$78,"",IF(L4220=LIST!$A$80,"",IF(L4220=LIST!$A$72,"",IF(L4220=LIST!$A$73,"",IF(L4220=LIST!$A$81,"",IF(L4220=LIST!$A$82,"",IF(L4220=LIST!$A$79,"",IF(K4220=LIST!$A$75,LIST!$A$75,ROUND(J4220*L4220,2)))))))))))))</f>
        <v/>
      </c>
      <c r="J4220" s="43">
        <f>IF(D4220="",0,IF(K4220=LIST!$A$75,0,IF(K4220=LIST!$A$76,0,IF(K4220=LIST!$A$77,0,IF(K4220=LIST!$A$78,0,(MIN(D4220,8)-K4220))))))</f>
        <v>0</v>
      </c>
      <c r="K4220" s="185" t="str">
        <f>IF(D4220="","",IF('CLAIM FORM'!$M$7="",0,IF(L4220=LIST!$A$78,0,IF('CLAIM FORM'!$M$7="R&amp;D",0,IF(E4220="",LIST!$A$75,IF(F4220=LIST!$F$30,0,IFERROR(((VLOOKUP(E4220,'TRAINING CODE'!B:D,3,FALSE)*MIN(D4220,8))),LIST!$A$76)))))))</f>
        <v/>
      </c>
      <c r="L4220" s="183" t="str">
        <f>IF(B4220="","",IF('CLAIM FORM'!$M$7="",LIST!$A$77,IFERROR(VLOOKUP(B4220,'PHR (Project Hourly Rate)'!B:G,6,FALSE),LIST!$A$78)))</f>
        <v/>
      </c>
    </row>
    <row r="4221" spans="1:12" ht="36" customHeight="1">
      <c r="A4221" s="184">
        <v>4219</v>
      </c>
      <c r="B4221" s="46"/>
      <c r="C4221" s="47"/>
      <c r="D4221" s="48"/>
      <c r="E4221" s="49"/>
      <c r="F4221" s="49"/>
      <c r="G4221" s="41" t="str">
        <f>IF(C4221="","",VLOOKUP(WEEKDAY(C4221),LIST!$A$15:$B$21,2,FALSE))</f>
        <v/>
      </c>
      <c r="H4221" s="42" t="str">
        <f>IF(B4221="","",IF(L4221=LIST!$A$80,LIST!$A$78,IF(L4221=LIST!$A$81,LIST!$A$78,IF(L4221=LIST!$A$82,LIST!$A$78,IF(IFERROR(VLOOKUP(B4221,'PHR (Project Hourly Rate)'!B:G,6,FALSE),LIST!$A$78)=0,LIST!$A$79,L4221)))))</f>
        <v/>
      </c>
      <c r="I4221" s="42" t="str">
        <f>IF(B4221="","",IF(L4221=LIST!$A$75,"",IF(K4221=LIST!$A$76,LIST!$A$76,IF(L4221=LIST!$A$77,"",IF(L4221=LIST!$A$78,"",IF(L4221=LIST!$A$80,"",IF(L4221=LIST!$A$72,"",IF(L4221=LIST!$A$73,"",IF(L4221=LIST!$A$81,"",IF(L4221=LIST!$A$82,"",IF(L4221=LIST!$A$79,"",IF(K4221=LIST!$A$75,LIST!$A$75,ROUND(J4221*L4221,2)))))))))))))</f>
        <v/>
      </c>
      <c r="J4221" s="43">
        <f>IF(D4221="",0,IF(K4221=LIST!$A$75,0,IF(K4221=LIST!$A$76,0,IF(K4221=LIST!$A$77,0,IF(K4221=LIST!$A$78,0,(MIN(D4221,8)-K4221))))))</f>
        <v>0</v>
      </c>
      <c r="K4221" s="185" t="str">
        <f>IF(D4221="","",IF('CLAIM FORM'!$M$7="",0,IF(L4221=LIST!$A$78,0,IF('CLAIM FORM'!$M$7="R&amp;D",0,IF(E4221="",LIST!$A$75,IF(F4221=LIST!$F$30,0,IFERROR(((VLOOKUP(E4221,'TRAINING CODE'!B:D,3,FALSE)*MIN(D4221,8))),LIST!$A$76)))))))</f>
        <v/>
      </c>
      <c r="L4221" s="183" t="str">
        <f>IF(B4221="","",IF('CLAIM FORM'!$M$7="",LIST!$A$77,IFERROR(VLOOKUP(B4221,'PHR (Project Hourly Rate)'!B:G,6,FALSE),LIST!$A$78)))</f>
        <v/>
      </c>
    </row>
    <row r="4222" spans="1:12" ht="36" customHeight="1">
      <c r="A4222" s="184">
        <v>4220</v>
      </c>
      <c r="B4222" s="46"/>
      <c r="C4222" s="47"/>
      <c r="D4222" s="48"/>
      <c r="E4222" s="49"/>
      <c r="F4222" s="49"/>
      <c r="G4222" s="41" t="str">
        <f>IF(C4222="","",VLOOKUP(WEEKDAY(C4222),LIST!$A$15:$B$21,2,FALSE))</f>
        <v/>
      </c>
      <c r="H4222" s="42" t="str">
        <f>IF(B4222="","",IF(L4222=LIST!$A$80,LIST!$A$78,IF(L4222=LIST!$A$81,LIST!$A$78,IF(L4222=LIST!$A$82,LIST!$A$78,IF(IFERROR(VLOOKUP(B4222,'PHR (Project Hourly Rate)'!B:G,6,FALSE),LIST!$A$78)=0,LIST!$A$79,L4222)))))</f>
        <v/>
      </c>
      <c r="I4222" s="42" t="str">
        <f>IF(B4222="","",IF(L4222=LIST!$A$75,"",IF(K4222=LIST!$A$76,LIST!$A$76,IF(L4222=LIST!$A$77,"",IF(L4222=LIST!$A$78,"",IF(L4222=LIST!$A$80,"",IF(L4222=LIST!$A$72,"",IF(L4222=LIST!$A$73,"",IF(L4222=LIST!$A$81,"",IF(L4222=LIST!$A$82,"",IF(L4222=LIST!$A$79,"",IF(K4222=LIST!$A$75,LIST!$A$75,ROUND(J4222*L4222,2)))))))))))))</f>
        <v/>
      </c>
      <c r="J4222" s="43">
        <f>IF(D4222="",0,IF(K4222=LIST!$A$75,0,IF(K4222=LIST!$A$76,0,IF(K4222=LIST!$A$77,0,IF(K4222=LIST!$A$78,0,(MIN(D4222,8)-K4222))))))</f>
        <v>0</v>
      </c>
      <c r="K4222" s="185" t="str">
        <f>IF(D4222="","",IF('CLAIM FORM'!$M$7="",0,IF(L4222=LIST!$A$78,0,IF('CLAIM FORM'!$M$7="R&amp;D",0,IF(E4222="",LIST!$A$75,IF(F4222=LIST!$F$30,0,IFERROR(((VLOOKUP(E4222,'TRAINING CODE'!B:D,3,FALSE)*MIN(D4222,8))),LIST!$A$76)))))))</f>
        <v/>
      </c>
      <c r="L4222" s="183" t="str">
        <f>IF(B4222="","",IF('CLAIM FORM'!$M$7="",LIST!$A$77,IFERROR(VLOOKUP(B4222,'PHR (Project Hourly Rate)'!B:G,6,FALSE),LIST!$A$78)))</f>
        <v/>
      </c>
    </row>
    <row r="4223" spans="1:12" ht="36" customHeight="1">
      <c r="A4223" s="184">
        <v>4221</v>
      </c>
      <c r="B4223" s="46"/>
      <c r="C4223" s="47"/>
      <c r="D4223" s="48"/>
      <c r="E4223" s="49"/>
      <c r="F4223" s="49"/>
      <c r="G4223" s="41" t="str">
        <f>IF(C4223="","",VLOOKUP(WEEKDAY(C4223),LIST!$A$15:$B$21,2,FALSE))</f>
        <v/>
      </c>
      <c r="H4223" s="42" t="str">
        <f>IF(B4223="","",IF(L4223=LIST!$A$80,LIST!$A$78,IF(L4223=LIST!$A$81,LIST!$A$78,IF(L4223=LIST!$A$82,LIST!$A$78,IF(IFERROR(VLOOKUP(B4223,'PHR (Project Hourly Rate)'!B:G,6,FALSE),LIST!$A$78)=0,LIST!$A$79,L4223)))))</f>
        <v/>
      </c>
      <c r="I4223" s="42" t="str">
        <f>IF(B4223="","",IF(L4223=LIST!$A$75,"",IF(K4223=LIST!$A$76,LIST!$A$76,IF(L4223=LIST!$A$77,"",IF(L4223=LIST!$A$78,"",IF(L4223=LIST!$A$80,"",IF(L4223=LIST!$A$72,"",IF(L4223=LIST!$A$73,"",IF(L4223=LIST!$A$81,"",IF(L4223=LIST!$A$82,"",IF(L4223=LIST!$A$79,"",IF(K4223=LIST!$A$75,LIST!$A$75,ROUND(J4223*L4223,2)))))))))))))</f>
        <v/>
      </c>
      <c r="J4223" s="43">
        <f>IF(D4223="",0,IF(K4223=LIST!$A$75,0,IF(K4223=LIST!$A$76,0,IF(K4223=LIST!$A$77,0,IF(K4223=LIST!$A$78,0,(MIN(D4223,8)-K4223))))))</f>
        <v>0</v>
      </c>
      <c r="K4223" s="185" t="str">
        <f>IF(D4223="","",IF('CLAIM FORM'!$M$7="",0,IF(L4223=LIST!$A$78,0,IF('CLAIM FORM'!$M$7="R&amp;D",0,IF(E4223="",LIST!$A$75,IF(F4223=LIST!$F$30,0,IFERROR(((VLOOKUP(E4223,'TRAINING CODE'!B:D,3,FALSE)*MIN(D4223,8))),LIST!$A$76)))))))</f>
        <v/>
      </c>
      <c r="L4223" s="183" t="str">
        <f>IF(B4223="","",IF('CLAIM FORM'!$M$7="",LIST!$A$77,IFERROR(VLOOKUP(B4223,'PHR (Project Hourly Rate)'!B:G,6,FALSE),LIST!$A$78)))</f>
        <v/>
      </c>
    </row>
    <row r="4224" spans="1:12" ht="36" customHeight="1">
      <c r="A4224" s="184">
        <v>4222</v>
      </c>
      <c r="B4224" s="46"/>
      <c r="C4224" s="47"/>
      <c r="D4224" s="48"/>
      <c r="E4224" s="49"/>
      <c r="F4224" s="49"/>
      <c r="G4224" s="41" t="str">
        <f>IF(C4224="","",VLOOKUP(WEEKDAY(C4224),LIST!$A$15:$B$21,2,FALSE))</f>
        <v/>
      </c>
      <c r="H4224" s="42" t="str">
        <f>IF(B4224="","",IF(L4224=LIST!$A$80,LIST!$A$78,IF(L4224=LIST!$A$81,LIST!$A$78,IF(L4224=LIST!$A$82,LIST!$A$78,IF(IFERROR(VLOOKUP(B4224,'PHR (Project Hourly Rate)'!B:G,6,FALSE),LIST!$A$78)=0,LIST!$A$79,L4224)))))</f>
        <v/>
      </c>
      <c r="I4224" s="42" t="str">
        <f>IF(B4224="","",IF(L4224=LIST!$A$75,"",IF(K4224=LIST!$A$76,LIST!$A$76,IF(L4224=LIST!$A$77,"",IF(L4224=LIST!$A$78,"",IF(L4224=LIST!$A$80,"",IF(L4224=LIST!$A$72,"",IF(L4224=LIST!$A$73,"",IF(L4224=LIST!$A$81,"",IF(L4224=LIST!$A$82,"",IF(L4224=LIST!$A$79,"",IF(K4224=LIST!$A$75,LIST!$A$75,ROUND(J4224*L4224,2)))))))))))))</f>
        <v/>
      </c>
      <c r="J4224" s="43">
        <f>IF(D4224="",0,IF(K4224=LIST!$A$75,0,IF(K4224=LIST!$A$76,0,IF(K4224=LIST!$A$77,0,IF(K4224=LIST!$A$78,0,(MIN(D4224,8)-K4224))))))</f>
        <v>0</v>
      </c>
      <c r="K4224" s="185" t="str">
        <f>IF(D4224="","",IF('CLAIM FORM'!$M$7="",0,IF(L4224=LIST!$A$78,0,IF('CLAIM FORM'!$M$7="R&amp;D",0,IF(E4224="",LIST!$A$75,IF(F4224=LIST!$F$30,0,IFERROR(((VLOOKUP(E4224,'TRAINING CODE'!B:D,3,FALSE)*MIN(D4224,8))),LIST!$A$76)))))))</f>
        <v/>
      </c>
      <c r="L4224" s="183" t="str">
        <f>IF(B4224="","",IF('CLAIM FORM'!$M$7="",LIST!$A$77,IFERROR(VLOOKUP(B4224,'PHR (Project Hourly Rate)'!B:G,6,FALSE),LIST!$A$78)))</f>
        <v/>
      </c>
    </row>
    <row r="4225" spans="1:12" ht="36" customHeight="1">
      <c r="A4225" s="184">
        <v>4223</v>
      </c>
      <c r="B4225" s="46"/>
      <c r="C4225" s="47"/>
      <c r="D4225" s="48"/>
      <c r="E4225" s="49"/>
      <c r="F4225" s="49"/>
      <c r="G4225" s="41" t="str">
        <f>IF(C4225="","",VLOOKUP(WEEKDAY(C4225),LIST!$A$15:$B$21,2,FALSE))</f>
        <v/>
      </c>
      <c r="H4225" s="42" t="str">
        <f>IF(B4225="","",IF(L4225=LIST!$A$80,LIST!$A$78,IF(L4225=LIST!$A$81,LIST!$A$78,IF(L4225=LIST!$A$82,LIST!$A$78,IF(IFERROR(VLOOKUP(B4225,'PHR (Project Hourly Rate)'!B:G,6,FALSE),LIST!$A$78)=0,LIST!$A$79,L4225)))))</f>
        <v/>
      </c>
      <c r="I4225" s="42" t="str">
        <f>IF(B4225="","",IF(L4225=LIST!$A$75,"",IF(K4225=LIST!$A$76,LIST!$A$76,IF(L4225=LIST!$A$77,"",IF(L4225=LIST!$A$78,"",IF(L4225=LIST!$A$80,"",IF(L4225=LIST!$A$72,"",IF(L4225=LIST!$A$73,"",IF(L4225=LIST!$A$81,"",IF(L4225=LIST!$A$82,"",IF(L4225=LIST!$A$79,"",IF(K4225=LIST!$A$75,LIST!$A$75,ROUND(J4225*L4225,2)))))))))))))</f>
        <v/>
      </c>
      <c r="J4225" s="43">
        <f>IF(D4225="",0,IF(K4225=LIST!$A$75,0,IF(K4225=LIST!$A$76,0,IF(K4225=LIST!$A$77,0,IF(K4225=LIST!$A$78,0,(MIN(D4225,8)-K4225))))))</f>
        <v>0</v>
      </c>
      <c r="K4225" s="185" t="str">
        <f>IF(D4225="","",IF('CLAIM FORM'!$M$7="",0,IF(L4225=LIST!$A$78,0,IF('CLAIM FORM'!$M$7="R&amp;D",0,IF(E4225="",LIST!$A$75,IF(F4225=LIST!$F$30,0,IFERROR(((VLOOKUP(E4225,'TRAINING CODE'!B:D,3,FALSE)*MIN(D4225,8))),LIST!$A$76)))))))</f>
        <v/>
      </c>
      <c r="L4225" s="183" t="str">
        <f>IF(B4225="","",IF('CLAIM FORM'!$M$7="",LIST!$A$77,IFERROR(VLOOKUP(B4225,'PHR (Project Hourly Rate)'!B:G,6,FALSE),LIST!$A$78)))</f>
        <v/>
      </c>
    </row>
    <row r="4226" spans="1:12" ht="36" customHeight="1">
      <c r="A4226" s="184">
        <v>4224</v>
      </c>
      <c r="B4226" s="46"/>
      <c r="C4226" s="47"/>
      <c r="D4226" s="48"/>
      <c r="E4226" s="49"/>
      <c r="F4226" s="49"/>
      <c r="G4226" s="41" t="str">
        <f>IF(C4226="","",VLOOKUP(WEEKDAY(C4226),LIST!$A$15:$B$21,2,FALSE))</f>
        <v/>
      </c>
      <c r="H4226" s="42" t="str">
        <f>IF(B4226="","",IF(L4226=LIST!$A$80,LIST!$A$78,IF(L4226=LIST!$A$81,LIST!$A$78,IF(L4226=LIST!$A$82,LIST!$A$78,IF(IFERROR(VLOOKUP(B4226,'PHR (Project Hourly Rate)'!B:G,6,FALSE),LIST!$A$78)=0,LIST!$A$79,L4226)))))</f>
        <v/>
      </c>
      <c r="I4226" s="42" t="str">
        <f>IF(B4226="","",IF(L4226=LIST!$A$75,"",IF(K4226=LIST!$A$76,LIST!$A$76,IF(L4226=LIST!$A$77,"",IF(L4226=LIST!$A$78,"",IF(L4226=LIST!$A$80,"",IF(L4226=LIST!$A$72,"",IF(L4226=LIST!$A$73,"",IF(L4226=LIST!$A$81,"",IF(L4226=LIST!$A$82,"",IF(L4226=LIST!$A$79,"",IF(K4226=LIST!$A$75,LIST!$A$75,ROUND(J4226*L4226,2)))))))))))))</f>
        <v/>
      </c>
      <c r="J4226" s="43">
        <f>IF(D4226="",0,IF(K4226=LIST!$A$75,0,IF(K4226=LIST!$A$76,0,IF(K4226=LIST!$A$77,0,IF(K4226=LIST!$A$78,0,(MIN(D4226,8)-K4226))))))</f>
        <v>0</v>
      </c>
      <c r="K4226" s="185" t="str">
        <f>IF(D4226="","",IF('CLAIM FORM'!$M$7="",0,IF(L4226=LIST!$A$78,0,IF('CLAIM FORM'!$M$7="R&amp;D",0,IF(E4226="",LIST!$A$75,IF(F4226=LIST!$F$30,0,IFERROR(((VLOOKUP(E4226,'TRAINING CODE'!B:D,3,FALSE)*MIN(D4226,8))),LIST!$A$76)))))))</f>
        <v/>
      </c>
      <c r="L4226" s="183" t="str">
        <f>IF(B4226="","",IF('CLAIM FORM'!$M$7="",LIST!$A$77,IFERROR(VLOOKUP(B4226,'PHR (Project Hourly Rate)'!B:G,6,FALSE),LIST!$A$78)))</f>
        <v/>
      </c>
    </row>
    <row r="4227" spans="1:12" ht="36" customHeight="1">
      <c r="A4227" s="184">
        <v>4225</v>
      </c>
      <c r="B4227" s="46"/>
      <c r="C4227" s="47"/>
      <c r="D4227" s="48"/>
      <c r="E4227" s="49"/>
      <c r="F4227" s="49"/>
      <c r="G4227" s="41" t="str">
        <f>IF(C4227="","",VLOOKUP(WEEKDAY(C4227),LIST!$A$15:$B$21,2,FALSE))</f>
        <v/>
      </c>
      <c r="H4227" s="42" t="str">
        <f>IF(B4227="","",IF(L4227=LIST!$A$80,LIST!$A$78,IF(L4227=LIST!$A$81,LIST!$A$78,IF(L4227=LIST!$A$82,LIST!$A$78,IF(IFERROR(VLOOKUP(B4227,'PHR (Project Hourly Rate)'!B:G,6,FALSE),LIST!$A$78)=0,LIST!$A$79,L4227)))))</f>
        <v/>
      </c>
      <c r="I4227" s="42" t="str">
        <f>IF(B4227="","",IF(L4227=LIST!$A$75,"",IF(K4227=LIST!$A$76,LIST!$A$76,IF(L4227=LIST!$A$77,"",IF(L4227=LIST!$A$78,"",IF(L4227=LIST!$A$80,"",IF(L4227=LIST!$A$72,"",IF(L4227=LIST!$A$73,"",IF(L4227=LIST!$A$81,"",IF(L4227=LIST!$A$82,"",IF(L4227=LIST!$A$79,"",IF(K4227=LIST!$A$75,LIST!$A$75,ROUND(J4227*L4227,2)))))))))))))</f>
        <v/>
      </c>
      <c r="J4227" s="43">
        <f>IF(D4227="",0,IF(K4227=LIST!$A$75,0,IF(K4227=LIST!$A$76,0,IF(K4227=LIST!$A$77,0,IF(K4227=LIST!$A$78,0,(MIN(D4227,8)-K4227))))))</f>
        <v>0</v>
      </c>
      <c r="K4227" s="185" t="str">
        <f>IF(D4227="","",IF('CLAIM FORM'!$M$7="",0,IF(L4227=LIST!$A$78,0,IF('CLAIM FORM'!$M$7="R&amp;D",0,IF(E4227="",LIST!$A$75,IF(F4227=LIST!$F$30,0,IFERROR(((VLOOKUP(E4227,'TRAINING CODE'!B:D,3,FALSE)*MIN(D4227,8))),LIST!$A$76)))))))</f>
        <v/>
      </c>
      <c r="L4227" s="183" t="str">
        <f>IF(B4227="","",IF('CLAIM FORM'!$M$7="",LIST!$A$77,IFERROR(VLOOKUP(B4227,'PHR (Project Hourly Rate)'!B:G,6,FALSE),LIST!$A$78)))</f>
        <v/>
      </c>
    </row>
    <row r="4228" spans="1:12" ht="36" customHeight="1">
      <c r="A4228" s="184">
        <v>4226</v>
      </c>
      <c r="B4228" s="46"/>
      <c r="C4228" s="47"/>
      <c r="D4228" s="48"/>
      <c r="E4228" s="49"/>
      <c r="F4228" s="49"/>
      <c r="G4228" s="41" t="str">
        <f>IF(C4228="","",VLOOKUP(WEEKDAY(C4228),LIST!$A$15:$B$21,2,FALSE))</f>
        <v/>
      </c>
      <c r="H4228" s="42" t="str">
        <f>IF(B4228="","",IF(L4228=LIST!$A$80,LIST!$A$78,IF(L4228=LIST!$A$81,LIST!$A$78,IF(L4228=LIST!$A$82,LIST!$A$78,IF(IFERROR(VLOOKUP(B4228,'PHR (Project Hourly Rate)'!B:G,6,FALSE),LIST!$A$78)=0,LIST!$A$79,L4228)))))</f>
        <v/>
      </c>
      <c r="I4228" s="42" t="str">
        <f>IF(B4228="","",IF(L4228=LIST!$A$75,"",IF(K4228=LIST!$A$76,LIST!$A$76,IF(L4228=LIST!$A$77,"",IF(L4228=LIST!$A$78,"",IF(L4228=LIST!$A$80,"",IF(L4228=LIST!$A$72,"",IF(L4228=LIST!$A$73,"",IF(L4228=LIST!$A$81,"",IF(L4228=LIST!$A$82,"",IF(L4228=LIST!$A$79,"",IF(K4228=LIST!$A$75,LIST!$A$75,ROUND(J4228*L4228,2)))))))))))))</f>
        <v/>
      </c>
      <c r="J4228" s="43">
        <f>IF(D4228="",0,IF(K4228=LIST!$A$75,0,IF(K4228=LIST!$A$76,0,IF(K4228=LIST!$A$77,0,IF(K4228=LIST!$A$78,0,(MIN(D4228,8)-K4228))))))</f>
        <v>0</v>
      </c>
      <c r="K4228" s="185" t="str">
        <f>IF(D4228="","",IF('CLAIM FORM'!$M$7="",0,IF(L4228=LIST!$A$78,0,IF('CLAIM FORM'!$M$7="R&amp;D",0,IF(E4228="",LIST!$A$75,IF(F4228=LIST!$F$30,0,IFERROR(((VLOOKUP(E4228,'TRAINING CODE'!B:D,3,FALSE)*MIN(D4228,8))),LIST!$A$76)))))))</f>
        <v/>
      </c>
      <c r="L4228" s="183" t="str">
        <f>IF(B4228="","",IF('CLAIM FORM'!$M$7="",LIST!$A$77,IFERROR(VLOOKUP(B4228,'PHR (Project Hourly Rate)'!B:G,6,FALSE),LIST!$A$78)))</f>
        <v/>
      </c>
    </row>
    <row r="4229" spans="1:12" ht="36" customHeight="1">
      <c r="A4229" s="184">
        <v>4227</v>
      </c>
      <c r="B4229" s="46"/>
      <c r="C4229" s="47"/>
      <c r="D4229" s="48"/>
      <c r="E4229" s="49"/>
      <c r="F4229" s="49"/>
      <c r="G4229" s="41" t="str">
        <f>IF(C4229="","",VLOOKUP(WEEKDAY(C4229),LIST!$A$15:$B$21,2,FALSE))</f>
        <v/>
      </c>
      <c r="H4229" s="42" t="str">
        <f>IF(B4229="","",IF(L4229=LIST!$A$80,LIST!$A$78,IF(L4229=LIST!$A$81,LIST!$A$78,IF(L4229=LIST!$A$82,LIST!$A$78,IF(IFERROR(VLOOKUP(B4229,'PHR (Project Hourly Rate)'!B:G,6,FALSE),LIST!$A$78)=0,LIST!$A$79,L4229)))))</f>
        <v/>
      </c>
      <c r="I4229" s="42" t="str">
        <f>IF(B4229="","",IF(L4229=LIST!$A$75,"",IF(K4229=LIST!$A$76,LIST!$A$76,IF(L4229=LIST!$A$77,"",IF(L4229=LIST!$A$78,"",IF(L4229=LIST!$A$80,"",IF(L4229=LIST!$A$72,"",IF(L4229=LIST!$A$73,"",IF(L4229=LIST!$A$81,"",IF(L4229=LIST!$A$82,"",IF(L4229=LIST!$A$79,"",IF(K4229=LIST!$A$75,LIST!$A$75,ROUND(J4229*L4229,2)))))))))))))</f>
        <v/>
      </c>
      <c r="J4229" s="43">
        <f>IF(D4229="",0,IF(K4229=LIST!$A$75,0,IF(K4229=LIST!$A$76,0,IF(K4229=LIST!$A$77,0,IF(K4229=LIST!$A$78,0,(MIN(D4229,8)-K4229))))))</f>
        <v>0</v>
      </c>
      <c r="K4229" s="185" t="str">
        <f>IF(D4229="","",IF('CLAIM FORM'!$M$7="",0,IF(L4229=LIST!$A$78,0,IF('CLAIM FORM'!$M$7="R&amp;D",0,IF(E4229="",LIST!$A$75,IF(F4229=LIST!$F$30,0,IFERROR(((VLOOKUP(E4229,'TRAINING CODE'!B:D,3,FALSE)*MIN(D4229,8))),LIST!$A$76)))))))</f>
        <v/>
      </c>
      <c r="L4229" s="183" t="str">
        <f>IF(B4229="","",IF('CLAIM FORM'!$M$7="",LIST!$A$77,IFERROR(VLOOKUP(B4229,'PHR (Project Hourly Rate)'!B:G,6,FALSE),LIST!$A$78)))</f>
        <v/>
      </c>
    </row>
    <row r="4230" spans="1:12" ht="36" customHeight="1">
      <c r="A4230" s="184">
        <v>4228</v>
      </c>
      <c r="B4230" s="46"/>
      <c r="C4230" s="47"/>
      <c r="D4230" s="48"/>
      <c r="E4230" s="49"/>
      <c r="F4230" s="49"/>
      <c r="G4230" s="41" t="str">
        <f>IF(C4230="","",VLOOKUP(WEEKDAY(C4230),LIST!$A$15:$B$21,2,FALSE))</f>
        <v/>
      </c>
      <c r="H4230" s="42" t="str">
        <f>IF(B4230="","",IF(L4230=LIST!$A$80,LIST!$A$78,IF(L4230=LIST!$A$81,LIST!$A$78,IF(L4230=LIST!$A$82,LIST!$A$78,IF(IFERROR(VLOOKUP(B4230,'PHR (Project Hourly Rate)'!B:G,6,FALSE),LIST!$A$78)=0,LIST!$A$79,L4230)))))</f>
        <v/>
      </c>
      <c r="I4230" s="42" t="str">
        <f>IF(B4230="","",IF(L4230=LIST!$A$75,"",IF(K4230=LIST!$A$76,LIST!$A$76,IF(L4230=LIST!$A$77,"",IF(L4230=LIST!$A$78,"",IF(L4230=LIST!$A$80,"",IF(L4230=LIST!$A$72,"",IF(L4230=LIST!$A$73,"",IF(L4230=LIST!$A$81,"",IF(L4230=LIST!$A$82,"",IF(L4230=LIST!$A$79,"",IF(K4230=LIST!$A$75,LIST!$A$75,ROUND(J4230*L4230,2)))))))))))))</f>
        <v/>
      </c>
      <c r="J4230" s="43">
        <f>IF(D4230="",0,IF(K4230=LIST!$A$75,0,IF(K4230=LIST!$A$76,0,IF(K4230=LIST!$A$77,0,IF(K4230=LIST!$A$78,0,(MIN(D4230,8)-K4230))))))</f>
        <v>0</v>
      </c>
      <c r="K4230" s="185" t="str">
        <f>IF(D4230="","",IF('CLAIM FORM'!$M$7="",0,IF(L4230=LIST!$A$78,0,IF('CLAIM FORM'!$M$7="R&amp;D",0,IF(E4230="",LIST!$A$75,IF(F4230=LIST!$F$30,0,IFERROR(((VLOOKUP(E4230,'TRAINING CODE'!B:D,3,FALSE)*MIN(D4230,8))),LIST!$A$76)))))))</f>
        <v/>
      </c>
      <c r="L4230" s="183" t="str">
        <f>IF(B4230="","",IF('CLAIM FORM'!$M$7="",LIST!$A$77,IFERROR(VLOOKUP(B4230,'PHR (Project Hourly Rate)'!B:G,6,FALSE),LIST!$A$78)))</f>
        <v/>
      </c>
    </row>
    <row r="4231" spans="1:12" ht="36" customHeight="1">
      <c r="A4231" s="184">
        <v>4229</v>
      </c>
      <c r="B4231" s="46"/>
      <c r="C4231" s="47"/>
      <c r="D4231" s="48"/>
      <c r="E4231" s="49"/>
      <c r="F4231" s="49"/>
      <c r="G4231" s="41" t="str">
        <f>IF(C4231="","",VLOOKUP(WEEKDAY(C4231),LIST!$A$15:$B$21,2,FALSE))</f>
        <v/>
      </c>
      <c r="H4231" s="42" t="str">
        <f>IF(B4231="","",IF(L4231=LIST!$A$80,LIST!$A$78,IF(L4231=LIST!$A$81,LIST!$A$78,IF(L4231=LIST!$A$82,LIST!$A$78,IF(IFERROR(VLOOKUP(B4231,'PHR (Project Hourly Rate)'!B:G,6,FALSE),LIST!$A$78)=0,LIST!$A$79,L4231)))))</f>
        <v/>
      </c>
      <c r="I4231" s="42" t="str">
        <f>IF(B4231="","",IF(L4231=LIST!$A$75,"",IF(K4231=LIST!$A$76,LIST!$A$76,IF(L4231=LIST!$A$77,"",IF(L4231=LIST!$A$78,"",IF(L4231=LIST!$A$80,"",IF(L4231=LIST!$A$72,"",IF(L4231=LIST!$A$73,"",IF(L4231=LIST!$A$81,"",IF(L4231=LIST!$A$82,"",IF(L4231=LIST!$A$79,"",IF(K4231=LIST!$A$75,LIST!$A$75,ROUND(J4231*L4231,2)))))))))))))</f>
        <v/>
      </c>
      <c r="J4231" s="43">
        <f>IF(D4231="",0,IF(K4231=LIST!$A$75,0,IF(K4231=LIST!$A$76,0,IF(K4231=LIST!$A$77,0,IF(K4231=LIST!$A$78,0,(MIN(D4231,8)-K4231))))))</f>
        <v>0</v>
      </c>
      <c r="K4231" s="185" t="str">
        <f>IF(D4231="","",IF('CLAIM FORM'!$M$7="",0,IF(L4231=LIST!$A$78,0,IF('CLAIM FORM'!$M$7="R&amp;D",0,IF(E4231="",LIST!$A$75,IF(F4231=LIST!$F$30,0,IFERROR(((VLOOKUP(E4231,'TRAINING CODE'!B:D,3,FALSE)*MIN(D4231,8))),LIST!$A$76)))))))</f>
        <v/>
      </c>
      <c r="L4231" s="183" t="str">
        <f>IF(B4231="","",IF('CLAIM FORM'!$M$7="",LIST!$A$77,IFERROR(VLOOKUP(B4231,'PHR (Project Hourly Rate)'!B:G,6,FALSE),LIST!$A$78)))</f>
        <v/>
      </c>
    </row>
    <row r="4232" spans="1:12" ht="36" customHeight="1">
      <c r="A4232" s="184">
        <v>4230</v>
      </c>
      <c r="B4232" s="46"/>
      <c r="C4232" s="47"/>
      <c r="D4232" s="48"/>
      <c r="E4232" s="49"/>
      <c r="F4232" s="49"/>
      <c r="G4232" s="41" t="str">
        <f>IF(C4232="","",VLOOKUP(WEEKDAY(C4232),LIST!$A$15:$B$21,2,FALSE))</f>
        <v/>
      </c>
      <c r="H4232" s="42" t="str">
        <f>IF(B4232="","",IF(L4232=LIST!$A$80,LIST!$A$78,IF(L4232=LIST!$A$81,LIST!$A$78,IF(L4232=LIST!$A$82,LIST!$A$78,IF(IFERROR(VLOOKUP(B4232,'PHR (Project Hourly Rate)'!B:G,6,FALSE),LIST!$A$78)=0,LIST!$A$79,L4232)))))</f>
        <v/>
      </c>
      <c r="I4232" s="42" t="str">
        <f>IF(B4232="","",IF(L4232=LIST!$A$75,"",IF(K4232=LIST!$A$76,LIST!$A$76,IF(L4232=LIST!$A$77,"",IF(L4232=LIST!$A$78,"",IF(L4232=LIST!$A$80,"",IF(L4232=LIST!$A$72,"",IF(L4232=LIST!$A$73,"",IF(L4232=LIST!$A$81,"",IF(L4232=LIST!$A$82,"",IF(L4232=LIST!$A$79,"",IF(K4232=LIST!$A$75,LIST!$A$75,ROUND(J4232*L4232,2)))))))))))))</f>
        <v/>
      </c>
      <c r="J4232" s="43">
        <f>IF(D4232="",0,IF(K4232=LIST!$A$75,0,IF(K4232=LIST!$A$76,0,IF(K4232=LIST!$A$77,0,IF(K4232=LIST!$A$78,0,(MIN(D4232,8)-K4232))))))</f>
        <v>0</v>
      </c>
      <c r="K4232" s="185" t="str">
        <f>IF(D4232="","",IF('CLAIM FORM'!$M$7="",0,IF(L4232=LIST!$A$78,0,IF('CLAIM FORM'!$M$7="R&amp;D",0,IF(E4232="",LIST!$A$75,IF(F4232=LIST!$F$30,0,IFERROR(((VLOOKUP(E4232,'TRAINING CODE'!B:D,3,FALSE)*MIN(D4232,8))),LIST!$A$76)))))))</f>
        <v/>
      </c>
      <c r="L4232" s="183" t="str">
        <f>IF(B4232="","",IF('CLAIM FORM'!$M$7="",LIST!$A$77,IFERROR(VLOOKUP(B4232,'PHR (Project Hourly Rate)'!B:G,6,FALSE),LIST!$A$78)))</f>
        <v/>
      </c>
    </row>
    <row r="4233" spans="1:12" ht="36" customHeight="1">
      <c r="A4233" s="184">
        <v>4231</v>
      </c>
      <c r="B4233" s="46"/>
      <c r="C4233" s="47"/>
      <c r="D4233" s="48"/>
      <c r="E4233" s="49"/>
      <c r="F4233" s="49"/>
      <c r="G4233" s="41" t="str">
        <f>IF(C4233="","",VLOOKUP(WEEKDAY(C4233),LIST!$A$15:$B$21,2,FALSE))</f>
        <v/>
      </c>
      <c r="H4233" s="42" t="str">
        <f>IF(B4233="","",IF(L4233=LIST!$A$80,LIST!$A$78,IF(L4233=LIST!$A$81,LIST!$A$78,IF(L4233=LIST!$A$82,LIST!$A$78,IF(IFERROR(VLOOKUP(B4233,'PHR (Project Hourly Rate)'!B:G,6,FALSE),LIST!$A$78)=0,LIST!$A$79,L4233)))))</f>
        <v/>
      </c>
      <c r="I4233" s="42" t="str">
        <f>IF(B4233="","",IF(L4233=LIST!$A$75,"",IF(K4233=LIST!$A$76,LIST!$A$76,IF(L4233=LIST!$A$77,"",IF(L4233=LIST!$A$78,"",IF(L4233=LIST!$A$80,"",IF(L4233=LIST!$A$72,"",IF(L4233=LIST!$A$73,"",IF(L4233=LIST!$A$81,"",IF(L4233=LIST!$A$82,"",IF(L4233=LIST!$A$79,"",IF(K4233=LIST!$A$75,LIST!$A$75,ROUND(J4233*L4233,2)))))))))))))</f>
        <v/>
      </c>
      <c r="J4233" s="43">
        <f>IF(D4233="",0,IF(K4233=LIST!$A$75,0,IF(K4233=LIST!$A$76,0,IF(K4233=LIST!$A$77,0,IF(K4233=LIST!$A$78,0,(MIN(D4233,8)-K4233))))))</f>
        <v>0</v>
      </c>
      <c r="K4233" s="185" t="str">
        <f>IF(D4233="","",IF('CLAIM FORM'!$M$7="",0,IF(L4233=LIST!$A$78,0,IF('CLAIM FORM'!$M$7="R&amp;D",0,IF(E4233="",LIST!$A$75,IF(F4233=LIST!$F$30,0,IFERROR(((VLOOKUP(E4233,'TRAINING CODE'!B:D,3,FALSE)*MIN(D4233,8))),LIST!$A$76)))))))</f>
        <v/>
      </c>
      <c r="L4233" s="183" t="str">
        <f>IF(B4233="","",IF('CLAIM FORM'!$M$7="",LIST!$A$77,IFERROR(VLOOKUP(B4233,'PHR (Project Hourly Rate)'!B:G,6,FALSE),LIST!$A$78)))</f>
        <v/>
      </c>
    </row>
    <row r="4234" spans="1:12" ht="36" customHeight="1">
      <c r="A4234" s="184">
        <v>4232</v>
      </c>
      <c r="B4234" s="46"/>
      <c r="C4234" s="47"/>
      <c r="D4234" s="48"/>
      <c r="E4234" s="49"/>
      <c r="F4234" s="49"/>
      <c r="G4234" s="41" t="str">
        <f>IF(C4234="","",VLOOKUP(WEEKDAY(C4234),LIST!$A$15:$B$21,2,FALSE))</f>
        <v/>
      </c>
      <c r="H4234" s="42" t="str">
        <f>IF(B4234="","",IF(L4234=LIST!$A$80,LIST!$A$78,IF(L4234=LIST!$A$81,LIST!$A$78,IF(L4234=LIST!$A$82,LIST!$A$78,IF(IFERROR(VLOOKUP(B4234,'PHR (Project Hourly Rate)'!B:G,6,FALSE),LIST!$A$78)=0,LIST!$A$79,L4234)))))</f>
        <v/>
      </c>
      <c r="I4234" s="42" t="str">
        <f>IF(B4234="","",IF(L4234=LIST!$A$75,"",IF(K4234=LIST!$A$76,LIST!$A$76,IF(L4234=LIST!$A$77,"",IF(L4234=LIST!$A$78,"",IF(L4234=LIST!$A$80,"",IF(L4234=LIST!$A$72,"",IF(L4234=LIST!$A$73,"",IF(L4234=LIST!$A$81,"",IF(L4234=LIST!$A$82,"",IF(L4234=LIST!$A$79,"",IF(K4234=LIST!$A$75,LIST!$A$75,ROUND(J4234*L4234,2)))))))))))))</f>
        <v/>
      </c>
      <c r="J4234" s="43">
        <f>IF(D4234="",0,IF(K4234=LIST!$A$75,0,IF(K4234=LIST!$A$76,0,IF(K4234=LIST!$A$77,0,IF(K4234=LIST!$A$78,0,(MIN(D4234,8)-K4234))))))</f>
        <v>0</v>
      </c>
      <c r="K4234" s="185" t="str">
        <f>IF(D4234="","",IF('CLAIM FORM'!$M$7="",0,IF(L4234=LIST!$A$78,0,IF('CLAIM FORM'!$M$7="R&amp;D",0,IF(E4234="",LIST!$A$75,IF(F4234=LIST!$F$30,0,IFERROR(((VLOOKUP(E4234,'TRAINING CODE'!B:D,3,FALSE)*MIN(D4234,8))),LIST!$A$76)))))))</f>
        <v/>
      </c>
      <c r="L4234" s="183" t="str">
        <f>IF(B4234="","",IF('CLAIM FORM'!$M$7="",LIST!$A$77,IFERROR(VLOOKUP(B4234,'PHR (Project Hourly Rate)'!B:G,6,FALSE),LIST!$A$78)))</f>
        <v/>
      </c>
    </row>
    <row r="4235" spans="1:12" ht="36" customHeight="1">
      <c r="A4235" s="184">
        <v>4233</v>
      </c>
      <c r="B4235" s="46"/>
      <c r="C4235" s="47"/>
      <c r="D4235" s="48"/>
      <c r="E4235" s="49"/>
      <c r="F4235" s="49"/>
      <c r="G4235" s="41" t="str">
        <f>IF(C4235="","",VLOOKUP(WEEKDAY(C4235),LIST!$A$15:$B$21,2,FALSE))</f>
        <v/>
      </c>
      <c r="H4235" s="42" t="str">
        <f>IF(B4235="","",IF(L4235=LIST!$A$80,LIST!$A$78,IF(L4235=LIST!$A$81,LIST!$A$78,IF(L4235=LIST!$A$82,LIST!$A$78,IF(IFERROR(VLOOKUP(B4235,'PHR (Project Hourly Rate)'!B:G,6,FALSE),LIST!$A$78)=0,LIST!$A$79,L4235)))))</f>
        <v/>
      </c>
      <c r="I4235" s="42" t="str">
        <f>IF(B4235="","",IF(L4235=LIST!$A$75,"",IF(K4235=LIST!$A$76,LIST!$A$76,IF(L4235=LIST!$A$77,"",IF(L4235=LIST!$A$78,"",IF(L4235=LIST!$A$80,"",IF(L4235=LIST!$A$72,"",IF(L4235=LIST!$A$73,"",IF(L4235=LIST!$A$81,"",IF(L4235=LIST!$A$82,"",IF(L4235=LIST!$A$79,"",IF(K4235=LIST!$A$75,LIST!$A$75,ROUND(J4235*L4235,2)))))))))))))</f>
        <v/>
      </c>
      <c r="J4235" s="43">
        <f>IF(D4235="",0,IF(K4235=LIST!$A$75,0,IF(K4235=LIST!$A$76,0,IF(K4235=LIST!$A$77,0,IF(K4235=LIST!$A$78,0,(MIN(D4235,8)-K4235))))))</f>
        <v>0</v>
      </c>
      <c r="K4235" s="185" t="str">
        <f>IF(D4235="","",IF('CLAIM FORM'!$M$7="",0,IF(L4235=LIST!$A$78,0,IF('CLAIM FORM'!$M$7="R&amp;D",0,IF(E4235="",LIST!$A$75,IF(F4235=LIST!$F$30,0,IFERROR(((VLOOKUP(E4235,'TRAINING CODE'!B:D,3,FALSE)*MIN(D4235,8))),LIST!$A$76)))))))</f>
        <v/>
      </c>
      <c r="L4235" s="183" t="str">
        <f>IF(B4235="","",IF('CLAIM FORM'!$M$7="",LIST!$A$77,IFERROR(VLOOKUP(B4235,'PHR (Project Hourly Rate)'!B:G,6,FALSE),LIST!$A$78)))</f>
        <v/>
      </c>
    </row>
    <row r="4236" spans="1:12" ht="36" customHeight="1">
      <c r="A4236" s="184">
        <v>4234</v>
      </c>
      <c r="B4236" s="46"/>
      <c r="C4236" s="47"/>
      <c r="D4236" s="48"/>
      <c r="E4236" s="49"/>
      <c r="F4236" s="49"/>
      <c r="G4236" s="41" t="str">
        <f>IF(C4236="","",VLOOKUP(WEEKDAY(C4236),LIST!$A$15:$B$21,2,FALSE))</f>
        <v/>
      </c>
      <c r="H4236" s="42" t="str">
        <f>IF(B4236="","",IF(L4236=LIST!$A$80,LIST!$A$78,IF(L4236=LIST!$A$81,LIST!$A$78,IF(L4236=LIST!$A$82,LIST!$A$78,IF(IFERROR(VLOOKUP(B4236,'PHR (Project Hourly Rate)'!B:G,6,FALSE),LIST!$A$78)=0,LIST!$A$79,L4236)))))</f>
        <v/>
      </c>
      <c r="I4236" s="42" t="str">
        <f>IF(B4236="","",IF(L4236=LIST!$A$75,"",IF(K4236=LIST!$A$76,LIST!$A$76,IF(L4236=LIST!$A$77,"",IF(L4236=LIST!$A$78,"",IF(L4236=LIST!$A$80,"",IF(L4236=LIST!$A$72,"",IF(L4236=LIST!$A$73,"",IF(L4236=LIST!$A$81,"",IF(L4236=LIST!$A$82,"",IF(L4236=LIST!$A$79,"",IF(K4236=LIST!$A$75,LIST!$A$75,ROUND(J4236*L4236,2)))))))))))))</f>
        <v/>
      </c>
      <c r="J4236" s="43">
        <f>IF(D4236="",0,IF(K4236=LIST!$A$75,0,IF(K4236=LIST!$A$76,0,IF(K4236=LIST!$A$77,0,IF(K4236=LIST!$A$78,0,(MIN(D4236,8)-K4236))))))</f>
        <v>0</v>
      </c>
      <c r="K4236" s="185" t="str">
        <f>IF(D4236="","",IF('CLAIM FORM'!$M$7="",0,IF(L4236=LIST!$A$78,0,IF('CLAIM FORM'!$M$7="R&amp;D",0,IF(E4236="",LIST!$A$75,IF(F4236=LIST!$F$30,0,IFERROR(((VLOOKUP(E4236,'TRAINING CODE'!B:D,3,FALSE)*MIN(D4236,8))),LIST!$A$76)))))))</f>
        <v/>
      </c>
      <c r="L4236" s="183" t="str">
        <f>IF(B4236="","",IF('CLAIM FORM'!$M$7="",LIST!$A$77,IFERROR(VLOOKUP(B4236,'PHR (Project Hourly Rate)'!B:G,6,FALSE),LIST!$A$78)))</f>
        <v/>
      </c>
    </row>
    <row r="4237" spans="1:12" ht="36" customHeight="1">
      <c r="A4237" s="184">
        <v>4235</v>
      </c>
      <c r="B4237" s="46"/>
      <c r="C4237" s="47"/>
      <c r="D4237" s="48"/>
      <c r="E4237" s="49"/>
      <c r="F4237" s="49"/>
      <c r="G4237" s="41" t="str">
        <f>IF(C4237="","",VLOOKUP(WEEKDAY(C4237),LIST!$A$15:$B$21,2,FALSE))</f>
        <v/>
      </c>
      <c r="H4237" s="42" t="str">
        <f>IF(B4237="","",IF(L4237=LIST!$A$80,LIST!$A$78,IF(L4237=LIST!$A$81,LIST!$A$78,IF(L4237=LIST!$A$82,LIST!$A$78,IF(IFERROR(VLOOKUP(B4237,'PHR (Project Hourly Rate)'!B:G,6,FALSE),LIST!$A$78)=0,LIST!$A$79,L4237)))))</f>
        <v/>
      </c>
      <c r="I4237" s="42" t="str">
        <f>IF(B4237="","",IF(L4237=LIST!$A$75,"",IF(K4237=LIST!$A$76,LIST!$A$76,IF(L4237=LIST!$A$77,"",IF(L4237=LIST!$A$78,"",IF(L4237=LIST!$A$80,"",IF(L4237=LIST!$A$72,"",IF(L4237=LIST!$A$73,"",IF(L4237=LIST!$A$81,"",IF(L4237=LIST!$A$82,"",IF(L4237=LIST!$A$79,"",IF(K4237=LIST!$A$75,LIST!$A$75,ROUND(J4237*L4237,2)))))))))))))</f>
        <v/>
      </c>
      <c r="J4237" s="43">
        <f>IF(D4237="",0,IF(K4237=LIST!$A$75,0,IF(K4237=LIST!$A$76,0,IF(K4237=LIST!$A$77,0,IF(K4237=LIST!$A$78,0,(MIN(D4237,8)-K4237))))))</f>
        <v>0</v>
      </c>
      <c r="K4237" s="185" t="str">
        <f>IF(D4237="","",IF('CLAIM FORM'!$M$7="",0,IF(L4237=LIST!$A$78,0,IF('CLAIM FORM'!$M$7="R&amp;D",0,IF(E4237="",LIST!$A$75,IF(F4237=LIST!$F$30,0,IFERROR(((VLOOKUP(E4237,'TRAINING CODE'!B:D,3,FALSE)*MIN(D4237,8))),LIST!$A$76)))))))</f>
        <v/>
      </c>
      <c r="L4237" s="183" t="str">
        <f>IF(B4237="","",IF('CLAIM FORM'!$M$7="",LIST!$A$77,IFERROR(VLOOKUP(B4237,'PHR (Project Hourly Rate)'!B:G,6,FALSE),LIST!$A$78)))</f>
        <v/>
      </c>
    </row>
    <row r="4238" spans="1:12" ht="36" customHeight="1">
      <c r="A4238" s="184">
        <v>4236</v>
      </c>
      <c r="B4238" s="46"/>
      <c r="C4238" s="47"/>
      <c r="D4238" s="48"/>
      <c r="E4238" s="49"/>
      <c r="F4238" s="49"/>
      <c r="G4238" s="41" t="str">
        <f>IF(C4238="","",VLOOKUP(WEEKDAY(C4238),LIST!$A$15:$B$21,2,FALSE))</f>
        <v/>
      </c>
      <c r="H4238" s="42" t="str">
        <f>IF(B4238="","",IF(L4238=LIST!$A$80,LIST!$A$78,IF(L4238=LIST!$A$81,LIST!$A$78,IF(L4238=LIST!$A$82,LIST!$A$78,IF(IFERROR(VLOOKUP(B4238,'PHR (Project Hourly Rate)'!B:G,6,FALSE),LIST!$A$78)=0,LIST!$A$79,L4238)))))</f>
        <v/>
      </c>
      <c r="I4238" s="42" t="str">
        <f>IF(B4238="","",IF(L4238=LIST!$A$75,"",IF(K4238=LIST!$A$76,LIST!$A$76,IF(L4238=LIST!$A$77,"",IF(L4238=LIST!$A$78,"",IF(L4238=LIST!$A$80,"",IF(L4238=LIST!$A$72,"",IF(L4238=LIST!$A$73,"",IF(L4238=LIST!$A$81,"",IF(L4238=LIST!$A$82,"",IF(L4238=LIST!$A$79,"",IF(K4238=LIST!$A$75,LIST!$A$75,ROUND(J4238*L4238,2)))))))))))))</f>
        <v/>
      </c>
      <c r="J4238" s="43">
        <f>IF(D4238="",0,IF(K4238=LIST!$A$75,0,IF(K4238=LIST!$A$76,0,IF(K4238=LIST!$A$77,0,IF(K4238=LIST!$A$78,0,(MIN(D4238,8)-K4238))))))</f>
        <v>0</v>
      </c>
      <c r="K4238" s="185" t="str">
        <f>IF(D4238="","",IF('CLAIM FORM'!$M$7="",0,IF(L4238=LIST!$A$78,0,IF('CLAIM FORM'!$M$7="R&amp;D",0,IF(E4238="",LIST!$A$75,IF(F4238=LIST!$F$30,0,IFERROR(((VLOOKUP(E4238,'TRAINING CODE'!B:D,3,FALSE)*MIN(D4238,8))),LIST!$A$76)))))))</f>
        <v/>
      </c>
      <c r="L4238" s="183" t="str">
        <f>IF(B4238="","",IF('CLAIM FORM'!$M$7="",LIST!$A$77,IFERROR(VLOOKUP(B4238,'PHR (Project Hourly Rate)'!B:G,6,FALSE),LIST!$A$78)))</f>
        <v/>
      </c>
    </row>
    <row r="4239" spans="1:12" ht="36" customHeight="1">
      <c r="A4239" s="184">
        <v>4237</v>
      </c>
      <c r="B4239" s="46"/>
      <c r="C4239" s="47"/>
      <c r="D4239" s="48"/>
      <c r="E4239" s="49"/>
      <c r="F4239" s="49"/>
      <c r="G4239" s="41" t="str">
        <f>IF(C4239="","",VLOOKUP(WEEKDAY(C4239),LIST!$A$15:$B$21,2,FALSE))</f>
        <v/>
      </c>
      <c r="H4239" s="42" t="str">
        <f>IF(B4239="","",IF(L4239=LIST!$A$80,LIST!$A$78,IF(L4239=LIST!$A$81,LIST!$A$78,IF(L4239=LIST!$A$82,LIST!$A$78,IF(IFERROR(VLOOKUP(B4239,'PHR (Project Hourly Rate)'!B:G,6,FALSE),LIST!$A$78)=0,LIST!$A$79,L4239)))))</f>
        <v/>
      </c>
      <c r="I4239" s="42" t="str">
        <f>IF(B4239="","",IF(L4239=LIST!$A$75,"",IF(K4239=LIST!$A$76,LIST!$A$76,IF(L4239=LIST!$A$77,"",IF(L4239=LIST!$A$78,"",IF(L4239=LIST!$A$80,"",IF(L4239=LIST!$A$72,"",IF(L4239=LIST!$A$73,"",IF(L4239=LIST!$A$81,"",IF(L4239=LIST!$A$82,"",IF(L4239=LIST!$A$79,"",IF(K4239=LIST!$A$75,LIST!$A$75,ROUND(J4239*L4239,2)))))))))))))</f>
        <v/>
      </c>
      <c r="J4239" s="43">
        <f>IF(D4239="",0,IF(K4239=LIST!$A$75,0,IF(K4239=LIST!$A$76,0,IF(K4239=LIST!$A$77,0,IF(K4239=LIST!$A$78,0,(MIN(D4239,8)-K4239))))))</f>
        <v>0</v>
      </c>
      <c r="K4239" s="185" t="str">
        <f>IF(D4239="","",IF('CLAIM FORM'!$M$7="",0,IF(L4239=LIST!$A$78,0,IF('CLAIM FORM'!$M$7="R&amp;D",0,IF(E4239="",LIST!$A$75,IF(F4239=LIST!$F$30,0,IFERROR(((VLOOKUP(E4239,'TRAINING CODE'!B:D,3,FALSE)*MIN(D4239,8))),LIST!$A$76)))))))</f>
        <v/>
      </c>
      <c r="L4239" s="183" t="str">
        <f>IF(B4239="","",IF('CLAIM FORM'!$M$7="",LIST!$A$77,IFERROR(VLOOKUP(B4239,'PHR (Project Hourly Rate)'!B:G,6,FALSE),LIST!$A$78)))</f>
        <v/>
      </c>
    </row>
    <row r="4240" spans="1:12" ht="36" customHeight="1">
      <c r="A4240" s="184">
        <v>4238</v>
      </c>
      <c r="B4240" s="46"/>
      <c r="C4240" s="47"/>
      <c r="D4240" s="48"/>
      <c r="E4240" s="49"/>
      <c r="F4240" s="49"/>
      <c r="G4240" s="41" t="str">
        <f>IF(C4240="","",VLOOKUP(WEEKDAY(C4240),LIST!$A$15:$B$21,2,FALSE))</f>
        <v/>
      </c>
      <c r="H4240" s="42" t="str">
        <f>IF(B4240="","",IF(L4240=LIST!$A$80,LIST!$A$78,IF(L4240=LIST!$A$81,LIST!$A$78,IF(L4240=LIST!$A$82,LIST!$A$78,IF(IFERROR(VLOOKUP(B4240,'PHR (Project Hourly Rate)'!B:G,6,FALSE),LIST!$A$78)=0,LIST!$A$79,L4240)))))</f>
        <v/>
      </c>
      <c r="I4240" s="42" t="str">
        <f>IF(B4240="","",IF(L4240=LIST!$A$75,"",IF(K4240=LIST!$A$76,LIST!$A$76,IF(L4240=LIST!$A$77,"",IF(L4240=LIST!$A$78,"",IF(L4240=LIST!$A$80,"",IF(L4240=LIST!$A$72,"",IF(L4240=LIST!$A$73,"",IF(L4240=LIST!$A$81,"",IF(L4240=LIST!$A$82,"",IF(L4240=LIST!$A$79,"",IF(K4240=LIST!$A$75,LIST!$A$75,ROUND(J4240*L4240,2)))))))))))))</f>
        <v/>
      </c>
      <c r="J4240" s="43">
        <f>IF(D4240="",0,IF(K4240=LIST!$A$75,0,IF(K4240=LIST!$A$76,0,IF(K4240=LIST!$A$77,0,IF(K4240=LIST!$A$78,0,(MIN(D4240,8)-K4240))))))</f>
        <v>0</v>
      </c>
      <c r="K4240" s="185" t="str">
        <f>IF(D4240="","",IF('CLAIM FORM'!$M$7="",0,IF(L4240=LIST!$A$78,0,IF('CLAIM FORM'!$M$7="R&amp;D",0,IF(E4240="",LIST!$A$75,IF(F4240=LIST!$F$30,0,IFERROR(((VLOOKUP(E4240,'TRAINING CODE'!B:D,3,FALSE)*MIN(D4240,8))),LIST!$A$76)))))))</f>
        <v/>
      </c>
      <c r="L4240" s="183" t="str">
        <f>IF(B4240="","",IF('CLAIM FORM'!$M$7="",LIST!$A$77,IFERROR(VLOOKUP(B4240,'PHR (Project Hourly Rate)'!B:G,6,FALSE),LIST!$A$78)))</f>
        <v/>
      </c>
    </row>
    <row r="4241" spans="1:12" ht="36" customHeight="1">
      <c r="A4241" s="184">
        <v>4239</v>
      </c>
      <c r="B4241" s="46"/>
      <c r="C4241" s="47"/>
      <c r="D4241" s="48"/>
      <c r="E4241" s="49"/>
      <c r="F4241" s="49"/>
      <c r="G4241" s="41" t="str">
        <f>IF(C4241="","",VLOOKUP(WEEKDAY(C4241),LIST!$A$15:$B$21,2,FALSE))</f>
        <v/>
      </c>
      <c r="H4241" s="42" t="str">
        <f>IF(B4241="","",IF(L4241=LIST!$A$80,LIST!$A$78,IF(L4241=LIST!$A$81,LIST!$A$78,IF(L4241=LIST!$A$82,LIST!$A$78,IF(IFERROR(VLOOKUP(B4241,'PHR (Project Hourly Rate)'!B:G,6,FALSE),LIST!$A$78)=0,LIST!$A$79,L4241)))))</f>
        <v/>
      </c>
      <c r="I4241" s="42" t="str">
        <f>IF(B4241="","",IF(L4241=LIST!$A$75,"",IF(K4241=LIST!$A$76,LIST!$A$76,IF(L4241=LIST!$A$77,"",IF(L4241=LIST!$A$78,"",IF(L4241=LIST!$A$80,"",IF(L4241=LIST!$A$72,"",IF(L4241=LIST!$A$73,"",IF(L4241=LIST!$A$81,"",IF(L4241=LIST!$A$82,"",IF(L4241=LIST!$A$79,"",IF(K4241=LIST!$A$75,LIST!$A$75,ROUND(J4241*L4241,2)))))))))))))</f>
        <v/>
      </c>
      <c r="J4241" s="43">
        <f>IF(D4241="",0,IF(K4241=LIST!$A$75,0,IF(K4241=LIST!$A$76,0,IF(K4241=LIST!$A$77,0,IF(K4241=LIST!$A$78,0,(MIN(D4241,8)-K4241))))))</f>
        <v>0</v>
      </c>
      <c r="K4241" s="185" t="str">
        <f>IF(D4241="","",IF('CLAIM FORM'!$M$7="",0,IF(L4241=LIST!$A$78,0,IF('CLAIM FORM'!$M$7="R&amp;D",0,IF(E4241="",LIST!$A$75,IF(F4241=LIST!$F$30,0,IFERROR(((VLOOKUP(E4241,'TRAINING CODE'!B:D,3,FALSE)*MIN(D4241,8))),LIST!$A$76)))))))</f>
        <v/>
      </c>
      <c r="L4241" s="183" t="str">
        <f>IF(B4241="","",IF('CLAIM FORM'!$M$7="",LIST!$A$77,IFERROR(VLOOKUP(B4241,'PHR (Project Hourly Rate)'!B:G,6,FALSE),LIST!$A$78)))</f>
        <v/>
      </c>
    </row>
    <row r="4242" spans="1:12" ht="36" customHeight="1">
      <c r="A4242" s="184">
        <v>4240</v>
      </c>
      <c r="B4242" s="46"/>
      <c r="C4242" s="47"/>
      <c r="D4242" s="48"/>
      <c r="E4242" s="49"/>
      <c r="F4242" s="49"/>
      <c r="G4242" s="41" t="str">
        <f>IF(C4242="","",VLOOKUP(WEEKDAY(C4242),LIST!$A$15:$B$21,2,FALSE))</f>
        <v/>
      </c>
      <c r="H4242" s="42" t="str">
        <f>IF(B4242="","",IF(L4242=LIST!$A$80,LIST!$A$78,IF(L4242=LIST!$A$81,LIST!$A$78,IF(L4242=LIST!$A$82,LIST!$A$78,IF(IFERROR(VLOOKUP(B4242,'PHR (Project Hourly Rate)'!B:G,6,FALSE),LIST!$A$78)=0,LIST!$A$79,L4242)))))</f>
        <v/>
      </c>
      <c r="I4242" s="42" t="str">
        <f>IF(B4242="","",IF(L4242=LIST!$A$75,"",IF(K4242=LIST!$A$76,LIST!$A$76,IF(L4242=LIST!$A$77,"",IF(L4242=LIST!$A$78,"",IF(L4242=LIST!$A$80,"",IF(L4242=LIST!$A$72,"",IF(L4242=LIST!$A$73,"",IF(L4242=LIST!$A$81,"",IF(L4242=LIST!$A$82,"",IF(L4242=LIST!$A$79,"",IF(K4242=LIST!$A$75,LIST!$A$75,ROUND(J4242*L4242,2)))))))))))))</f>
        <v/>
      </c>
      <c r="J4242" s="43">
        <f>IF(D4242="",0,IF(K4242=LIST!$A$75,0,IF(K4242=LIST!$A$76,0,IF(K4242=LIST!$A$77,0,IF(K4242=LIST!$A$78,0,(MIN(D4242,8)-K4242))))))</f>
        <v>0</v>
      </c>
      <c r="K4242" s="185" t="str">
        <f>IF(D4242="","",IF('CLAIM FORM'!$M$7="",0,IF(L4242=LIST!$A$78,0,IF('CLAIM FORM'!$M$7="R&amp;D",0,IF(E4242="",LIST!$A$75,IF(F4242=LIST!$F$30,0,IFERROR(((VLOOKUP(E4242,'TRAINING CODE'!B:D,3,FALSE)*MIN(D4242,8))),LIST!$A$76)))))))</f>
        <v/>
      </c>
      <c r="L4242" s="183" t="str">
        <f>IF(B4242="","",IF('CLAIM FORM'!$M$7="",LIST!$A$77,IFERROR(VLOOKUP(B4242,'PHR (Project Hourly Rate)'!B:G,6,FALSE),LIST!$A$78)))</f>
        <v/>
      </c>
    </row>
    <row r="4243" spans="1:12" ht="36" customHeight="1">
      <c r="A4243" s="184">
        <v>4241</v>
      </c>
      <c r="B4243" s="46"/>
      <c r="C4243" s="47"/>
      <c r="D4243" s="48"/>
      <c r="E4243" s="49"/>
      <c r="F4243" s="49"/>
      <c r="G4243" s="41" t="str">
        <f>IF(C4243="","",VLOOKUP(WEEKDAY(C4243),LIST!$A$15:$B$21,2,FALSE))</f>
        <v/>
      </c>
      <c r="H4243" s="42" t="str">
        <f>IF(B4243="","",IF(L4243=LIST!$A$80,LIST!$A$78,IF(L4243=LIST!$A$81,LIST!$A$78,IF(L4243=LIST!$A$82,LIST!$A$78,IF(IFERROR(VLOOKUP(B4243,'PHR (Project Hourly Rate)'!B:G,6,FALSE),LIST!$A$78)=0,LIST!$A$79,L4243)))))</f>
        <v/>
      </c>
      <c r="I4243" s="42" t="str">
        <f>IF(B4243="","",IF(L4243=LIST!$A$75,"",IF(K4243=LIST!$A$76,LIST!$A$76,IF(L4243=LIST!$A$77,"",IF(L4243=LIST!$A$78,"",IF(L4243=LIST!$A$80,"",IF(L4243=LIST!$A$72,"",IF(L4243=LIST!$A$73,"",IF(L4243=LIST!$A$81,"",IF(L4243=LIST!$A$82,"",IF(L4243=LIST!$A$79,"",IF(K4243=LIST!$A$75,LIST!$A$75,ROUND(J4243*L4243,2)))))))))))))</f>
        <v/>
      </c>
      <c r="J4243" s="43">
        <f>IF(D4243="",0,IF(K4243=LIST!$A$75,0,IF(K4243=LIST!$A$76,0,IF(K4243=LIST!$A$77,0,IF(K4243=LIST!$A$78,0,(MIN(D4243,8)-K4243))))))</f>
        <v>0</v>
      </c>
      <c r="K4243" s="185" t="str">
        <f>IF(D4243="","",IF('CLAIM FORM'!$M$7="",0,IF(L4243=LIST!$A$78,0,IF('CLAIM FORM'!$M$7="R&amp;D",0,IF(E4243="",LIST!$A$75,IF(F4243=LIST!$F$30,0,IFERROR(((VLOOKUP(E4243,'TRAINING CODE'!B:D,3,FALSE)*MIN(D4243,8))),LIST!$A$76)))))))</f>
        <v/>
      </c>
      <c r="L4243" s="183" t="str">
        <f>IF(B4243="","",IF('CLAIM FORM'!$M$7="",LIST!$A$77,IFERROR(VLOOKUP(B4243,'PHR (Project Hourly Rate)'!B:G,6,FALSE),LIST!$A$78)))</f>
        <v/>
      </c>
    </row>
    <row r="4244" spans="1:12" ht="36" customHeight="1">
      <c r="A4244" s="184">
        <v>4242</v>
      </c>
      <c r="B4244" s="46"/>
      <c r="C4244" s="47"/>
      <c r="D4244" s="48"/>
      <c r="E4244" s="49"/>
      <c r="F4244" s="49"/>
      <c r="G4244" s="41" t="str">
        <f>IF(C4244="","",VLOOKUP(WEEKDAY(C4244),LIST!$A$15:$B$21,2,FALSE))</f>
        <v/>
      </c>
      <c r="H4244" s="42" t="str">
        <f>IF(B4244="","",IF(L4244=LIST!$A$80,LIST!$A$78,IF(L4244=LIST!$A$81,LIST!$A$78,IF(L4244=LIST!$A$82,LIST!$A$78,IF(IFERROR(VLOOKUP(B4244,'PHR (Project Hourly Rate)'!B:G,6,FALSE),LIST!$A$78)=0,LIST!$A$79,L4244)))))</f>
        <v/>
      </c>
      <c r="I4244" s="42" t="str">
        <f>IF(B4244="","",IF(L4244=LIST!$A$75,"",IF(K4244=LIST!$A$76,LIST!$A$76,IF(L4244=LIST!$A$77,"",IF(L4244=LIST!$A$78,"",IF(L4244=LIST!$A$80,"",IF(L4244=LIST!$A$72,"",IF(L4244=LIST!$A$73,"",IF(L4244=LIST!$A$81,"",IF(L4244=LIST!$A$82,"",IF(L4244=LIST!$A$79,"",IF(K4244=LIST!$A$75,LIST!$A$75,ROUND(J4244*L4244,2)))))))))))))</f>
        <v/>
      </c>
      <c r="J4244" s="43">
        <f>IF(D4244="",0,IF(K4244=LIST!$A$75,0,IF(K4244=LIST!$A$76,0,IF(K4244=LIST!$A$77,0,IF(K4244=LIST!$A$78,0,(MIN(D4244,8)-K4244))))))</f>
        <v>0</v>
      </c>
      <c r="K4244" s="185" t="str">
        <f>IF(D4244="","",IF('CLAIM FORM'!$M$7="",0,IF(L4244=LIST!$A$78,0,IF('CLAIM FORM'!$M$7="R&amp;D",0,IF(E4244="",LIST!$A$75,IF(F4244=LIST!$F$30,0,IFERROR(((VLOOKUP(E4244,'TRAINING CODE'!B:D,3,FALSE)*MIN(D4244,8))),LIST!$A$76)))))))</f>
        <v/>
      </c>
      <c r="L4244" s="183" t="str">
        <f>IF(B4244="","",IF('CLAIM FORM'!$M$7="",LIST!$A$77,IFERROR(VLOOKUP(B4244,'PHR (Project Hourly Rate)'!B:G,6,FALSE),LIST!$A$78)))</f>
        <v/>
      </c>
    </row>
    <row r="4245" spans="1:12" ht="36" customHeight="1">
      <c r="A4245" s="184">
        <v>4243</v>
      </c>
      <c r="B4245" s="46"/>
      <c r="C4245" s="47"/>
      <c r="D4245" s="48"/>
      <c r="E4245" s="49"/>
      <c r="F4245" s="49"/>
      <c r="G4245" s="41" t="str">
        <f>IF(C4245="","",VLOOKUP(WEEKDAY(C4245),LIST!$A$15:$B$21,2,FALSE))</f>
        <v/>
      </c>
      <c r="H4245" s="42" t="str">
        <f>IF(B4245="","",IF(L4245=LIST!$A$80,LIST!$A$78,IF(L4245=LIST!$A$81,LIST!$A$78,IF(L4245=LIST!$A$82,LIST!$A$78,IF(IFERROR(VLOOKUP(B4245,'PHR (Project Hourly Rate)'!B:G,6,FALSE),LIST!$A$78)=0,LIST!$A$79,L4245)))))</f>
        <v/>
      </c>
      <c r="I4245" s="42" t="str">
        <f>IF(B4245="","",IF(L4245=LIST!$A$75,"",IF(K4245=LIST!$A$76,LIST!$A$76,IF(L4245=LIST!$A$77,"",IF(L4245=LIST!$A$78,"",IF(L4245=LIST!$A$80,"",IF(L4245=LIST!$A$72,"",IF(L4245=LIST!$A$73,"",IF(L4245=LIST!$A$81,"",IF(L4245=LIST!$A$82,"",IF(L4245=LIST!$A$79,"",IF(K4245=LIST!$A$75,LIST!$A$75,ROUND(J4245*L4245,2)))))))))))))</f>
        <v/>
      </c>
      <c r="J4245" s="43">
        <f>IF(D4245="",0,IF(K4245=LIST!$A$75,0,IF(K4245=LIST!$A$76,0,IF(K4245=LIST!$A$77,0,IF(K4245=LIST!$A$78,0,(MIN(D4245,8)-K4245))))))</f>
        <v>0</v>
      </c>
      <c r="K4245" s="185" t="str">
        <f>IF(D4245="","",IF('CLAIM FORM'!$M$7="",0,IF(L4245=LIST!$A$78,0,IF('CLAIM FORM'!$M$7="R&amp;D",0,IF(E4245="",LIST!$A$75,IF(F4245=LIST!$F$30,0,IFERROR(((VLOOKUP(E4245,'TRAINING CODE'!B:D,3,FALSE)*MIN(D4245,8))),LIST!$A$76)))))))</f>
        <v/>
      </c>
      <c r="L4245" s="183" t="str">
        <f>IF(B4245="","",IF('CLAIM FORM'!$M$7="",LIST!$A$77,IFERROR(VLOOKUP(B4245,'PHR (Project Hourly Rate)'!B:G,6,FALSE),LIST!$A$78)))</f>
        <v/>
      </c>
    </row>
    <row r="4246" spans="1:12" ht="36" customHeight="1">
      <c r="A4246" s="184">
        <v>4244</v>
      </c>
      <c r="B4246" s="46"/>
      <c r="C4246" s="47"/>
      <c r="D4246" s="48"/>
      <c r="E4246" s="49"/>
      <c r="F4246" s="49"/>
      <c r="G4246" s="41" t="str">
        <f>IF(C4246="","",VLOOKUP(WEEKDAY(C4246),LIST!$A$15:$B$21,2,FALSE))</f>
        <v/>
      </c>
      <c r="H4246" s="42" t="str">
        <f>IF(B4246="","",IF(L4246=LIST!$A$80,LIST!$A$78,IF(L4246=LIST!$A$81,LIST!$A$78,IF(L4246=LIST!$A$82,LIST!$A$78,IF(IFERROR(VLOOKUP(B4246,'PHR (Project Hourly Rate)'!B:G,6,FALSE),LIST!$A$78)=0,LIST!$A$79,L4246)))))</f>
        <v/>
      </c>
      <c r="I4246" s="42" t="str">
        <f>IF(B4246="","",IF(L4246=LIST!$A$75,"",IF(K4246=LIST!$A$76,LIST!$A$76,IF(L4246=LIST!$A$77,"",IF(L4246=LIST!$A$78,"",IF(L4246=LIST!$A$80,"",IF(L4246=LIST!$A$72,"",IF(L4246=LIST!$A$73,"",IF(L4246=LIST!$A$81,"",IF(L4246=LIST!$A$82,"",IF(L4246=LIST!$A$79,"",IF(K4246=LIST!$A$75,LIST!$A$75,ROUND(J4246*L4246,2)))))))))))))</f>
        <v/>
      </c>
      <c r="J4246" s="43">
        <f>IF(D4246="",0,IF(K4246=LIST!$A$75,0,IF(K4246=LIST!$A$76,0,IF(K4246=LIST!$A$77,0,IF(K4246=LIST!$A$78,0,(MIN(D4246,8)-K4246))))))</f>
        <v>0</v>
      </c>
      <c r="K4246" s="185" t="str">
        <f>IF(D4246="","",IF('CLAIM FORM'!$M$7="",0,IF(L4246=LIST!$A$78,0,IF('CLAIM FORM'!$M$7="R&amp;D",0,IF(E4246="",LIST!$A$75,IF(F4246=LIST!$F$30,0,IFERROR(((VLOOKUP(E4246,'TRAINING CODE'!B:D,3,FALSE)*MIN(D4246,8))),LIST!$A$76)))))))</f>
        <v/>
      </c>
      <c r="L4246" s="183" t="str">
        <f>IF(B4246="","",IF('CLAIM FORM'!$M$7="",LIST!$A$77,IFERROR(VLOOKUP(B4246,'PHR (Project Hourly Rate)'!B:G,6,FALSE),LIST!$A$78)))</f>
        <v/>
      </c>
    </row>
    <row r="4247" spans="1:12" ht="36" customHeight="1">
      <c r="A4247" s="184">
        <v>4245</v>
      </c>
      <c r="B4247" s="46"/>
      <c r="C4247" s="47"/>
      <c r="D4247" s="48"/>
      <c r="E4247" s="49"/>
      <c r="F4247" s="49"/>
      <c r="G4247" s="41" t="str">
        <f>IF(C4247="","",VLOOKUP(WEEKDAY(C4247),LIST!$A$15:$B$21,2,FALSE))</f>
        <v/>
      </c>
      <c r="H4247" s="42" t="str">
        <f>IF(B4247="","",IF(L4247=LIST!$A$80,LIST!$A$78,IF(L4247=LIST!$A$81,LIST!$A$78,IF(L4247=LIST!$A$82,LIST!$A$78,IF(IFERROR(VLOOKUP(B4247,'PHR (Project Hourly Rate)'!B:G,6,FALSE),LIST!$A$78)=0,LIST!$A$79,L4247)))))</f>
        <v/>
      </c>
      <c r="I4247" s="42" t="str">
        <f>IF(B4247="","",IF(L4247=LIST!$A$75,"",IF(K4247=LIST!$A$76,LIST!$A$76,IF(L4247=LIST!$A$77,"",IF(L4247=LIST!$A$78,"",IF(L4247=LIST!$A$80,"",IF(L4247=LIST!$A$72,"",IF(L4247=LIST!$A$73,"",IF(L4247=LIST!$A$81,"",IF(L4247=LIST!$A$82,"",IF(L4247=LIST!$A$79,"",IF(K4247=LIST!$A$75,LIST!$A$75,ROUND(J4247*L4247,2)))))))))))))</f>
        <v/>
      </c>
      <c r="J4247" s="43">
        <f>IF(D4247="",0,IF(K4247=LIST!$A$75,0,IF(K4247=LIST!$A$76,0,IF(K4247=LIST!$A$77,0,IF(K4247=LIST!$A$78,0,(MIN(D4247,8)-K4247))))))</f>
        <v>0</v>
      </c>
      <c r="K4247" s="185" t="str">
        <f>IF(D4247="","",IF('CLAIM FORM'!$M$7="",0,IF(L4247=LIST!$A$78,0,IF('CLAIM FORM'!$M$7="R&amp;D",0,IF(E4247="",LIST!$A$75,IF(F4247=LIST!$F$30,0,IFERROR(((VLOOKUP(E4247,'TRAINING CODE'!B:D,3,FALSE)*MIN(D4247,8))),LIST!$A$76)))))))</f>
        <v/>
      </c>
      <c r="L4247" s="183" t="str">
        <f>IF(B4247="","",IF('CLAIM FORM'!$M$7="",LIST!$A$77,IFERROR(VLOOKUP(B4247,'PHR (Project Hourly Rate)'!B:G,6,FALSE),LIST!$A$78)))</f>
        <v/>
      </c>
    </row>
    <row r="4248" spans="1:12" ht="36" customHeight="1">
      <c r="A4248" s="184">
        <v>4246</v>
      </c>
      <c r="B4248" s="46"/>
      <c r="C4248" s="47"/>
      <c r="D4248" s="48"/>
      <c r="E4248" s="49"/>
      <c r="F4248" s="49"/>
      <c r="G4248" s="41" t="str">
        <f>IF(C4248="","",VLOOKUP(WEEKDAY(C4248),LIST!$A$15:$B$21,2,FALSE))</f>
        <v/>
      </c>
      <c r="H4248" s="42" t="str">
        <f>IF(B4248="","",IF(L4248=LIST!$A$80,LIST!$A$78,IF(L4248=LIST!$A$81,LIST!$A$78,IF(L4248=LIST!$A$82,LIST!$A$78,IF(IFERROR(VLOOKUP(B4248,'PHR (Project Hourly Rate)'!B:G,6,FALSE),LIST!$A$78)=0,LIST!$A$79,L4248)))))</f>
        <v/>
      </c>
      <c r="I4248" s="42" t="str">
        <f>IF(B4248="","",IF(L4248=LIST!$A$75,"",IF(K4248=LIST!$A$76,LIST!$A$76,IF(L4248=LIST!$A$77,"",IF(L4248=LIST!$A$78,"",IF(L4248=LIST!$A$80,"",IF(L4248=LIST!$A$72,"",IF(L4248=LIST!$A$73,"",IF(L4248=LIST!$A$81,"",IF(L4248=LIST!$A$82,"",IF(L4248=LIST!$A$79,"",IF(K4248=LIST!$A$75,LIST!$A$75,ROUND(J4248*L4248,2)))))))))))))</f>
        <v/>
      </c>
      <c r="J4248" s="43">
        <f>IF(D4248="",0,IF(K4248=LIST!$A$75,0,IF(K4248=LIST!$A$76,0,IF(K4248=LIST!$A$77,0,IF(K4248=LIST!$A$78,0,(MIN(D4248,8)-K4248))))))</f>
        <v>0</v>
      </c>
      <c r="K4248" s="185" t="str">
        <f>IF(D4248="","",IF('CLAIM FORM'!$M$7="",0,IF(L4248=LIST!$A$78,0,IF('CLAIM FORM'!$M$7="R&amp;D",0,IF(E4248="",LIST!$A$75,IF(F4248=LIST!$F$30,0,IFERROR(((VLOOKUP(E4248,'TRAINING CODE'!B:D,3,FALSE)*MIN(D4248,8))),LIST!$A$76)))))))</f>
        <v/>
      </c>
      <c r="L4248" s="183" t="str">
        <f>IF(B4248="","",IF('CLAIM FORM'!$M$7="",LIST!$A$77,IFERROR(VLOOKUP(B4248,'PHR (Project Hourly Rate)'!B:G,6,FALSE),LIST!$A$78)))</f>
        <v/>
      </c>
    </row>
    <row r="4249" spans="1:12" ht="36" customHeight="1">
      <c r="A4249" s="184">
        <v>4247</v>
      </c>
      <c r="B4249" s="46"/>
      <c r="C4249" s="47"/>
      <c r="D4249" s="48"/>
      <c r="E4249" s="49"/>
      <c r="F4249" s="49"/>
      <c r="G4249" s="41" t="str">
        <f>IF(C4249="","",VLOOKUP(WEEKDAY(C4249),LIST!$A$15:$B$21,2,FALSE))</f>
        <v/>
      </c>
      <c r="H4249" s="42" t="str">
        <f>IF(B4249="","",IF(L4249=LIST!$A$80,LIST!$A$78,IF(L4249=LIST!$A$81,LIST!$A$78,IF(L4249=LIST!$A$82,LIST!$A$78,IF(IFERROR(VLOOKUP(B4249,'PHR (Project Hourly Rate)'!B:G,6,FALSE),LIST!$A$78)=0,LIST!$A$79,L4249)))))</f>
        <v/>
      </c>
      <c r="I4249" s="42" t="str">
        <f>IF(B4249="","",IF(L4249=LIST!$A$75,"",IF(K4249=LIST!$A$76,LIST!$A$76,IF(L4249=LIST!$A$77,"",IF(L4249=LIST!$A$78,"",IF(L4249=LIST!$A$80,"",IF(L4249=LIST!$A$72,"",IF(L4249=LIST!$A$73,"",IF(L4249=LIST!$A$81,"",IF(L4249=LIST!$A$82,"",IF(L4249=LIST!$A$79,"",IF(K4249=LIST!$A$75,LIST!$A$75,ROUND(J4249*L4249,2)))))))))))))</f>
        <v/>
      </c>
      <c r="J4249" s="43">
        <f>IF(D4249="",0,IF(K4249=LIST!$A$75,0,IF(K4249=LIST!$A$76,0,IF(K4249=LIST!$A$77,0,IF(K4249=LIST!$A$78,0,(MIN(D4249,8)-K4249))))))</f>
        <v>0</v>
      </c>
      <c r="K4249" s="185" t="str">
        <f>IF(D4249="","",IF('CLAIM FORM'!$M$7="",0,IF(L4249=LIST!$A$78,0,IF('CLAIM FORM'!$M$7="R&amp;D",0,IF(E4249="",LIST!$A$75,IF(F4249=LIST!$F$30,0,IFERROR(((VLOOKUP(E4249,'TRAINING CODE'!B:D,3,FALSE)*MIN(D4249,8))),LIST!$A$76)))))))</f>
        <v/>
      </c>
      <c r="L4249" s="183" t="str">
        <f>IF(B4249="","",IF('CLAIM FORM'!$M$7="",LIST!$A$77,IFERROR(VLOOKUP(B4249,'PHR (Project Hourly Rate)'!B:G,6,FALSE),LIST!$A$78)))</f>
        <v/>
      </c>
    </row>
    <row r="4250" spans="1:12" ht="36" customHeight="1">
      <c r="A4250" s="184">
        <v>4248</v>
      </c>
      <c r="B4250" s="46"/>
      <c r="C4250" s="47"/>
      <c r="D4250" s="48"/>
      <c r="E4250" s="49"/>
      <c r="F4250" s="49"/>
      <c r="G4250" s="41" t="str">
        <f>IF(C4250="","",VLOOKUP(WEEKDAY(C4250),LIST!$A$15:$B$21,2,FALSE))</f>
        <v/>
      </c>
      <c r="H4250" s="42" t="str">
        <f>IF(B4250="","",IF(L4250=LIST!$A$80,LIST!$A$78,IF(L4250=LIST!$A$81,LIST!$A$78,IF(L4250=LIST!$A$82,LIST!$A$78,IF(IFERROR(VLOOKUP(B4250,'PHR (Project Hourly Rate)'!B:G,6,FALSE),LIST!$A$78)=0,LIST!$A$79,L4250)))))</f>
        <v/>
      </c>
      <c r="I4250" s="42" t="str">
        <f>IF(B4250="","",IF(L4250=LIST!$A$75,"",IF(K4250=LIST!$A$76,LIST!$A$76,IF(L4250=LIST!$A$77,"",IF(L4250=LIST!$A$78,"",IF(L4250=LIST!$A$80,"",IF(L4250=LIST!$A$72,"",IF(L4250=LIST!$A$73,"",IF(L4250=LIST!$A$81,"",IF(L4250=LIST!$A$82,"",IF(L4250=LIST!$A$79,"",IF(K4250=LIST!$A$75,LIST!$A$75,ROUND(J4250*L4250,2)))))))))))))</f>
        <v/>
      </c>
      <c r="J4250" s="43">
        <f>IF(D4250="",0,IF(K4250=LIST!$A$75,0,IF(K4250=LIST!$A$76,0,IF(K4250=LIST!$A$77,0,IF(K4250=LIST!$A$78,0,(MIN(D4250,8)-K4250))))))</f>
        <v>0</v>
      </c>
      <c r="K4250" s="185" t="str">
        <f>IF(D4250="","",IF('CLAIM FORM'!$M$7="",0,IF(L4250=LIST!$A$78,0,IF('CLAIM FORM'!$M$7="R&amp;D",0,IF(E4250="",LIST!$A$75,IF(F4250=LIST!$F$30,0,IFERROR(((VLOOKUP(E4250,'TRAINING CODE'!B:D,3,FALSE)*MIN(D4250,8))),LIST!$A$76)))))))</f>
        <v/>
      </c>
      <c r="L4250" s="183" t="str">
        <f>IF(B4250="","",IF('CLAIM FORM'!$M$7="",LIST!$A$77,IFERROR(VLOOKUP(B4250,'PHR (Project Hourly Rate)'!B:G,6,FALSE),LIST!$A$78)))</f>
        <v/>
      </c>
    </row>
    <row r="4251" spans="1:12" ht="36" customHeight="1">
      <c r="A4251" s="184">
        <v>4249</v>
      </c>
      <c r="B4251" s="46"/>
      <c r="C4251" s="47"/>
      <c r="D4251" s="48"/>
      <c r="E4251" s="49"/>
      <c r="F4251" s="49"/>
      <c r="G4251" s="41" t="str">
        <f>IF(C4251="","",VLOOKUP(WEEKDAY(C4251),LIST!$A$15:$B$21,2,FALSE))</f>
        <v/>
      </c>
      <c r="H4251" s="42" t="str">
        <f>IF(B4251="","",IF(L4251=LIST!$A$80,LIST!$A$78,IF(L4251=LIST!$A$81,LIST!$A$78,IF(L4251=LIST!$A$82,LIST!$A$78,IF(IFERROR(VLOOKUP(B4251,'PHR (Project Hourly Rate)'!B:G,6,FALSE),LIST!$A$78)=0,LIST!$A$79,L4251)))))</f>
        <v/>
      </c>
      <c r="I4251" s="42" t="str">
        <f>IF(B4251="","",IF(L4251=LIST!$A$75,"",IF(K4251=LIST!$A$76,LIST!$A$76,IF(L4251=LIST!$A$77,"",IF(L4251=LIST!$A$78,"",IF(L4251=LIST!$A$80,"",IF(L4251=LIST!$A$72,"",IF(L4251=LIST!$A$73,"",IF(L4251=LIST!$A$81,"",IF(L4251=LIST!$A$82,"",IF(L4251=LIST!$A$79,"",IF(K4251=LIST!$A$75,LIST!$A$75,ROUND(J4251*L4251,2)))))))))))))</f>
        <v/>
      </c>
      <c r="J4251" s="43">
        <f>IF(D4251="",0,IF(K4251=LIST!$A$75,0,IF(K4251=LIST!$A$76,0,IF(K4251=LIST!$A$77,0,IF(K4251=LIST!$A$78,0,(MIN(D4251,8)-K4251))))))</f>
        <v>0</v>
      </c>
      <c r="K4251" s="185" t="str">
        <f>IF(D4251="","",IF('CLAIM FORM'!$M$7="",0,IF(L4251=LIST!$A$78,0,IF('CLAIM FORM'!$M$7="R&amp;D",0,IF(E4251="",LIST!$A$75,IF(F4251=LIST!$F$30,0,IFERROR(((VLOOKUP(E4251,'TRAINING CODE'!B:D,3,FALSE)*MIN(D4251,8))),LIST!$A$76)))))))</f>
        <v/>
      </c>
      <c r="L4251" s="183" t="str">
        <f>IF(B4251="","",IF('CLAIM FORM'!$M$7="",LIST!$A$77,IFERROR(VLOOKUP(B4251,'PHR (Project Hourly Rate)'!B:G,6,FALSE),LIST!$A$78)))</f>
        <v/>
      </c>
    </row>
    <row r="4252" spans="1:12" ht="36" customHeight="1">
      <c r="A4252" s="184">
        <v>4250</v>
      </c>
      <c r="B4252" s="46"/>
      <c r="C4252" s="47"/>
      <c r="D4252" s="48"/>
      <c r="E4252" s="49"/>
      <c r="F4252" s="49"/>
      <c r="G4252" s="41" t="str">
        <f>IF(C4252="","",VLOOKUP(WEEKDAY(C4252),LIST!$A$15:$B$21,2,FALSE))</f>
        <v/>
      </c>
      <c r="H4252" s="42" t="str">
        <f>IF(B4252="","",IF(L4252=LIST!$A$80,LIST!$A$78,IF(L4252=LIST!$A$81,LIST!$A$78,IF(L4252=LIST!$A$82,LIST!$A$78,IF(IFERROR(VLOOKUP(B4252,'PHR (Project Hourly Rate)'!B:G,6,FALSE),LIST!$A$78)=0,LIST!$A$79,L4252)))))</f>
        <v/>
      </c>
      <c r="I4252" s="42" t="str">
        <f>IF(B4252="","",IF(L4252=LIST!$A$75,"",IF(K4252=LIST!$A$76,LIST!$A$76,IF(L4252=LIST!$A$77,"",IF(L4252=LIST!$A$78,"",IF(L4252=LIST!$A$80,"",IF(L4252=LIST!$A$72,"",IF(L4252=LIST!$A$73,"",IF(L4252=LIST!$A$81,"",IF(L4252=LIST!$A$82,"",IF(L4252=LIST!$A$79,"",IF(K4252=LIST!$A$75,LIST!$A$75,ROUND(J4252*L4252,2)))))))))))))</f>
        <v/>
      </c>
      <c r="J4252" s="43">
        <f>IF(D4252="",0,IF(K4252=LIST!$A$75,0,IF(K4252=LIST!$A$76,0,IF(K4252=LIST!$A$77,0,IF(K4252=LIST!$A$78,0,(MIN(D4252,8)-K4252))))))</f>
        <v>0</v>
      </c>
      <c r="K4252" s="185" t="str">
        <f>IF(D4252="","",IF('CLAIM FORM'!$M$7="",0,IF(L4252=LIST!$A$78,0,IF('CLAIM FORM'!$M$7="R&amp;D",0,IF(E4252="",LIST!$A$75,IF(F4252=LIST!$F$30,0,IFERROR(((VLOOKUP(E4252,'TRAINING CODE'!B:D,3,FALSE)*MIN(D4252,8))),LIST!$A$76)))))))</f>
        <v/>
      </c>
      <c r="L4252" s="183" t="str">
        <f>IF(B4252="","",IF('CLAIM FORM'!$M$7="",LIST!$A$77,IFERROR(VLOOKUP(B4252,'PHR (Project Hourly Rate)'!B:G,6,FALSE),LIST!$A$78)))</f>
        <v/>
      </c>
    </row>
    <row r="4253" spans="1:12" ht="36" customHeight="1">
      <c r="A4253" s="184">
        <v>4251</v>
      </c>
      <c r="B4253" s="46"/>
      <c r="C4253" s="47"/>
      <c r="D4253" s="48"/>
      <c r="E4253" s="49"/>
      <c r="F4253" s="49"/>
      <c r="G4253" s="41" t="str">
        <f>IF(C4253="","",VLOOKUP(WEEKDAY(C4253),LIST!$A$15:$B$21,2,FALSE))</f>
        <v/>
      </c>
      <c r="H4253" s="42" t="str">
        <f>IF(B4253="","",IF(L4253=LIST!$A$80,LIST!$A$78,IF(L4253=LIST!$A$81,LIST!$A$78,IF(L4253=LIST!$A$82,LIST!$A$78,IF(IFERROR(VLOOKUP(B4253,'PHR (Project Hourly Rate)'!B:G,6,FALSE),LIST!$A$78)=0,LIST!$A$79,L4253)))))</f>
        <v/>
      </c>
      <c r="I4253" s="42" t="str">
        <f>IF(B4253="","",IF(L4253=LIST!$A$75,"",IF(K4253=LIST!$A$76,LIST!$A$76,IF(L4253=LIST!$A$77,"",IF(L4253=LIST!$A$78,"",IF(L4253=LIST!$A$80,"",IF(L4253=LIST!$A$72,"",IF(L4253=LIST!$A$73,"",IF(L4253=LIST!$A$81,"",IF(L4253=LIST!$A$82,"",IF(L4253=LIST!$A$79,"",IF(K4253=LIST!$A$75,LIST!$A$75,ROUND(J4253*L4253,2)))))))))))))</f>
        <v/>
      </c>
      <c r="J4253" s="43">
        <f>IF(D4253="",0,IF(K4253=LIST!$A$75,0,IF(K4253=LIST!$A$76,0,IF(K4253=LIST!$A$77,0,IF(K4253=LIST!$A$78,0,(MIN(D4253,8)-K4253))))))</f>
        <v>0</v>
      </c>
      <c r="K4253" s="185" t="str">
        <f>IF(D4253="","",IF('CLAIM FORM'!$M$7="",0,IF(L4253=LIST!$A$78,0,IF('CLAIM FORM'!$M$7="R&amp;D",0,IF(E4253="",LIST!$A$75,IF(F4253=LIST!$F$30,0,IFERROR(((VLOOKUP(E4253,'TRAINING CODE'!B:D,3,FALSE)*MIN(D4253,8))),LIST!$A$76)))))))</f>
        <v/>
      </c>
      <c r="L4253" s="183" t="str">
        <f>IF(B4253="","",IF('CLAIM FORM'!$M$7="",LIST!$A$77,IFERROR(VLOOKUP(B4253,'PHR (Project Hourly Rate)'!B:G,6,FALSE),LIST!$A$78)))</f>
        <v/>
      </c>
    </row>
    <row r="4254" spans="1:12" ht="36" customHeight="1">
      <c r="A4254" s="184">
        <v>4252</v>
      </c>
      <c r="B4254" s="46"/>
      <c r="C4254" s="47"/>
      <c r="D4254" s="48"/>
      <c r="E4254" s="49"/>
      <c r="F4254" s="49"/>
      <c r="G4254" s="41" t="str">
        <f>IF(C4254="","",VLOOKUP(WEEKDAY(C4254),LIST!$A$15:$B$21,2,FALSE))</f>
        <v/>
      </c>
      <c r="H4254" s="42" t="str">
        <f>IF(B4254="","",IF(L4254=LIST!$A$80,LIST!$A$78,IF(L4254=LIST!$A$81,LIST!$A$78,IF(L4254=LIST!$A$82,LIST!$A$78,IF(IFERROR(VLOOKUP(B4254,'PHR (Project Hourly Rate)'!B:G,6,FALSE),LIST!$A$78)=0,LIST!$A$79,L4254)))))</f>
        <v/>
      </c>
      <c r="I4254" s="42" t="str">
        <f>IF(B4254="","",IF(L4254=LIST!$A$75,"",IF(K4254=LIST!$A$76,LIST!$A$76,IF(L4254=LIST!$A$77,"",IF(L4254=LIST!$A$78,"",IF(L4254=LIST!$A$80,"",IF(L4254=LIST!$A$72,"",IF(L4254=LIST!$A$73,"",IF(L4254=LIST!$A$81,"",IF(L4254=LIST!$A$82,"",IF(L4254=LIST!$A$79,"",IF(K4254=LIST!$A$75,LIST!$A$75,ROUND(J4254*L4254,2)))))))))))))</f>
        <v/>
      </c>
      <c r="J4254" s="43">
        <f>IF(D4254="",0,IF(K4254=LIST!$A$75,0,IF(K4254=LIST!$A$76,0,IF(K4254=LIST!$A$77,0,IF(K4254=LIST!$A$78,0,(MIN(D4254,8)-K4254))))))</f>
        <v>0</v>
      </c>
      <c r="K4254" s="185" t="str">
        <f>IF(D4254="","",IF('CLAIM FORM'!$M$7="",0,IF(L4254=LIST!$A$78,0,IF('CLAIM FORM'!$M$7="R&amp;D",0,IF(E4254="",LIST!$A$75,IF(F4254=LIST!$F$30,0,IFERROR(((VLOOKUP(E4254,'TRAINING CODE'!B:D,3,FALSE)*MIN(D4254,8))),LIST!$A$76)))))))</f>
        <v/>
      </c>
      <c r="L4254" s="183" t="str">
        <f>IF(B4254="","",IF('CLAIM FORM'!$M$7="",LIST!$A$77,IFERROR(VLOOKUP(B4254,'PHR (Project Hourly Rate)'!B:G,6,FALSE),LIST!$A$78)))</f>
        <v/>
      </c>
    </row>
    <row r="4255" spans="1:12" ht="36" customHeight="1">
      <c r="A4255" s="184">
        <v>4253</v>
      </c>
      <c r="B4255" s="46"/>
      <c r="C4255" s="47"/>
      <c r="D4255" s="48"/>
      <c r="E4255" s="49"/>
      <c r="F4255" s="49"/>
      <c r="G4255" s="41" t="str">
        <f>IF(C4255="","",VLOOKUP(WEEKDAY(C4255),LIST!$A$15:$B$21,2,FALSE))</f>
        <v/>
      </c>
      <c r="H4255" s="42" t="str">
        <f>IF(B4255="","",IF(L4255=LIST!$A$80,LIST!$A$78,IF(L4255=LIST!$A$81,LIST!$A$78,IF(L4255=LIST!$A$82,LIST!$A$78,IF(IFERROR(VLOOKUP(B4255,'PHR (Project Hourly Rate)'!B:G,6,FALSE),LIST!$A$78)=0,LIST!$A$79,L4255)))))</f>
        <v/>
      </c>
      <c r="I4255" s="42" t="str">
        <f>IF(B4255="","",IF(L4255=LIST!$A$75,"",IF(K4255=LIST!$A$76,LIST!$A$76,IF(L4255=LIST!$A$77,"",IF(L4255=LIST!$A$78,"",IF(L4255=LIST!$A$80,"",IF(L4255=LIST!$A$72,"",IF(L4255=LIST!$A$73,"",IF(L4255=LIST!$A$81,"",IF(L4255=LIST!$A$82,"",IF(L4255=LIST!$A$79,"",IF(K4255=LIST!$A$75,LIST!$A$75,ROUND(J4255*L4255,2)))))))))))))</f>
        <v/>
      </c>
      <c r="J4255" s="43">
        <f>IF(D4255="",0,IF(K4255=LIST!$A$75,0,IF(K4255=LIST!$A$76,0,IF(K4255=LIST!$A$77,0,IF(K4255=LIST!$A$78,0,(MIN(D4255,8)-K4255))))))</f>
        <v>0</v>
      </c>
      <c r="K4255" s="185" t="str">
        <f>IF(D4255="","",IF('CLAIM FORM'!$M$7="",0,IF(L4255=LIST!$A$78,0,IF('CLAIM FORM'!$M$7="R&amp;D",0,IF(E4255="",LIST!$A$75,IF(F4255=LIST!$F$30,0,IFERROR(((VLOOKUP(E4255,'TRAINING CODE'!B:D,3,FALSE)*MIN(D4255,8))),LIST!$A$76)))))))</f>
        <v/>
      </c>
      <c r="L4255" s="183" t="str">
        <f>IF(B4255="","",IF('CLAIM FORM'!$M$7="",LIST!$A$77,IFERROR(VLOOKUP(B4255,'PHR (Project Hourly Rate)'!B:G,6,FALSE),LIST!$A$78)))</f>
        <v/>
      </c>
    </row>
    <row r="4256" spans="1:12" ht="36" customHeight="1">
      <c r="A4256" s="184">
        <v>4254</v>
      </c>
      <c r="B4256" s="46"/>
      <c r="C4256" s="47"/>
      <c r="D4256" s="48"/>
      <c r="E4256" s="49"/>
      <c r="F4256" s="49"/>
      <c r="G4256" s="41" t="str">
        <f>IF(C4256="","",VLOOKUP(WEEKDAY(C4256),LIST!$A$15:$B$21,2,FALSE))</f>
        <v/>
      </c>
      <c r="H4256" s="42" t="str">
        <f>IF(B4256="","",IF(L4256=LIST!$A$80,LIST!$A$78,IF(L4256=LIST!$A$81,LIST!$A$78,IF(L4256=LIST!$A$82,LIST!$A$78,IF(IFERROR(VLOOKUP(B4256,'PHR (Project Hourly Rate)'!B:G,6,FALSE),LIST!$A$78)=0,LIST!$A$79,L4256)))))</f>
        <v/>
      </c>
      <c r="I4256" s="42" t="str">
        <f>IF(B4256="","",IF(L4256=LIST!$A$75,"",IF(K4256=LIST!$A$76,LIST!$A$76,IF(L4256=LIST!$A$77,"",IF(L4256=LIST!$A$78,"",IF(L4256=LIST!$A$80,"",IF(L4256=LIST!$A$72,"",IF(L4256=LIST!$A$73,"",IF(L4256=LIST!$A$81,"",IF(L4256=LIST!$A$82,"",IF(L4256=LIST!$A$79,"",IF(K4256=LIST!$A$75,LIST!$A$75,ROUND(J4256*L4256,2)))))))))))))</f>
        <v/>
      </c>
      <c r="J4256" s="43">
        <f>IF(D4256="",0,IF(K4256=LIST!$A$75,0,IF(K4256=LIST!$A$76,0,IF(K4256=LIST!$A$77,0,IF(K4256=LIST!$A$78,0,(MIN(D4256,8)-K4256))))))</f>
        <v>0</v>
      </c>
      <c r="K4256" s="185" t="str">
        <f>IF(D4256="","",IF('CLAIM FORM'!$M$7="",0,IF(L4256=LIST!$A$78,0,IF('CLAIM FORM'!$M$7="R&amp;D",0,IF(E4256="",LIST!$A$75,IF(F4256=LIST!$F$30,0,IFERROR(((VLOOKUP(E4256,'TRAINING CODE'!B:D,3,FALSE)*MIN(D4256,8))),LIST!$A$76)))))))</f>
        <v/>
      </c>
      <c r="L4256" s="183" t="str">
        <f>IF(B4256="","",IF('CLAIM FORM'!$M$7="",LIST!$A$77,IFERROR(VLOOKUP(B4256,'PHR (Project Hourly Rate)'!B:G,6,FALSE),LIST!$A$78)))</f>
        <v/>
      </c>
    </row>
    <row r="4257" spans="1:12" ht="36" customHeight="1">
      <c r="A4257" s="184">
        <v>4255</v>
      </c>
      <c r="B4257" s="46"/>
      <c r="C4257" s="47"/>
      <c r="D4257" s="48"/>
      <c r="E4257" s="49"/>
      <c r="F4257" s="49"/>
      <c r="G4257" s="41" t="str">
        <f>IF(C4257="","",VLOOKUP(WEEKDAY(C4257),LIST!$A$15:$B$21,2,FALSE))</f>
        <v/>
      </c>
      <c r="H4257" s="42" t="str">
        <f>IF(B4257="","",IF(L4257=LIST!$A$80,LIST!$A$78,IF(L4257=LIST!$A$81,LIST!$A$78,IF(L4257=LIST!$A$82,LIST!$A$78,IF(IFERROR(VLOOKUP(B4257,'PHR (Project Hourly Rate)'!B:G,6,FALSE),LIST!$A$78)=0,LIST!$A$79,L4257)))))</f>
        <v/>
      </c>
      <c r="I4257" s="42" t="str">
        <f>IF(B4257="","",IF(L4257=LIST!$A$75,"",IF(K4257=LIST!$A$76,LIST!$A$76,IF(L4257=LIST!$A$77,"",IF(L4257=LIST!$A$78,"",IF(L4257=LIST!$A$80,"",IF(L4257=LIST!$A$72,"",IF(L4257=LIST!$A$73,"",IF(L4257=LIST!$A$81,"",IF(L4257=LIST!$A$82,"",IF(L4257=LIST!$A$79,"",IF(K4257=LIST!$A$75,LIST!$A$75,ROUND(J4257*L4257,2)))))))))))))</f>
        <v/>
      </c>
      <c r="J4257" s="43">
        <f>IF(D4257="",0,IF(K4257=LIST!$A$75,0,IF(K4257=LIST!$A$76,0,IF(K4257=LIST!$A$77,0,IF(K4257=LIST!$A$78,0,(MIN(D4257,8)-K4257))))))</f>
        <v>0</v>
      </c>
      <c r="K4257" s="185" t="str">
        <f>IF(D4257="","",IF('CLAIM FORM'!$M$7="",0,IF(L4257=LIST!$A$78,0,IF('CLAIM FORM'!$M$7="R&amp;D",0,IF(E4257="",LIST!$A$75,IF(F4257=LIST!$F$30,0,IFERROR(((VLOOKUP(E4257,'TRAINING CODE'!B:D,3,FALSE)*MIN(D4257,8))),LIST!$A$76)))))))</f>
        <v/>
      </c>
      <c r="L4257" s="183" t="str">
        <f>IF(B4257="","",IF('CLAIM FORM'!$M$7="",LIST!$A$77,IFERROR(VLOOKUP(B4257,'PHR (Project Hourly Rate)'!B:G,6,FALSE),LIST!$A$78)))</f>
        <v/>
      </c>
    </row>
    <row r="4258" spans="1:12" ht="36" customHeight="1">
      <c r="A4258" s="184">
        <v>4256</v>
      </c>
      <c r="B4258" s="46"/>
      <c r="C4258" s="47"/>
      <c r="D4258" s="48"/>
      <c r="E4258" s="49"/>
      <c r="F4258" s="49"/>
      <c r="G4258" s="41" t="str">
        <f>IF(C4258="","",VLOOKUP(WEEKDAY(C4258),LIST!$A$15:$B$21,2,FALSE))</f>
        <v/>
      </c>
      <c r="H4258" s="42" t="str">
        <f>IF(B4258="","",IF(L4258=LIST!$A$80,LIST!$A$78,IF(L4258=LIST!$A$81,LIST!$A$78,IF(L4258=LIST!$A$82,LIST!$A$78,IF(IFERROR(VLOOKUP(B4258,'PHR (Project Hourly Rate)'!B:G,6,FALSE),LIST!$A$78)=0,LIST!$A$79,L4258)))))</f>
        <v/>
      </c>
      <c r="I4258" s="42" t="str">
        <f>IF(B4258="","",IF(L4258=LIST!$A$75,"",IF(K4258=LIST!$A$76,LIST!$A$76,IF(L4258=LIST!$A$77,"",IF(L4258=LIST!$A$78,"",IF(L4258=LIST!$A$80,"",IF(L4258=LIST!$A$72,"",IF(L4258=LIST!$A$73,"",IF(L4258=LIST!$A$81,"",IF(L4258=LIST!$A$82,"",IF(L4258=LIST!$A$79,"",IF(K4258=LIST!$A$75,LIST!$A$75,ROUND(J4258*L4258,2)))))))))))))</f>
        <v/>
      </c>
      <c r="J4258" s="43">
        <f>IF(D4258="",0,IF(K4258=LIST!$A$75,0,IF(K4258=LIST!$A$76,0,IF(K4258=LIST!$A$77,0,IF(K4258=LIST!$A$78,0,(MIN(D4258,8)-K4258))))))</f>
        <v>0</v>
      </c>
      <c r="K4258" s="185" t="str">
        <f>IF(D4258="","",IF('CLAIM FORM'!$M$7="",0,IF(L4258=LIST!$A$78,0,IF('CLAIM FORM'!$M$7="R&amp;D",0,IF(E4258="",LIST!$A$75,IF(F4258=LIST!$F$30,0,IFERROR(((VLOOKUP(E4258,'TRAINING CODE'!B:D,3,FALSE)*MIN(D4258,8))),LIST!$A$76)))))))</f>
        <v/>
      </c>
      <c r="L4258" s="183" t="str">
        <f>IF(B4258="","",IF('CLAIM FORM'!$M$7="",LIST!$A$77,IFERROR(VLOOKUP(B4258,'PHR (Project Hourly Rate)'!B:G,6,FALSE),LIST!$A$78)))</f>
        <v/>
      </c>
    </row>
    <row r="4259" spans="1:12" ht="36" customHeight="1">
      <c r="A4259" s="184">
        <v>4257</v>
      </c>
      <c r="B4259" s="46"/>
      <c r="C4259" s="47"/>
      <c r="D4259" s="48"/>
      <c r="E4259" s="49"/>
      <c r="F4259" s="49"/>
      <c r="G4259" s="41" t="str">
        <f>IF(C4259="","",VLOOKUP(WEEKDAY(C4259),LIST!$A$15:$B$21,2,FALSE))</f>
        <v/>
      </c>
      <c r="H4259" s="42" t="str">
        <f>IF(B4259="","",IF(L4259=LIST!$A$80,LIST!$A$78,IF(L4259=LIST!$A$81,LIST!$A$78,IF(L4259=LIST!$A$82,LIST!$A$78,IF(IFERROR(VLOOKUP(B4259,'PHR (Project Hourly Rate)'!B:G,6,FALSE),LIST!$A$78)=0,LIST!$A$79,L4259)))))</f>
        <v/>
      </c>
      <c r="I4259" s="42" t="str">
        <f>IF(B4259="","",IF(L4259=LIST!$A$75,"",IF(K4259=LIST!$A$76,LIST!$A$76,IF(L4259=LIST!$A$77,"",IF(L4259=LIST!$A$78,"",IF(L4259=LIST!$A$80,"",IF(L4259=LIST!$A$72,"",IF(L4259=LIST!$A$73,"",IF(L4259=LIST!$A$81,"",IF(L4259=LIST!$A$82,"",IF(L4259=LIST!$A$79,"",IF(K4259=LIST!$A$75,LIST!$A$75,ROUND(J4259*L4259,2)))))))))))))</f>
        <v/>
      </c>
      <c r="J4259" s="43">
        <f>IF(D4259="",0,IF(K4259=LIST!$A$75,0,IF(K4259=LIST!$A$76,0,IF(K4259=LIST!$A$77,0,IF(K4259=LIST!$A$78,0,(MIN(D4259,8)-K4259))))))</f>
        <v>0</v>
      </c>
      <c r="K4259" s="185" t="str">
        <f>IF(D4259="","",IF('CLAIM FORM'!$M$7="",0,IF(L4259=LIST!$A$78,0,IF('CLAIM FORM'!$M$7="R&amp;D",0,IF(E4259="",LIST!$A$75,IF(F4259=LIST!$F$30,0,IFERROR(((VLOOKUP(E4259,'TRAINING CODE'!B:D,3,FALSE)*MIN(D4259,8))),LIST!$A$76)))))))</f>
        <v/>
      </c>
      <c r="L4259" s="183" t="str">
        <f>IF(B4259="","",IF('CLAIM FORM'!$M$7="",LIST!$A$77,IFERROR(VLOOKUP(B4259,'PHR (Project Hourly Rate)'!B:G,6,FALSE),LIST!$A$78)))</f>
        <v/>
      </c>
    </row>
    <row r="4260" spans="1:12" ht="36" customHeight="1">
      <c r="A4260" s="184">
        <v>4258</v>
      </c>
      <c r="B4260" s="46"/>
      <c r="C4260" s="47"/>
      <c r="D4260" s="48"/>
      <c r="E4260" s="49"/>
      <c r="F4260" s="49"/>
      <c r="G4260" s="41" t="str">
        <f>IF(C4260="","",VLOOKUP(WEEKDAY(C4260),LIST!$A$15:$B$21,2,FALSE))</f>
        <v/>
      </c>
      <c r="H4260" s="42" t="str">
        <f>IF(B4260="","",IF(L4260=LIST!$A$80,LIST!$A$78,IF(L4260=LIST!$A$81,LIST!$A$78,IF(L4260=LIST!$A$82,LIST!$A$78,IF(IFERROR(VLOOKUP(B4260,'PHR (Project Hourly Rate)'!B:G,6,FALSE),LIST!$A$78)=0,LIST!$A$79,L4260)))))</f>
        <v/>
      </c>
      <c r="I4260" s="42" t="str">
        <f>IF(B4260="","",IF(L4260=LIST!$A$75,"",IF(K4260=LIST!$A$76,LIST!$A$76,IF(L4260=LIST!$A$77,"",IF(L4260=LIST!$A$78,"",IF(L4260=LIST!$A$80,"",IF(L4260=LIST!$A$72,"",IF(L4260=LIST!$A$73,"",IF(L4260=LIST!$A$81,"",IF(L4260=LIST!$A$82,"",IF(L4260=LIST!$A$79,"",IF(K4260=LIST!$A$75,LIST!$A$75,ROUND(J4260*L4260,2)))))))))))))</f>
        <v/>
      </c>
      <c r="J4260" s="43">
        <f>IF(D4260="",0,IF(K4260=LIST!$A$75,0,IF(K4260=LIST!$A$76,0,IF(K4260=LIST!$A$77,0,IF(K4260=LIST!$A$78,0,(MIN(D4260,8)-K4260))))))</f>
        <v>0</v>
      </c>
      <c r="K4260" s="185" t="str">
        <f>IF(D4260="","",IF('CLAIM FORM'!$M$7="",0,IF(L4260=LIST!$A$78,0,IF('CLAIM FORM'!$M$7="R&amp;D",0,IF(E4260="",LIST!$A$75,IF(F4260=LIST!$F$30,0,IFERROR(((VLOOKUP(E4260,'TRAINING CODE'!B:D,3,FALSE)*MIN(D4260,8))),LIST!$A$76)))))))</f>
        <v/>
      </c>
      <c r="L4260" s="183" t="str">
        <f>IF(B4260="","",IF('CLAIM FORM'!$M$7="",LIST!$A$77,IFERROR(VLOOKUP(B4260,'PHR (Project Hourly Rate)'!B:G,6,FALSE),LIST!$A$78)))</f>
        <v/>
      </c>
    </row>
    <row r="4261" spans="1:12" ht="36" customHeight="1">
      <c r="A4261" s="184">
        <v>4259</v>
      </c>
      <c r="B4261" s="46"/>
      <c r="C4261" s="47"/>
      <c r="D4261" s="48"/>
      <c r="E4261" s="49"/>
      <c r="F4261" s="49"/>
      <c r="G4261" s="41" t="str">
        <f>IF(C4261="","",VLOOKUP(WEEKDAY(C4261),LIST!$A$15:$B$21,2,FALSE))</f>
        <v/>
      </c>
      <c r="H4261" s="42" t="str">
        <f>IF(B4261="","",IF(L4261=LIST!$A$80,LIST!$A$78,IF(L4261=LIST!$A$81,LIST!$A$78,IF(L4261=LIST!$A$82,LIST!$A$78,IF(IFERROR(VLOOKUP(B4261,'PHR (Project Hourly Rate)'!B:G,6,FALSE),LIST!$A$78)=0,LIST!$A$79,L4261)))))</f>
        <v/>
      </c>
      <c r="I4261" s="42" t="str">
        <f>IF(B4261="","",IF(L4261=LIST!$A$75,"",IF(K4261=LIST!$A$76,LIST!$A$76,IF(L4261=LIST!$A$77,"",IF(L4261=LIST!$A$78,"",IF(L4261=LIST!$A$80,"",IF(L4261=LIST!$A$72,"",IF(L4261=LIST!$A$73,"",IF(L4261=LIST!$A$81,"",IF(L4261=LIST!$A$82,"",IF(L4261=LIST!$A$79,"",IF(K4261=LIST!$A$75,LIST!$A$75,ROUND(J4261*L4261,2)))))))))))))</f>
        <v/>
      </c>
      <c r="J4261" s="43">
        <f>IF(D4261="",0,IF(K4261=LIST!$A$75,0,IF(K4261=LIST!$A$76,0,IF(K4261=LIST!$A$77,0,IF(K4261=LIST!$A$78,0,(MIN(D4261,8)-K4261))))))</f>
        <v>0</v>
      </c>
      <c r="K4261" s="185" t="str">
        <f>IF(D4261="","",IF('CLAIM FORM'!$M$7="",0,IF(L4261=LIST!$A$78,0,IF('CLAIM FORM'!$M$7="R&amp;D",0,IF(E4261="",LIST!$A$75,IF(F4261=LIST!$F$30,0,IFERROR(((VLOOKUP(E4261,'TRAINING CODE'!B:D,3,FALSE)*MIN(D4261,8))),LIST!$A$76)))))))</f>
        <v/>
      </c>
      <c r="L4261" s="183" t="str">
        <f>IF(B4261="","",IF('CLAIM FORM'!$M$7="",LIST!$A$77,IFERROR(VLOOKUP(B4261,'PHR (Project Hourly Rate)'!B:G,6,FALSE),LIST!$A$78)))</f>
        <v/>
      </c>
    </row>
    <row r="4262" spans="1:12" ht="36" customHeight="1">
      <c r="A4262" s="184">
        <v>4260</v>
      </c>
      <c r="B4262" s="46"/>
      <c r="C4262" s="47"/>
      <c r="D4262" s="48"/>
      <c r="E4262" s="49"/>
      <c r="F4262" s="49"/>
      <c r="G4262" s="41" t="str">
        <f>IF(C4262="","",VLOOKUP(WEEKDAY(C4262),LIST!$A$15:$B$21,2,FALSE))</f>
        <v/>
      </c>
      <c r="H4262" s="42" t="str">
        <f>IF(B4262="","",IF(L4262=LIST!$A$80,LIST!$A$78,IF(L4262=LIST!$A$81,LIST!$A$78,IF(L4262=LIST!$A$82,LIST!$A$78,IF(IFERROR(VLOOKUP(B4262,'PHR (Project Hourly Rate)'!B:G,6,FALSE),LIST!$A$78)=0,LIST!$A$79,L4262)))))</f>
        <v/>
      </c>
      <c r="I4262" s="42" t="str">
        <f>IF(B4262="","",IF(L4262=LIST!$A$75,"",IF(K4262=LIST!$A$76,LIST!$A$76,IF(L4262=LIST!$A$77,"",IF(L4262=LIST!$A$78,"",IF(L4262=LIST!$A$80,"",IF(L4262=LIST!$A$72,"",IF(L4262=LIST!$A$73,"",IF(L4262=LIST!$A$81,"",IF(L4262=LIST!$A$82,"",IF(L4262=LIST!$A$79,"",IF(K4262=LIST!$A$75,LIST!$A$75,ROUND(J4262*L4262,2)))))))))))))</f>
        <v/>
      </c>
      <c r="J4262" s="43">
        <f>IF(D4262="",0,IF(K4262=LIST!$A$75,0,IF(K4262=LIST!$A$76,0,IF(K4262=LIST!$A$77,0,IF(K4262=LIST!$A$78,0,(MIN(D4262,8)-K4262))))))</f>
        <v>0</v>
      </c>
      <c r="K4262" s="185" t="str">
        <f>IF(D4262="","",IF('CLAIM FORM'!$M$7="",0,IF(L4262=LIST!$A$78,0,IF('CLAIM FORM'!$M$7="R&amp;D",0,IF(E4262="",LIST!$A$75,IF(F4262=LIST!$F$30,0,IFERROR(((VLOOKUP(E4262,'TRAINING CODE'!B:D,3,FALSE)*MIN(D4262,8))),LIST!$A$76)))))))</f>
        <v/>
      </c>
      <c r="L4262" s="183" t="str">
        <f>IF(B4262="","",IF('CLAIM FORM'!$M$7="",LIST!$A$77,IFERROR(VLOOKUP(B4262,'PHR (Project Hourly Rate)'!B:G,6,FALSE),LIST!$A$78)))</f>
        <v/>
      </c>
    </row>
    <row r="4263" spans="1:12" ht="36" customHeight="1">
      <c r="A4263" s="184">
        <v>4261</v>
      </c>
      <c r="B4263" s="46"/>
      <c r="C4263" s="47"/>
      <c r="D4263" s="48"/>
      <c r="E4263" s="49"/>
      <c r="F4263" s="49"/>
      <c r="G4263" s="41" t="str">
        <f>IF(C4263="","",VLOOKUP(WEEKDAY(C4263),LIST!$A$15:$B$21,2,FALSE))</f>
        <v/>
      </c>
      <c r="H4263" s="42" t="str">
        <f>IF(B4263="","",IF(L4263=LIST!$A$80,LIST!$A$78,IF(L4263=LIST!$A$81,LIST!$A$78,IF(L4263=LIST!$A$82,LIST!$A$78,IF(IFERROR(VLOOKUP(B4263,'PHR (Project Hourly Rate)'!B:G,6,FALSE),LIST!$A$78)=0,LIST!$A$79,L4263)))))</f>
        <v/>
      </c>
      <c r="I4263" s="42" t="str">
        <f>IF(B4263="","",IF(L4263=LIST!$A$75,"",IF(K4263=LIST!$A$76,LIST!$A$76,IF(L4263=LIST!$A$77,"",IF(L4263=LIST!$A$78,"",IF(L4263=LIST!$A$80,"",IF(L4263=LIST!$A$72,"",IF(L4263=LIST!$A$73,"",IF(L4263=LIST!$A$81,"",IF(L4263=LIST!$A$82,"",IF(L4263=LIST!$A$79,"",IF(K4263=LIST!$A$75,LIST!$A$75,ROUND(J4263*L4263,2)))))))))))))</f>
        <v/>
      </c>
      <c r="J4263" s="43">
        <f>IF(D4263="",0,IF(K4263=LIST!$A$75,0,IF(K4263=LIST!$A$76,0,IF(K4263=LIST!$A$77,0,IF(K4263=LIST!$A$78,0,(MIN(D4263,8)-K4263))))))</f>
        <v>0</v>
      </c>
      <c r="K4263" s="185" t="str">
        <f>IF(D4263="","",IF('CLAIM FORM'!$M$7="",0,IF(L4263=LIST!$A$78,0,IF('CLAIM FORM'!$M$7="R&amp;D",0,IF(E4263="",LIST!$A$75,IF(F4263=LIST!$F$30,0,IFERROR(((VLOOKUP(E4263,'TRAINING CODE'!B:D,3,FALSE)*MIN(D4263,8))),LIST!$A$76)))))))</f>
        <v/>
      </c>
      <c r="L4263" s="183" t="str">
        <f>IF(B4263="","",IF('CLAIM FORM'!$M$7="",LIST!$A$77,IFERROR(VLOOKUP(B4263,'PHR (Project Hourly Rate)'!B:G,6,FALSE),LIST!$A$78)))</f>
        <v/>
      </c>
    </row>
    <row r="4264" spans="1:12" ht="36" customHeight="1">
      <c r="A4264" s="184">
        <v>4262</v>
      </c>
      <c r="B4264" s="46"/>
      <c r="C4264" s="47"/>
      <c r="D4264" s="48"/>
      <c r="E4264" s="49"/>
      <c r="F4264" s="49"/>
      <c r="G4264" s="41" t="str">
        <f>IF(C4264="","",VLOOKUP(WEEKDAY(C4264),LIST!$A$15:$B$21,2,FALSE))</f>
        <v/>
      </c>
      <c r="H4264" s="42" t="str">
        <f>IF(B4264="","",IF(L4264=LIST!$A$80,LIST!$A$78,IF(L4264=LIST!$A$81,LIST!$A$78,IF(L4264=LIST!$A$82,LIST!$A$78,IF(IFERROR(VLOOKUP(B4264,'PHR (Project Hourly Rate)'!B:G,6,FALSE),LIST!$A$78)=0,LIST!$A$79,L4264)))))</f>
        <v/>
      </c>
      <c r="I4264" s="42" t="str">
        <f>IF(B4264="","",IF(L4264=LIST!$A$75,"",IF(K4264=LIST!$A$76,LIST!$A$76,IF(L4264=LIST!$A$77,"",IF(L4264=LIST!$A$78,"",IF(L4264=LIST!$A$80,"",IF(L4264=LIST!$A$72,"",IF(L4264=LIST!$A$73,"",IF(L4264=LIST!$A$81,"",IF(L4264=LIST!$A$82,"",IF(L4264=LIST!$A$79,"",IF(K4264=LIST!$A$75,LIST!$A$75,ROUND(J4264*L4264,2)))))))))))))</f>
        <v/>
      </c>
      <c r="J4264" s="43">
        <f>IF(D4264="",0,IF(K4264=LIST!$A$75,0,IF(K4264=LIST!$A$76,0,IF(K4264=LIST!$A$77,0,IF(K4264=LIST!$A$78,0,(MIN(D4264,8)-K4264))))))</f>
        <v>0</v>
      </c>
      <c r="K4264" s="185" t="str">
        <f>IF(D4264="","",IF('CLAIM FORM'!$M$7="",0,IF(L4264=LIST!$A$78,0,IF('CLAIM FORM'!$M$7="R&amp;D",0,IF(E4264="",LIST!$A$75,IF(F4264=LIST!$F$30,0,IFERROR(((VLOOKUP(E4264,'TRAINING CODE'!B:D,3,FALSE)*MIN(D4264,8))),LIST!$A$76)))))))</f>
        <v/>
      </c>
      <c r="L4264" s="183" t="str">
        <f>IF(B4264="","",IF('CLAIM FORM'!$M$7="",LIST!$A$77,IFERROR(VLOOKUP(B4264,'PHR (Project Hourly Rate)'!B:G,6,FALSE),LIST!$A$78)))</f>
        <v/>
      </c>
    </row>
    <row r="4265" spans="1:12" ht="36" customHeight="1">
      <c r="A4265" s="184">
        <v>4263</v>
      </c>
      <c r="B4265" s="46"/>
      <c r="C4265" s="47"/>
      <c r="D4265" s="48"/>
      <c r="E4265" s="49"/>
      <c r="F4265" s="49"/>
      <c r="G4265" s="41" t="str">
        <f>IF(C4265="","",VLOOKUP(WEEKDAY(C4265),LIST!$A$15:$B$21,2,FALSE))</f>
        <v/>
      </c>
      <c r="H4265" s="42" t="str">
        <f>IF(B4265="","",IF(L4265=LIST!$A$80,LIST!$A$78,IF(L4265=LIST!$A$81,LIST!$A$78,IF(L4265=LIST!$A$82,LIST!$A$78,IF(IFERROR(VLOOKUP(B4265,'PHR (Project Hourly Rate)'!B:G,6,FALSE),LIST!$A$78)=0,LIST!$A$79,L4265)))))</f>
        <v/>
      </c>
      <c r="I4265" s="42" t="str">
        <f>IF(B4265="","",IF(L4265=LIST!$A$75,"",IF(K4265=LIST!$A$76,LIST!$A$76,IF(L4265=LIST!$A$77,"",IF(L4265=LIST!$A$78,"",IF(L4265=LIST!$A$80,"",IF(L4265=LIST!$A$72,"",IF(L4265=LIST!$A$73,"",IF(L4265=LIST!$A$81,"",IF(L4265=LIST!$A$82,"",IF(L4265=LIST!$A$79,"",IF(K4265=LIST!$A$75,LIST!$A$75,ROUND(J4265*L4265,2)))))))))))))</f>
        <v/>
      </c>
      <c r="J4265" s="43">
        <f>IF(D4265="",0,IF(K4265=LIST!$A$75,0,IF(K4265=LIST!$A$76,0,IF(K4265=LIST!$A$77,0,IF(K4265=LIST!$A$78,0,(MIN(D4265,8)-K4265))))))</f>
        <v>0</v>
      </c>
      <c r="K4265" s="185" t="str">
        <f>IF(D4265="","",IF('CLAIM FORM'!$M$7="",0,IF(L4265=LIST!$A$78,0,IF('CLAIM FORM'!$M$7="R&amp;D",0,IF(E4265="",LIST!$A$75,IF(F4265=LIST!$F$30,0,IFERROR(((VLOOKUP(E4265,'TRAINING CODE'!B:D,3,FALSE)*MIN(D4265,8))),LIST!$A$76)))))))</f>
        <v/>
      </c>
      <c r="L4265" s="183" t="str">
        <f>IF(B4265="","",IF('CLAIM FORM'!$M$7="",LIST!$A$77,IFERROR(VLOOKUP(B4265,'PHR (Project Hourly Rate)'!B:G,6,FALSE),LIST!$A$78)))</f>
        <v/>
      </c>
    </row>
    <row r="4266" spans="1:12" ht="36" customHeight="1">
      <c r="A4266" s="184">
        <v>4264</v>
      </c>
      <c r="B4266" s="46"/>
      <c r="C4266" s="47"/>
      <c r="D4266" s="48"/>
      <c r="E4266" s="49"/>
      <c r="F4266" s="49"/>
      <c r="G4266" s="41" t="str">
        <f>IF(C4266="","",VLOOKUP(WEEKDAY(C4266),LIST!$A$15:$B$21,2,FALSE))</f>
        <v/>
      </c>
      <c r="H4266" s="42" t="str">
        <f>IF(B4266="","",IF(L4266=LIST!$A$80,LIST!$A$78,IF(L4266=LIST!$A$81,LIST!$A$78,IF(L4266=LIST!$A$82,LIST!$A$78,IF(IFERROR(VLOOKUP(B4266,'PHR (Project Hourly Rate)'!B:G,6,FALSE),LIST!$A$78)=0,LIST!$A$79,L4266)))))</f>
        <v/>
      </c>
      <c r="I4266" s="42" t="str">
        <f>IF(B4266="","",IF(L4266=LIST!$A$75,"",IF(K4266=LIST!$A$76,LIST!$A$76,IF(L4266=LIST!$A$77,"",IF(L4266=LIST!$A$78,"",IF(L4266=LIST!$A$80,"",IF(L4266=LIST!$A$72,"",IF(L4266=LIST!$A$73,"",IF(L4266=LIST!$A$81,"",IF(L4266=LIST!$A$82,"",IF(L4266=LIST!$A$79,"",IF(K4266=LIST!$A$75,LIST!$A$75,ROUND(J4266*L4266,2)))))))))))))</f>
        <v/>
      </c>
      <c r="J4266" s="43">
        <f>IF(D4266="",0,IF(K4266=LIST!$A$75,0,IF(K4266=LIST!$A$76,0,IF(K4266=LIST!$A$77,0,IF(K4266=LIST!$A$78,0,(MIN(D4266,8)-K4266))))))</f>
        <v>0</v>
      </c>
      <c r="K4266" s="185" t="str">
        <f>IF(D4266="","",IF('CLAIM FORM'!$M$7="",0,IF(L4266=LIST!$A$78,0,IF('CLAIM FORM'!$M$7="R&amp;D",0,IF(E4266="",LIST!$A$75,IF(F4266=LIST!$F$30,0,IFERROR(((VLOOKUP(E4266,'TRAINING CODE'!B:D,3,FALSE)*MIN(D4266,8))),LIST!$A$76)))))))</f>
        <v/>
      </c>
      <c r="L4266" s="183" t="str">
        <f>IF(B4266="","",IF('CLAIM FORM'!$M$7="",LIST!$A$77,IFERROR(VLOOKUP(B4266,'PHR (Project Hourly Rate)'!B:G,6,FALSE),LIST!$A$78)))</f>
        <v/>
      </c>
    </row>
    <row r="4267" spans="1:12" ht="36" customHeight="1">
      <c r="A4267" s="184">
        <v>4265</v>
      </c>
      <c r="B4267" s="46"/>
      <c r="C4267" s="47"/>
      <c r="D4267" s="48"/>
      <c r="E4267" s="49"/>
      <c r="F4267" s="49"/>
      <c r="G4267" s="41" t="str">
        <f>IF(C4267="","",VLOOKUP(WEEKDAY(C4267),LIST!$A$15:$B$21,2,FALSE))</f>
        <v/>
      </c>
      <c r="H4267" s="42" t="str">
        <f>IF(B4267="","",IF(L4267=LIST!$A$80,LIST!$A$78,IF(L4267=LIST!$A$81,LIST!$A$78,IF(L4267=LIST!$A$82,LIST!$A$78,IF(IFERROR(VLOOKUP(B4267,'PHR (Project Hourly Rate)'!B:G,6,FALSE),LIST!$A$78)=0,LIST!$A$79,L4267)))))</f>
        <v/>
      </c>
      <c r="I4267" s="42" t="str">
        <f>IF(B4267="","",IF(L4267=LIST!$A$75,"",IF(K4267=LIST!$A$76,LIST!$A$76,IF(L4267=LIST!$A$77,"",IF(L4267=LIST!$A$78,"",IF(L4267=LIST!$A$80,"",IF(L4267=LIST!$A$72,"",IF(L4267=LIST!$A$73,"",IF(L4267=LIST!$A$81,"",IF(L4267=LIST!$A$82,"",IF(L4267=LIST!$A$79,"",IF(K4267=LIST!$A$75,LIST!$A$75,ROUND(J4267*L4267,2)))))))))))))</f>
        <v/>
      </c>
      <c r="J4267" s="43">
        <f>IF(D4267="",0,IF(K4267=LIST!$A$75,0,IF(K4267=LIST!$A$76,0,IF(K4267=LIST!$A$77,0,IF(K4267=LIST!$A$78,0,(MIN(D4267,8)-K4267))))))</f>
        <v>0</v>
      </c>
      <c r="K4267" s="185" t="str">
        <f>IF(D4267="","",IF('CLAIM FORM'!$M$7="",0,IF(L4267=LIST!$A$78,0,IF('CLAIM FORM'!$M$7="R&amp;D",0,IF(E4267="",LIST!$A$75,IF(F4267=LIST!$F$30,0,IFERROR(((VLOOKUP(E4267,'TRAINING CODE'!B:D,3,FALSE)*MIN(D4267,8))),LIST!$A$76)))))))</f>
        <v/>
      </c>
      <c r="L4267" s="183" t="str">
        <f>IF(B4267="","",IF('CLAIM FORM'!$M$7="",LIST!$A$77,IFERROR(VLOOKUP(B4267,'PHR (Project Hourly Rate)'!B:G,6,FALSE),LIST!$A$78)))</f>
        <v/>
      </c>
    </row>
    <row r="4268" spans="1:12" ht="36" customHeight="1">
      <c r="A4268" s="184">
        <v>4266</v>
      </c>
      <c r="B4268" s="46"/>
      <c r="C4268" s="47"/>
      <c r="D4268" s="48"/>
      <c r="E4268" s="49"/>
      <c r="F4268" s="49"/>
      <c r="G4268" s="41" t="str">
        <f>IF(C4268="","",VLOOKUP(WEEKDAY(C4268),LIST!$A$15:$B$21,2,FALSE))</f>
        <v/>
      </c>
      <c r="H4268" s="42" t="str">
        <f>IF(B4268="","",IF(L4268=LIST!$A$80,LIST!$A$78,IF(L4268=LIST!$A$81,LIST!$A$78,IF(L4268=LIST!$A$82,LIST!$A$78,IF(IFERROR(VLOOKUP(B4268,'PHR (Project Hourly Rate)'!B:G,6,FALSE),LIST!$A$78)=0,LIST!$A$79,L4268)))))</f>
        <v/>
      </c>
      <c r="I4268" s="42" t="str">
        <f>IF(B4268="","",IF(L4268=LIST!$A$75,"",IF(K4268=LIST!$A$76,LIST!$A$76,IF(L4268=LIST!$A$77,"",IF(L4268=LIST!$A$78,"",IF(L4268=LIST!$A$80,"",IF(L4268=LIST!$A$72,"",IF(L4268=LIST!$A$73,"",IF(L4268=LIST!$A$81,"",IF(L4268=LIST!$A$82,"",IF(L4268=LIST!$A$79,"",IF(K4268=LIST!$A$75,LIST!$A$75,ROUND(J4268*L4268,2)))))))))))))</f>
        <v/>
      </c>
      <c r="J4268" s="43">
        <f>IF(D4268="",0,IF(K4268=LIST!$A$75,0,IF(K4268=LIST!$A$76,0,IF(K4268=LIST!$A$77,0,IF(K4268=LIST!$A$78,0,(MIN(D4268,8)-K4268))))))</f>
        <v>0</v>
      </c>
      <c r="K4268" s="185" t="str">
        <f>IF(D4268="","",IF('CLAIM FORM'!$M$7="",0,IF(L4268=LIST!$A$78,0,IF('CLAIM FORM'!$M$7="R&amp;D",0,IF(E4268="",LIST!$A$75,IF(F4268=LIST!$F$30,0,IFERROR(((VLOOKUP(E4268,'TRAINING CODE'!B:D,3,FALSE)*MIN(D4268,8))),LIST!$A$76)))))))</f>
        <v/>
      </c>
      <c r="L4268" s="183" t="str">
        <f>IF(B4268="","",IF('CLAIM FORM'!$M$7="",LIST!$A$77,IFERROR(VLOOKUP(B4268,'PHR (Project Hourly Rate)'!B:G,6,FALSE),LIST!$A$78)))</f>
        <v/>
      </c>
    </row>
    <row r="4269" spans="1:12" ht="36" customHeight="1">
      <c r="A4269" s="184">
        <v>4267</v>
      </c>
      <c r="B4269" s="46"/>
      <c r="C4269" s="47"/>
      <c r="D4269" s="48"/>
      <c r="E4269" s="49"/>
      <c r="F4269" s="49"/>
      <c r="G4269" s="41" t="str">
        <f>IF(C4269="","",VLOOKUP(WEEKDAY(C4269),LIST!$A$15:$B$21,2,FALSE))</f>
        <v/>
      </c>
      <c r="H4269" s="42" t="str">
        <f>IF(B4269="","",IF(L4269=LIST!$A$80,LIST!$A$78,IF(L4269=LIST!$A$81,LIST!$A$78,IF(L4269=LIST!$A$82,LIST!$A$78,IF(IFERROR(VLOOKUP(B4269,'PHR (Project Hourly Rate)'!B:G,6,FALSE),LIST!$A$78)=0,LIST!$A$79,L4269)))))</f>
        <v/>
      </c>
      <c r="I4269" s="42" t="str">
        <f>IF(B4269="","",IF(L4269=LIST!$A$75,"",IF(K4269=LIST!$A$76,LIST!$A$76,IF(L4269=LIST!$A$77,"",IF(L4269=LIST!$A$78,"",IF(L4269=LIST!$A$80,"",IF(L4269=LIST!$A$72,"",IF(L4269=LIST!$A$73,"",IF(L4269=LIST!$A$81,"",IF(L4269=LIST!$A$82,"",IF(L4269=LIST!$A$79,"",IF(K4269=LIST!$A$75,LIST!$A$75,ROUND(J4269*L4269,2)))))))))))))</f>
        <v/>
      </c>
      <c r="J4269" s="43">
        <f>IF(D4269="",0,IF(K4269=LIST!$A$75,0,IF(K4269=LIST!$A$76,0,IF(K4269=LIST!$A$77,0,IF(K4269=LIST!$A$78,0,(MIN(D4269,8)-K4269))))))</f>
        <v>0</v>
      </c>
      <c r="K4269" s="185" t="str">
        <f>IF(D4269="","",IF('CLAIM FORM'!$M$7="",0,IF(L4269=LIST!$A$78,0,IF('CLAIM FORM'!$M$7="R&amp;D",0,IF(E4269="",LIST!$A$75,IF(F4269=LIST!$F$30,0,IFERROR(((VLOOKUP(E4269,'TRAINING CODE'!B:D,3,FALSE)*MIN(D4269,8))),LIST!$A$76)))))))</f>
        <v/>
      </c>
      <c r="L4269" s="183" t="str">
        <f>IF(B4269="","",IF('CLAIM FORM'!$M$7="",LIST!$A$77,IFERROR(VLOOKUP(B4269,'PHR (Project Hourly Rate)'!B:G,6,FALSE),LIST!$A$78)))</f>
        <v/>
      </c>
    </row>
    <row r="4270" spans="1:12" ht="36" customHeight="1">
      <c r="A4270" s="184">
        <v>4268</v>
      </c>
      <c r="B4270" s="46"/>
      <c r="C4270" s="47"/>
      <c r="D4270" s="48"/>
      <c r="E4270" s="49"/>
      <c r="F4270" s="49"/>
      <c r="G4270" s="41" t="str">
        <f>IF(C4270="","",VLOOKUP(WEEKDAY(C4270),LIST!$A$15:$B$21,2,FALSE))</f>
        <v/>
      </c>
      <c r="H4270" s="42" t="str">
        <f>IF(B4270="","",IF(L4270=LIST!$A$80,LIST!$A$78,IF(L4270=LIST!$A$81,LIST!$A$78,IF(L4270=LIST!$A$82,LIST!$A$78,IF(IFERROR(VLOOKUP(B4270,'PHR (Project Hourly Rate)'!B:G,6,FALSE),LIST!$A$78)=0,LIST!$A$79,L4270)))))</f>
        <v/>
      </c>
      <c r="I4270" s="42" t="str">
        <f>IF(B4270="","",IF(L4270=LIST!$A$75,"",IF(K4270=LIST!$A$76,LIST!$A$76,IF(L4270=LIST!$A$77,"",IF(L4270=LIST!$A$78,"",IF(L4270=LIST!$A$80,"",IF(L4270=LIST!$A$72,"",IF(L4270=LIST!$A$73,"",IF(L4270=LIST!$A$81,"",IF(L4270=LIST!$A$82,"",IF(L4270=LIST!$A$79,"",IF(K4270=LIST!$A$75,LIST!$A$75,ROUND(J4270*L4270,2)))))))))))))</f>
        <v/>
      </c>
      <c r="J4270" s="43">
        <f>IF(D4270="",0,IF(K4270=LIST!$A$75,0,IF(K4270=LIST!$A$76,0,IF(K4270=LIST!$A$77,0,IF(K4270=LIST!$A$78,0,(MIN(D4270,8)-K4270))))))</f>
        <v>0</v>
      </c>
      <c r="K4270" s="185" t="str">
        <f>IF(D4270="","",IF('CLAIM FORM'!$M$7="",0,IF(L4270=LIST!$A$78,0,IF('CLAIM FORM'!$M$7="R&amp;D",0,IF(E4270="",LIST!$A$75,IF(F4270=LIST!$F$30,0,IFERROR(((VLOOKUP(E4270,'TRAINING CODE'!B:D,3,FALSE)*MIN(D4270,8))),LIST!$A$76)))))))</f>
        <v/>
      </c>
      <c r="L4270" s="183" t="str">
        <f>IF(B4270="","",IF('CLAIM FORM'!$M$7="",LIST!$A$77,IFERROR(VLOOKUP(B4270,'PHR (Project Hourly Rate)'!B:G,6,FALSE),LIST!$A$78)))</f>
        <v/>
      </c>
    </row>
    <row r="4271" spans="1:12" ht="36" customHeight="1">
      <c r="A4271" s="184">
        <v>4269</v>
      </c>
      <c r="B4271" s="46"/>
      <c r="C4271" s="47"/>
      <c r="D4271" s="48"/>
      <c r="E4271" s="49"/>
      <c r="F4271" s="49"/>
      <c r="G4271" s="41" t="str">
        <f>IF(C4271="","",VLOOKUP(WEEKDAY(C4271),LIST!$A$15:$B$21,2,FALSE))</f>
        <v/>
      </c>
      <c r="H4271" s="42" t="str">
        <f>IF(B4271="","",IF(L4271=LIST!$A$80,LIST!$A$78,IF(L4271=LIST!$A$81,LIST!$A$78,IF(L4271=LIST!$A$82,LIST!$A$78,IF(IFERROR(VLOOKUP(B4271,'PHR (Project Hourly Rate)'!B:G,6,FALSE),LIST!$A$78)=0,LIST!$A$79,L4271)))))</f>
        <v/>
      </c>
      <c r="I4271" s="42" t="str">
        <f>IF(B4271="","",IF(L4271=LIST!$A$75,"",IF(K4271=LIST!$A$76,LIST!$A$76,IF(L4271=LIST!$A$77,"",IF(L4271=LIST!$A$78,"",IF(L4271=LIST!$A$80,"",IF(L4271=LIST!$A$72,"",IF(L4271=LIST!$A$73,"",IF(L4271=LIST!$A$81,"",IF(L4271=LIST!$A$82,"",IF(L4271=LIST!$A$79,"",IF(K4271=LIST!$A$75,LIST!$A$75,ROUND(J4271*L4271,2)))))))))))))</f>
        <v/>
      </c>
      <c r="J4271" s="43">
        <f>IF(D4271="",0,IF(K4271=LIST!$A$75,0,IF(K4271=LIST!$A$76,0,IF(K4271=LIST!$A$77,0,IF(K4271=LIST!$A$78,0,(MIN(D4271,8)-K4271))))))</f>
        <v>0</v>
      </c>
      <c r="K4271" s="185" t="str">
        <f>IF(D4271="","",IF('CLAIM FORM'!$M$7="",0,IF(L4271=LIST!$A$78,0,IF('CLAIM FORM'!$M$7="R&amp;D",0,IF(E4271="",LIST!$A$75,IF(F4271=LIST!$F$30,0,IFERROR(((VLOOKUP(E4271,'TRAINING CODE'!B:D,3,FALSE)*MIN(D4271,8))),LIST!$A$76)))))))</f>
        <v/>
      </c>
      <c r="L4271" s="183" t="str">
        <f>IF(B4271="","",IF('CLAIM FORM'!$M$7="",LIST!$A$77,IFERROR(VLOOKUP(B4271,'PHR (Project Hourly Rate)'!B:G,6,FALSE),LIST!$A$78)))</f>
        <v/>
      </c>
    </row>
    <row r="4272" spans="1:12" ht="36" customHeight="1">
      <c r="A4272" s="184">
        <v>4270</v>
      </c>
      <c r="B4272" s="46"/>
      <c r="C4272" s="47"/>
      <c r="D4272" s="48"/>
      <c r="E4272" s="49"/>
      <c r="F4272" s="49"/>
      <c r="G4272" s="41" t="str">
        <f>IF(C4272="","",VLOOKUP(WEEKDAY(C4272),LIST!$A$15:$B$21,2,FALSE))</f>
        <v/>
      </c>
      <c r="H4272" s="42" t="str">
        <f>IF(B4272="","",IF(L4272=LIST!$A$80,LIST!$A$78,IF(L4272=LIST!$A$81,LIST!$A$78,IF(L4272=LIST!$A$82,LIST!$A$78,IF(IFERROR(VLOOKUP(B4272,'PHR (Project Hourly Rate)'!B:G,6,FALSE),LIST!$A$78)=0,LIST!$A$79,L4272)))))</f>
        <v/>
      </c>
      <c r="I4272" s="42" t="str">
        <f>IF(B4272="","",IF(L4272=LIST!$A$75,"",IF(K4272=LIST!$A$76,LIST!$A$76,IF(L4272=LIST!$A$77,"",IF(L4272=LIST!$A$78,"",IF(L4272=LIST!$A$80,"",IF(L4272=LIST!$A$72,"",IF(L4272=LIST!$A$73,"",IF(L4272=LIST!$A$81,"",IF(L4272=LIST!$A$82,"",IF(L4272=LIST!$A$79,"",IF(K4272=LIST!$A$75,LIST!$A$75,ROUND(J4272*L4272,2)))))))))))))</f>
        <v/>
      </c>
      <c r="J4272" s="43">
        <f>IF(D4272="",0,IF(K4272=LIST!$A$75,0,IF(K4272=LIST!$A$76,0,IF(K4272=LIST!$A$77,0,IF(K4272=LIST!$A$78,0,(MIN(D4272,8)-K4272))))))</f>
        <v>0</v>
      </c>
      <c r="K4272" s="185" t="str">
        <f>IF(D4272="","",IF('CLAIM FORM'!$M$7="",0,IF(L4272=LIST!$A$78,0,IF('CLAIM FORM'!$M$7="R&amp;D",0,IF(E4272="",LIST!$A$75,IF(F4272=LIST!$F$30,0,IFERROR(((VLOOKUP(E4272,'TRAINING CODE'!B:D,3,FALSE)*MIN(D4272,8))),LIST!$A$76)))))))</f>
        <v/>
      </c>
      <c r="L4272" s="183" t="str">
        <f>IF(B4272="","",IF('CLAIM FORM'!$M$7="",LIST!$A$77,IFERROR(VLOOKUP(B4272,'PHR (Project Hourly Rate)'!B:G,6,FALSE),LIST!$A$78)))</f>
        <v/>
      </c>
    </row>
    <row r="4273" spans="1:12" ht="36" customHeight="1">
      <c r="A4273" s="184">
        <v>4271</v>
      </c>
      <c r="B4273" s="46"/>
      <c r="C4273" s="47"/>
      <c r="D4273" s="48"/>
      <c r="E4273" s="49"/>
      <c r="F4273" s="49"/>
      <c r="G4273" s="41" t="str">
        <f>IF(C4273="","",VLOOKUP(WEEKDAY(C4273),LIST!$A$15:$B$21,2,FALSE))</f>
        <v/>
      </c>
      <c r="H4273" s="42" t="str">
        <f>IF(B4273="","",IF(L4273=LIST!$A$80,LIST!$A$78,IF(L4273=LIST!$A$81,LIST!$A$78,IF(L4273=LIST!$A$82,LIST!$A$78,IF(IFERROR(VLOOKUP(B4273,'PHR (Project Hourly Rate)'!B:G,6,FALSE),LIST!$A$78)=0,LIST!$A$79,L4273)))))</f>
        <v/>
      </c>
      <c r="I4273" s="42" t="str">
        <f>IF(B4273="","",IF(L4273=LIST!$A$75,"",IF(K4273=LIST!$A$76,LIST!$A$76,IF(L4273=LIST!$A$77,"",IF(L4273=LIST!$A$78,"",IF(L4273=LIST!$A$80,"",IF(L4273=LIST!$A$72,"",IF(L4273=LIST!$A$73,"",IF(L4273=LIST!$A$81,"",IF(L4273=LIST!$A$82,"",IF(L4273=LIST!$A$79,"",IF(K4273=LIST!$A$75,LIST!$A$75,ROUND(J4273*L4273,2)))))))))))))</f>
        <v/>
      </c>
      <c r="J4273" s="43">
        <f>IF(D4273="",0,IF(K4273=LIST!$A$75,0,IF(K4273=LIST!$A$76,0,IF(K4273=LIST!$A$77,0,IF(K4273=LIST!$A$78,0,(MIN(D4273,8)-K4273))))))</f>
        <v>0</v>
      </c>
      <c r="K4273" s="185" t="str">
        <f>IF(D4273="","",IF('CLAIM FORM'!$M$7="",0,IF(L4273=LIST!$A$78,0,IF('CLAIM FORM'!$M$7="R&amp;D",0,IF(E4273="",LIST!$A$75,IF(F4273=LIST!$F$30,0,IFERROR(((VLOOKUP(E4273,'TRAINING CODE'!B:D,3,FALSE)*MIN(D4273,8))),LIST!$A$76)))))))</f>
        <v/>
      </c>
      <c r="L4273" s="183" t="str">
        <f>IF(B4273="","",IF('CLAIM FORM'!$M$7="",LIST!$A$77,IFERROR(VLOOKUP(B4273,'PHR (Project Hourly Rate)'!B:G,6,FALSE),LIST!$A$78)))</f>
        <v/>
      </c>
    </row>
    <row r="4274" spans="1:12" ht="36" customHeight="1">
      <c r="A4274" s="184">
        <v>4272</v>
      </c>
      <c r="B4274" s="46"/>
      <c r="C4274" s="47"/>
      <c r="D4274" s="48"/>
      <c r="E4274" s="49"/>
      <c r="F4274" s="49"/>
      <c r="G4274" s="41" t="str">
        <f>IF(C4274="","",VLOOKUP(WEEKDAY(C4274),LIST!$A$15:$B$21,2,FALSE))</f>
        <v/>
      </c>
      <c r="H4274" s="42" t="str">
        <f>IF(B4274="","",IF(L4274=LIST!$A$80,LIST!$A$78,IF(L4274=LIST!$A$81,LIST!$A$78,IF(L4274=LIST!$A$82,LIST!$A$78,IF(IFERROR(VLOOKUP(B4274,'PHR (Project Hourly Rate)'!B:G,6,FALSE),LIST!$A$78)=0,LIST!$A$79,L4274)))))</f>
        <v/>
      </c>
      <c r="I4274" s="42" t="str">
        <f>IF(B4274="","",IF(L4274=LIST!$A$75,"",IF(K4274=LIST!$A$76,LIST!$A$76,IF(L4274=LIST!$A$77,"",IF(L4274=LIST!$A$78,"",IF(L4274=LIST!$A$80,"",IF(L4274=LIST!$A$72,"",IF(L4274=LIST!$A$73,"",IF(L4274=LIST!$A$81,"",IF(L4274=LIST!$A$82,"",IF(L4274=LIST!$A$79,"",IF(K4274=LIST!$A$75,LIST!$A$75,ROUND(J4274*L4274,2)))))))))))))</f>
        <v/>
      </c>
      <c r="J4274" s="43">
        <f>IF(D4274="",0,IF(K4274=LIST!$A$75,0,IF(K4274=LIST!$A$76,0,IF(K4274=LIST!$A$77,0,IF(K4274=LIST!$A$78,0,(MIN(D4274,8)-K4274))))))</f>
        <v>0</v>
      </c>
      <c r="K4274" s="185" t="str">
        <f>IF(D4274="","",IF('CLAIM FORM'!$M$7="",0,IF(L4274=LIST!$A$78,0,IF('CLAIM FORM'!$M$7="R&amp;D",0,IF(E4274="",LIST!$A$75,IF(F4274=LIST!$F$30,0,IFERROR(((VLOOKUP(E4274,'TRAINING CODE'!B:D,3,FALSE)*MIN(D4274,8))),LIST!$A$76)))))))</f>
        <v/>
      </c>
      <c r="L4274" s="183" t="str">
        <f>IF(B4274="","",IF('CLAIM FORM'!$M$7="",LIST!$A$77,IFERROR(VLOOKUP(B4274,'PHR (Project Hourly Rate)'!B:G,6,FALSE),LIST!$A$78)))</f>
        <v/>
      </c>
    </row>
    <row r="4275" spans="1:12" ht="36" customHeight="1">
      <c r="A4275" s="184">
        <v>4273</v>
      </c>
      <c r="B4275" s="46"/>
      <c r="C4275" s="47"/>
      <c r="D4275" s="48"/>
      <c r="E4275" s="49"/>
      <c r="F4275" s="49"/>
      <c r="G4275" s="41" t="str">
        <f>IF(C4275="","",VLOOKUP(WEEKDAY(C4275),LIST!$A$15:$B$21,2,FALSE))</f>
        <v/>
      </c>
      <c r="H4275" s="42" t="str">
        <f>IF(B4275="","",IF(L4275=LIST!$A$80,LIST!$A$78,IF(L4275=LIST!$A$81,LIST!$A$78,IF(L4275=LIST!$A$82,LIST!$A$78,IF(IFERROR(VLOOKUP(B4275,'PHR (Project Hourly Rate)'!B:G,6,FALSE),LIST!$A$78)=0,LIST!$A$79,L4275)))))</f>
        <v/>
      </c>
      <c r="I4275" s="42" t="str">
        <f>IF(B4275="","",IF(L4275=LIST!$A$75,"",IF(K4275=LIST!$A$76,LIST!$A$76,IF(L4275=LIST!$A$77,"",IF(L4275=LIST!$A$78,"",IF(L4275=LIST!$A$80,"",IF(L4275=LIST!$A$72,"",IF(L4275=LIST!$A$73,"",IF(L4275=LIST!$A$81,"",IF(L4275=LIST!$A$82,"",IF(L4275=LIST!$A$79,"",IF(K4275=LIST!$A$75,LIST!$A$75,ROUND(J4275*L4275,2)))))))))))))</f>
        <v/>
      </c>
      <c r="J4275" s="43">
        <f>IF(D4275="",0,IF(K4275=LIST!$A$75,0,IF(K4275=LIST!$A$76,0,IF(K4275=LIST!$A$77,0,IF(K4275=LIST!$A$78,0,(MIN(D4275,8)-K4275))))))</f>
        <v>0</v>
      </c>
      <c r="K4275" s="185" t="str">
        <f>IF(D4275="","",IF('CLAIM FORM'!$M$7="",0,IF(L4275=LIST!$A$78,0,IF('CLAIM FORM'!$M$7="R&amp;D",0,IF(E4275="",LIST!$A$75,IF(F4275=LIST!$F$30,0,IFERROR(((VLOOKUP(E4275,'TRAINING CODE'!B:D,3,FALSE)*MIN(D4275,8))),LIST!$A$76)))))))</f>
        <v/>
      </c>
      <c r="L4275" s="183" t="str">
        <f>IF(B4275="","",IF('CLAIM FORM'!$M$7="",LIST!$A$77,IFERROR(VLOOKUP(B4275,'PHR (Project Hourly Rate)'!B:G,6,FALSE),LIST!$A$78)))</f>
        <v/>
      </c>
    </row>
    <row r="4276" spans="1:12" ht="36" customHeight="1">
      <c r="A4276" s="184">
        <v>4274</v>
      </c>
      <c r="B4276" s="46"/>
      <c r="C4276" s="47"/>
      <c r="D4276" s="48"/>
      <c r="E4276" s="49"/>
      <c r="F4276" s="49"/>
      <c r="G4276" s="41" t="str">
        <f>IF(C4276="","",VLOOKUP(WEEKDAY(C4276),LIST!$A$15:$B$21,2,FALSE))</f>
        <v/>
      </c>
      <c r="H4276" s="42" t="str">
        <f>IF(B4276="","",IF(L4276=LIST!$A$80,LIST!$A$78,IF(L4276=LIST!$A$81,LIST!$A$78,IF(L4276=LIST!$A$82,LIST!$A$78,IF(IFERROR(VLOOKUP(B4276,'PHR (Project Hourly Rate)'!B:G,6,FALSE),LIST!$A$78)=0,LIST!$A$79,L4276)))))</f>
        <v/>
      </c>
      <c r="I4276" s="42" t="str">
        <f>IF(B4276="","",IF(L4276=LIST!$A$75,"",IF(K4276=LIST!$A$76,LIST!$A$76,IF(L4276=LIST!$A$77,"",IF(L4276=LIST!$A$78,"",IF(L4276=LIST!$A$80,"",IF(L4276=LIST!$A$72,"",IF(L4276=LIST!$A$73,"",IF(L4276=LIST!$A$81,"",IF(L4276=LIST!$A$82,"",IF(L4276=LIST!$A$79,"",IF(K4276=LIST!$A$75,LIST!$A$75,ROUND(J4276*L4276,2)))))))))))))</f>
        <v/>
      </c>
      <c r="J4276" s="43">
        <f>IF(D4276="",0,IF(K4276=LIST!$A$75,0,IF(K4276=LIST!$A$76,0,IF(K4276=LIST!$A$77,0,IF(K4276=LIST!$A$78,0,(MIN(D4276,8)-K4276))))))</f>
        <v>0</v>
      </c>
      <c r="K4276" s="185" t="str">
        <f>IF(D4276="","",IF('CLAIM FORM'!$M$7="",0,IF(L4276=LIST!$A$78,0,IF('CLAIM FORM'!$M$7="R&amp;D",0,IF(E4276="",LIST!$A$75,IF(F4276=LIST!$F$30,0,IFERROR(((VLOOKUP(E4276,'TRAINING CODE'!B:D,3,FALSE)*MIN(D4276,8))),LIST!$A$76)))))))</f>
        <v/>
      </c>
      <c r="L4276" s="183" t="str">
        <f>IF(B4276="","",IF('CLAIM FORM'!$M$7="",LIST!$A$77,IFERROR(VLOOKUP(B4276,'PHR (Project Hourly Rate)'!B:G,6,FALSE),LIST!$A$78)))</f>
        <v/>
      </c>
    </row>
    <row r="4277" spans="1:12" ht="36" customHeight="1">
      <c r="A4277" s="184">
        <v>4275</v>
      </c>
      <c r="B4277" s="46"/>
      <c r="C4277" s="47"/>
      <c r="D4277" s="48"/>
      <c r="E4277" s="49"/>
      <c r="F4277" s="49"/>
      <c r="G4277" s="41" t="str">
        <f>IF(C4277="","",VLOOKUP(WEEKDAY(C4277),LIST!$A$15:$B$21,2,FALSE))</f>
        <v/>
      </c>
      <c r="H4277" s="42" t="str">
        <f>IF(B4277="","",IF(L4277=LIST!$A$80,LIST!$A$78,IF(L4277=LIST!$A$81,LIST!$A$78,IF(L4277=LIST!$A$82,LIST!$A$78,IF(IFERROR(VLOOKUP(B4277,'PHR (Project Hourly Rate)'!B:G,6,FALSE),LIST!$A$78)=0,LIST!$A$79,L4277)))))</f>
        <v/>
      </c>
      <c r="I4277" s="42" t="str">
        <f>IF(B4277="","",IF(L4277=LIST!$A$75,"",IF(K4277=LIST!$A$76,LIST!$A$76,IF(L4277=LIST!$A$77,"",IF(L4277=LIST!$A$78,"",IF(L4277=LIST!$A$80,"",IF(L4277=LIST!$A$72,"",IF(L4277=LIST!$A$73,"",IF(L4277=LIST!$A$81,"",IF(L4277=LIST!$A$82,"",IF(L4277=LIST!$A$79,"",IF(K4277=LIST!$A$75,LIST!$A$75,ROUND(J4277*L4277,2)))))))))))))</f>
        <v/>
      </c>
      <c r="J4277" s="43">
        <f>IF(D4277="",0,IF(K4277=LIST!$A$75,0,IF(K4277=LIST!$A$76,0,IF(K4277=LIST!$A$77,0,IF(K4277=LIST!$A$78,0,(MIN(D4277,8)-K4277))))))</f>
        <v>0</v>
      </c>
      <c r="K4277" s="185" t="str">
        <f>IF(D4277="","",IF('CLAIM FORM'!$M$7="",0,IF(L4277=LIST!$A$78,0,IF('CLAIM FORM'!$M$7="R&amp;D",0,IF(E4277="",LIST!$A$75,IF(F4277=LIST!$F$30,0,IFERROR(((VLOOKUP(E4277,'TRAINING CODE'!B:D,3,FALSE)*MIN(D4277,8))),LIST!$A$76)))))))</f>
        <v/>
      </c>
      <c r="L4277" s="183" t="str">
        <f>IF(B4277="","",IF('CLAIM FORM'!$M$7="",LIST!$A$77,IFERROR(VLOOKUP(B4277,'PHR (Project Hourly Rate)'!B:G,6,FALSE),LIST!$A$78)))</f>
        <v/>
      </c>
    </row>
    <row r="4278" spans="1:12" ht="36" customHeight="1">
      <c r="A4278" s="184">
        <v>4276</v>
      </c>
      <c r="B4278" s="46"/>
      <c r="C4278" s="47"/>
      <c r="D4278" s="48"/>
      <c r="E4278" s="49"/>
      <c r="F4278" s="49"/>
      <c r="G4278" s="41" t="str">
        <f>IF(C4278="","",VLOOKUP(WEEKDAY(C4278),LIST!$A$15:$B$21,2,FALSE))</f>
        <v/>
      </c>
      <c r="H4278" s="42" t="str">
        <f>IF(B4278="","",IF(L4278=LIST!$A$80,LIST!$A$78,IF(L4278=LIST!$A$81,LIST!$A$78,IF(L4278=LIST!$A$82,LIST!$A$78,IF(IFERROR(VLOOKUP(B4278,'PHR (Project Hourly Rate)'!B:G,6,FALSE),LIST!$A$78)=0,LIST!$A$79,L4278)))))</f>
        <v/>
      </c>
      <c r="I4278" s="42" t="str">
        <f>IF(B4278="","",IF(L4278=LIST!$A$75,"",IF(K4278=LIST!$A$76,LIST!$A$76,IF(L4278=LIST!$A$77,"",IF(L4278=LIST!$A$78,"",IF(L4278=LIST!$A$80,"",IF(L4278=LIST!$A$72,"",IF(L4278=LIST!$A$73,"",IF(L4278=LIST!$A$81,"",IF(L4278=LIST!$A$82,"",IF(L4278=LIST!$A$79,"",IF(K4278=LIST!$A$75,LIST!$A$75,ROUND(J4278*L4278,2)))))))))))))</f>
        <v/>
      </c>
      <c r="J4278" s="43">
        <f>IF(D4278="",0,IF(K4278=LIST!$A$75,0,IF(K4278=LIST!$A$76,0,IF(K4278=LIST!$A$77,0,IF(K4278=LIST!$A$78,0,(MIN(D4278,8)-K4278))))))</f>
        <v>0</v>
      </c>
      <c r="K4278" s="185" t="str">
        <f>IF(D4278="","",IF('CLAIM FORM'!$M$7="",0,IF(L4278=LIST!$A$78,0,IF('CLAIM FORM'!$M$7="R&amp;D",0,IF(E4278="",LIST!$A$75,IF(F4278=LIST!$F$30,0,IFERROR(((VLOOKUP(E4278,'TRAINING CODE'!B:D,3,FALSE)*MIN(D4278,8))),LIST!$A$76)))))))</f>
        <v/>
      </c>
      <c r="L4278" s="183" t="str">
        <f>IF(B4278="","",IF('CLAIM FORM'!$M$7="",LIST!$A$77,IFERROR(VLOOKUP(B4278,'PHR (Project Hourly Rate)'!B:G,6,FALSE),LIST!$A$78)))</f>
        <v/>
      </c>
    </row>
    <row r="4279" spans="1:12" ht="36" customHeight="1">
      <c r="A4279" s="184">
        <v>4277</v>
      </c>
      <c r="B4279" s="46"/>
      <c r="C4279" s="47"/>
      <c r="D4279" s="48"/>
      <c r="E4279" s="49"/>
      <c r="F4279" s="49"/>
      <c r="G4279" s="41" t="str">
        <f>IF(C4279="","",VLOOKUP(WEEKDAY(C4279),LIST!$A$15:$B$21,2,FALSE))</f>
        <v/>
      </c>
      <c r="H4279" s="42" t="str">
        <f>IF(B4279="","",IF(L4279=LIST!$A$80,LIST!$A$78,IF(L4279=LIST!$A$81,LIST!$A$78,IF(L4279=LIST!$A$82,LIST!$A$78,IF(IFERROR(VLOOKUP(B4279,'PHR (Project Hourly Rate)'!B:G,6,FALSE),LIST!$A$78)=0,LIST!$A$79,L4279)))))</f>
        <v/>
      </c>
      <c r="I4279" s="42" t="str">
        <f>IF(B4279="","",IF(L4279=LIST!$A$75,"",IF(K4279=LIST!$A$76,LIST!$A$76,IF(L4279=LIST!$A$77,"",IF(L4279=LIST!$A$78,"",IF(L4279=LIST!$A$80,"",IF(L4279=LIST!$A$72,"",IF(L4279=LIST!$A$73,"",IF(L4279=LIST!$A$81,"",IF(L4279=LIST!$A$82,"",IF(L4279=LIST!$A$79,"",IF(K4279=LIST!$A$75,LIST!$A$75,ROUND(J4279*L4279,2)))))))))))))</f>
        <v/>
      </c>
      <c r="J4279" s="43">
        <f>IF(D4279="",0,IF(K4279=LIST!$A$75,0,IF(K4279=LIST!$A$76,0,IF(K4279=LIST!$A$77,0,IF(K4279=LIST!$A$78,0,(MIN(D4279,8)-K4279))))))</f>
        <v>0</v>
      </c>
      <c r="K4279" s="185" t="str">
        <f>IF(D4279="","",IF('CLAIM FORM'!$M$7="",0,IF(L4279=LIST!$A$78,0,IF('CLAIM FORM'!$M$7="R&amp;D",0,IF(E4279="",LIST!$A$75,IF(F4279=LIST!$F$30,0,IFERROR(((VLOOKUP(E4279,'TRAINING CODE'!B:D,3,FALSE)*MIN(D4279,8))),LIST!$A$76)))))))</f>
        <v/>
      </c>
      <c r="L4279" s="183" t="str">
        <f>IF(B4279="","",IF('CLAIM FORM'!$M$7="",LIST!$A$77,IFERROR(VLOOKUP(B4279,'PHR (Project Hourly Rate)'!B:G,6,FALSE),LIST!$A$78)))</f>
        <v/>
      </c>
    </row>
    <row r="4280" spans="1:12" ht="36" customHeight="1">
      <c r="A4280" s="184">
        <v>4278</v>
      </c>
      <c r="B4280" s="46"/>
      <c r="C4280" s="47"/>
      <c r="D4280" s="48"/>
      <c r="E4280" s="49"/>
      <c r="F4280" s="49"/>
      <c r="G4280" s="41" t="str">
        <f>IF(C4280="","",VLOOKUP(WEEKDAY(C4280),LIST!$A$15:$B$21,2,FALSE))</f>
        <v/>
      </c>
      <c r="H4280" s="42" t="str">
        <f>IF(B4280="","",IF(L4280=LIST!$A$80,LIST!$A$78,IF(L4280=LIST!$A$81,LIST!$A$78,IF(L4280=LIST!$A$82,LIST!$A$78,IF(IFERROR(VLOOKUP(B4280,'PHR (Project Hourly Rate)'!B:G,6,FALSE),LIST!$A$78)=0,LIST!$A$79,L4280)))))</f>
        <v/>
      </c>
      <c r="I4280" s="42" t="str">
        <f>IF(B4280="","",IF(L4280=LIST!$A$75,"",IF(K4280=LIST!$A$76,LIST!$A$76,IF(L4280=LIST!$A$77,"",IF(L4280=LIST!$A$78,"",IF(L4280=LIST!$A$80,"",IF(L4280=LIST!$A$72,"",IF(L4280=LIST!$A$73,"",IF(L4280=LIST!$A$81,"",IF(L4280=LIST!$A$82,"",IF(L4280=LIST!$A$79,"",IF(K4280=LIST!$A$75,LIST!$A$75,ROUND(J4280*L4280,2)))))))))))))</f>
        <v/>
      </c>
      <c r="J4280" s="43">
        <f>IF(D4280="",0,IF(K4280=LIST!$A$75,0,IF(K4280=LIST!$A$76,0,IF(K4280=LIST!$A$77,0,IF(K4280=LIST!$A$78,0,(MIN(D4280,8)-K4280))))))</f>
        <v>0</v>
      </c>
      <c r="K4280" s="185" t="str">
        <f>IF(D4280="","",IF('CLAIM FORM'!$M$7="",0,IF(L4280=LIST!$A$78,0,IF('CLAIM FORM'!$M$7="R&amp;D",0,IF(E4280="",LIST!$A$75,IF(F4280=LIST!$F$30,0,IFERROR(((VLOOKUP(E4280,'TRAINING CODE'!B:D,3,FALSE)*MIN(D4280,8))),LIST!$A$76)))))))</f>
        <v/>
      </c>
      <c r="L4280" s="183" t="str">
        <f>IF(B4280="","",IF('CLAIM FORM'!$M$7="",LIST!$A$77,IFERROR(VLOOKUP(B4280,'PHR (Project Hourly Rate)'!B:G,6,FALSE),LIST!$A$78)))</f>
        <v/>
      </c>
    </row>
    <row r="4281" spans="1:12" ht="36" customHeight="1">
      <c r="A4281" s="184">
        <v>4279</v>
      </c>
      <c r="B4281" s="46"/>
      <c r="C4281" s="47"/>
      <c r="D4281" s="48"/>
      <c r="E4281" s="49"/>
      <c r="F4281" s="49"/>
      <c r="G4281" s="41" t="str">
        <f>IF(C4281="","",VLOOKUP(WEEKDAY(C4281),LIST!$A$15:$B$21,2,FALSE))</f>
        <v/>
      </c>
      <c r="H4281" s="42" t="str">
        <f>IF(B4281="","",IF(L4281=LIST!$A$80,LIST!$A$78,IF(L4281=LIST!$A$81,LIST!$A$78,IF(L4281=LIST!$A$82,LIST!$A$78,IF(IFERROR(VLOOKUP(B4281,'PHR (Project Hourly Rate)'!B:G,6,FALSE),LIST!$A$78)=0,LIST!$A$79,L4281)))))</f>
        <v/>
      </c>
      <c r="I4281" s="42" t="str">
        <f>IF(B4281="","",IF(L4281=LIST!$A$75,"",IF(K4281=LIST!$A$76,LIST!$A$76,IF(L4281=LIST!$A$77,"",IF(L4281=LIST!$A$78,"",IF(L4281=LIST!$A$80,"",IF(L4281=LIST!$A$72,"",IF(L4281=LIST!$A$73,"",IF(L4281=LIST!$A$81,"",IF(L4281=LIST!$A$82,"",IF(L4281=LIST!$A$79,"",IF(K4281=LIST!$A$75,LIST!$A$75,ROUND(J4281*L4281,2)))))))))))))</f>
        <v/>
      </c>
      <c r="J4281" s="43">
        <f>IF(D4281="",0,IF(K4281=LIST!$A$75,0,IF(K4281=LIST!$A$76,0,IF(K4281=LIST!$A$77,0,IF(K4281=LIST!$A$78,0,(MIN(D4281,8)-K4281))))))</f>
        <v>0</v>
      </c>
      <c r="K4281" s="185" t="str">
        <f>IF(D4281="","",IF('CLAIM FORM'!$M$7="",0,IF(L4281=LIST!$A$78,0,IF('CLAIM FORM'!$M$7="R&amp;D",0,IF(E4281="",LIST!$A$75,IF(F4281=LIST!$F$30,0,IFERROR(((VLOOKUP(E4281,'TRAINING CODE'!B:D,3,FALSE)*MIN(D4281,8))),LIST!$A$76)))))))</f>
        <v/>
      </c>
      <c r="L4281" s="183" t="str">
        <f>IF(B4281="","",IF('CLAIM FORM'!$M$7="",LIST!$A$77,IFERROR(VLOOKUP(B4281,'PHR (Project Hourly Rate)'!B:G,6,FALSE),LIST!$A$78)))</f>
        <v/>
      </c>
    </row>
    <row r="4282" spans="1:12" ht="36" customHeight="1">
      <c r="A4282" s="184">
        <v>4280</v>
      </c>
      <c r="B4282" s="46"/>
      <c r="C4282" s="47"/>
      <c r="D4282" s="48"/>
      <c r="E4282" s="49"/>
      <c r="F4282" s="49"/>
      <c r="G4282" s="41" t="str">
        <f>IF(C4282="","",VLOOKUP(WEEKDAY(C4282),LIST!$A$15:$B$21,2,FALSE))</f>
        <v/>
      </c>
      <c r="H4282" s="42" t="str">
        <f>IF(B4282="","",IF(L4282=LIST!$A$80,LIST!$A$78,IF(L4282=LIST!$A$81,LIST!$A$78,IF(L4282=LIST!$A$82,LIST!$A$78,IF(IFERROR(VLOOKUP(B4282,'PHR (Project Hourly Rate)'!B:G,6,FALSE),LIST!$A$78)=0,LIST!$A$79,L4282)))))</f>
        <v/>
      </c>
      <c r="I4282" s="42" t="str">
        <f>IF(B4282="","",IF(L4282=LIST!$A$75,"",IF(K4282=LIST!$A$76,LIST!$A$76,IF(L4282=LIST!$A$77,"",IF(L4282=LIST!$A$78,"",IF(L4282=LIST!$A$80,"",IF(L4282=LIST!$A$72,"",IF(L4282=LIST!$A$73,"",IF(L4282=LIST!$A$81,"",IF(L4282=LIST!$A$82,"",IF(L4282=LIST!$A$79,"",IF(K4282=LIST!$A$75,LIST!$A$75,ROUND(J4282*L4282,2)))))))))))))</f>
        <v/>
      </c>
      <c r="J4282" s="43">
        <f>IF(D4282="",0,IF(K4282=LIST!$A$75,0,IF(K4282=LIST!$A$76,0,IF(K4282=LIST!$A$77,0,IF(K4282=LIST!$A$78,0,(MIN(D4282,8)-K4282))))))</f>
        <v>0</v>
      </c>
      <c r="K4282" s="185" t="str">
        <f>IF(D4282="","",IF('CLAIM FORM'!$M$7="",0,IF(L4282=LIST!$A$78,0,IF('CLAIM FORM'!$M$7="R&amp;D",0,IF(E4282="",LIST!$A$75,IF(F4282=LIST!$F$30,0,IFERROR(((VLOOKUP(E4282,'TRAINING CODE'!B:D,3,FALSE)*MIN(D4282,8))),LIST!$A$76)))))))</f>
        <v/>
      </c>
      <c r="L4282" s="183" t="str">
        <f>IF(B4282="","",IF('CLAIM FORM'!$M$7="",LIST!$A$77,IFERROR(VLOOKUP(B4282,'PHR (Project Hourly Rate)'!B:G,6,FALSE),LIST!$A$78)))</f>
        <v/>
      </c>
    </row>
    <row r="4283" spans="1:12" ht="36" customHeight="1">
      <c r="A4283" s="184">
        <v>4281</v>
      </c>
      <c r="B4283" s="46"/>
      <c r="C4283" s="47"/>
      <c r="D4283" s="48"/>
      <c r="E4283" s="49"/>
      <c r="F4283" s="49"/>
      <c r="G4283" s="41" t="str">
        <f>IF(C4283="","",VLOOKUP(WEEKDAY(C4283),LIST!$A$15:$B$21,2,FALSE))</f>
        <v/>
      </c>
      <c r="H4283" s="42" t="str">
        <f>IF(B4283="","",IF(L4283=LIST!$A$80,LIST!$A$78,IF(L4283=LIST!$A$81,LIST!$A$78,IF(L4283=LIST!$A$82,LIST!$A$78,IF(IFERROR(VLOOKUP(B4283,'PHR (Project Hourly Rate)'!B:G,6,FALSE),LIST!$A$78)=0,LIST!$A$79,L4283)))))</f>
        <v/>
      </c>
      <c r="I4283" s="42" t="str">
        <f>IF(B4283="","",IF(L4283=LIST!$A$75,"",IF(K4283=LIST!$A$76,LIST!$A$76,IF(L4283=LIST!$A$77,"",IF(L4283=LIST!$A$78,"",IF(L4283=LIST!$A$80,"",IF(L4283=LIST!$A$72,"",IF(L4283=LIST!$A$73,"",IF(L4283=LIST!$A$81,"",IF(L4283=LIST!$A$82,"",IF(L4283=LIST!$A$79,"",IF(K4283=LIST!$A$75,LIST!$A$75,ROUND(J4283*L4283,2)))))))))))))</f>
        <v/>
      </c>
      <c r="J4283" s="43">
        <f>IF(D4283="",0,IF(K4283=LIST!$A$75,0,IF(K4283=LIST!$A$76,0,IF(K4283=LIST!$A$77,0,IF(K4283=LIST!$A$78,0,(MIN(D4283,8)-K4283))))))</f>
        <v>0</v>
      </c>
      <c r="K4283" s="185" t="str">
        <f>IF(D4283="","",IF('CLAIM FORM'!$M$7="",0,IF(L4283=LIST!$A$78,0,IF('CLAIM FORM'!$M$7="R&amp;D",0,IF(E4283="",LIST!$A$75,IF(F4283=LIST!$F$30,0,IFERROR(((VLOOKUP(E4283,'TRAINING CODE'!B:D,3,FALSE)*MIN(D4283,8))),LIST!$A$76)))))))</f>
        <v/>
      </c>
      <c r="L4283" s="183" t="str">
        <f>IF(B4283="","",IF('CLAIM FORM'!$M$7="",LIST!$A$77,IFERROR(VLOOKUP(B4283,'PHR (Project Hourly Rate)'!B:G,6,FALSE),LIST!$A$78)))</f>
        <v/>
      </c>
    </row>
    <row r="4284" spans="1:12" ht="36" customHeight="1">
      <c r="A4284" s="184">
        <v>4282</v>
      </c>
      <c r="B4284" s="46"/>
      <c r="C4284" s="47"/>
      <c r="D4284" s="48"/>
      <c r="E4284" s="49"/>
      <c r="F4284" s="49"/>
      <c r="G4284" s="41" t="str">
        <f>IF(C4284="","",VLOOKUP(WEEKDAY(C4284),LIST!$A$15:$B$21,2,FALSE))</f>
        <v/>
      </c>
      <c r="H4284" s="42" t="str">
        <f>IF(B4284="","",IF(L4284=LIST!$A$80,LIST!$A$78,IF(L4284=LIST!$A$81,LIST!$A$78,IF(L4284=LIST!$A$82,LIST!$A$78,IF(IFERROR(VLOOKUP(B4284,'PHR (Project Hourly Rate)'!B:G,6,FALSE),LIST!$A$78)=0,LIST!$A$79,L4284)))))</f>
        <v/>
      </c>
      <c r="I4284" s="42" t="str">
        <f>IF(B4284="","",IF(L4284=LIST!$A$75,"",IF(K4284=LIST!$A$76,LIST!$A$76,IF(L4284=LIST!$A$77,"",IF(L4284=LIST!$A$78,"",IF(L4284=LIST!$A$80,"",IF(L4284=LIST!$A$72,"",IF(L4284=LIST!$A$73,"",IF(L4284=LIST!$A$81,"",IF(L4284=LIST!$A$82,"",IF(L4284=LIST!$A$79,"",IF(K4284=LIST!$A$75,LIST!$A$75,ROUND(J4284*L4284,2)))))))))))))</f>
        <v/>
      </c>
      <c r="J4284" s="43">
        <f>IF(D4284="",0,IF(K4284=LIST!$A$75,0,IF(K4284=LIST!$A$76,0,IF(K4284=LIST!$A$77,0,IF(K4284=LIST!$A$78,0,(MIN(D4284,8)-K4284))))))</f>
        <v>0</v>
      </c>
      <c r="K4284" s="185" t="str">
        <f>IF(D4284="","",IF('CLAIM FORM'!$M$7="",0,IF(L4284=LIST!$A$78,0,IF('CLAIM FORM'!$M$7="R&amp;D",0,IF(E4284="",LIST!$A$75,IF(F4284=LIST!$F$30,0,IFERROR(((VLOOKUP(E4284,'TRAINING CODE'!B:D,3,FALSE)*MIN(D4284,8))),LIST!$A$76)))))))</f>
        <v/>
      </c>
      <c r="L4284" s="183" t="str">
        <f>IF(B4284="","",IF('CLAIM FORM'!$M$7="",LIST!$A$77,IFERROR(VLOOKUP(B4284,'PHR (Project Hourly Rate)'!B:G,6,FALSE),LIST!$A$78)))</f>
        <v/>
      </c>
    </row>
    <row r="4285" spans="1:12" ht="36" customHeight="1">
      <c r="A4285" s="184">
        <v>4283</v>
      </c>
      <c r="B4285" s="46"/>
      <c r="C4285" s="47"/>
      <c r="D4285" s="48"/>
      <c r="E4285" s="49"/>
      <c r="F4285" s="49"/>
      <c r="G4285" s="41" t="str">
        <f>IF(C4285="","",VLOOKUP(WEEKDAY(C4285),LIST!$A$15:$B$21,2,FALSE))</f>
        <v/>
      </c>
      <c r="H4285" s="42" t="str">
        <f>IF(B4285="","",IF(L4285=LIST!$A$80,LIST!$A$78,IF(L4285=LIST!$A$81,LIST!$A$78,IF(L4285=LIST!$A$82,LIST!$A$78,IF(IFERROR(VLOOKUP(B4285,'PHR (Project Hourly Rate)'!B:G,6,FALSE),LIST!$A$78)=0,LIST!$A$79,L4285)))))</f>
        <v/>
      </c>
      <c r="I4285" s="42" t="str">
        <f>IF(B4285="","",IF(L4285=LIST!$A$75,"",IF(K4285=LIST!$A$76,LIST!$A$76,IF(L4285=LIST!$A$77,"",IF(L4285=LIST!$A$78,"",IF(L4285=LIST!$A$80,"",IF(L4285=LIST!$A$72,"",IF(L4285=LIST!$A$73,"",IF(L4285=LIST!$A$81,"",IF(L4285=LIST!$A$82,"",IF(L4285=LIST!$A$79,"",IF(K4285=LIST!$A$75,LIST!$A$75,ROUND(J4285*L4285,2)))))))))))))</f>
        <v/>
      </c>
      <c r="J4285" s="43">
        <f>IF(D4285="",0,IF(K4285=LIST!$A$75,0,IF(K4285=LIST!$A$76,0,IF(K4285=LIST!$A$77,0,IF(K4285=LIST!$A$78,0,(MIN(D4285,8)-K4285))))))</f>
        <v>0</v>
      </c>
      <c r="K4285" s="185" t="str">
        <f>IF(D4285="","",IF('CLAIM FORM'!$M$7="",0,IF(L4285=LIST!$A$78,0,IF('CLAIM FORM'!$M$7="R&amp;D",0,IF(E4285="",LIST!$A$75,IF(F4285=LIST!$F$30,0,IFERROR(((VLOOKUP(E4285,'TRAINING CODE'!B:D,3,FALSE)*MIN(D4285,8))),LIST!$A$76)))))))</f>
        <v/>
      </c>
      <c r="L4285" s="183" t="str">
        <f>IF(B4285="","",IF('CLAIM FORM'!$M$7="",LIST!$A$77,IFERROR(VLOOKUP(B4285,'PHR (Project Hourly Rate)'!B:G,6,FALSE),LIST!$A$78)))</f>
        <v/>
      </c>
    </row>
    <row r="4286" spans="1:12" ht="36" customHeight="1">
      <c r="A4286" s="184">
        <v>4284</v>
      </c>
      <c r="B4286" s="46"/>
      <c r="C4286" s="47"/>
      <c r="D4286" s="48"/>
      <c r="E4286" s="49"/>
      <c r="F4286" s="49"/>
      <c r="G4286" s="41" t="str">
        <f>IF(C4286="","",VLOOKUP(WEEKDAY(C4286),LIST!$A$15:$B$21,2,FALSE))</f>
        <v/>
      </c>
      <c r="H4286" s="42" t="str">
        <f>IF(B4286="","",IF(L4286=LIST!$A$80,LIST!$A$78,IF(L4286=LIST!$A$81,LIST!$A$78,IF(L4286=LIST!$A$82,LIST!$A$78,IF(IFERROR(VLOOKUP(B4286,'PHR (Project Hourly Rate)'!B:G,6,FALSE),LIST!$A$78)=0,LIST!$A$79,L4286)))))</f>
        <v/>
      </c>
      <c r="I4286" s="42" t="str">
        <f>IF(B4286="","",IF(L4286=LIST!$A$75,"",IF(K4286=LIST!$A$76,LIST!$A$76,IF(L4286=LIST!$A$77,"",IF(L4286=LIST!$A$78,"",IF(L4286=LIST!$A$80,"",IF(L4286=LIST!$A$72,"",IF(L4286=LIST!$A$73,"",IF(L4286=LIST!$A$81,"",IF(L4286=LIST!$A$82,"",IF(L4286=LIST!$A$79,"",IF(K4286=LIST!$A$75,LIST!$A$75,ROUND(J4286*L4286,2)))))))))))))</f>
        <v/>
      </c>
      <c r="J4286" s="43">
        <f>IF(D4286="",0,IF(K4286=LIST!$A$75,0,IF(K4286=LIST!$A$76,0,IF(K4286=LIST!$A$77,0,IF(K4286=LIST!$A$78,0,(MIN(D4286,8)-K4286))))))</f>
        <v>0</v>
      </c>
      <c r="K4286" s="185" t="str">
        <f>IF(D4286="","",IF('CLAIM FORM'!$M$7="",0,IF(L4286=LIST!$A$78,0,IF('CLAIM FORM'!$M$7="R&amp;D",0,IF(E4286="",LIST!$A$75,IF(F4286=LIST!$F$30,0,IFERROR(((VLOOKUP(E4286,'TRAINING CODE'!B:D,3,FALSE)*MIN(D4286,8))),LIST!$A$76)))))))</f>
        <v/>
      </c>
      <c r="L4286" s="183" t="str">
        <f>IF(B4286="","",IF('CLAIM FORM'!$M$7="",LIST!$A$77,IFERROR(VLOOKUP(B4286,'PHR (Project Hourly Rate)'!B:G,6,FALSE),LIST!$A$78)))</f>
        <v/>
      </c>
    </row>
    <row r="4287" spans="1:12" ht="36" customHeight="1">
      <c r="A4287" s="184">
        <v>4285</v>
      </c>
      <c r="B4287" s="46"/>
      <c r="C4287" s="47"/>
      <c r="D4287" s="48"/>
      <c r="E4287" s="49"/>
      <c r="F4287" s="49"/>
      <c r="G4287" s="41" t="str">
        <f>IF(C4287="","",VLOOKUP(WEEKDAY(C4287),LIST!$A$15:$B$21,2,FALSE))</f>
        <v/>
      </c>
      <c r="H4287" s="42" t="str">
        <f>IF(B4287="","",IF(L4287=LIST!$A$80,LIST!$A$78,IF(L4287=LIST!$A$81,LIST!$A$78,IF(L4287=LIST!$A$82,LIST!$A$78,IF(IFERROR(VLOOKUP(B4287,'PHR (Project Hourly Rate)'!B:G,6,FALSE),LIST!$A$78)=0,LIST!$A$79,L4287)))))</f>
        <v/>
      </c>
      <c r="I4287" s="42" t="str">
        <f>IF(B4287="","",IF(L4287=LIST!$A$75,"",IF(K4287=LIST!$A$76,LIST!$A$76,IF(L4287=LIST!$A$77,"",IF(L4287=LIST!$A$78,"",IF(L4287=LIST!$A$80,"",IF(L4287=LIST!$A$72,"",IF(L4287=LIST!$A$73,"",IF(L4287=LIST!$A$81,"",IF(L4287=LIST!$A$82,"",IF(L4287=LIST!$A$79,"",IF(K4287=LIST!$A$75,LIST!$A$75,ROUND(J4287*L4287,2)))))))))))))</f>
        <v/>
      </c>
      <c r="J4287" s="43">
        <f>IF(D4287="",0,IF(K4287=LIST!$A$75,0,IF(K4287=LIST!$A$76,0,IF(K4287=LIST!$A$77,0,IF(K4287=LIST!$A$78,0,(MIN(D4287,8)-K4287))))))</f>
        <v>0</v>
      </c>
      <c r="K4287" s="185" t="str">
        <f>IF(D4287="","",IF('CLAIM FORM'!$M$7="",0,IF(L4287=LIST!$A$78,0,IF('CLAIM FORM'!$M$7="R&amp;D",0,IF(E4287="",LIST!$A$75,IF(F4287=LIST!$F$30,0,IFERROR(((VLOOKUP(E4287,'TRAINING CODE'!B:D,3,FALSE)*MIN(D4287,8))),LIST!$A$76)))))))</f>
        <v/>
      </c>
      <c r="L4287" s="183" t="str">
        <f>IF(B4287="","",IF('CLAIM FORM'!$M$7="",LIST!$A$77,IFERROR(VLOOKUP(B4287,'PHR (Project Hourly Rate)'!B:G,6,FALSE),LIST!$A$78)))</f>
        <v/>
      </c>
    </row>
    <row r="4288" spans="1:12" ht="36" customHeight="1">
      <c r="A4288" s="184">
        <v>4286</v>
      </c>
      <c r="B4288" s="46"/>
      <c r="C4288" s="47"/>
      <c r="D4288" s="48"/>
      <c r="E4288" s="49"/>
      <c r="F4288" s="49"/>
      <c r="G4288" s="41" t="str">
        <f>IF(C4288="","",VLOOKUP(WEEKDAY(C4288),LIST!$A$15:$B$21,2,FALSE))</f>
        <v/>
      </c>
      <c r="H4288" s="42" t="str">
        <f>IF(B4288="","",IF(L4288=LIST!$A$80,LIST!$A$78,IF(L4288=LIST!$A$81,LIST!$A$78,IF(L4288=LIST!$A$82,LIST!$A$78,IF(IFERROR(VLOOKUP(B4288,'PHR (Project Hourly Rate)'!B:G,6,FALSE),LIST!$A$78)=0,LIST!$A$79,L4288)))))</f>
        <v/>
      </c>
      <c r="I4288" s="42" t="str">
        <f>IF(B4288="","",IF(L4288=LIST!$A$75,"",IF(K4288=LIST!$A$76,LIST!$A$76,IF(L4288=LIST!$A$77,"",IF(L4288=LIST!$A$78,"",IF(L4288=LIST!$A$80,"",IF(L4288=LIST!$A$72,"",IF(L4288=LIST!$A$73,"",IF(L4288=LIST!$A$81,"",IF(L4288=LIST!$A$82,"",IF(L4288=LIST!$A$79,"",IF(K4288=LIST!$A$75,LIST!$A$75,ROUND(J4288*L4288,2)))))))))))))</f>
        <v/>
      </c>
      <c r="J4288" s="43">
        <f>IF(D4288="",0,IF(K4288=LIST!$A$75,0,IF(K4288=LIST!$A$76,0,IF(K4288=LIST!$A$77,0,IF(K4288=LIST!$A$78,0,(MIN(D4288,8)-K4288))))))</f>
        <v>0</v>
      </c>
      <c r="K4288" s="185" t="str">
        <f>IF(D4288="","",IF('CLAIM FORM'!$M$7="",0,IF(L4288=LIST!$A$78,0,IF('CLAIM FORM'!$M$7="R&amp;D",0,IF(E4288="",LIST!$A$75,IF(F4288=LIST!$F$30,0,IFERROR(((VLOOKUP(E4288,'TRAINING CODE'!B:D,3,FALSE)*MIN(D4288,8))),LIST!$A$76)))))))</f>
        <v/>
      </c>
      <c r="L4288" s="183" t="str">
        <f>IF(B4288="","",IF('CLAIM FORM'!$M$7="",LIST!$A$77,IFERROR(VLOOKUP(B4288,'PHR (Project Hourly Rate)'!B:G,6,FALSE),LIST!$A$78)))</f>
        <v/>
      </c>
    </row>
    <row r="4289" spans="1:12" ht="36" customHeight="1">
      <c r="A4289" s="184">
        <v>4287</v>
      </c>
      <c r="B4289" s="46"/>
      <c r="C4289" s="47"/>
      <c r="D4289" s="48"/>
      <c r="E4289" s="49"/>
      <c r="F4289" s="49"/>
      <c r="G4289" s="41" t="str">
        <f>IF(C4289="","",VLOOKUP(WEEKDAY(C4289),LIST!$A$15:$B$21,2,FALSE))</f>
        <v/>
      </c>
      <c r="H4289" s="42" t="str">
        <f>IF(B4289="","",IF(L4289=LIST!$A$80,LIST!$A$78,IF(L4289=LIST!$A$81,LIST!$A$78,IF(L4289=LIST!$A$82,LIST!$A$78,IF(IFERROR(VLOOKUP(B4289,'PHR (Project Hourly Rate)'!B:G,6,FALSE),LIST!$A$78)=0,LIST!$A$79,L4289)))))</f>
        <v/>
      </c>
      <c r="I4289" s="42" t="str">
        <f>IF(B4289="","",IF(L4289=LIST!$A$75,"",IF(K4289=LIST!$A$76,LIST!$A$76,IF(L4289=LIST!$A$77,"",IF(L4289=LIST!$A$78,"",IF(L4289=LIST!$A$80,"",IF(L4289=LIST!$A$72,"",IF(L4289=LIST!$A$73,"",IF(L4289=LIST!$A$81,"",IF(L4289=LIST!$A$82,"",IF(L4289=LIST!$A$79,"",IF(K4289=LIST!$A$75,LIST!$A$75,ROUND(J4289*L4289,2)))))))))))))</f>
        <v/>
      </c>
      <c r="J4289" s="43">
        <f>IF(D4289="",0,IF(K4289=LIST!$A$75,0,IF(K4289=LIST!$A$76,0,IF(K4289=LIST!$A$77,0,IF(K4289=LIST!$A$78,0,(MIN(D4289,8)-K4289))))))</f>
        <v>0</v>
      </c>
      <c r="K4289" s="185" t="str">
        <f>IF(D4289="","",IF('CLAIM FORM'!$M$7="",0,IF(L4289=LIST!$A$78,0,IF('CLAIM FORM'!$M$7="R&amp;D",0,IF(E4289="",LIST!$A$75,IF(F4289=LIST!$F$30,0,IFERROR(((VLOOKUP(E4289,'TRAINING CODE'!B:D,3,FALSE)*MIN(D4289,8))),LIST!$A$76)))))))</f>
        <v/>
      </c>
      <c r="L4289" s="183" t="str">
        <f>IF(B4289="","",IF('CLAIM FORM'!$M$7="",LIST!$A$77,IFERROR(VLOOKUP(B4289,'PHR (Project Hourly Rate)'!B:G,6,FALSE),LIST!$A$78)))</f>
        <v/>
      </c>
    </row>
    <row r="4290" spans="1:12" ht="36" customHeight="1">
      <c r="A4290" s="184">
        <v>4288</v>
      </c>
      <c r="B4290" s="46"/>
      <c r="C4290" s="47"/>
      <c r="D4290" s="48"/>
      <c r="E4290" s="49"/>
      <c r="F4290" s="49"/>
      <c r="G4290" s="41" t="str">
        <f>IF(C4290="","",VLOOKUP(WEEKDAY(C4290),LIST!$A$15:$B$21,2,FALSE))</f>
        <v/>
      </c>
      <c r="H4290" s="42" t="str">
        <f>IF(B4290="","",IF(L4290=LIST!$A$80,LIST!$A$78,IF(L4290=LIST!$A$81,LIST!$A$78,IF(L4290=LIST!$A$82,LIST!$A$78,IF(IFERROR(VLOOKUP(B4290,'PHR (Project Hourly Rate)'!B:G,6,FALSE),LIST!$A$78)=0,LIST!$A$79,L4290)))))</f>
        <v/>
      </c>
      <c r="I4290" s="42" t="str">
        <f>IF(B4290="","",IF(L4290=LIST!$A$75,"",IF(K4290=LIST!$A$76,LIST!$A$76,IF(L4290=LIST!$A$77,"",IF(L4290=LIST!$A$78,"",IF(L4290=LIST!$A$80,"",IF(L4290=LIST!$A$72,"",IF(L4290=LIST!$A$73,"",IF(L4290=LIST!$A$81,"",IF(L4290=LIST!$A$82,"",IF(L4290=LIST!$A$79,"",IF(K4290=LIST!$A$75,LIST!$A$75,ROUND(J4290*L4290,2)))))))))))))</f>
        <v/>
      </c>
      <c r="J4290" s="43">
        <f>IF(D4290="",0,IF(K4290=LIST!$A$75,0,IF(K4290=LIST!$A$76,0,IF(K4290=LIST!$A$77,0,IF(K4290=LIST!$A$78,0,(MIN(D4290,8)-K4290))))))</f>
        <v>0</v>
      </c>
      <c r="K4290" s="185" t="str">
        <f>IF(D4290="","",IF('CLAIM FORM'!$M$7="",0,IF(L4290=LIST!$A$78,0,IF('CLAIM FORM'!$M$7="R&amp;D",0,IF(E4290="",LIST!$A$75,IF(F4290=LIST!$F$30,0,IFERROR(((VLOOKUP(E4290,'TRAINING CODE'!B:D,3,FALSE)*MIN(D4290,8))),LIST!$A$76)))))))</f>
        <v/>
      </c>
      <c r="L4290" s="183" t="str">
        <f>IF(B4290="","",IF('CLAIM FORM'!$M$7="",LIST!$A$77,IFERROR(VLOOKUP(B4290,'PHR (Project Hourly Rate)'!B:G,6,FALSE),LIST!$A$78)))</f>
        <v/>
      </c>
    </row>
    <row r="4291" spans="1:12" ht="36" customHeight="1">
      <c r="A4291" s="184">
        <v>4289</v>
      </c>
      <c r="B4291" s="46"/>
      <c r="C4291" s="47"/>
      <c r="D4291" s="48"/>
      <c r="E4291" s="49"/>
      <c r="F4291" s="49"/>
      <c r="G4291" s="41" t="str">
        <f>IF(C4291="","",VLOOKUP(WEEKDAY(C4291),LIST!$A$15:$B$21,2,FALSE))</f>
        <v/>
      </c>
      <c r="H4291" s="42" t="str">
        <f>IF(B4291="","",IF(L4291=LIST!$A$80,LIST!$A$78,IF(L4291=LIST!$A$81,LIST!$A$78,IF(L4291=LIST!$A$82,LIST!$A$78,IF(IFERROR(VLOOKUP(B4291,'PHR (Project Hourly Rate)'!B:G,6,FALSE),LIST!$A$78)=0,LIST!$A$79,L4291)))))</f>
        <v/>
      </c>
      <c r="I4291" s="42" t="str">
        <f>IF(B4291="","",IF(L4291=LIST!$A$75,"",IF(K4291=LIST!$A$76,LIST!$A$76,IF(L4291=LIST!$A$77,"",IF(L4291=LIST!$A$78,"",IF(L4291=LIST!$A$80,"",IF(L4291=LIST!$A$72,"",IF(L4291=LIST!$A$73,"",IF(L4291=LIST!$A$81,"",IF(L4291=LIST!$A$82,"",IF(L4291=LIST!$A$79,"",IF(K4291=LIST!$A$75,LIST!$A$75,ROUND(J4291*L4291,2)))))))))))))</f>
        <v/>
      </c>
      <c r="J4291" s="43">
        <f>IF(D4291="",0,IF(K4291=LIST!$A$75,0,IF(K4291=LIST!$A$76,0,IF(K4291=LIST!$A$77,0,IF(K4291=LIST!$A$78,0,(MIN(D4291,8)-K4291))))))</f>
        <v>0</v>
      </c>
      <c r="K4291" s="185" t="str">
        <f>IF(D4291="","",IF('CLAIM FORM'!$M$7="",0,IF(L4291=LIST!$A$78,0,IF('CLAIM FORM'!$M$7="R&amp;D",0,IF(E4291="",LIST!$A$75,IF(F4291=LIST!$F$30,0,IFERROR(((VLOOKUP(E4291,'TRAINING CODE'!B:D,3,FALSE)*MIN(D4291,8))),LIST!$A$76)))))))</f>
        <v/>
      </c>
      <c r="L4291" s="183" t="str">
        <f>IF(B4291="","",IF('CLAIM FORM'!$M$7="",LIST!$A$77,IFERROR(VLOOKUP(B4291,'PHR (Project Hourly Rate)'!B:G,6,FALSE),LIST!$A$78)))</f>
        <v/>
      </c>
    </row>
    <row r="4292" spans="1:12" ht="36" customHeight="1">
      <c r="A4292" s="184">
        <v>4290</v>
      </c>
      <c r="B4292" s="46"/>
      <c r="C4292" s="47"/>
      <c r="D4292" s="48"/>
      <c r="E4292" s="49"/>
      <c r="F4292" s="49"/>
      <c r="G4292" s="41" t="str">
        <f>IF(C4292="","",VLOOKUP(WEEKDAY(C4292),LIST!$A$15:$B$21,2,FALSE))</f>
        <v/>
      </c>
      <c r="H4292" s="42" t="str">
        <f>IF(B4292="","",IF(L4292=LIST!$A$80,LIST!$A$78,IF(L4292=LIST!$A$81,LIST!$A$78,IF(L4292=LIST!$A$82,LIST!$A$78,IF(IFERROR(VLOOKUP(B4292,'PHR (Project Hourly Rate)'!B:G,6,FALSE),LIST!$A$78)=0,LIST!$A$79,L4292)))))</f>
        <v/>
      </c>
      <c r="I4292" s="42" t="str">
        <f>IF(B4292="","",IF(L4292=LIST!$A$75,"",IF(K4292=LIST!$A$76,LIST!$A$76,IF(L4292=LIST!$A$77,"",IF(L4292=LIST!$A$78,"",IF(L4292=LIST!$A$80,"",IF(L4292=LIST!$A$72,"",IF(L4292=LIST!$A$73,"",IF(L4292=LIST!$A$81,"",IF(L4292=LIST!$A$82,"",IF(L4292=LIST!$A$79,"",IF(K4292=LIST!$A$75,LIST!$A$75,ROUND(J4292*L4292,2)))))))))))))</f>
        <v/>
      </c>
      <c r="J4292" s="43">
        <f>IF(D4292="",0,IF(K4292=LIST!$A$75,0,IF(K4292=LIST!$A$76,0,IF(K4292=LIST!$A$77,0,IF(K4292=LIST!$A$78,0,(MIN(D4292,8)-K4292))))))</f>
        <v>0</v>
      </c>
      <c r="K4292" s="185" t="str">
        <f>IF(D4292="","",IF('CLAIM FORM'!$M$7="",0,IF(L4292=LIST!$A$78,0,IF('CLAIM FORM'!$M$7="R&amp;D",0,IF(E4292="",LIST!$A$75,IF(F4292=LIST!$F$30,0,IFERROR(((VLOOKUP(E4292,'TRAINING CODE'!B:D,3,FALSE)*MIN(D4292,8))),LIST!$A$76)))))))</f>
        <v/>
      </c>
      <c r="L4292" s="183" t="str">
        <f>IF(B4292="","",IF('CLAIM FORM'!$M$7="",LIST!$A$77,IFERROR(VLOOKUP(B4292,'PHR (Project Hourly Rate)'!B:G,6,FALSE),LIST!$A$78)))</f>
        <v/>
      </c>
    </row>
    <row r="4293" spans="1:12" ht="36" customHeight="1">
      <c r="A4293" s="184">
        <v>4291</v>
      </c>
      <c r="B4293" s="46"/>
      <c r="C4293" s="47"/>
      <c r="D4293" s="48"/>
      <c r="E4293" s="49"/>
      <c r="F4293" s="49"/>
      <c r="G4293" s="41" t="str">
        <f>IF(C4293="","",VLOOKUP(WEEKDAY(C4293),LIST!$A$15:$B$21,2,FALSE))</f>
        <v/>
      </c>
      <c r="H4293" s="42" t="str">
        <f>IF(B4293="","",IF(L4293=LIST!$A$80,LIST!$A$78,IF(L4293=LIST!$A$81,LIST!$A$78,IF(L4293=LIST!$A$82,LIST!$A$78,IF(IFERROR(VLOOKUP(B4293,'PHR (Project Hourly Rate)'!B:G,6,FALSE),LIST!$A$78)=0,LIST!$A$79,L4293)))))</f>
        <v/>
      </c>
      <c r="I4293" s="42" t="str">
        <f>IF(B4293="","",IF(L4293=LIST!$A$75,"",IF(K4293=LIST!$A$76,LIST!$A$76,IF(L4293=LIST!$A$77,"",IF(L4293=LIST!$A$78,"",IF(L4293=LIST!$A$80,"",IF(L4293=LIST!$A$72,"",IF(L4293=LIST!$A$73,"",IF(L4293=LIST!$A$81,"",IF(L4293=LIST!$A$82,"",IF(L4293=LIST!$A$79,"",IF(K4293=LIST!$A$75,LIST!$A$75,ROUND(J4293*L4293,2)))))))))))))</f>
        <v/>
      </c>
      <c r="J4293" s="43">
        <f>IF(D4293="",0,IF(K4293=LIST!$A$75,0,IF(K4293=LIST!$A$76,0,IF(K4293=LIST!$A$77,0,IF(K4293=LIST!$A$78,0,(MIN(D4293,8)-K4293))))))</f>
        <v>0</v>
      </c>
      <c r="K4293" s="185" t="str">
        <f>IF(D4293="","",IF('CLAIM FORM'!$M$7="",0,IF(L4293=LIST!$A$78,0,IF('CLAIM FORM'!$M$7="R&amp;D",0,IF(E4293="",LIST!$A$75,IF(F4293=LIST!$F$30,0,IFERROR(((VLOOKUP(E4293,'TRAINING CODE'!B:D,3,FALSE)*MIN(D4293,8))),LIST!$A$76)))))))</f>
        <v/>
      </c>
      <c r="L4293" s="183" t="str">
        <f>IF(B4293="","",IF('CLAIM FORM'!$M$7="",LIST!$A$77,IFERROR(VLOOKUP(B4293,'PHR (Project Hourly Rate)'!B:G,6,FALSE),LIST!$A$78)))</f>
        <v/>
      </c>
    </row>
    <row r="4294" spans="1:12" ht="36" customHeight="1">
      <c r="A4294" s="184">
        <v>4292</v>
      </c>
      <c r="B4294" s="46"/>
      <c r="C4294" s="47"/>
      <c r="D4294" s="48"/>
      <c r="E4294" s="49"/>
      <c r="F4294" s="49"/>
      <c r="G4294" s="41" t="str">
        <f>IF(C4294="","",VLOOKUP(WEEKDAY(C4294),LIST!$A$15:$B$21,2,FALSE))</f>
        <v/>
      </c>
      <c r="H4294" s="42" t="str">
        <f>IF(B4294="","",IF(L4294=LIST!$A$80,LIST!$A$78,IF(L4294=LIST!$A$81,LIST!$A$78,IF(L4294=LIST!$A$82,LIST!$A$78,IF(IFERROR(VLOOKUP(B4294,'PHR (Project Hourly Rate)'!B:G,6,FALSE),LIST!$A$78)=0,LIST!$A$79,L4294)))))</f>
        <v/>
      </c>
      <c r="I4294" s="42" t="str">
        <f>IF(B4294="","",IF(L4294=LIST!$A$75,"",IF(K4294=LIST!$A$76,LIST!$A$76,IF(L4294=LIST!$A$77,"",IF(L4294=LIST!$A$78,"",IF(L4294=LIST!$A$80,"",IF(L4294=LIST!$A$72,"",IF(L4294=LIST!$A$73,"",IF(L4294=LIST!$A$81,"",IF(L4294=LIST!$A$82,"",IF(L4294=LIST!$A$79,"",IF(K4294=LIST!$A$75,LIST!$A$75,ROUND(J4294*L4294,2)))))))))))))</f>
        <v/>
      </c>
      <c r="J4294" s="43">
        <f>IF(D4294="",0,IF(K4294=LIST!$A$75,0,IF(K4294=LIST!$A$76,0,IF(K4294=LIST!$A$77,0,IF(K4294=LIST!$A$78,0,(MIN(D4294,8)-K4294))))))</f>
        <v>0</v>
      </c>
      <c r="K4294" s="185" t="str">
        <f>IF(D4294="","",IF('CLAIM FORM'!$M$7="",0,IF(L4294=LIST!$A$78,0,IF('CLAIM FORM'!$M$7="R&amp;D",0,IF(E4294="",LIST!$A$75,IF(F4294=LIST!$F$30,0,IFERROR(((VLOOKUP(E4294,'TRAINING CODE'!B:D,3,FALSE)*MIN(D4294,8))),LIST!$A$76)))))))</f>
        <v/>
      </c>
      <c r="L4294" s="183" t="str">
        <f>IF(B4294="","",IF('CLAIM FORM'!$M$7="",LIST!$A$77,IFERROR(VLOOKUP(B4294,'PHR (Project Hourly Rate)'!B:G,6,FALSE),LIST!$A$78)))</f>
        <v/>
      </c>
    </row>
    <row r="4295" spans="1:12" ht="36" customHeight="1">
      <c r="A4295" s="184">
        <v>4293</v>
      </c>
      <c r="B4295" s="46"/>
      <c r="C4295" s="47"/>
      <c r="D4295" s="48"/>
      <c r="E4295" s="49"/>
      <c r="F4295" s="49"/>
      <c r="G4295" s="41" t="str">
        <f>IF(C4295="","",VLOOKUP(WEEKDAY(C4295),LIST!$A$15:$B$21,2,FALSE))</f>
        <v/>
      </c>
      <c r="H4295" s="42" t="str">
        <f>IF(B4295="","",IF(L4295=LIST!$A$80,LIST!$A$78,IF(L4295=LIST!$A$81,LIST!$A$78,IF(L4295=LIST!$A$82,LIST!$A$78,IF(IFERROR(VLOOKUP(B4295,'PHR (Project Hourly Rate)'!B:G,6,FALSE),LIST!$A$78)=0,LIST!$A$79,L4295)))))</f>
        <v/>
      </c>
      <c r="I4295" s="42" t="str">
        <f>IF(B4295="","",IF(L4295=LIST!$A$75,"",IF(K4295=LIST!$A$76,LIST!$A$76,IF(L4295=LIST!$A$77,"",IF(L4295=LIST!$A$78,"",IF(L4295=LIST!$A$80,"",IF(L4295=LIST!$A$72,"",IF(L4295=LIST!$A$73,"",IF(L4295=LIST!$A$81,"",IF(L4295=LIST!$A$82,"",IF(L4295=LIST!$A$79,"",IF(K4295=LIST!$A$75,LIST!$A$75,ROUND(J4295*L4295,2)))))))))))))</f>
        <v/>
      </c>
      <c r="J4295" s="43">
        <f>IF(D4295="",0,IF(K4295=LIST!$A$75,0,IF(K4295=LIST!$A$76,0,IF(K4295=LIST!$A$77,0,IF(K4295=LIST!$A$78,0,(MIN(D4295,8)-K4295))))))</f>
        <v>0</v>
      </c>
      <c r="K4295" s="185" t="str">
        <f>IF(D4295="","",IF('CLAIM FORM'!$M$7="",0,IF(L4295=LIST!$A$78,0,IF('CLAIM FORM'!$M$7="R&amp;D",0,IF(E4295="",LIST!$A$75,IF(F4295=LIST!$F$30,0,IFERROR(((VLOOKUP(E4295,'TRAINING CODE'!B:D,3,FALSE)*MIN(D4295,8))),LIST!$A$76)))))))</f>
        <v/>
      </c>
      <c r="L4295" s="183" t="str">
        <f>IF(B4295="","",IF('CLAIM FORM'!$M$7="",LIST!$A$77,IFERROR(VLOOKUP(B4295,'PHR (Project Hourly Rate)'!B:G,6,FALSE),LIST!$A$78)))</f>
        <v/>
      </c>
    </row>
    <row r="4296" spans="1:12" ht="36" customHeight="1">
      <c r="A4296" s="184">
        <v>4294</v>
      </c>
      <c r="B4296" s="46"/>
      <c r="C4296" s="47"/>
      <c r="D4296" s="48"/>
      <c r="E4296" s="49"/>
      <c r="F4296" s="49"/>
      <c r="G4296" s="41" t="str">
        <f>IF(C4296="","",VLOOKUP(WEEKDAY(C4296),LIST!$A$15:$B$21,2,FALSE))</f>
        <v/>
      </c>
      <c r="H4296" s="42" t="str">
        <f>IF(B4296="","",IF(L4296=LIST!$A$80,LIST!$A$78,IF(L4296=LIST!$A$81,LIST!$A$78,IF(L4296=LIST!$A$82,LIST!$A$78,IF(IFERROR(VLOOKUP(B4296,'PHR (Project Hourly Rate)'!B:G,6,FALSE),LIST!$A$78)=0,LIST!$A$79,L4296)))))</f>
        <v/>
      </c>
      <c r="I4296" s="42" t="str">
        <f>IF(B4296="","",IF(L4296=LIST!$A$75,"",IF(K4296=LIST!$A$76,LIST!$A$76,IF(L4296=LIST!$A$77,"",IF(L4296=LIST!$A$78,"",IF(L4296=LIST!$A$80,"",IF(L4296=LIST!$A$72,"",IF(L4296=LIST!$A$73,"",IF(L4296=LIST!$A$81,"",IF(L4296=LIST!$A$82,"",IF(L4296=LIST!$A$79,"",IF(K4296=LIST!$A$75,LIST!$A$75,ROUND(J4296*L4296,2)))))))))))))</f>
        <v/>
      </c>
      <c r="J4296" s="43">
        <f>IF(D4296="",0,IF(K4296=LIST!$A$75,0,IF(K4296=LIST!$A$76,0,IF(K4296=LIST!$A$77,0,IF(K4296=LIST!$A$78,0,(MIN(D4296,8)-K4296))))))</f>
        <v>0</v>
      </c>
      <c r="K4296" s="185" t="str">
        <f>IF(D4296="","",IF('CLAIM FORM'!$M$7="",0,IF(L4296=LIST!$A$78,0,IF('CLAIM FORM'!$M$7="R&amp;D",0,IF(E4296="",LIST!$A$75,IF(F4296=LIST!$F$30,0,IFERROR(((VLOOKUP(E4296,'TRAINING CODE'!B:D,3,FALSE)*MIN(D4296,8))),LIST!$A$76)))))))</f>
        <v/>
      </c>
      <c r="L4296" s="183" t="str">
        <f>IF(B4296="","",IF('CLAIM FORM'!$M$7="",LIST!$A$77,IFERROR(VLOOKUP(B4296,'PHR (Project Hourly Rate)'!B:G,6,FALSE),LIST!$A$78)))</f>
        <v/>
      </c>
    </row>
    <row r="4297" spans="1:12" ht="36" customHeight="1">
      <c r="A4297" s="184">
        <v>4295</v>
      </c>
      <c r="B4297" s="46"/>
      <c r="C4297" s="47"/>
      <c r="D4297" s="48"/>
      <c r="E4297" s="49"/>
      <c r="F4297" s="49"/>
      <c r="G4297" s="41" t="str">
        <f>IF(C4297="","",VLOOKUP(WEEKDAY(C4297),LIST!$A$15:$B$21,2,FALSE))</f>
        <v/>
      </c>
      <c r="H4297" s="42" t="str">
        <f>IF(B4297="","",IF(L4297=LIST!$A$80,LIST!$A$78,IF(L4297=LIST!$A$81,LIST!$A$78,IF(L4297=LIST!$A$82,LIST!$A$78,IF(IFERROR(VLOOKUP(B4297,'PHR (Project Hourly Rate)'!B:G,6,FALSE),LIST!$A$78)=0,LIST!$A$79,L4297)))))</f>
        <v/>
      </c>
      <c r="I4297" s="42" t="str">
        <f>IF(B4297="","",IF(L4297=LIST!$A$75,"",IF(K4297=LIST!$A$76,LIST!$A$76,IF(L4297=LIST!$A$77,"",IF(L4297=LIST!$A$78,"",IF(L4297=LIST!$A$80,"",IF(L4297=LIST!$A$72,"",IF(L4297=LIST!$A$73,"",IF(L4297=LIST!$A$81,"",IF(L4297=LIST!$A$82,"",IF(L4297=LIST!$A$79,"",IF(K4297=LIST!$A$75,LIST!$A$75,ROUND(J4297*L4297,2)))))))))))))</f>
        <v/>
      </c>
      <c r="J4297" s="43">
        <f>IF(D4297="",0,IF(K4297=LIST!$A$75,0,IF(K4297=LIST!$A$76,0,IF(K4297=LIST!$A$77,0,IF(K4297=LIST!$A$78,0,(MIN(D4297,8)-K4297))))))</f>
        <v>0</v>
      </c>
      <c r="K4297" s="185" t="str">
        <f>IF(D4297="","",IF('CLAIM FORM'!$M$7="",0,IF(L4297=LIST!$A$78,0,IF('CLAIM FORM'!$M$7="R&amp;D",0,IF(E4297="",LIST!$A$75,IF(F4297=LIST!$F$30,0,IFERROR(((VLOOKUP(E4297,'TRAINING CODE'!B:D,3,FALSE)*MIN(D4297,8))),LIST!$A$76)))))))</f>
        <v/>
      </c>
      <c r="L4297" s="183" t="str">
        <f>IF(B4297="","",IF('CLAIM FORM'!$M$7="",LIST!$A$77,IFERROR(VLOOKUP(B4297,'PHR (Project Hourly Rate)'!B:G,6,FALSE),LIST!$A$78)))</f>
        <v/>
      </c>
    </row>
    <row r="4298" spans="1:12" ht="36" customHeight="1">
      <c r="A4298" s="184">
        <v>4296</v>
      </c>
      <c r="B4298" s="46"/>
      <c r="C4298" s="47"/>
      <c r="D4298" s="48"/>
      <c r="E4298" s="49"/>
      <c r="F4298" s="49"/>
      <c r="G4298" s="41" t="str">
        <f>IF(C4298="","",VLOOKUP(WEEKDAY(C4298),LIST!$A$15:$B$21,2,FALSE))</f>
        <v/>
      </c>
      <c r="H4298" s="42" t="str">
        <f>IF(B4298="","",IF(L4298=LIST!$A$80,LIST!$A$78,IF(L4298=LIST!$A$81,LIST!$A$78,IF(L4298=LIST!$A$82,LIST!$A$78,IF(IFERROR(VLOOKUP(B4298,'PHR (Project Hourly Rate)'!B:G,6,FALSE),LIST!$A$78)=0,LIST!$A$79,L4298)))))</f>
        <v/>
      </c>
      <c r="I4298" s="42" t="str">
        <f>IF(B4298="","",IF(L4298=LIST!$A$75,"",IF(K4298=LIST!$A$76,LIST!$A$76,IF(L4298=LIST!$A$77,"",IF(L4298=LIST!$A$78,"",IF(L4298=LIST!$A$80,"",IF(L4298=LIST!$A$72,"",IF(L4298=LIST!$A$73,"",IF(L4298=LIST!$A$81,"",IF(L4298=LIST!$A$82,"",IF(L4298=LIST!$A$79,"",IF(K4298=LIST!$A$75,LIST!$A$75,ROUND(J4298*L4298,2)))))))))))))</f>
        <v/>
      </c>
      <c r="J4298" s="43">
        <f>IF(D4298="",0,IF(K4298=LIST!$A$75,0,IF(K4298=LIST!$A$76,0,IF(K4298=LIST!$A$77,0,IF(K4298=LIST!$A$78,0,(MIN(D4298,8)-K4298))))))</f>
        <v>0</v>
      </c>
      <c r="K4298" s="185" t="str">
        <f>IF(D4298="","",IF('CLAIM FORM'!$M$7="",0,IF(L4298=LIST!$A$78,0,IF('CLAIM FORM'!$M$7="R&amp;D",0,IF(E4298="",LIST!$A$75,IF(F4298=LIST!$F$30,0,IFERROR(((VLOOKUP(E4298,'TRAINING CODE'!B:D,3,FALSE)*MIN(D4298,8))),LIST!$A$76)))))))</f>
        <v/>
      </c>
      <c r="L4298" s="183" t="str">
        <f>IF(B4298="","",IF('CLAIM FORM'!$M$7="",LIST!$A$77,IFERROR(VLOOKUP(B4298,'PHR (Project Hourly Rate)'!B:G,6,FALSE),LIST!$A$78)))</f>
        <v/>
      </c>
    </row>
    <row r="4299" spans="1:12" ht="36" customHeight="1">
      <c r="A4299" s="184">
        <v>4297</v>
      </c>
      <c r="B4299" s="46"/>
      <c r="C4299" s="47"/>
      <c r="D4299" s="48"/>
      <c r="E4299" s="49"/>
      <c r="F4299" s="49"/>
      <c r="G4299" s="41" t="str">
        <f>IF(C4299="","",VLOOKUP(WEEKDAY(C4299),LIST!$A$15:$B$21,2,FALSE))</f>
        <v/>
      </c>
      <c r="H4299" s="42" t="str">
        <f>IF(B4299="","",IF(L4299=LIST!$A$80,LIST!$A$78,IF(L4299=LIST!$A$81,LIST!$A$78,IF(L4299=LIST!$A$82,LIST!$A$78,IF(IFERROR(VLOOKUP(B4299,'PHR (Project Hourly Rate)'!B:G,6,FALSE),LIST!$A$78)=0,LIST!$A$79,L4299)))))</f>
        <v/>
      </c>
      <c r="I4299" s="42" t="str">
        <f>IF(B4299="","",IF(L4299=LIST!$A$75,"",IF(K4299=LIST!$A$76,LIST!$A$76,IF(L4299=LIST!$A$77,"",IF(L4299=LIST!$A$78,"",IF(L4299=LIST!$A$80,"",IF(L4299=LIST!$A$72,"",IF(L4299=LIST!$A$73,"",IF(L4299=LIST!$A$81,"",IF(L4299=LIST!$A$82,"",IF(L4299=LIST!$A$79,"",IF(K4299=LIST!$A$75,LIST!$A$75,ROUND(J4299*L4299,2)))))))))))))</f>
        <v/>
      </c>
      <c r="J4299" s="43">
        <f>IF(D4299="",0,IF(K4299=LIST!$A$75,0,IF(K4299=LIST!$A$76,0,IF(K4299=LIST!$A$77,0,IF(K4299=LIST!$A$78,0,(MIN(D4299,8)-K4299))))))</f>
        <v>0</v>
      </c>
      <c r="K4299" s="185" t="str">
        <f>IF(D4299="","",IF('CLAIM FORM'!$M$7="",0,IF(L4299=LIST!$A$78,0,IF('CLAIM FORM'!$M$7="R&amp;D",0,IF(E4299="",LIST!$A$75,IF(F4299=LIST!$F$30,0,IFERROR(((VLOOKUP(E4299,'TRAINING CODE'!B:D,3,FALSE)*MIN(D4299,8))),LIST!$A$76)))))))</f>
        <v/>
      </c>
      <c r="L4299" s="183" t="str">
        <f>IF(B4299="","",IF('CLAIM FORM'!$M$7="",LIST!$A$77,IFERROR(VLOOKUP(B4299,'PHR (Project Hourly Rate)'!B:G,6,FALSE),LIST!$A$78)))</f>
        <v/>
      </c>
    </row>
    <row r="4300" spans="1:12" ht="36" customHeight="1">
      <c r="A4300" s="184">
        <v>4298</v>
      </c>
      <c r="B4300" s="46"/>
      <c r="C4300" s="47"/>
      <c r="D4300" s="48"/>
      <c r="E4300" s="49"/>
      <c r="F4300" s="49"/>
      <c r="G4300" s="41" t="str">
        <f>IF(C4300="","",VLOOKUP(WEEKDAY(C4300),LIST!$A$15:$B$21,2,FALSE))</f>
        <v/>
      </c>
      <c r="H4300" s="42" t="str">
        <f>IF(B4300="","",IF(L4300=LIST!$A$80,LIST!$A$78,IF(L4300=LIST!$A$81,LIST!$A$78,IF(L4300=LIST!$A$82,LIST!$A$78,IF(IFERROR(VLOOKUP(B4300,'PHR (Project Hourly Rate)'!B:G,6,FALSE),LIST!$A$78)=0,LIST!$A$79,L4300)))))</f>
        <v/>
      </c>
      <c r="I4300" s="42" t="str">
        <f>IF(B4300="","",IF(L4300=LIST!$A$75,"",IF(K4300=LIST!$A$76,LIST!$A$76,IF(L4300=LIST!$A$77,"",IF(L4300=LIST!$A$78,"",IF(L4300=LIST!$A$80,"",IF(L4300=LIST!$A$72,"",IF(L4300=LIST!$A$73,"",IF(L4300=LIST!$A$81,"",IF(L4300=LIST!$A$82,"",IF(L4300=LIST!$A$79,"",IF(K4300=LIST!$A$75,LIST!$A$75,ROUND(J4300*L4300,2)))))))))))))</f>
        <v/>
      </c>
      <c r="J4300" s="43">
        <f>IF(D4300="",0,IF(K4300=LIST!$A$75,0,IF(K4300=LIST!$A$76,0,IF(K4300=LIST!$A$77,0,IF(K4300=LIST!$A$78,0,(MIN(D4300,8)-K4300))))))</f>
        <v>0</v>
      </c>
      <c r="K4300" s="185" t="str">
        <f>IF(D4300="","",IF('CLAIM FORM'!$M$7="",0,IF(L4300=LIST!$A$78,0,IF('CLAIM FORM'!$M$7="R&amp;D",0,IF(E4300="",LIST!$A$75,IF(F4300=LIST!$F$30,0,IFERROR(((VLOOKUP(E4300,'TRAINING CODE'!B:D,3,FALSE)*MIN(D4300,8))),LIST!$A$76)))))))</f>
        <v/>
      </c>
      <c r="L4300" s="183" t="str">
        <f>IF(B4300="","",IF('CLAIM FORM'!$M$7="",LIST!$A$77,IFERROR(VLOOKUP(B4300,'PHR (Project Hourly Rate)'!B:G,6,FALSE),LIST!$A$78)))</f>
        <v/>
      </c>
    </row>
    <row r="4301" spans="1:12" ht="36" customHeight="1">
      <c r="A4301" s="184">
        <v>4299</v>
      </c>
      <c r="B4301" s="46"/>
      <c r="C4301" s="47"/>
      <c r="D4301" s="48"/>
      <c r="E4301" s="49"/>
      <c r="F4301" s="49"/>
      <c r="G4301" s="41" t="str">
        <f>IF(C4301="","",VLOOKUP(WEEKDAY(C4301),LIST!$A$15:$B$21,2,FALSE))</f>
        <v/>
      </c>
      <c r="H4301" s="42" t="str">
        <f>IF(B4301="","",IF(L4301=LIST!$A$80,LIST!$A$78,IF(L4301=LIST!$A$81,LIST!$A$78,IF(L4301=LIST!$A$82,LIST!$A$78,IF(IFERROR(VLOOKUP(B4301,'PHR (Project Hourly Rate)'!B:G,6,FALSE),LIST!$A$78)=0,LIST!$A$79,L4301)))))</f>
        <v/>
      </c>
      <c r="I4301" s="42" t="str">
        <f>IF(B4301="","",IF(L4301=LIST!$A$75,"",IF(K4301=LIST!$A$76,LIST!$A$76,IF(L4301=LIST!$A$77,"",IF(L4301=LIST!$A$78,"",IF(L4301=LIST!$A$80,"",IF(L4301=LIST!$A$72,"",IF(L4301=LIST!$A$73,"",IF(L4301=LIST!$A$81,"",IF(L4301=LIST!$A$82,"",IF(L4301=LIST!$A$79,"",IF(K4301=LIST!$A$75,LIST!$A$75,ROUND(J4301*L4301,2)))))))))))))</f>
        <v/>
      </c>
      <c r="J4301" s="43">
        <f>IF(D4301="",0,IF(K4301=LIST!$A$75,0,IF(K4301=LIST!$A$76,0,IF(K4301=LIST!$A$77,0,IF(K4301=LIST!$A$78,0,(MIN(D4301,8)-K4301))))))</f>
        <v>0</v>
      </c>
      <c r="K4301" s="185" t="str">
        <f>IF(D4301="","",IF('CLAIM FORM'!$M$7="",0,IF(L4301=LIST!$A$78,0,IF('CLAIM FORM'!$M$7="R&amp;D",0,IF(E4301="",LIST!$A$75,IF(F4301=LIST!$F$30,0,IFERROR(((VLOOKUP(E4301,'TRAINING CODE'!B:D,3,FALSE)*MIN(D4301,8))),LIST!$A$76)))))))</f>
        <v/>
      </c>
      <c r="L4301" s="183" t="str">
        <f>IF(B4301="","",IF('CLAIM FORM'!$M$7="",LIST!$A$77,IFERROR(VLOOKUP(B4301,'PHR (Project Hourly Rate)'!B:G,6,FALSE),LIST!$A$78)))</f>
        <v/>
      </c>
    </row>
    <row r="4302" spans="1:12" ht="36" customHeight="1">
      <c r="A4302" s="184">
        <v>4300</v>
      </c>
      <c r="B4302" s="46"/>
      <c r="C4302" s="47"/>
      <c r="D4302" s="48"/>
      <c r="E4302" s="49"/>
      <c r="F4302" s="49"/>
      <c r="G4302" s="41" t="str">
        <f>IF(C4302="","",VLOOKUP(WEEKDAY(C4302),LIST!$A$15:$B$21,2,FALSE))</f>
        <v/>
      </c>
      <c r="H4302" s="42" t="str">
        <f>IF(B4302="","",IF(L4302=LIST!$A$80,LIST!$A$78,IF(L4302=LIST!$A$81,LIST!$A$78,IF(L4302=LIST!$A$82,LIST!$A$78,IF(IFERROR(VLOOKUP(B4302,'PHR (Project Hourly Rate)'!B:G,6,FALSE),LIST!$A$78)=0,LIST!$A$79,L4302)))))</f>
        <v/>
      </c>
      <c r="I4302" s="42" t="str">
        <f>IF(B4302="","",IF(L4302=LIST!$A$75,"",IF(K4302=LIST!$A$76,LIST!$A$76,IF(L4302=LIST!$A$77,"",IF(L4302=LIST!$A$78,"",IF(L4302=LIST!$A$80,"",IF(L4302=LIST!$A$72,"",IF(L4302=LIST!$A$73,"",IF(L4302=LIST!$A$81,"",IF(L4302=LIST!$A$82,"",IF(L4302=LIST!$A$79,"",IF(K4302=LIST!$A$75,LIST!$A$75,ROUND(J4302*L4302,2)))))))))))))</f>
        <v/>
      </c>
      <c r="J4302" s="43">
        <f>IF(D4302="",0,IF(K4302=LIST!$A$75,0,IF(K4302=LIST!$A$76,0,IF(K4302=LIST!$A$77,0,IF(K4302=LIST!$A$78,0,(MIN(D4302,8)-K4302))))))</f>
        <v>0</v>
      </c>
      <c r="K4302" s="185" t="str">
        <f>IF(D4302="","",IF('CLAIM FORM'!$M$7="",0,IF(L4302=LIST!$A$78,0,IF('CLAIM FORM'!$M$7="R&amp;D",0,IF(E4302="",LIST!$A$75,IF(F4302=LIST!$F$30,0,IFERROR(((VLOOKUP(E4302,'TRAINING CODE'!B:D,3,FALSE)*MIN(D4302,8))),LIST!$A$76)))))))</f>
        <v/>
      </c>
      <c r="L4302" s="183" t="str">
        <f>IF(B4302="","",IF('CLAIM FORM'!$M$7="",LIST!$A$77,IFERROR(VLOOKUP(B4302,'PHR (Project Hourly Rate)'!B:G,6,FALSE),LIST!$A$78)))</f>
        <v/>
      </c>
    </row>
    <row r="4303" spans="1:12" ht="36" customHeight="1">
      <c r="A4303" s="184">
        <v>4301</v>
      </c>
      <c r="B4303" s="46"/>
      <c r="C4303" s="47"/>
      <c r="D4303" s="48"/>
      <c r="E4303" s="49"/>
      <c r="F4303" s="49"/>
      <c r="G4303" s="41" t="str">
        <f>IF(C4303="","",VLOOKUP(WEEKDAY(C4303),LIST!$A$15:$B$21,2,FALSE))</f>
        <v/>
      </c>
      <c r="H4303" s="42" t="str">
        <f>IF(B4303="","",IF(L4303=LIST!$A$80,LIST!$A$78,IF(L4303=LIST!$A$81,LIST!$A$78,IF(L4303=LIST!$A$82,LIST!$A$78,IF(IFERROR(VLOOKUP(B4303,'PHR (Project Hourly Rate)'!B:G,6,FALSE),LIST!$A$78)=0,LIST!$A$79,L4303)))))</f>
        <v/>
      </c>
      <c r="I4303" s="42" t="str">
        <f>IF(B4303="","",IF(L4303=LIST!$A$75,"",IF(K4303=LIST!$A$76,LIST!$A$76,IF(L4303=LIST!$A$77,"",IF(L4303=LIST!$A$78,"",IF(L4303=LIST!$A$80,"",IF(L4303=LIST!$A$72,"",IF(L4303=LIST!$A$73,"",IF(L4303=LIST!$A$81,"",IF(L4303=LIST!$A$82,"",IF(L4303=LIST!$A$79,"",IF(K4303=LIST!$A$75,LIST!$A$75,ROUND(J4303*L4303,2)))))))))))))</f>
        <v/>
      </c>
      <c r="J4303" s="43">
        <f>IF(D4303="",0,IF(K4303=LIST!$A$75,0,IF(K4303=LIST!$A$76,0,IF(K4303=LIST!$A$77,0,IF(K4303=LIST!$A$78,0,(MIN(D4303,8)-K4303))))))</f>
        <v>0</v>
      </c>
      <c r="K4303" s="185" t="str">
        <f>IF(D4303="","",IF('CLAIM FORM'!$M$7="",0,IF(L4303=LIST!$A$78,0,IF('CLAIM FORM'!$M$7="R&amp;D",0,IF(E4303="",LIST!$A$75,IF(F4303=LIST!$F$30,0,IFERROR(((VLOOKUP(E4303,'TRAINING CODE'!B:D,3,FALSE)*MIN(D4303,8))),LIST!$A$76)))))))</f>
        <v/>
      </c>
      <c r="L4303" s="183" t="str">
        <f>IF(B4303="","",IF('CLAIM FORM'!$M$7="",LIST!$A$77,IFERROR(VLOOKUP(B4303,'PHR (Project Hourly Rate)'!B:G,6,FALSE),LIST!$A$78)))</f>
        <v/>
      </c>
    </row>
    <row r="4304" spans="1:12" ht="36" customHeight="1">
      <c r="A4304" s="184">
        <v>4302</v>
      </c>
      <c r="B4304" s="46"/>
      <c r="C4304" s="47"/>
      <c r="D4304" s="48"/>
      <c r="E4304" s="49"/>
      <c r="F4304" s="49"/>
      <c r="G4304" s="41" t="str">
        <f>IF(C4304="","",VLOOKUP(WEEKDAY(C4304),LIST!$A$15:$B$21,2,FALSE))</f>
        <v/>
      </c>
      <c r="H4304" s="42" t="str">
        <f>IF(B4304="","",IF(L4304=LIST!$A$80,LIST!$A$78,IF(L4304=LIST!$A$81,LIST!$A$78,IF(L4304=LIST!$A$82,LIST!$A$78,IF(IFERROR(VLOOKUP(B4304,'PHR (Project Hourly Rate)'!B:G,6,FALSE),LIST!$A$78)=0,LIST!$A$79,L4304)))))</f>
        <v/>
      </c>
      <c r="I4304" s="42" t="str">
        <f>IF(B4304="","",IF(L4304=LIST!$A$75,"",IF(K4304=LIST!$A$76,LIST!$A$76,IF(L4304=LIST!$A$77,"",IF(L4304=LIST!$A$78,"",IF(L4304=LIST!$A$80,"",IF(L4304=LIST!$A$72,"",IF(L4304=LIST!$A$73,"",IF(L4304=LIST!$A$81,"",IF(L4304=LIST!$A$82,"",IF(L4304=LIST!$A$79,"",IF(K4304=LIST!$A$75,LIST!$A$75,ROUND(J4304*L4304,2)))))))))))))</f>
        <v/>
      </c>
      <c r="J4304" s="43">
        <f>IF(D4304="",0,IF(K4304=LIST!$A$75,0,IF(K4304=LIST!$A$76,0,IF(K4304=LIST!$A$77,0,IF(K4304=LIST!$A$78,0,(MIN(D4304,8)-K4304))))))</f>
        <v>0</v>
      </c>
      <c r="K4304" s="185" t="str">
        <f>IF(D4304="","",IF('CLAIM FORM'!$M$7="",0,IF(L4304=LIST!$A$78,0,IF('CLAIM FORM'!$M$7="R&amp;D",0,IF(E4304="",LIST!$A$75,IF(F4304=LIST!$F$30,0,IFERROR(((VLOOKUP(E4304,'TRAINING CODE'!B:D,3,FALSE)*MIN(D4304,8))),LIST!$A$76)))))))</f>
        <v/>
      </c>
      <c r="L4304" s="183" t="str">
        <f>IF(B4304="","",IF('CLAIM FORM'!$M$7="",LIST!$A$77,IFERROR(VLOOKUP(B4304,'PHR (Project Hourly Rate)'!B:G,6,FALSE),LIST!$A$78)))</f>
        <v/>
      </c>
    </row>
    <row r="4305" spans="1:12" ht="36" customHeight="1">
      <c r="A4305" s="184">
        <v>4303</v>
      </c>
      <c r="B4305" s="46"/>
      <c r="C4305" s="47"/>
      <c r="D4305" s="48"/>
      <c r="E4305" s="49"/>
      <c r="F4305" s="49"/>
      <c r="G4305" s="41" t="str">
        <f>IF(C4305="","",VLOOKUP(WEEKDAY(C4305),LIST!$A$15:$B$21,2,FALSE))</f>
        <v/>
      </c>
      <c r="H4305" s="42" t="str">
        <f>IF(B4305="","",IF(L4305=LIST!$A$80,LIST!$A$78,IF(L4305=LIST!$A$81,LIST!$A$78,IF(L4305=LIST!$A$82,LIST!$A$78,IF(IFERROR(VLOOKUP(B4305,'PHR (Project Hourly Rate)'!B:G,6,FALSE),LIST!$A$78)=0,LIST!$A$79,L4305)))))</f>
        <v/>
      </c>
      <c r="I4305" s="42" t="str">
        <f>IF(B4305="","",IF(L4305=LIST!$A$75,"",IF(K4305=LIST!$A$76,LIST!$A$76,IF(L4305=LIST!$A$77,"",IF(L4305=LIST!$A$78,"",IF(L4305=LIST!$A$80,"",IF(L4305=LIST!$A$72,"",IF(L4305=LIST!$A$73,"",IF(L4305=LIST!$A$81,"",IF(L4305=LIST!$A$82,"",IF(L4305=LIST!$A$79,"",IF(K4305=LIST!$A$75,LIST!$A$75,ROUND(J4305*L4305,2)))))))))))))</f>
        <v/>
      </c>
      <c r="J4305" s="43">
        <f>IF(D4305="",0,IF(K4305=LIST!$A$75,0,IF(K4305=LIST!$A$76,0,IF(K4305=LIST!$A$77,0,IF(K4305=LIST!$A$78,0,(MIN(D4305,8)-K4305))))))</f>
        <v>0</v>
      </c>
      <c r="K4305" s="185" t="str">
        <f>IF(D4305="","",IF('CLAIM FORM'!$M$7="",0,IF(L4305=LIST!$A$78,0,IF('CLAIM FORM'!$M$7="R&amp;D",0,IF(E4305="",LIST!$A$75,IF(F4305=LIST!$F$30,0,IFERROR(((VLOOKUP(E4305,'TRAINING CODE'!B:D,3,FALSE)*MIN(D4305,8))),LIST!$A$76)))))))</f>
        <v/>
      </c>
      <c r="L4305" s="183" t="str">
        <f>IF(B4305="","",IF('CLAIM FORM'!$M$7="",LIST!$A$77,IFERROR(VLOOKUP(B4305,'PHR (Project Hourly Rate)'!B:G,6,FALSE),LIST!$A$78)))</f>
        <v/>
      </c>
    </row>
    <row r="4306" spans="1:12" ht="36" customHeight="1">
      <c r="A4306" s="184">
        <v>4304</v>
      </c>
      <c r="B4306" s="46"/>
      <c r="C4306" s="47"/>
      <c r="D4306" s="48"/>
      <c r="E4306" s="49"/>
      <c r="F4306" s="49"/>
      <c r="G4306" s="41" t="str">
        <f>IF(C4306="","",VLOOKUP(WEEKDAY(C4306),LIST!$A$15:$B$21,2,FALSE))</f>
        <v/>
      </c>
      <c r="H4306" s="42" t="str">
        <f>IF(B4306="","",IF(L4306=LIST!$A$80,LIST!$A$78,IF(L4306=LIST!$A$81,LIST!$A$78,IF(L4306=LIST!$A$82,LIST!$A$78,IF(IFERROR(VLOOKUP(B4306,'PHR (Project Hourly Rate)'!B:G,6,FALSE),LIST!$A$78)=0,LIST!$A$79,L4306)))))</f>
        <v/>
      </c>
      <c r="I4306" s="42" t="str">
        <f>IF(B4306="","",IF(L4306=LIST!$A$75,"",IF(K4306=LIST!$A$76,LIST!$A$76,IF(L4306=LIST!$A$77,"",IF(L4306=LIST!$A$78,"",IF(L4306=LIST!$A$80,"",IF(L4306=LIST!$A$72,"",IF(L4306=LIST!$A$73,"",IF(L4306=LIST!$A$81,"",IF(L4306=LIST!$A$82,"",IF(L4306=LIST!$A$79,"",IF(K4306=LIST!$A$75,LIST!$A$75,ROUND(J4306*L4306,2)))))))))))))</f>
        <v/>
      </c>
      <c r="J4306" s="43">
        <f>IF(D4306="",0,IF(K4306=LIST!$A$75,0,IF(K4306=LIST!$A$76,0,IF(K4306=LIST!$A$77,0,IF(K4306=LIST!$A$78,0,(MIN(D4306,8)-K4306))))))</f>
        <v>0</v>
      </c>
      <c r="K4306" s="185" t="str">
        <f>IF(D4306="","",IF('CLAIM FORM'!$M$7="",0,IF(L4306=LIST!$A$78,0,IF('CLAIM FORM'!$M$7="R&amp;D",0,IF(E4306="",LIST!$A$75,IF(F4306=LIST!$F$30,0,IFERROR(((VLOOKUP(E4306,'TRAINING CODE'!B:D,3,FALSE)*MIN(D4306,8))),LIST!$A$76)))))))</f>
        <v/>
      </c>
      <c r="L4306" s="183" t="str">
        <f>IF(B4306="","",IF('CLAIM FORM'!$M$7="",LIST!$A$77,IFERROR(VLOOKUP(B4306,'PHR (Project Hourly Rate)'!B:G,6,FALSE),LIST!$A$78)))</f>
        <v/>
      </c>
    </row>
    <row r="4307" spans="1:12" ht="36" customHeight="1">
      <c r="A4307" s="184">
        <v>4305</v>
      </c>
      <c r="B4307" s="46"/>
      <c r="C4307" s="47"/>
      <c r="D4307" s="48"/>
      <c r="E4307" s="49"/>
      <c r="F4307" s="49"/>
      <c r="G4307" s="41" t="str">
        <f>IF(C4307="","",VLOOKUP(WEEKDAY(C4307),LIST!$A$15:$B$21,2,FALSE))</f>
        <v/>
      </c>
      <c r="H4307" s="42" t="str">
        <f>IF(B4307="","",IF(L4307=LIST!$A$80,LIST!$A$78,IF(L4307=LIST!$A$81,LIST!$A$78,IF(L4307=LIST!$A$82,LIST!$A$78,IF(IFERROR(VLOOKUP(B4307,'PHR (Project Hourly Rate)'!B:G,6,FALSE),LIST!$A$78)=0,LIST!$A$79,L4307)))))</f>
        <v/>
      </c>
      <c r="I4307" s="42" t="str">
        <f>IF(B4307="","",IF(L4307=LIST!$A$75,"",IF(K4307=LIST!$A$76,LIST!$A$76,IF(L4307=LIST!$A$77,"",IF(L4307=LIST!$A$78,"",IF(L4307=LIST!$A$80,"",IF(L4307=LIST!$A$72,"",IF(L4307=LIST!$A$73,"",IF(L4307=LIST!$A$81,"",IF(L4307=LIST!$A$82,"",IF(L4307=LIST!$A$79,"",IF(K4307=LIST!$A$75,LIST!$A$75,ROUND(J4307*L4307,2)))))))))))))</f>
        <v/>
      </c>
      <c r="J4307" s="43">
        <f>IF(D4307="",0,IF(K4307=LIST!$A$75,0,IF(K4307=LIST!$A$76,0,IF(K4307=LIST!$A$77,0,IF(K4307=LIST!$A$78,0,(MIN(D4307,8)-K4307))))))</f>
        <v>0</v>
      </c>
      <c r="K4307" s="185" t="str">
        <f>IF(D4307="","",IF('CLAIM FORM'!$M$7="",0,IF(L4307=LIST!$A$78,0,IF('CLAIM FORM'!$M$7="R&amp;D",0,IF(E4307="",LIST!$A$75,IF(F4307=LIST!$F$30,0,IFERROR(((VLOOKUP(E4307,'TRAINING CODE'!B:D,3,FALSE)*MIN(D4307,8))),LIST!$A$76)))))))</f>
        <v/>
      </c>
      <c r="L4307" s="183" t="str">
        <f>IF(B4307="","",IF('CLAIM FORM'!$M$7="",LIST!$A$77,IFERROR(VLOOKUP(B4307,'PHR (Project Hourly Rate)'!B:G,6,FALSE),LIST!$A$78)))</f>
        <v/>
      </c>
    </row>
    <row r="4308" spans="1:12" ht="36" customHeight="1">
      <c r="A4308" s="184">
        <v>4306</v>
      </c>
      <c r="B4308" s="46"/>
      <c r="C4308" s="47"/>
      <c r="D4308" s="48"/>
      <c r="E4308" s="49"/>
      <c r="F4308" s="49"/>
      <c r="G4308" s="41" t="str">
        <f>IF(C4308="","",VLOOKUP(WEEKDAY(C4308),LIST!$A$15:$B$21,2,FALSE))</f>
        <v/>
      </c>
      <c r="H4308" s="42" t="str">
        <f>IF(B4308="","",IF(L4308=LIST!$A$80,LIST!$A$78,IF(L4308=LIST!$A$81,LIST!$A$78,IF(L4308=LIST!$A$82,LIST!$A$78,IF(IFERROR(VLOOKUP(B4308,'PHR (Project Hourly Rate)'!B:G,6,FALSE),LIST!$A$78)=0,LIST!$A$79,L4308)))))</f>
        <v/>
      </c>
      <c r="I4308" s="42" t="str">
        <f>IF(B4308="","",IF(L4308=LIST!$A$75,"",IF(K4308=LIST!$A$76,LIST!$A$76,IF(L4308=LIST!$A$77,"",IF(L4308=LIST!$A$78,"",IF(L4308=LIST!$A$80,"",IF(L4308=LIST!$A$72,"",IF(L4308=LIST!$A$73,"",IF(L4308=LIST!$A$81,"",IF(L4308=LIST!$A$82,"",IF(L4308=LIST!$A$79,"",IF(K4308=LIST!$A$75,LIST!$A$75,ROUND(J4308*L4308,2)))))))))))))</f>
        <v/>
      </c>
      <c r="J4308" s="43">
        <f>IF(D4308="",0,IF(K4308=LIST!$A$75,0,IF(K4308=LIST!$A$76,0,IF(K4308=LIST!$A$77,0,IF(K4308=LIST!$A$78,0,(MIN(D4308,8)-K4308))))))</f>
        <v>0</v>
      </c>
      <c r="K4308" s="185" t="str">
        <f>IF(D4308="","",IF('CLAIM FORM'!$M$7="",0,IF(L4308=LIST!$A$78,0,IF('CLAIM FORM'!$M$7="R&amp;D",0,IF(E4308="",LIST!$A$75,IF(F4308=LIST!$F$30,0,IFERROR(((VLOOKUP(E4308,'TRAINING CODE'!B:D,3,FALSE)*MIN(D4308,8))),LIST!$A$76)))))))</f>
        <v/>
      </c>
      <c r="L4308" s="183" t="str">
        <f>IF(B4308="","",IF('CLAIM FORM'!$M$7="",LIST!$A$77,IFERROR(VLOOKUP(B4308,'PHR (Project Hourly Rate)'!B:G,6,FALSE),LIST!$A$78)))</f>
        <v/>
      </c>
    </row>
    <row r="4309" spans="1:12" ht="36" customHeight="1">
      <c r="A4309" s="184">
        <v>4307</v>
      </c>
      <c r="B4309" s="46"/>
      <c r="C4309" s="47"/>
      <c r="D4309" s="48"/>
      <c r="E4309" s="49"/>
      <c r="F4309" s="49"/>
      <c r="G4309" s="41" t="str">
        <f>IF(C4309="","",VLOOKUP(WEEKDAY(C4309),LIST!$A$15:$B$21,2,FALSE))</f>
        <v/>
      </c>
      <c r="H4309" s="42" t="str">
        <f>IF(B4309="","",IF(L4309=LIST!$A$80,LIST!$A$78,IF(L4309=LIST!$A$81,LIST!$A$78,IF(L4309=LIST!$A$82,LIST!$A$78,IF(IFERROR(VLOOKUP(B4309,'PHR (Project Hourly Rate)'!B:G,6,FALSE),LIST!$A$78)=0,LIST!$A$79,L4309)))))</f>
        <v/>
      </c>
      <c r="I4309" s="42" t="str">
        <f>IF(B4309="","",IF(L4309=LIST!$A$75,"",IF(K4309=LIST!$A$76,LIST!$A$76,IF(L4309=LIST!$A$77,"",IF(L4309=LIST!$A$78,"",IF(L4309=LIST!$A$80,"",IF(L4309=LIST!$A$72,"",IF(L4309=LIST!$A$73,"",IF(L4309=LIST!$A$81,"",IF(L4309=LIST!$A$82,"",IF(L4309=LIST!$A$79,"",IF(K4309=LIST!$A$75,LIST!$A$75,ROUND(J4309*L4309,2)))))))))))))</f>
        <v/>
      </c>
      <c r="J4309" s="43">
        <f>IF(D4309="",0,IF(K4309=LIST!$A$75,0,IF(K4309=LIST!$A$76,0,IF(K4309=LIST!$A$77,0,IF(K4309=LIST!$A$78,0,(MIN(D4309,8)-K4309))))))</f>
        <v>0</v>
      </c>
      <c r="K4309" s="185" t="str">
        <f>IF(D4309="","",IF('CLAIM FORM'!$M$7="",0,IF(L4309=LIST!$A$78,0,IF('CLAIM FORM'!$M$7="R&amp;D",0,IF(E4309="",LIST!$A$75,IF(F4309=LIST!$F$30,0,IFERROR(((VLOOKUP(E4309,'TRAINING CODE'!B:D,3,FALSE)*MIN(D4309,8))),LIST!$A$76)))))))</f>
        <v/>
      </c>
      <c r="L4309" s="183" t="str">
        <f>IF(B4309="","",IF('CLAIM FORM'!$M$7="",LIST!$A$77,IFERROR(VLOOKUP(B4309,'PHR (Project Hourly Rate)'!B:G,6,FALSE),LIST!$A$78)))</f>
        <v/>
      </c>
    </row>
    <row r="4310" spans="1:12" ht="36" customHeight="1">
      <c r="A4310" s="184">
        <v>4308</v>
      </c>
      <c r="B4310" s="46"/>
      <c r="C4310" s="47"/>
      <c r="D4310" s="48"/>
      <c r="E4310" s="49"/>
      <c r="F4310" s="49"/>
      <c r="G4310" s="41" t="str">
        <f>IF(C4310="","",VLOOKUP(WEEKDAY(C4310),LIST!$A$15:$B$21,2,FALSE))</f>
        <v/>
      </c>
      <c r="H4310" s="42" t="str">
        <f>IF(B4310="","",IF(L4310=LIST!$A$80,LIST!$A$78,IF(L4310=LIST!$A$81,LIST!$A$78,IF(L4310=LIST!$A$82,LIST!$A$78,IF(IFERROR(VLOOKUP(B4310,'PHR (Project Hourly Rate)'!B:G,6,FALSE),LIST!$A$78)=0,LIST!$A$79,L4310)))))</f>
        <v/>
      </c>
      <c r="I4310" s="42" t="str">
        <f>IF(B4310="","",IF(L4310=LIST!$A$75,"",IF(K4310=LIST!$A$76,LIST!$A$76,IF(L4310=LIST!$A$77,"",IF(L4310=LIST!$A$78,"",IF(L4310=LIST!$A$80,"",IF(L4310=LIST!$A$72,"",IF(L4310=LIST!$A$73,"",IF(L4310=LIST!$A$81,"",IF(L4310=LIST!$A$82,"",IF(L4310=LIST!$A$79,"",IF(K4310=LIST!$A$75,LIST!$A$75,ROUND(J4310*L4310,2)))))))))))))</f>
        <v/>
      </c>
      <c r="J4310" s="43">
        <f>IF(D4310="",0,IF(K4310=LIST!$A$75,0,IF(K4310=LIST!$A$76,0,IF(K4310=LIST!$A$77,0,IF(K4310=LIST!$A$78,0,(MIN(D4310,8)-K4310))))))</f>
        <v>0</v>
      </c>
      <c r="K4310" s="185" t="str">
        <f>IF(D4310="","",IF('CLAIM FORM'!$M$7="",0,IF(L4310=LIST!$A$78,0,IF('CLAIM FORM'!$M$7="R&amp;D",0,IF(E4310="",LIST!$A$75,IF(F4310=LIST!$F$30,0,IFERROR(((VLOOKUP(E4310,'TRAINING CODE'!B:D,3,FALSE)*MIN(D4310,8))),LIST!$A$76)))))))</f>
        <v/>
      </c>
      <c r="L4310" s="183" t="str">
        <f>IF(B4310="","",IF('CLAIM FORM'!$M$7="",LIST!$A$77,IFERROR(VLOOKUP(B4310,'PHR (Project Hourly Rate)'!B:G,6,FALSE),LIST!$A$78)))</f>
        <v/>
      </c>
    </row>
    <row r="4311" spans="1:12" ht="36" customHeight="1">
      <c r="A4311" s="184">
        <v>4309</v>
      </c>
      <c r="B4311" s="46"/>
      <c r="C4311" s="47"/>
      <c r="D4311" s="48"/>
      <c r="E4311" s="49"/>
      <c r="F4311" s="49"/>
      <c r="G4311" s="41" t="str">
        <f>IF(C4311="","",VLOOKUP(WEEKDAY(C4311),LIST!$A$15:$B$21,2,FALSE))</f>
        <v/>
      </c>
      <c r="H4311" s="42" t="str">
        <f>IF(B4311="","",IF(L4311=LIST!$A$80,LIST!$A$78,IF(L4311=LIST!$A$81,LIST!$A$78,IF(L4311=LIST!$A$82,LIST!$A$78,IF(IFERROR(VLOOKUP(B4311,'PHR (Project Hourly Rate)'!B:G,6,FALSE),LIST!$A$78)=0,LIST!$A$79,L4311)))))</f>
        <v/>
      </c>
      <c r="I4311" s="42" t="str">
        <f>IF(B4311="","",IF(L4311=LIST!$A$75,"",IF(K4311=LIST!$A$76,LIST!$A$76,IF(L4311=LIST!$A$77,"",IF(L4311=LIST!$A$78,"",IF(L4311=LIST!$A$80,"",IF(L4311=LIST!$A$72,"",IF(L4311=LIST!$A$73,"",IF(L4311=LIST!$A$81,"",IF(L4311=LIST!$A$82,"",IF(L4311=LIST!$A$79,"",IF(K4311=LIST!$A$75,LIST!$A$75,ROUND(J4311*L4311,2)))))))))))))</f>
        <v/>
      </c>
      <c r="J4311" s="43">
        <f>IF(D4311="",0,IF(K4311=LIST!$A$75,0,IF(K4311=LIST!$A$76,0,IF(K4311=LIST!$A$77,0,IF(K4311=LIST!$A$78,0,(MIN(D4311,8)-K4311))))))</f>
        <v>0</v>
      </c>
      <c r="K4311" s="185" t="str">
        <f>IF(D4311="","",IF('CLAIM FORM'!$M$7="",0,IF(L4311=LIST!$A$78,0,IF('CLAIM FORM'!$M$7="R&amp;D",0,IF(E4311="",LIST!$A$75,IF(F4311=LIST!$F$30,0,IFERROR(((VLOOKUP(E4311,'TRAINING CODE'!B:D,3,FALSE)*MIN(D4311,8))),LIST!$A$76)))))))</f>
        <v/>
      </c>
      <c r="L4311" s="183" t="str">
        <f>IF(B4311="","",IF('CLAIM FORM'!$M$7="",LIST!$A$77,IFERROR(VLOOKUP(B4311,'PHR (Project Hourly Rate)'!B:G,6,FALSE),LIST!$A$78)))</f>
        <v/>
      </c>
    </row>
    <row r="4312" spans="1:12" ht="36" customHeight="1">
      <c r="A4312" s="184">
        <v>4310</v>
      </c>
      <c r="B4312" s="46"/>
      <c r="C4312" s="47"/>
      <c r="D4312" s="48"/>
      <c r="E4312" s="49"/>
      <c r="F4312" s="49"/>
      <c r="G4312" s="41" t="str">
        <f>IF(C4312="","",VLOOKUP(WEEKDAY(C4312),LIST!$A$15:$B$21,2,FALSE))</f>
        <v/>
      </c>
      <c r="H4312" s="42" t="str">
        <f>IF(B4312="","",IF(L4312=LIST!$A$80,LIST!$A$78,IF(L4312=LIST!$A$81,LIST!$A$78,IF(L4312=LIST!$A$82,LIST!$A$78,IF(IFERROR(VLOOKUP(B4312,'PHR (Project Hourly Rate)'!B:G,6,FALSE),LIST!$A$78)=0,LIST!$A$79,L4312)))))</f>
        <v/>
      </c>
      <c r="I4312" s="42" t="str">
        <f>IF(B4312="","",IF(L4312=LIST!$A$75,"",IF(K4312=LIST!$A$76,LIST!$A$76,IF(L4312=LIST!$A$77,"",IF(L4312=LIST!$A$78,"",IF(L4312=LIST!$A$80,"",IF(L4312=LIST!$A$72,"",IF(L4312=LIST!$A$73,"",IF(L4312=LIST!$A$81,"",IF(L4312=LIST!$A$82,"",IF(L4312=LIST!$A$79,"",IF(K4312=LIST!$A$75,LIST!$A$75,ROUND(J4312*L4312,2)))))))))))))</f>
        <v/>
      </c>
      <c r="J4312" s="43">
        <f>IF(D4312="",0,IF(K4312=LIST!$A$75,0,IF(K4312=LIST!$A$76,0,IF(K4312=LIST!$A$77,0,IF(K4312=LIST!$A$78,0,(MIN(D4312,8)-K4312))))))</f>
        <v>0</v>
      </c>
      <c r="K4312" s="185" t="str">
        <f>IF(D4312="","",IF('CLAIM FORM'!$M$7="",0,IF(L4312=LIST!$A$78,0,IF('CLAIM FORM'!$M$7="R&amp;D",0,IF(E4312="",LIST!$A$75,IF(F4312=LIST!$F$30,0,IFERROR(((VLOOKUP(E4312,'TRAINING CODE'!B:D,3,FALSE)*MIN(D4312,8))),LIST!$A$76)))))))</f>
        <v/>
      </c>
      <c r="L4312" s="183" t="str">
        <f>IF(B4312="","",IF('CLAIM FORM'!$M$7="",LIST!$A$77,IFERROR(VLOOKUP(B4312,'PHR (Project Hourly Rate)'!B:G,6,FALSE),LIST!$A$78)))</f>
        <v/>
      </c>
    </row>
    <row r="4313" spans="1:12" ht="36" customHeight="1">
      <c r="A4313" s="184">
        <v>4311</v>
      </c>
      <c r="B4313" s="46"/>
      <c r="C4313" s="47"/>
      <c r="D4313" s="48"/>
      <c r="E4313" s="49"/>
      <c r="F4313" s="49"/>
      <c r="G4313" s="41" t="str">
        <f>IF(C4313="","",VLOOKUP(WEEKDAY(C4313),LIST!$A$15:$B$21,2,FALSE))</f>
        <v/>
      </c>
      <c r="H4313" s="42" t="str">
        <f>IF(B4313="","",IF(L4313=LIST!$A$80,LIST!$A$78,IF(L4313=LIST!$A$81,LIST!$A$78,IF(L4313=LIST!$A$82,LIST!$A$78,IF(IFERROR(VLOOKUP(B4313,'PHR (Project Hourly Rate)'!B:G,6,FALSE),LIST!$A$78)=0,LIST!$A$79,L4313)))))</f>
        <v/>
      </c>
      <c r="I4313" s="42" t="str">
        <f>IF(B4313="","",IF(L4313=LIST!$A$75,"",IF(K4313=LIST!$A$76,LIST!$A$76,IF(L4313=LIST!$A$77,"",IF(L4313=LIST!$A$78,"",IF(L4313=LIST!$A$80,"",IF(L4313=LIST!$A$72,"",IF(L4313=LIST!$A$73,"",IF(L4313=LIST!$A$81,"",IF(L4313=LIST!$A$82,"",IF(L4313=LIST!$A$79,"",IF(K4313=LIST!$A$75,LIST!$A$75,ROUND(J4313*L4313,2)))))))))))))</f>
        <v/>
      </c>
      <c r="J4313" s="43">
        <f>IF(D4313="",0,IF(K4313=LIST!$A$75,0,IF(K4313=LIST!$A$76,0,IF(K4313=LIST!$A$77,0,IF(K4313=LIST!$A$78,0,(MIN(D4313,8)-K4313))))))</f>
        <v>0</v>
      </c>
      <c r="K4313" s="185" t="str">
        <f>IF(D4313="","",IF('CLAIM FORM'!$M$7="",0,IF(L4313=LIST!$A$78,0,IF('CLAIM FORM'!$M$7="R&amp;D",0,IF(E4313="",LIST!$A$75,IF(F4313=LIST!$F$30,0,IFERROR(((VLOOKUP(E4313,'TRAINING CODE'!B:D,3,FALSE)*MIN(D4313,8))),LIST!$A$76)))))))</f>
        <v/>
      </c>
      <c r="L4313" s="183" t="str">
        <f>IF(B4313="","",IF('CLAIM FORM'!$M$7="",LIST!$A$77,IFERROR(VLOOKUP(B4313,'PHR (Project Hourly Rate)'!B:G,6,FALSE),LIST!$A$78)))</f>
        <v/>
      </c>
    </row>
    <row r="4314" spans="1:12" ht="36" customHeight="1">
      <c r="A4314" s="184">
        <v>4312</v>
      </c>
      <c r="B4314" s="46"/>
      <c r="C4314" s="47"/>
      <c r="D4314" s="48"/>
      <c r="E4314" s="49"/>
      <c r="F4314" s="49"/>
      <c r="G4314" s="41" t="str">
        <f>IF(C4314="","",VLOOKUP(WEEKDAY(C4314),LIST!$A$15:$B$21,2,FALSE))</f>
        <v/>
      </c>
      <c r="H4314" s="42" t="str">
        <f>IF(B4314="","",IF(L4314=LIST!$A$80,LIST!$A$78,IF(L4314=LIST!$A$81,LIST!$A$78,IF(L4314=LIST!$A$82,LIST!$A$78,IF(IFERROR(VLOOKUP(B4314,'PHR (Project Hourly Rate)'!B:G,6,FALSE),LIST!$A$78)=0,LIST!$A$79,L4314)))))</f>
        <v/>
      </c>
      <c r="I4314" s="42" t="str">
        <f>IF(B4314="","",IF(L4314=LIST!$A$75,"",IF(K4314=LIST!$A$76,LIST!$A$76,IF(L4314=LIST!$A$77,"",IF(L4314=LIST!$A$78,"",IF(L4314=LIST!$A$80,"",IF(L4314=LIST!$A$72,"",IF(L4314=LIST!$A$73,"",IF(L4314=LIST!$A$81,"",IF(L4314=LIST!$A$82,"",IF(L4314=LIST!$A$79,"",IF(K4314=LIST!$A$75,LIST!$A$75,ROUND(J4314*L4314,2)))))))))))))</f>
        <v/>
      </c>
      <c r="J4314" s="43">
        <f>IF(D4314="",0,IF(K4314=LIST!$A$75,0,IF(K4314=LIST!$A$76,0,IF(K4314=LIST!$A$77,0,IF(K4314=LIST!$A$78,0,(MIN(D4314,8)-K4314))))))</f>
        <v>0</v>
      </c>
      <c r="K4314" s="185" t="str">
        <f>IF(D4314="","",IF('CLAIM FORM'!$M$7="",0,IF(L4314=LIST!$A$78,0,IF('CLAIM FORM'!$M$7="R&amp;D",0,IF(E4314="",LIST!$A$75,IF(F4314=LIST!$F$30,0,IFERROR(((VLOOKUP(E4314,'TRAINING CODE'!B:D,3,FALSE)*MIN(D4314,8))),LIST!$A$76)))))))</f>
        <v/>
      </c>
      <c r="L4314" s="183" t="str">
        <f>IF(B4314="","",IF('CLAIM FORM'!$M$7="",LIST!$A$77,IFERROR(VLOOKUP(B4314,'PHR (Project Hourly Rate)'!B:G,6,FALSE),LIST!$A$78)))</f>
        <v/>
      </c>
    </row>
    <row r="4315" spans="1:12" ht="36" customHeight="1">
      <c r="A4315" s="184">
        <v>4313</v>
      </c>
      <c r="B4315" s="46"/>
      <c r="C4315" s="47"/>
      <c r="D4315" s="48"/>
      <c r="E4315" s="49"/>
      <c r="F4315" s="49"/>
      <c r="G4315" s="41" t="str">
        <f>IF(C4315="","",VLOOKUP(WEEKDAY(C4315),LIST!$A$15:$B$21,2,FALSE))</f>
        <v/>
      </c>
      <c r="H4315" s="42" t="str">
        <f>IF(B4315="","",IF(L4315=LIST!$A$80,LIST!$A$78,IF(L4315=LIST!$A$81,LIST!$A$78,IF(L4315=LIST!$A$82,LIST!$A$78,IF(IFERROR(VLOOKUP(B4315,'PHR (Project Hourly Rate)'!B:G,6,FALSE),LIST!$A$78)=0,LIST!$A$79,L4315)))))</f>
        <v/>
      </c>
      <c r="I4315" s="42" t="str">
        <f>IF(B4315="","",IF(L4315=LIST!$A$75,"",IF(K4315=LIST!$A$76,LIST!$A$76,IF(L4315=LIST!$A$77,"",IF(L4315=LIST!$A$78,"",IF(L4315=LIST!$A$80,"",IF(L4315=LIST!$A$72,"",IF(L4315=LIST!$A$73,"",IF(L4315=LIST!$A$81,"",IF(L4315=LIST!$A$82,"",IF(L4315=LIST!$A$79,"",IF(K4315=LIST!$A$75,LIST!$A$75,ROUND(J4315*L4315,2)))))))))))))</f>
        <v/>
      </c>
      <c r="J4315" s="43">
        <f>IF(D4315="",0,IF(K4315=LIST!$A$75,0,IF(K4315=LIST!$A$76,0,IF(K4315=LIST!$A$77,0,IF(K4315=LIST!$A$78,0,(MIN(D4315,8)-K4315))))))</f>
        <v>0</v>
      </c>
      <c r="K4315" s="185" t="str">
        <f>IF(D4315="","",IF('CLAIM FORM'!$M$7="",0,IF(L4315=LIST!$A$78,0,IF('CLAIM FORM'!$M$7="R&amp;D",0,IF(E4315="",LIST!$A$75,IF(F4315=LIST!$F$30,0,IFERROR(((VLOOKUP(E4315,'TRAINING CODE'!B:D,3,FALSE)*MIN(D4315,8))),LIST!$A$76)))))))</f>
        <v/>
      </c>
      <c r="L4315" s="183" t="str">
        <f>IF(B4315="","",IF('CLAIM FORM'!$M$7="",LIST!$A$77,IFERROR(VLOOKUP(B4315,'PHR (Project Hourly Rate)'!B:G,6,FALSE),LIST!$A$78)))</f>
        <v/>
      </c>
    </row>
    <row r="4316" spans="1:12" ht="36" customHeight="1">
      <c r="A4316" s="184">
        <v>4314</v>
      </c>
      <c r="B4316" s="46"/>
      <c r="C4316" s="47"/>
      <c r="D4316" s="48"/>
      <c r="E4316" s="49"/>
      <c r="F4316" s="49"/>
      <c r="G4316" s="41" t="str">
        <f>IF(C4316="","",VLOOKUP(WEEKDAY(C4316),LIST!$A$15:$B$21,2,FALSE))</f>
        <v/>
      </c>
      <c r="H4316" s="42" t="str">
        <f>IF(B4316="","",IF(L4316=LIST!$A$80,LIST!$A$78,IF(L4316=LIST!$A$81,LIST!$A$78,IF(L4316=LIST!$A$82,LIST!$A$78,IF(IFERROR(VLOOKUP(B4316,'PHR (Project Hourly Rate)'!B:G,6,FALSE),LIST!$A$78)=0,LIST!$A$79,L4316)))))</f>
        <v/>
      </c>
      <c r="I4316" s="42" t="str">
        <f>IF(B4316="","",IF(L4316=LIST!$A$75,"",IF(K4316=LIST!$A$76,LIST!$A$76,IF(L4316=LIST!$A$77,"",IF(L4316=LIST!$A$78,"",IF(L4316=LIST!$A$80,"",IF(L4316=LIST!$A$72,"",IF(L4316=LIST!$A$73,"",IF(L4316=LIST!$A$81,"",IF(L4316=LIST!$A$82,"",IF(L4316=LIST!$A$79,"",IF(K4316=LIST!$A$75,LIST!$A$75,ROUND(J4316*L4316,2)))))))))))))</f>
        <v/>
      </c>
      <c r="J4316" s="43">
        <f>IF(D4316="",0,IF(K4316=LIST!$A$75,0,IF(K4316=LIST!$A$76,0,IF(K4316=LIST!$A$77,0,IF(K4316=LIST!$A$78,0,(MIN(D4316,8)-K4316))))))</f>
        <v>0</v>
      </c>
      <c r="K4316" s="185" t="str">
        <f>IF(D4316="","",IF('CLAIM FORM'!$M$7="",0,IF(L4316=LIST!$A$78,0,IF('CLAIM FORM'!$M$7="R&amp;D",0,IF(E4316="",LIST!$A$75,IF(F4316=LIST!$F$30,0,IFERROR(((VLOOKUP(E4316,'TRAINING CODE'!B:D,3,FALSE)*MIN(D4316,8))),LIST!$A$76)))))))</f>
        <v/>
      </c>
      <c r="L4316" s="183" t="str">
        <f>IF(B4316="","",IF('CLAIM FORM'!$M$7="",LIST!$A$77,IFERROR(VLOOKUP(B4316,'PHR (Project Hourly Rate)'!B:G,6,FALSE),LIST!$A$78)))</f>
        <v/>
      </c>
    </row>
    <row r="4317" spans="1:12" ht="36" customHeight="1">
      <c r="A4317" s="184">
        <v>4315</v>
      </c>
      <c r="B4317" s="46"/>
      <c r="C4317" s="47"/>
      <c r="D4317" s="48"/>
      <c r="E4317" s="49"/>
      <c r="F4317" s="49"/>
      <c r="G4317" s="41" t="str">
        <f>IF(C4317="","",VLOOKUP(WEEKDAY(C4317),LIST!$A$15:$B$21,2,FALSE))</f>
        <v/>
      </c>
      <c r="H4317" s="42" t="str">
        <f>IF(B4317="","",IF(L4317=LIST!$A$80,LIST!$A$78,IF(L4317=LIST!$A$81,LIST!$A$78,IF(L4317=LIST!$A$82,LIST!$A$78,IF(IFERROR(VLOOKUP(B4317,'PHR (Project Hourly Rate)'!B:G,6,FALSE),LIST!$A$78)=0,LIST!$A$79,L4317)))))</f>
        <v/>
      </c>
      <c r="I4317" s="42" t="str">
        <f>IF(B4317="","",IF(L4317=LIST!$A$75,"",IF(K4317=LIST!$A$76,LIST!$A$76,IF(L4317=LIST!$A$77,"",IF(L4317=LIST!$A$78,"",IF(L4317=LIST!$A$80,"",IF(L4317=LIST!$A$72,"",IF(L4317=LIST!$A$73,"",IF(L4317=LIST!$A$81,"",IF(L4317=LIST!$A$82,"",IF(L4317=LIST!$A$79,"",IF(K4317=LIST!$A$75,LIST!$A$75,ROUND(J4317*L4317,2)))))))))))))</f>
        <v/>
      </c>
      <c r="J4317" s="43">
        <f>IF(D4317="",0,IF(K4317=LIST!$A$75,0,IF(K4317=LIST!$A$76,0,IF(K4317=LIST!$A$77,0,IF(K4317=LIST!$A$78,0,(MIN(D4317,8)-K4317))))))</f>
        <v>0</v>
      </c>
      <c r="K4317" s="185" t="str">
        <f>IF(D4317="","",IF('CLAIM FORM'!$M$7="",0,IF(L4317=LIST!$A$78,0,IF('CLAIM FORM'!$M$7="R&amp;D",0,IF(E4317="",LIST!$A$75,IF(F4317=LIST!$F$30,0,IFERROR(((VLOOKUP(E4317,'TRAINING CODE'!B:D,3,FALSE)*MIN(D4317,8))),LIST!$A$76)))))))</f>
        <v/>
      </c>
      <c r="L4317" s="183" t="str">
        <f>IF(B4317="","",IF('CLAIM FORM'!$M$7="",LIST!$A$77,IFERROR(VLOOKUP(B4317,'PHR (Project Hourly Rate)'!B:G,6,FALSE),LIST!$A$78)))</f>
        <v/>
      </c>
    </row>
    <row r="4318" spans="1:12" ht="36" customHeight="1">
      <c r="A4318" s="184">
        <v>4316</v>
      </c>
      <c r="B4318" s="46"/>
      <c r="C4318" s="47"/>
      <c r="D4318" s="48"/>
      <c r="E4318" s="49"/>
      <c r="F4318" s="49"/>
      <c r="G4318" s="41" t="str">
        <f>IF(C4318="","",VLOOKUP(WEEKDAY(C4318),LIST!$A$15:$B$21,2,FALSE))</f>
        <v/>
      </c>
      <c r="H4318" s="42" t="str">
        <f>IF(B4318="","",IF(L4318=LIST!$A$80,LIST!$A$78,IF(L4318=LIST!$A$81,LIST!$A$78,IF(L4318=LIST!$A$82,LIST!$A$78,IF(IFERROR(VLOOKUP(B4318,'PHR (Project Hourly Rate)'!B:G,6,FALSE),LIST!$A$78)=0,LIST!$A$79,L4318)))))</f>
        <v/>
      </c>
      <c r="I4318" s="42" t="str">
        <f>IF(B4318="","",IF(L4318=LIST!$A$75,"",IF(K4318=LIST!$A$76,LIST!$A$76,IF(L4318=LIST!$A$77,"",IF(L4318=LIST!$A$78,"",IF(L4318=LIST!$A$80,"",IF(L4318=LIST!$A$72,"",IF(L4318=LIST!$A$73,"",IF(L4318=LIST!$A$81,"",IF(L4318=LIST!$A$82,"",IF(L4318=LIST!$A$79,"",IF(K4318=LIST!$A$75,LIST!$A$75,ROUND(J4318*L4318,2)))))))))))))</f>
        <v/>
      </c>
      <c r="J4318" s="43">
        <f>IF(D4318="",0,IF(K4318=LIST!$A$75,0,IF(K4318=LIST!$A$76,0,IF(K4318=LIST!$A$77,0,IF(K4318=LIST!$A$78,0,(MIN(D4318,8)-K4318))))))</f>
        <v>0</v>
      </c>
      <c r="K4318" s="185" t="str">
        <f>IF(D4318="","",IF('CLAIM FORM'!$M$7="",0,IF(L4318=LIST!$A$78,0,IF('CLAIM FORM'!$M$7="R&amp;D",0,IF(E4318="",LIST!$A$75,IF(F4318=LIST!$F$30,0,IFERROR(((VLOOKUP(E4318,'TRAINING CODE'!B:D,3,FALSE)*MIN(D4318,8))),LIST!$A$76)))))))</f>
        <v/>
      </c>
      <c r="L4318" s="183" t="str">
        <f>IF(B4318="","",IF('CLAIM FORM'!$M$7="",LIST!$A$77,IFERROR(VLOOKUP(B4318,'PHR (Project Hourly Rate)'!B:G,6,FALSE),LIST!$A$78)))</f>
        <v/>
      </c>
    </row>
    <row r="4319" spans="1:12" ht="36" customHeight="1">
      <c r="A4319" s="184">
        <v>4317</v>
      </c>
      <c r="B4319" s="46"/>
      <c r="C4319" s="47"/>
      <c r="D4319" s="48"/>
      <c r="E4319" s="49"/>
      <c r="F4319" s="49"/>
      <c r="G4319" s="41" t="str">
        <f>IF(C4319="","",VLOOKUP(WEEKDAY(C4319),LIST!$A$15:$B$21,2,FALSE))</f>
        <v/>
      </c>
      <c r="H4319" s="42" t="str">
        <f>IF(B4319="","",IF(L4319=LIST!$A$80,LIST!$A$78,IF(L4319=LIST!$A$81,LIST!$A$78,IF(L4319=LIST!$A$82,LIST!$A$78,IF(IFERROR(VLOOKUP(B4319,'PHR (Project Hourly Rate)'!B:G,6,FALSE),LIST!$A$78)=0,LIST!$A$79,L4319)))))</f>
        <v/>
      </c>
      <c r="I4319" s="42" t="str">
        <f>IF(B4319="","",IF(L4319=LIST!$A$75,"",IF(K4319=LIST!$A$76,LIST!$A$76,IF(L4319=LIST!$A$77,"",IF(L4319=LIST!$A$78,"",IF(L4319=LIST!$A$80,"",IF(L4319=LIST!$A$72,"",IF(L4319=LIST!$A$73,"",IF(L4319=LIST!$A$81,"",IF(L4319=LIST!$A$82,"",IF(L4319=LIST!$A$79,"",IF(K4319=LIST!$A$75,LIST!$A$75,ROUND(J4319*L4319,2)))))))))))))</f>
        <v/>
      </c>
      <c r="J4319" s="43">
        <f>IF(D4319="",0,IF(K4319=LIST!$A$75,0,IF(K4319=LIST!$A$76,0,IF(K4319=LIST!$A$77,0,IF(K4319=LIST!$A$78,0,(MIN(D4319,8)-K4319))))))</f>
        <v>0</v>
      </c>
      <c r="K4319" s="185" t="str">
        <f>IF(D4319="","",IF('CLAIM FORM'!$M$7="",0,IF(L4319=LIST!$A$78,0,IF('CLAIM FORM'!$M$7="R&amp;D",0,IF(E4319="",LIST!$A$75,IF(F4319=LIST!$F$30,0,IFERROR(((VLOOKUP(E4319,'TRAINING CODE'!B:D,3,FALSE)*MIN(D4319,8))),LIST!$A$76)))))))</f>
        <v/>
      </c>
      <c r="L4319" s="183" t="str">
        <f>IF(B4319="","",IF('CLAIM FORM'!$M$7="",LIST!$A$77,IFERROR(VLOOKUP(B4319,'PHR (Project Hourly Rate)'!B:G,6,FALSE),LIST!$A$78)))</f>
        <v/>
      </c>
    </row>
    <row r="4320" spans="1:12" ht="36" customHeight="1">
      <c r="A4320" s="184">
        <v>4318</v>
      </c>
      <c r="B4320" s="46"/>
      <c r="C4320" s="47"/>
      <c r="D4320" s="48"/>
      <c r="E4320" s="49"/>
      <c r="F4320" s="49"/>
      <c r="G4320" s="41" t="str">
        <f>IF(C4320="","",VLOOKUP(WEEKDAY(C4320),LIST!$A$15:$B$21,2,FALSE))</f>
        <v/>
      </c>
      <c r="H4320" s="42" t="str">
        <f>IF(B4320="","",IF(L4320=LIST!$A$80,LIST!$A$78,IF(L4320=LIST!$A$81,LIST!$A$78,IF(L4320=LIST!$A$82,LIST!$A$78,IF(IFERROR(VLOOKUP(B4320,'PHR (Project Hourly Rate)'!B:G,6,FALSE),LIST!$A$78)=0,LIST!$A$79,L4320)))))</f>
        <v/>
      </c>
      <c r="I4320" s="42" t="str">
        <f>IF(B4320="","",IF(L4320=LIST!$A$75,"",IF(K4320=LIST!$A$76,LIST!$A$76,IF(L4320=LIST!$A$77,"",IF(L4320=LIST!$A$78,"",IF(L4320=LIST!$A$80,"",IF(L4320=LIST!$A$72,"",IF(L4320=LIST!$A$73,"",IF(L4320=LIST!$A$81,"",IF(L4320=LIST!$A$82,"",IF(L4320=LIST!$A$79,"",IF(K4320=LIST!$A$75,LIST!$A$75,ROUND(J4320*L4320,2)))))))))))))</f>
        <v/>
      </c>
      <c r="J4320" s="43">
        <f>IF(D4320="",0,IF(K4320=LIST!$A$75,0,IF(K4320=LIST!$A$76,0,IF(K4320=LIST!$A$77,0,IF(K4320=LIST!$A$78,0,(MIN(D4320,8)-K4320))))))</f>
        <v>0</v>
      </c>
      <c r="K4320" s="185" t="str">
        <f>IF(D4320="","",IF('CLAIM FORM'!$M$7="",0,IF(L4320=LIST!$A$78,0,IF('CLAIM FORM'!$M$7="R&amp;D",0,IF(E4320="",LIST!$A$75,IF(F4320=LIST!$F$30,0,IFERROR(((VLOOKUP(E4320,'TRAINING CODE'!B:D,3,FALSE)*MIN(D4320,8))),LIST!$A$76)))))))</f>
        <v/>
      </c>
      <c r="L4320" s="183" t="str">
        <f>IF(B4320="","",IF('CLAIM FORM'!$M$7="",LIST!$A$77,IFERROR(VLOOKUP(B4320,'PHR (Project Hourly Rate)'!B:G,6,FALSE),LIST!$A$78)))</f>
        <v/>
      </c>
    </row>
    <row r="4321" spans="1:12" ht="36" customHeight="1">
      <c r="A4321" s="184">
        <v>4319</v>
      </c>
      <c r="B4321" s="46"/>
      <c r="C4321" s="47"/>
      <c r="D4321" s="48"/>
      <c r="E4321" s="49"/>
      <c r="F4321" s="49"/>
      <c r="G4321" s="41" t="str">
        <f>IF(C4321="","",VLOOKUP(WEEKDAY(C4321),LIST!$A$15:$B$21,2,FALSE))</f>
        <v/>
      </c>
      <c r="H4321" s="42" t="str">
        <f>IF(B4321="","",IF(L4321=LIST!$A$80,LIST!$A$78,IF(L4321=LIST!$A$81,LIST!$A$78,IF(L4321=LIST!$A$82,LIST!$A$78,IF(IFERROR(VLOOKUP(B4321,'PHR (Project Hourly Rate)'!B:G,6,FALSE),LIST!$A$78)=0,LIST!$A$79,L4321)))))</f>
        <v/>
      </c>
      <c r="I4321" s="42" t="str">
        <f>IF(B4321="","",IF(L4321=LIST!$A$75,"",IF(K4321=LIST!$A$76,LIST!$A$76,IF(L4321=LIST!$A$77,"",IF(L4321=LIST!$A$78,"",IF(L4321=LIST!$A$80,"",IF(L4321=LIST!$A$72,"",IF(L4321=LIST!$A$73,"",IF(L4321=LIST!$A$81,"",IF(L4321=LIST!$A$82,"",IF(L4321=LIST!$A$79,"",IF(K4321=LIST!$A$75,LIST!$A$75,ROUND(J4321*L4321,2)))))))))))))</f>
        <v/>
      </c>
      <c r="J4321" s="43">
        <f>IF(D4321="",0,IF(K4321=LIST!$A$75,0,IF(K4321=LIST!$A$76,0,IF(K4321=LIST!$A$77,0,IF(K4321=LIST!$A$78,0,(MIN(D4321,8)-K4321))))))</f>
        <v>0</v>
      </c>
      <c r="K4321" s="185" t="str">
        <f>IF(D4321="","",IF('CLAIM FORM'!$M$7="",0,IF(L4321=LIST!$A$78,0,IF('CLAIM FORM'!$M$7="R&amp;D",0,IF(E4321="",LIST!$A$75,IF(F4321=LIST!$F$30,0,IFERROR(((VLOOKUP(E4321,'TRAINING CODE'!B:D,3,FALSE)*MIN(D4321,8))),LIST!$A$76)))))))</f>
        <v/>
      </c>
      <c r="L4321" s="183" t="str">
        <f>IF(B4321="","",IF('CLAIM FORM'!$M$7="",LIST!$A$77,IFERROR(VLOOKUP(B4321,'PHR (Project Hourly Rate)'!B:G,6,FALSE),LIST!$A$78)))</f>
        <v/>
      </c>
    </row>
    <row r="4322" spans="1:12" ht="36" customHeight="1">
      <c r="A4322" s="184">
        <v>4320</v>
      </c>
      <c r="B4322" s="46"/>
      <c r="C4322" s="47"/>
      <c r="D4322" s="48"/>
      <c r="E4322" s="49"/>
      <c r="F4322" s="49"/>
      <c r="G4322" s="41" t="str">
        <f>IF(C4322="","",VLOOKUP(WEEKDAY(C4322),LIST!$A$15:$B$21,2,FALSE))</f>
        <v/>
      </c>
      <c r="H4322" s="42" t="str">
        <f>IF(B4322="","",IF(L4322=LIST!$A$80,LIST!$A$78,IF(L4322=LIST!$A$81,LIST!$A$78,IF(L4322=LIST!$A$82,LIST!$A$78,IF(IFERROR(VLOOKUP(B4322,'PHR (Project Hourly Rate)'!B:G,6,FALSE),LIST!$A$78)=0,LIST!$A$79,L4322)))))</f>
        <v/>
      </c>
      <c r="I4322" s="42" t="str">
        <f>IF(B4322="","",IF(L4322=LIST!$A$75,"",IF(K4322=LIST!$A$76,LIST!$A$76,IF(L4322=LIST!$A$77,"",IF(L4322=LIST!$A$78,"",IF(L4322=LIST!$A$80,"",IF(L4322=LIST!$A$72,"",IF(L4322=LIST!$A$73,"",IF(L4322=LIST!$A$81,"",IF(L4322=LIST!$A$82,"",IF(L4322=LIST!$A$79,"",IF(K4322=LIST!$A$75,LIST!$A$75,ROUND(J4322*L4322,2)))))))))))))</f>
        <v/>
      </c>
      <c r="J4322" s="43">
        <f>IF(D4322="",0,IF(K4322=LIST!$A$75,0,IF(K4322=LIST!$A$76,0,IF(K4322=LIST!$A$77,0,IF(K4322=LIST!$A$78,0,(MIN(D4322,8)-K4322))))))</f>
        <v>0</v>
      </c>
      <c r="K4322" s="185" t="str">
        <f>IF(D4322="","",IF('CLAIM FORM'!$M$7="",0,IF(L4322=LIST!$A$78,0,IF('CLAIM FORM'!$M$7="R&amp;D",0,IF(E4322="",LIST!$A$75,IF(F4322=LIST!$F$30,0,IFERROR(((VLOOKUP(E4322,'TRAINING CODE'!B:D,3,FALSE)*MIN(D4322,8))),LIST!$A$76)))))))</f>
        <v/>
      </c>
      <c r="L4322" s="183" t="str">
        <f>IF(B4322="","",IF('CLAIM FORM'!$M$7="",LIST!$A$77,IFERROR(VLOOKUP(B4322,'PHR (Project Hourly Rate)'!B:G,6,FALSE),LIST!$A$78)))</f>
        <v/>
      </c>
    </row>
    <row r="4323" spans="1:12" ht="36" customHeight="1">
      <c r="A4323" s="184">
        <v>4321</v>
      </c>
      <c r="B4323" s="46"/>
      <c r="C4323" s="47"/>
      <c r="D4323" s="48"/>
      <c r="E4323" s="49"/>
      <c r="F4323" s="49"/>
      <c r="G4323" s="41" t="str">
        <f>IF(C4323="","",VLOOKUP(WEEKDAY(C4323),LIST!$A$15:$B$21,2,FALSE))</f>
        <v/>
      </c>
      <c r="H4323" s="42" t="str">
        <f>IF(B4323="","",IF(L4323=LIST!$A$80,LIST!$A$78,IF(L4323=LIST!$A$81,LIST!$A$78,IF(L4323=LIST!$A$82,LIST!$A$78,IF(IFERROR(VLOOKUP(B4323,'PHR (Project Hourly Rate)'!B:G,6,FALSE),LIST!$A$78)=0,LIST!$A$79,L4323)))))</f>
        <v/>
      </c>
      <c r="I4323" s="42" t="str">
        <f>IF(B4323="","",IF(L4323=LIST!$A$75,"",IF(K4323=LIST!$A$76,LIST!$A$76,IF(L4323=LIST!$A$77,"",IF(L4323=LIST!$A$78,"",IF(L4323=LIST!$A$80,"",IF(L4323=LIST!$A$72,"",IF(L4323=LIST!$A$73,"",IF(L4323=LIST!$A$81,"",IF(L4323=LIST!$A$82,"",IF(L4323=LIST!$A$79,"",IF(K4323=LIST!$A$75,LIST!$A$75,ROUND(J4323*L4323,2)))))))))))))</f>
        <v/>
      </c>
      <c r="J4323" s="43">
        <f>IF(D4323="",0,IF(K4323=LIST!$A$75,0,IF(K4323=LIST!$A$76,0,IF(K4323=LIST!$A$77,0,IF(K4323=LIST!$A$78,0,(MIN(D4323,8)-K4323))))))</f>
        <v>0</v>
      </c>
      <c r="K4323" s="185" t="str">
        <f>IF(D4323="","",IF('CLAIM FORM'!$M$7="",0,IF(L4323=LIST!$A$78,0,IF('CLAIM FORM'!$M$7="R&amp;D",0,IF(E4323="",LIST!$A$75,IF(F4323=LIST!$F$30,0,IFERROR(((VLOOKUP(E4323,'TRAINING CODE'!B:D,3,FALSE)*MIN(D4323,8))),LIST!$A$76)))))))</f>
        <v/>
      </c>
      <c r="L4323" s="183" t="str">
        <f>IF(B4323="","",IF('CLAIM FORM'!$M$7="",LIST!$A$77,IFERROR(VLOOKUP(B4323,'PHR (Project Hourly Rate)'!B:G,6,FALSE),LIST!$A$78)))</f>
        <v/>
      </c>
    </row>
    <row r="4324" spans="1:12" ht="36" customHeight="1">
      <c r="A4324" s="184">
        <v>4322</v>
      </c>
      <c r="B4324" s="46"/>
      <c r="C4324" s="47"/>
      <c r="D4324" s="48"/>
      <c r="E4324" s="49"/>
      <c r="F4324" s="49"/>
      <c r="G4324" s="41" t="str">
        <f>IF(C4324="","",VLOOKUP(WEEKDAY(C4324),LIST!$A$15:$B$21,2,FALSE))</f>
        <v/>
      </c>
      <c r="H4324" s="42" t="str">
        <f>IF(B4324="","",IF(L4324=LIST!$A$80,LIST!$A$78,IF(L4324=LIST!$A$81,LIST!$A$78,IF(L4324=LIST!$A$82,LIST!$A$78,IF(IFERROR(VLOOKUP(B4324,'PHR (Project Hourly Rate)'!B:G,6,FALSE),LIST!$A$78)=0,LIST!$A$79,L4324)))))</f>
        <v/>
      </c>
      <c r="I4324" s="42" t="str">
        <f>IF(B4324="","",IF(L4324=LIST!$A$75,"",IF(K4324=LIST!$A$76,LIST!$A$76,IF(L4324=LIST!$A$77,"",IF(L4324=LIST!$A$78,"",IF(L4324=LIST!$A$80,"",IF(L4324=LIST!$A$72,"",IF(L4324=LIST!$A$73,"",IF(L4324=LIST!$A$81,"",IF(L4324=LIST!$A$82,"",IF(L4324=LIST!$A$79,"",IF(K4324=LIST!$A$75,LIST!$A$75,ROUND(J4324*L4324,2)))))))))))))</f>
        <v/>
      </c>
      <c r="J4324" s="43">
        <f>IF(D4324="",0,IF(K4324=LIST!$A$75,0,IF(K4324=LIST!$A$76,0,IF(K4324=LIST!$A$77,0,IF(K4324=LIST!$A$78,0,(MIN(D4324,8)-K4324))))))</f>
        <v>0</v>
      </c>
      <c r="K4324" s="185" t="str">
        <f>IF(D4324="","",IF('CLAIM FORM'!$M$7="",0,IF(L4324=LIST!$A$78,0,IF('CLAIM FORM'!$M$7="R&amp;D",0,IF(E4324="",LIST!$A$75,IF(F4324=LIST!$F$30,0,IFERROR(((VLOOKUP(E4324,'TRAINING CODE'!B:D,3,FALSE)*MIN(D4324,8))),LIST!$A$76)))))))</f>
        <v/>
      </c>
      <c r="L4324" s="183" t="str">
        <f>IF(B4324="","",IF('CLAIM FORM'!$M$7="",LIST!$A$77,IFERROR(VLOOKUP(B4324,'PHR (Project Hourly Rate)'!B:G,6,FALSE),LIST!$A$78)))</f>
        <v/>
      </c>
    </row>
    <row r="4325" spans="1:12" ht="36" customHeight="1">
      <c r="A4325" s="184">
        <v>4323</v>
      </c>
      <c r="B4325" s="46"/>
      <c r="C4325" s="47"/>
      <c r="D4325" s="48"/>
      <c r="E4325" s="49"/>
      <c r="F4325" s="49"/>
      <c r="G4325" s="41" t="str">
        <f>IF(C4325="","",VLOOKUP(WEEKDAY(C4325),LIST!$A$15:$B$21,2,FALSE))</f>
        <v/>
      </c>
      <c r="H4325" s="42" t="str">
        <f>IF(B4325="","",IF(L4325=LIST!$A$80,LIST!$A$78,IF(L4325=LIST!$A$81,LIST!$A$78,IF(L4325=LIST!$A$82,LIST!$A$78,IF(IFERROR(VLOOKUP(B4325,'PHR (Project Hourly Rate)'!B:G,6,FALSE),LIST!$A$78)=0,LIST!$A$79,L4325)))))</f>
        <v/>
      </c>
      <c r="I4325" s="42" t="str">
        <f>IF(B4325="","",IF(L4325=LIST!$A$75,"",IF(K4325=LIST!$A$76,LIST!$A$76,IF(L4325=LIST!$A$77,"",IF(L4325=LIST!$A$78,"",IF(L4325=LIST!$A$80,"",IF(L4325=LIST!$A$72,"",IF(L4325=LIST!$A$73,"",IF(L4325=LIST!$A$81,"",IF(L4325=LIST!$A$82,"",IF(L4325=LIST!$A$79,"",IF(K4325=LIST!$A$75,LIST!$A$75,ROUND(J4325*L4325,2)))))))))))))</f>
        <v/>
      </c>
      <c r="J4325" s="43">
        <f>IF(D4325="",0,IF(K4325=LIST!$A$75,0,IF(K4325=LIST!$A$76,0,IF(K4325=LIST!$A$77,0,IF(K4325=LIST!$A$78,0,(MIN(D4325,8)-K4325))))))</f>
        <v>0</v>
      </c>
      <c r="K4325" s="185" t="str">
        <f>IF(D4325="","",IF('CLAIM FORM'!$M$7="",0,IF(L4325=LIST!$A$78,0,IF('CLAIM FORM'!$M$7="R&amp;D",0,IF(E4325="",LIST!$A$75,IF(F4325=LIST!$F$30,0,IFERROR(((VLOOKUP(E4325,'TRAINING CODE'!B:D,3,FALSE)*MIN(D4325,8))),LIST!$A$76)))))))</f>
        <v/>
      </c>
      <c r="L4325" s="183" t="str">
        <f>IF(B4325="","",IF('CLAIM FORM'!$M$7="",LIST!$A$77,IFERROR(VLOOKUP(B4325,'PHR (Project Hourly Rate)'!B:G,6,FALSE),LIST!$A$78)))</f>
        <v/>
      </c>
    </row>
    <row r="4326" spans="1:12" ht="36" customHeight="1">
      <c r="A4326" s="184">
        <v>4324</v>
      </c>
      <c r="B4326" s="46"/>
      <c r="C4326" s="47"/>
      <c r="D4326" s="48"/>
      <c r="E4326" s="49"/>
      <c r="F4326" s="49"/>
      <c r="G4326" s="41" t="str">
        <f>IF(C4326="","",VLOOKUP(WEEKDAY(C4326),LIST!$A$15:$B$21,2,FALSE))</f>
        <v/>
      </c>
      <c r="H4326" s="42" t="str">
        <f>IF(B4326="","",IF(L4326=LIST!$A$80,LIST!$A$78,IF(L4326=LIST!$A$81,LIST!$A$78,IF(L4326=LIST!$A$82,LIST!$A$78,IF(IFERROR(VLOOKUP(B4326,'PHR (Project Hourly Rate)'!B:G,6,FALSE),LIST!$A$78)=0,LIST!$A$79,L4326)))))</f>
        <v/>
      </c>
      <c r="I4326" s="42" t="str">
        <f>IF(B4326="","",IF(L4326=LIST!$A$75,"",IF(K4326=LIST!$A$76,LIST!$A$76,IF(L4326=LIST!$A$77,"",IF(L4326=LIST!$A$78,"",IF(L4326=LIST!$A$80,"",IF(L4326=LIST!$A$72,"",IF(L4326=LIST!$A$73,"",IF(L4326=LIST!$A$81,"",IF(L4326=LIST!$A$82,"",IF(L4326=LIST!$A$79,"",IF(K4326=LIST!$A$75,LIST!$A$75,ROUND(J4326*L4326,2)))))))))))))</f>
        <v/>
      </c>
      <c r="J4326" s="43">
        <f>IF(D4326="",0,IF(K4326=LIST!$A$75,0,IF(K4326=LIST!$A$76,0,IF(K4326=LIST!$A$77,0,IF(K4326=LIST!$A$78,0,(MIN(D4326,8)-K4326))))))</f>
        <v>0</v>
      </c>
      <c r="K4326" s="185" t="str">
        <f>IF(D4326="","",IF('CLAIM FORM'!$M$7="",0,IF(L4326=LIST!$A$78,0,IF('CLAIM FORM'!$M$7="R&amp;D",0,IF(E4326="",LIST!$A$75,IF(F4326=LIST!$F$30,0,IFERROR(((VLOOKUP(E4326,'TRAINING CODE'!B:D,3,FALSE)*MIN(D4326,8))),LIST!$A$76)))))))</f>
        <v/>
      </c>
      <c r="L4326" s="183" t="str">
        <f>IF(B4326="","",IF('CLAIM FORM'!$M$7="",LIST!$A$77,IFERROR(VLOOKUP(B4326,'PHR (Project Hourly Rate)'!B:G,6,FALSE),LIST!$A$78)))</f>
        <v/>
      </c>
    </row>
    <row r="4327" spans="1:12" ht="36" customHeight="1">
      <c r="A4327" s="184">
        <v>4325</v>
      </c>
      <c r="B4327" s="46"/>
      <c r="C4327" s="47"/>
      <c r="D4327" s="48"/>
      <c r="E4327" s="49"/>
      <c r="F4327" s="49"/>
      <c r="G4327" s="41" t="str">
        <f>IF(C4327="","",VLOOKUP(WEEKDAY(C4327),LIST!$A$15:$B$21,2,FALSE))</f>
        <v/>
      </c>
      <c r="H4327" s="42" t="str">
        <f>IF(B4327="","",IF(L4327=LIST!$A$80,LIST!$A$78,IF(L4327=LIST!$A$81,LIST!$A$78,IF(L4327=LIST!$A$82,LIST!$A$78,IF(IFERROR(VLOOKUP(B4327,'PHR (Project Hourly Rate)'!B:G,6,FALSE),LIST!$A$78)=0,LIST!$A$79,L4327)))))</f>
        <v/>
      </c>
      <c r="I4327" s="42" t="str">
        <f>IF(B4327="","",IF(L4327=LIST!$A$75,"",IF(K4327=LIST!$A$76,LIST!$A$76,IF(L4327=LIST!$A$77,"",IF(L4327=LIST!$A$78,"",IF(L4327=LIST!$A$80,"",IF(L4327=LIST!$A$72,"",IF(L4327=LIST!$A$73,"",IF(L4327=LIST!$A$81,"",IF(L4327=LIST!$A$82,"",IF(L4327=LIST!$A$79,"",IF(K4327=LIST!$A$75,LIST!$A$75,ROUND(J4327*L4327,2)))))))))))))</f>
        <v/>
      </c>
      <c r="J4327" s="43">
        <f>IF(D4327="",0,IF(K4327=LIST!$A$75,0,IF(K4327=LIST!$A$76,0,IF(K4327=LIST!$A$77,0,IF(K4327=LIST!$A$78,0,(MIN(D4327,8)-K4327))))))</f>
        <v>0</v>
      </c>
      <c r="K4327" s="185" t="str">
        <f>IF(D4327="","",IF('CLAIM FORM'!$M$7="",0,IF(L4327=LIST!$A$78,0,IF('CLAIM FORM'!$M$7="R&amp;D",0,IF(E4327="",LIST!$A$75,IF(F4327=LIST!$F$30,0,IFERROR(((VLOOKUP(E4327,'TRAINING CODE'!B:D,3,FALSE)*MIN(D4327,8))),LIST!$A$76)))))))</f>
        <v/>
      </c>
      <c r="L4327" s="183" t="str">
        <f>IF(B4327="","",IF('CLAIM FORM'!$M$7="",LIST!$A$77,IFERROR(VLOOKUP(B4327,'PHR (Project Hourly Rate)'!B:G,6,FALSE),LIST!$A$78)))</f>
        <v/>
      </c>
    </row>
    <row r="4328" spans="1:12" ht="36" customHeight="1">
      <c r="A4328" s="184">
        <v>4326</v>
      </c>
      <c r="B4328" s="46"/>
      <c r="C4328" s="47"/>
      <c r="D4328" s="48"/>
      <c r="E4328" s="49"/>
      <c r="F4328" s="49"/>
      <c r="G4328" s="41" t="str">
        <f>IF(C4328="","",VLOOKUP(WEEKDAY(C4328),LIST!$A$15:$B$21,2,FALSE))</f>
        <v/>
      </c>
      <c r="H4328" s="42" t="str">
        <f>IF(B4328="","",IF(L4328=LIST!$A$80,LIST!$A$78,IF(L4328=LIST!$A$81,LIST!$A$78,IF(L4328=LIST!$A$82,LIST!$A$78,IF(IFERROR(VLOOKUP(B4328,'PHR (Project Hourly Rate)'!B:G,6,FALSE),LIST!$A$78)=0,LIST!$A$79,L4328)))))</f>
        <v/>
      </c>
      <c r="I4328" s="42" t="str">
        <f>IF(B4328="","",IF(L4328=LIST!$A$75,"",IF(K4328=LIST!$A$76,LIST!$A$76,IF(L4328=LIST!$A$77,"",IF(L4328=LIST!$A$78,"",IF(L4328=LIST!$A$80,"",IF(L4328=LIST!$A$72,"",IF(L4328=LIST!$A$73,"",IF(L4328=LIST!$A$81,"",IF(L4328=LIST!$A$82,"",IF(L4328=LIST!$A$79,"",IF(K4328=LIST!$A$75,LIST!$A$75,ROUND(J4328*L4328,2)))))))))))))</f>
        <v/>
      </c>
      <c r="J4328" s="43">
        <f>IF(D4328="",0,IF(K4328=LIST!$A$75,0,IF(K4328=LIST!$A$76,0,IF(K4328=LIST!$A$77,0,IF(K4328=LIST!$A$78,0,(MIN(D4328,8)-K4328))))))</f>
        <v>0</v>
      </c>
      <c r="K4328" s="185" t="str">
        <f>IF(D4328="","",IF('CLAIM FORM'!$M$7="",0,IF(L4328=LIST!$A$78,0,IF('CLAIM FORM'!$M$7="R&amp;D",0,IF(E4328="",LIST!$A$75,IF(F4328=LIST!$F$30,0,IFERROR(((VLOOKUP(E4328,'TRAINING CODE'!B:D,3,FALSE)*MIN(D4328,8))),LIST!$A$76)))))))</f>
        <v/>
      </c>
      <c r="L4328" s="183" t="str">
        <f>IF(B4328="","",IF('CLAIM FORM'!$M$7="",LIST!$A$77,IFERROR(VLOOKUP(B4328,'PHR (Project Hourly Rate)'!B:G,6,FALSE),LIST!$A$78)))</f>
        <v/>
      </c>
    </row>
    <row r="4329" spans="1:12" ht="36" customHeight="1">
      <c r="A4329" s="184">
        <v>4327</v>
      </c>
      <c r="B4329" s="46"/>
      <c r="C4329" s="47"/>
      <c r="D4329" s="48"/>
      <c r="E4329" s="49"/>
      <c r="F4329" s="49"/>
      <c r="G4329" s="41" t="str">
        <f>IF(C4329="","",VLOOKUP(WEEKDAY(C4329),LIST!$A$15:$B$21,2,FALSE))</f>
        <v/>
      </c>
      <c r="H4329" s="42" t="str">
        <f>IF(B4329="","",IF(L4329=LIST!$A$80,LIST!$A$78,IF(L4329=LIST!$A$81,LIST!$A$78,IF(L4329=LIST!$A$82,LIST!$A$78,IF(IFERROR(VLOOKUP(B4329,'PHR (Project Hourly Rate)'!B:G,6,FALSE),LIST!$A$78)=0,LIST!$A$79,L4329)))))</f>
        <v/>
      </c>
      <c r="I4329" s="42" t="str">
        <f>IF(B4329="","",IF(L4329=LIST!$A$75,"",IF(K4329=LIST!$A$76,LIST!$A$76,IF(L4329=LIST!$A$77,"",IF(L4329=LIST!$A$78,"",IF(L4329=LIST!$A$80,"",IF(L4329=LIST!$A$72,"",IF(L4329=LIST!$A$73,"",IF(L4329=LIST!$A$81,"",IF(L4329=LIST!$A$82,"",IF(L4329=LIST!$A$79,"",IF(K4329=LIST!$A$75,LIST!$A$75,ROUND(J4329*L4329,2)))))))))))))</f>
        <v/>
      </c>
      <c r="J4329" s="43">
        <f>IF(D4329="",0,IF(K4329=LIST!$A$75,0,IF(K4329=LIST!$A$76,0,IF(K4329=LIST!$A$77,0,IF(K4329=LIST!$A$78,0,(MIN(D4329,8)-K4329))))))</f>
        <v>0</v>
      </c>
      <c r="K4329" s="185" t="str">
        <f>IF(D4329="","",IF('CLAIM FORM'!$M$7="",0,IF(L4329=LIST!$A$78,0,IF('CLAIM FORM'!$M$7="R&amp;D",0,IF(E4329="",LIST!$A$75,IF(F4329=LIST!$F$30,0,IFERROR(((VLOOKUP(E4329,'TRAINING CODE'!B:D,3,FALSE)*MIN(D4329,8))),LIST!$A$76)))))))</f>
        <v/>
      </c>
      <c r="L4329" s="183" t="str">
        <f>IF(B4329="","",IF('CLAIM FORM'!$M$7="",LIST!$A$77,IFERROR(VLOOKUP(B4329,'PHR (Project Hourly Rate)'!B:G,6,FALSE),LIST!$A$78)))</f>
        <v/>
      </c>
    </row>
    <row r="4330" spans="1:12" ht="36" customHeight="1">
      <c r="A4330" s="184">
        <v>4328</v>
      </c>
      <c r="B4330" s="46"/>
      <c r="C4330" s="47"/>
      <c r="D4330" s="48"/>
      <c r="E4330" s="49"/>
      <c r="F4330" s="49"/>
      <c r="G4330" s="41" t="str">
        <f>IF(C4330="","",VLOOKUP(WEEKDAY(C4330),LIST!$A$15:$B$21,2,FALSE))</f>
        <v/>
      </c>
      <c r="H4330" s="42" t="str">
        <f>IF(B4330="","",IF(L4330=LIST!$A$80,LIST!$A$78,IF(L4330=LIST!$A$81,LIST!$A$78,IF(L4330=LIST!$A$82,LIST!$A$78,IF(IFERROR(VLOOKUP(B4330,'PHR (Project Hourly Rate)'!B:G,6,FALSE),LIST!$A$78)=0,LIST!$A$79,L4330)))))</f>
        <v/>
      </c>
      <c r="I4330" s="42" t="str">
        <f>IF(B4330="","",IF(L4330=LIST!$A$75,"",IF(K4330=LIST!$A$76,LIST!$A$76,IF(L4330=LIST!$A$77,"",IF(L4330=LIST!$A$78,"",IF(L4330=LIST!$A$80,"",IF(L4330=LIST!$A$72,"",IF(L4330=LIST!$A$73,"",IF(L4330=LIST!$A$81,"",IF(L4330=LIST!$A$82,"",IF(L4330=LIST!$A$79,"",IF(K4330=LIST!$A$75,LIST!$A$75,ROUND(J4330*L4330,2)))))))))))))</f>
        <v/>
      </c>
      <c r="J4330" s="43">
        <f>IF(D4330="",0,IF(K4330=LIST!$A$75,0,IF(K4330=LIST!$A$76,0,IF(K4330=LIST!$A$77,0,IF(K4330=LIST!$A$78,0,(MIN(D4330,8)-K4330))))))</f>
        <v>0</v>
      </c>
      <c r="K4330" s="185" t="str">
        <f>IF(D4330="","",IF('CLAIM FORM'!$M$7="",0,IF(L4330=LIST!$A$78,0,IF('CLAIM FORM'!$M$7="R&amp;D",0,IF(E4330="",LIST!$A$75,IF(F4330=LIST!$F$30,0,IFERROR(((VLOOKUP(E4330,'TRAINING CODE'!B:D,3,FALSE)*MIN(D4330,8))),LIST!$A$76)))))))</f>
        <v/>
      </c>
      <c r="L4330" s="183" t="str">
        <f>IF(B4330="","",IF('CLAIM FORM'!$M$7="",LIST!$A$77,IFERROR(VLOOKUP(B4330,'PHR (Project Hourly Rate)'!B:G,6,FALSE),LIST!$A$78)))</f>
        <v/>
      </c>
    </row>
    <row r="4331" spans="1:12" ht="36" customHeight="1">
      <c r="A4331" s="184">
        <v>4329</v>
      </c>
      <c r="B4331" s="46"/>
      <c r="C4331" s="47"/>
      <c r="D4331" s="48"/>
      <c r="E4331" s="49"/>
      <c r="F4331" s="49"/>
      <c r="G4331" s="41" t="str">
        <f>IF(C4331="","",VLOOKUP(WEEKDAY(C4331),LIST!$A$15:$B$21,2,FALSE))</f>
        <v/>
      </c>
      <c r="H4331" s="42" t="str">
        <f>IF(B4331="","",IF(L4331=LIST!$A$80,LIST!$A$78,IF(L4331=LIST!$A$81,LIST!$A$78,IF(L4331=LIST!$A$82,LIST!$A$78,IF(IFERROR(VLOOKUP(B4331,'PHR (Project Hourly Rate)'!B:G,6,FALSE),LIST!$A$78)=0,LIST!$A$79,L4331)))))</f>
        <v/>
      </c>
      <c r="I4331" s="42" t="str">
        <f>IF(B4331="","",IF(L4331=LIST!$A$75,"",IF(K4331=LIST!$A$76,LIST!$A$76,IF(L4331=LIST!$A$77,"",IF(L4331=LIST!$A$78,"",IF(L4331=LIST!$A$80,"",IF(L4331=LIST!$A$72,"",IF(L4331=LIST!$A$73,"",IF(L4331=LIST!$A$81,"",IF(L4331=LIST!$A$82,"",IF(L4331=LIST!$A$79,"",IF(K4331=LIST!$A$75,LIST!$A$75,ROUND(J4331*L4331,2)))))))))))))</f>
        <v/>
      </c>
      <c r="J4331" s="43">
        <f>IF(D4331="",0,IF(K4331=LIST!$A$75,0,IF(K4331=LIST!$A$76,0,IF(K4331=LIST!$A$77,0,IF(K4331=LIST!$A$78,0,(MIN(D4331,8)-K4331))))))</f>
        <v>0</v>
      </c>
      <c r="K4331" s="185" t="str">
        <f>IF(D4331="","",IF('CLAIM FORM'!$M$7="",0,IF(L4331=LIST!$A$78,0,IF('CLAIM FORM'!$M$7="R&amp;D",0,IF(E4331="",LIST!$A$75,IF(F4331=LIST!$F$30,0,IFERROR(((VLOOKUP(E4331,'TRAINING CODE'!B:D,3,FALSE)*MIN(D4331,8))),LIST!$A$76)))))))</f>
        <v/>
      </c>
      <c r="L4331" s="183" t="str">
        <f>IF(B4331="","",IF('CLAIM FORM'!$M$7="",LIST!$A$77,IFERROR(VLOOKUP(B4331,'PHR (Project Hourly Rate)'!B:G,6,FALSE),LIST!$A$78)))</f>
        <v/>
      </c>
    </row>
    <row r="4332" spans="1:12" ht="36" customHeight="1">
      <c r="A4332" s="184">
        <v>4330</v>
      </c>
      <c r="B4332" s="46"/>
      <c r="C4332" s="47"/>
      <c r="D4332" s="48"/>
      <c r="E4332" s="49"/>
      <c r="F4332" s="49"/>
      <c r="G4332" s="41" t="str">
        <f>IF(C4332="","",VLOOKUP(WEEKDAY(C4332),LIST!$A$15:$B$21,2,FALSE))</f>
        <v/>
      </c>
      <c r="H4332" s="42" t="str">
        <f>IF(B4332="","",IF(L4332=LIST!$A$80,LIST!$A$78,IF(L4332=LIST!$A$81,LIST!$A$78,IF(L4332=LIST!$A$82,LIST!$A$78,IF(IFERROR(VLOOKUP(B4332,'PHR (Project Hourly Rate)'!B:G,6,FALSE),LIST!$A$78)=0,LIST!$A$79,L4332)))))</f>
        <v/>
      </c>
      <c r="I4332" s="42" t="str">
        <f>IF(B4332="","",IF(L4332=LIST!$A$75,"",IF(K4332=LIST!$A$76,LIST!$A$76,IF(L4332=LIST!$A$77,"",IF(L4332=LIST!$A$78,"",IF(L4332=LIST!$A$80,"",IF(L4332=LIST!$A$72,"",IF(L4332=LIST!$A$73,"",IF(L4332=LIST!$A$81,"",IF(L4332=LIST!$A$82,"",IF(L4332=LIST!$A$79,"",IF(K4332=LIST!$A$75,LIST!$A$75,ROUND(J4332*L4332,2)))))))))))))</f>
        <v/>
      </c>
      <c r="J4332" s="43">
        <f>IF(D4332="",0,IF(K4332=LIST!$A$75,0,IF(K4332=LIST!$A$76,0,IF(K4332=LIST!$A$77,0,IF(K4332=LIST!$A$78,0,(MIN(D4332,8)-K4332))))))</f>
        <v>0</v>
      </c>
      <c r="K4332" s="185" t="str">
        <f>IF(D4332="","",IF('CLAIM FORM'!$M$7="",0,IF(L4332=LIST!$A$78,0,IF('CLAIM FORM'!$M$7="R&amp;D",0,IF(E4332="",LIST!$A$75,IF(F4332=LIST!$F$30,0,IFERROR(((VLOOKUP(E4332,'TRAINING CODE'!B:D,3,FALSE)*MIN(D4332,8))),LIST!$A$76)))))))</f>
        <v/>
      </c>
      <c r="L4332" s="183" t="str">
        <f>IF(B4332="","",IF('CLAIM FORM'!$M$7="",LIST!$A$77,IFERROR(VLOOKUP(B4332,'PHR (Project Hourly Rate)'!B:G,6,FALSE),LIST!$A$78)))</f>
        <v/>
      </c>
    </row>
    <row r="4333" spans="1:12" ht="36" customHeight="1">
      <c r="A4333" s="184">
        <v>4331</v>
      </c>
      <c r="B4333" s="46"/>
      <c r="C4333" s="47"/>
      <c r="D4333" s="48"/>
      <c r="E4333" s="49"/>
      <c r="F4333" s="49"/>
      <c r="G4333" s="41" t="str">
        <f>IF(C4333="","",VLOOKUP(WEEKDAY(C4333),LIST!$A$15:$B$21,2,FALSE))</f>
        <v/>
      </c>
      <c r="H4333" s="42" t="str">
        <f>IF(B4333="","",IF(L4333=LIST!$A$80,LIST!$A$78,IF(L4333=LIST!$A$81,LIST!$A$78,IF(L4333=LIST!$A$82,LIST!$A$78,IF(IFERROR(VLOOKUP(B4333,'PHR (Project Hourly Rate)'!B:G,6,FALSE),LIST!$A$78)=0,LIST!$A$79,L4333)))))</f>
        <v/>
      </c>
      <c r="I4333" s="42" t="str">
        <f>IF(B4333="","",IF(L4333=LIST!$A$75,"",IF(K4333=LIST!$A$76,LIST!$A$76,IF(L4333=LIST!$A$77,"",IF(L4333=LIST!$A$78,"",IF(L4333=LIST!$A$80,"",IF(L4333=LIST!$A$72,"",IF(L4333=LIST!$A$73,"",IF(L4333=LIST!$A$81,"",IF(L4333=LIST!$A$82,"",IF(L4333=LIST!$A$79,"",IF(K4333=LIST!$A$75,LIST!$A$75,ROUND(J4333*L4333,2)))))))))))))</f>
        <v/>
      </c>
      <c r="J4333" s="43">
        <f>IF(D4333="",0,IF(K4333=LIST!$A$75,0,IF(K4333=LIST!$A$76,0,IF(K4333=LIST!$A$77,0,IF(K4333=LIST!$A$78,0,(MIN(D4333,8)-K4333))))))</f>
        <v>0</v>
      </c>
      <c r="K4333" s="185" t="str">
        <f>IF(D4333="","",IF('CLAIM FORM'!$M$7="",0,IF(L4333=LIST!$A$78,0,IF('CLAIM FORM'!$M$7="R&amp;D",0,IF(E4333="",LIST!$A$75,IF(F4333=LIST!$F$30,0,IFERROR(((VLOOKUP(E4333,'TRAINING CODE'!B:D,3,FALSE)*MIN(D4333,8))),LIST!$A$76)))))))</f>
        <v/>
      </c>
      <c r="L4333" s="183" t="str">
        <f>IF(B4333="","",IF('CLAIM FORM'!$M$7="",LIST!$A$77,IFERROR(VLOOKUP(B4333,'PHR (Project Hourly Rate)'!B:G,6,FALSE),LIST!$A$78)))</f>
        <v/>
      </c>
    </row>
    <row r="4334" spans="1:12" ht="36" customHeight="1">
      <c r="A4334" s="184">
        <v>4332</v>
      </c>
      <c r="B4334" s="46"/>
      <c r="C4334" s="47"/>
      <c r="D4334" s="48"/>
      <c r="E4334" s="49"/>
      <c r="F4334" s="49"/>
      <c r="G4334" s="41" t="str">
        <f>IF(C4334="","",VLOOKUP(WEEKDAY(C4334),LIST!$A$15:$B$21,2,FALSE))</f>
        <v/>
      </c>
      <c r="H4334" s="42" t="str">
        <f>IF(B4334="","",IF(L4334=LIST!$A$80,LIST!$A$78,IF(L4334=LIST!$A$81,LIST!$A$78,IF(L4334=LIST!$A$82,LIST!$A$78,IF(IFERROR(VLOOKUP(B4334,'PHR (Project Hourly Rate)'!B:G,6,FALSE),LIST!$A$78)=0,LIST!$A$79,L4334)))))</f>
        <v/>
      </c>
      <c r="I4334" s="42" t="str">
        <f>IF(B4334="","",IF(L4334=LIST!$A$75,"",IF(K4334=LIST!$A$76,LIST!$A$76,IF(L4334=LIST!$A$77,"",IF(L4334=LIST!$A$78,"",IF(L4334=LIST!$A$80,"",IF(L4334=LIST!$A$72,"",IF(L4334=LIST!$A$73,"",IF(L4334=LIST!$A$81,"",IF(L4334=LIST!$A$82,"",IF(L4334=LIST!$A$79,"",IF(K4334=LIST!$A$75,LIST!$A$75,ROUND(J4334*L4334,2)))))))))))))</f>
        <v/>
      </c>
      <c r="J4334" s="43">
        <f>IF(D4334="",0,IF(K4334=LIST!$A$75,0,IF(K4334=LIST!$A$76,0,IF(K4334=LIST!$A$77,0,IF(K4334=LIST!$A$78,0,(MIN(D4334,8)-K4334))))))</f>
        <v>0</v>
      </c>
      <c r="K4334" s="185" t="str">
        <f>IF(D4334="","",IF('CLAIM FORM'!$M$7="",0,IF(L4334=LIST!$A$78,0,IF('CLAIM FORM'!$M$7="R&amp;D",0,IF(E4334="",LIST!$A$75,IF(F4334=LIST!$F$30,0,IFERROR(((VLOOKUP(E4334,'TRAINING CODE'!B:D,3,FALSE)*MIN(D4334,8))),LIST!$A$76)))))))</f>
        <v/>
      </c>
      <c r="L4334" s="183" t="str">
        <f>IF(B4334="","",IF('CLAIM FORM'!$M$7="",LIST!$A$77,IFERROR(VLOOKUP(B4334,'PHR (Project Hourly Rate)'!B:G,6,FALSE),LIST!$A$78)))</f>
        <v/>
      </c>
    </row>
    <row r="4335" spans="1:12" ht="36" customHeight="1">
      <c r="A4335" s="184">
        <v>4333</v>
      </c>
      <c r="B4335" s="46"/>
      <c r="C4335" s="47"/>
      <c r="D4335" s="48"/>
      <c r="E4335" s="49"/>
      <c r="F4335" s="49"/>
      <c r="G4335" s="41" t="str">
        <f>IF(C4335="","",VLOOKUP(WEEKDAY(C4335),LIST!$A$15:$B$21,2,FALSE))</f>
        <v/>
      </c>
      <c r="H4335" s="42" t="str">
        <f>IF(B4335="","",IF(L4335=LIST!$A$80,LIST!$A$78,IF(L4335=LIST!$A$81,LIST!$A$78,IF(L4335=LIST!$A$82,LIST!$A$78,IF(IFERROR(VLOOKUP(B4335,'PHR (Project Hourly Rate)'!B:G,6,FALSE),LIST!$A$78)=0,LIST!$A$79,L4335)))))</f>
        <v/>
      </c>
      <c r="I4335" s="42" t="str">
        <f>IF(B4335="","",IF(L4335=LIST!$A$75,"",IF(K4335=LIST!$A$76,LIST!$A$76,IF(L4335=LIST!$A$77,"",IF(L4335=LIST!$A$78,"",IF(L4335=LIST!$A$80,"",IF(L4335=LIST!$A$72,"",IF(L4335=LIST!$A$73,"",IF(L4335=LIST!$A$81,"",IF(L4335=LIST!$A$82,"",IF(L4335=LIST!$A$79,"",IF(K4335=LIST!$A$75,LIST!$A$75,ROUND(J4335*L4335,2)))))))))))))</f>
        <v/>
      </c>
      <c r="J4335" s="43">
        <f>IF(D4335="",0,IF(K4335=LIST!$A$75,0,IF(K4335=LIST!$A$76,0,IF(K4335=LIST!$A$77,0,IF(K4335=LIST!$A$78,0,(MIN(D4335,8)-K4335))))))</f>
        <v>0</v>
      </c>
      <c r="K4335" s="185" t="str">
        <f>IF(D4335="","",IF('CLAIM FORM'!$M$7="",0,IF(L4335=LIST!$A$78,0,IF('CLAIM FORM'!$M$7="R&amp;D",0,IF(E4335="",LIST!$A$75,IF(F4335=LIST!$F$30,0,IFERROR(((VLOOKUP(E4335,'TRAINING CODE'!B:D,3,FALSE)*MIN(D4335,8))),LIST!$A$76)))))))</f>
        <v/>
      </c>
      <c r="L4335" s="183" t="str">
        <f>IF(B4335="","",IF('CLAIM FORM'!$M$7="",LIST!$A$77,IFERROR(VLOOKUP(B4335,'PHR (Project Hourly Rate)'!B:G,6,FALSE),LIST!$A$78)))</f>
        <v/>
      </c>
    </row>
    <row r="4336" spans="1:12" ht="36" customHeight="1">
      <c r="A4336" s="184">
        <v>4334</v>
      </c>
      <c r="B4336" s="46"/>
      <c r="C4336" s="47"/>
      <c r="D4336" s="48"/>
      <c r="E4336" s="49"/>
      <c r="F4336" s="49"/>
      <c r="G4336" s="41" t="str">
        <f>IF(C4336="","",VLOOKUP(WEEKDAY(C4336),LIST!$A$15:$B$21,2,FALSE))</f>
        <v/>
      </c>
      <c r="H4336" s="42" t="str">
        <f>IF(B4336="","",IF(L4336=LIST!$A$80,LIST!$A$78,IF(L4336=LIST!$A$81,LIST!$A$78,IF(L4336=LIST!$A$82,LIST!$A$78,IF(IFERROR(VLOOKUP(B4336,'PHR (Project Hourly Rate)'!B:G,6,FALSE),LIST!$A$78)=0,LIST!$A$79,L4336)))))</f>
        <v/>
      </c>
      <c r="I4336" s="42" t="str">
        <f>IF(B4336="","",IF(L4336=LIST!$A$75,"",IF(K4336=LIST!$A$76,LIST!$A$76,IF(L4336=LIST!$A$77,"",IF(L4336=LIST!$A$78,"",IF(L4336=LIST!$A$80,"",IF(L4336=LIST!$A$72,"",IF(L4336=LIST!$A$73,"",IF(L4336=LIST!$A$81,"",IF(L4336=LIST!$A$82,"",IF(L4336=LIST!$A$79,"",IF(K4336=LIST!$A$75,LIST!$A$75,ROUND(J4336*L4336,2)))))))))))))</f>
        <v/>
      </c>
      <c r="J4336" s="43">
        <f>IF(D4336="",0,IF(K4336=LIST!$A$75,0,IF(K4336=LIST!$A$76,0,IF(K4336=LIST!$A$77,0,IF(K4336=LIST!$A$78,0,(MIN(D4336,8)-K4336))))))</f>
        <v>0</v>
      </c>
      <c r="K4336" s="185" t="str">
        <f>IF(D4336="","",IF('CLAIM FORM'!$M$7="",0,IF(L4336=LIST!$A$78,0,IF('CLAIM FORM'!$M$7="R&amp;D",0,IF(E4336="",LIST!$A$75,IF(F4336=LIST!$F$30,0,IFERROR(((VLOOKUP(E4336,'TRAINING CODE'!B:D,3,FALSE)*MIN(D4336,8))),LIST!$A$76)))))))</f>
        <v/>
      </c>
      <c r="L4336" s="183" t="str">
        <f>IF(B4336="","",IF('CLAIM FORM'!$M$7="",LIST!$A$77,IFERROR(VLOOKUP(B4336,'PHR (Project Hourly Rate)'!B:G,6,FALSE),LIST!$A$78)))</f>
        <v/>
      </c>
    </row>
    <row r="4337" spans="1:12" ht="36" customHeight="1">
      <c r="A4337" s="184">
        <v>4335</v>
      </c>
      <c r="B4337" s="46"/>
      <c r="C4337" s="47"/>
      <c r="D4337" s="48"/>
      <c r="E4337" s="49"/>
      <c r="F4337" s="49"/>
      <c r="G4337" s="41" t="str">
        <f>IF(C4337="","",VLOOKUP(WEEKDAY(C4337),LIST!$A$15:$B$21,2,FALSE))</f>
        <v/>
      </c>
      <c r="H4337" s="42" t="str">
        <f>IF(B4337="","",IF(L4337=LIST!$A$80,LIST!$A$78,IF(L4337=LIST!$A$81,LIST!$A$78,IF(L4337=LIST!$A$82,LIST!$A$78,IF(IFERROR(VLOOKUP(B4337,'PHR (Project Hourly Rate)'!B:G,6,FALSE),LIST!$A$78)=0,LIST!$A$79,L4337)))))</f>
        <v/>
      </c>
      <c r="I4337" s="42" t="str">
        <f>IF(B4337="","",IF(L4337=LIST!$A$75,"",IF(K4337=LIST!$A$76,LIST!$A$76,IF(L4337=LIST!$A$77,"",IF(L4337=LIST!$A$78,"",IF(L4337=LIST!$A$80,"",IF(L4337=LIST!$A$72,"",IF(L4337=LIST!$A$73,"",IF(L4337=LIST!$A$81,"",IF(L4337=LIST!$A$82,"",IF(L4337=LIST!$A$79,"",IF(K4337=LIST!$A$75,LIST!$A$75,ROUND(J4337*L4337,2)))))))))))))</f>
        <v/>
      </c>
      <c r="J4337" s="43">
        <f>IF(D4337="",0,IF(K4337=LIST!$A$75,0,IF(K4337=LIST!$A$76,0,IF(K4337=LIST!$A$77,0,IF(K4337=LIST!$A$78,0,(MIN(D4337,8)-K4337))))))</f>
        <v>0</v>
      </c>
      <c r="K4337" s="185" t="str">
        <f>IF(D4337="","",IF('CLAIM FORM'!$M$7="",0,IF(L4337=LIST!$A$78,0,IF('CLAIM FORM'!$M$7="R&amp;D",0,IF(E4337="",LIST!$A$75,IF(F4337=LIST!$F$30,0,IFERROR(((VLOOKUP(E4337,'TRAINING CODE'!B:D,3,FALSE)*MIN(D4337,8))),LIST!$A$76)))))))</f>
        <v/>
      </c>
      <c r="L4337" s="183" t="str">
        <f>IF(B4337="","",IF('CLAIM FORM'!$M$7="",LIST!$A$77,IFERROR(VLOOKUP(B4337,'PHR (Project Hourly Rate)'!B:G,6,FALSE),LIST!$A$78)))</f>
        <v/>
      </c>
    </row>
    <row r="4338" spans="1:12" ht="36" customHeight="1">
      <c r="A4338" s="184">
        <v>4336</v>
      </c>
      <c r="B4338" s="46"/>
      <c r="C4338" s="47"/>
      <c r="D4338" s="48"/>
      <c r="E4338" s="49"/>
      <c r="F4338" s="49"/>
      <c r="G4338" s="41" t="str">
        <f>IF(C4338="","",VLOOKUP(WEEKDAY(C4338),LIST!$A$15:$B$21,2,FALSE))</f>
        <v/>
      </c>
      <c r="H4338" s="42" t="str">
        <f>IF(B4338="","",IF(L4338=LIST!$A$80,LIST!$A$78,IF(L4338=LIST!$A$81,LIST!$A$78,IF(L4338=LIST!$A$82,LIST!$A$78,IF(IFERROR(VLOOKUP(B4338,'PHR (Project Hourly Rate)'!B:G,6,FALSE),LIST!$A$78)=0,LIST!$A$79,L4338)))))</f>
        <v/>
      </c>
      <c r="I4338" s="42" t="str">
        <f>IF(B4338="","",IF(L4338=LIST!$A$75,"",IF(K4338=LIST!$A$76,LIST!$A$76,IF(L4338=LIST!$A$77,"",IF(L4338=LIST!$A$78,"",IF(L4338=LIST!$A$80,"",IF(L4338=LIST!$A$72,"",IF(L4338=LIST!$A$73,"",IF(L4338=LIST!$A$81,"",IF(L4338=LIST!$A$82,"",IF(L4338=LIST!$A$79,"",IF(K4338=LIST!$A$75,LIST!$A$75,ROUND(J4338*L4338,2)))))))))))))</f>
        <v/>
      </c>
      <c r="J4338" s="43">
        <f>IF(D4338="",0,IF(K4338=LIST!$A$75,0,IF(K4338=LIST!$A$76,0,IF(K4338=LIST!$A$77,0,IF(K4338=LIST!$A$78,0,(MIN(D4338,8)-K4338))))))</f>
        <v>0</v>
      </c>
      <c r="K4338" s="185" t="str">
        <f>IF(D4338="","",IF('CLAIM FORM'!$M$7="",0,IF(L4338=LIST!$A$78,0,IF('CLAIM FORM'!$M$7="R&amp;D",0,IF(E4338="",LIST!$A$75,IF(F4338=LIST!$F$30,0,IFERROR(((VLOOKUP(E4338,'TRAINING CODE'!B:D,3,FALSE)*MIN(D4338,8))),LIST!$A$76)))))))</f>
        <v/>
      </c>
      <c r="L4338" s="183" t="str">
        <f>IF(B4338="","",IF('CLAIM FORM'!$M$7="",LIST!$A$77,IFERROR(VLOOKUP(B4338,'PHR (Project Hourly Rate)'!B:G,6,FALSE),LIST!$A$78)))</f>
        <v/>
      </c>
    </row>
    <row r="4339" spans="1:12" ht="36" customHeight="1">
      <c r="A4339" s="184">
        <v>4337</v>
      </c>
      <c r="B4339" s="46"/>
      <c r="C4339" s="47"/>
      <c r="D4339" s="48"/>
      <c r="E4339" s="49"/>
      <c r="F4339" s="49"/>
      <c r="G4339" s="41" t="str">
        <f>IF(C4339="","",VLOOKUP(WEEKDAY(C4339),LIST!$A$15:$B$21,2,FALSE))</f>
        <v/>
      </c>
      <c r="H4339" s="42" t="str">
        <f>IF(B4339="","",IF(L4339=LIST!$A$80,LIST!$A$78,IF(L4339=LIST!$A$81,LIST!$A$78,IF(L4339=LIST!$A$82,LIST!$A$78,IF(IFERROR(VLOOKUP(B4339,'PHR (Project Hourly Rate)'!B:G,6,FALSE),LIST!$A$78)=0,LIST!$A$79,L4339)))))</f>
        <v/>
      </c>
      <c r="I4339" s="42" t="str">
        <f>IF(B4339="","",IF(L4339=LIST!$A$75,"",IF(K4339=LIST!$A$76,LIST!$A$76,IF(L4339=LIST!$A$77,"",IF(L4339=LIST!$A$78,"",IF(L4339=LIST!$A$80,"",IF(L4339=LIST!$A$72,"",IF(L4339=LIST!$A$73,"",IF(L4339=LIST!$A$81,"",IF(L4339=LIST!$A$82,"",IF(L4339=LIST!$A$79,"",IF(K4339=LIST!$A$75,LIST!$A$75,ROUND(J4339*L4339,2)))))))))))))</f>
        <v/>
      </c>
      <c r="J4339" s="43">
        <f>IF(D4339="",0,IF(K4339=LIST!$A$75,0,IF(K4339=LIST!$A$76,0,IF(K4339=LIST!$A$77,0,IF(K4339=LIST!$A$78,0,(MIN(D4339,8)-K4339))))))</f>
        <v>0</v>
      </c>
      <c r="K4339" s="185" t="str">
        <f>IF(D4339="","",IF('CLAIM FORM'!$M$7="",0,IF(L4339=LIST!$A$78,0,IF('CLAIM FORM'!$M$7="R&amp;D",0,IF(E4339="",LIST!$A$75,IF(F4339=LIST!$F$30,0,IFERROR(((VLOOKUP(E4339,'TRAINING CODE'!B:D,3,FALSE)*MIN(D4339,8))),LIST!$A$76)))))))</f>
        <v/>
      </c>
      <c r="L4339" s="183" t="str">
        <f>IF(B4339="","",IF('CLAIM FORM'!$M$7="",LIST!$A$77,IFERROR(VLOOKUP(B4339,'PHR (Project Hourly Rate)'!B:G,6,FALSE),LIST!$A$78)))</f>
        <v/>
      </c>
    </row>
    <row r="4340" spans="1:12" ht="36" customHeight="1">
      <c r="A4340" s="184">
        <v>4338</v>
      </c>
      <c r="B4340" s="46"/>
      <c r="C4340" s="47"/>
      <c r="D4340" s="48"/>
      <c r="E4340" s="49"/>
      <c r="F4340" s="49"/>
      <c r="G4340" s="41" t="str">
        <f>IF(C4340="","",VLOOKUP(WEEKDAY(C4340),LIST!$A$15:$B$21,2,FALSE))</f>
        <v/>
      </c>
      <c r="H4340" s="42" t="str">
        <f>IF(B4340="","",IF(L4340=LIST!$A$80,LIST!$A$78,IF(L4340=LIST!$A$81,LIST!$A$78,IF(L4340=LIST!$A$82,LIST!$A$78,IF(IFERROR(VLOOKUP(B4340,'PHR (Project Hourly Rate)'!B:G,6,FALSE),LIST!$A$78)=0,LIST!$A$79,L4340)))))</f>
        <v/>
      </c>
      <c r="I4340" s="42" t="str">
        <f>IF(B4340="","",IF(L4340=LIST!$A$75,"",IF(K4340=LIST!$A$76,LIST!$A$76,IF(L4340=LIST!$A$77,"",IF(L4340=LIST!$A$78,"",IF(L4340=LIST!$A$80,"",IF(L4340=LIST!$A$72,"",IF(L4340=LIST!$A$73,"",IF(L4340=LIST!$A$81,"",IF(L4340=LIST!$A$82,"",IF(L4340=LIST!$A$79,"",IF(K4340=LIST!$A$75,LIST!$A$75,ROUND(J4340*L4340,2)))))))))))))</f>
        <v/>
      </c>
      <c r="J4340" s="43">
        <f>IF(D4340="",0,IF(K4340=LIST!$A$75,0,IF(K4340=LIST!$A$76,0,IF(K4340=LIST!$A$77,0,IF(K4340=LIST!$A$78,0,(MIN(D4340,8)-K4340))))))</f>
        <v>0</v>
      </c>
      <c r="K4340" s="185" t="str">
        <f>IF(D4340="","",IF('CLAIM FORM'!$M$7="",0,IF(L4340=LIST!$A$78,0,IF('CLAIM FORM'!$M$7="R&amp;D",0,IF(E4340="",LIST!$A$75,IF(F4340=LIST!$F$30,0,IFERROR(((VLOOKUP(E4340,'TRAINING CODE'!B:D,3,FALSE)*MIN(D4340,8))),LIST!$A$76)))))))</f>
        <v/>
      </c>
      <c r="L4340" s="183" t="str">
        <f>IF(B4340="","",IF('CLAIM FORM'!$M$7="",LIST!$A$77,IFERROR(VLOOKUP(B4340,'PHR (Project Hourly Rate)'!B:G,6,FALSE),LIST!$A$78)))</f>
        <v/>
      </c>
    </row>
    <row r="4341" spans="1:12" ht="36" customHeight="1">
      <c r="A4341" s="184">
        <v>4339</v>
      </c>
      <c r="B4341" s="46"/>
      <c r="C4341" s="47"/>
      <c r="D4341" s="48"/>
      <c r="E4341" s="49"/>
      <c r="F4341" s="49"/>
      <c r="G4341" s="41" t="str">
        <f>IF(C4341="","",VLOOKUP(WEEKDAY(C4341),LIST!$A$15:$B$21,2,FALSE))</f>
        <v/>
      </c>
      <c r="H4341" s="42" t="str">
        <f>IF(B4341="","",IF(L4341=LIST!$A$80,LIST!$A$78,IF(L4341=LIST!$A$81,LIST!$A$78,IF(L4341=LIST!$A$82,LIST!$A$78,IF(IFERROR(VLOOKUP(B4341,'PHR (Project Hourly Rate)'!B:G,6,FALSE),LIST!$A$78)=0,LIST!$A$79,L4341)))))</f>
        <v/>
      </c>
      <c r="I4341" s="42" t="str">
        <f>IF(B4341="","",IF(L4341=LIST!$A$75,"",IF(K4341=LIST!$A$76,LIST!$A$76,IF(L4341=LIST!$A$77,"",IF(L4341=LIST!$A$78,"",IF(L4341=LIST!$A$80,"",IF(L4341=LIST!$A$72,"",IF(L4341=LIST!$A$73,"",IF(L4341=LIST!$A$81,"",IF(L4341=LIST!$A$82,"",IF(L4341=LIST!$A$79,"",IF(K4341=LIST!$A$75,LIST!$A$75,ROUND(J4341*L4341,2)))))))))))))</f>
        <v/>
      </c>
      <c r="J4341" s="43">
        <f>IF(D4341="",0,IF(K4341=LIST!$A$75,0,IF(K4341=LIST!$A$76,0,IF(K4341=LIST!$A$77,0,IF(K4341=LIST!$A$78,0,(MIN(D4341,8)-K4341))))))</f>
        <v>0</v>
      </c>
      <c r="K4341" s="185" t="str">
        <f>IF(D4341="","",IF('CLAIM FORM'!$M$7="",0,IF(L4341=LIST!$A$78,0,IF('CLAIM FORM'!$M$7="R&amp;D",0,IF(E4341="",LIST!$A$75,IF(F4341=LIST!$F$30,0,IFERROR(((VLOOKUP(E4341,'TRAINING CODE'!B:D,3,FALSE)*MIN(D4341,8))),LIST!$A$76)))))))</f>
        <v/>
      </c>
      <c r="L4341" s="183" t="str">
        <f>IF(B4341="","",IF('CLAIM FORM'!$M$7="",LIST!$A$77,IFERROR(VLOOKUP(B4341,'PHR (Project Hourly Rate)'!B:G,6,FALSE),LIST!$A$78)))</f>
        <v/>
      </c>
    </row>
    <row r="4342" spans="1:12" ht="36" customHeight="1">
      <c r="A4342" s="184">
        <v>4340</v>
      </c>
      <c r="B4342" s="46"/>
      <c r="C4342" s="47"/>
      <c r="D4342" s="48"/>
      <c r="E4342" s="49"/>
      <c r="F4342" s="49"/>
      <c r="G4342" s="41" t="str">
        <f>IF(C4342="","",VLOOKUP(WEEKDAY(C4342),LIST!$A$15:$B$21,2,FALSE))</f>
        <v/>
      </c>
      <c r="H4342" s="42" t="str">
        <f>IF(B4342="","",IF(L4342=LIST!$A$80,LIST!$A$78,IF(L4342=LIST!$A$81,LIST!$A$78,IF(L4342=LIST!$A$82,LIST!$A$78,IF(IFERROR(VLOOKUP(B4342,'PHR (Project Hourly Rate)'!B:G,6,FALSE),LIST!$A$78)=0,LIST!$A$79,L4342)))))</f>
        <v/>
      </c>
      <c r="I4342" s="42" t="str">
        <f>IF(B4342="","",IF(L4342=LIST!$A$75,"",IF(K4342=LIST!$A$76,LIST!$A$76,IF(L4342=LIST!$A$77,"",IF(L4342=LIST!$A$78,"",IF(L4342=LIST!$A$80,"",IF(L4342=LIST!$A$72,"",IF(L4342=LIST!$A$73,"",IF(L4342=LIST!$A$81,"",IF(L4342=LIST!$A$82,"",IF(L4342=LIST!$A$79,"",IF(K4342=LIST!$A$75,LIST!$A$75,ROUND(J4342*L4342,2)))))))))))))</f>
        <v/>
      </c>
      <c r="J4342" s="43">
        <f>IF(D4342="",0,IF(K4342=LIST!$A$75,0,IF(K4342=LIST!$A$76,0,IF(K4342=LIST!$A$77,0,IF(K4342=LIST!$A$78,0,(MIN(D4342,8)-K4342))))))</f>
        <v>0</v>
      </c>
      <c r="K4342" s="185" t="str">
        <f>IF(D4342="","",IF('CLAIM FORM'!$M$7="",0,IF(L4342=LIST!$A$78,0,IF('CLAIM FORM'!$M$7="R&amp;D",0,IF(E4342="",LIST!$A$75,IF(F4342=LIST!$F$30,0,IFERROR(((VLOOKUP(E4342,'TRAINING CODE'!B:D,3,FALSE)*MIN(D4342,8))),LIST!$A$76)))))))</f>
        <v/>
      </c>
      <c r="L4342" s="183" t="str">
        <f>IF(B4342="","",IF('CLAIM FORM'!$M$7="",LIST!$A$77,IFERROR(VLOOKUP(B4342,'PHR (Project Hourly Rate)'!B:G,6,FALSE),LIST!$A$78)))</f>
        <v/>
      </c>
    </row>
    <row r="4343" spans="1:12" ht="36" customHeight="1">
      <c r="A4343" s="184">
        <v>4341</v>
      </c>
      <c r="B4343" s="46"/>
      <c r="C4343" s="47"/>
      <c r="D4343" s="48"/>
      <c r="E4343" s="49"/>
      <c r="F4343" s="49"/>
      <c r="G4343" s="41" t="str">
        <f>IF(C4343="","",VLOOKUP(WEEKDAY(C4343),LIST!$A$15:$B$21,2,FALSE))</f>
        <v/>
      </c>
      <c r="H4343" s="42" t="str">
        <f>IF(B4343="","",IF(L4343=LIST!$A$80,LIST!$A$78,IF(L4343=LIST!$A$81,LIST!$A$78,IF(L4343=LIST!$A$82,LIST!$A$78,IF(IFERROR(VLOOKUP(B4343,'PHR (Project Hourly Rate)'!B:G,6,FALSE),LIST!$A$78)=0,LIST!$A$79,L4343)))))</f>
        <v/>
      </c>
      <c r="I4343" s="42" t="str">
        <f>IF(B4343="","",IF(L4343=LIST!$A$75,"",IF(K4343=LIST!$A$76,LIST!$A$76,IF(L4343=LIST!$A$77,"",IF(L4343=LIST!$A$78,"",IF(L4343=LIST!$A$80,"",IF(L4343=LIST!$A$72,"",IF(L4343=LIST!$A$73,"",IF(L4343=LIST!$A$81,"",IF(L4343=LIST!$A$82,"",IF(L4343=LIST!$A$79,"",IF(K4343=LIST!$A$75,LIST!$A$75,ROUND(J4343*L4343,2)))))))))))))</f>
        <v/>
      </c>
      <c r="J4343" s="43">
        <f>IF(D4343="",0,IF(K4343=LIST!$A$75,0,IF(K4343=LIST!$A$76,0,IF(K4343=LIST!$A$77,0,IF(K4343=LIST!$A$78,0,(MIN(D4343,8)-K4343))))))</f>
        <v>0</v>
      </c>
      <c r="K4343" s="185" t="str">
        <f>IF(D4343="","",IF('CLAIM FORM'!$M$7="",0,IF(L4343=LIST!$A$78,0,IF('CLAIM FORM'!$M$7="R&amp;D",0,IF(E4343="",LIST!$A$75,IF(F4343=LIST!$F$30,0,IFERROR(((VLOOKUP(E4343,'TRAINING CODE'!B:D,3,FALSE)*MIN(D4343,8))),LIST!$A$76)))))))</f>
        <v/>
      </c>
      <c r="L4343" s="183" t="str">
        <f>IF(B4343="","",IF('CLAIM FORM'!$M$7="",LIST!$A$77,IFERROR(VLOOKUP(B4343,'PHR (Project Hourly Rate)'!B:G,6,FALSE),LIST!$A$78)))</f>
        <v/>
      </c>
    </row>
    <row r="4344" spans="1:12" ht="36" customHeight="1">
      <c r="A4344" s="184">
        <v>4342</v>
      </c>
      <c r="B4344" s="46"/>
      <c r="C4344" s="47"/>
      <c r="D4344" s="48"/>
      <c r="E4344" s="49"/>
      <c r="F4344" s="49"/>
      <c r="G4344" s="41" t="str">
        <f>IF(C4344="","",VLOOKUP(WEEKDAY(C4344),LIST!$A$15:$B$21,2,FALSE))</f>
        <v/>
      </c>
      <c r="H4344" s="42" t="str">
        <f>IF(B4344="","",IF(L4344=LIST!$A$80,LIST!$A$78,IF(L4344=LIST!$A$81,LIST!$A$78,IF(L4344=LIST!$A$82,LIST!$A$78,IF(IFERROR(VLOOKUP(B4344,'PHR (Project Hourly Rate)'!B:G,6,FALSE),LIST!$A$78)=0,LIST!$A$79,L4344)))))</f>
        <v/>
      </c>
      <c r="I4344" s="42" t="str">
        <f>IF(B4344="","",IF(L4344=LIST!$A$75,"",IF(K4344=LIST!$A$76,LIST!$A$76,IF(L4344=LIST!$A$77,"",IF(L4344=LIST!$A$78,"",IF(L4344=LIST!$A$80,"",IF(L4344=LIST!$A$72,"",IF(L4344=LIST!$A$73,"",IF(L4344=LIST!$A$81,"",IF(L4344=LIST!$A$82,"",IF(L4344=LIST!$A$79,"",IF(K4344=LIST!$A$75,LIST!$A$75,ROUND(J4344*L4344,2)))))))))))))</f>
        <v/>
      </c>
      <c r="J4344" s="43">
        <f>IF(D4344="",0,IF(K4344=LIST!$A$75,0,IF(K4344=LIST!$A$76,0,IF(K4344=LIST!$A$77,0,IF(K4344=LIST!$A$78,0,(MIN(D4344,8)-K4344))))))</f>
        <v>0</v>
      </c>
      <c r="K4344" s="185" t="str">
        <f>IF(D4344="","",IF('CLAIM FORM'!$M$7="",0,IF(L4344=LIST!$A$78,0,IF('CLAIM FORM'!$M$7="R&amp;D",0,IF(E4344="",LIST!$A$75,IF(F4344=LIST!$F$30,0,IFERROR(((VLOOKUP(E4344,'TRAINING CODE'!B:D,3,FALSE)*MIN(D4344,8))),LIST!$A$76)))))))</f>
        <v/>
      </c>
      <c r="L4344" s="183" t="str">
        <f>IF(B4344="","",IF('CLAIM FORM'!$M$7="",LIST!$A$77,IFERROR(VLOOKUP(B4344,'PHR (Project Hourly Rate)'!B:G,6,FALSE),LIST!$A$78)))</f>
        <v/>
      </c>
    </row>
    <row r="4345" spans="1:12" ht="36" customHeight="1">
      <c r="A4345" s="184">
        <v>4343</v>
      </c>
      <c r="B4345" s="46"/>
      <c r="C4345" s="47"/>
      <c r="D4345" s="48"/>
      <c r="E4345" s="49"/>
      <c r="F4345" s="49"/>
      <c r="G4345" s="41" t="str">
        <f>IF(C4345="","",VLOOKUP(WEEKDAY(C4345),LIST!$A$15:$B$21,2,FALSE))</f>
        <v/>
      </c>
      <c r="H4345" s="42" t="str">
        <f>IF(B4345="","",IF(L4345=LIST!$A$80,LIST!$A$78,IF(L4345=LIST!$A$81,LIST!$A$78,IF(L4345=LIST!$A$82,LIST!$A$78,IF(IFERROR(VLOOKUP(B4345,'PHR (Project Hourly Rate)'!B:G,6,FALSE),LIST!$A$78)=0,LIST!$A$79,L4345)))))</f>
        <v/>
      </c>
      <c r="I4345" s="42" t="str">
        <f>IF(B4345="","",IF(L4345=LIST!$A$75,"",IF(K4345=LIST!$A$76,LIST!$A$76,IF(L4345=LIST!$A$77,"",IF(L4345=LIST!$A$78,"",IF(L4345=LIST!$A$80,"",IF(L4345=LIST!$A$72,"",IF(L4345=LIST!$A$73,"",IF(L4345=LIST!$A$81,"",IF(L4345=LIST!$A$82,"",IF(L4345=LIST!$A$79,"",IF(K4345=LIST!$A$75,LIST!$A$75,ROUND(J4345*L4345,2)))))))))))))</f>
        <v/>
      </c>
      <c r="J4345" s="43">
        <f>IF(D4345="",0,IF(K4345=LIST!$A$75,0,IF(K4345=LIST!$A$76,0,IF(K4345=LIST!$A$77,0,IF(K4345=LIST!$A$78,0,(MIN(D4345,8)-K4345))))))</f>
        <v>0</v>
      </c>
      <c r="K4345" s="185" t="str">
        <f>IF(D4345="","",IF('CLAIM FORM'!$M$7="",0,IF(L4345=LIST!$A$78,0,IF('CLAIM FORM'!$M$7="R&amp;D",0,IF(E4345="",LIST!$A$75,IF(F4345=LIST!$F$30,0,IFERROR(((VLOOKUP(E4345,'TRAINING CODE'!B:D,3,FALSE)*MIN(D4345,8))),LIST!$A$76)))))))</f>
        <v/>
      </c>
      <c r="L4345" s="183" t="str">
        <f>IF(B4345="","",IF('CLAIM FORM'!$M$7="",LIST!$A$77,IFERROR(VLOOKUP(B4345,'PHR (Project Hourly Rate)'!B:G,6,FALSE),LIST!$A$78)))</f>
        <v/>
      </c>
    </row>
    <row r="4346" spans="1:12" ht="36" customHeight="1">
      <c r="A4346" s="184">
        <v>4344</v>
      </c>
      <c r="B4346" s="46"/>
      <c r="C4346" s="47"/>
      <c r="D4346" s="48"/>
      <c r="E4346" s="49"/>
      <c r="F4346" s="49"/>
      <c r="G4346" s="41" t="str">
        <f>IF(C4346="","",VLOOKUP(WEEKDAY(C4346),LIST!$A$15:$B$21,2,FALSE))</f>
        <v/>
      </c>
      <c r="H4346" s="42" t="str">
        <f>IF(B4346="","",IF(L4346=LIST!$A$80,LIST!$A$78,IF(L4346=LIST!$A$81,LIST!$A$78,IF(L4346=LIST!$A$82,LIST!$A$78,IF(IFERROR(VLOOKUP(B4346,'PHR (Project Hourly Rate)'!B:G,6,FALSE),LIST!$A$78)=0,LIST!$A$79,L4346)))))</f>
        <v/>
      </c>
      <c r="I4346" s="42" t="str">
        <f>IF(B4346="","",IF(L4346=LIST!$A$75,"",IF(K4346=LIST!$A$76,LIST!$A$76,IF(L4346=LIST!$A$77,"",IF(L4346=LIST!$A$78,"",IF(L4346=LIST!$A$80,"",IF(L4346=LIST!$A$72,"",IF(L4346=LIST!$A$73,"",IF(L4346=LIST!$A$81,"",IF(L4346=LIST!$A$82,"",IF(L4346=LIST!$A$79,"",IF(K4346=LIST!$A$75,LIST!$A$75,ROUND(J4346*L4346,2)))))))))))))</f>
        <v/>
      </c>
      <c r="J4346" s="43">
        <f>IF(D4346="",0,IF(K4346=LIST!$A$75,0,IF(K4346=LIST!$A$76,0,IF(K4346=LIST!$A$77,0,IF(K4346=LIST!$A$78,0,(MIN(D4346,8)-K4346))))))</f>
        <v>0</v>
      </c>
      <c r="K4346" s="185" t="str">
        <f>IF(D4346="","",IF('CLAIM FORM'!$M$7="",0,IF(L4346=LIST!$A$78,0,IF('CLAIM FORM'!$M$7="R&amp;D",0,IF(E4346="",LIST!$A$75,IF(F4346=LIST!$F$30,0,IFERROR(((VLOOKUP(E4346,'TRAINING CODE'!B:D,3,FALSE)*MIN(D4346,8))),LIST!$A$76)))))))</f>
        <v/>
      </c>
      <c r="L4346" s="183" t="str">
        <f>IF(B4346="","",IF('CLAIM FORM'!$M$7="",LIST!$A$77,IFERROR(VLOOKUP(B4346,'PHR (Project Hourly Rate)'!B:G,6,FALSE),LIST!$A$78)))</f>
        <v/>
      </c>
    </row>
    <row r="4347" spans="1:12" ht="36" customHeight="1">
      <c r="A4347" s="184">
        <v>4345</v>
      </c>
      <c r="B4347" s="46"/>
      <c r="C4347" s="47"/>
      <c r="D4347" s="48"/>
      <c r="E4347" s="49"/>
      <c r="F4347" s="49"/>
      <c r="G4347" s="41" t="str">
        <f>IF(C4347="","",VLOOKUP(WEEKDAY(C4347),LIST!$A$15:$B$21,2,FALSE))</f>
        <v/>
      </c>
      <c r="H4347" s="42" t="str">
        <f>IF(B4347="","",IF(L4347=LIST!$A$80,LIST!$A$78,IF(L4347=LIST!$A$81,LIST!$A$78,IF(L4347=LIST!$A$82,LIST!$A$78,IF(IFERROR(VLOOKUP(B4347,'PHR (Project Hourly Rate)'!B:G,6,FALSE),LIST!$A$78)=0,LIST!$A$79,L4347)))))</f>
        <v/>
      </c>
      <c r="I4347" s="42" t="str">
        <f>IF(B4347="","",IF(L4347=LIST!$A$75,"",IF(K4347=LIST!$A$76,LIST!$A$76,IF(L4347=LIST!$A$77,"",IF(L4347=LIST!$A$78,"",IF(L4347=LIST!$A$80,"",IF(L4347=LIST!$A$72,"",IF(L4347=LIST!$A$73,"",IF(L4347=LIST!$A$81,"",IF(L4347=LIST!$A$82,"",IF(L4347=LIST!$A$79,"",IF(K4347=LIST!$A$75,LIST!$A$75,ROUND(J4347*L4347,2)))))))))))))</f>
        <v/>
      </c>
      <c r="J4347" s="43">
        <f>IF(D4347="",0,IF(K4347=LIST!$A$75,0,IF(K4347=LIST!$A$76,0,IF(K4347=LIST!$A$77,0,IF(K4347=LIST!$A$78,0,(MIN(D4347,8)-K4347))))))</f>
        <v>0</v>
      </c>
      <c r="K4347" s="185" t="str">
        <f>IF(D4347="","",IF('CLAIM FORM'!$M$7="",0,IF(L4347=LIST!$A$78,0,IF('CLAIM FORM'!$M$7="R&amp;D",0,IF(E4347="",LIST!$A$75,IF(F4347=LIST!$F$30,0,IFERROR(((VLOOKUP(E4347,'TRAINING CODE'!B:D,3,FALSE)*MIN(D4347,8))),LIST!$A$76)))))))</f>
        <v/>
      </c>
      <c r="L4347" s="183" t="str">
        <f>IF(B4347="","",IF('CLAIM FORM'!$M$7="",LIST!$A$77,IFERROR(VLOOKUP(B4347,'PHR (Project Hourly Rate)'!B:G,6,FALSE),LIST!$A$78)))</f>
        <v/>
      </c>
    </row>
    <row r="4348" spans="1:12" ht="36" customHeight="1">
      <c r="A4348" s="184">
        <v>4346</v>
      </c>
      <c r="B4348" s="46"/>
      <c r="C4348" s="47"/>
      <c r="D4348" s="48"/>
      <c r="E4348" s="49"/>
      <c r="F4348" s="49"/>
      <c r="G4348" s="41" t="str">
        <f>IF(C4348="","",VLOOKUP(WEEKDAY(C4348),LIST!$A$15:$B$21,2,FALSE))</f>
        <v/>
      </c>
      <c r="H4348" s="42" t="str">
        <f>IF(B4348="","",IF(L4348=LIST!$A$80,LIST!$A$78,IF(L4348=LIST!$A$81,LIST!$A$78,IF(L4348=LIST!$A$82,LIST!$A$78,IF(IFERROR(VLOOKUP(B4348,'PHR (Project Hourly Rate)'!B:G,6,FALSE),LIST!$A$78)=0,LIST!$A$79,L4348)))))</f>
        <v/>
      </c>
      <c r="I4348" s="42" t="str">
        <f>IF(B4348="","",IF(L4348=LIST!$A$75,"",IF(K4348=LIST!$A$76,LIST!$A$76,IF(L4348=LIST!$A$77,"",IF(L4348=LIST!$A$78,"",IF(L4348=LIST!$A$80,"",IF(L4348=LIST!$A$72,"",IF(L4348=LIST!$A$73,"",IF(L4348=LIST!$A$81,"",IF(L4348=LIST!$A$82,"",IF(L4348=LIST!$A$79,"",IF(K4348=LIST!$A$75,LIST!$A$75,ROUND(J4348*L4348,2)))))))))))))</f>
        <v/>
      </c>
      <c r="J4348" s="43">
        <f>IF(D4348="",0,IF(K4348=LIST!$A$75,0,IF(K4348=LIST!$A$76,0,IF(K4348=LIST!$A$77,0,IF(K4348=LIST!$A$78,0,(MIN(D4348,8)-K4348))))))</f>
        <v>0</v>
      </c>
      <c r="K4348" s="185" t="str">
        <f>IF(D4348="","",IF('CLAIM FORM'!$M$7="",0,IF(L4348=LIST!$A$78,0,IF('CLAIM FORM'!$M$7="R&amp;D",0,IF(E4348="",LIST!$A$75,IF(F4348=LIST!$F$30,0,IFERROR(((VLOOKUP(E4348,'TRAINING CODE'!B:D,3,FALSE)*MIN(D4348,8))),LIST!$A$76)))))))</f>
        <v/>
      </c>
      <c r="L4348" s="183" t="str">
        <f>IF(B4348="","",IF('CLAIM FORM'!$M$7="",LIST!$A$77,IFERROR(VLOOKUP(B4348,'PHR (Project Hourly Rate)'!B:G,6,FALSE),LIST!$A$78)))</f>
        <v/>
      </c>
    </row>
    <row r="4349" spans="1:12" ht="36" customHeight="1">
      <c r="A4349" s="184">
        <v>4347</v>
      </c>
      <c r="B4349" s="46"/>
      <c r="C4349" s="47"/>
      <c r="D4349" s="48"/>
      <c r="E4349" s="49"/>
      <c r="F4349" s="49"/>
      <c r="G4349" s="41" t="str">
        <f>IF(C4349="","",VLOOKUP(WEEKDAY(C4349),LIST!$A$15:$B$21,2,FALSE))</f>
        <v/>
      </c>
      <c r="H4349" s="42" t="str">
        <f>IF(B4349="","",IF(L4349=LIST!$A$80,LIST!$A$78,IF(L4349=LIST!$A$81,LIST!$A$78,IF(L4349=LIST!$A$82,LIST!$A$78,IF(IFERROR(VLOOKUP(B4349,'PHR (Project Hourly Rate)'!B:G,6,FALSE),LIST!$A$78)=0,LIST!$A$79,L4349)))))</f>
        <v/>
      </c>
      <c r="I4349" s="42" t="str">
        <f>IF(B4349="","",IF(L4349=LIST!$A$75,"",IF(K4349=LIST!$A$76,LIST!$A$76,IF(L4349=LIST!$A$77,"",IF(L4349=LIST!$A$78,"",IF(L4349=LIST!$A$80,"",IF(L4349=LIST!$A$72,"",IF(L4349=LIST!$A$73,"",IF(L4349=LIST!$A$81,"",IF(L4349=LIST!$A$82,"",IF(L4349=LIST!$A$79,"",IF(K4349=LIST!$A$75,LIST!$A$75,ROUND(J4349*L4349,2)))))))))))))</f>
        <v/>
      </c>
      <c r="J4349" s="43">
        <f>IF(D4349="",0,IF(K4349=LIST!$A$75,0,IF(K4349=LIST!$A$76,0,IF(K4349=LIST!$A$77,0,IF(K4349=LIST!$A$78,0,(MIN(D4349,8)-K4349))))))</f>
        <v>0</v>
      </c>
      <c r="K4349" s="185" t="str">
        <f>IF(D4349="","",IF('CLAIM FORM'!$M$7="",0,IF(L4349=LIST!$A$78,0,IF('CLAIM FORM'!$M$7="R&amp;D",0,IF(E4349="",LIST!$A$75,IF(F4349=LIST!$F$30,0,IFERROR(((VLOOKUP(E4349,'TRAINING CODE'!B:D,3,FALSE)*MIN(D4349,8))),LIST!$A$76)))))))</f>
        <v/>
      </c>
      <c r="L4349" s="183" t="str">
        <f>IF(B4349="","",IF('CLAIM FORM'!$M$7="",LIST!$A$77,IFERROR(VLOOKUP(B4349,'PHR (Project Hourly Rate)'!B:G,6,FALSE),LIST!$A$78)))</f>
        <v/>
      </c>
    </row>
    <row r="4350" spans="1:12" ht="36" customHeight="1">
      <c r="A4350" s="184">
        <v>4348</v>
      </c>
      <c r="B4350" s="46"/>
      <c r="C4350" s="47"/>
      <c r="D4350" s="48"/>
      <c r="E4350" s="49"/>
      <c r="F4350" s="49"/>
      <c r="G4350" s="41" t="str">
        <f>IF(C4350="","",VLOOKUP(WEEKDAY(C4350),LIST!$A$15:$B$21,2,FALSE))</f>
        <v/>
      </c>
      <c r="H4350" s="42" t="str">
        <f>IF(B4350="","",IF(L4350=LIST!$A$80,LIST!$A$78,IF(L4350=LIST!$A$81,LIST!$A$78,IF(L4350=LIST!$A$82,LIST!$A$78,IF(IFERROR(VLOOKUP(B4350,'PHR (Project Hourly Rate)'!B:G,6,FALSE),LIST!$A$78)=0,LIST!$A$79,L4350)))))</f>
        <v/>
      </c>
      <c r="I4350" s="42" t="str">
        <f>IF(B4350="","",IF(L4350=LIST!$A$75,"",IF(K4350=LIST!$A$76,LIST!$A$76,IF(L4350=LIST!$A$77,"",IF(L4350=LIST!$A$78,"",IF(L4350=LIST!$A$80,"",IF(L4350=LIST!$A$72,"",IF(L4350=LIST!$A$73,"",IF(L4350=LIST!$A$81,"",IF(L4350=LIST!$A$82,"",IF(L4350=LIST!$A$79,"",IF(K4350=LIST!$A$75,LIST!$A$75,ROUND(J4350*L4350,2)))))))))))))</f>
        <v/>
      </c>
      <c r="J4350" s="43">
        <f>IF(D4350="",0,IF(K4350=LIST!$A$75,0,IF(K4350=LIST!$A$76,0,IF(K4350=LIST!$A$77,0,IF(K4350=LIST!$A$78,0,(MIN(D4350,8)-K4350))))))</f>
        <v>0</v>
      </c>
      <c r="K4350" s="185" t="str">
        <f>IF(D4350="","",IF('CLAIM FORM'!$M$7="",0,IF(L4350=LIST!$A$78,0,IF('CLAIM FORM'!$M$7="R&amp;D",0,IF(E4350="",LIST!$A$75,IF(F4350=LIST!$F$30,0,IFERROR(((VLOOKUP(E4350,'TRAINING CODE'!B:D,3,FALSE)*MIN(D4350,8))),LIST!$A$76)))))))</f>
        <v/>
      </c>
      <c r="L4350" s="183" t="str">
        <f>IF(B4350="","",IF('CLAIM FORM'!$M$7="",LIST!$A$77,IFERROR(VLOOKUP(B4350,'PHR (Project Hourly Rate)'!B:G,6,FALSE),LIST!$A$78)))</f>
        <v/>
      </c>
    </row>
    <row r="4351" spans="1:12" ht="36" customHeight="1">
      <c r="A4351" s="184">
        <v>4349</v>
      </c>
      <c r="B4351" s="46"/>
      <c r="C4351" s="47"/>
      <c r="D4351" s="48"/>
      <c r="E4351" s="49"/>
      <c r="F4351" s="49"/>
      <c r="G4351" s="41" t="str">
        <f>IF(C4351="","",VLOOKUP(WEEKDAY(C4351),LIST!$A$15:$B$21,2,FALSE))</f>
        <v/>
      </c>
      <c r="H4351" s="42" t="str">
        <f>IF(B4351="","",IF(L4351=LIST!$A$80,LIST!$A$78,IF(L4351=LIST!$A$81,LIST!$A$78,IF(L4351=LIST!$A$82,LIST!$A$78,IF(IFERROR(VLOOKUP(B4351,'PHR (Project Hourly Rate)'!B:G,6,FALSE),LIST!$A$78)=0,LIST!$A$79,L4351)))))</f>
        <v/>
      </c>
      <c r="I4351" s="42" t="str">
        <f>IF(B4351="","",IF(L4351=LIST!$A$75,"",IF(K4351=LIST!$A$76,LIST!$A$76,IF(L4351=LIST!$A$77,"",IF(L4351=LIST!$A$78,"",IF(L4351=LIST!$A$80,"",IF(L4351=LIST!$A$72,"",IF(L4351=LIST!$A$73,"",IF(L4351=LIST!$A$81,"",IF(L4351=LIST!$A$82,"",IF(L4351=LIST!$A$79,"",IF(K4351=LIST!$A$75,LIST!$A$75,ROUND(J4351*L4351,2)))))))))))))</f>
        <v/>
      </c>
      <c r="J4351" s="43">
        <f>IF(D4351="",0,IF(K4351=LIST!$A$75,0,IF(K4351=LIST!$A$76,0,IF(K4351=LIST!$A$77,0,IF(K4351=LIST!$A$78,0,(MIN(D4351,8)-K4351))))))</f>
        <v>0</v>
      </c>
      <c r="K4351" s="185" t="str">
        <f>IF(D4351="","",IF('CLAIM FORM'!$M$7="",0,IF(L4351=LIST!$A$78,0,IF('CLAIM FORM'!$M$7="R&amp;D",0,IF(E4351="",LIST!$A$75,IF(F4351=LIST!$F$30,0,IFERROR(((VLOOKUP(E4351,'TRAINING CODE'!B:D,3,FALSE)*MIN(D4351,8))),LIST!$A$76)))))))</f>
        <v/>
      </c>
      <c r="L4351" s="183" t="str">
        <f>IF(B4351="","",IF('CLAIM FORM'!$M$7="",LIST!$A$77,IFERROR(VLOOKUP(B4351,'PHR (Project Hourly Rate)'!B:G,6,FALSE),LIST!$A$78)))</f>
        <v/>
      </c>
    </row>
    <row r="4352" spans="1:12" ht="36" customHeight="1">
      <c r="A4352" s="184">
        <v>4350</v>
      </c>
      <c r="B4352" s="46"/>
      <c r="C4352" s="47"/>
      <c r="D4352" s="48"/>
      <c r="E4352" s="49"/>
      <c r="F4352" s="49"/>
      <c r="G4352" s="41" t="str">
        <f>IF(C4352="","",VLOOKUP(WEEKDAY(C4352),LIST!$A$15:$B$21,2,FALSE))</f>
        <v/>
      </c>
      <c r="H4352" s="42" t="str">
        <f>IF(B4352="","",IF(L4352=LIST!$A$80,LIST!$A$78,IF(L4352=LIST!$A$81,LIST!$A$78,IF(L4352=LIST!$A$82,LIST!$A$78,IF(IFERROR(VLOOKUP(B4352,'PHR (Project Hourly Rate)'!B:G,6,FALSE),LIST!$A$78)=0,LIST!$A$79,L4352)))))</f>
        <v/>
      </c>
      <c r="I4352" s="42" t="str">
        <f>IF(B4352="","",IF(L4352=LIST!$A$75,"",IF(K4352=LIST!$A$76,LIST!$A$76,IF(L4352=LIST!$A$77,"",IF(L4352=LIST!$A$78,"",IF(L4352=LIST!$A$80,"",IF(L4352=LIST!$A$72,"",IF(L4352=LIST!$A$73,"",IF(L4352=LIST!$A$81,"",IF(L4352=LIST!$A$82,"",IF(L4352=LIST!$A$79,"",IF(K4352=LIST!$A$75,LIST!$A$75,ROUND(J4352*L4352,2)))))))))))))</f>
        <v/>
      </c>
      <c r="J4352" s="43">
        <f>IF(D4352="",0,IF(K4352=LIST!$A$75,0,IF(K4352=LIST!$A$76,0,IF(K4352=LIST!$A$77,0,IF(K4352=LIST!$A$78,0,(MIN(D4352,8)-K4352))))))</f>
        <v>0</v>
      </c>
      <c r="K4352" s="185" t="str">
        <f>IF(D4352="","",IF('CLAIM FORM'!$M$7="",0,IF(L4352=LIST!$A$78,0,IF('CLAIM FORM'!$M$7="R&amp;D",0,IF(E4352="",LIST!$A$75,IF(F4352=LIST!$F$30,0,IFERROR(((VLOOKUP(E4352,'TRAINING CODE'!B:D,3,FALSE)*MIN(D4352,8))),LIST!$A$76)))))))</f>
        <v/>
      </c>
      <c r="L4352" s="183" t="str">
        <f>IF(B4352="","",IF('CLAIM FORM'!$M$7="",LIST!$A$77,IFERROR(VLOOKUP(B4352,'PHR (Project Hourly Rate)'!B:G,6,FALSE),LIST!$A$78)))</f>
        <v/>
      </c>
    </row>
    <row r="4353" spans="1:12" ht="36" customHeight="1">
      <c r="A4353" s="184">
        <v>4351</v>
      </c>
      <c r="B4353" s="46"/>
      <c r="C4353" s="47"/>
      <c r="D4353" s="48"/>
      <c r="E4353" s="49"/>
      <c r="F4353" s="49"/>
      <c r="G4353" s="41" t="str">
        <f>IF(C4353="","",VLOOKUP(WEEKDAY(C4353),LIST!$A$15:$B$21,2,FALSE))</f>
        <v/>
      </c>
      <c r="H4353" s="42" t="str">
        <f>IF(B4353="","",IF(L4353=LIST!$A$80,LIST!$A$78,IF(L4353=LIST!$A$81,LIST!$A$78,IF(L4353=LIST!$A$82,LIST!$A$78,IF(IFERROR(VLOOKUP(B4353,'PHR (Project Hourly Rate)'!B:G,6,FALSE),LIST!$A$78)=0,LIST!$A$79,L4353)))))</f>
        <v/>
      </c>
      <c r="I4353" s="42" t="str">
        <f>IF(B4353="","",IF(L4353=LIST!$A$75,"",IF(K4353=LIST!$A$76,LIST!$A$76,IF(L4353=LIST!$A$77,"",IF(L4353=LIST!$A$78,"",IF(L4353=LIST!$A$80,"",IF(L4353=LIST!$A$72,"",IF(L4353=LIST!$A$73,"",IF(L4353=LIST!$A$81,"",IF(L4353=LIST!$A$82,"",IF(L4353=LIST!$A$79,"",IF(K4353=LIST!$A$75,LIST!$A$75,ROUND(J4353*L4353,2)))))))))))))</f>
        <v/>
      </c>
      <c r="J4353" s="43">
        <f>IF(D4353="",0,IF(K4353=LIST!$A$75,0,IF(K4353=LIST!$A$76,0,IF(K4353=LIST!$A$77,0,IF(K4353=LIST!$A$78,0,(MIN(D4353,8)-K4353))))))</f>
        <v>0</v>
      </c>
      <c r="K4353" s="185" t="str">
        <f>IF(D4353="","",IF('CLAIM FORM'!$M$7="",0,IF(L4353=LIST!$A$78,0,IF('CLAIM FORM'!$M$7="R&amp;D",0,IF(E4353="",LIST!$A$75,IF(F4353=LIST!$F$30,0,IFERROR(((VLOOKUP(E4353,'TRAINING CODE'!B:D,3,FALSE)*MIN(D4353,8))),LIST!$A$76)))))))</f>
        <v/>
      </c>
      <c r="L4353" s="183" t="str">
        <f>IF(B4353="","",IF('CLAIM FORM'!$M$7="",LIST!$A$77,IFERROR(VLOOKUP(B4353,'PHR (Project Hourly Rate)'!B:G,6,FALSE),LIST!$A$78)))</f>
        <v/>
      </c>
    </row>
    <row r="4354" spans="1:12" ht="36" customHeight="1">
      <c r="A4354" s="184">
        <v>4352</v>
      </c>
      <c r="B4354" s="46"/>
      <c r="C4354" s="47"/>
      <c r="D4354" s="48"/>
      <c r="E4354" s="49"/>
      <c r="F4354" s="49"/>
      <c r="G4354" s="41" t="str">
        <f>IF(C4354="","",VLOOKUP(WEEKDAY(C4354),LIST!$A$15:$B$21,2,FALSE))</f>
        <v/>
      </c>
      <c r="H4354" s="42" t="str">
        <f>IF(B4354="","",IF(L4354=LIST!$A$80,LIST!$A$78,IF(L4354=LIST!$A$81,LIST!$A$78,IF(L4354=LIST!$A$82,LIST!$A$78,IF(IFERROR(VLOOKUP(B4354,'PHR (Project Hourly Rate)'!B:G,6,FALSE),LIST!$A$78)=0,LIST!$A$79,L4354)))))</f>
        <v/>
      </c>
      <c r="I4354" s="42" t="str">
        <f>IF(B4354="","",IF(L4354=LIST!$A$75,"",IF(K4354=LIST!$A$76,LIST!$A$76,IF(L4354=LIST!$A$77,"",IF(L4354=LIST!$A$78,"",IF(L4354=LIST!$A$80,"",IF(L4354=LIST!$A$72,"",IF(L4354=LIST!$A$73,"",IF(L4354=LIST!$A$81,"",IF(L4354=LIST!$A$82,"",IF(L4354=LIST!$A$79,"",IF(K4354=LIST!$A$75,LIST!$A$75,ROUND(J4354*L4354,2)))))))))))))</f>
        <v/>
      </c>
      <c r="J4354" s="43">
        <f>IF(D4354="",0,IF(K4354=LIST!$A$75,0,IF(K4354=LIST!$A$76,0,IF(K4354=LIST!$A$77,0,IF(K4354=LIST!$A$78,0,(MIN(D4354,8)-K4354))))))</f>
        <v>0</v>
      </c>
      <c r="K4354" s="185" t="str">
        <f>IF(D4354="","",IF('CLAIM FORM'!$M$7="",0,IF(L4354=LIST!$A$78,0,IF('CLAIM FORM'!$M$7="R&amp;D",0,IF(E4354="",LIST!$A$75,IF(F4354=LIST!$F$30,0,IFERROR(((VLOOKUP(E4354,'TRAINING CODE'!B:D,3,FALSE)*MIN(D4354,8))),LIST!$A$76)))))))</f>
        <v/>
      </c>
      <c r="L4354" s="183" t="str">
        <f>IF(B4354="","",IF('CLAIM FORM'!$M$7="",LIST!$A$77,IFERROR(VLOOKUP(B4354,'PHR (Project Hourly Rate)'!B:G,6,FALSE),LIST!$A$78)))</f>
        <v/>
      </c>
    </row>
    <row r="4355" spans="1:12" ht="36" customHeight="1">
      <c r="A4355" s="184">
        <v>4353</v>
      </c>
      <c r="B4355" s="46"/>
      <c r="C4355" s="47"/>
      <c r="D4355" s="48"/>
      <c r="E4355" s="49"/>
      <c r="F4355" s="49"/>
      <c r="G4355" s="41" t="str">
        <f>IF(C4355="","",VLOOKUP(WEEKDAY(C4355),LIST!$A$15:$B$21,2,FALSE))</f>
        <v/>
      </c>
      <c r="H4355" s="42" t="str">
        <f>IF(B4355="","",IF(L4355=LIST!$A$80,LIST!$A$78,IF(L4355=LIST!$A$81,LIST!$A$78,IF(L4355=LIST!$A$82,LIST!$A$78,IF(IFERROR(VLOOKUP(B4355,'PHR (Project Hourly Rate)'!B:G,6,FALSE),LIST!$A$78)=0,LIST!$A$79,L4355)))))</f>
        <v/>
      </c>
      <c r="I4355" s="42" t="str">
        <f>IF(B4355="","",IF(L4355=LIST!$A$75,"",IF(K4355=LIST!$A$76,LIST!$A$76,IF(L4355=LIST!$A$77,"",IF(L4355=LIST!$A$78,"",IF(L4355=LIST!$A$80,"",IF(L4355=LIST!$A$72,"",IF(L4355=LIST!$A$73,"",IF(L4355=LIST!$A$81,"",IF(L4355=LIST!$A$82,"",IF(L4355=LIST!$A$79,"",IF(K4355=LIST!$A$75,LIST!$A$75,ROUND(J4355*L4355,2)))))))))))))</f>
        <v/>
      </c>
      <c r="J4355" s="43">
        <f>IF(D4355="",0,IF(K4355=LIST!$A$75,0,IF(K4355=LIST!$A$76,0,IF(K4355=LIST!$A$77,0,IF(K4355=LIST!$A$78,0,(MIN(D4355,8)-K4355))))))</f>
        <v>0</v>
      </c>
      <c r="K4355" s="185" t="str">
        <f>IF(D4355="","",IF('CLAIM FORM'!$M$7="",0,IF(L4355=LIST!$A$78,0,IF('CLAIM FORM'!$M$7="R&amp;D",0,IF(E4355="",LIST!$A$75,IF(F4355=LIST!$F$30,0,IFERROR(((VLOOKUP(E4355,'TRAINING CODE'!B:D,3,FALSE)*MIN(D4355,8))),LIST!$A$76)))))))</f>
        <v/>
      </c>
      <c r="L4355" s="183" t="str">
        <f>IF(B4355="","",IF('CLAIM FORM'!$M$7="",LIST!$A$77,IFERROR(VLOOKUP(B4355,'PHR (Project Hourly Rate)'!B:G,6,FALSE),LIST!$A$78)))</f>
        <v/>
      </c>
    </row>
    <row r="4356" spans="1:12" ht="36" customHeight="1">
      <c r="A4356" s="184">
        <v>4354</v>
      </c>
      <c r="B4356" s="46"/>
      <c r="C4356" s="47"/>
      <c r="D4356" s="48"/>
      <c r="E4356" s="49"/>
      <c r="F4356" s="49"/>
      <c r="G4356" s="41" t="str">
        <f>IF(C4356="","",VLOOKUP(WEEKDAY(C4356),LIST!$A$15:$B$21,2,FALSE))</f>
        <v/>
      </c>
      <c r="H4356" s="42" t="str">
        <f>IF(B4356="","",IF(L4356=LIST!$A$80,LIST!$A$78,IF(L4356=LIST!$A$81,LIST!$A$78,IF(L4356=LIST!$A$82,LIST!$A$78,IF(IFERROR(VLOOKUP(B4356,'PHR (Project Hourly Rate)'!B:G,6,FALSE),LIST!$A$78)=0,LIST!$A$79,L4356)))))</f>
        <v/>
      </c>
      <c r="I4356" s="42" t="str">
        <f>IF(B4356="","",IF(L4356=LIST!$A$75,"",IF(K4356=LIST!$A$76,LIST!$A$76,IF(L4356=LIST!$A$77,"",IF(L4356=LIST!$A$78,"",IF(L4356=LIST!$A$80,"",IF(L4356=LIST!$A$72,"",IF(L4356=LIST!$A$73,"",IF(L4356=LIST!$A$81,"",IF(L4356=LIST!$A$82,"",IF(L4356=LIST!$A$79,"",IF(K4356=LIST!$A$75,LIST!$A$75,ROUND(J4356*L4356,2)))))))))))))</f>
        <v/>
      </c>
      <c r="J4356" s="43">
        <f>IF(D4356="",0,IF(K4356=LIST!$A$75,0,IF(K4356=LIST!$A$76,0,IF(K4356=LIST!$A$77,0,IF(K4356=LIST!$A$78,0,(MIN(D4356,8)-K4356))))))</f>
        <v>0</v>
      </c>
      <c r="K4356" s="185" t="str">
        <f>IF(D4356="","",IF('CLAIM FORM'!$M$7="",0,IF(L4356=LIST!$A$78,0,IF('CLAIM FORM'!$M$7="R&amp;D",0,IF(E4356="",LIST!$A$75,IF(F4356=LIST!$F$30,0,IFERROR(((VLOOKUP(E4356,'TRAINING CODE'!B:D,3,FALSE)*MIN(D4356,8))),LIST!$A$76)))))))</f>
        <v/>
      </c>
      <c r="L4356" s="183" t="str">
        <f>IF(B4356="","",IF('CLAIM FORM'!$M$7="",LIST!$A$77,IFERROR(VLOOKUP(B4356,'PHR (Project Hourly Rate)'!B:G,6,FALSE),LIST!$A$78)))</f>
        <v/>
      </c>
    </row>
    <row r="4357" spans="1:12" ht="36" customHeight="1">
      <c r="A4357" s="184">
        <v>4355</v>
      </c>
      <c r="B4357" s="46"/>
      <c r="C4357" s="47"/>
      <c r="D4357" s="48"/>
      <c r="E4357" s="49"/>
      <c r="F4357" s="49"/>
      <c r="G4357" s="41" t="str">
        <f>IF(C4357="","",VLOOKUP(WEEKDAY(C4357),LIST!$A$15:$B$21,2,FALSE))</f>
        <v/>
      </c>
      <c r="H4357" s="42" t="str">
        <f>IF(B4357="","",IF(L4357=LIST!$A$80,LIST!$A$78,IF(L4357=LIST!$A$81,LIST!$A$78,IF(L4357=LIST!$A$82,LIST!$A$78,IF(IFERROR(VLOOKUP(B4357,'PHR (Project Hourly Rate)'!B:G,6,FALSE),LIST!$A$78)=0,LIST!$A$79,L4357)))))</f>
        <v/>
      </c>
      <c r="I4357" s="42" t="str">
        <f>IF(B4357="","",IF(L4357=LIST!$A$75,"",IF(K4357=LIST!$A$76,LIST!$A$76,IF(L4357=LIST!$A$77,"",IF(L4357=LIST!$A$78,"",IF(L4357=LIST!$A$80,"",IF(L4357=LIST!$A$72,"",IF(L4357=LIST!$A$73,"",IF(L4357=LIST!$A$81,"",IF(L4357=LIST!$A$82,"",IF(L4357=LIST!$A$79,"",IF(K4357=LIST!$A$75,LIST!$A$75,ROUND(J4357*L4357,2)))))))))))))</f>
        <v/>
      </c>
      <c r="J4357" s="43">
        <f>IF(D4357="",0,IF(K4357=LIST!$A$75,0,IF(K4357=LIST!$A$76,0,IF(K4357=LIST!$A$77,0,IF(K4357=LIST!$A$78,0,(MIN(D4357,8)-K4357))))))</f>
        <v>0</v>
      </c>
      <c r="K4357" s="185" t="str">
        <f>IF(D4357="","",IF('CLAIM FORM'!$M$7="",0,IF(L4357=LIST!$A$78,0,IF('CLAIM FORM'!$M$7="R&amp;D",0,IF(E4357="",LIST!$A$75,IF(F4357=LIST!$F$30,0,IFERROR(((VLOOKUP(E4357,'TRAINING CODE'!B:D,3,FALSE)*MIN(D4357,8))),LIST!$A$76)))))))</f>
        <v/>
      </c>
      <c r="L4357" s="183" t="str">
        <f>IF(B4357="","",IF('CLAIM FORM'!$M$7="",LIST!$A$77,IFERROR(VLOOKUP(B4357,'PHR (Project Hourly Rate)'!B:G,6,FALSE),LIST!$A$78)))</f>
        <v/>
      </c>
    </row>
    <row r="4358" spans="1:12" ht="36" customHeight="1">
      <c r="A4358" s="184">
        <v>4356</v>
      </c>
      <c r="B4358" s="46"/>
      <c r="C4358" s="47"/>
      <c r="D4358" s="48"/>
      <c r="E4358" s="49"/>
      <c r="F4358" s="49"/>
      <c r="G4358" s="41" t="str">
        <f>IF(C4358="","",VLOOKUP(WEEKDAY(C4358),LIST!$A$15:$B$21,2,FALSE))</f>
        <v/>
      </c>
      <c r="H4358" s="42" t="str">
        <f>IF(B4358="","",IF(L4358=LIST!$A$80,LIST!$A$78,IF(L4358=LIST!$A$81,LIST!$A$78,IF(L4358=LIST!$A$82,LIST!$A$78,IF(IFERROR(VLOOKUP(B4358,'PHR (Project Hourly Rate)'!B:G,6,FALSE),LIST!$A$78)=0,LIST!$A$79,L4358)))))</f>
        <v/>
      </c>
      <c r="I4358" s="42" t="str">
        <f>IF(B4358="","",IF(L4358=LIST!$A$75,"",IF(K4358=LIST!$A$76,LIST!$A$76,IF(L4358=LIST!$A$77,"",IF(L4358=LIST!$A$78,"",IF(L4358=LIST!$A$80,"",IF(L4358=LIST!$A$72,"",IF(L4358=LIST!$A$73,"",IF(L4358=LIST!$A$81,"",IF(L4358=LIST!$A$82,"",IF(L4358=LIST!$A$79,"",IF(K4358=LIST!$A$75,LIST!$A$75,ROUND(J4358*L4358,2)))))))))))))</f>
        <v/>
      </c>
      <c r="J4358" s="43">
        <f>IF(D4358="",0,IF(K4358=LIST!$A$75,0,IF(K4358=LIST!$A$76,0,IF(K4358=LIST!$A$77,0,IF(K4358=LIST!$A$78,0,(MIN(D4358,8)-K4358))))))</f>
        <v>0</v>
      </c>
      <c r="K4358" s="185" t="str">
        <f>IF(D4358="","",IF('CLAIM FORM'!$M$7="",0,IF(L4358=LIST!$A$78,0,IF('CLAIM FORM'!$M$7="R&amp;D",0,IF(E4358="",LIST!$A$75,IF(F4358=LIST!$F$30,0,IFERROR(((VLOOKUP(E4358,'TRAINING CODE'!B:D,3,FALSE)*MIN(D4358,8))),LIST!$A$76)))))))</f>
        <v/>
      </c>
      <c r="L4358" s="183" t="str">
        <f>IF(B4358="","",IF('CLAIM FORM'!$M$7="",LIST!$A$77,IFERROR(VLOOKUP(B4358,'PHR (Project Hourly Rate)'!B:G,6,FALSE),LIST!$A$78)))</f>
        <v/>
      </c>
    </row>
    <row r="4359" spans="1:12" ht="36" customHeight="1">
      <c r="A4359" s="184">
        <v>4357</v>
      </c>
      <c r="B4359" s="46"/>
      <c r="C4359" s="47"/>
      <c r="D4359" s="48"/>
      <c r="E4359" s="49"/>
      <c r="F4359" s="49"/>
      <c r="G4359" s="41" t="str">
        <f>IF(C4359="","",VLOOKUP(WEEKDAY(C4359),LIST!$A$15:$B$21,2,FALSE))</f>
        <v/>
      </c>
      <c r="H4359" s="42" t="str">
        <f>IF(B4359="","",IF(L4359=LIST!$A$80,LIST!$A$78,IF(L4359=LIST!$A$81,LIST!$A$78,IF(L4359=LIST!$A$82,LIST!$A$78,IF(IFERROR(VLOOKUP(B4359,'PHR (Project Hourly Rate)'!B:G,6,FALSE),LIST!$A$78)=0,LIST!$A$79,L4359)))))</f>
        <v/>
      </c>
      <c r="I4359" s="42" t="str">
        <f>IF(B4359="","",IF(L4359=LIST!$A$75,"",IF(K4359=LIST!$A$76,LIST!$A$76,IF(L4359=LIST!$A$77,"",IF(L4359=LIST!$A$78,"",IF(L4359=LIST!$A$80,"",IF(L4359=LIST!$A$72,"",IF(L4359=LIST!$A$73,"",IF(L4359=LIST!$A$81,"",IF(L4359=LIST!$A$82,"",IF(L4359=LIST!$A$79,"",IF(K4359=LIST!$A$75,LIST!$A$75,ROUND(J4359*L4359,2)))))))))))))</f>
        <v/>
      </c>
      <c r="J4359" s="43">
        <f>IF(D4359="",0,IF(K4359=LIST!$A$75,0,IF(K4359=LIST!$A$76,0,IF(K4359=LIST!$A$77,0,IF(K4359=LIST!$A$78,0,(MIN(D4359,8)-K4359))))))</f>
        <v>0</v>
      </c>
      <c r="K4359" s="185" t="str">
        <f>IF(D4359="","",IF('CLAIM FORM'!$M$7="",0,IF(L4359=LIST!$A$78,0,IF('CLAIM FORM'!$M$7="R&amp;D",0,IF(E4359="",LIST!$A$75,IF(F4359=LIST!$F$30,0,IFERROR(((VLOOKUP(E4359,'TRAINING CODE'!B:D,3,FALSE)*MIN(D4359,8))),LIST!$A$76)))))))</f>
        <v/>
      </c>
      <c r="L4359" s="183" t="str">
        <f>IF(B4359="","",IF('CLAIM FORM'!$M$7="",LIST!$A$77,IFERROR(VLOOKUP(B4359,'PHR (Project Hourly Rate)'!B:G,6,FALSE),LIST!$A$78)))</f>
        <v/>
      </c>
    </row>
    <row r="4360" spans="1:12" ht="36" customHeight="1">
      <c r="A4360" s="184">
        <v>4358</v>
      </c>
      <c r="B4360" s="46"/>
      <c r="C4360" s="47"/>
      <c r="D4360" s="48"/>
      <c r="E4360" s="49"/>
      <c r="F4360" s="49"/>
      <c r="G4360" s="41" t="str">
        <f>IF(C4360="","",VLOOKUP(WEEKDAY(C4360),LIST!$A$15:$B$21,2,FALSE))</f>
        <v/>
      </c>
      <c r="H4360" s="42" t="str">
        <f>IF(B4360="","",IF(L4360=LIST!$A$80,LIST!$A$78,IF(L4360=LIST!$A$81,LIST!$A$78,IF(L4360=LIST!$A$82,LIST!$A$78,IF(IFERROR(VLOOKUP(B4360,'PHR (Project Hourly Rate)'!B:G,6,FALSE),LIST!$A$78)=0,LIST!$A$79,L4360)))))</f>
        <v/>
      </c>
      <c r="I4360" s="42" t="str">
        <f>IF(B4360="","",IF(L4360=LIST!$A$75,"",IF(K4360=LIST!$A$76,LIST!$A$76,IF(L4360=LIST!$A$77,"",IF(L4360=LIST!$A$78,"",IF(L4360=LIST!$A$80,"",IF(L4360=LIST!$A$72,"",IF(L4360=LIST!$A$73,"",IF(L4360=LIST!$A$81,"",IF(L4360=LIST!$A$82,"",IF(L4360=LIST!$A$79,"",IF(K4360=LIST!$A$75,LIST!$A$75,ROUND(J4360*L4360,2)))))))))))))</f>
        <v/>
      </c>
      <c r="J4360" s="43">
        <f>IF(D4360="",0,IF(K4360=LIST!$A$75,0,IF(K4360=LIST!$A$76,0,IF(K4360=LIST!$A$77,0,IF(K4360=LIST!$A$78,0,(MIN(D4360,8)-K4360))))))</f>
        <v>0</v>
      </c>
      <c r="K4360" s="185" t="str">
        <f>IF(D4360="","",IF('CLAIM FORM'!$M$7="",0,IF(L4360=LIST!$A$78,0,IF('CLAIM FORM'!$M$7="R&amp;D",0,IF(E4360="",LIST!$A$75,IF(F4360=LIST!$F$30,0,IFERROR(((VLOOKUP(E4360,'TRAINING CODE'!B:D,3,FALSE)*MIN(D4360,8))),LIST!$A$76)))))))</f>
        <v/>
      </c>
      <c r="L4360" s="183" t="str">
        <f>IF(B4360="","",IF('CLAIM FORM'!$M$7="",LIST!$A$77,IFERROR(VLOOKUP(B4360,'PHR (Project Hourly Rate)'!B:G,6,FALSE),LIST!$A$78)))</f>
        <v/>
      </c>
    </row>
    <row r="4361" spans="1:12" ht="36" customHeight="1">
      <c r="A4361" s="184">
        <v>4359</v>
      </c>
      <c r="B4361" s="46"/>
      <c r="C4361" s="47"/>
      <c r="D4361" s="48"/>
      <c r="E4361" s="49"/>
      <c r="F4361" s="49"/>
      <c r="G4361" s="41" t="str">
        <f>IF(C4361="","",VLOOKUP(WEEKDAY(C4361),LIST!$A$15:$B$21,2,FALSE))</f>
        <v/>
      </c>
      <c r="H4361" s="42" t="str">
        <f>IF(B4361="","",IF(L4361=LIST!$A$80,LIST!$A$78,IF(L4361=LIST!$A$81,LIST!$A$78,IF(L4361=LIST!$A$82,LIST!$A$78,IF(IFERROR(VLOOKUP(B4361,'PHR (Project Hourly Rate)'!B:G,6,FALSE),LIST!$A$78)=0,LIST!$A$79,L4361)))))</f>
        <v/>
      </c>
      <c r="I4361" s="42" t="str">
        <f>IF(B4361="","",IF(L4361=LIST!$A$75,"",IF(K4361=LIST!$A$76,LIST!$A$76,IF(L4361=LIST!$A$77,"",IF(L4361=LIST!$A$78,"",IF(L4361=LIST!$A$80,"",IF(L4361=LIST!$A$72,"",IF(L4361=LIST!$A$73,"",IF(L4361=LIST!$A$81,"",IF(L4361=LIST!$A$82,"",IF(L4361=LIST!$A$79,"",IF(K4361=LIST!$A$75,LIST!$A$75,ROUND(J4361*L4361,2)))))))))))))</f>
        <v/>
      </c>
      <c r="J4361" s="43">
        <f>IF(D4361="",0,IF(K4361=LIST!$A$75,0,IF(K4361=LIST!$A$76,0,IF(K4361=LIST!$A$77,0,IF(K4361=LIST!$A$78,0,(MIN(D4361,8)-K4361))))))</f>
        <v>0</v>
      </c>
      <c r="K4361" s="185" t="str">
        <f>IF(D4361="","",IF('CLAIM FORM'!$M$7="",0,IF(L4361=LIST!$A$78,0,IF('CLAIM FORM'!$M$7="R&amp;D",0,IF(E4361="",LIST!$A$75,IF(F4361=LIST!$F$30,0,IFERROR(((VLOOKUP(E4361,'TRAINING CODE'!B:D,3,FALSE)*MIN(D4361,8))),LIST!$A$76)))))))</f>
        <v/>
      </c>
      <c r="L4361" s="183" t="str">
        <f>IF(B4361="","",IF('CLAIM FORM'!$M$7="",LIST!$A$77,IFERROR(VLOOKUP(B4361,'PHR (Project Hourly Rate)'!B:G,6,FALSE),LIST!$A$78)))</f>
        <v/>
      </c>
    </row>
    <row r="4362" spans="1:12" ht="36" customHeight="1">
      <c r="A4362" s="184">
        <v>4360</v>
      </c>
      <c r="B4362" s="46"/>
      <c r="C4362" s="47"/>
      <c r="D4362" s="48"/>
      <c r="E4362" s="49"/>
      <c r="F4362" s="49"/>
      <c r="G4362" s="41" t="str">
        <f>IF(C4362="","",VLOOKUP(WEEKDAY(C4362),LIST!$A$15:$B$21,2,FALSE))</f>
        <v/>
      </c>
      <c r="H4362" s="42" t="str">
        <f>IF(B4362="","",IF(L4362=LIST!$A$80,LIST!$A$78,IF(L4362=LIST!$A$81,LIST!$A$78,IF(L4362=LIST!$A$82,LIST!$A$78,IF(IFERROR(VLOOKUP(B4362,'PHR (Project Hourly Rate)'!B:G,6,FALSE),LIST!$A$78)=0,LIST!$A$79,L4362)))))</f>
        <v/>
      </c>
      <c r="I4362" s="42" t="str">
        <f>IF(B4362="","",IF(L4362=LIST!$A$75,"",IF(K4362=LIST!$A$76,LIST!$A$76,IF(L4362=LIST!$A$77,"",IF(L4362=LIST!$A$78,"",IF(L4362=LIST!$A$80,"",IF(L4362=LIST!$A$72,"",IF(L4362=LIST!$A$73,"",IF(L4362=LIST!$A$81,"",IF(L4362=LIST!$A$82,"",IF(L4362=LIST!$A$79,"",IF(K4362=LIST!$A$75,LIST!$A$75,ROUND(J4362*L4362,2)))))))))))))</f>
        <v/>
      </c>
      <c r="J4362" s="43">
        <f>IF(D4362="",0,IF(K4362=LIST!$A$75,0,IF(K4362=LIST!$A$76,0,IF(K4362=LIST!$A$77,0,IF(K4362=LIST!$A$78,0,(MIN(D4362,8)-K4362))))))</f>
        <v>0</v>
      </c>
      <c r="K4362" s="185" t="str">
        <f>IF(D4362="","",IF('CLAIM FORM'!$M$7="",0,IF(L4362=LIST!$A$78,0,IF('CLAIM FORM'!$M$7="R&amp;D",0,IF(E4362="",LIST!$A$75,IF(F4362=LIST!$F$30,0,IFERROR(((VLOOKUP(E4362,'TRAINING CODE'!B:D,3,FALSE)*MIN(D4362,8))),LIST!$A$76)))))))</f>
        <v/>
      </c>
      <c r="L4362" s="183" t="str">
        <f>IF(B4362="","",IF('CLAIM FORM'!$M$7="",LIST!$A$77,IFERROR(VLOOKUP(B4362,'PHR (Project Hourly Rate)'!B:G,6,FALSE),LIST!$A$78)))</f>
        <v/>
      </c>
    </row>
    <row r="4363" spans="1:12" ht="36" customHeight="1">
      <c r="A4363" s="184">
        <v>4361</v>
      </c>
      <c r="B4363" s="46"/>
      <c r="C4363" s="47"/>
      <c r="D4363" s="48"/>
      <c r="E4363" s="49"/>
      <c r="F4363" s="49"/>
      <c r="G4363" s="41" t="str">
        <f>IF(C4363="","",VLOOKUP(WEEKDAY(C4363),LIST!$A$15:$B$21,2,FALSE))</f>
        <v/>
      </c>
      <c r="H4363" s="42" t="str">
        <f>IF(B4363="","",IF(L4363=LIST!$A$80,LIST!$A$78,IF(L4363=LIST!$A$81,LIST!$A$78,IF(L4363=LIST!$A$82,LIST!$A$78,IF(IFERROR(VLOOKUP(B4363,'PHR (Project Hourly Rate)'!B:G,6,FALSE),LIST!$A$78)=0,LIST!$A$79,L4363)))))</f>
        <v/>
      </c>
      <c r="I4363" s="42" t="str">
        <f>IF(B4363="","",IF(L4363=LIST!$A$75,"",IF(K4363=LIST!$A$76,LIST!$A$76,IF(L4363=LIST!$A$77,"",IF(L4363=LIST!$A$78,"",IF(L4363=LIST!$A$80,"",IF(L4363=LIST!$A$72,"",IF(L4363=LIST!$A$73,"",IF(L4363=LIST!$A$81,"",IF(L4363=LIST!$A$82,"",IF(L4363=LIST!$A$79,"",IF(K4363=LIST!$A$75,LIST!$A$75,ROUND(J4363*L4363,2)))))))))))))</f>
        <v/>
      </c>
      <c r="J4363" s="43">
        <f>IF(D4363="",0,IF(K4363=LIST!$A$75,0,IF(K4363=LIST!$A$76,0,IF(K4363=LIST!$A$77,0,IF(K4363=LIST!$A$78,0,(MIN(D4363,8)-K4363))))))</f>
        <v>0</v>
      </c>
      <c r="K4363" s="185" t="str">
        <f>IF(D4363="","",IF('CLAIM FORM'!$M$7="",0,IF(L4363=LIST!$A$78,0,IF('CLAIM FORM'!$M$7="R&amp;D",0,IF(E4363="",LIST!$A$75,IF(F4363=LIST!$F$30,0,IFERROR(((VLOOKUP(E4363,'TRAINING CODE'!B:D,3,FALSE)*MIN(D4363,8))),LIST!$A$76)))))))</f>
        <v/>
      </c>
      <c r="L4363" s="183" t="str">
        <f>IF(B4363="","",IF('CLAIM FORM'!$M$7="",LIST!$A$77,IFERROR(VLOOKUP(B4363,'PHR (Project Hourly Rate)'!B:G,6,FALSE),LIST!$A$78)))</f>
        <v/>
      </c>
    </row>
    <row r="4364" spans="1:12" ht="36" customHeight="1">
      <c r="A4364" s="184">
        <v>4362</v>
      </c>
      <c r="B4364" s="46"/>
      <c r="C4364" s="47"/>
      <c r="D4364" s="48"/>
      <c r="E4364" s="49"/>
      <c r="F4364" s="49"/>
      <c r="G4364" s="41" t="str">
        <f>IF(C4364="","",VLOOKUP(WEEKDAY(C4364),LIST!$A$15:$B$21,2,FALSE))</f>
        <v/>
      </c>
      <c r="H4364" s="42" t="str">
        <f>IF(B4364="","",IF(L4364=LIST!$A$80,LIST!$A$78,IF(L4364=LIST!$A$81,LIST!$A$78,IF(L4364=LIST!$A$82,LIST!$A$78,IF(IFERROR(VLOOKUP(B4364,'PHR (Project Hourly Rate)'!B:G,6,FALSE),LIST!$A$78)=0,LIST!$A$79,L4364)))))</f>
        <v/>
      </c>
      <c r="I4364" s="42" t="str">
        <f>IF(B4364="","",IF(L4364=LIST!$A$75,"",IF(K4364=LIST!$A$76,LIST!$A$76,IF(L4364=LIST!$A$77,"",IF(L4364=LIST!$A$78,"",IF(L4364=LIST!$A$80,"",IF(L4364=LIST!$A$72,"",IF(L4364=LIST!$A$73,"",IF(L4364=LIST!$A$81,"",IF(L4364=LIST!$A$82,"",IF(L4364=LIST!$A$79,"",IF(K4364=LIST!$A$75,LIST!$A$75,ROUND(J4364*L4364,2)))))))))))))</f>
        <v/>
      </c>
      <c r="J4364" s="43">
        <f>IF(D4364="",0,IF(K4364=LIST!$A$75,0,IF(K4364=LIST!$A$76,0,IF(K4364=LIST!$A$77,0,IF(K4364=LIST!$A$78,0,(MIN(D4364,8)-K4364))))))</f>
        <v>0</v>
      </c>
      <c r="K4364" s="185" t="str">
        <f>IF(D4364="","",IF('CLAIM FORM'!$M$7="",0,IF(L4364=LIST!$A$78,0,IF('CLAIM FORM'!$M$7="R&amp;D",0,IF(E4364="",LIST!$A$75,IF(F4364=LIST!$F$30,0,IFERROR(((VLOOKUP(E4364,'TRAINING CODE'!B:D,3,FALSE)*MIN(D4364,8))),LIST!$A$76)))))))</f>
        <v/>
      </c>
      <c r="L4364" s="183" t="str">
        <f>IF(B4364="","",IF('CLAIM FORM'!$M$7="",LIST!$A$77,IFERROR(VLOOKUP(B4364,'PHR (Project Hourly Rate)'!B:G,6,FALSE),LIST!$A$78)))</f>
        <v/>
      </c>
    </row>
    <row r="4365" spans="1:12" ht="36" customHeight="1">
      <c r="A4365" s="184">
        <v>4363</v>
      </c>
      <c r="B4365" s="46"/>
      <c r="C4365" s="47"/>
      <c r="D4365" s="48"/>
      <c r="E4365" s="49"/>
      <c r="F4365" s="49"/>
      <c r="G4365" s="41" t="str">
        <f>IF(C4365="","",VLOOKUP(WEEKDAY(C4365),LIST!$A$15:$B$21,2,FALSE))</f>
        <v/>
      </c>
      <c r="H4365" s="42" t="str">
        <f>IF(B4365="","",IF(L4365=LIST!$A$80,LIST!$A$78,IF(L4365=LIST!$A$81,LIST!$A$78,IF(L4365=LIST!$A$82,LIST!$A$78,IF(IFERROR(VLOOKUP(B4365,'PHR (Project Hourly Rate)'!B:G,6,FALSE),LIST!$A$78)=0,LIST!$A$79,L4365)))))</f>
        <v/>
      </c>
      <c r="I4365" s="42" t="str">
        <f>IF(B4365="","",IF(L4365=LIST!$A$75,"",IF(K4365=LIST!$A$76,LIST!$A$76,IF(L4365=LIST!$A$77,"",IF(L4365=LIST!$A$78,"",IF(L4365=LIST!$A$80,"",IF(L4365=LIST!$A$72,"",IF(L4365=LIST!$A$73,"",IF(L4365=LIST!$A$81,"",IF(L4365=LIST!$A$82,"",IF(L4365=LIST!$A$79,"",IF(K4365=LIST!$A$75,LIST!$A$75,ROUND(J4365*L4365,2)))))))))))))</f>
        <v/>
      </c>
      <c r="J4365" s="43">
        <f>IF(D4365="",0,IF(K4365=LIST!$A$75,0,IF(K4365=LIST!$A$76,0,IF(K4365=LIST!$A$77,0,IF(K4365=LIST!$A$78,0,(MIN(D4365,8)-K4365))))))</f>
        <v>0</v>
      </c>
      <c r="K4365" s="185" t="str">
        <f>IF(D4365="","",IF('CLAIM FORM'!$M$7="",0,IF(L4365=LIST!$A$78,0,IF('CLAIM FORM'!$M$7="R&amp;D",0,IF(E4365="",LIST!$A$75,IF(F4365=LIST!$F$30,0,IFERROR(((VLOOKUP(E4365,'TRAINING CODE'!B:D,3,FALSE)*MIN(D4365,8))),LIST!$A$76)))))))</f>
        <v/>
      </c>
      <c r="L4365" s="183" t="str">
        <f>IF(B4365="","",IF('CLAIM FORM'!$M$7="",LIST!$A$77,IFERROR(VLOOKUP(B4365,'PHR (Project Hourly Rate)'!B:G,6,FALSE),LIST!$A$78)))</f>
        <v/>
      </c>
    </row>
    <row r="4366" spans="1:12" ht="36" customHeight="1">
      <c r="A4366" s="184">
        <v>4364</v>
      </c>
      <c r="B4366" s="46"/>
      <c r="C4366" s="47"/>
      <c r="D4366" s="48"/>
      <c r="E4366" s="49"/>
      <c r="F4366" s="49"/>
      <c r="G4366" s="41" t="str">
        <f>IF(C4366="","",VLOOKUP(WEEKDAY(C4366),LIST!$A$15:$B$21,2,FALSE))</f>
        <v/>
      </c>
      <c r="H4366" s="42" t="str">
        <f>IF(B4366="","",IF(L4366=LIST!$A$80,LIST!$A$78,IF(L4366=LIST!$A$81,LIST!$A$78,IF(L4366=LIST!$A$82,LIST!$A$78,IF(IFERROR(VLOOKUP(B4366,'PHR (Project Hourly Rate)'!B:G,6,FALSE),LIST!$A$78)=0,LIST!$A$79,L4366)))))</f>
        <v/>
      </c>
      <c r="I4366" s="42" t="str">
        <f>IF(B4366="","",IF(L4366=LIST!$A$75,"",IF(K4366=LIST!$A$76,LIST!$A$76,IF(L4366=LIST!$A$77,"",IF(L4366=LIST!$A$78,"",IF(L4366=LIST!$A$80,"",IF(L4366=LIST!$A$72,"",IF(L4366=LIST!$A$73,"",IF(L4366=LIST!$A$81,"",IF(L4366=LIST!$A$82,"",IF(L4366=LIST!$A$79,"",IF(K4366=LIST!$A$75,LIST!$A$75,ROUND(J4366*L4366,2)))))))))))))</f>
        <v/>
      </c>
      <c r="J4366" s="43">
        <f>IF(D4366="",0,IF(K4366=LIST!$A$75,0,IF(K4366=LIST!$A$76,0,IF(K4366=LIST!$A$77,0,IF(K4366=LIST!$A$78,0,(MIN(D4366,8)-K4366))))))</f>
        <v>0</v>
      </c>
      <c r="K4366" s="185" t="str">
        <f>IF(D4366="","",IF('CLAIM FORM'!$M$7="",0,IF(L4366=LIST!$A$78,0,IF('CLAIM FORM'!$M$7="R&amp;D",0,IF(E4366="",LIST!$A$75,IF(F4366=LIST!$F$30,0,IFERROR(((VLOOKUP(E4366,'TRAINING CODE'!B:D,3,FALSE)*MIN(D4366,8))),LIST!$A$76)))))))</f>
        <v/>
      </c>
      <c r="L4366" s="183" t="str">
        <f>IF(B4366="","",IF('CLAIM FORM'!$M$7="",LIST!$A$77,IFERROR(VLOOKUP(B4366,'PHR (Project Hourly Rate)'!B:G,6,FALSE),LIST!$A$78)))</f>
        <v/>
      </c>
    </row>
    <row r="4367" spans="1:12" ht="36" customHeight="1">
      <c r="A4367" s="184">
        <v>4365</v>
      </c>
      <c r="B4367" s="46"/>
      <c r="C4367" s="47"/>
      <c r="D4367" s="48"/>
      <c r="E4367" s="49"/>
      <c r="F4367" s="49"/>
      <c r="G4367" s="41" t="str">
        <f>IF(C4367="","",VLOOKUP(WEEKDAY(C4367),LIST!$A$15:$B$21,2,FALSE))</f>
        <v/>
      </c>
      <c r="H4367" s="42" t="str">
        <f>IF(B4367="","",IF(L4367=LIST!$A$80,LIST!$A$78,IF(L4367=LIST!$A$81,LIST!$A$78,IF(L4367=LIST!$A$82,LIST!$A$78,IF(IFERROR(VLOOKUP(B4367,'PHR (Project Hourly Rate)'!B:G,6,FALSE),LIST!$A$78)=0,LIST!$A$79,L4367)))))</f>
        <v/>
      </c>
      <c r="I4367" s="42" t="str">
        <f>IF(B4367="","",IF(L4367=LIST!$A$75,"",IF(K4367=LIST!$A$76,LIST!$A$76,IF(L4367=LIST!$A$77,"",IF(L4367=LIST!$A$78,"",IF(L4367=LIST!$A$80,"",IF(L4367=LIST!$A$72,"",IF(L4367=LIST!$A$73,"",IF(L4367=LIST!$A$81,"",IF(L4367=LIST!$A$82,"",IF(L4367=LIST!$A$79,"",IF(K4367=LIST!$A$75,LIST!$A$75,ROUND(J4367*L4367,2)))))))))))))</f>
        <v/>
      </c>
      <c r="J4367" s="43">
        <f>IF(D4367="",0,IF(K4367=LIST!$A$75,0,IF(K4367=LIST!$A$76,0,IF(K4367=LIST!$A$77,0,IF(K4367=LIST!$A$78,0,(MIN(D4367,8)-K4367))))))</f>
        <v>0</v>
      </c>
      <c r="K4367" s="185" t="str">
        <f>IF(D4367="","",IF('CLAIM FORM'!$M$7="",0,IF(L4367=LIST!$A$78,0,IF('CLAIM FORM'!$M$7="R&amp;D",0,IF(E4367="",LIST!$A$75,IF(F4367=LIST!$F$30,0,IFERROR(((VLOOKUP(E4367,'TRAINING CODE'!B:D,3,FALSE)*MIN(D4367,8))),LIST!$A$76)))))))</f>
        <v/>
      </c>
      <c r="L4367" s="183" t="str">
        <f>IF(B4367="","",IF('CLAIM FORM'!$M$7="",LIST!$A$77,IFERROR(VLOOKUP(B4367,'PHR (Project Hourly Rate)'!B:G,6,FALSE),LIST!$A$78)))</f>
        <v/>
      </c>
    </row>
    <row r="4368" spans="1:12" ht="36" customHeight="1">
      <c r="A4368" s="184">
        <v>4366</v>
      </c>
      <c r="B4368" s="46"/>
      <c r="C4368" s="47"/>
      <c r="D4368" s="48"/>
      <c r="E4368" s="49"/>
      <c r="F4368" s="49"/>
      <c r="G4368" s="41" t="str">
        <f>IF(C4368="","",VLOOKUP(WEEKDAY(C4368),LIST!$A$15:$B$21,2,FALSE))</f>
        <v/>
      </c>
      <c r="H4368" s="42" t="str">
        <f>IF(B4368="","",IF(L4368=LIST!$A$80,LIST!$A$78,IF(L4368=LIST!$A$81,LIST!$A$78,IF(L4368=LIST!$A$82,LIST!$A$78,IF(IFERROR(VLOOKUP(B4368,'PHR (Project Hourly Rate)'!B:G,6,FALSE),LIST!$A$78)=0,LIST!$A$79,L4368)))))</f>
        <v/>
      </c>
      <c r="I4368" s="42" t="str">
        <f>IF(B4368="","",IF(L4368=LIST!$A$75,"",IF(K4368=LIST!$A$76,LIST!$A$76,IF(L4368=LIST!$A$77,"",IF(L4368=LIST!$A$78,"",IF(L4368=LIST!$A$80,"",IF(L4368=LIST!$A$72,"",IF(L4368=LIST!$A$73,"",IF(L4368=LIST!$A$81,"",IF(L4368=LIST!$A$82,"",IF(L4368=LIST!$A$79,"",IF(K4368=LIST!$A$75,LIST!$A$75,ROUND(J4368*L4368,2)))))))))))))</f>
        <v/>
      </c>
      <c r="J4368" s="43">
        <f>IF(D4368="",0,IF(K4368=LIST!$A$75,0,IF(K4368=LIST!$A$76,0,IF(K4368=LIST!$A$77,0,IF(K4368=LIST!$A$78,0,(MIN(D4368,8)-K4368))))))</f>
        <v>0</v>
      </c>
      <c r="K4368" s="185" t="str">
        <f>IF(D4368="","",IF('CLAIM FORM'!$M$7="",0,IF(L4368=LIST!$A$78,0,IF('CLAIM FORM'!$M$7="R&amp;D",0,IF(E4368="",LIST!$A$75,IF(F4368=LIST!$F$30,0,IFERROR(((VLOOKUP(E4368,'TRAINING CODE'!B:D,3,FALSE)*MIN(D4368,8))),LIST!$A$76)))))))</f>
        <v/>
      </c>
      <c r="L4368" s="183" t="str">
        <f>IF(B4368="","",IF('CLAIM FORM'!$M$7="",LIST!$A$77,IFERROR(VLOOKUP(B4368,'PHR (Project Hourly Rate)'!B:G,6,FALSE),LIST!$A$78)))</f>
        <v/>
      </c>
    </row>
    <row r="4369" spans="1:12" ht="36" customHeight="1">
      <c r="A4369" s="184">
        <v>4367</v>
      </c>
      <c r="B4369" s="46"/>
      <c r="C4369" s="47"/>
      <c r="D4369" s="48"/>
      <c r="E4369" s="49"/>
      <c r="F4369" s="49"/>
      <c r="G4369" s="41" t="str">
        <f>IF(C4369="","",VLOOKUP(WEEKDAY(C4369),LIST!$A$15:$B$21,2,FALSE))</f>
        <v/>
      </c>
      <c r="H4369" s="42" t="str">
        <f>IF(B4369="","",IF(L4369=LIST!$A$80,LIST!$A$78,IF(L4369=LIST!$A$81,LIST!$A$78,IF(L4369=LIST!$A$82,LIST!$A$78,IF(IFERROR(VLOOKUP(B4369,'PHR (Project Hourly Rate)'!B:G,6,FALSE),LIST!$A$78)=0,LIST!$A$79,L4369)))))</f>
        <v/>
      </c>
      <c r="I4369" s="42" t="str">
        <f>IF(B4369="","",IF(L4369=LIST!$A$75,"",IF(K4369=LIST!$A$76,LIST!$A$76,IF(L4369=LIST!$A$77,"",IF(L4369=LIST!$A$78,"",IF(L4369=LIST!$A$80,"",IF(L4369=LIST!$A$72,"",IF(L4369=LIST!$A$73,"",IF(L4369=LIST!$A$81,"",IF(L4369=LIST!$A$82,"",IF(L4369=LIST!$A$79,"",IF(K4369=LIST!$A$75,LIST!$A$75,ROUND(J4369*L4369,2)))))))))))))</f>
        <v/>
      </c>
      <c r="J4369" s="43">
        <f>IF(D4369="",0,IF(K4369=LIST!$A$75,0,IF(K4369=LIST!$A$76,0,IF(K4369=LIST!$A$77,0,IF(K4369=LIST!$A$78,0,(MIN(D4369,8)-K4369))))))</f>
        <v>0</v>
      </c>
      <c r="K4369" s="185" t="str">
        <f>IF(D4369="","",IF('CLAIM FORM'!$M$7="",0,IF(L4369=LIST!$A$78,0,IF('CLAIM FORM'!$M$7="R&amp;D",0,IF(E4369="",LIST!$A$75,IF(F4369=LIST!$F$30,0,IFERROR(((VLOOKUP(E4369,'TRAINING CODE'!B:D,3,FALSE)*MIN(D4369,8))),LIST!$A$76)))))))</f>
        <v/>
      </c>
      <c r="L4369" s="183" t="str">
        <f>IF(B4369="","",IF('CLAIM FORM'!$M$7="",LIST!$A$77,IFERROR(VLOOKUP(B4369,'PHR (Project Hourly Rate)'!B:G,6,FALSE),LIST!$A$78)))</f>
        <v/>
      </c>
    </row>
    <row r="4370" spans="1:12" ht="36" customHeight="1">
      <c r="A4370" s="184">
        <v>4368</v>
      </c>
      <c r="B4370" s="46"/>
      <c r="C4370" s="47"/>
      <c r="D4370" s="48"/>
      <c r="E4370" s="49"/>
      <c r="F4370" s="49"/>
      <c r="G4370" s="41" t="str">
        <f>IF(C4370="","",VLOOKUP(WEEKDAY(C4370),LIST!$A$15:$B$21,2,FALSE))</f>
        <v/>
      </c>
      <c r="H4370" s="42" t="str">
        <f>IF(B4370="","",IF(L4370=LIST!$A$80,LIST!$A$78,IF(L4370=LIST!$A$81,LIST!$A$78,IF(L4370=LIST!$A$82,LIST!$A$78,IF(IFERROR(VLOOKUP(B4370,'PHR (Project Hourly Rate)'!B:G,6,FALSE),LIST!$A$78)=0,LIST!$A$79,L4370)))))</f>
        <v/>
      </c>
      <c r="I4370" s="42" t="str">
        <f>IF(B4370="","",IF(L4370=LIST!$A$75,"",IF(K4370=LIST!$A$76,LIST!$A$76,IF(L4370=LIST!$A$77,"",IF(L4370=LIST!$A$78,"",IF(L4370=LIST!$A$80,"",IF(L4370=LIST!$A$72,"",IF(L4370=LIST!$A$73,"",IF(L4370=LIST!$A$81,"",IF(L4370=LIST!$A$82,"",IF(L4370=LIST!$A$79,"",IF(K4370=LIST!$A$75,LIST!$A$75,ROUND(J4370*L4370,2)))))))))))))</f>
        <v/>
      </c>
      <c r="J4370" s="43">
        <f>IF(D4370="",0,IF(K4370=LIST!$A$75,0,IF(K4370=LIST!$A$76,0,IF(K4370=LIST!$A$77,0,IF(K4370=LIST!$A$78,0,(MIN(D4370,8)-K4370))))))</f>
        <v>0</v>
      </c>
      <c r="K4370" s="185" t="str">
        <f>IF(D4370="","",IF('CLAIM FORM'!$M$7="",0,IF(L4370=LIST!$A$78,0,IF('CLAIM FORM'!$M$7="R&amp;D",0,IF(E4370="",LIST!$A$75,IF(F4370=LIST!$F$30,0,IFERROR(((VLOOKUP(E4370,'TRAINING CODE'!B:D,3,FALSE)*MIN(D4370,8))),LIST!$A$76)))))))</f>
        <v/>
      </c>
      <c r="L4370" s="183" t="str">
        <f>IF(B4370="","",IF('CLAIM FORM'!$M$7="",LIST!$A$77,IFERROR(VLOOKUP(B4370,'PHR (Project Hourly Rate)'!B:G,6,FALSE),LIST!$A$78)))</f>
        <v/>
      </c>
    </row>
    <row r="4371" spans="1:12" ht="36" customHeight="1">
      <c r="A4371" s="184">
        <v>4369</v>
      </c>
      <c r="B4371" s="46"/>
      <c r="C4371" s="47"/>
      <c r="D4371" s="48"/>
      <c r="E4371" s="49"/>
      <c r="F4371" s="49"/>
      <c r="G4371" s="41" t="str">
        <f>IF(C4371="","",VLOOKUP(WEEKDAY(C4371),LIST!$A$15:$B$21,2,FALSE))</f>
        <v/>
      </c>
      <c r="H4371" s="42" t="str">
        <f>IF(B4371="","",IF(L4371=LIST!$A$80,LIST!$A$78,IF(L4371=LIST!$A$81,LIST!$A$78,IF(L4371=LIST!$A$82,LIST!$A$78,IF(IFERROR(VLOOKUP(B4371,'PHR (Project Hourly Rate)'!B:G,6,FALSE),LIST!$A$78)=0,LIST!$A$79,L4371)))))</f>
        <v/>
      </c>
      <c r="I4371" s="42" t="str">
        <f>IF(B4371="","",IF(L4371=LIST!$A$75,"",IF(K4371=LIST!$A$76,LIST!$A$76,IF(L4371=LIST!$A$77,"",IF(L4371=LIST!$A$78,"",IF(L4371=LIST!$A$80,"",IF(L4371=LIST!$A$72,"",IF(L4371=LIST!$A$73,"",IF(L4371=LIST!$A$81,"",IF(L4371=LIST!$A$82,"",IF(L4371=LIST!$A$79,"",IF(K4371=LIST!$A$75,LIST!$A$75,ROUND(J4371*L4371,2)))))))))))))</f>
        <v/>
      </c>
      <c r="J4371" s="43">
        <f>IF(D4371="",0,IF(K4371=LIST!$A$75,0,IF(K4371=LIST!$A$76,0,IF(K4371=LIST!$A$77,0,IF(K4371=LIST!$A$78,0,(MIN(D4371,8)-K4371))))))</f>
        <v>0</v>
      </c>
      <c r="K4371" s="185" t="str">
        <f>IF(D4371="","",IF('CLAIM FORM'!$M$7="",0,IF(L4371=LIST!$A$78,0,IF('CLAIM FORM'!$M$7="R&amp;D",0,IF(E4371="",LIST!$A$75,IF(F4371=LIST!$F$30,0,IFERROR(((VLOOKUP(E4371,'TRAINING CODE'!B:D,3,FALSE)*MIN(D4371,8))),LIST!$A$76)))))))</f>
        <v/>
      </c>
      <c r="L4371" s="183" t="str">
        <f>IF(B4371="","",IF('CLAIM FORM'!$M$7="",LIST!$A$77,IFERROR(VLOOKUP(B4371,'PHR (Project Hourly Rate)'!B:G,6,FALSE),LIST!$A$78)))</f>
        <v/>
      </c>
    </row>
    <row r="4372" spans="1:12" ht="36" customHeight="1">
      <c r="A4372" s="184">
        <v>4370</v>
      </c>
      <c r="B4372" s="46"/>
      <c r="C4372" s="47"/>
      <c r="D4372" s="48"/>
      <c r="E4372" s="49"/>
      <c r="F4372" s="49"/>
      <c r="G4372" s="41" t="str">
        <f>IF(C4372="","",VLOOKUP(WEEKDAY(C4372),LIST!$A$15:$B$21,2,FALSE))</f>
        <v/>
      </c>
      <c r="H4372" s="42" t="str">
        <f>IF(B4372="","",IF(L4372=LIST!$A$80,LIST!$A$78,IF(L4372=LIST!$A$81,LIST!$A$78,IF(L4372=LIST!$A$82,LIST!$A$78,IF(IFERROR(VLOOKUP(B4372,'PHR (Project Hourly Rate)'!B:G,6,FALSE),LIST!$A$78)=0,LIST!$A$79,L4372)))))</f>
        <v/>
      </c>
      <c r="I4372" s="42" t="str">
        <f>IF(B4372="","",IF(L4372=LIST!$A$75,"",IF(K4372=LIST!$A$76,LIST!$A$76,IF(L4372=LIST!$A$77,"",IF(L4372=LIST!$A$78,"",IF(L4372=LIST!$A$80,"",IF(L4372=LIST!$A$72,"",IF(L4372=LIST!$A$73,"",IF(L4372=LIST!$A$81,"",IF(L4372=LIST!$A$82,"",IF(L4372=LIST!$A$79,"",IF(K4372=LIST!$A$75,LIST!$A$75,ROUND(J4372*L4372,2)))))))))))))</f>
        <v/>
      </c>
      <c r="J4372" s="43">
        <f>IF(D4372="",0,IF(K4372=LIST!$A$75,0,IF(K4372=LIST!$A$76,0,IF(K4372=LIST!$A$77,0,IF(K4372=LIST!$A$78,0,(MIN(D4372,8)-K4372))))))</f>
        <v>0</v>
      </c>
      <c r="K4372" s="185" t="str">
        <f>IF(D4372="","",IF('CLAIM FORM'!$M$7="",0,IF(L4372=LIST!$A$78,0,IF('CLAIM FORM'!$M$7="R&amp;D",0,IF(E4372="",LIST!$A$75,IF(F4372=LIST!$F$30,0,IFERROR(((VLOOKUP(E4372,'TRAINING CODE'!B:D,3,FALSE)*MIN(D4372,8))),LIST!$A$76)))))))</f>
        <v/>
      </c>
      <c r="L4372" s="183" t="str">
        <f>IF(B4372="","",IF('CLAIM FORM'!$M$7="",LIST!$A$77,IFERROR(VLOOKUP(B4372,'PHR (Project Hourly Rate)'!B:G,6,FALSE),LIST!$A$78)))</f>
        <v/>
      </c>
    </row>
    <row r="4373" spans="1:12" ht="36" customHeight="1">
      <c r="A4373" s="184">
        <v>4371</v>
      </c>
      <c r="B4373" s="46"/>
      <c r="C4373" s="47"/>
      <c r="D4373" s="48"/>
      <c r="E4373" s="49"/>
      <c r="F4373" s="49"/>
      <c r="G4373" s="41" t="str">
        <f>IF(C4373="","",VLOOKUP(WEEKDAY(C4373),LIST!$A$15:$B$21,2,FALSE))</f>
        <v/>
      </c>
      <c r="H4373" s="42" t="str">
        <f>IF(B4373="","",IF(L4373=LIST!$A$80,LIST!$A$78,IF(L4373=LIST!$A$81,LIST!$A$78,IF(L4373=LIST!$A$82,LIST!$A$78,IF(IFERROR(VLOOKUP(B4373,'PHR (Project Hourly Rate)'!B:G,6,FALSE),LIST!$A$78)=0,LIST!$A$79,L4373)))))</f>
        <v/>
      </c>
      <c r="I4373" s="42" t="str">
        <f>IF(B4373="","",IF(L4373=LIST!$A$75,"",IF(K4373=LIST!$A$76,LIST!$A$76,IF(L4373=LIST!$A$77,"",IF(L4373=LIST!$A$78,"",IF(L4373=LIST!$A$80,"",IF(L4373=LIST!$A$72,"",IF(L4373=LIST!$A$73,"",IF(L4373=LIST!$A$81,"",IF(L4373=LIST!$A$82,"",IF(L4373=LIST!$A$79,"",IF(K4373=LIST!$A$75,LIST!$A$75,ROUND(J4373*L4373,2)))))))))))))</f>
        <v/>
      </c>
      <c r="J4373" s="43">
        <f>IF(D4373="",0,IF(K4373=LIST!$A$75,0,IF(K4373=LIST!$A$76,0,IF(K4373=LIST!$A$77,0,IF(K4373=LIST!$A$78,0,(MIN(D4373,8)-K4373))))))</f>
        <v>0</v>
      </c>
      <c r="K4373" s="185" t="str">
        <f>IF(D4373="","",IF('CLAIM FORM'!$M$7="",0,IF(L4373=LIST!$A$78,0,IF('CLAIM FORM'!$M$7="R&amp;D",0,IF(E4373="",LIST!$A$75,IF(F4373=LIST!$F$30,0,IFERROR(((VLOOKUP(E4373,'TRAINING CODE'!B:D,3,FALSE)*MIN(D4373,8))),LIST!$A$76)))))))</f>
        <v/>
      </c>
      <c r="L4373" s="183" t="str">
        <f>IF(B4373="","",IF('CLAIM FORM'!$M$7="",LIST!$A$77,IFERROR(VLOOKUP(B4373,'PHR (Project Hourly Rate)'!B:G,6,FALSE),LIST!$A$78)))</f>
        <v/>
      </c>
    </row>
    <row r="4374" spans="1:12" ht="36" customHeight="1">
      <c r="A4374" s="184">
        <v>4372</v>
      </c>
      <c r="B4374" s="46"/>
      <c r="C4374" s="47"/>
      <c r="D4374" s="48"/>
      <c r="E4374" s="49"/>
      <c r="F4374" s="49"/>
      <c r="G4374" s="41" t="str">
        <f>IF(C4374="","",VLOOKUP(WEEKDAY(C4374),LIST!$A$15:$B$21,2,FALSE))</f>
        <v/>
      </c>
      <c r="H4374" s="42" t="str">
        <f>IF(B4374="","",IF(L4374=LIST!$A$80,LIST!$A$78,IF(L4374=LIST!$A$81,LIST!$A$78,IF(L4374=LIST!$A$82,LIST!$A$78,IF(IFERROR(VLOOKUP(B4374,'PHR (Project Hourly Rate)'!B:G,6,FALSE),LIST!$A$78)=0,LIST!$A$79,L4374)))))</f>
        <v/>
      </c>
      <c r="I4374" s="42" t="str">
        <f>IF(B4374="","",IF(L4374=LIST!$A$75,"",IF(K4374=LIST!$A$76,LIST!$A$76,IF(L4374=LIST!$A$77,"",IF(L4374=LIST!$A$78,"",IF(L4374=LIST!$A$80,"",IF(L4374=LIST!$A$72,"",IF(L4374=LIST!$A$73,"",IF(L4374=LIST!$A$81,"",IF(L4374=LIST!$A$82,"",IF(L4374=LIST!$A$79,"",IF(K4374=LIST!$A$75,LIST!$A$75,ROUND(J4374*L4374,2)))))))))))))</f>
        <v/>
      </c>
      <c r="J4374" s="43">
        <f>IF(D4374="",0,IF(K4374=LIST!$A$75,0,IF(K4374=LIST!$A$76,0,IF(K4374=LIST!$A$77,0,IF(K4374=LIST!$A$78,0,(MIN(D4374,8)-K4374))))))</f>
        <v>0</v>
      </c>
      <c r="K4374" s="185" t="str">
        <f>IF(D4374="","",IF('CLAIM FORM'!$M$7="",0,IF(L4374=LIST!$A$78,0,IF('CLAIM FORM'!$M$7="R&amp;D",0,IF(E4374="",LIST!$A$75,IF(F4374=LIST!$F$30,0,IFERROR(((VLOOKUP(E4374,'TRAINING CODE'!B:D,3,FALSE)*MIN(D4374,8))),LIST!$A$76)))))))</f>
        <v/>
      </c>
      <c r="L4374" s="183" t="str">
        <f>IF(B4374="","",IF('CLAIM FORM'!$M$7="",LIST!$A$77,IFERROR(VLOOKUP(B4374,'PHR (Project Hourly Rate)'!B:G,6,FALSE),LIST!$A$78)))</f>
        <v/>
      </c>
    </row>
    <row r="4375" spans="1:12" ht="36" customHeight="1">
      <c r="A4375" s="184">
        <v>4373</v>
      </c>
      <c r="B4375" s="46"/>
      <c r="C4375" s="47"/>
      <c r="D4375" s="48"/>
      <c r="E4375" s="49"/>
      <c r="F4375" s="49"/>
      <c r="G4375" s="41" t="str">
        <f>IF(C4375="","",VLOOKUP(WEEKDAY(C4375),LIST!$A$15:$B$21,2,FALSE))</f>
        <v/>
      </c>
      <c r="H4375" s="42" t="str">
        <f>IF(B4375="","",IF(L4375=LIST!$A$80,LIST!$A$78,IF(L4375=LIST!$A$81,LIST!$A$78,IF(L4375=LIST!$A$82,LIST!$A$78,IF(IFERROR(VLOOKUP(B4375,'PHR (Project Hourly Rate)'!B:G,6,FALSE),LIST!$A$78)=0,LIST!$A$79,L4375)))))</f>
        <v/>
      </c>
      <c r="I4375" s="42" t="str">
        <f>IF(B4375="","",IF(L4375=LIST!$A$75,"",IF(K4375=LIST!$A$76,LIST!$A$76,IF(L4375=LIST!$A$77,"",IF(L4375=LIST!$A$78,"",IF(L4375=LIST!$A$80,"",IF(L4375=LIST!$A$72,"",IF(L4375=LIST!$A$73,"",IF(L4375=LIST!$A$81,"",IF(L4375=LIST!$A$82,"",IF(L4375=LIST!$A$79,"",IF(K4375=LIST!$A$75,LIST!$A$75,ROUND(J4375*L4375,2)))))))))))))</f>
        <v/>
      </c>
      <c r="J4375" s="43">
        <f>IF(D4375="",0,IF(K4375=LIST!$A$75,0,IF(K4375=LIST!$A$76,0,IF(K4375=LIST!$A$77,0,IF(K4375=LIST!$A$78,0,(MIN(D4375,8)-K4375))))))</f>
        <v>0</v>
      </c>
      <c r="K4375" s="185" t="str">
        <f>IF(D4375="","",IF('CLAIM FORM'!$M$7="",0,IF(L4375=LIST!$A$78,0,IF('CLAIM FORM'!$M$7="R&amp;D",0,IF(E4375="",LIST!$A$75,IF(F4375=LIST!$F$30,0,IFERROR(((VLOOKUP(E4375,'TRAINING CODE'!B:D,3,FALSE)*MIN(D4375,8))),LIST!$A$76)))))))</f>
        <v/>
      </c>
      <c r="L4375" s="183" t="str">
        <f>IF(B4375="","",IF('CLAIM FORM'!$M$7="",LIST!$A$77,IFERROR(VLOOKUP(B4375,'PHR (Project Hourly Rate)'!B:G,6,FALSE),LIST!$A$78)))</f>
        <v/>
      </c>
    </row>
    <row r="4376" spans="1:12" ht="36" customHeight="1">
      <c r="A4376" s="184">
        <v>4374</v>
      </c>
      <c r="B4376" s="46"/>
      <c r="C4376" s="47"/>
      <c r="D4376" s="48"/>
      <c r="E4376" s="49"/>
      <c r="F4376" s="49"/>
      <c r="G4376" s="41" t="str">
        <f>IF(C4376="","",VLOOKUP(WEEKDAY(C4376),LIST!$A$15:$B$21,2,FALSE))</f>
        <v/>
      </c>
      <c r="H4376" s="42" t="str">
        <f>IF(B4376="","",IF(L4376=LIST!$A$80,LIST!$A$78,IF(L4376=LIST!$A$81,LIST!$A$78,IF(L4376=LIST!$A$82,LIST!$A$78,IF(IFERROR(VLOOKUP(B4376,'PHR (Project Hourly Rate)'!B:G,6,FALSE),LIST!$A$78)=0,LIST!$A$79,L4376)))))</f>
        <v/>
      </c>
      <c r="I4376" s="42" t="str">
        <f>IF(B4376="","",IF(L4376=LIST!$A$75,"",IF(K4376=LIST!$A$76,LIST!$A$76,IF(L4376=LIST!$A$77,"",IF(L4376=LIST!$A$78,"",IF(L4376=LIST!$A$80,"",IF(L4376=LIST!$A$72,"",IF(L4376=LIST!$A$73,"",IF(L4376=LIST!$A$81,"",IF(L4376=LIST!$A$82,"",IF(L4376=LIST!$A$79,"",IF(K4376=LIST!$A$75,LIST!$A$75,ROUND(J4376*L4376,2)))))))))))))</f>
        <v/>
      </c>
      <c r="J4376" s="43">
        <f>IF(D4376="",0,IF(K4376=LIST!$A$75,0,IF(K4376=LIST!$A$76,0,IF(K4376=LIST!$A$77,0,IF(K4376=LIST!$A$78,0,(MIN(D4376,8)-K4376))))))</f>
        <v>0</v>
      </c>
      <c r="K4376" s="185" t="str">
        <f>IF(D4376="","",IF('CLAIM FORM'!$M$7="",0,IF(L4376=LIST!$A$78,0,IF('CLAIM FORM'!$M$7="R&amp;D",0,IF(E4376="",LIST!$A$75,IF(F4376=LIST!$F$30,0,IFERROR(((VLOOKUP(E4376,'TRAINING CODE'!B:D,3,FALSE)*MIN(D4376,8))),LIST!$A$76)))))))</f>
        <v/>
      </c>
      <c r="L4376" s="183" t="str">
        <f>IF(B4376="","",IF('CLAIM FORM'!$M$7="",LIST!$A$77,IFERROR(VLOOKUP(B4376,'PHR (Project Hourly Rate)'!B:G,6,FALSE),LIST!$A$78)))</f>
        <v/>
      </c>
    </row>
    <row r="4377" spans="1:12" ht="36" customHeight="1">
      <c r="A4377" s="184">
        <v>4375</v>
      </c>
      <c r="B4377" s="46"/>
      <c r="C4377" s="47"/>
      <c r="D4377" s="48"/>
      <c r="E4377" s="49"/>
      <c r="F4377" s="49"/>
      <c r="G4377" s="41" t="str">
        <f>IF(C4377="","",VLOOKUP(WEEKDAY(C4377),LIST!$A$15:$B$21,2,FALSE))</f>
        <v/>
      </c>
      <c r="H4377" s="42" t="str">
        <f>IF(B4377="","",IF(L4377=LIST!$A$80,LIST!$A$78,IF(L4377=LIST!$A$81,LIST!$A$78,IF(L4377=LIST!$A$82,LIST!$A$78,IF(IFERROR(VLOOKUP(B4377,'PHR (Project Hourly Rate)'!B:G,6,FALSE),LIST!$A$78)=0,LIST!$A$79,L4377)))))</f>
        <v/>
      </c>
      <c r="I4377" s="42" t="str">
        <f>IF(B4377="","",IF(L4377=LIST!$A$75,"",IF(K4377=LIST!$A$76,LIST!$A$76,IF(L4377=LIST!$A$77,"",IF(L4377=LIST!$A$78,"",IF(L4377=LIST!$A$80,"",IF(L4377=LIST!$A$72,"",IF(L4377=LIST!$A$73,"",IF(L4377=LIST!$A$81,"",IF(L4377=LIST!$A$82,"",IF(L4377=LIST!$A$79,"",IF(K4377=LIST!$A$75,LIST!$A$75,ROUND(J4377*L4377,2)))))))))))))</f>
        <v/>
      </c>
      <c r="J4377" s="43">
        <f>IF(D4377="",0,IF(K4377=LIST!$A$75,0,IF(K4377=LIST!$A$76,0,IF(K4377=LIST!$A$77,0,IF(K4377=LIST!$A$78,0,(MIN(D4377,8)-K4377))))))</f>
        <v>0</v>
      </c>
      <c r="K4377" s="185" t="str">
        <f>IF(D4377="","",IF('CLAIM FORM'!$M$7="",0,IF(L4377=LIST!$A$78,0,IF('CLAIM FORM'!$M$7="R&amp;D",0,IF(E4377="",LIST!$A$75,IF(F4377=LIST!$F$30,0,IFERROR(((VLOOKUP(E4377,'TRAINING CODE'!B:D,3,FALSE)*MIN(D4377,8))),LIST!$A$76)))))))</f>
        <v/>
      </c>
      <c r="L4377" s="183" t="str">
        <f>IF(B4377="","",IF('CLAIM FORM'!$M$7="",LIST!$A$77,IFERROR(VLOOKUP(B4377,'PHR (Project Hourly Rate)'!B:G,6,FALSE),LIST!$A$78)))</f>
        <v/>
      </c>
    </row>
    <row r="4378" spans="1:12" ht="36" customHeight="1">
      <c r="A4378" s="184">
        <v>4376</v>
      </c>
      <c r="B4378" s="46"/>
      <c r="C4378" s="47"/>
      <c r="D4378" s="48"/>
      <c r="E4378" s="49"/>
      <c r="F4378" s="49"/>
      <c r="G4378" s="41" t="str">
        <f>IF(C4378="","",VLOOKUP(WEEKDAY(C4378),LIST!$A$15:$B$21,2,FALSE))</f>
        <v/>
      </c>
      <c r="H4378" s="42" t="str">
        <f>IF(B4378="","",IF(L4378=LIST!$A$80,LIST!$A$78,IF(L4378=LIST!$A$81,LIST!$A$78,IF(L4378=LIST!$A$82,LIST!$A$78,IF(IFERROR(VLOOKUP(B4378,'PHR (Project Hourly Rate)'!B:G,6,FALSE),LIST!$A$78)=0,LIST!$A$79,L4378)))))</f>
        <v/>
      </c>
      <c r="I4378" s="42" t="str">
        <f>IF(B4378="","",IF(L4378=LIST!$A$75,"",IF(K4378=LIST!$A$76,LIST!$A$76,IF(L4378=LIST!$A$77,"",IF(L4378=LIST!$A$78,"",IF(L4378=LIST!$A$80,"",IF(L4378=LIST!$A$72,"",IF(L4378=LIST!$A$73,"",IF(L4378=LIST!$A$81,"",IF(L4378=LIST!$A$82,"",IF(L4378=LIST!$A$79,"",IF(K4378=LIST!$A$75,LIST!$A$75,ROUND(J4378*L4378,2)))))))))))))</f>
        <v/>
      </c>
      <c r="J4378" s="43">
        <f>IF(D4378="",0,IF(K4378=LIST!$A$75,0,IF(K4378=LIST!$A$76,0,IF(K4378=LIST!$A$77,0,IF(K4378=LIST!$A$78,0,(MIN(D4378,8)-K4378))))))</f>
        <v>0</v>
      </c>
      <c r="K4378" s="185" t="str">
        <f>IF(D4378="","",IF('CLAIM FORM'!$M$7="",0,IF(L4378=LIST!$A$78,0,IF('CLAIM FORM'!$M$7="R&amp;D",0,IF(E4378="",LIST!$A$75,IF(F4378=LIST!$F$30,0,IFERROR(((VLOOKUP(E4378,'TRAINING CODE'!B:D,3,FALSE)*MIN(D4378,8))),LIST!$A$76)))))))</f>
        <v/>
      </c>
      <c r="L4378" s="183" t="str">
        <f>IF(B4378="","",IF('CLAIM FORM'!$M$7="",LIST!$A$77,IFERROR(VLOOKUP(B4378,'PHR (Project Hourly Rate)'!B:G,6,FALSE),LIST!$A$78)))</f>
        <v/>
      </c>
    </row>
    <row r="4379" spans="1:12" ht="36" customHeight="1">
      <c r="A4379" s="184">
        <v>4377</v>
      </c>
      <c r="B4379" s="46"/>
      <c r="C4379" s="47"/>
      <c r="D4379" s="48"/>
      <c r="E4379" s="49"/>
      <c r="F4379" s="49"/>
      <c r="G4379" s="41" t="str">
        <f>IF(C4379="","",VLOOKUP(WEEKDAY(C4379),LIST!$A$15:$B$21,2,FALSE))</f>
        <v/>
      </c>
      <c r="H4379" s="42" t="str">
        <f>IF(B4379="","",IF(L4379=LIST!$A$80,LIST!$A$78,IF(L4379=LIST!$A$81,LIST!$A$78,IF(L4379=LIST!$A$82,LIST!$A$78,IF(IFERROR(VLOOKUP(B4379,'PHR (Project Hourly Rate)'!B:G,6,FALSE),LIST!$A$78)=0,LIST!$A$79,L4379)))))</f>
        <v/>
      </c>
      <c r="I4379" s="42" t="str">
        <f>IF(B4379="","",IF(L4379=LIST!$A$75,"",IF(K4379=LIST!$A$76,LIST!$A$76,IF(L4379=LIST!$A$77,"",IF(L4379=LIST!$A$78,"",IF(L4379=LIST!$A$80,"",IF(L4379=LIST!$A$72,"",IF(L4379=LIST!$A$73,"",IF(L4379=LIST!$A$81,"",IF(L4379=LIST!$A$82,"",IF(L4379=LIST!$A$79,"",IF(K4379=LIST!$A$75,LIST!$A$75,ROUND(J4379*L4379,2)))))))))))))</f>
        <v/>
      </c>
      <c r="J4379" s="43">
        <f>IF(D4379="",0,IF(K4379=LIST!$A$75,0,IF(K4379=LIST!$A$76,0,IF(K4379=LIST!$A$77,0,IF(K4379=LIST!$A$78,0,(MIN(D4379,8)-K4379))))))</f>
        <v>0</v>
      </c>
      <c r="K4379" s="185" t="str">
        <f>IF(D4379="","",IF('CLAIM FORM'!$M$7="",0,IF(L4379=LIST!$A$78,0,IF('CLAIM FORM'!$M$7="R&amp;D",0,IF(E4379="",LIST!$A$75,IF(F4379=LIST!$F$30,0,IFERROR(((VLOOKUP(E4379,'TRAINING CODE'!B:D,3,FALSE)*MIN(D4379,8))),LIST!$A$76)))))))</f>
        <v/>
      </c>
      <c r="L4379" s="183" t="str">
        <f>IF(B4379="","",IF('CLAIM FORM'!$M$7="",LIST!$A$77,IFERROR(VLOOKUP(B4379,'PHR (Project Hourly Rate)'!B:G,6,FALSE),LIST!$A$78)))</f>
        <v/>
      </c>
    </row>
    <row r="4380" spans="1:12" ht="36" customHeight="1">
      <c r="A4380" s="184">
        <v>4378</v>
      </c>
      <c r="B4380" s="46"/>
      <c r="C4380" s="47"/>
      <c r="D4380" s="48"/>
      <c r="E4380" s="49"/>
      <c r="F4380" s="49"/>
      <c r="G4380" s="41" t="str">
        <f>IF(C4380="","",VLOOKUP(WEEKDAY(C4380),LIST!$A$15:$B$21,2,FALSE))</f>
        <v/>
      </c>
      <c r="H4380" s="42" t="str">
        <f>IF(B4380="","",IF(L4380=LIST!$A$80,LIST!$A$78,IF(L4380=LIST!$A$81,LIST!$A$78,IF(L4380=LIST!$A$82,LIST!$A$78,IF(IFERROR(VLOOKUP(B4380,'PHR (Project Hourly Rate)'!B:G,6,FALSE),LIST!$A$78)=0,LIST!$A$79,L4380)))))</f>
        <v/>
      </c>
      <c r="I4380" s="42" t="str">
        <f>IF(B4380="","",IF(L4380=LIST!$A$75,"",IF(K4380=LIST!$A$76,LIST!$A$76,IF(L4380=LIST!$A$77,"",IF(L4380=LIST!$A$78,"",IF(L4380=LIST!$A$80,"",IF(L4380=LIST!$A$72,"",IF(L4380=LIST!$A$73,"",IF(L4380=LIST!$A$81,"",IF(L4380=LIST!$A$82,"",IF(L4380=LIST!$A$79,"",IF(K4380=LIST!$A$75,LIST!$A$75,ROUND(J4380*L4380,2)))))))))))))</f>
        <v/>
      </c>
      <c r="J4380" s="43">
        <f>IF(D4380="",0,IF(K4380=LIST!$A$75,0,IF(K4380=LIST!$A$76,0,IF(K4380=LIST!$A$77,0,IF(K4380=LIST!$A$78,0,(MIN(D4380,8)-K4380))))))</f>
        <v>0</v>
      </c>
      <c r="K4380" s="185" t="str">
        <f>IF(D4380="","",IF('CLAIM FORM'!$M$7="",0,IF(L4380=LIST!$A$78,0,IF('CLAIM FORM'!$M$7="R&amp;D",0,IF(E4380="",LIST!$A$75,IF(F4380=LIST!$F$30,0,IFERROR(((VLOOKUP(E4380,'TRAINING CODE'!B:D,3,FALSE)*MIN(D4380,8))),LIST!$A$76)))))))</f>
        <v/>
      </c>
      <c r="L4380" s="183" t="str">
        <f>IF(B4380="","",IF('CLAIM FORM'!$M$7="",LIST!$A$77,IFERROR(VLOOKUP(B4380,'PHR (Project Hourly Rate)'!B:G,6,FALSE),LIST!$A$78)))</f>
        <v/>
      </c>
    </row>
    <row r="4381" spans="1:12" ht="36" customHeight="1">
      <c r="A4381" s="184">
        <v>4379</v>
      </c>
      <c r="B4381" s="46"/>
      <c r="C4381" s="47"/>
      <c r="D4381" s="48"/>
      <c r="E4381" s="49"/>
      <c r="F4381" s="49"/>
      <c r="G4381" s="41" t="str">
        <f>IF(C4381="","",VLOOKUP(WEEKDAY(C4381),LIST!$A$15:$B$21,2,FALSE))</f>
        <v/>
      </c>
      <c r="H4381" s="42" t="str">
        <f>IF(B4381="","",IF(L4381=LIST!$A$80,LIST!$A$78,IF(L4381=LIST!$A$81,LIST!$A$78,IF(L4381=LIST!$A$82,LIST!$A$78,IF(IFERROR(VLOOKUP(B4381,'PHR (Project Hourly Rate)'!B:G,6,FALSE),LIST!$A$78)=0,LIST!$A$79,L4381)))))</f>
        <v/>
      </c>
      <c r="I4381" s="42" t="str">
        <f>IF(B4381="","",IF(L4381=LIST!$A$75,"",IF(K4381=LIST!$A$76,LIST!$A$76,IF(L4381=LIST!$A$77,"",IF(L4381=LIST!$A$78,"",IF(L4381=LIST!$A$80,"",IF(L4381=LIST!$A$72,"",IF(L4381=LIST!$A$73,"",IF(L4381=LIST!$A$81,"",IF(L4381=LIST!$A$82,"",IF(L4381=LIST!$A$79,"",IF(K4381=LIST!$A$75,LIST!$A$75,ROUND(J4381*L4381,2)))))))))))))</f>
        <v/>
      </c>
      <c r="J4381" s="43">
        <f>IF(D4381="",0,IF(K4381=LIST!$A$75,0,IF(K4381=LIST!$A$76,0,IF(K4381=LIST!$A$77,0,IF(K4381=LIST!$A$78,0,(MIN(D4381,8)-K4381))))))</f>
        <v>0</v>
      </c>
      <c r="K4381" s="185" t="str">
        <f>IF(D4381="","",IF('CLAIM FORM'!$M$7="",0,IF(L4381=LIST!$A$78,0,IF('CLAIM FORM'!$M$7="R&amp;D",0,IF(E4381="",LIST!$A$75,IF(F4381=LIST!$F$30,0,IFERROR(((VLOOKUP(E4381,'TRAINING CODE'!B:D,3,FALSE)*MIN(D4381,8))),LIST!$A$76)))))))</f>
        <v/>
      </c>
      <c r="L4381" s="183" t="str">
        <f>IF(B4381="","",IF('CLAIM FORM'!$M$7="",LIST!$A$77,IFERROR(VLOOKUP(B4381,'PHR (Project Hourly Rate)'!B:G,6,FALSE),LIST!$A$78)))</f>
        <v/>
      </c>
    </row>
    <row r="4382" spans="1:12" ht="36" customHeight="1">
      <c r="A4382" s="184">
        <v>4380</v>
      </c>
      <c r="B4382" s="46"/>
      <c r="C4382" s="47"/>
      <c r="D4382" s="48"/>
      <c r="E4382" s="49"/>
      <c r="F4382" s="49"/>
      <c r="G4382" s="41" t="str">
        <f>IF(C4382="","",VLOOKUP(WEEKDAY(C4382),LIST!$A$15:$B$21,2,FALSE))</f>
        <v/>
      </c>
      <c r="H4382" s="42" t="str">
        <f>IF(B4382="","",IF(L4382=LIST!$A$80,LIST!$A$78,IF(L4382=LIST!$A$81,LIST!$A$78,IF(L4382=LIST!$A$82,LIST!$A$78,IF(IFERROR(VLOOKUP(B4382,'PHR (Project Hourly Rate)'!B:G,6,FALSE),LIST!$A$78)=0,LIST!$A$79,L4382)))))</f>
        <v/>
      </c>
      <c r="I4382" s="42" t="str">
        <f>IF(B4382="","",IF(L4382=LIST!$A$75,"",IF(K4382=LIST!$A$76,LIST!$A$76,IF(L4382=LIST!$A$77,"",IF(L4382=LIST!$A$78,"",IF(L4382=LIST!$A$80,"",IF(L4382=LIST!$A$72,"",IF(L4382=LIST!$A$73,"",IF(L4382=LIST!$A$81,"",IF(L4382=LIST!$A$82,"",IF(L4382=LIST!$A$79,"",IF(K4382=LIST!$A$75,LIST!$A$75,ROUND(J4382*L4382,2)))))))))))))</f>
        <v/>
      </c>
      <c r="J4382" s="43">
        <f>IF(D4382="",0,IF(K4382=LIST!$A$75,0,IF(K4382=LIST!$A$76,0,IF(K4382=LIST!$A$77,0,IF(K4382=LIST!$A$78,0,(MIN(D4382,8)-K4382))))))</f>
        <v>0</v>
      </c>
      <c r="K4382" s="185" t="str">
        <f>IF(D4382="","",IF('CLAIM FORM'!$M$7="",0,IF(L4382=LIST!$A$78,0,IF('CLAIM FORM'!$M$7="R&amp;D",0,IF(E4382="",LIST!$A$75,IF(F4382=LIST!$F$30,0,IFERROR(((VLOOKUP(E4382,'TRAINING CODE'!B:D,3,FALSE)*MIN(D4382,8))),LIST!$A$76)))))))</f>
        <v/>
      </c>
      <c r="L4382" s="183" t="str">
        <f>IF(B4382="","",IF('CLAIM FORM'!$M$7="",LIST!$A$77,IFERROR(VLOOKUP(B4382,'PHR (Project Hourly Rate)'!B:G,6,FALSE),LIST!$A$78)))</f>
        <v/>
      </c>
    </row>
    <row r="4383" spans="1:12" ht="36" customHeight="1">
      <c r="A4383" s="184">
        <v>4381</v>
      </c>
      <c r="B4383" s="46"/>
      <c r="C4383" s="47"/>
      <c r="D4383" s="48"/>
      <c r="E4383" s="49"/>
      <c r="F4383" s="49"/>
      <c r="G4383" s="41" t="str">
        <f>IF(C4383="","",VLOOKUP(WEEKDAY(C4383),LIST!$A$15:$B$21,2,FALSE))</f>
        <v/>
      </c>
      <c r="H4383" s="42" t="str">
        <f>IF(B4383="","",IF(L4383=LIST!$A$80,LIST!$A$78,IF(L4383=LIST!$A$81,LIST!$A$78,IF(L4383=LIST!$A$82,LIST!$A$78,IF(IFERROR(VLOOKUP(B4383,'PHR (Project Hourly Rate)'!B:G,6,FALSE),LIST!$A$78)=0,LIST!$A$79,L4383)))))</f>
        <v/>
      </c>
      <c r="I4383" s="42" t="str">
        <f>IF(B4383="","",IF(L4383=LIST!$A$75,"",IF(K4383=LIST!$A$76,LIST!$A$76,IF(L4383=LIST!$A$77,"",IF(L4383=LIST!$A$78,"",IF(L4383=LIST!$A$80,"",IF(L4383=LIST!$A$72,"",IF(L4383=LIST!$A$73,"",IF(L4383=LIST!$A$81,"",IF(L4383=LIST!$A$82,"",IF(L4383=LIST!$A$79,"",IF(K4383=LIST!$A$75,LIST!$A$75,ROUND(J4383*L4383,2)))))))))))))</f>
        <v/>
      </c>
      <c r="J4383" s="43">
        <f>IF(D4383="",0,IF(K4383=LIST!$A$75,0,IF(K4383=LIST!$A$76,0,IF(K4383=LIST!$A$77,0,IF(K4383=LIST!$A$78,0,(MIN(D4383,8)-K4383))))))</f>
        <v>0</v>
      </c>
      <c r="K4383" s="185" t="str">
        <f>IF(D4383="","",IF('CLAIM FORM'!$M$7="",0,IF(L4383=LIST!$A$78,0,IF('CLAIM FORM'!$M$7="R&amp;D",0,IF(E4383="",LIST!$A$75,IF(F4383=LIST!$F$30,0,IFERROR(((VLOOKUP(E4383,'TRAINING CODE'!B:D,3,FALSE)*MIN(D4383,8))),LIST!$A$76)))))))</f>
        <v/>
      </c>
      <c r="L4383" s="183" t="str">
        <f>IF(B4383="","",IF('CLAIM FORM'!$M$7="",LIST!$A$77,IFERROR(VLOOKUP(B4383,'PHR (Project Hourly Rate)'!B:G,6,FALSE),LIST!$A$78)))</f>
        <v/>
      </c>
    </row>
    <row r="4384" spans="1:12" ht="36" customHeight="1">
      <c r="A4384" s="184">
        <v>4382</v>
      </c>
      <c r="B4384" s="46"/>
      <c r="C4384" s="47"/>
      <c r="D4384" s="48"/>
      <c r="E4384" s="49"/>
      <c r="F4384" s="49"/>
      <c r="G4384" s="41" t="str">
        <f>IF(C4384="","",VLOOKUP(WEEKDAY(C4384),LIST!$A$15:$B$21,2,FALSE))</f>
        <v/>
      </c>
      <c r="H4384" s="42" t="str">
        <f>IF(B4384="","",IF(L4384=LIST!$A$80,LIST!$A$78,IF(L4384=LIST!$A$81,LIST!$A$78,IF(L4384=LIST!$A$82,LIST!$A$78,IF(IFERROR(VLOOKUP(B4384,'PHR (Project Hourly Rate)'!B:G,6,FALSE),LIST!$A$78)=0,LIST!$A$79,L4384)))))</f>
        <v/>
      </c>
      <c r="I4384" s="42" t="str">
        <f>IF(B4384="","",IF(L4384=LIST!$A$75,"",IF(K4384=LIST!$A$76,LIST!$A$76,IF(L4384=LIST!$A$77,"",IF(L4384=LIST!$A$78,"",IF(L4384=LIST!$A$80,"",IF(L4384=LIST!$A$72,"",IF(L4384=LIST!$A$73,"",IF(L4384=LIST!$A$81,"",IF(L4384=LIST!$A$82,"",IF(L4384=LIST!$A$79,"",IF(K4384=LIST!$A$75,LIST!$A$75,ROUND(J4384*L4384,2)))))))))))))</f>
        <v/>
      </c>
      <c r="J4384" s="43">
        <f>IF(D4384="",0,IF(K4384=LIST!$A$75,0,IF(K4384=LIST!$A$76,0,IF(K4384=LIST!$A$77,0,IF(K4384=LIST!$A$78,0,(MIN(D4384,8)-K4384))))))</f>
        <v>0</v>
      </c>
      <c r="K4384" s="185" t="str">
        <f>IF(D4384="","",IF('CLAIM FORM'!$M$7="",0,IF(L4384=LIST!$A$78,0,IF('CLAIM FORM'!$M$7="R&amp;D",0,IF(E4384="",LIST!$A$75,IF(F4384=LIST!$F$30,0,IFERROR(((VLOOKUP(E4384,'TRAINING CODE'!B:D,3,FALSE)*MIN(D4384,8))),LIST!$A$76)))))))</f>
        <v/>
      </c>
      <c r="L4384" s="183" t="str">
        <f>IF(B4384="","",IF('CLAIM FORM'!$M$7="",LIST!$A$77,IFERROR(VLOOKUP(B4384,'PHR (Project Hourly Rate)'!B:G,6,FALSE),LIST!$A$78)))</f>
        <v/>
      </c>
    </row>
    <row r="4385" spans="1:12" ht="36" customHeight="1">
      <c r="A4385" s="184">
        <v>4383</v>
      </c>
      <c r="B4385" s="46"/>
      <c r="C4385" s="47"/>
      <c r="D4385" s="48"/>
      <c r="E4385" s="49"/>
      <c r="F4385" s="49"/>
      <c r="G4385" s="41" t="str">
        <f>IF(C4385="","",VLOOKUP(WEEKDAY(C4385),LIST!$A$15:$B$21,2,FALSE))</f>
        <v/>
      </c>
      <c r="H4385" s="42" t="str">
        <f>IF(B4385="","",IF(L4385=LIST!$A$80,LIST!$A$78,IF(L4385=LIST!$A$81,LIST!$A$78,IF(L4385=LIST!$A$82,LIST!$A$78,IF(IFERROR(VLOOKUP(B4385,'PHR (Project Hourly Rate)'!B:G,6,FALSE),LIST!$A$78)=0,LIST!$A$79,L4385)))))</f>
        <v/>
      </c>
      <c r="I4385" s="42" t="str">
        <f>IF(B4385="","",IF(L4385=LIST!$A$75,"",IF(K4385=LIST!$A$76,LIST!$A$76,IF(L4385=LIST!$A$77,"",IF(L4385=LIST!$A$78,"",IF(L4385=LIST!$A$80,"",IF(L4385=LIST!$A$72,"",IF(L4385=LIST!$A$73,"",IF(L4385=LIST!$A$81,"",IF(L4385=LIST!$A$82,"",IF(L4385=LIST!$A$79,"",IF(K4385=LIST!$A$75,LIST!$A$75,ROUND(J4385*L4385,2)))))))))))))</f>
        <v/>
      </c>
      <c r="J4385" s="43">
        <f>IF(D4385="",0,IF(K4385=LIST!$A$75,0,IF(K4385=LIST!$A$76,0,IF(K4385=LIST!$A$77,0,IF(K4385=LIST!$A$78,0,(MIN(D4385,8)-K4385))))))</f>
        <v>0</v>
      </c>
      <c r="K4385" s="185" t="str">
        <f>IF(D4385="","",IF('CLAIM FORM'!$M$7="",0,IF(L4385=LIST!$A$78,0,IF('CLAIM FORM'!$M$7="R&amp;D",0,IF(E4385="",LIST!$A$75,IF(F4385=LIST!$F$30,0,IFERROR(((VLOOKUP(E4385,'TRAINING CODE'!B:D,3,FALSE)*MIN(D4385,8))),LIST!$A$76)))))))</f>
        <v/>
      </c>
      <c r="L4385" s="183" t="str">
        <f>IF(B4385="","",IF('CLAIM FORM'!$M$7="",LIST!$A$77,IFERROR(VLOOKUP(B4385,'PHR (Project Hourly Rate)'!B:G,6,FALSE),LIST!$A$78)))</f>
        <v/>
      </c>
    </row>
    <row r="4386" spans="1:12" ht="36" customHeight="1">
      <c r="A4386" s="184">
        <v>4384</v>
      </c>
      <c r="B4386" s="46"/>
      <c r="C4386" s="47"/>
      <c r="D4386" s="48"/>
      <c r="E4386" s="49"/>
      <c r="F4386" s="49"/>
      <c r="G4386" s="41" t="str">
        <f>IF(C4386="","",VLOOKUP(WEEKDAY(C4386),LIST!$A$15:$B$21,2,FALSE))</f>
        <v/>
      </c>
      <c r="H4386" s="42" t="str">
        <f>IF(B4386="","",IF(L4386=LIST!$A$80,LIST!$A$78,IF(L4386=LIST!$A$81,LIST!$A$78,IF(L4386=LIST!$A$82,LIST!$A$78,IF(IFERROR(VLOOKUP(B4386,'PHR (Project Hourly Rate)'!B:G,6,FALSE),LIST!$A$78)=0,LIST!$A$79,L4386)))))</f>
        <v/>
      </c>
      <c r="I4386" s="42" t="str">
        <f>IF(B4386="","",IF(L4386=LIST!$A$75,"",IF(K4386=LIST!$A$76,LIST!$A$76,IF(L4386=LIST!$A$77,"",IF(L4386=LIST!$A$78,"",IF(L4386=LIST!$A$80,"",IF(L4386=LIST!$A$72,"",IF(L4386=LIST!$A$73,"",IF(L4386=LIST!$A$81,"",IF(L4386=LIST!$A$82,"",IF(L4386=LIST!$A$79,"",IF(K4386=LIST!$A$75,LIST!$A$75,ROUND(J4386*L4386,2)))))))))))))</f>
        <v/>
      </c>
      <c r="J4386" s="43">
        <f>IF(D4386="",0,IF(K4386=LIST!$A$75,0,IF(K4386=LIST!$A$76,0,IF(K4386=LIST!$A$77,0,IF(K4386=LIST!$A$78,0,(MIN(D4386,8)-K4386))))))</f>
        <v>0</v>
      </c>
      <c r="K4386" s="185" t="str">
        <f>IF(D4386="","",IF('CLAIM FORM'!$M$7="",0,IF(L4386=LIST!$A$78,0,IF('CLAIM FORM'!$M$7="R&amp;D",0,IF(E4386="",LIST!$A$75,IF(F4386=LIST!$F$30,0,IFERROR(((VLOOKUP(E4386,'TRAINING CODE'!B:D,3,FALSE)*MIN(D4386,8))),LIST!$A$76)))))))</f>
        <v/>
      </c>
      <c r="L4386" s="183" t="str">
        <f>IF(B4386="","",IF('CLAIM FORM'!$M$7="",LIST!$A$77,IFERROR(VLOOKUP(B4386,'PHR (Project Hourly Rate)'!B:G,6,FALSE),LIST!$A$78)))</f>
        <v/>
      </c>
    </row>
    <row r="4387" spans="1:12" ht="36" customHeight="1">
      <c r="A4387" s="184">
        <v>4385</v>
      </c>
      <c r="B4387" s="46"/>
      <c r="C4387" s="47"/>
      <c r="D4387" s="48"/>
      <c r="E4387" s="49"/>
      <c r="F4387" s="49"/>
      <c r="G4387" s="41" t="str">
        <f>IF(C4387="","",VLOOKUP(WEEKDAY(C4387),LIST!$A$15:$B$21,2,FALSE))</f>
        <v/>
      </c>
      <c r="H4387" s="42" t="str">
        <f>IF(B4387="","",IF(L4387=LIST!$A$80,LIST!$A$78,IF(L4387=LIST!$A$81,LIST!$A$78,IF(L4387=LIST!$A$82,LIST!$A$78,IF(IFERROR(VLOOKUP(B4387,'PHR (Project Hourly Rate)'!B:G,6,FALSE),LIST!$A$78)=0,LIST!$A$79,L4387)))))</f>
        <v/>
      </c>
      <c r="I4387" s="42" t="str">
        <f>IF(B4387="","",IF(L4387=LIST!$A$75,"",IF(K4387=LIST!$A$76,LIST!$A$76,IF(L4387=LIST!$A$77,"",IF(L4387=LIST!$A$78,"",IF(L4387=LIST!$A$80,"",IF(L4387=LIST!$A$72,"",IF(L4387=LIST!$A$73,"",IF(L4387=LIST!$A$81,"",IF(L4387=LIST!$A$82,"",IF(L4387=LIST!$A$79,"",IF(K4387=LIST!$A$75,LIST!$A$75,ROUND(J4387*L4387,2)))))))))))))</f>
        <v/>
      </c>
      <c r="J4387" s="43">
        <f>IF(D4387="",0,IF(K4387=LIST!$A$75,0,IF(K4387=LIST!$A$76,0,IF(K4387=LIST!$A$77,0,IF(K4387=LIST!$A$78,0,(MIN(D4387,8)-K4387))))))</f>
        <v>0</v>
      </c>
      <c r="K4387" s="185" t="str">
        <f>IF(D4387="","",IF('CLAIM FORM'!$M$7="",0,IF(L4387=LIST!$A$78,0,IF('CLAIM FORM'!$M$7="R&amp;D",0,IF(E4387="",LIST!$A$75,IF(F4387=LIST!$F$30,0,IFERROR(((VLOOKUP(E4387,'TRAINING CODE'!B:D,3,FALSE)*MIN(D4387,8))),LIST!$A$76)))))))</f>
        <v/>
      </c>
      <c r="L4387" s="183" t="str">
        <f>IF(B4387="","",IF('CLAIM FORM'!$M$7="",LIST!$A$77,IFERROR(VLOOKUP(B4387,'PHR (Project Hourly Rate)'!B:G,6,FALSE),LIST!$A$78)))</f>
        <v/>
      </c>
    </row>
    <row r="4388" spans="1:12" ht="36" customHeight="1">
      <c r="A4388" s="184">
        <v>4386</v>
      </c>
      <c r="B4388" s="46"/>
      <c r="C4388" s="47"/>
      <c r="D4388" s="48"/>
      <c r="E4388" s="49"/>
      <c r="F4388" s="49"/>
      <c r="G4388" s="41" t="str">
        <f>IF(C4388="","",VLOOKUP(WEEKDAY(C4388),LIST!$A$15:$B$21,2,FALSE))</f>
        <v/>
      </c>
      <c r="H4388" s="42" t="str">
        <f>IF(B4388="","",IF(L4388=LIST!$A$80,LIST!$A$78,IF(L4388=LIST!$A$81,LIST!$A$78,IF(L4388=LIST!$A$82,LIST!$A$78,IF(IFERROR(VLOOKUP(B4388,'PHR (Project Hourly Rate)'!B:G,6,FALSE),LIST!$A$78)=0,LIST!$A$79,L4388)))))</f>
        <v/>
      </c>
      <c r="I4388" s="42" t="str">
        <f>IF(B4388="","",IF(L4388=LIST!$A$75,"",IF(K4388=LIST!$A$76,LIST!$A$76,IF(L4388=LIST!$A$77,"",IF(L4388=LIST!$A$78,"",IF(L4388=LIST!$A$80,"",IF(L4388=LIST!$A$72,"",IF(L4388=LIST!$A$73,"",IF(L4388=LIST!$A$81,"",IF(L4388=LIST!$A$82,"",IF(L4388=LIST!$A$79,"",IF(K4388=LIST!$A$75,LIST!$A$75,ROUND(J4388*L4388,2)))))))))))))</f>
        <v/>
      </c>
      <c r="J4388" s="43">
        <f>IF(D4388="",0,IF(K4388=LIST!$A$75,0,IF(K4388=LIST!$A$76,0,IF(K4388=LIST!$A$77,0,IF(K4388=LIST!$A$78,0,(MIN(D4388,8)-K4388))))))</f>
        <v>0</v>
      </c>
      <c r="K4388" s="185" t="str">
        <f>IF(D4388="","",IF('CLAIM FORM'!$M$7="",0,IF(L4388=LIST!$A$78,0,IF('CLAIM FORM'!$M$7="R&amp;D",0,IF(E4388="",LIST!$A$75,IF(F4388=LIST!$F$30,0,IFERROR(((VLOOKUP(E4388,'TRAINING CODE'!B:D,3,FALSE)*MIN(D4388,8))),LIST!$A$76)))))))</f>
        <v/>
      </c>
      <c r="L4388" s="183" t="str">
        <f>IF(B4388="","",IF('CLAIM FORM'!$M$7="",LIST!$A$77,IFERROR(VLOOKUP(B4388,'PHR (Project Hourly Rate)'!B:G,6,FALSE),LIST!$A$78)))</f>
        <v/>
      </c>
    </row>
    <row r="4389" spans="1:12" ht="36" customHeight="1">
      <c r="A4389" s="184">
        <v>4387</v>
      </c>
      <c r="B4389" s="46"/>
      <c r="C4389" s="47"/>
      <c r="D4389" s="48"/>
      <c r="E4389" s="49"/>
      <c r="F4389" s="49"/>
      <c r="G4389" s="41" t="str">
        <f>IF(C4389="","",VLOOKUP(WEEKDAY(C4389),LIST!$A$15:$B$21,2,FALSE))</f>
        <v/>
      </c>
      <c r="H4389" s="42" t="str">
        <f>IF(B4389="","",IF(L4389=LIST!$A$80,LIST!$A$78,IF(L4389=LIST!$A$81,LIST!$A$78,IF(L4389=LIST!$A$82,LIST!$A$78,IF(IFERROR(VLOOKUP(B4389,'PHR (Project Hourly Rate)'!B:G,6,FALSE),LIST!$A$78)=0,LIST!$A$79,L4389)))))</f>
        <v/>
      </c>
      <c r="I4389" s="42" t="str">
        <f>IF(B4389="","",IF(L4389=LIST!$A$75,"",IF(K4389=LIST!$A$76,LIST!$A$76,IF(L4389=LIST!$A$77,"",IF(L4389=LIST!$A$78,"",IF(L4389=LIST!$A$80,"",IF(L4389=LIST!$A$72,"",IF(L4389=LIST!$A$73,"",IF(L4389=LIST!$A$81,"",IF(L4389=LIST!$A$82,"",IF(L4389=LIST!$A$79,"",IF(K4389=LIST!$A$75,LIST!$A$75,ROUND(J4389*L4389,2)))))))))))))</f>
        <v/>
      </c>
      <c r="J4389" s="43">
        <f>IF(D4389="",0,IF(K4389=LIST!$A$75,0,IF(K4389=LIST!$A$76,0,IF(K4389=LIST!$A$77,0,IF(K4389=LIST!$A$78,0,(MIN(D4389,8)-K4389))))))</f>
        <v>0</v>
      </c>
      <c r="K4389" s="185" t="str">
        <f>IF(D4389="","",IF('CLAIM FORM'!$M$7="",0,IF(L4389=LIST!$A$78,0,IF('CLAIM FORM'!$M$7="R&amp;D",0,IF(E4389="",LIST!$A$75,IF(F4389=LIST!$F$30,0,IFERROR(((VLOOKUP(E4389,'TRAINING CODE'!B:D,3,FALSE)*MIN(D4389,8))),LIST!$A$76)))))))</f>
        <v/>
      </c>
      <c r="L4389" s="183" t="str">
        <f>IF(B4389="","",IF('CLAIM FORM'!$M$7="",LIST!$A$77,IFERROR(VLOOKUP(B4389,'PHR (Project Hourly Rate)'!B:G,6,FALSE),LIST!$A$78)))</f>
        <v/>
      </c>
    </row>
    <row r="4390" spans="1:12" ht="36" customHeight="1">
      <c r="A4390" s="184">
        <v>4388</v>
      </c>
      <c r="B4390" s="46"/>
      <c r="C4390" s="47"/>
      <c r="D4390" s="48"/>
      <c r="E4390" s="49"/>
      <c r="F4390" s="49"/>
      <c r="G4390" s="41" t="str">
        <f>IF(C4390="","",VLOOKUP(WEEKDAY(C4390),LIST!$A$15:$B$21,2,FALSE))</f>
        <v/>
      </c>
      <c r="H4390" s="42" t="str">
        <f>IF(B4390="","",IF(L4390=LIST!$A$80,LIST!$A$78,IF(L4390=LIST!$A$81,LIST!$A$78,IF(L4390=LIST!$A$82,LIST!$A$78,IF(IFERROR(VLOOKUP(B4390,'PHR (Project Hourly Rate)'!B:G,6,FALSE),LIST!$A$78)=0,LIST!$A$79,L4390)))))</f>
        <v/>
      </c>
      <c r="I4390" s="42" t="str">
        <f>IF(B4390="","",IF(L4390=LIST!$A$75,"",IF(K4390=LIST!$A$76,LIST!$A$76,IF(L4390=LIST!$A$77,"",IF(L4390=LIST!$A$78,"",IF(L4390=LIST!$A$80,"",IF(L4390=LIST!$A$72,"",IF(L4390=LIST!$A$73,"",IF(L4390=LIST!$A$81,"",IF(L4390=LIST!$A$82,"",IF(L4390=LIST!$A$79,"",IF(K4390=LIST!$A$75,LIST!$A$75,ROUND(J4390*L4390,2)))))))))))))</f>
        <v/>
      </c>
      <c r="J4390" s="43">
        <f>IF(D4390="",0,IF(K4390=LIST!$A$75,0,IF(K4390=LIST!$A$76,0,IF(K4390=LIST!$A$77,0,IF(K4390=LIST!$A$78,0,(MIN(D4390,8)-K4390))))))</f>
        <v>0</v>
      </c>
      <c r="K4390" s="185" t="str">
        <f>IF(D4390="","",IF('CLAIM FORM'!$M$7="",0,IF(L4390=LIST!$A$78,0,IF('CLAIM FORM'!$M$7="R&amp;D",0,IF(E4390="",LIST!$A$75,IF(F4390=LIST!$F$30,0,IFERROR(((VLOOKUP(E4390,'TRAINING CODE'!B:D,3,FALSE)*MIN(D4390,8))),LIST!$A$76)))))))</f>
        <v/>
      </c>
      <c r="L4390" s="183" t="str">
        <f>IF(B4390="","",IF('CLAIM FORM'!$M$7="",LIST!$A$77,IFERROR(VLOOKUP(B4390,'PHR (Project Hourly Rate)'!B:G,6,FALSE),LIST!$A$78)))</f>
        <v/>
      </c>
    </row>
    <row r="4391" spans="1:12" ht="36" customHeight="1">
      <c r="A4391" s="184">
        <v>4389</v>
      </c>
      <c r="B4391" s="46"/>
      <c r="C4391" s="47"/>
      <c r="D4391" s="48"/>
      <c r="E4391" s="49"/>
      <c r="F4391" s="49"/>
      <c r="G4391" s="41" t="str">
        <f>IF(C4391="","",VLOOKUP(WEEKDAY(C4391),LIST!$A$15:$B$21,2,FALSE))</f>
        <v/>
      </c>
      <c r="H4391" s="42" t="str">
        <f>IF(B4391="","",IF(L4391=LIST!$A$80,LIST!$A$78,IF(L4391=LIST!$A$81,LIST!$A$78,IF(L4391=LIST!$A$82,LIST!$A$78,IF(IFERROR(VLOOKUP(B4391,'PHR (Project Hourly Rate)'!B:G,6,FALSE),LIST!$A$78)=0,LIST!$A$79,L4391)))))</f>
        <v/>
      </c>
      <c r="I4391" s="42" t="str">
        <f>IF(B4391="","",IF(L4391=LIST!$A$75,"",IF(K4391=LIST!$A$76,LIST!$A$76,IF(L4391=LIST!$A$77,"",IF(L4391=LIST!$A$78,"",IF(L4391=LIST!$A$80,"",IF(L4391=LIST!$A$72,"",IF(L4391=LIST!$A$73,"",IF(L4391=LIST!$A$81,"",IF(L4391=LIST!$A$82,"",IF(L4391=LIST!$A$79,"",IF(K4391=LIST!$A$75,LIST!$A$75,ROUND(J4391*L4391,2)))))))))))))</f>
        <v/>
      </c>
      <c r="J4391" s="43">
        <f>IF(D4391="",0,IF(K4391=LIST!$A$75,0,IF(K4391=LIST!$A$76,0,IF(K4391=LIST!$A$77,0,IF(K4391=LIST!$A$78,0,(MIN(D4391,8)-K4391))))))</f>
        <v>0</v>
      </c>
      <c r="K4391" s="185" t="str">
        <f>IF(D4391="","",IF('CLAIM FORM'!$M$7="",0,IF(L4391=LIST!$A$78,0,IF('CLAIM FORM'!$M$7="R&amp;D",0,IF(E4391="",LIST!$A$75,IF(F4391=LIST!$F$30,0,IFERROR(((VLOOKUP(E4391,'TRAINING CODE'!B:D,3,FALSE)*MIN(D4391,8))),LIST!$A$76)))))))</f>
        <v/>
      </c>
      <c r="L4391" s="183" t="str">
        <f>IF(B4391="","",IF('CLAIM FORM'!$M$7="",LIST!$A$77,IFERROR(VLOOKUP(B4391,'PHR (Project Hourly Rate)'!B:G,6,FALSE),LIST!$A$78)))</f>
        <v/>
      </c>
    </row>
    <row r="4392" spans="1:12" ht="36" customHeight="1">
      <c r="A4392" s="184">
        <v>4390</v>
      </c>
      <c r="B4392" s="46"/>
      <c r="C4392" s="47"/>
      <c r="D4392" s="48"/>
      <c r="E4392" s="49"/>
      <c r="F4392" s="49"/>
      <c r="G4392" s="41" t="str">
        <f>IF(C4392="","",VLOOKUP(WEEKDAY(C4392),LIST!$A$15:$B$21,2,FALSE))</f>
        <v/>
      </c>
      <c r="H4392" s="42" t="str">
        <f>IF(B4392="","",IF(L4392=LIST!$A$80,LIST!$A$78,IF(L4392=LIST!$A$81,LIST!$A$78,IF(L4392=LIST!$A$82,LIST!$A$78,IF(IFERROR(VLOOKUP(B4392,'PHR (Project Hourly Rate)'!B:G,6,FALSE),LIST!$A$78)=0,LIST!$A$79,L4392)))))</f>
        <v/>
      </c>
      <c r="I4392" s="42" t="str">
        <f>IF(B4392="","",IF(L4392=LIST!$A$75,"",IF(K4392=LIST!$A$76,LIST!$A$76,IF(L4392=LIST!$A$77,"",IF(L4392=LIST!$A$78,"",IF(L4392=LIST!$A$80,"",IF(L4392=LIST!$A$72,"",IF(L4392=LIST!$A$73,"",IF(L4392=LIST!$A$81,"",IF(L4392=LIST!$A$82,"",IF(L4392=LIST!$A$79,"",IF(K4392=LIST!$A$75,LIST!$A$75,ROUND(J4392*L4392,2)))))))))))))</f>
        <v/>
      </c>
      <c r="J4392" s="43">
        <f>IF(D4392="",0,IF(K4392=LIST!$A$75,0,IF(K4392=LIST!$A$76,0,IF(K4392=LIST!$A$77,0,IF(K4392=LIST!$A$78,0,(MIN(D4392,8)-K4392))))))</f>
        <v>0</v>
      </c>
      <c r="K4392" s="185" t="str">
        <f>IF(D4392="","",IF('CLAIM FORM'!$M$7="",0,IF(L4392=LIST!$A$78,0,IF('CLAIM FORM'!$M$7="R&amp;D",0,IF(E4392="",LIST!$A$75,IF(F4392=LIST!$F$30,0,IFERROR(((VLOOKUP(E4392,'TRAINING CODE'!B:D,3,FALSE)*MIN(D4392,8))),LIST!$A$76)))))))</f>
        <v/>
      </c>
      <c r="L4392" s="183" t="str">
        <f>IF(B4392="","",IF('CLAIM FORM'!$M$7="",LIST!$A$77,IFERROR(VLOOKUP(B4392,'PHR (Project Hourly Rate)'!B:G,6,FALSE),LIST!$A$78)))</f>
        <v/>
      </c>
    </row>
    <row r="4393" spans="1:12" ht="36" customHeight="1">
      <c r="A4393" s="184">
        <v>4391</v>
      </c>
      <c r="B4393" s="46"/>
      <c r="C4393" s="47"/>
      <c r="D4393" s="48"/>
      <c r="E4393" s="49"/>
      <c r="F4393" s="49"/>
      <c r="G4393" s="41" t="str">
        <f>IF(C4393="","",VLOOKUP(WEEKDAY(C4393),LIST!$A$15:$B$21,2,FALSE))</f>
        <v/>
      </c>
      <c r="H4393" s="42" t="str">
        <f>IF(B4393="","",IF(L4393=LIST!$A$80,LIST!$A$78,IF(L4393=LIST!$A$81,LIST!$A$78,IF(L4393=LIST!$A$82,LIST!$A$78,IF(IFERROR(VLOOKUP(B4393,'PHR (Project Hourly Rate)'!B:G,6,FALSE),LIST!$A$78)=0,LIST!$A$79,L4393)))))</f>
        <v/>
      </c>
      <c r="I4393" s="42" t="str">
        <f>IF(B4393="","",IF(L4393=LIST!$A$75,"",IF(K4393=LIST!$A$76,LIST!$A$76,IF(L4393=LIST!$A$77,"",IF(L4393=LIST!$A$78,"",IF(L4393=LIST!$A$80,"",IF(L4393=LIST!$A$72,"",IF(L4393=LIST!$A$73,"",IF(L4393=LIST!$A$81,"",IF(L4393=LIST!$A$82,"",IF(L4393=LIST!$A$79,"",IF(K4393=LIST!$A$75,LIST!$A$75,ROUND(J4393*L4393,2)))))))))))))</f>
        <v/>
      </c>
      <c r="J4393" s="43">
        <f>IF(D4393="",0,IF(K4393=LIST!$A$75,0,IF(K4393=LIST!$A$76,0,IF(K4393=LIST!$A$77,0,IF(K4393=LIST!$A$78,0,(MIN(D4393,8)-K4393))))))</f>
        <v>0</v>
      </c>
      <c r="K4393" s="185" t="str">
        <f>IF(D4393="","",IF('CLAIM FORM'!$M$7="",0,IF(L4393=LIST!$A$78,0,IF('CLAIM FORM'!$M$7="R&amp;D",0,IF(E4393="",LIST!$A$75,IF(F4393=LIST!$F$30,0,IFERROR(((VLOOKUP(E4393,'TRAINING CODE'!B:D,3,FALSE)*MIN(D4393,8))),LIST!$A$76)))))))</f>
        <v/>
      </c>
      <c r="L4393" s="183" t="str">
        <f>IF(B4393="","",IF('CLAIM FORM'!$M$7="",LIST!$A$77,IFERROR(VLOOKUP(B4393,'PHR (Project Hourly Rate)'!B:G,6,FALSE),LIST!$A$78)))</f>
        <v/>
      </c>
    </row>
    <row r="4394" spans="1:12" ht="36" customHeight="1">
      <c r="A4394" s="184">
        <v>4392</v>
      </c>
      <c r="B4394" s="46"/>
      <c r="C4394" s="47"/>
      <c r="D4394" s="48"/>
      <c r="E4394" s="49"/>
      <c r="F4394" s="49"/>
      <c r="G4394" s="41" t="str">
        <f>IF(C4394="","",VLOOKUP(WEEKDAY(C4394),LIST!$A$15:$B$21,2,FALSE))</f>
        <v/>
      </c>
      <c r="H4394" s="42" t="str">
        <f>IF(B4394="","",IF(L4394=LIST!$A$80,LIST!$A$78,IF(L4394=LIST!$A$81,LIST!$A$78,IF(L4394=LIST!$A$82,LIST!$A$78,IF(IFERROR(VLOOKUP(B4394,'PHR (Project Hourly Rate)'!B:G,6,FALSE),LIST!$A$78)=0,LIST!$A$79,L4394)))))</f>
        <v/>
      </c>
      <c r="I4394" s="42" t="str">
        <f>IF(B4394="","",IF(L4394=LIST!$A$75,"",IF(K4394=LIST!$A$76,LIST!$A$76,IF(L4394=LIST!$A$77,"",IF(L4394=LIST!$A$78,"",IF(L4394=LIST!$A$80,"",IF(L4394=LIST!$A$72,"",IF(L4394=LIST!$A$73,"",IF(L4394=LIST!$A$81,"",IF(L4394=LIST!$A$82,"",IF(L4394=LIST!$A$79,"",IF(K4394=LIST!$A$75,LIST!$A$75,ROUND(J4394*L4394,2)))))))))))))</f>
        <v/>
      </c>
      <c r="J4394" s="43">
        <f>IF(D4394="",0,IF(K4394=LIST!$A$75,0,IF(K4394=LIST!$A$76,0,IF(K4394=LIST!$A$77,0,IF(K4394=LIST!$A$78,0,(MIN(D4394,8)-K4394))))))</f>
        <v>0</v>
      </c>
      <c r="K4394" s="185" t="str">
        <f>IF(D4394="","",IF('CLAIM FORM'!$M$7="",0,IF(L4394=LIST!$A$78,0,IF('CLAIM FORM'!$M$7="R&amp;D",0,IF(E4394="",LIST!$A$75,IF(F4394=LIST!$F$30,0,IFERROR(((VLOOKUP(E4394,'TRAINING CODE'!B:D,3,FALSE)*MIN(D4394,8))),LIST!$A$76)))))))</f>
        <v/>
      </c>
      <c r="L4394" s="183" t="str">
        <f>IF(B4394="","",IF('CLAIM FORM'!$M$7="",LIST!$A$77,IFERROR(VLOOKUP(B4394,'PHR (Project Hourly Rate)'!B:G,6,FALSE),LIST!$A$78)))</f>
        <v/>
      </c>
    </row>
    <row r="4395" spans="1:12" ht="36" customHeight="1">
      <c r="A4395" s="184">
        <v>4393</v>
      </c>
      <c r="B4395" s="46"/>
      <c r="C4395" s="47"/>
      <c r="D4395" s="48"/>
      <c r="E4395" s="49"/>
      <c r="F4395" s="49"/>
      <c r="G4395" s="41" t="str">
        <f>IF(C4395="","",VLOOKUP(WEEKDAY(C4395),LIST!$A$15:$B$21,2,FALSE))</f>
        <v/>
      </c>
      <c r="H4395" s="42" t="str">
        <f>IF(B4395="","",IF(L4395=LIST!$A$80,LIST!$A$78,IF(L4395=LIST!$A$81,LIST!$A$78,IF(L4395=LIST!$A$82,LIST!$A$78,IF(IFERROR(VLOOKUP(B4395,'PHR (Project Hourly Rate)'!B:G,6,FALSE),LIST!$A$78)=0,LIST!$A$79,L4395)))))</f>
        <v/>
      </c>
      <c r="I4395" s="42" t="str">
        <f>IF(B4395="","",IF(L4395=LIST!$A$75,"",IF(K4395=LIST!$A$76,LIST!$A$76,IF(L4395=LIST!$A$77,"",IF(L4395=LIST!$A$78,"",IF(L4395=LIST!$A$80,"",IF(L4395=LIST!$A$72,"",IF(L4395=LIST!$A$73,"",IF(L4395=LIST!$A$81,"",IF(L4395=LIST!$A$82,"",IF(L4395=LIST!$A$79,"",IF(K4395=LIST!$A$75,LIST!$A$75,ROUND(J4395*L4395,2)))))))))))))</f>
        <v/>
      </c>
      <c r="J4395" s="43">
        <f>IF(D4395="",0,IF(K4395=LIST!$A$75,0,IF(K4395=LIST!$A$76,0,IF(K4395=LIST!$A$77,0,IF(K4395=LIST!$A$78,0,(MIN(D4395,8)-K4395))))))</f>
        <v>0</v>
      </c>
      <c r="K4395" s="185" t="str">
        <f>IF(D4395="","",IF('CLAIM FORM'!$M$7="",0,IF(L4395=LIST!$A$78,0,IF('CLAIM FORM'!$M$7="R&amp;D",0,IF(E4395="",LIST!$A$75,IF(F4395=LIST!$F$30,0,IFERROR(((VLOOKUP(E4395,'TRAINING CODE'!B:D,3,FALSE)*MIN(D4395,8))),LIST!$A$76)))))))</f>
        <v/>
      </c>
      <c r="L4395" s="183" t="str">
        <f>IF(B4395="","",IF('CLAIM FORM'!$M$7="",LIST!$A$77,IFERROR(VLOOKUP(B4395,'PHR (Project Hourly Rate)'!B:G,6,FALSE),LIST!$A$78)))</f>
        <v/>
      </c>
    </row>
    <row r="4396" spans="1:12" ht="36" customHeight="1">
      <c r="A4396" s="184">
        <v>4394</v>
      </c>
      <c r="B4396" s="46"/>
      <c r="C4396" s="47"/>
      <c r="D4396" s="48"/>
      <c r="E4396" s="49"/>
      <c r="F4396" s="49"/>
      <c r="G4396" s="41" t="str">
        <f>IF(C4396="","",VLOOKUP(WEEKDAY(C4396),LIST!$A$15:$B$21,2,FALSE))</f>
        <v/>
      </c>
      <c r="H4396" s="42" t="str">
        <f>IF(B4396="","",IF(L4396=LIST!$A$80,LIST!$A$78,IF(L4396=LIST!$A$81,LIST!$A$78,IF(L4396=LIST!$A$82,LIST!$A$78,IF(IFERROR(VLOOKUP(B4396,'PHR (Project Hourly Rate)'!B:G,6,FALSE),LIST!$A$78)=0,LIST!$A$79,L4396)))))</f>
        <v/>
      </c>
      <c r="I4396" s="42" t="str">
        <f>IF(B4396="","",IF(L4396=LIST!$A$75,"",IF(K4396=LIST!$A$76,LIST!$A$76,IF(L4396=LIST!$A$77,"",IF(L4396=LIST!$A$78,"",IF(L4396=LIST!$A$80,"",IF(L4396=LIST!$A$72,"",IF(L4396=LIST!$A$73,"",IF(L4396=LIST!$A$81,"",IF(L4396=LIST!$A$82,"",IF(L4396=LIST!$A$79,"",IF(K4396=LIST!$A$75,LIST!$A$75,ROUND(J4396*L4396,2)))))))))))))</f>
        <v/>
      </c>
      <c r="J4396" s="43">
        <f>IF(D4396="",0,IF(K4396=LIST!$A$75,0,IF(K4396=LIST!$A$76,0,IF(K4396=LIST!$A$77,0,IF(K4396=LIST!$A$78,0,(MIN(D4396,8)-K4396))))))</f>
        <v>0</v>
      </c>
      <c r="K4396" s="185" t="str">
        <f>IF(D4396="","",IF('CLAIM FORM'!$M$7="",0,IF(L4396=LIST!$A$78,0,IF('CLAIM FORM'!$M$7="R&amp;D",0,IF(E4396="",LIST!$A$75,IF(F4396=LIST!$F$30,0,IFERROR(((VLOOKUP(E4396,'TRAINING CODE'!B:D,3,FALSE)*MIN(D4396,8))),LIST!$A$76)))))))</f>
        <v/>
      </c>
      <c r="L4396" s="183" t="str">
        <f>IF(B4396="","",IF('CLAIM FORM'!$M$7="",LIST!$A$77,IFERROR(VLOOKUP(B4396,'PHR (Project Hourly Rate)'!B:G,6,FALSE),LIST!$A$78)))</f>
        <v/>
      </c>
    </row>
    <row r="4397" spans="1:12" ht="36" customHeight="1">
      <c r="A4397" s="184">
        <v>4395</v>
      </c>
      <c r="B4397" s="46"/>
      <c r="C4397" s="47"/>
      <c r="D4397" s="48"/>
      <c r="E4397" s="49"/>
      <c r="F4397" s="49"/>
      <c r="G4397" s="41" t="str">
        <f>IF(C4397="","",VLOOKUP(WEEKDAY(C4397),LIST!$A$15:$B$21,2,FALSE))</f>
        <v/>
      </c>
      <c r="H4397" s="42" t="str">
        <f>IF(B4397="","",IF(L4397=LIST!$A$80,LIST!$A$78,IF(L4397=LIST!$A$81,LIST!$A$78,IF(L4397=LIST!$A$82,LIST!$A$78,IF(IFERROR(VLOOKUP(B4397,'PHR (Project Hourly Rate)'!B:G,6,FALSE),LIST!$A$78)=0,LIST!$A$79,L4397)))))</f>
        <v/>
      </c>
      <c r="I4397" s="42" t="str">
        <f>IF(B4397="","",IF(L4397=LIST!$A$75,"",IF(K4397=LIST!$A$76,LIST!$A$76,IF(L4397=LIST!$A$77,"",IF(L4397=LIST!$A$78,"",IF(L4397=LIST!$A$80,"",IF(L4397=LIST!$A$72,"",IF(L4397=LIST!$A$73,"",IF(L4397=LIST!$A$81,"",IF(L4397=LIST!$A$82,"",IF(L4397=LIST!$A$79,"",IF(K4397=LIST!$A$75,LIST!$A$75,ROUND(J4397*L4397,2)))))))))))))</f>
        <v/>
      </c>
      <c r="J4397" s="43">
        <f>IF(D4397="",0,IF(K4397=LIST!$A$75,0,IF(K4397=LIST!$A$76,0,IF(K4397=LIST!$A$77,0,IF(K4397=LIST!$A$78,0,(MIN(D4397,8)-K4397))))))</f>
        <v>0</v>
      </c>
      <c r="K4397" s="185" t="str">
        <f>IF(D4397="","",IF('CLAIM FORM'!$M$7="",0,IF(L4397=LIST!$A$78,0,IF('CLAIM FORM'!$M$7="R&amp;D",0,IF(E4397="",LIST!$A$75,IF(F4397=LIST!$F$30,0,IFERROR(((VLOOKUP(E4397,'TRAINING CODE'!B:D,3,FALSE)*MIN(D4397,8))),LIST!$A$76)))))))</f>
        <v/>
      </c>
      <c r="L4397" s="183" t="str">
        <f>IF(B4397="","",IF('CLAIM FORM'!$M$7="",LIST!$A$77,IFERROR(VLOOKUP(B4397,'PHR (Project Hourly Rate)'!B:G,6,FALSE),LIST!$A$78)))</f>
        <v/>
      </c>
    </row>
    <row r="4398" spans="1:12" ht="36" customHeight="1">
      <c r="A4398" s="184">
        <v>4396</v>
      </c>
      <c r="B4398" s="46"/>
      <c r="C4398" s="47"/>
      <c r="D4398" s="48"/>
      <c r="E4398" s="49"/>
      <c r="F4398" s="49"/>
      <c r="G4398" s="41" t="str">
        <f>IF(C4398="","",VLOOKUP(WEEKDAY(C4398),LIST!$A$15:$B$21,2,FALSE))</f>
        <v/>
      </c>
      <c r="H4398" s="42" t="str">
        <f>IF(B4398="","",IF(L4398=LIST!$A$80,LIST!$A$78,IF(L4398=LIST!$A$81,LIST!$A$78,IF(L4398=LIST!$A$82,LIST!$A$78,IF(IFERROR(VLOOKUP(B4398,'PHR (Project Hourly Rate)'!B:G,6,FALSE),LIST!$A$78)=0,LIST!$A$79,L4398)))))</f>
        <v/>
      </c>
      <c r="I4398" s="42" t="str">
        <f>IF(B4398="","",IF(L4398=LIST!$A$75,"",IF(K4398=LIST!$A$76,LIST!$A$76,IF(L4398=LIST!$A$77,"",IF(L4398=LIST!$A$78,"",IF(L4398=LIST!$A$80,"",IF(L4398=LIST!$A$72,"",IF(L4398=LIST!$A$73,"",IF(L4398=LIST!$A$81,"",IF(L4398=LIST!$A$82,"",IF(L4398=LIST!$A$79,"",IF(K4398=LIST!$A$75,LIST!$A$75,ROUND(J4398*L4398,2)))))))))))))</f>
        <v/>
      </c>
      <c r="J4398" s="43">
        <f>IF(D4398="",0,IF(K4398=LIST!$A$75,0,IF(K4398=LIST!$A$76,0,IF(K4398=LIST!$A$77,0,IF(K4398=LIST!$A$78,0,(MIN(D4398,8)-K4398))))))</f>
        <v>0</v>
      </c>
      <c r="K4398" s="185" t="str">
        <f>IF(D4398="","",IF('CLAIM FORM'!$M$7="",0,IF(L4398=LIST!$A$78,0,IF('CLAIM FORM'!$M$7="R&amp;D",0,IF(E4398="",LIST!$A$75,IF(F4398=LIST!$F$30,0,IFERROR(((VLOOKUP(E4398,'TRAINING CODE'!B:D,3,FALSE)*MIN(D4398,8))),LIST!$A$76)))))))</f>
        <v/>
      </c>
      <c r="L4398" s="183" t="str">
        <f>IF(B4398="","",IF('CLAIM FORM'!$M$7="",LIST!$A$77,IFERROR(VLOOKUP(B4398,'PHR (Project Hourly Rate)'!B:G,6,FALSE),LIST!$A$78)))</f>
        <v/>
      </c>
    </row>
    <row r="4399" spans="1:12" ht="36" customHeight="1">
      <c r="A4399" s="184">
        <v>4397</v>
      </c>
      <c r="B4399" s="46"/>
      <c r="C4399" s="47"/>
      <c r="D4399" s="48"/>
      <c r="E4399" s="49"/>
      <c r="F4399" s="49"/>
      <c r="G4399" s="41" t="str">
        <f>IF(C4399="","",VLOOKUP(WEEKDAY(C4399),LIST!$A$15:$B$21,2,FALSE))</f>
        <v/>
      </c>
      <c r="H4399" s="42" t="str">
        <f>IF(B4399="","",IF(L4399=LIST!$A$80,LIST!$A$78,IF(L4399=LIST!$A$81,LIST!$A$78,IF(L4399=LIST!$A$82,LIST!$A$78,IF(IFERROR(VLOOKUP(B4399,'PHR (Project Hourly Rate)'!B:G,6,FALSE),LIST!$A$78)=0,LIST!$A$79,L4399)))))</f>
        <v/>
      </c>
      <c r="I4399" s="42" t="str">
        <f>IF(B4399="","",IF(L4399=LIST!$A$75,"",IF(K4399=LIST!$A$76,LIST!$A$76,IF(L4399=LIST!$A$77,"",IF(L4399=LIST!$A$78,"",IF(L4399=LIST!$A$80,"",IF(L4399=LIST!$A$72,"",IF(L4399=LIST!$A$73,"",IF(L4399=LIST!$A$81,"",IF(L4399=LIST!$A$82,"",IF(L4399=LIST!$A$79,"",IF(K4399=LIST!$A$75,LIST!$A$75,ROUND(J4399*L4399,2)))))))))))))</f>
        <v/>
      </c>
      <c r="J4399" s="43">
        <f>IF(D4399="",0,IF(K4399=LIST!$A$75,0,IF(K4399=LIST!$A$76,0,IF(K4399=LIST!$A$77,0,IF(K4399=LIST!$A$78,0,(MIN(D4399,8)-K4399))))))</f>
        <v>0</v>
      </c>
      <c r="K4399" s="185" t="str">
        <f>IF(D4399="","",IF('CLAIM FORM'!$M$7="",0,IF(L4399=LIST!$A$78,0,IF('CLAIM FORM'!$M$7="R&amp;D",0,IF(E4399="",LIST!$A$75,IF(F4399=LIST!$F$30,0,IFERROR(((VLOOKUP(E4399,'TRAINING CODE'!B:D,3,FALSE)*MIN(D4399,8))),LIST!$A$76)))))))</f>
        <v/>
      </c>
      <c r="L4399" s="183" t="str">
        <f>IF(B4399="","",IF('CLAIM FORM'!$M$7="",LIST!$A$77,IFERROR(VLOOKUP(B4399,'PHR (Project Hourly Rate)'!B:G,6,FALSE),LIST!$A$78)))</f>
        <v/>
      </c>
    </row>
    <row r="4400" spans="1:12" ht="36" customHeight="1">
      <c r="A4400" s="184">
        <v>4398</v>
      </c>
      <c r="B4400" s="46"/>
      <c r="C4400" s="47"/>
      <c r="D4400" s="48"/>
      <c r="E4400" s="49"/>
      <c r="F4400" s="49"/>
      <c r="G4400" s="41" t="str">
        <f>IF(C4400="","",VLOOKUP(WEEKDAY(C4400),LIST!$A$15:$B$21,2,FALSE))</f>
        <v/>
      </c>
      <c r="H4400" s="42" t="str">
        <f>IF(B4400="","",IF(L4400=LIST!$A$80,LIST!$A$78,IF(L4400=LIST!$A$81,LIST!$A$78,IF(L4400=LIST!$A$82,LIST!$A$78,IF(IFERROR(VLOOKUP(B4400,'PHR (Project Hourly Rate)'!B:G,6,FALSE),LIST!$A$78)=0,LIST!$A$79,L4400)))))</f>
        <v/>
      </c>
      <c r="I4400" s="42" t="str">
        <f>IF(B4400="","",IF(L4400=LIST!$A$75,"",IF(K4400=LIST!$A$76,LIST!$A$76,IF(L4400=LIST!$A$77,"",IF(L4400=LIST!$A$78,"",IF(L4400=LIST!$A$80,"",IF(L4400=LIST!$A$72,"",IF(L4400=LIST!$A$73,"",IF(L4400=LIST!$A$81,"",IF(L4400=LIST!$A$82,"",IF(L4400=LIST!$A$79,"",IF(K4400=LIST!$A$75,LIST!$A$75,ROUND(J4400*L4400,2)))))))))))))</f>
        <v/>
      </c>
      <c r="J4400" s="43">
        <f>IF(D4400="",0,IF(K4400=LIST!$A$75,0,IF(K4400=LIST!$A$76,0,IF(K4400=LIST!$A$77,0,IF(K4400=LIST!$A$78,0,(MIN(D4400,8)-K4400))))))</f>
        <v>0</v>
      </c>
      <c r="K4400" s="185" t="str">
        <f>IF(D4400="","",IF('CLAIM FORM'!$M$7="",0,IF(L4400=LIST!$A$78,0,IF('CLAIM FORM'!$M$7="R&amp;D",0,IF(E4400="",LIST!$A$75,IF(F4400=LIST!$F$30,0,IFERROR(((VLOOKUP(E4400,'TRAINING CODE'!B:D,3,FALSE)*MIN(D4400,8))),LIST!$A$76)))))))</f>
        <v/>
      </c>
      <c r="L4400" s="183" t="str">
        <f>IF(B4400="","",IF('CLAIM FORM'!$M$7="",LIST!$A$77,IFERROR(VLOOKUP(B4400,'PHR (Project Hourly Rate)'!B:G,6,FALSE),LIST!$A$78)))</f>
        <v/>
      </c>
    </row>
    <row r="4401" spans="1:12" ht="36" customHeight="1">
      <c r="A4401" s="184">
        <v>4399</v>
      </c>
      <c r="B4401" s="46"/>
      <c r="C4401" s="47"/>
      <c r="D4401" s="48"/>
      <c r="E4401" s="49"/>
      <c r="F4401" s="49"/>
      <c r="G4401" s="41" t="str">
        <f>IF(C4401="","",VLOOKUP(WEEKDAY(C4401),LIST!$A$15:$B$21,2,FALSE))</f>
        <v/>
      </c>
      <c r="H4401" s="42" t="str">
        <f>IF(B4401="","",IF(L4401=LIST!$A$80,LIST!$A$78,IF(L4401=LIST!$A$81,LIST!$A$78,IF(L4401=LIST!$A$82,LIST!$A$78,IF(IFERROR(VLOOKUP(B4401,'PHR (Project Hourly Rate)'!B:G,6,FALSE),LIST!$A$78)=0,LIST!$A$79,L4401)))))</f>
        <v/>
      </c>
      <c r="I4401" s="42" t="str">
        <f>IF(B4401="","",IF(L4401=LIST!$A$75,"",IF(K4401=LIST!$A$76,LIST!$A$76,IF(L4401=LIST!$A$77,"",IF(L4401=LIST!$A$78,"",IF(L4401=LIST!$A$80,"",IF(L4401=LIST!$A$72,"",IF(L4401=LIST!$A$73,"",IF(L4401=LIST!$A$81,"",IF(L4401=LIST!$A$82,"",IF(L4401=LIST!$A$79,"",IF(K4401=LIST!$A$75,LIST!$A$75,ROUND(J4401*L4401,2)))))))))))))</f>
        <v/>
      </c>
      <c r="J4401" s="43">
        <f>IF(D4401="",0,IF(K4401=LIST!$A$75,0,IF(K4401=LIST!$A$76,0,IF(K4401=LIST!$A$77,0,IF(K4401=LIST!$A$78,0,(MIN(D4401,8)-K4401))))))</f>
        <v>0</v>
      </c>
      <c r="K4401" s="185" t="str">
        <f>IF(D4401="","",IF('CLAIM FORM'!$M$7="",0,IF(L4401=LIST!$A$78,0,IF('CLAIM FORM'!$M$7="R&amp;D",0,IF(E4401="",LIST!$A$75,IF(F4401=LIST!$F$30,0,IFERROR(((VLOOKUP(E4401,'TRAINING CODE'!B:D,3,FALSE)*MIN(D4401,8))),LIST!$A$76)))))))</f>
        <v/>
      </c>
      <c r="L4401" s="183" t="str">
        <f>IF(B4401="","",IF('CLAIM FORM'!$M$7="",LIST!$A$77,IFERROR(VLOOKUP(B4401,'PHR (Project Hourly Rate)'!B:G,6,FALSE),LIST!$A$78)))</f>
        <v/>
      </c>
    </row>
    <row r="4402" spans="1:12" ht="36" customHeight="1">
      <c r="A4402" s="184">
        <v>4400</v>
      </c>
      <c r="B4402" s="46"/>
      <c r="C4402" s="47"/>
      <c r="D4402" s="48"/>
      <c r="E4402" s="49"/>
      <c r="F4402" s="49"/>
      <c r="G4402" s="41" t="str">
        <f>IF(C4402="","",VLOOKUP(WEEKDAY(C4402),LIST!$A$15:$B$21,2,FALSE))</f>
        <v/>
      </c>
      <c r="H4402" s="42" t="str">
        <f>IF(B4402="","",IF(L4402=LIST!$A$80,LIST!$A$78,IF(L4402=LIST!$A$81,LIST!$A$78,IF(L4402=LIST!$A$82,LIST!$A$78,IF(IFERROR(VLOOKUP(B4402,'PHR (Project Hourly Rate)'!B:G,6,FALSE),LIST!$A$78)=0,LIST!$A$79,L4402)))))</f>
        <v/>
      </c>
      <c r="I4402" s="42" t="str">
        <f>IF(B4402="","",IF(L4402=LIST!$A$75,"",IF(K4402=LIST!$A$76,LIST!$A$76,IF(L4402=LIST!$A$77,"",IF(L4402=LIST!$A$78,"",IF(L4402=LIST!$A$80,"",IF(L4402=LIST!$A$72,"",IF(L4402=LIST!$A$73,"",IF(L4402=LIST!$A$81,"",IF(L4402=LIST!$A$82,"",IF(L4402=LIST!$A$79,"",IF(K4402=LIST!$A$75,LIST!$A$75,ROUND(J4402*L4402,2)))))))))))))</f>
        <v/>
      </c>
      <c r="J4402" s="43">
        <f>IF(D4402="",0,IF(K4402=LIST!$A$75,0,IF(K4402=LIST!$A$76,0,IF(K4402=LIST!$A$77,0,IF(K4402=LIST!$A$78,0,(MIN(D4402,8)-K4402))))))</f>
        <v>0</v>
      </c>
      <c r="K4402" s="185" t="str">
        <f>IF(D4402="","",IF('CLAIM FORM'!$M$7="",0,IF(L4402=LIST!$A$78,0,IF('CLAIM FORM'!$M$7="R&amp;D",0,IF(E4402="",LIST!$A$75,IF(F4402=LIST!$F$30,0,IFERROR(((VLOOKUP(E4402,'TRAINING CODE'!B:D,3,FALSE)*MIN(D4402,8))),LIST!$A$76)))))))</f>
        <v/>
      </c>
      <c r="L4402" s="183" t="str">
        <f>IF(B4402="","",IF('CLAIM FORM'!$M$7="",LIST!$A$77,IFERROR(VLOOKUP(B4402,'PHR (Project Hourly Rate)'!B:G,6,FALSE),LIST!$A$78)))</f>
        <v/>
      </c>
    </row>
    <row r="4403" spans="1:12" ht="36" customHeight="1">
      <c r="A4403" s="184">
        <v>4401</v>
      </c>
      <c r="B4403" s="46"/>
      <c r="C4403" s="47"/>
      <c r="D4403" s="48"/>
      <c r="E4403" s="49"/>
      <c r="F4403" s="49"/>
      <c r="G4403" s="41" t="str">
        <f>IF(C4403="","",VLOOKUP(WEEKDAY(C4403),LIST!$A$15:$B$21,2,FALSE))</f>
        <v/>
      </c>
      <c r="H4403" s="42" t="str">
        <f>IF(B4403="","",IF(L4403=LIST!$A$80,LIST!$A$78,IF(L4403=LIST!$A$81,LIST!$A$78,IF(L4403=LIST!$A$82,LIST!$A$78,IF(IFERROR(VLOOKUP(B4403,'PHR (Project Hourly Rate)'!B:G,6,FALSE),LIST!$A$78)=0,LIST!$A$79,L4403)))))</f>
        <v/>
      </c>
      <c r="I4403" s="42" t="str">
        <f>IF(B4403="","",IF(L4403=LIST!$A$75,"",IF(K4403=LIST!$A$76,LIST!$A$76,IF(L4403=LIST!$A$77,"",IF(L4403=LIST!$A$78,"",IF(L4403=LIST!$A$80,"",IF(L4403=LIST!$A$72,"",IF(L4403=LIST!$A$73,"",IF(L4403=LIST!$A$81,"",IF(L4403=LIST!$A$82,"",IF(L4403=LIST!$A$79,"",IF(K4403=LIST!$A$75,LIST!$A$75,ROUND(J4403*L4403,2)))))))))))))</f>
        <v/>
      </c>
      <c r="J4403" s="43">
        <f>IF(D4403="",0,IF(K4403=LIST!$A$75,0,IF(K4403=LIST!$A$76,0,IF(K4403=LIST!$A$77,0,IF(K4403=LIST!$A$78,0,(MIN(D4403,8)-K4403))))))</f>
        <v>0</v>
      </c>
      <c r="K4403" s="185" t="str">
        <f>IF(D4403="","",IF('CLAIM FORM'!$M$7="",0,IF(L4403=LIST!$A$78,0,IF('CLAIM FORM'!$M$7="R&amp;D",0,IF(E4403="",LIST!$A$75,IF(F4403=LIST!$F$30,0,IFERROR(((VLOOKUP(E4403,'TRAINING CODE'!B:D,3,FALSE)*MIN(D4403,8))),LIST!$A$76)))))))</f>
        <v/>
      </c>
      <c r="L4403" s="183" t="str">
        <f>IF(B4403="","",IF('CLAIM FORM'!$M$7="",LIST!$A$77,IFERROR(VLOOKUP(B4403,'PHR (Project Hourly Rate)'!B:G,6,FALSE),LIST!$A$78)))</f>
        <v/>
      </c>
    </row>
    <row r="4404" spans="1:12" ht="36" customHeight="1">
      <c r="A4404" s="184">
        <v>4402</v>
      </c>
      <c r="B4404" s="46"/>
      <c r="C4404" s="47"/>
      <c r="D4404" s="48"/>
      <c r="E4404" s="49"/>
      <c r="F4404" s="49"/>
      <c r="G4404" s="41" t="str">
        <f>IF(C4404="","",VLOOKUP(WEEKDAY(C4404),LIST!$A$15:$B$21,2,FALSE))</f>
        <v/>
      </c>
      <c r="H4404" s="42" t="str">
        <f>IF(B4404="","",IF(L4404=LIST!$A$80,LIST!$A$78,IF(L4404=LIST!$A$81,LIST!$A$78,IF(L4404=LIST!$A$82,LIST!$A$78,IF(IFERROR(VLOOKUP(B4404,'PHR (Project Hourly Rate)'!B:G,6,FALSE),LIST!$A$78)=0,LIST!$A$79,L4404)))))</f>
        <v/>
      </c>
      <c r="I4404" s="42" t="str">
        <f>IF(B4404="","",IF(L4404=LIST!$A$75,"",IF(K4404=LIST!$A$76,LIST!$A$76,IF(L4404=LIST!$A$77,"",IF(L4404=LIST!$A$78,"",IF(L4404=LIST!$A$80,"",IF(L4404=LIST!$A$72,"",IF(L4404=LIST!$A$73,"",IF(L4404=LIST!$A$81,"",IF(L4404=LIST!$A$82,"",IF(L4404=LIST!$A$79,"",IF(K4404=LIST!$A$75,LIST!$A$75,ROUND(J4404*L4404,2)))))))))))))</f>
        <v/>
      </c>
      <c r="J4404" s="43">
        <f>IF(D4404="",0,IF(K4404=LIST!$A$75,0,IF(K4404=LIST!$A$76,0,IF(K4404=LIST!$A$77,0,IF(K4404=LIST!$A$78,0,(MIN(D4404,8)-K4404))))))</f>
        <v>0</v>
      </c>
      <c r="K4404" s="185" t="str">
        <f>IF(D4404="","",IF('CLAIM FORM'!$M$7="",0,IF(L4404=LIST!$A$78,0,IF('CLAIM FORM'!$M$7="R&amp;D",0,IF(E4404="",LIST!$A$75,IF(F4404=LIST!$F$30,0,IFERROR(((VLOOKUP(E4404,'TRAINING CODE'!B:D,3,FALSE)*MIN(D4404,8))),LIST!$A$76)))))))</f>
        <v/>
      </c>
      <c r="L4404" s="183" t="str">
        <f>IF(B4404="","",IF('CLAIM FORM'!$M$7="",LIST!$A$77,IFERROR(VLOOKUP(B4404,'PHR (Project Hourly Rate)'!B:G,6,FALSE),LIST!$A$78)))</f>
        <v/>
      </c>
    </row>
    <row r="4405" spans="1:12" ht="36" customHeight="1">
      <c r="A4405" s="184">
        <v>4403</v>
      </c>
      <c r="B4405" s="46"/>
      <c r="C4405" s="47"/>
      <c r="D4405" s="48"/>
      <c r="E4405" s="49"/>
      <c r="F4405" s="49"/>
      <c r="G4405" s="41" t="str">
        <f>IF(C4405="","",VLOOKUP(WEEKDAY(C4405),LIST!$A$15:$B$21,2,FALSE))</f>
        <v/>
      </c>
      <c r="H4405" s="42" t="str">
        <f>IF(B4405="","",IF(L4405=LIST!$A$80,LIST!$A$78,IF(L4405=LIST!$A$81,LIST!$A$78,IF(L4405=LIST!$A$82,LIST!$A$78,IF(IFERROR(VLOOKUP(B4405,'PHR (Project Hourly Rate)'!B:G,6,FALSE),LIST!$A$78)=0,LIST!$A$79,L4405)))))</f>
        <v/>
      </c>
      <c r="I4405" s="42" t="str">
        <f>IF(B4405="","",IF(L4405=LIST!$A$75,"",IF(K4405=LIST!$A$76,LIST!$A$76,IF(L4405=LIST!$A$77,"",IF(L4405=LIST!$A$78,"",IF(L4405=LIST!$A$80,"",IF(L4405=LIST!$A$72,"",IF(L4405=LIST!$A$73,"",IF(L4405=LIST!$A$81,"",IF(L4405=LIST!$A$82,"",IF(L4405=LIST!$A$79,"",IF(K4405=LIST!$A$75,LIST!$A$75,ROUND(J4405*L4405,2)))))))))))))</f>
        <v/>
      </c>
      <c r="J4405" s="43">
        <f>IF(D4405="",0,IF(K4405=LIST!$A$75,0,IF(K4405=LIST!$A$76,0,IF(K4405=LIST!$A$77,0,IF(K4405=LIST!$A$78,0,(MIN(D4405,8)-K4405))))))</f>
        <v>0</v>
      </c>
      <c r="K4405" s="185" t="str">
        <f>IF(D4405="","",IF('CLAIM FORM'!$M$7="",0,IF(L4405=LIST!$A$78,0,IF('CLAIM FORM'!$M$7="R&amp;D",0,IF(E4405="",LIST!$A$75,IF(F4405=LIST!$F$30,0,IFERROR(((VLOOKUP(E4405,'TRAINING CODE'!B:D,3,FALSE)*MIN(D4405,8))),LIST!$A$76)))))))</f>
        <v/>
      </c>
      <c r="L4405" s="183" t="str">
        <f>IF(B4405="","",IF('CLAIM FORM'!$M$7="",LIST!$A$77,IFERROR(VLOOKUP(B4405,'PHR (Project Hourly Rate)'!B:G,6,FALSE),LIST!$A$78)))</f>
        <v/>
      </c>
    </row>
    <row r="4406" spans="1:12" ht="36" customHeight="1">
      <c r="A4406" s="184">
        <v>4404</v>
      </c>
      <c r="B4406" s="46"/>
      <c r="C4406" s="47"/>
      <c r="D4406" s="48"/>
      <c r="E4406" s="49"/>
      <c r="F4406" s="49"/>
      <c r="G4406" s="41" t="str">
        <f>IF(C4406="","",VLOOKUP(WEEKDAY(C4406),LIST!$A$15:$B$21,2,FALSE))</f>
        <v/>
      </c>
      <c r="H4406" s="42" t="str">
        <f>IF(B4406="","",IF(L4406=LIST!$A$80,LIST!$A$78,IF(L4406=LIST!$A$81,LIST!$A$78,IF(L4406=LIST!$A$82,LIST!$A$78,IF(IFERROR(VLOOKUP(B4406,'PHR (Project Hourly Rate)'!B:G,6,FALSE),LIST!$A$78)=0,LIST!$A$79,L4406)))))</f>
        <v/>
      </c>
      <c r="I4406" s="42" t="str">
        <f>IF(B4406="","",IF(L4406=LIST!$A$75,"",IF(K4406=LIST!$A$76,LIST!$A$76,IF(L4406=LIST!$A$77,"",IF(L4406=LIST!$A$78,"",IF(L4406=LIST!$A$80,"",IF(L4406=LIST!$A$72,"",IF(L4406=LIST!$A$73,"",IF(L4406=LIST!$A$81,"",IF(L4406=LIST!$A$82,"",IF(L4406=LIST!$A$79,"",IF(K4406=LIST!$A$75,LIST!$A$75,ROUND(J4406*L4406,2)))))))))))))</f>
        <v/>
      </c>
      <c r="J4406" s="43">
        <f>IF(D4406="",0,IF(K4406=LIST!$A$75,0,IF(K4406=LIST!$A$76,0,IF(K4406=LIST!$A$77,0,IF(K4406=LIST!$A$78,0,(MIN(D4406,8)-K4406))))))</f>
        <v>0</v>
      </c>
      <c r="K4406" s="185" t="str">
        <f>IF(D4406="","",IF('CLAIM FORM'!$M$7="",0,IF(L4406=LIST!$A$78,0,IF('CLAIM FORM'!$M$7="R&amp;D",0,IF(E4406="",LIST!$A$75,IF(F4406=LIST!$F$30,0,IFERROR(((VLOOKUP(E4406,'TRAINING CODE'!B:D,3,FALSE)*MIN(D4406,8))),LIST!$A$76)))))))</f>
        <v/>
      </c>
      <c r="L4406" s="183" t="str">
        <f>IF(B4406="","",IF('CLAIM FORM'!$M$7="",LIST!$A$77,IFERROR(VLOOKUP(B4406,'PHR (Project Hourly Rate)'!B:G,6,FALSE),LIST!$A$78)))</f>
        <v/>
      </c>
    </row>
    <row r="4407" spans="1:12" ht="36" customHeight="1">
      <c r="A4407" s="184">
        <v>4405</v>
      </c>
      <c r="B4407" s="46"/>
      <c r="C4407" s="47"/>
      <c r="D4407" s="48"/>
      <c r="E4407" s="49"/>
      <c r="F4407" s="49"/>
      <c r="G4407" s="41" t="str">
        <f>IF(C4407="","",VLOOKUP(WEEKDAY(C4407),LIST!$A$15:$B$21,2,FALSE))</f>
        <v/>
      </c>
      <c r="H4407" s="42" t="str">
        <f>IF(B4407="","",IF(L4407=LIST!$A$80,LIST!$A$78,IF(L4407=LIST!$A$81,LIST!$A$78,IF(L4407=LIST!$A$82,LIST!$A$78,IF(IFERROR(VLOOKUP(B4407,'PHR (Project Hourly Rate)'!B:G,6,FALSE),LIST!$A$78)=0,LIST!$A$79,L4407)))))</f>
        <v/>
      </c>
      <c r="I4407" s="42" t="str">
        <f>IF(B4407="","",IF(L4407=LIST!$A$75,"",IF(K4407=LIST!$A$76,LIST!$A$76,IF(L4407=LIST!$A$77,"",IF(L4407=LIST!$A$78,"",IF(L4407=LIST!$A$80,"",IF(L4407=LIST!$A$72,"",IF(L4407=LIST!$A$73,"",IF(L4407=LIST!$A$81,"",IF(L4407=LIST!$A$82,"",IF(L4407=LIST!$A$79,"",IF(K4407=LIST!$A$75,LIST!$A$75,ROUND(J4407*L4407,2)))))))))))))</f>
        <v/>
      </c>
      <c r="J4407" s="43">
        <f>IF(D4407="",0,IF(K4407=LIST!$A$75,0,IF(K4407=LIST!$A$76,0,IF(K4407=LIST!$A$77,0,IF(K4407=LIST!$A$78,0,(MIN(D4407,8)-K4407))))))</f>
        <v>0</v>
      </c>
      <c r="K4407" s="185" t="str">
        <f>IF(D4407="","",IF('CLAIM FORM'!$M$7="",0,IF(L4407=LIST!$A$78,0,IF('CLAIM FORM'!$M$7="R&amp;D",0,IF(E4407="",LIST!$A$75,IF(F4407=LIST!$F$30,0,IFERROR(((VLOOKUP(E4407,'TRAINING CODE'!B:D,3,FALSE)*MIN(D4407,8))),LIST!$A$76)))))))</f>
        <v/>
      </c>
      <c r="L4407" s="183" t="str">
        <f>IF(B4407="","",IF('CLAIM FORM'!$M$7="",LIST!$A$77,IFERROR(VLOOKUP(B4407,'PHR (Project Hourly Rate)'!B:G,6,FALSE),LIST!$A$78)))</f>
        <v/>
      </c>
    </row>
    <row r="4408" spans="1:12" ht="36" customHeight="1">
      <c r="A4408" s="184">
        <v>4406</v>
      </c>
      <c r="B4408" s="46"/>
      <c r="C4408" s="47"/>
      <c r="D4408" s="48"/>
      <c r="E4408" s="49"/>
      <c r="F4408" s="49"/>
      <c r="G4408" s="41" t="str">
        <f>IF(C4408="","",VLOOKUP(WEEKDAY(C4408),LIST!$A$15:$B$21,2,FALSE))</f>
        <v/>
      </c>
      <c r="H4408" s="42" t="str">
        <f>IF(B4408="","",IF(L4408=LIST!$A$80,LIST!$A$78,IF(L4408=LIST!$A$81,LIST!$A$78,IF(L4408=LIST!$A$82,LIST!$A$78,IF(IFERROR(VLOOKUP(B4408,'PHR (Project Hourly Rate)'!B:G,6,FALSE),LIST!$A$78)=0,LIST!$A$79,L4408)))))</f>
        <v/>
      </c>
      <c r="I4408" s="42" t="str">
        <f>IF(B4408="","",IF(L4408=LIST!$A$75,"",IF(K4408=LIST!$A$76,LIST!$A$76,IF(L4408=LIST!$A$77,"",IF(L4408=LIST!$A$78,"",IF(L4408=LIST!$A$80,"",IF(L4408=LIST!$A$72,"",IF(L4408=LIST!$A$73,"",IF(L4408=LIST!$A$81,"",IF(L4408=LIST!$A$82,"",IF(L4408=LIST!$A$79,"",IF(K4408=LIST!$A$75,LIST!$A$75,ROUND(J4408*L4408,2)))))))))))))</f>
        <v/>
      </c>
      <c r="J4408" s="43">
        <f>IF(D4408="",0,IF(K4408=LIST!$A$75,0,IF(K4408=LIST!$A$76,0,IF(K4408=LIST!$A$77,0,IF(K4408=LIST!$A$78,0,(MIN(D4408,8)-K4408))))))</f>
        <v>0</v>
      </c>
      <c r="K4408" s="185" t="str">
        <f>IF(D4408="","",IF('CLAIM FORM'!$M$7="",0,IF(L4408=LIST!$A$78,0,IF('CLAIM FORM'!$M$7="R&amp;D",0,IF(E4408="",LIST!$A$75,IF(F4408=LIST!$F$30,0,IFERROR(((VLOOKUP(E4408,'TRAINING CODE'!B:D,3,FALSE)*MIN(D4408,8))),LIST!$A$76)))))))</f>
        <v/>
      </c>
      <c r="L4408" s="183" t="str">
        <f>IF(B4408="","",IF('CLAIM FORM'!$M$7="",LIST!$A$77,IFERROR(VLOOKUP(B4408,'PHR (Project Hourly Rate)'!B:G,6,FALSE),LIST!$A$78)))</f>
        <v/>
      </c>
    </row>
    <row r="4409" spans="1:12" ht="36" customHeight="1">
      <c r="A4409" s="184">
        <v>4407</v>
      </c>
      <c r="B4409" s="46"/>
      <c r="C4409" s="47"/>
      <c r="D4409" s="48"/>
      <c r="E4409" s="49"/>
      <c r="F4409" s="49"/>
      <c r="G4409" s="41" t="str">
        <f>IF(C4409="","",VLOOKUP(WEEKDAY(C4409),LIST!$A$15:$B$21,2,FALSE))</f>
        <v/>
      </c>
      <c r="H4409" s="42" t="str">
        <f>IF(B4409="","",IF(L4409=LIST!$A$80,LIST!$A$78,IF(L4409=LIST!$A$81,LIST!$A$78,IF(L4409=LIST!$A$82,LIST!$A$78,IF(IFERROR(VLOOKUP(B4409,'PHR (Project Hourly Rate)'!B:G,6,FALSE),LIST!$A$78)=0,LIST!$A$79,L4409)))))</f>
        <v/>
      </c>
      <c r="I4409" s="42" t="str">
        <f>IF(B4409="","",IF(L4409=LIST!$A$75,"",IF(K4409=LIST!$A$76,LIST!$A$76,IF(L4409=LIST!$A$77,"",IF(L4409=LIST!$A$78,"",IF(L4409=LIST!$A$80,"",IF(L4409=LIST!$A$72,"",IF(L4409=LIST!$A$73,"",IF(L4409=LIST!$A$81,"",IF(L4409=LIST!$A$82,"",IF(L4409=LIST!$A$79,"",IF(K4409=LIST!$A$75,LIST!$A$75,ROUND(J4409*L4409,2)))))))))))))</f>
        <v/>
      </c>
      <c r="J4409" s="43">
        <f>IF(D4409="",0,IF(K4409=LIST!$A$75,0,IF(K4409=LIST!$A$76,0,IF(K4409=LIST!$A$77,0,IF(K4409=LIST!$A$78,0,(MIN(D4409,8)-K4409))))))</f>
        <v>0</v>
      </c>
      <c r="K4409" s="185" t="str">
        <f>IF(D4409="","",IF('CLAIM FORM'!$M$7="",0,IF(L4409=LIST!$A$78,0,IF('CLAIM FORM'!$M$7="R&amp;D",0,IF(E4409="",LIST!$A$75,IF(F4409=LIST!$F$30,0,IFERROR(((VLOOKUP(E4409,'TRAINING CODE'!B:D,3,FALSE)*MIN(D4409,8))),LIST!$A$76)))))))</f>
        <v/>
      </c>
      <c r="L4409" s="183" t="str">
        <f>IF(B4409="","",IF('CLAIM FORM'!$M$7="",LIST!$A$77,IFERROR(VLOOKUP(B4409,'PHR (Project Hourly Rate)'!B:G,6,FALSE),LIST!$A$78)))</f>
        <v/>
      </c>
    </row>
    <row r="4410" spans="1:12" ht="36" customHeight="1">
      <c r="A4410" s="184">
        <v>4408</v>
      </c>
      <c r="B4410" s="46"/>
      <c r="C4410" s="47"/>
      <c r="D4410" s="48"/>
      <c r="E4410" s="49"/>
      <c r="F4410" s="49"/>
      <c r="G4410" s="41" t="str">
        <f>IF(C4410="","",VLOOKUP(WEEKDAY(C4410),LIST!$A$15:$B$21,2,FALSE))</f>
        <v/>
      </c>
      <c r="H4410" s="42" t="str">
        <f>IF(B4410="","",IF(L4410=LIST!$A$80,LIST!$A$78,IF(L4410=LIST!$A$81,LIST!$A$78,IF(L4410=LIST!$A$82,LIST!$A$78,IF(IFERROR(VLOOKUP(B4410,'PHR (Project Hourly Rate)'!B:G,6,FALSE),LIST!$A$78)=0,LIST!$A$79,L4410)))))</f>
        <v/>
      </c>
      <c r="I4410" s="42" t="str">
        <f>IF(B4410="","",IF(L4410=LIST!$A$75,"",IF(K4410=LIST!$A$76,LIST!$A$76,IF(L4410=LIST!$A$77,"",IF(L4410=LIST!$A$78,"",IF(L4410=LIST!$A$80,"",IF(L4410=LIST!$A$72,"",IF(L4410=LIST!$A$73,"",IF(L4410=LIST!$A$81,"",IF(L4410=LIST!$A$82,"",IF(L4410=LIST!$A$79,"",IF(K4410=LIST!$A$75,LIST!$A$75,ROUND(J4410*L4410,2)))))))))))))</f>
        <v/>
      </c>
      <c r="J4410" s="43">
        <f>IF(D4410="",0,IF(K4410=LIST!$A$75,0,IF(K4410=LIST!$A$76,0,IF(K4410=LIST!$A$77,0,IF(K4410=LIST!$A$78,0,(MIN(D4410,8)-K4410))))))</f>
        <v>0</v>
      </c>
      <c r="K4410" s="185" t="str">
        <f>IF(D4410="","",IF('CLAIM FORM'!$M$7="",0,IF(L4410=LIST!$A$78,0,IF('CLAIM FORM'!$M$7="R&amp;D",0,IF(E4410="",LIST!$A$75,IF(F4410=LIST!$F$30,0,IFERROR(((VLOOKUP(E4410,'TRAINING CODE'!B:D,3,FALSE)*MIN(D4410,8))),LIST!$A$76)))))))</f>
        <v/>
      </c>
      <c r="L4410" s="183" t="str">
        <f>IF(B4410="","",IF('CLAIM FORM'!$M$7="",LIST!$A$77,IFERROR(VLOOKUP(B4410,'PHR (Project Hourly Rate)'!B:G,6,FALSE),LIST!$A$78)))</f>
        <v/>
      </c>
    </row>
    <row r="4411" spans="1:12" ht="36" customHeight="1">
      <c r="A4411" s="184">
        <v>4409</v>
      </c>
      <c r="B4411" s="46"/>
      <c r="C4411" s="47"/>
      <c r="D4411" s="48"/>
      <c r="E4411" s="49"/>
      <c r="F4411" s="49"/>
      <c r="G4411" s="41" t="str">
        <f>IF(C4411="","",VLOOKUP(WEEKDAY(C4411),LIST!$A$15:$B$21,2,FALSE))</f>
        <v/>
      </c>
      <c r="H4411" s="42" t="str">
        <f>IF(B4411="","",IF(L4411=LIST!$A$80,LIST!$A$78,IF(L4411=LIST!$A$81,LIST!$A$78,IF(L4411=LIST!$A$82,LIST!$A$78,IF(IFERROR(VLOOKUP(B4411,'PHR (Project Hourly Rate)'!B:G,6,FALSE),LIST!$A$78)=0,LIST!$A$79,L4411)))))</f>
        <v/>
      </c>
      <c r="I4411" s="42" t="str">
        <f>IF(B4411="","",IF(L4411=LIST!$A$75,"",IF(K4411=LIST!$A$76,LIST!$A$76,IF(L4411=LIST!$A$77,"",IF(L4411=LIST!$A$78,"",IF(L4411=LIST!$A$80,"",IF(L4411=LIST!$A$72,"",IF(L4411=LIST!$A$73,"",IF(L4411=LIST!$A$81,"",IF(L4411=LIST!$A$82,"",IF(L4411=LIST!$A$79,"",IF(K4411=LIST!$A$75,LIST!$A$75,ROUND(J4411*L4411,2)))))))))))))</f>
        <v/>
      </c>
      <c r="J4411" s="43">
        <f>IF(D4411="",0,IF(K4411=LIST!$A$75,0,IF(K4411=LIST!$A$76,0,IF(K4411=LIST!$A$77,0,IF(K4411=LIST!$A$78,0,(MIN(D4411,8)-K4411))))))</f>
        <v>0</v>
      </c>
      <c r="K4411" s="185" t="str">
        <f>IF(D4411="","",IF('CLAIM FORM'!$M$7="",0,IF(L4411=LIST!$A$78,0,IF('CLAIM FORM'!$M$7="R&amp;D",0,IF(E4411="",LIST!$A$75,IF(F4411=LIST!$F$30,0,IFERROR(((VLOOKUP(E4411,'TRAINING CODE'!B:D,3,FALSE)*MIN(D4411,8))),LIST!$A$76)))))))</f>
        <v/>
      </c>
      <c r="L4411" s="183" t="str">
        <f>IF(B4411="","",IF('CLAIM FORM'!$M$7="",LIST!$A$77,IFERROR(VLOOKUP(B4411,'PHR (Project Hourly Rate)'!B:G,6,FALSE),LIST!$A$78)))</f>
        <v/>
      </c>
    </row>
    <row r="4412" spans="1:12" ht="36" customHeight="1">
      <c r="A4412" s="184">
        <v>4410</v>
      </c>
      <c r="B4412" s="46"/>
      <c r="C4412" s="47"/>
      <c r="D4412" s="48"/>
      <c r="E4412" s="49"/>
      <c r="F4412" s="49"/>
      <c r="G4412" s="41" t="str">
        <f>IF(C4412="","",VLOOKUP(WEEKDAY(C4412),LIST!$A$15:$B$21,2,FALSE))</f>
        <v/>
      </c>
      <c r="H4412" s="42" t="str">
        <f>IF(B4412="","",IF(L4412=LIST!$A$80,LIST!$A$78,IF(L4412=LIST!$A$81,LIST!$A$78,IF(L4412=LIST!$A$82,LIST!$A$78,IF(IFERROR(VLOOKUP(B4412,'PHR (Project Hourly Rate)'!B:G,6,FALSE),LIST!$A$78)=0,LIST!$A$79,L4412)))))</f>
        <v/>
      </c>
      <c r="I4412" s="42" t="str">
        <f>IF(B4412="","",IF(L4412=LIST!$A$75,"",IF(K4412=LIST!$A$76,LIST!$A$76,IF(L4412=LIST!$A$77,"",IF(L4412=LIST!$A$78,"",IF(L4412=LIST!$A$80,"",IF(L4412=LIST!$A$72,"",IF(L4412=LIST!$A$73,"",IF(L4412=LIST!$A$81,"",IF(L4412=LIST!$A$82,"",IF(L4412=LIST!$A$79,"",IF(K4412=LIST!$A$75,LIST!$A$75,ROUND(J4412*L4412,2)))))))))))))</f>
        <v/>
      </c>
      <c r="J4412" s="43">
        <f>IF(D4412="",0,IF(K4412=LIST!$A$75,0,IF(K4412=LIST!$A$76,0,IF(K4412=LIST!$A$77,0,IF(K4412=LIST!$A$78,0,(MIN(D4412,8)-K4412))))))</f>
        <v>0</v>
      </c>
      <c r="K4412" s="185" t="str">
        <f>IF(D4412="","",IF('CLAIM FORM'!$M$7="",0,IF(L4412=LIST!$A$78,0,IF('CLAIM FORM'!$M$7="R&amp;D",0,IF(E4412="",LIST!$A$75,IF(F4412=LIST!$F$30,0,IFERROR(((VLOOKUP(E4412,'TRAINING CODE'!B:D,3,FALSE)*MIN(D4412,8))),LIST!$A$76)))))))</f>
        <v/>
      </c>
      <c r="L4412" s="183" t="str">
        <f>IF(B4412="","",IF('CLAIM FORM'!$M$7="",LIST!$A$77,IFERROR(VLOOKUP(B4412,'PHR (Project Hourly Rate)'!B:G,6,FALSE),LIST!$A$78)))</f>
        <v/>
      </c>
    </row>
    <row r="4413" spans="1:12" ht="36" customHeight="1">
      <c r="A4413" s="184">
        <v>4411</v>
      </c>
      <c r="B4413" s="46"/>
      <c r="C4413" s="47"/>
      <c r="D4413" s="48"/>
      <c r="E4413" s="49"/>
      <c r="F4413" s="49"/>
      <c r="G4413" s="41" t="str">
        <f>IF(C4413="","",VLOOKUP(WEEKDAY(C4413),LIST!$A$15:$B$21,2,FALSE))</f>
        <v/>
      </c>
      <c r="H4413" s="42" t="str">
        <f>IF(B4413="","",IF(L4413=LIST!$A$80,LIST!$A$78,IF(L4413=LIST!$A$81,LIST!$A$78,IF(L4413=LIST!$A$82,LIST!$A$78,IF(IFERROR(VLOOKUP(B4413,'PHR (Project Hourly Rate)'!B:G,6,FALSE),LIST!$A$78)=0,LIST!$A$79,L4413)))))</f>
        <v/>
      </c>
      <c r="I4413" s="42" t="str">
        <f>IF(B4413="","",IF(L4413=LIST!$A$75,"",IF(K4413=LIST!$A$76,LIST!$A$76,IF(L4413=LIST!$A$77,"",IF(L4413=LIST!$A$78,"",IF(L4413=LIST!$A$80,"",IF(L4413=LIST!$A$72,"",IF(L4413=LIST!$A$73,"",IF(L4413=LIST!$A$81,"",IF(L4413=LIST!$A$82,"",IF(L4413=LIST!$A$79,"",IF(K4413=LIST!$A$75,LIST!$A$75,ROUND(J4413*L4413,2)))))))))))))</f>
        <v/>
      </c>
      <c r="J4413" s="43">
        <f>IF(D4413="",0,IF(K4413=LIST!$A$75,0,IF(K4413=LIST!$A$76,0,IF(K4413=LIST!$A$77,0,IF(K4413=LIST!$A$78,0,(MIN(D4413,8)-K4413))))))</f>
        <v>0</v>
      </c>
      <c r="K4413" s="185" t="str">
        <f>IF(D4413="","",IF('CLAIM FORM'!$M$7="",0,IF(L4413=LIST!$A$78,0,IF('CLAIM FORM'!$M$7="R&amp;D",0,IF(E4413="",LIST!$A$75,IF(F4413=LIST!$F$30,0,IFERROR(((VLOOKUP(E4413,'TRAINING CODE'!B:D,3,FALSE)*MIN(D4413,8))),LIST!$A$76)))))))</f>
        <v/>
      </c>
      <c r="L4413" s="183" t="str">
        <f>IF(B4413="","",IF('CLAIM FORM'!$M$7="",LIST!$A$77,IFERROR(VLOOKUP(B4413,'PHR (Project Hourly Rate)'!B:G,6,FALSE),LIST!$A$78)))</f>
        <v/>
      </c>
    </row>
    <row r="4414" spans="1:12" ht="36" customHeight="1">
      <c r="A4414" s="184">
        <v>4412</v>
      </c>
      <c r="B4414" s="46"/>
      <c r="C4414" s="47"/>
      <c r="D4414" s="48"/>
      <c r="E4414" s="49"/>
      <c r="F4414" s="49"/>
      <c r="G4414" s="41" t="str">
        <f>IF(C4414="","",VLOOKUP(WEEKDAY(C4414),LIST!$A$15:$B$21,2,FALSE))</f>
        <v/>
      </c>
      <c r="H4414" s="42" t="str">
        <f>IF(B4414="","",IF(L4414=LIST!$A$80,LIST!$A$78,IF(L4414=LIST!$A$81,LIST!$A$78,IF(L4414=LIST!$A$82,LIST!$A$78,IF(IFERROR(VLOOKUP(B4414,'PHR (Project Hourly Rate)'!B:G,6,FALSE),LIST!$A$78)=0,LIST!$A$79,L4414)))))</f>
        <v/>
      </c>
      <c r="I4414" s="42" t="str">
        <f>IF(B4414="","",IF(L4414=LIST!$A$75,"",IF(K4414=LIST!$A$76,LIST!$A$76,IF(L4414=LIST!$A$77,"",IF(L4414=LIST!$A$78,"",IF(L4414=LIST!$A$80,"",IF(L4414=LIST!$A$72,"",IF(L4414=LIST!$A$73,"",IF(L4414=LIST!$A$81,"",IF(L4414=LIST!$A$82,"",IF(L4414=LIST!$A$79,"",IF(K4414=LIST!$A$75,LIST!$A$75,ROUND(J4414*L4414,2)))))))))))))</f>
        <v/>
      </c>
      <c r="J4414" s="43">
        <f>IF(D4414="",0,IF(K4414=LIST!$A$75,0,IF(K4414=LIST!$A$76,0,IF(K4414=LIST!$A$77,0,IF(K4414=LIST!$A$78,0,(MIN(D4414,8)-K4414))))))</f>
        <v>0</v>
      </c>
      <c r="K4414" s="185" t="str">
        <f>IF(D4414="","",IF('CLAIM FORM'!$M$7="",0,IF(L4414=LIST!$A$78,0,IF('CLAIM FORM'!$M$7="R&amp;D",0,IF(E4414="",LIST!$A$75,IF(F4414=LIST!$F$30,0,IFERROR(((VLOOKUP(E4414,'TRAINING CODE'!B:D,3,FALSE)*MIN(D4414,8))),LIST!$A$76)))))))</f>
        <v/>
      </c>
      <c r="L4414" s="183" t="str">
        <f>IF(B4414="","",IF('CLAIM FORM'!$M$7="",LIST!$A$77,IFERROR(VLOOKUP(B4414,'PHR (Project Hourly Rate)'!B:G,6,FALSE),LIST!$A$78)))</f>
        <v/>
      </c>
    </row>
    <row r="4415" spans="1:12" ht="36" customHeight="1">
      <c r="A4415" s="184">
        <v>4413</v>
      </c>
      <c r="B4415" s="46"/>
      <c r="C4415" s="47"/>
      <c r="D4415" s="48"/>
      <c r="E4415" s="49"/>
      <c r="F4415" s="49"/>
      <c r="G4415" s="41" t="str">
        <f>IF(C4415="","",VLOOKUP(WEEKDAY(C4415),LIST!$A$15:$B$21,2,FALSE))</f>
        <v/>
      </c>
      <c r="H4415" s="42" t="str">
        <f>IF(B4415="","",IF(L4415=LIST!$A$80,LIST!$A$78,IF(L4415=LIST!$A$81,LIST!$A$78,IF(L4415=LIST!$A$82,LIST!$A$78,IF(IFERROR(VLOOKUP(B4415,'PHR (Project Hourly Rate)'!B:G,6,FALSE),LIST!$A$78)=0,LIST!$A$79,L4415)))))</f>
        <v/>
      </c>
      <c r="I4415" s="42" t="str">
        <f>IF(B4415="","",IF(L4415=LIST!$A$75,"",IF(K4415=LIST!$A$76,LIST!$A$76,IF(L4415=LIST!$A$77,"",IF(L4415=LIST!$A$78,"",IF(L4415=LIST!$A$80,"",IF(L4415=LIST!$A$72,"",IF(L4415=LIST!$A$73,"",IF(L4415=LIST!$A$81,"",IF(L4415=LIST!$A$82,"",IF(L4415=LIST!$A$79,"",IF(K4415=LIST!$A$75,LIST!$A$75,ROUND(J4415*L4415,2)))))))))))))</f>
        <v/>
      </c>
      <c r="J4415" s="43">
        <f>IF(D4415="",0,IF(K4415=LIST!$A$75,0,IF(K4415=LIST!$A$76,0,IF(K4415=LIST!$A$77,0,IF(K4415=LIST!$A$78,0,(MIN(D4415,8)-K4415))))))</f>
        <v>0</v>
      </c>
      <c r="K4415" s="185" t="str">
        <f>IF(D4415="","",IF('CLAIM FORM'!$M$7="",0,IF(L4415=LIST!$A$78,0,IF('CLAIM FORM'!$M$7="R&amp;D",0,IF(E4415="",LIST!$A$75,IF(F4415=LIST!$F$30,0,IFERROR(((VLOOKUP(E4415,'TRAINING CODE'!B:D,3,FALSE)*MIN(D4415,8))),LIST!$A$76)))))))</f>
        <v/>
      </c>
      <c r="L4415" s="183" t="str">
        <f>IF(B4415="","",IF('CLAIM FORM'!$M$7="",LIST!$A$77,IFERROR(VLOOKUP(B4415,'PHR (Project Hourly Rate)'!B:G,6,FALSE),LIST!$A$78)))</f>
        <v/>
      </c>
    </row>
    <row r="4416" spans="1:12" ht="36" customHeight="1">
      <c r="A4416" s="184">
        <v>4414</v>
      </c>
      <c r="B4416" s="46"/>
      <c r="C4416" s="47"/>
      <c r="D4416" s="48"/>
      <c r="E4416" s="49"/>
      <c r="F4416" s="49"/>
      <c r="G4416" s="41" t="str">
        <f>IF(C4416="","",VLOOKUP(WEEKDAY(C4416),LIST!$A$15:$B$21,2,FALSE))</f>
        <v/>
      </c>
      <c r="H4416" s="42" t="str">
        <f>IF(B4416="","",IF(L4416=LIST!$A$80,LIST!$A$78,IF(L4416=LIST!$A$81,LIST!$A$78,IF(L4416=LIST!$A$82,LIST!$A$78,IF(IFERROR(VLOOKUP(B4416,'PHR (Project Hourly Rate)'!B:G,6,FALSE),LIST!$A$78)=0,LIST!$A$79,L4416)))))</f>
        <v/>
      </c>
      <c r="I4416" s="42" t="str">
        <f>IF(B4416="","",IF(L4416=LIST!$A$75,"",IF(K4416=LIST!$A$76,LIST!$A$76,IF(L4416=LIST!$A$77,"",IF(L4416=LIST!$A$78,"",IF(L4416=LIST!$A$80,"",IF(L4416=LIST!$A$72,"",IF(L4416=LIST!$A$73,"",IF(L4416=LIST!$A$81,"",IF(L4416=LIST!$A$82,"",IF(L4416=LIST!$A$79,"",IF(K4416=LIST!$A$75,LIST!$A$75,ROUND(J4416*L4416,2)))))))))))))</f>
        <v/>
      </c>
      <c r="J4416" s="43">
        <f>IF(D4416="",0,IF(K4416=LIST!$A$75,0,IF(K4416=LIST!$A$76,0,IF(K4416=LIST!$A$77,0,IF(K4416=LIST!$A$78,0,(MIN(D4416,8)-K4416))))))</f>
        <v>0</v>
      </c>
      <c r="K4416" s="185" t="str">
        <f>IF(D4416="","",IF('CLAIM FORM'!$M$7="",0,IF(L4416=LIST!$A$78,0,IF('CLAIM FORM'!$M$7="R&amp;D",0,IF(E4416="",LIST!$A$75,IF(F4416=LIST!$F$30,0,IFERROR(((VLOOKUP(E4416,'TRAINING CODE'!B:D,3,FALSE)*MIN(D4416,8))),LIST!$A$76)))))))</f>
        <v/>
      </c>
      <c r="L4416" s="183" t="str">
        <f>IF(B4416="","",IF('CLAIM FORM'!$M$7="",LIST!$A$77,IFERROR(VLOOKUP(B4416,'PHR (Project Hourly Rate)'!B:G,6,FALSE),LIST!$A$78)))</f>
        <v/>
      </c>
    </row>
    <row r="4417" spans="1:12" ht="36" customHeight="1">
      <c r="A4417" s="184">
        <v>4415</v>
      </c>
      <c r="B4417" s="46"/>
      <c r="C4417" s="47"/>
      <c r="D4417" s="48"/>
      <c r="E4417" s="49"/>
      <c r="F4417" s="49"/>
      <c r="G4417" s="41" t="str">
        <f>IF(C4417="","",VLOOKUP(WEEKDAY(C4417),LIST!$A$15:$B$21,2,FALSE))</f>
        <v/>
      </c>
      <c r="H4417" s="42" t="str">
        <f>IF(B4417="","",IF(L4417=LIST!$A$80,LIST!$A$78,IF(L4417=LIST!$A$81,LIST!$A$78,IF(L4417=LIST!$A$82,LIST!$A$78,IF(IFERROR(VLOOKUP(B4417,'PHR (Project Hourly Rate)'!B:G,6,FALSE),LIST!$A$78)=0,LIST!$A$79,L4417)))))</f>
        <v/>
      </c>
      <c r="I4417" s="42" t="str">
        <f>IF(B4417="","",IF(L4417=LIST!$A$75,"",IF(K4417=LIST!$A$76,LIST!$A$76,IF(L4417=LIST!$A$77,"",IF(L4417=LIST!$A$78,"",IF(L4417=LIST!$A$80,"",IF(L4417=LIST!$A$72,"",IF(L4417=LIST!$A$73,"",IF(L4417=LIST!$A$81,"",IF(L4417=LIST!$A$82,"",IF(L4417=LIST!$A$79,"",IF(K4417=LIST!$A$75,LIST!$A$75,ROUND(J4417*L4417,2)))))))))))))</f>
        <v/>
      </c>
      <c r="J4417" s="43">
        <f>IF(D4417="",0,IF(K4417=LIST!$A$75,0,IF(K4417=LIST!$A$76,0,IF(K4417=LIST!$A$77,0,IF(K4417=LIST!$A$78,0,(MIN(D4417,8)-K4417))))))</f>
        <v>0</v>
      </c>
      <c r="K4417" s="185" t="str">
        <f>IF(D4417="","",IF('CLAIM FORM'!$M$7="",0,IF(L4417=LIST!$A$78,0,IF('CLAIM FORM'!$M$7="R&amp;D",0,IF(E4417="",LIST!$A$75,IF(F4417=LIST!$F$30,0,IFERROR(((VLOOKUP(E4417,'TRAINING CODE'!B:D,3,FALSE)*MIN(D4417,8))),LIST!$A$76)))))))</f>
        <v/>
      </c>
      <c r="L4417" s="183" t="str">
        <f>IF(B4417="","",IF('CLAIM FORM'!$M$7="",LIST!$A$77,IFERROR(VLOOKUP(B4417,'PHR (Project Hourly Rate)'!B:G,6,FALSE),LIST!$A$78)))</f>
        <v/>
      </c>
    </row>
    <row r="4418" spans="1:12" ht="36" customHeight="1">
      <c r="A4418" s="184">
        <v>4416</v>
      </c>
      <c r="B4418" s="46"/>
      <c r="C4418" s="47"/>
      <c r="D4418" s="48"/>
      <c r="E4418" s="49"/>
      <c r="F4418" s="49"/>
      <c r="G4418" s="41" t="str">
        <f>IF(C4418="","",VLOOKUP(WEEKDAY(C4418),LIST!$A$15:$B$21,2,FALSE))</f>
        <v/>
      </c>
      <c r="H4418" s="42" t="str">
        <f>IF(B4418="","",IF(L4418=LIST!$A$80,LIST!$A$78,IF(L4418=LIST!$A$81,LIST!$A$78,IF(L4418=LIST!$A$82,LIST!$A$78,IF(IFERROR(VLOOKUP(B4418,'PHR (Project Hourly Rate)'!B:G,6,FALSE),LIST!$A$78)=0,LIST!$A$79,L4418)))))</f>
        <v/>
      </c>
      <c r="I4418" s="42" t="str">
        <f>IF(B4418="","",IF(L4418=LIST!$A$75,"",IF(K4418=LIST!$A$76,LIST!$A$76,IF(L4418=LIST!$A$77,"",IF(L4418=LIST!$A$78,"",IF(L4418=LIST!$A$80,"",IF(L4418=LIST!$A$72,"",IF(L4418=LIST!$A$73,"",IF(L4418=LIST!$A$81,"",IF(L4418=LIST!$A$82,"",IF(L4418=LIST!$A$79,"",IF(K4418=LIST!$A$75,LIST!$A$75,ROUND(J4418*L4418,2)))))))))))))</f>
        <v/>
      </c>
      <c r="J4418" s="43">
        <f>IF(D4418="",0,IF(K4418=LIST!$A$75,0,IF(K4418=LIST!$A$76,0,IF(K4418=LIST!$A$77,0,IF(K4418=LIST!$A$78,0,(MIN(D4418,8)-K4418))))))</f>
        <v>0</v>
      </c>
      <c r="K4418" s="185" t="str">
        <f>IF(D4418="","",IF('CLAIM FORM'!$M$7="",0,IF(L4418=LIST!$A$78,0,IF('CLAIM FORM'!$M$7="R&amp;D",0,IF(E4418="",LIST!$A$75,IF(F4418=LIST!$F$30,0,IFERROR(((VLOOKUP(E4418,'TRAINING CODE'!B:D,3,FALSE)*MIN(D4418,8))),LIST!$A$76)))))))</f>
        <v/>
      </c>
      <c r="L4418" s="183" t="str">
        <f>IF(B4418="","",IF('CLAIM FORM'!$M$7="",LIST!$A$77,IFERROR(VLOOKUP(B4418,'PHR (Project Hourly Rate)'!B:G,6,FALSE),LIST!$A$78)))</f>
        <v/>
      </c>
    </row>
    <row r="4419" spans="1:12" ht="36" customHeight="1">
      <c r="A4419" s="184">
        <v>4417</v>
      </c>
      <c r="B4419" s="46"/>
      <c r="C4419" s="47"/>
      <c r="D4419" s="48"/>
      <c r="E4419" s="49"/>
      <c r="F4419" s="49"/>
      <c r="G4419" s="41" t="str">
        <f>IF(C4419="","",VLOOKUP(WEEKDAY(C4419),LIST!$A$15:$B$21,2,FALSE))</f>
        <v/>
      </c>
      <c r="H4419" s="42" t="str">
        <f>IF(B4419="","",IF(L4419=LIST!$A$80,LIST!$A$78,IF(L4419=LIST!$A$81,LIST!$A$78,IF(L4419=LIST!$A$82,LIST!$A$78,IF(IFERROR(VLOOKUP(B4419,'PHR (Project Hourly Rate)'!B:G,6,FALSE),LIST!$A$78)=0,LIST!$A$79,L4419)))))</f>
        <v/>
      </c>
      <c r="I4419" s="42" t="str">
        <f>IF(B4419="","",IF(L4419=LIST!$A$75,"",IF(K4419=LIST!$A$76,LIST!$A$76,IF(L4419=LIST!$A$77,"",IF(L4419=LIST!$A$78,"",IF(L4419=LIST!$A$80,"",IF(L4419=LIST!$A$72,"",IF(L4419=LIST!$A$73,"",IF(L4419=LIST!$A$81,"",IF(L4419=LIST!$A$82,"",IF(L4419=LIST!$A$79,"",IF(K4419=LIST!$A$75,LIST!$A$75,ROUND(J4419*L4419,2)))))))))))))</f>
        <v/>
      </c>
      <c r="J4419" s="43">
        <f>IF(D4419="",0,IF(K4419=LIST!$A$75,0,IF(K4419=LIST!$A$76,0,IF(K4419=LIST!$A$77,0,IF(K4419=LIST!$A$78,0,(MIN(D4419,8)-K4419))))))</f>
        <v>0</v>
      </c>
      <c r="K4419" s="185" t="str">
        <f>IF(D4419="","",IF('CLAIM FORM'!$M$7="",0,IF(L4419=LIST!$A$78,0,IF('CLAIM FORM'!$M$7="R&amp;D",0,IF(E4419="",LIST!$A$75,IF(F4419=LIST!$F$30,0,IFERROR(((VLOOKUP(E4419,'TRAINING CODE'!B:D,3,FALSE)*MIN(D4419,8))),LIST!$A$76)))))))</f>
        <v/>
      </c>
      <c r="L4419" s="183" t="str">
        <f>IF(B4419="","",IF('CLAIM FORM'!$M$7="",LIST!$A$77,IFERROR(VLOOKUP(B4419,'PHR (Project Hourly Rate)'!B:G,6,FALSE),LIST!$A$78)))</f>
        <v/>
      </c>
    </row>
    <row r="4420" spans="1:12" ht="36" customHeight="1">
      <c r="A4420" s="184">
        <v>4418</v>
      </c>
      <c r="B4420" s="46"/>
      <c r="C4420" s="47"/>
      <c r="D4420" s="48"/>
      <c r="E4420" s="49"/>
      <c r="F4420" s="49"/>
      <c r="G4420" s="41" t="str">
        <f>IF(C4420="","",VLOOKUP(WEEKDAY(C4420),LIST!$A$15:$B$21,2,FALSE))</f>
        <v/>
      </c>
      <c r="H4420" s="42" t="str">
        <f>IF(B4420="","",IF(L4420=LIST!$A$80,LIST!$A$78,IF(L4420=LIST!$A$81,LIST!$A$78,IF(L4420=LIST!$A$82,LIST!$A$78,IF(IFERROR(VLOOKUP(B4420,'PHR (Project Hourly Rate)'!B:G,6,FALSE),LIST!$A$78)=0,LIST!$A$79,L4420)))))</f>
        <v/>
      </c>
      <c r="I4420" s="42" t="str">
        <f>IF(B4420="","",IF(L4420=LIST!$A$75,"",IF(K4420=LIST!$A$76,LIST!$A$76,IF(L4420=LIST!$A$77,"",IF(L4420=LIST!$A$78,"",IF(L4420=LIST!$A$80,"",IF(L4420=LIST!$A$72,"",IF(L4420=LIST!$A$73,"",IF(L4420=LIST!$A$81,"",IF(L4420=LIST!$A$82,"",IF(L4420=LIST!$A$79,"",IF(K4420=LIST!$A$75,LIST!$A$75,ROUND(J4420*L4420,2)))))))))))))</f>
        <v/>
      </c>
      <c r="J4420" s="43">
        <f>IF(D4420="",0,IF(K4420=LIST!$A$75,0,IF(K4420=LIST!$A$76,0,IF(K4420=LIST!$A$77,0,IF(K4420=LIST!$A$78,0,(MIN(D4420,8)-K4420))))))</f>
        <v>0</v>
      </c>
      <c r="K4420" s="185" t="str">
        <f>IF(D4420="","",IF('CLAIM FORM'!$M$7="",0,IF(L4420=LIST!$A$78,0,IF('CLAIM FORM'!$M$7="R&amp;D",0,IF(E4420="",LIST!$A$75,IF(F4420=LIST!$F$30,0,IFERROR(((VLOOKUP(E4420,'TRAINING CODE'!B:D,3,FALSE)*MIN(D4420,8))),LIST!$A$76)))))))</f>
        <v/>
      </c>
      <c r="L4420" s="183" t="str">
        <f>IF(B4420="","",IF('CLAIM FORM'!$M$7="",LIST!$A$77,IFERROR(VLOOKUP(B4420,'PHR (Project Hourly Rate)'!B:G,6,FALSE),LIST!$A$78)))</f>
        <v/>
      </c>
    </row>
    <row r="4421" spans="1:12" ht="36" customHeight="1">
      <c r="A4421" s="184">
        <v>4419</v>
      </c>
      <c r="B4421" s="46"/>
      <c r="C4421" s="47"/>
      <c r="D4421" s="48"/>
      <c r="E4421" s="49"/>
      <c r="F4421" s="49"/>
      <c r="G4421" s="41" t="str">
        <f>IF(C4421="","",VLOOKUP(WEEKDAY(C4421),LIST!$A$15:$B$21,2,FALSE))</f>
        <v/>
      </c>
      <c r="H4421" s="42" t="str">
        <f>IF(B4421="","",IF(L4421=LIST!$A$80,LIST!$A$78,IF(L4421=LIST!$A$81,LIST!$A$78,IF(L4421=LIST!$A$82,LIST!$A$78,IF(IFERROR(VLOOKUP(B4421,'PHR (Project Hourly Rate)'!B:G,6,FALSE),LIST!$A$78)=0,LIST!$A$79,L4421)))))</f>
        <v/>
      </c>
      <c r="I4421" s="42" t="str">
        <f>IF(B4421="","",IF(L4421=LIST!$A$75,"",IF(K4421=LIST!$A$76,LIST!$A$76,IF(L4421=LIST!$A$77,"",IF(L4421=LIST!$A$78,"",IF(L4421=LIST!$A$80,"",IF(L4421=LIST!$A$72,"",IF(L4421=LIST!$A$73,"",IF(L4421=LIST!$A$81,"",IF(L4421=LIST!$A$82,"",IF(L4421=LIST!$A$79,"",IF(K4421=LIST!$A$75,LIST!$A$75,ROUND(J4421*L4421,2)))))))))))))</f>
        <v/>
      </c>
      <c r="J4421" s="43">
        <f>IF(D4421="",0,IF(K4421=LIST!$A$75,0,IF(K4421=LIST!$A$76,0,IF(K4421=LIST!$A$77,0,IF(K4421=LIST!$A$78,0,(MIN(D4421,8)-K4421))))))</f>
        <v>0</v>
      </c>
      <c r="K4421" s="185" t="str">
        <f>IF(D4421="","",IF('CLAIM FORM'!$M$7="",0,IF(L4421=LIST!$A$78,0,IF('CLAIM FORM'!$M$7="R&amp;D",0,IF(E4421="",LIST!$A$75,IF(F4421=LIST!$F$30,0,IFERROR(((VLOOKUP(E4421,'TRAINING CODE'!B:D,3,FALSE)*MIN(D4421,8))),LIST!$A$76)))))))</f>
        <v/>
      </c>
      <c r="L4421" s="183" t="str">
        <f>IF(B4421="","",IF('CLAIM FORM'!$M$7="",LIST!$A$77,IFERROR(VLOOKUP(B4421,'PHR (Project Hourly Rate)'!B:G,6,FALSE),LIST!$A$78)))</f>
        <v/>
      </c>
    </row>
    <row r="4422" spans="1:12" ht="36" customHeight="1">
      <c r="A4422" s="184">
        <v>4420</v>
      </c>
      <c r="B4422" s="46"/>
      <c r="C4422" s="47"/>
      <c r="D4422" s="48"/>
      <c r="E4422" s="49"/>
      <c r="F4422" s="49"/>
      <c r="G4422" s="41" t="str">
        <f>IF(C4422="","",VLOOKUP(WEEKDAY(C4422),LIST!$A$15:$B$21,2,FALSE))</f>
        <v/>
      </c>
      <c r="H4422" s="42" t="str">
        <f>IF(B4422="","",IF(L4422=LIST!$A$80,LIST!$A$78,IF(L4422=LIST!$A$81,LIST!$A$78,IF(L4422=LIST!$A$82,LIST!$A$78,IF(IFERROR(VLOOKUP(B4422,'PHR (Project Hourly Rate)'!B:G,6,FALSE),LIST!$A$78)=0,LIST!$A$79,L4422)))))</f>
        <v/>
      </c>
      <c r="I4422" s="42" t="str">
        <f>IF(B4422="","",IF(L4422=LIST!$A$75,"",IF(K4422=LIST!$A$76,LIST!$A$76,IF(L4422=LIST!$A$77,"",IF(L4422=LIST!$A$78,"",IF(L4422=LIST!$A$80,"",IF(L4422=LIST!$A$72,"",IF(L4422=LIST!$A$73,"",IF(L4422=LIST!$A$81,"",IF(L4422=LIST!$A$82,"",IF(L4422=LIST!$A$79,"",IF(K4422=LIST!$A$75,LIST!$A$75,ROUND(J4422*L4422,2)))))))))))))</f>
        <v/>
      </c>
      <c r="J4422" s="43">
        <f>IF(D4422="",0,IF(K4422=LIST!$A$75,0,IF(K4422=LIST!$A$76,0,IF(K4422=LIST!$A$77,0,IF(K4422=LIST!$A$78,0,(MIN(D4422,8)-K4422))))))</f>
        <v>0</v>
      </c>
      <c r="K4422" s="185" t="str">
        <f>IF(D4422="","",IF('CLAIM FORM'!$M$7="",0,IF(L4422=LIST!$A$78,0,IF('CLAIM FORM'!$M$7="R&amp;D",0,IF(E4422="",LIST!$A$75,IF(F4422=LIST!$F$30,0,IFERROR(((VLOOKUP(E4422,'TRAINING CODE'!B:D,3,FALSE)*MIN(D4422,8))),LIST!$A$76)))))))</f>
        <v/>
      </c>
      <c r="L4422" s="183" t="str">
        <f>IF(B4422="","",IF('CLAIM FORM'!$M$7="",LIST!$A$77,IFERROR(VLOOKUP(B4422,'PHR (Project Hourly Rate)'!B:G,6,FALSE),LIST!$A$78)))</f>
        <v/>
      </c>
    </row>
    <row r="4423" spans="1:12" ht="36" customHeight="1">
      <c r="A4423" s="184">
        <v>4421</v>
      </c>
      <c r="B4423" s="46"/>
      <c r="C4423" s="47"/>
      <c r="D4423" s="48"/>
      <c r="E4423" s="49"/>
      <c r="F4423" s="49"/>
      <c r="G4423" s="41" t="str">
        <f>IF(C4423="","",VLOOKUP(WEEKDAY(C4423),LIST!$A$15:$B$21,2,FALSE))</f>
        <v/>
      </c>
      <c r="H4423" s="42" t="str">
        <f>IF(B4423="","",IF(L4423=LIST!$A$80,LIST!$A$78,IF(L4423=LIST!$A$81,LIST!$A$78,IF(L4423=LIST!$A$82,LIST!$A$78,IF(IFERROR(VLOOKUP(B4423,'PHR (Project Hourly Rate)'!B:G,6,FALSE),LIST!$A$78)=0,LIST!$A$79,L4423)))))</f>
        <v/>
      </c>
      <c r="I4423" s="42" t="str">
        <f>IF(B4423="","",IF(L4423=LIST!$A$75,"",IF(K4423=LIST!$A$76,LIST!$A$76,IF(L4423=LIST!$A$77,"",IF(L4423=LIST!$A$78,"",IF(L4423=LIST!$A$80,"",IF(L4423=LIST!$A$72,"",IF(L4423=LIST!$A$73,"",IF(L4423=LIST!$A$81,"",IF(L4423=LIST!$A$82,"",IF(L4423=LIST!$A$79,"",IF(K4423=LIST!$A$75,LIST!$A$75,ROUND(J4423*L4423,2)))))))))))))</f>
        <v/>
      </c>
      <c r="J4423" s="43">
        <f>IF(D4423="",0,IF(K4423=LIST!$A$75,0,IF(K4423=LIST!$A$76,0,IF(K4423=LIST!$A$77,0,IF(K4423=LIST!$A$78,0,(MIN(D4423,8)-K4423))))))</f>
        <v>0</v>
      </c>
      <c r="K4423" s="185" t="str">
        <f>IF(D4423="","",IF('CLAIM FORM'!$M$7="",0,IF(L4423=LIST!$A$78,0,IF('CLAIM FORM'!$M$7="R&amp;D",0,IF(E4423="",LIST!$A$75,IF(F4423=LIST!$F$30,0,IFERROR(((VLOOKUP(E4423,'TRAINING CODE'!B:D,3,FALSE)*MIN(D4423,8))),LIST!$A$76)))))))</f>
        <v/>
      </c>
      <c r="L4423" s="183" t="str">
        <f>IF(B4423="","",IF('CLAIM FORM'!$M$7="",LIST!$A$77,IFERROR(VLOOKUP(B4423,'PHR (Project Hourly Rate)'!B:G,6,FALSE),LIST!$A$78)))</f>
        <v/>
      </c>
    </row>
    <row r="4424" spans="1:12" ht="36" customHeight="1">
      <c r="A4424" s="184">
        <v>4422</v>
      </c>
      <c r="B4424" s="46"/>
      <c r="C4424" s="47"/>
      <c r="D4424" s="48"/>
      <c r="E4424" s="49"/>
      <c r="F4424" s="49"/>
      <c r="G4424" s="41" t="str">
        <f>IF(C4424="","",VLOOKUP(WEEKDAY(C4424),LIST!$A$15:$B$21,2,FALSE))</f>
        <v/>
      </c>
      <c r="H4424" s="42" t="str">
        <f>IF(B4424="","",IF(L4424=LIST!$A$80,LIST!$A$78,IF(L4424=LIST!$A$81,LIST!$A$78,IF(L4424=LIST!$A$82,LIST!$A$78,IF(IFERROR(VLOOKUP(B4424,'PHR (Project Hourly Rate)'!B:G,6,FALSE),LIST!$A$78)=0,LIST!$A$79,L4424)))))</f>
        <v/>
      </c>
      <c r="I4424" s="42" t="str">
        <f>IF(B4424="","",IF(L4424=LIST!$A$75,"",IF(K4424=LIST!$A$76,LIST!$A$76,IF(L4424=LIST!$A$77,"",IF(L4424=LIST!$A$78,"",IF(L4424=LIST!$A$80,"",IF(L4424=LIST!$A$72,"",IF(L4424=LIST!$A$73,"",IF(L4424=LIST!$A$81,"",IF(L4424=LIST!$A$82,"",IF(L4424=LIST!$A$79,"",IF(K4424=LIST!$A$75,LIST!$A$75,ROUND(J4424*L4424,2)))))))))))))</f>
        <v/>
      </c>
      <c r="J4424" s="43">
        <f>IF(D4424="",0,IF(K4424=LIST!$A$75,0,IF(K4424=LIST!$A$76,0,IF(K4424=LIST!$A$77,0,IF(K4424=LIST!$A$78,0,(MIN(D4424,8)-K4424))))))</f>
        <v>0</v>
      </c>
      <c r="K4424" s="185" t="str">
        <f>IF(D4424="","",IF('CLAIM FORM'!$M$7="",0,IF(L4424=LIST!$A$78,0,IF('CLAIM FORM'!$M$7="R&amp;D",0,IF(E4424="",LIST!$A$75,IF(F4424=LIST!$F$30,0,IFERROR(((VLOOKUP(E4424,'TRAINING CODE'!B:D,3,FALSE)*MIN(D4424,8))),LIST!$A$76)))))))</f>
        <v/>
      </c>
      <c r="L4424" s="183" t="str">
        <f>IF(B4424="","",IF('CLAIM FORM'!$M$7="",LIST!$A$77,IFERROR(VLOOKUP(B4424,'PHR (Project Hourly Rate)'!B:G,6,FALSE),LIST!$A$78)))</f>
        <v/>
      </c>
    </row>
    <row r="4425" spans="1:12" ht="36" customHeight="1">
      <c r="A4425" s="184">
        <v>4423</v>
      </c>
      <c r="B4425" s="46"/>
      <c r="C4425" s="47"/>
      <c r="D4425" s="48"/>
      <c r="E4425" s="49"/>
      <c r="F4425" s="49"/>
      <c r="G4425" s="41" t="str">
        <f>IF(C4425="","",VLOOKUP(WEEKDAY(C4425),LIST!$A$15:$B$21,2,FALSE))</f>
        <v/>
      </c>
      <c r="H4425" s="42" t="str">
        <f>IF(B4425="","",IF(L4425=LIST!$A$80,LIST!$A$78,IF(L4425=LIST!$A$81,LIST!$A$78,IF(L4425=LIST!$A$82,LIST!$A$78,IF(IFERROR(VLOOKUP(B4425,'PHR (Project Hourly Rate)'!B:G,6,FALSE),LIST!$A$78)=0,LIST!$A$79,L4425)))))</f>
        <v/>
      </c>
      <c r="I4425" s="42" t="str">
        <f>IF(B4425="","",IF(L4425=LIST!$A$75,"",IF(K4425=LIST!$A$76,LIST!$A$76,IF(L4425=LIST!$A$77,"",IF(L4425=LIST!$A$78,"",IF(L4425=LIST!$A$80,"",IF(L4425=LIST!$A$72,"",IF(L4425=LIST!$A$73,"",IF(L4425=LIST!$A$81,"",IF(L4425=LIST!$A$82,"",IF(L4425=LIST!$A$79,"",IF(K4425=LIST!$A$75,LIST!$A$75,ROUND(J4425*L4425,2)))))))))))))</f>
        <v/>
      </c>
      <c r="J4425" s="43">
        <f>IF(D4425="",0,IF(K4425=LIST!$A$75,0,IF(K4425=LIST!$A$76,0,IF(K4425=LIST!$A$77,0,IF(K4425=LIST!$A$78,0,(MIN(D4425,8)-K4425))))))</f>
        <v>0</v>
      </c>
      <c r="K4425" s="185" t="str">
        <f>IF(D4425="","",IF('CLAIM FORM'!$M$7="",0,IF(L4425=LIST!$A$78,0,IF('CLAIM FORM'!$M$7="R&amp;D",0,IF(E4425="",LIST!$A$75,IF(F4425=LIST!$F$30,0,IFERROR(((VLOOKUP(E4425,'TRAINING CODE'!B:D,3,FALSE)*MIN(D4425,8))),LIST!$A$76)))))))</f>
        <v/>
      </c>
      <c r="L4425" s="183" t="str">
        <f>IF(B4425="","",IF('CLAIM FORM'!$M$7="",LIST!$A$77,IFERROR(VLOOKUP(B4425,'PHR (Project Hourly Rate)'!B:G,6,FALSE),LIST!$A$78)))</f>
        <v/>
      </c>
    </row>
    <row r="4426" spans="1:12" ht="36" customHeight="1">
      <c r="A4426" s="184">
        <v>4424</v>
      </c>
      <c r="B4426" s="46"/>
      <c r="C4426" s="47"/>
      <c r="D4426" s="48"/>
      <c r="E4426" s="49"/>
      <c r="F4426" s="49"/>
      <c r="G4426" s="41" t="str">
        <f>IF(C4426="","",VLOOKUP(WEEKDAY(C4426),LIST!$A$15:$B$21,2,FALSE))</f>
        <v/>
      </c>
      <c r="H4426" s="42" t="str">
        <f>IF(B4426="","",IF(L4426=LIST!$A$80,LIST!$A$78,IF(L4426=LIST!$A$81,LIST!$A$78,IF(L4426=LIST!$A$82,LIST!$A$78,IF(IFERROR(VLOOKUP(B4426,'PHR (Project Hourly Rate)'!B:G,6,FALSE),LIST!$A$78)=0,LIST!$A$79,L4426)))))</f>
        <v/>
      </c>
      <c r="I4426" s="42" t="str">
        <f>IF(B4426="","",IF(L4426=LIST!$A$75,"",IF(K4426=LIST!$A$76,LIST!$A$76,IF(L4426=LIST!$A$77,"",IF(L4426=LIST!$A$78,"",IF(L4426=LIST!$A$80,"",IF(L4426=LIST!$A$72,"",IF(L4426=LIST!$A$73,"",IF(L4426=LIST!$A$81,"",IF(L4426=LIST!$A$82,"",IF(L4426=LIST!$A$79,"",IF(K4426=LIST!$A$75,LIST!$A$75,ROUND(J4426*L4426,2)))))))))))))</f>
        <v/>
      </c>
      <c r="J4426" s="43">
        <f>IF(D4426="",0,IF(K4426=LIST!$A$75,0,IF(K4426=LIST!$A$76,0,IF(K4426=LIST!$A$77,0,IF(K4426=LIST!$A$78,0,(MIN(D4426,8)-K4426))))))</f>
        <v>0</v>
      </c>
      <c r="K4426" s="185" t="str">
        <f>IF(D4426="","",IF('CLAIM FORM'!$M$7="",0,IF(L4426=LIST!$A$78,0,IF('CLAIM FORM'!$M$7="R&amp;D",0,IF(E4426="",LIST!$A$75,IF(F4426=LIST!$F$30,0,IFERROR(((VLOOKUP(E4426,'TRAINING CODE'!B:D,3,FALSE)*MIN(D4426,8))),LIST!$A$76)))))))</f>
        <v/>
      </c>
      <c r="L4426" s="183" t="str">
        <f>IF(B4426="","",IF('CLAIM FORM'!$M$7="",LIST!$A$77,IFERROR(VLOOKUP(B4426,'PHR (Project Hourly Rate)'!B:G,6,FALSE),LIST!$A$78)))</f>
        <v/>
      </c>
    </row>
    <row r="4427" spans="1:12" ht="36" customHeight="1">
      <c r="A4427" s="184">
        <v>4425</v>
      </c>
      <c r="B4427" s="46"/>
      <c r="C4427" s="47"/>
      <c r="D4427" s="48"/>
      <c r="E4427" s="49"/>
      <c r="F4427" s="49"/>
      <c r="G4427" s="41" t="str">
        <f>IF(C4427="","",VLOOKUP(WEEKDAY(C4427),LIST!$A$15:$B$21,2,FALSE))</f>
        <v/>
      </c>
      <c r="H4427" s="42" t="str">
        <f>IF(B4427="","",IF(L4427=LIST!$A$80,LIST!$A$78,IF(L4427=LIST!$A$81,LIST!$A$78,IF(L4427=LIST!$A$82,LIST!$A$78,IF(IFERROR(VLOOKUP(B4427,'PHR (Project Hourly Rate)'!B:G,6,FALSE),LIST!$A$78)=0,LIST!$A$79,L4427)))))</f>
        <v/>
      </c>
      <c r="I4427" s="42" t="str">
        <f>IF(B4427="","",IF(L4427=LIST!$A$75,"",IF(K4427=LIST!$A$76,LIST!$A$76,IF(L4427=LIST!$A$77,"",IF(L4427=LIST!$A$78,"",IF(L4427=LIST!$A$80,"",IF(L4427=LIST!$A$72,"",IF(L4427=LIST!$A$73,"",IF(L4427=LIST!$A$81,"",IF(L4427=LIST!$A$82,"",IF(L4427=LIST!$A$79,"",IF(K4427=LIST!$A$75,LIST!$A$75,ROUND(J4427*L4427,2)))))))))))))</f>
        <v/>
      </c>
      <c r="J4427" s="43">
        <f>IF(D4427="",0,IF(K4427=LIST!$A$75,0,IF(K4427=LIST!$A$76,0,IF(K4427=LIST!$A$77,0,IF(K4427=LIST!$A$78,0,(MIN(D4427,8)-K4427))))))</f>
        <v>0</v>
      </c>
      <c r="K4427" s="185" t="str">
        <f>IF(D4427="","",IF('CLAIM FORM'!$M$7="",0,IF(L4427=LIST!$A$78,0,IF('CLAIM FORM'!$M$7="R&amp;D",0,IF(E4427="",LIST!$A$75,IF(F4427=LIST!$F$30,0,IFERROR(((VLOOKUP(E4427,'TRAINING CODE'!B:D,3,FALSE)*MIN(D4427,8))),LIST!$A$76)))))))</f>
        <v/>
      </c>
      <c r="L4427" s="183" t="str">
        <f>IF(B4427="","",IF('CLAIM FORM'!$M$7="",LIST!$A$77,IFERROR(VLOOKUP(B4427,'PHR (Project Hourly Rate)'!B:G,6,FALSE),LIST!$A$78)))</f>
        <v/>
      </c>
    </row>
    <row r="4428" spans="1:12" ht="36" customHeight="1">
      <c r="A4428" s="184">
        <v>4426</v>
      </c>
      <c r="B4428" s="46"/>
      <c r="C4428" s="47"/>
      <c r="D4428" s="48"/>
      <c r="E4428" s="49"/>
      <c r="F4428" s="49"/>
      <c r="G4428" s="41" t="str">
        <f>IF(C4428="","",VLOOKUP(WEEKDAY(C4428),LIST!$A$15:$B$21,2,FALSE))</f>
        <v/>
      </c>
      <c r="H4428" s="42" t="str">
        <f>IF(B4428="","",IF(L4428=LIST!$A$80,LIST!$A$78,IF(L4428=LIST!$A$81,LIST!$A$78,IF(L4428=LIST!$A$82,LIST!$A$78,IF(IFERROR(VLOOKUP(B4428,'PHR (Project Hourly Rate)'!B:G,6,FALSE),LIST!$A$78)=0,LIST!$A$79,L4428)))))</f>
        <v/>
      </c>
      <c r="I4428" s="42" t="str">
        <f>IF(B4428="","",IF(L4428=LIST!$A$75,"",IF(K4428=LIST!$A$76,LIST!$A$76,IF(L4428=LIST!$A$77,"",IF(L4428=LIST!$A$78,"",IF(L4428=LIST!$A$80,"",IF(L4428=LIST!$A$72,"",IF(L4428=LIST!$A$73,"",IF(L4428=LIST!$A$81,"",IF(L4428=LIST!$A$82,"",IF(L4428=LIST!$A$79,"",IF(K4428=LIST!$A$75,LIST!$A$75,ROUND(J4428*L4428,2)))))))))))))</f>
        <v/>
      </c>
      <c r="J4428" s="43">
        <f>IF(D4428="",0,IF(K4428=LIST!$A$75,0,IF(K4428=LIST!$A$76,0,IF(K4428=LIST!$A$77,0,IF(K4428=LIST!$A$78,0,(MIN(D4428,8)-K4428))))))</f>
        <v>0</v>
      </c>
      <c r="K4428" s="185" t="str">
        <f>IF(D4428="","",IF('CLAIM FORM'!$M$7="",0,IF(L4428=LIST!$A$78,0,IF('CLAIM FORM'!$M$7="R&amp;D",0,IF(E4428="",LIST!$A$75,IF(F4428=LIST!$F$30,0,IFERROR(((VLOOKUP(E4428,'TRAINING CODE'!B:D,3,FALSE)*MIN(D4428,8))),LIST!$A$76)))))))</f>
        <v/>
      </c>
      <c r="L4428" s="183" t="str">
        <f>IF(B4428="","",IF('CLAIM FORM'!$M$7="",LIST!$A$77,IFERROR(VLOOKUP(B4428,'PHR (Project Hourly Rate)'!B:G,6,FALSE),LIST!$A$78)))</f>
        <v/>
      </c>
    </row>
    <row r="4429" spans="1:12" ht="36" customHeight="1">
      <c r="A4429" s="184">
        <v>4427</v>
      </c>
      <c r="B4429" s="46"/>
      <c r="C4429" s="47"/>
      <c r="D4429" s="48"/>
      <c r="E4429" s="49"/>
      <c r="F4429" s="49"/>
      <c r="G4429" s="41" t="str">
        <f>IF(C4429="","",VLOOKUP(WEEKDAY(C4429),LIST!$A$15:$B$21,2,FALSE))</f>
        <v/>
      </c>
      <c r="H4429" s="42" t="str">
        <f>IF(B4429="","",IF(L4429=LIST!$A$80,LIST!$A$78,IF(L4429=LIST!$A$81,LIST!$A$78,IF(L4429=LIST!$A$82,LIST!$A$78,IF(IFERROR(VLOOKUP(B4429,'PHR (Project Hourly Rate)'!B:G,6,FALSE),LIST!$A$78)=0,LIST!$A$79,L4429)))))</f>
        <v/>
      </c>
      <c r="I4429" s="42" t="str">
        <f>IF(B4429="","",IF(L4429=LIST!$A$75,"",IF(K4429=LIST!$A$76,LIST!$A$76,IF(L4429=LIST!$A$77,"",IF(L4429=LIST!$A$78,"",IF(L4429=LIST!$A$80,"",IF(L4429=LIST!$A$72,"",IF(L4429=LIST!$A$73,"",IF(L4429=LIST!$A$81,"",IF(L4429=LIST!$A$82,"",IF(L4429=LIST!$A$79,"",IF(K4429=LIST!$A$75,LIST!$A$75,ROUND(J4429*L4429,2)))))))))))))</f>
        <v/>
      </c>
      <c r="J4429" s="43">
        <f>IF(D4429="",0,IF(K4429=LIST!$A$75,0,IF(K4429=LIST!$A$76,0,IF(K4429=LIST!$A$77,0,IF(K4429=LIST!$A$78,0,(MIN(D4429,8)-K4429))))))</f>
        <v>0</v>
      </c>
      <c r="K4429" s="185" t="str">
        <f>IF(D4429="","",IF('CLAIM FORM'!$M$7="",0,IF(L4429=LIST!$A$78,0,IF('CLAIM FORM'!$M$7="R&amp;D",0,IF(E4429="",LIST!$A$75,IF(F4429=LIST!$F$30,0,IFERROR(((VLOOKUP(E4429,'TRAINING CODE'!B:D,3,FALSE)*MIN(D4429,8))),LIST!$A$76)))))))</f>
        <v/>
      </c>
      <c r="L4429" s="183" t="str">
        <f>IF(B4429="","",IF('CLAIM FORM'!$M$7="",LIST!$A$77,IFERROR(VLOOKUP(B4429,'PHR (Project Hourly Rate)'!B:G,6,FALSE),LIST!$A$78)))</f>
        <v/>
      </c>
    </row>
    <row r="4430" spans="1:12" ht="36" customHeight="1">
      <c r="A4430" s="184">
        <v>4428</v>
      </c>
      <c r="B4430" s="46"/>
      <c r="C4430" s="47"/>
      <c r="D4430" s="48"/>
      <c r="E4430" s="49"/>
      <c r="F4430" s="49"/>
      <c r="G4430" s="41" t="str">
        <f>IF(C4430="","",VLOOKUP(WEEKDAY(C4430),LIST!$A$15:$B$21,2,FALSE))</f>
        <v/>
      </c>
      <c r="H4430" s="42" t="str">
        <f>IF(B4430="","",IF(L4430=LIST!$A$80,LIST!$A$78,IF(L4430=LIST!$A$81,LIST!$A$78,IF(L4430=LIST!$A$82,LIST!$A$78,IF(IFERROR(VLOOKUP(B4430,'PHR (Project Hourly Rate)'!B:G,6,FALSE),LIST!$A$78)=0,LIST!$A$79,L4430)))))</f>
        <v/>
      </c>
      <c r="I4430" s="42" t="str">
        <f>IF(B4430="","",IF(L4430=LIST!$A$75,"",IF(K4430=LIST!$A$76,LIST!$A$76,IF(L4430=LIST!$A$77,"",IF(L4430=LIST!$A$78,"",IF(L4430=LIST!$A$80,"",IF(L4430=LIST!$A$72,"",IF(L4430=LIST!$A$73,"",IF(L4430=LIST!$A$81,"",IF(L4430=LIST!$A$82,"",IF(L4430=LIST!$A$79,"",IF(K4430=LIST!$A$75,LIST!$A$75,ROUND(J4430*L4430,2)))))))))))))</f>
        <v/>
      </c>
      <c r="J4430" s="43">
        <f>IF(D4430="",0,IF(K4430=LIST!$A$75,0,IF(K4430=LIST!$A$76,0,IF(K4430=LIST!$A$77,0,IF(K4430=LIST!$A$78,0,(MIN(D4430,8)-K4430))))))</f>
        <v>0</v>
      </c>
      <c r="K4430" s="185" t="str">
        <f>IF(D4430="","",IF('CLAIM FORM'!$M$7="",0,IF(L4430=LIST!$A$78,0,IF('CLAIM FORM'!$M$7="R&amp;D",0,IF(E4430="",LIST!$A$75,IF(F4430=LIST!$F$30,0,IFERROR(((VLOOKUP(E4430,'TRAINING CODE'!B:D,3,FALSE)*MIN(D4430,8))),LIST!$A$76)))))))</f>
        <v/>
      </c>
      <c r="L4430" s="183" t="str">
        <f>IF(B4430="","",IF('CLAIM FORM'!$M$7="",LIST!$A$77,IFERROR(VLOOKUP(B4430,'PHR (Project Hourly Rate)'!B:G,6,FALSE),LIST!$A$78)))</f>
        <v/>
      </c>
    </row>
    <row r="4431" spans="1:12" ht="36" customHeight="1">
      <c r="A4431" s="184">
        <v>4429</v>
      </c>
      <c r="B4431" s="46"/>
      <c r="C4431" s="47"/>
      <c r="D4431" s="48"/>
      <c r="E4431" s="49"/>
      <c r="F4431" s="49"/>
      <c r="G4431" s="41" t="str">
        <f>IF(C4431="","",VLOOKUP(WEEKDAY(C4431),LIST!$A$15:$B$21,2,FALSE))</f>
        <v/>
      </c>
      <c r="H4431" s="42" t="str">
        <f>IF(B4431="","",IF(L4431=LIST!$A$80,LIST!$A$78,IF(L4431=LIST!$A$81,LIST!$A$78,IF(L4431=LIST!$A$82,LIST!$A$78,IF(IFERROR(VLOOKUP(B4431,'PHR (Project Hourly Rate)'!B:G,6,FALSE),LIST!$A$78)=0,LIST!$A$79,L4431)))))</f>
        <v/>
      </c>
      <c r="I4431" s="42" t="str">
        <f>IF(B4431="","",IF(L4431=LIST!$A$75,"",IF(K4431=LIST!$A$76,LIST!$A$76,IF(L4431=LIST!$A$77,"",IF(L4431=LIST!$A$78,"",IF(L4431=LIST!$A$80,"",IF(L4431=LIST!$A$72,"",IF(L4431=LIST!$A$73,"",IF(L4431=LIST!$A$81,"",IF(L4431=LIST!$A$82,"",IF(L4431=LIST!$A$79,"",IF(K4431=LIST!$A$75,LIST!$A$75,ROUND(J4431*L4431,2)))))))))))))</f>
        <v/>
      </c>
      <c r="J4431" s="43">
        <f>IF(D4431="",0,IF(K4431=LIST!$A$75,0,IF(K4431=LIST!$A$76,0,IF(K4431=LIST!$A$77,0,IF(K4431=LIST!$A$78,0,(MIN(D4431,8)-K4431))))))</f>
        <v>0</v>
      </c>
      <c r="K4431" s="185" t="str">
        <f>IF(D4431="","",IF('CLAIM FORM'!$M$7="",0,IF(L4431=LIST!$A$78,0,IF('CLAIM FORM'!$M$7="R&amp;D",0,IF(E4431="",LIST!$A$75,IF(F4431=LIST!$F$30,0,IFERROR(((VLOOKUP(E4431,'TRAINING CODE'!B:D,3,FALSE)*MIN(D4431,8))),LIST!$A$76)))))))</f>
        <v/>
      </c>
      <c r="L4431" s="183" t="str">
        <f>IF(B4431="","",IF('CLAIM FORM'!$M$7="",LIST!$A$77,IFERROR(VLOOKUP(B4431,'PHR (Project Hourly Rate)'!B:G,6,FALSE),LIST!$A$78)))</f>
        <v/>
      </c>
    </row>
    <row r="4432" spans="1:12" ht="36" customHeight="1">
      <c r="A4432" s="184">
        <v>4430</v>
      </c>
      <c r="B4432" s="46"/>
      <c r="C4432" s="47"/>
      <c r="D4432" s="48"/>
      <c r="E4432" s="49"/>
      <c r="F4432" s="49"/>
      <c r="G4432" s="41" t="str">
        <f>IF(C4432="","",VLOOKUP(WEEKDAY(C4432),LIST!$A$15:$B$21,2,FALSE))</f>
        <v/>
      </c>
      <c r="H4432" s="42" t="str">
        <f>IF(B4432="","",IF(L4432=LIST!$A$80,LIST!$A$78,IF(L4432=LIST!$A$81,LIST!$A$78,IF(L4432=LIST!$A$82,LIST!$A$78,IF(IFERROR(VLOOKUP(B4432,'PHR (Project Hourly Rate)'!B:G,6,FALSE),LIST!$A$78)=0,LIST!$A$79,L4432)))))</f>
        <v/>
      </c>
      <c r="I4432" s="42" t="str">
        <f>IF(B4432="","",IF(L4432=LIST!$A$75,"",IF(K4432=LIST!$A$76,LIST!$A$76,IF(L4432=LIST!$A$77,"",IF(L4432=LIST!$A$78,"",IF(L4432=LIST!$A$80,"",IF(L4432=LIST!$A$72,"",IF(L4432=LIST!$A$73,"",IF(L4432=LIST!$A$81,"",IF(L4432=LIST!$A$82,"",IF(L4432=LIST!$A$79,"",IF(K4432=LIST!$A$75,LIST!$A$75,ROUND(J4432*L4432,2)))))))))))))</f>
        <v/>
      </c>
      <c r="J4432" s="43">
        <f>IF(D4432="",0,IF(K4432=LIST!$A$75,0,IF(K4432=LIST!$A$76,0,IF(K4432=LIST!$A$77,0,IF(K4432=LIST!$A$78,0,(MIN(D4432,8)-K4432))))))</f>
        <v>0</v>
      </c>
      <c r="K4432" s="185" t="str">
        <f>IF(D4432="","",IF('CLAIM FORM'!$M$7="",0,IF(L4432=LIST!$A$78,0,IF('CLAIM FORM'!$M$7="R&amp;D",0,IF(E4432="",LIST!$A$75,IF(F4432=LIST!$F$30,0,IFERROR(((VLOOKUP(E4432,'TRAINING CODE'!B:D,3,FALSE)*MIN(D4432,8))),LIST!$A$76)))))))</f>
        <v/>
      </c>
      <c r="L4432" s="183" t="str">
        <f>IF(B4432="","",IF('CLAIM FORM'!$M$7="",LIST!$A$77,IFERROR(VLOOKUP(B4432,'PHR (Project Hourly Rate)'!B:G,6,FALSE),LIST!$A$78)))</f>
        <v/>
      </c>
    </row>
    <row r="4433" spans="1:12" ht="36" customHeight="1">
      <c r="A4433" s="184">
        <v>4431</v>
      </c>
      <c r="B4433" s="46"/>
      <c r="C4433" s="47"/>
      <c r="D4433" s="48"/>
      <c r="E4433" s="49"/>
      <c r="F4433" s="49"/>
      <c r="G4433" s="41" t="str">
        <f>IF(C4433="","",VLOOKUP(WEEKDAY(C4433),LIST!$A$15:$B$21,2,FALSE))</f>
        <v/>
      </c>
      <c r="H4433" s="42" t="str">
        <f>IF(B4433="","",IF(L4433=LIST!$A$80,LIST!$A$78,IF(L4433=LIST!$A$81,LIST!$A$78,IF(L4433=LIST!$A$82,LIST!$A$78,IF(IFERROR(VLOOKUP(B4433,'PHR (Project Hourly Rate)'!B:G,6,FALSE),LIST!$A$78)=0,LIST!$A$79,L4433)))))</f>
        <v/>
      </c>
      <c r="I4433" s="42" t="str">
        <f>IF(B4433="","",IF(L4433=LIST!$A$75,"",IF(K4433=LIST!$A$76,LIST!$A$76,IF(L4433=LIST!$A$77,"",IF(L4433=LIST!$A$78,"",IF(L4433=LIST!$A$80,"",IF(L4433=LIST!$A$72,"",IF(L4433=LIST!$A$73,"",IF(L4433=LIST!$A$81,"",IF(L4433=LIST!$A$82,"",IF(L4433=LIST!$A$79,"",IF(K4433=LIST!$A$75,LIST!$A$75,ROUND(J4433*L4433,2)))))))))))))</f>
        <v/>
      </c>
      <c r="J4433" s="43">
        <f>IF(D4433="",0,IF(K4433=LIST!$A$75,0,IF(K4433=LIST!$A$76,0,IF(K4433=LIST!$A$77,0,IF(K4433=LIST!$A$78,0,(MIN(D4433,8)-K4433))))))</f>
        <v>0</v>
      </c>
      <c r="K4433" s="185" t="str">
        <f>IF(D4433="","",IF('CLAIM FORM'!$M$7="",0,IF(L4433=LIST!$A$78,0,IF('CLAIM FORM'!$M$7="R&amp;D",0,IF(E4433="",LIST!$A$75,IF(F4433=LIST!$F$30,0,IFERROR(((VLOOKUP(E4433,'TRAINING CODE'!B:D,3,FALSE)*MIN(D4433,8))),LIST!$A$76)))))))</f>
        <v/>
      </c>
      <c r="L4433" s="183" t="str">
        <f>IF(B4433="","",IF('CLAIM FORM'!$M$7="",LIST!$A$77,IFERROR(VLOOKUP(B4433,'PHR (Project Hourly Rate)'!B:G,6,FALSE),LIST!$A$78)))</f>
        <v/>
      </c>
    </row>
    <row r="4434" spans="1:12" ht="36" customHeight="1">
      <c r="A4434" s="184">
        <v>4432</v>
      </c>
      <c r="B4434" s="46"/>
      <c r="C4434" s="47"/>
      <c r="D4434" s="48"/>
      <c r="E4434" s="49"/>
      <c r="F4434" s="49"/>
      <c r="G4434" s="41" t="str">
        <f>IF(C4434="","",VLOOKUP(WEEKDAY(C4434),LIST!$A$15:$B$21,2,FALSE))</f>
        <v/>
      </c>
      <c r="H4434" s="42" t="str">
        <f>IF(B4434="","",IF(L4434=LIST!$A$80,LIST!$A$78,IF(L4434=LIST!$A$81,LIST!$A$78,IF(L4434=LIST!$A$82,LIST!$A$78,IF(IFERROR(VLOOKUP(B4434,'PHR (Project Hourly Rate)'!B:G,6,FALSE),LIST!$A$78)=0,LIST!$A$79,L4434)))))</f>
        <v/>
      </c>
      <c r="I4434" s="42" t="str">
        <f>IF(B4434="","",IF(L4434=LIST!$A$75,"",IF(K4434=LIST!$A$76,LIST!$A$76,IF(L4434=LIST!$A$77,"",IF(L4434=LIST!$A$78,"",IF(L4434=LIST!$A$80,"",IF(L4434=LIST!$A$72,"",IF(L4434=LIST!$A$73,"",IF(L4434=LIST!$A$81,"",IF(L4434=LIST!$A$82,"",IF(L4434=LIST!$A$79,"",IF(K4434=LIST!$A$75,LIST!$A$75,ROUND(J4434*L4434,2)))))))))))))</f>
        <v/>
      </c>
      <c r="J4434" s="43">
        <f>IF(D4434="",0,IF(K4434=LIST!$A$75,0,IF(K4434=LIST!$A$76,0,IF(K4434=LIST!$A$77,0,IF(K4434=LIST!$A$78,0,(MIN(D4434,8)-K4434))))))</f>
        <v>0</v>
      </c>
      <c r="K4434" s="185" t="str">
        <f>IF(D4434="","",IF('CLAIM FORM'!$M$7="",0,IF(L4434=LIST!$A$78,0,IF('CLAIM FORM'!$M$7="R&amp;D",0,IF(E4434="",LIST!$A$75,IF(F4434=LIST!$F$30,0,IFERROR(((VLOOKUP(E4434,'TRAINING CODE'!B:D,3,FALSE)*MIN(D4434,8))),LIST!$A$76)))))))</f>
        <v/>
      </c>
      <c r="L4434" s="183" t="str">
        <f>IF(B4434="","",IF('CLAIM FORM'!$M$7="",LIST!$A$77,IFERROR(VLOOKUP(B4434,'PHR (Project Hourly Rate)'!B:G,6,FALSE),LIST!$A$78)))</f>
        <v/>
      </c>
    </row>
    <row r="4435" spans="1:12" ht="36" customHeight="1">
      <c r="A4435" s="184">
        <v>4433</v>
      </c>
      <c r="B4435" s="46"/>
      <c r="C4435" s="47"/>
      <c r="D4435" s="48"/>
      <c r="E4435" s="49"/>
      <c r="F4435" s="49"/>
      <c r="G4435" s="41" t="str">
        <f>IF(C4435="","",VLOOKUP(WEEKDAY(C4435),LIST!$A$15:$B$21,2,FALSE))</f>
        <v/>
      </c>
      <c r="H4435" s="42" t="str">
        <f>IF(B4435="","",IF(L4435=LIST!$A$80,LIST!$A$78,IF(L4435=LIST!$A$81,LIST!$A$78,IF(L4435=LIST!$A$82,LIST!$A$78,IF(IFERROR(VLOOKUP(B4435,'PHR (Project Hourly Rate)'!B:G,6,FALSE),LIST!$A$78)=0,LIST!$A$79,L4435)))))</f>
        <v/>
      </c>
      <c r="I4435" s="42" t="str">
        <f>IF(B4435="","",IF(L4435=LIST!$A$75,"",IF(K4435=LIST!$A$76,LIST!$A$76,IF(L4435=LIST!$A$77,"",IF(L4435=LIST!$A$78,"",IF(L4435=LIST!$A$80,"",IF(L4435=LIST!$A$72,"",IF(L4435=LIST!$A$73,"",IF(L4435=LIST!$A$81,"",IF(L4435=LIST!$A$82,"",IF(L4435=LIST!$A$79,"",IF(K4435=LIST!$A$75,LIST!$A$75,ROUND(J4435*L4435,2)))))))))))))</f>
        <v/>
      </c>
      <c r="J4435" s="43">
        <f>IF(D4435="",0,IF(K4435=LIST!$A$75,0,IF(K4435=LIST!$A$76,0,IF(K4435=LIST!$A$77,0,IF(K4435=LIST!$A$78,0,(MIN(D4435,8)-K4435))))))</f>
        <v>0</v>
      </c>
      <c r="K4435" s="185" t="str">
        <f>IF(D4435="","",IF('CLAIM FORM'!$M$7="",0,IF(L4435=LIST!$A$78,0,IF('CLAIM FORM'!$M$7="R&amp;D",0,IF(E4435="",LIST!$A$75,IF(F4435=LIST!$F$30,0,IFERROR(((VLOOKUP(E4435,'TRAINING CODE'!B:D,3,FALSE)*MIN(D4435,8))),LIST!$A$76)))))))</f>
        <v/>
      </c>
      <c r="L4435" s="183" t="str">
        <f>IF(B4435="","",IF('CLAIM FORM'!$M$7="",LIST!$A$77,IFERROR(VLOOKUP(B4435,'PHR (Project Hourly Rate)'!B:G,6,FALSE),LIST!$A$78)))</f>
        <v/>
      </c>
    </row>
    <row r="4436" spans="1:12" ht="36" customHeight="1">
      <c r="A4436" s="184">
        <v>4434</v>
      </c>
      <c r="B4436" s="46"/>
      <c r="C4436" s="47"/>
      <c r="D4436" s="48"/>
      <c r="E4436" s="49"/>
      <c r="F4436" s="49"/>
      <c r="G4436" s="41" t="str">
        <f>IF(C4436="","",VLOOKUP(WEEKDAY(C4436),LIST!$A$15:$B$21,2,FALSE))</f>
        <v/>
      </c>
      <c r="H4436" s="42" t="str">
        <f>IF(B4436="","",IF(L4436=LIST!$A$80,LIST!$A$78,IF(L4436=LIST!$A$81,LIST!$A$78,IF(L4436=LIST!$A$82,LIST!$A$78,IF(IFERROR(VLOOKUP(B4436,'PHR (Project Hourly Rate)'!B:G,6,FALSE),LIST!$A$78)=0,LIST!$A$79,L4436)))))</f>
        <v/>
      </c>
      <c r="I4436" s="42" t="str">
        <f>IF(B4436="","",IF(L4436=LIST!$A$75,"",IF(K4436=LIST!$A$76,LIST!$A$76,IF(L4436=LIST!$A$77,"",IF(L4436=LIST!$A$78,"",IF(L4436=LIST!$A$80,"",IF(L4436=LIST!$A$72,"",IF(L4436=LIST!$A$73,"",IF(L4436=LIST!$A$81,"",IF(L4436=LIST!$A$82,"",IF(L4436=LIST!$A$79,"",IF(K4436=LIST!$A$75,LIST!$A$75,ROUND(J4436*L4436,2)))))))))))))</f>
        <v/>
      </c>
      <c r="J4436" s="43">
        <f>IF(D4436="",0,IF(K4436=LIST!$A$75,0,IF(K4436=LIST!$A$76,0,IF(K4436=LIST!$A$77,0,IF(K4436=LIST!$A$78,0,(MIN(D4436,8)-K4436))))))</f>
        <v>0</v>
      </c>
      <c r="K4436" s="185" t="str">
        <f>IF(D4436="","",IF('CLAIM FORM'!$M$7="",0,IF(L4436=LIST!$A$78,0,IF('CLAIM FORM'!$M$7="R&amp;D",0,IF(E4436="",LIST!$A$75,IF(F4436=LIST!$F$30,0,IFERROR(((VLOOKUP(E4436,'TRAINING CODE'!B:D,3,FALSE)*MIN(D4436,8))),LIST!$A$76)))))))</f>
        <v/>
      </c>
      <c r="L4436" s="183" t="str">
        <f>IF(B4436="","",IF('CLAIM FORM'!$M$7="",LIST!$A$77,IFERROR(VLOOKUP(B4436,'PHR (Project Hourly Rate)'!B:G,6,FALSE),LIST!$A$78)))</f>
        <v/>
      </c>
    </row>
    <row r="4437" spans="1:12" ht="36" customHeight="1">
      <c r="A4437" s="184">
        <v>4435</v>
      </c>
      <c r="B4437" s="46"/>
      <c r="C4437" s="47"/>
      <c r="D4437" s="48"/>
      <c r="E4437" s="49"/>
      <c r="F4437" s="49"/>
      <c r="G4437" s="41" t="str">
        <f>IF(C4437="","",VLOOKUP(WEEKDAY(C4437),LIST!$A$15:$B$21,2,FALSE))</f>
        <v/>
      </c>
      <c r="H4437" s="42" t="str">
        <f>IF(B4437="","",IF(L4437=LIST!$A$80,LIST!$A$78,IF(L4437=LIST!$A$81,LIST!$A$78,IF(L4437=LIST!$A$82,LIST!$A$78,IF(IFERROR(VLOOKUP(B4437,'PHR (Project Hourly Rate)'!B:G,6,FALSE),LIST!$A$78)=0,LIST!$A$79,L4437)))))</f>
        <v/>
      </c>
      <c r="I4437" s="42" t="str">
        <f>IF(B4437="","",IF(L4437=LIST!$A$75,"",IF(K4437=LIST!$A$76,LIST!$A$76,IF(L4437=LIST!$A$77,"",IF(L4437=LIST!$A$78,"",IF(L4437=LIST!$A$80,"",IF(L4437=LIST!$A$72,"",IF(L4437=LIST!$A$73,"",IF(L4437=LIST!$A$81,"",IF(L4437=LIST!$A$82,"",IF(L4437=LIST!$A$79,"",IF(K4437=LIST!$A$75,LIST!$A$75,ROUND(J4437*L4437,2)))))))))))))</f>
        <v/>
      </c>
      <c r="J4437" s="43">
        <f>IF(D4437="",0,IF(K4437=LIST!$A$75,0,IF(K4437=LIST!$A$76,0,IF(K4437=LIST!$A$77,0,IF(K4437=LIST!$A$78,0,(MIN(D4437,8)-K4437))))))</f>
        <v>0</v>
      </c>
      <c r="K4437" s="185" t="str">
        <f>IF(D4437="","",IF('CLAIM FORM'!$M$7="",0,IF(L4437=LIST!$A$78,0,IF('CLAIM FORM'!$M$7="R&amp;D",0,IF(E4437="",LIST!$A$75,IF(F4437=LIST!$F$30,0,IFERROR(((VLOOKUP(E4437,'TRAINING CODE'!B:D,3,FALSE)*MIN(D4437,8))),LIST!$A$76)))))))</f>
        <v/>
      </c>
      <c r="L4437" s="183" t="str">
        <f>IF(B4437="","",IF('CLAIM FORM'!$M$7="",LIST!$A$77,IFERROR(VLOOKUP(B4437,'PHR (Project Hourly Rate)'!B:G,6,FALSE),LIST!$A$78)))</f>
        <v/>
      </c>
    </row>
    <row r="4438" spans="1:12" ht="36" customHeight="1">
      <c r="A4438" s="184">
        <v>4436</v>
      </c>
      <c r="B4438" s="46"/>
      <c r="C4438" s="47"/>
      <c r="D4438" s="48"/>
      <c r="E4438" s="49"/>
      <c r="F4438" s="49"/>
      <c r="G4438" s="41" t="str">
        <f>IF(C4438="","",VLOOKUP(WEEKDAY(C4438),LIST!$A$15:$B$21,2,FALSE))</f>
        <v/>
      </c>
      <c r="H4438" s="42" t="str">
        <f>IF(B4438="","",IF(L4438=LIST!$A$80,LIST!$A$78,IF(L4438=LIST!$A$81,LIST!$A$78,IF(L4438=LIST!$A$82,LIST!$A$78,IF(IFERROR(VLOOKUP(B4438,'PHR (Project Hourly Rate)'!B:G,6,FALSE),LIST!$A$78)=0,LIST!$A$79,L4438)))))</f>
        <v/>
      </c>
      <c r="I4438" s="42" t="str">
        <f>IF(B4438="","",IF(L4438=LIST!$A$75,"",IF(K4438=LIST!$A$76,LIST!$A$76,IF(L4438=LIST!$A$77,"",IF(L4438=LIST!$A$78,"",IF(L4438=LIST!$A$80,"",IF(L4438=LIST!$A$72,"",IF(L4438=LIST!$A$73,"",IF(L4438=LIST!$A$81,"",IF(L4438=LIST!$A$82,"",IF(L4438=LIST!$A$79,"",IF(K4438=LIST!$A$75,LIST!$A$75,ROUND(J4438*L4438,2)))))))))))))</f>
        <v/>
      </c>
      <c r="J4438" s="43">
        <f>IF(D4438="",0,IF(K4438=LIST!$A$75,0,IF(K4438=LIST!$A$76,0,IF(K4438=LIST!$A$77,0,IF(K4438=LIST!$A$78,0,(MIN(D4438,8)-K4438))))))</f>
        <v>0</v>
      </c>
      <c r="K4438" s="185" t="str">
        <f>IF(D4438="","",IF('CLAIM FORM'!$M$7="",0,IF(L4438=LIST!$A$78,0,IF('CLAIM FORM'!$M$7="R&amp;D",0,IF(E4438="",LIST!$A$75,IF(F4438=LIST!$F$30,0,IFERROR(((VLOOKUP(E4438,'TRAINING CODE'!B:D,3,FALSE)*MIN(D4438,8))),LIST!$A$76)))))))</f>
        <v/>
      </c>
      <c r="L4438" s="183" t="str">
        <f>IF(B4438="","",IF('CLAIM FORM'!$M$7="",LIST!$A$77,IFERROR(VLOOKUP(B4438,'PHR (Project Hourly Rate)'!B:G,6,FALSE),LIST!$A$78)))</f>
        <v/>
      </c>
    </row>
    <row r="4439" spans="1:12" ht="36" customHeight="1">
      <c r="A4439" s="184">
        <v>4437</v>
      </c>
      <c r="B4439" s="46"/>
      <c r="C4439" s="47"/>
      <c r="D4439" s="48"/>
      <c r="E4439" s="49"/>
      <c r="F4439" s="49"/>
      <c r="G4439" s="41" t="str">
        <f>IF(C4439="","",VLOOKUP(WEEKDAY(C4439),LIST!$A$15:$B$21,2,FALSE))</f>
        <v/>
      </c>
      <c r="H4439" s="42" t="str">
        <f>IF(B4439="","",IF(L4439=LIST!$A$80,LIST!$A$78,IF(L4439=LIST!$A$81,LIST!$A$78,IF(L4439=LIST!$A$82,LIST!$A$78,IF(IFERROR(VLOOKUP(B4439,'PHR (Project Hourly Rate)'!B:G,6,FALSE),LIST!$A$78)=0,LIST!$A$79,L4439)))))</f>
        <v/>
      </c>
      <c r="I4439" s="42" t="str">
        <f>IF(B4439="","",IF(L4439=LIST!$A$75,"",IF(K4439=LIST!$A$76,LIST!$A$76,IF(L4439=LIST!$A$77,"",IF(L4439=LIST!$A$78,"",IF(L4439=LIST!$A$80,"",IF(L4439=LIST!$A$72,"",IF(L4439=LIST!$A$73,"",IF(L4439=LIST!$A$81,"",IF(L4439=LIST!$A$82,"",IF(L4439=LIST!$A$79,"",IF(K4439=LIST!$A$75,LIST!$A$75,ROUND(J4439*L4439,2)))))))))))))</f>
        <v/>
      </c>
      <c r="J4439" s="43">
        <f>IF(D4439="",0,IF(K4439=LIST!$A$75,0,IF(K4439=LIST!$A$76,0,IF(K4439=LIST!$A$77,0,IF(K4439=LIST!$A$78,0,(MIN(D4439,8)-K4439))))))</f>
        <v>0</v>
      </c>
      <c r="K4439" s="185" t="str">
        <f>IF(D4439="","",IF('CLAIM FORM'!$M$7="",0,IF(L4439=LIST!$A$78,0,IF('CLAIM FORM'!$M$7="R&amp;D",0,IF(E4439="",LIST!$A$75,IF(F4439=LIST!$F$30,0,IFERROR(((VLOOKUP(E4439,'TRAINING CODE'!B:D,3,FALSE)*MIN(D4439,8))),LIST!$A$76)))))))</f>
        <v/>
      </c>
      <c r="L4439" s="183" t="str">
        <f>IF(B4439="","",IF('CLAIM FORM'!$M$7="",LIST!$A$77,IFERROR(VLOOKUP(B4439,'PHR (Project Hourly Rate)'!B:G,6,FALSE),LIST!$A$78)))</f>
        <v/>
      </c>
    </row>
    <row r="4440" spans="1:12" ht="36" customHeight="1">
      <c r="A4440" s="184">
        <v>4438</v>
      </c>
      <c r="B4440" s="46"/>
      <c r="C4440" s="47"/>
      <c r="D4440" s="48"/>
      <c r="E4440" s="49"/>
      <c r="F4440" s="49"/>
      <c r="G4440" s="41" t="str">
        <f>IF(C4440="","",VLOOKUP(WEEKDAY(C4440),LIST!$A$15:$B$21,2,FALSE))</f>
        <v/>
      </c>
      <c r="H4440" s="42" t="str">
        <f>IF(B4440="","",IF(L4440=LIST!$A$80,LIST!$A$78,IF(L4440=LIST!$A$81,LIST!$A$78,IF(L4440=LIST!$A$82,LIST!$A$78,IF(IFERROR(VLOOKUP(B4440,'PHR (Project Hourly Rate)'!B:G,6,FALSE),LIST!$A$78)=0,LIST!$A$79,L4440)))))</f>
        <v/>
      </c>
      <c r="I4440" s="42" t="str">
        <f>IF(B4440="","",IF(L4440=LIST!$A$75,"",IF(K4440=LIST!$A$76,LIST!$A$76,IF(L4440=LIST!$A$77,"",IF(L4440=LIST!$A$78,"",IF(L4440=LIST!$A$80,"",IF(L4440=LIST!$A$72,"",IF(L4440=LIST!$A$73,"",IF(L4440=LIST!$A$81,"",IF(L4440=LIST!$A$82,"",IF(L4440=LIST!$A$79,"",IF(K4440=LIST!$A$75,LIST!$A$75,ROUND(J4440*L4440,2)))))))))))))</f>
        <v/>
      </c>
      <c r="J4440" s="43">
        <f>IF(D4440="",0,IF(K4440=LIST!$A$75,0,IF(K4440=LIST!$A$76,0,IF(K4440=LIST!$A$77,0,IF(K4440=LIST!$A$78,0,(MIN(D4440,8)-K4440))))))</f>
        <v>0</v>
      </c>
      <c r="K4440" s="185" t="str">
        <f>IF(D4440="","",IF('CLAIM FORM'!$M$7="",0,IF(L4440=LIST!$A$78,0,IF('CLAIM FORM'!$M$7="R&amp;D",0,IF(E4440="",LIST!$A$75,IF(F4440=LIST!$F$30,0,IFERROR(((VLOOKUP(E4440,'TRAINING CODE'!B:D,3,FALSE)*MIN(D4440,8))),LIST!$A$76)))))))</f>
        <v/>
      </c>
      <c r="L4440" s="183" t="str">
        <f>IF(B4440="","",IF('CLAIM FORM'!$M$7="",LIST!$A$77,IFERROR(VLOOKUP(B4440,'PHR (Project Hourly Rate)'!B:G,6,FALSE),LIST!$A$78)))</f>
        <v/>
      </c>
    </row>
    <row r="4441" spans="1:12" ht="36" customHeight="1">
      <c r="A4441" s="184">
        <v>4439</v>
      </c>
      <c r="B4441" s="46"/>
      <c r="C4441" s="47"/>
      <c r="D4441" s="48"/>
      <c r="E4441" s="49"/>
      <c r="F4441" s="49"/>
      <c r="G4441" s="41" t="str">
        <f>IF(C4441="","",VLOOKUP(WEEKDAY(C4441),LIST!$A$15:$B$21,2,FALSE))</f>
        <v/>
      </c>
      <c r="H4441" s="42" t="str">
        <f>IF(B4441="","",IF(L4441=LIST!$A$80,LIST!$A$78,IF(L4441=LIST!$A$81,LIST!$A$78,IF(L4441=LIST!$A$82,LIST!$A$78,IF(IFERROR(VLOOKUP(B4441,'PHR (Project Hourly Rate)'!B:G,6,FALSE),LIST!$A$78)=0,LIST!$A$79,L4441)))))</f>
        <v/>
      </c>
      <c r="I4441" s="42" t="str">
        <f>IF(B4441="","",IF(L4441=LIST!$A$75,"",IF(K4441=LIST!$A$76,LIST!$A$76,IF(L4441=LIST!$A$77,"",IF(L4441=LIST!$A$78,"",IF(L4441=LIST!$A$80,"",IF(L4441=LIST!$A$72,"",IF(L4441=LIST!$A$73,"",IF(L4441=LIST!$A$81,"",IF(L4441=LIST!$A$82,"",IF(L4441=LIST!$A$79,"",IF(K4441=LIST!$A$75,LIST!$A$75,ROUND(J4441*L4441,2)))))))))))))</f>
        <v/>
      </c>
      <c r="J4441" s="43">
        <f>IF(D4441="",0,IF(K4441=LIST!$A$75,0,IF(K4441=LIST!$A$76,0,IF(K4441=LIST!$A$77,0,IF(K4441=LIST!$A$78,0,(MIN(D4441,8)-K4441))))))</f>
        <v>0</v>
      </c>
      <c r="K4441" s="185" t="str">
        <f>IF(D4441="","",IF('CLAIM FORM'!$M$7="",0,IF(L4441=LIST!$A$78,0,IF('CLAIM FORM'!$M$7="R&amp;D",0,IF(E4441="",LIST!$A$75,IF(F4441=LIST!$F$30,0,IFERROR(((VLOOKUP(E4441,'TRAINING CODE'!B:D,3,FALSE)*MIN(D4441,8))),LIST!$A$76)))))))</f>
        <v/>
      </c>
      <c r="L4441" s="183" t="str">
        <f>IF(B4441="","",IF('CLAIM FORM'!$M$7="",LIST!$A$77,IFERROR(VLOOKUP(B4441,'PHR (Project Hourly Rate)'!B:G,6,FALSE),LIST!$A$78)))</f>
        <v/>
      </c>
    </row>
    <row r="4442" spans="1:12" ht="36" customHeight="1">
      <c r="A4442" s="184">
        <v>4440</v>
      </c>
      <c r="B4442" s="46"/>
      <c r="C4442" s="47"/>
      <c r="D4442" s="48"/>
      <c r="E4442" s="49"/>
      <c r="F4442" s="49"/>
      <c r="G4442" s="41" t="str">
        <f>IF(C4442="","",VLOOKUP(WEEKDAY(C4442),LIST!$A$15:$B$21,2,FALSE))</f>
        <v/>
      </c>
      <c r="H4442" s="42" t="str">
        <f>IF(B4442="","",IF(L4442=LIST!$A$80,LIST!$A$78,IF(L4442=LIST!$A$81,LIST!$A$78,IF(L4442=LIST!$A$82,LIST!$A$78,IF(IFERROR(VLOOKUP(B4442,'PHR (Project Hourly Rate)'!B:G,6,FALSE),LIST!$A$78)=0,LIST!$A$79,L4442)))))</f>
        <v/>
      </c>
      <c r="I4442" s="42" t="str">
        <f>IF(B4442="","",IF(L4442=LIST!$A$75,"",IF(K4442=LIST!$A$76,LIST!$A$76,IF(L4442=LIST!$A$77,"",IF(L4442=LIST!$A$78,"",IF(L4442=LIST!$A$80,"",IF(L4442=LIST!$A$72,"",IF(L4442=LIST!$A$73,"",IF(L4442=LIST!$A$81,"",IF(L4442=LIST!$A$82,"",IF(L4442=LIST!$A$79,"",IF(K4442=LIST!$A$75,LIST!$A$75,ROUND(J4442*L4442,2)))))))))))))</f>
        <v/>
      </c>
      <c r="J4442" s="43">
        <f>IF(D4442="",0,IF(K4442=LIST!$A$75,0,IF(K4442=LIST!$A$76,0,IF(K4442=LIST!$A$77,0,IF(K4442=LIST!$A$78,0,(MIN(D4442,8)-K4442))))))</f>
        <v>0</v>
      </c>
      <c r="K4442" s="185" t="str">
        <f>IF(D4442="","",IF('CLAIM FORM'!$M$7="",0,IF(L4442=LIST!$A$78,0,IF('CLAIM FORM'!$M$7="R&amp;D",0,IF(E4442="",LIST!$A$75,IF(F4442=LIST!$F$30,0,IFERROR(((VLOOKUP(E4442,'TRAINING CODE'!B:D,3,FALSE)*MIN(D4442,8))),LIST!$A$76)))))))</f>
        <v/>
      </c>
      <c r="L4442" s="183" t="str">
        <f>IF(B4442="","",IF('CLAIM FORM'!$M$7="",LIST!$A$77,IFERROR(VLOOKUP(B4442,'PHR (Project Hourly Rate)'!B:G,6,FALSE),LIST!$A$78)))</f>
        <v/>
      </c>
    </row>
    <row r="4443" spans="1:12" ht="36" customHeight="1">
      <c r="A4443" s="184">
        <v>4441</v>
      </c>
      <c r="B4443" s="46"/>
      <c r="C4443" s="47"/>
      <c r="D4443" s="48"/>
      <c r="E4443" s="49"/>
      <c r="F4443" s="49"/>
      <c r="G4443" s="41" t="str">
        <f>IF(C4443="","",VLOOKUP(WEEKDAY(C4443),LIST!$A$15:$B$21,2,FALSE))</f>
        <v/>
      </c>
      <c r="H4443" s="42" t="str">
        <f>IF(B4443="","",IF(L4443=LIST!$A$80,LIST!$A$78,IF(L4443=LIST!$A$81,LIST!$A$78,IF(L4443=LIST!$A$82,LIST!$A$78,IF(IFERROR(VLOOKUP(B4443,'PHR (Project Hourly Rate)'!B:G,6,FALSE),LIST!$A$78)=0,LIST!$A$79,L4443)))))</f>
        <v/>
      </c>
      <c r="I4443" s="42" t="str">
        <f>IF(B4443="","",IF(L4443=LIST!$A$75,"",IF(K4443=LIST!$A$76,LIST!$A$76,IF(L4443=LIST!$A$77,"",IF(L4443=LIST!$A$78,"",IF(L4443=LIST!$A$80,"",IF(L4443=LIST!$A$72,"",IF(L4443=LIST!$A$73,"",IF(L4443=LIST!$A$81,"",IF(L4443=LIST!$A$82,"",IF(L4443=LIST!$A$79,"",IF(K4443=LIST!$A$75,LIST!$A$75,ROUND(J4443*L4443,2)))))))))))))</f>
        <v/>
      </c>
      <c r="J4443" s="43">
        <f>IF(D4443="",0,IF(K4443=LIST!$A$75,0,IF(K4443=LIST!$A$76,0,IF(K4443=LIST!$A$77,0,IF(K4443=LIST!$A$78,0,(MIN(D4443,8)-K4443))))))</f>
        <v>0</v>
      </c>
      <c r="K4443" s="185" t="str">
        <f>IF(D4443="","",IF('CLAIM FORM'!$M$7="",0,IF(L4443=LIST!$A$78,0,IF('CLAIM FORM'!$M$7="R&amp;D",0,IF(E4443="",LIST!$A$75,IF(F4443=LIST!$F$30,0,IFERROR(((VLOOKUP(E4443,'TRAINING CODE'!B:D,3,FALSE)*MIN(D4443,8))),LIST!$A$76)))))))</f>
        <v/>
      </c>
      <c r="L4443" s="183" t="str">
        <f>IF(B4443="","",IF('CLAIM FORM'!$M$7="",LIST!$A$77,IFERROR(VLOOKUP(B4443,'PHR (Project Hourly Rate)'!B:G,6,FALSE),LIST!$A$78)))</f>
        <v/>
      </c>
    </row>
    <row r="4444" spans="1:12" ht="36" customHeight="1">
      <c r="A4444" s="184">
        <v>4442</v>
      </c>
      <c r="B4444" s="46"/>
      <c r="C4444" s="47"/>
      <c r="D4444" s="48"/>
      <c r="E4444" s="49"/>
      <c r="F4444" s="49"/>
      <c r="G4444" s="41" t="str">
        <f>IF(C4444="","",VLOOKUP(WEEKDAY(C4444),LIST!$A$15:$B$21,2,FALSE))</f>
        <v/>
      </c>
      <c r="H4444" s="42" t="str">
        <f>IF(B4444="","",IF(L4444=LIST!$A$80,LIST!$A$78,IF(L4444=LIST!$A$81,LIST!$A$78,IF(L4444=LIST!$A$82,LIST!$A$78,IF(IFERROR(VLOOKUP(B4444,'PHR (Project Hourly Rate)'!B:G,6,FALSE),LIST!$A$78)=0,LIST!$A$79,L4444)))))</f>
        <v/>
      </c>
      <c r="I4444" s="42" t="str">
        <f>IF(B4444="","",IF(L4444=LIST!$A$75,"",IF(K4444=LIST!$A$76,LIST!$A$76,IF(L4444=LIST!$A$77,"",IF(L4444=LIST!$A$78,"",IF(L4444=LIST!$A$80,"",IF(L4444=LIST!$A$72,"",IF(L4444=LIST!$A$73,"",IF(L4444=LIST!$A$81,"",IF(L4444=LIST!$A$82,"",IF(L4444=LIST!$A$79,"",IF(K4444=LIST!$A$75,LIST!$A$75,ROUND(J4444*L4444,2)))))))))))))</f>
        <v/>
      </c>
      <c r="J4444" s="43">
        <f>IF(D4444="",0,IF(K4444=LIST!$A$75,0,IF(K4444=LIST!$A$76,0,IF(K4444=LIST!$A$77,0,IF(K4444=LIST!$A$78,0,(MIN(D4444,8)-K4444))))))</f>
        <v>0</v>
      </c>
      <c r="K4444" s="185" t="str">
        <f>IF(D4444="","",IF('CLAIM FORM'!$M$7="",0,IF(L4444=LIST!$A$78,0,IF('CLAIM FORM'!$M$7="R&amp;D",0,IF(E4444="",LIST!$A$75,IF(F4444=LIST!$F$30,0,IFERROR(((VLOOKUP(E4444,'TRAINING CODE'!B:D,3,FALSE)*MIN(D4444,8))),LIST!$A$76)))))))</f>
        <v/>
      </c>
      <c r="L4444" s="183" t="str">
        <f>IF(B4444="","",IF('CLAIM FORM'!$M$7="",LIST!$A$77,IFERROR(VLOOKUP(B4444,'PHR (Project Hourly Rate)'!B:G,6,FALSE),LIST!$A$78)))</f>
        <v/>
      </c>
    </row>
    <row r="4445" spans="1:12" ht="36" customHeight="1">
      <c r="A4445" s="184">
        <v>4443</v>
      </c>
      <c r="B4445" s="46"/>
      <c r="C4445" s="47"/>
      <c r="D4445" s="48"/>
      <c r="E4445" s="49"/>
      <c r="F4445" s="49"/>
      <c r="G4445" s="41" t="str">
        <f>IF(C4445="","",VLOOKUP(WEEKDAY(C4445),LIST!$A$15:$B$21,2,FALSE))</f>
        <v/>
      </c>
      <c r="H4445" s="42" t="str">
        <f>IF(B4445="","",IF(L4445=LIST!$A$80,LIST!$A$78,IF(L4445=LIST!$A$81,LIST!$A$78,IF(L4445=LIST!$A$82,LIST!$A$78,IF(IFERROR(VLOOKUP(B4445,'PHR (Project Hourly Rate)'!B:G,6,FALSE),LIST!$A$78)=0,LIST!$A$79,L4445)))))</f>
        <v/>
      </c>
      <c r="I4445" s="42" t="str">
        <f>IF(B4445="","",IF(L4445=LIST!$A$75,"",IF(K4445=LIST!$A$76,LIST!$A$76,IF(L4445=LIST!$A$77,"",IF(L4445=LIST!$A$78,"",IF(L4445=LIST!$A$80,"",IF(L4445=LIST!$A$72,"",IF(L4445=LIST!$A$73,"",IF(L4445=LIST!$A$81,"",IF(L4445=LIST!$A$82,"",IF(L4445=LIST!$A$79,"",IF(K4445=LIST!$A$75,LIST!$A$75,ROUND(J4445*L4445,2)))))))))))))</f>
        <v/>
      </c>
      <c r="J4445" s="43">
        <f>IF(D4445="",0,IF(K4445=LIST!$A$75,0,IF(K4445=LIST!$A$76,0,IF(K4445=LIST!$A$77,0,IF(K4445=LIST!$A$78,0,(MIN(D4445,8)-K4445))))))</f>
        <v>0</v>
      </c>
      <c r="K4445" s="185" t="str">
        <f>IF(D4445="","",IF('CLAIM FORM'!$M$7="",0,IF(L4445=LIST!$A$78,0,IF('CLAIM FORM'!$M$7="R&amp;D",0,IF(E4445="",LIST!$A$75,IF(F4445=LIST!$F$30,0,IFERROR(((VLOOKUP(E4445,'TRAINING CODE'!B:D,3,FALSE)*MIN(D4445,8))),LIST!$A$76)))))))</f>
        <v/>
      </c>
      <c r="L4445" s="183" t="str">
        <f>IF(B4445="","",IF('CLAIM FORM'!$M$7="",LIST!$A$77,IFERROR(VLOOKUP(B4445,'PHR (Project Hourly Rate)'!B:G,6,FALSE),LIST!$A$78)))</f>
        <v/>
      </c>
    </row>
    <row r="4446" spans="1:12" ht="36" customHeight="1">
      <c r="A4446" s="184">
        <v>4444</v>
      </c>
      <c r="B4446" s="46"/>
      <c r="C4446" s="47"/>
      <c r="D4446" s="48"/>
      <c r="E4446" s="49"/>
      <c r="F4446" s="49"/>
      <c r="G4446" s="41" t="str">
        <f>IF(C4446="","",VLOOKUP(WEEKDAY(C4446),LIST!$A$15:$B$21,2,FALSE))</f>
        <v/>
      </c>
      <c r="H4446" s="42" t="str">
        <f>IF(B4446="","",IF(L4446=LIST!$A$80,LIST!$A$78,IF(L4446=LIST!$A$81,LIST!$A$78,IF(L4446=LIST!$A$82,LIST!$A$78,IF(IFERROR(VLOOKUP(B4446,'PHR (Project Hourly Rate)'!B:G,6,FALSE),LIST!$A$78)=0,LIST!$A$79,L4446)))))</f>
        <v/>
      </c>
      <c r="I4446" s="42" t="str">
        <f>IF(B4446="","",IF(L4446=LIST!$A$75,"",IF(K4446=LIST!$A$76,LIST!$A$76,IF(L4446=LIST!$A$77,"",IF(L4446=LIST!$A$78,"",IF(L4446=LIST!$A$80,"",IF(L4446=LIST!$A$72,"",IF(L4446=LIST!$A$73,"",IF(L4446=LIST!$A$81,"",IF(L4446=LIST!$A$82,"",IF(L4446=LIST!$A$79,"",IF(K4446=LIST!$A$75,LIST!$A$75,ROUND(J4446*L4446,2)))))))))))))</f>
        <v/>
      </c>
      <c r="J4446" s="43">
        <f>IF(D4446="",0,IF(K4446=LIST!$A$75,0,IF(K4446=LIST!$A$76,0,IF(K4446=LIST!$A$77,0,IF(K4446=LIST!$A$78,0,(MIN(D4446,8)-K4446))))))</f>
        <v>0</v>
      </c>
      <c r="K4446" s="185" t="str">
        <f>IF(D4446="","",IF('CLAIM FORM'!$M$7="",0,IF(L4446=LIST!$A$78,0,IF('CLAIM FORM'!$M$7="R&amp;D",0,IF(E4446="",LIST!$A$75,IF(F4446=LIST!$F$30,0,IFERROR(((VLOOKUP(E4446,'TRAINING CODE'!B:D,3,FALSE)*MIN(D4446,8))),LIST!$A$76)))))))</f>
        <v/>
      </c>
      <c r="L4446" s="183" t="str">
        <f>IF(B4446="","",IF('CLAIM FORM'!$M$7="",LIST!$A$77,IFERROR(VLOOKUP(B4446,'PHR (Project Hourly Rate)'!B:G,6,FALSE),LIST!$A$78)))</f>
        <v/>
      </c>
    </row>
    <row r="4447" spans="1:12" ht="36" customHeight="1">
      <c r="A4447" s="184">
        <v>4445</v>
      </c>
      <c r="B4447" s="46"/>
      <c r="C4447" s="47"/>
      <c r="D4447" s="48"/>
      <c r="E4447" s="49"/>
      <c r="F4447" s="49"/>
      <c r="G4447" s="41" t="str">
        <f>IF(C4447="","",VLOOKUP(WEEKDAY(C4447),LIST!$A$15:$B$21,2,FALSE))</f>
        <v/>
      </c>
      <c r="H4447" s="42" t="str">
        <f>IF(B4447="","",IF(L4447=LIST!$A$80,LIST!$A$78,IF(L4447=LIST!$A$81,LIST!$A$78,IF(L4447=LIST!$A$82,LIST!$A$78,IF(IFERROR(VLOOKUP(B4447,'PHR (Project Hourly Rate)'!B:G,6,FALSE),LIST!$A$78)=0,LIST!$A$79,L4447)))))</f>
        <v/>
      </c>
      <c r="I4447" s="42" t="str">
        <f>IF(B4447="","",IF(L4447=LIST!$A$75,"",IF(K4447=LIST!$A$76,LIST!$A$76,IF(L4447=LIST!$A$77,"",IF(L4447=LIST!$A$78,"",IF(L4447=LIST!$A$80,"",IF(L4447=LIST!$A$72,"",IF(L4447=LIST!$A$73,"",IF(L4447=LIST!$A$81,"",IF(L4447=LIST!$A$82,"",IF(L4447=LIST!$A$79,"",IF(K4447=LIST!$A$75,LIST!$A$75,ROUND(J4447*L4447,2)))))))))))))</f>
        <v/>
      </c>
      <c r="J4447" s="43">
        <f>IF(D4447="",0,IF(K4447=LIST!$A$75,0,IF(K4447=LIST!$A$76,0,IF(K4447=LIST!$A$77,0,IF(K4447=LIST!$A$78,0,(MIN(D4447,8)-K4447))))))</f>
        <v>0</v>
      </c>
      <c r="K4447" s="185" t="str">
        <f>IF(D4447="","",IF('CLAIM FORM'!$M$7="",0,IF(L4447=LIST!$A$78,0,IF('CLAIM FORM'!$M$7="R&amp;D",0,IF(E4447="",LIST!$A$75,IF(F4447=LIST!$F$30,0,IFERROR(((VLOOKUP(E4447,'TRAINING CODE'!B:D,3,FALSE)*MIN(D4447,8))),LIST!$A$76)))))))</f>
        <v/>
      </c>
      <c r="L4447" s="183" t="str">
        <f>IF(B4447="","",IF('CLAIM FORM'!$M$7="",LIST!$A$77,IFERROR(VLOOKUP(B4447,'PHR (Project Hourly Rate)'!B:G,6,FALSE),LIST!$A$78)))</f>
        <v/>
      </c>
    </row>
    <row r="4448" spans="1:12" ht="36" customHeight="1">
      <c r="A4448" s="184">
        <v>4446</v>
      </c>
      <c r="B4448" s="46"/>
      <c r="C4448" s="47"/>
      <c r="D4448" s="48"/>
      <c r="E4448" s="49"/>
      <c r="F4448" s="49"/>
      <c r="G4448" s="41" t="str">
        <f>IF(C4448="","",VLOOKUP(WEEKDAY(C4448),LIST!$A$15:$B$21,2,FALSE))</f>
        <v/>
      </c>
      <c r="H4448" s="42" t="str">
        <f>IF(B4448="","",IF(L4448=LIST!$A$80,LIST!$A$78,IF(L4448=LIST!$A$81,LIST!$A$78,IF(L4448=LIST!$A$82,LIST!$A$78,IF(IFERROR(VLOOKUP(B4448,'PHR (Project Hourly Rate)'!B:G,6,FALSE),LIST!$A$78)=0,LIST!$A$79,L4448)))))</f>
        <v/>
      </c>
      <c r="I4448" s="42" t="str">
        <f>IF(B4448="","",IF(L4448=LIST!$A$75,"",IF(K4448=LIST!$A$76,LIST!$A$76,IF(L4448=LIST!$A$77,"",IF(L4448=LIST!$A$78,"",IF(L4448=LIST!$A$80,"",IF(L4448=LIST!$A$72,"",IF(L4448=LIST!$A$73,"",IF(L4448=LIST!$A$81,"",IF(L4448=LIST!$A$82,"",IF(L4448=LIST!$A$79,"",IF(K4448=LIST!$A$75,LIST!$A$75,ROUND(J4448*L4448,2)))))))))))))</f>
        <v/>
      </c>
      <c r="J4448" s="43">
        <f>IF(D4448="",0,IF(K4448=LIST!$A$75,0,IF(K4448=LIST!$A$76,0,IF(K4448=LIST!$A$77,0,IF(K4448=LIST!$A$78,0,(MIN(D4448,8)-K4448))))))</f>
        <v>0</v>
      </c>
      <c r="K4448" s="185" t="str">
        <f>IF(D4448="","",IF('CLAIM FORM'!$M$7="",0,IF(L4448=LIST!$A$78,0,IF('CLAIM FORM'!$M$7="R&amp;D",0,IF(E4448="",LIST!$A$75,IF(F4448=LIST!$F$30,0,IFERROR(((VLOOKUP(E4448,'TRAINING CODE'!B:D,3,FALSE)*MIN(D4448,8))),LIST!$A$76)))))))</f>
        <v/>
      </c>
      <c r="L4448" s="183" t="str">
        <f>IF(B4448="","",IF('CLAIM FORM'!$M$7="",LIST!$A$77,IFERROR(VLOOKUP(B4448,'PHR (Project Hourly Rate)'!B:G,6,FALSE),LIST!$A$78)))</f>
        <v/>
      </c>
    </row>
    <row r="4449" spans="1:12" ht="36" customHeight="1">
      <c r="A4449" s="184">
        <v>4447</v>
      </c>
      <c r="B4449" s="46"/>
      <c r="C4449" s="47"/>
      <c r="D4449" s="48"/>
      <c r="E4449" s="49"/>
      <c r="F4449" s="49"/>
      <c r="G4449" s="41" t="str">
        <f>IF(C4449="","",VLOOKUP(WEEKDAY(C4449),LIST!$A$15:$B$21,2,FALSE))</f>
        <v/>
      </c>
      <c r="H4449" s="42" t="str">
        <f>IF(B4449="","",IF(L4449=LIST!$A$80,LIST!$A$78,IF(L4449=LIST!$A$81,LIST!$A$78,IF(L4449=LIST!$A$82,LIST!$A$78,IF(IFERROR(VLOOKUP(B4449,'PHR (Project Hourly Rate)'!B:G,6,FALSE),LIST!$A$78)=0,LIST!$A$79,L4449)))))</f>
        <v/>
      </c>
      <c r="I4449" s="42" t="str">
        <f>IF(B4449="","",IF(L4449=LIST!$A$75,"",IF(K4449=LIST!$A$76,LIST!$A$76,IF(L4449=LIST!$A$77,"",IF(L4449=LIST!$A$78,"",IF(L4449=LIST!$A$80,"",IF(L4449=LIST!$A$72,"",IF(L4449=LIST!$A$73,"",IF(L4449=LIST!$A$81,"",IF(L4449=LIST!$A$82,"",IF(L4449=LIST!$A$79,"",IF(K4449=LIST!$A$75,LIST!$A$75,ROUND(J4449*L4449,2)))))))))))))</f>
        <v/>
      </c>
      <c r="J4449" s="43">
        <f>IF(D4449="",0,IF(K4449=LIST!$A$75,0,IF(K4449=LIST!$A$76,0,IF(K4449=LIST!$A$77,0,IF(K4449=LIST!$A$78,0,(MIN(D4449,8)-K4449))))))</f>
        <v>0</v>
      </c>
      <c r="K4449" s="185" t="str">
        <f>IF(D4449="","",IF('CLAIM FORM'!$M$7="",0,IF(L4449=LIST!$A$78,0,IF('CLAIM FORM'!$M$7="R&amp;D",0,IF(E4449="",LIST!$A$75,IF(F4449=LIST!$F$30,0,IFERROR(((VLOOKUP(E4449,'TRAINING CODE'!B:D,3,FALSE)*MIN(D4449,8))),LIST!$A$76)))))))</f>
        <v/>
      </c>
      <c r="L4449" s="183" t="str">
        <f>IF(B4449="","",IF('CLAIM FORM'!$M$7="",LIST!$A$77,IFERROR(VLOOKUP(B4449,'PHR (Project Hourly Rate)'!B:G,6,FALSE),LIST!$A$78)))</f>
        <v/>
      </c>
    </row>
    <row r="4450" spans="1:12" ht="36" customHeight="1">
      <c r="A4450" s="184">
        <v>4448</v>
      </c>
      <c r="B4450" s="46"/>
      <c r="C4450" s="47"/>
      <c r="D4450" s="48"/>
      <c r="E4450" s="49"/>
      <c r="F4450" s="49"/>
      <c r="G4450" s="41" t="str">
        <f>IF(C4450="","",VLOOKUP(WEEKDAY(C4450),LIST!$A$15:$B$21,2,FALSE))</f>
        <v/>
      </c>
      <c r="H4450" s="42" t="str">
        <f>IF(B4450="","",IF(L4450=LIST!$A$80,LIST!$A$78,IF(L4450=LIST!$A$81,LIST!$A$78,IF(L4450=LIST!$A$82,LIST!$A$78,IF(IFERROR(VLOOKUP(B4450,'PHR (Project Hourly Rate)'!B:G,6,FALSE),LIST!$A$78)=0,LIST!$A$79,L4450)))))</f>
        <v/>
      </c>
      <c r="I4450" s="42" t="str">
        <f>IF(B4450="","",IF(L4450=LIST!$A$75,"",IF(K4450=LIST!$A$76,LIST!$A$76,IF(L4450=LIST!$A$77,"",IF(L4450=LIST!$A$78,"",IF(L4450=LIST!$A$80,"",IF(L4450=LIST!$A$72,"",IF(L4450=LIST!$A$73,"",IF(L4450=LIST!$A$81,"",IF(L4450=LIST!$A$82,"",IF(L4450=LIST!$A$79,"",IF(K4450=LIST!$A$75,LIST!$A$75,ROUND(J4450*L4450,2)))))))))))))</f>
        <v/>
      </c>
      <c r="J4450" s="43">
        <f>IF(D4450="",0,IF(K4450=LIST!$A$75,0,IF(K4450=LIST!$A$76,0,IF(K4450=LIST!$A$77,0,IF(K4450=LIST!$A$78,0,(MIN(D4450,8)-K4450))))))</f>
        <v>0</v>
      </c>
      <c r="K4450" s="185" t="str">
        <f>IF(D4450="","",IF('CLAIM FORM'!$M$7="",0,IF(L4450=LIST!$A$78,0,IF('CLAIM FORM'!$M$7="R&amp;D",0,IF(E4450="",LIST!$A$75,IF(F4450=LIST!$F$30,0,IFERROR(((VLOOKUP(E4450,'TRAINING CODE'!B:D,3,FALSE)*MIN(D4450,8))),LIST!$A$76)))))))</f>
        <v/>
      </c>
      <c r="L4450" s="183" t="str">
        <f>IF(B4450="","",IF('CLAIM FORM'!$M$7="",LIST!$A$77,IFERROR(VLOOKUP(B4450,'PHR (Project Hourly Rate)'!B:G,6,FALSE),LIST!$A$78)))</f>
        <v/>
      </c>
    </row>
    <row r="4451" spans="1:12" ht="36" customHeight="1">
      <c r="A4451" s="184">
        <v>4449</v>
      </c>
      <c r="B4451" s="46"/>
      <c r="C4451" s="47"/>
      <c r="D4451" s="48"/>
      <c r="E4451" s="49"/>
      <c r="F4451" s="49"/>
      <c r="G4451" s="41" t="str">
        <f>IF(C4451="","",VLOOKUP(WEEKDAY(C4451),LIST!$A$15:$B$21,2,FALSE))</f>
        <v/>
      </c>
      <c r="H4451" s="42" t="str">
        <f>IF(B4451="","",IF(L4451=LIST!$A$80,LIST!$A$78,IF(L4451=LIST!$A$81,LIST!$A$78,IF(L4451=LIST!$A$82,LIST!$A$78,IF(IFERROR(VLOOKUP(B4451,'PHR (Project Hourly Rate)'!B:G,6,FALSE),LIST!$A$78)=0,LIST!$A$79,L4451)))))</f>
        <v/>
      </c>
      <c r="I4451" s="42" t="str">
        <f>IF(B4451="","",IF(L4451=LIST!$A$75,"",IF(K4451=LIST!$A$76,LIST!$A$76,IF(L4451=LIST!$A$77,"",IF(L4451=LIST!$A$78,"",IF(L4451=LIST!$A$80,"",IF(L4451=LIST!$A$72,"",IF(L4451=LIST!$A$73,"",IF(L4451=LIST!$A$81,"",IF(L4451=LIST!$A$82,"",IF(L4451=LIST!$A$79,"",IF(K4451=LIST!$A$75,LIST!$A$75,ROUND(J4451*L4451,2)))))))))))))</f>
        <v/>
      </c>
      <c r="J4451" s="43">
        <f>IF(D4451="",0,IF(K4451=LIST!$A$75,0,IF(K4451=LIST!$A$76,0,IF(K4451=LIST!$A$77,0,IF(K4451=LIST!$A$78,0,(MIN(D4451,8)-K4451))))))</f>
        <v>0</v>
      </c>
      <c r="K4451" s="185" t="str">
        <f>IF(D4451="","",IF('CLAIM FORM'!$M$7="",0,IF(L4451=LIST!$A$78,0,IF('CLAIM FORM'!$M$7="R&amp;D",0,IF(E4451="",LIST!$A$75,IF(F4451=LIST!$F$30,0,IFERROR(((VLOOKUP(E4451,'TRAINING CODE'!B:D,3,FALSE)*MIN(D4451,8))),LIST!$A$76)))))))</f>
        <v/>
      </c>
      <c r="L4451" s="183" t="str">
        <f>IF(B4451="","",IF('CLAIM FORM'!$M$7="",LIST!$A$77,IFERROR(VLOOKUP(B4451,'PHR (Project Hourly Rate)'!B:G,6,FALSE),LIST!$A$78)))</f>
        <v/>
      </c>
    </row>
    <row r="4452" spans="1:12" ht="36" customHeight="1">
      <c r="A4452" s="184">
        <v>4450</v>
      </c>
      <c r="B4452" s="46"/>
      <c r="C4452" s="47"/>
      <c r="D4452" s="48"/>
      <c r="E4452" s="49"/>
      <c r="F4452" s="49"/>
      <c r="G4452" s="41" t="str">
        <f>IF(C4452="","",VLOOKUP(WEEKDAY(C4452),LIST!$A$15:$B$21,2,FALSE))</f>
        <v/>
      </c>
      <c r="H4452" s="42" t="str">
        <f>IF(B4452="","",IF(L4452=LIST!$A$80,LIST!$A$78,IF(L4452=LIST!$A$81,LIST!$A$78,IF(L4452=LIST!$A$82,LIST!$A$78,IF(IFERROR(VLOOKUP(B4452,'PHR (Project Hourly Rate)'!B:G,6,FALSE),LIST!$A$78)=0,LIST!$A$79,L4452)))))</f>
        <v/>
      </c>
      <c r="I4452" s="42" t="str">
        <f>IF(B4452="","",IF(L4452=LIST!$A$75,"",IF(K4452=LIST!$A$76,LIST!$A$76,IF(L4452=LIST!$A$77,"",IF(L4452=LIST!$A$78,"",IF(L4452=LIST!$A$80,"",IF(L4452=LIST!$A$72,"",IF(L4452=LIST!$A$73,"",IF(L4452=LIST!$A$81,"",IF(L4452=LIST!$A$82,"",IF(L4452=LIST!$A$79,"",IF(K4452=LIST!$A$75,LIST!$A$75,ROUND(J4452*L4452,2)))))))))))))</f>
        <v/>
      </c>
      <c r="J4452" s="43">
        <f>IF(D4452="",0,IF(K4452=LIST!$A$75,0,IF(K4452=LIST!$A$76,0,IF(K4452=LIST!$A$77,0,IF(K4452=LIST!$A$78,0,(MIN(D4452,8)-K4452))))))</f>
        <v>0</v>
      </c>
      <c r="K4452" s="185" t="str">
        <f>IF(D4452="","",IF('CLAIM FORM'!$M$7="",0,IF(L4452=LIST!$A$78,0,IF('CLAIM FORM'!$M$7="R&amp;D",0,IF(E4452="",LIST!$A$75,IF(F4452=LIST!$F$30,0,IFERROR(((VLOOKUP(E4452,'TRAINING CODE'!B:D,3,FALSE)*MIN(D4452,8))),LIST!$A$76)))))))</f>
        <v/>
      </c>
      <c r="L4452" s="183" t="str">
        <f>IF(B4452="","",IF('CLAIM FORM'!$M$7="",LIST!$A$77,IFERROR(VLOOKUP(B4452,'PHR (Project Hourly Rate)'!B:G,6,FALSE),LIST!$A$78)))</f>
        <v/>
      </c>
    </row>
    <row r="4453" spans="1:12" ht="36" customHeight="1">
      <c r="A4453" s="184">
        <v>4451</v>
      </c>
      <c r="B4453" s="46"/>
      <c r="C4453" s="47"/>
      <c r="D4453" s="48"/>
      <c r="E4453" s="49"/>
      <c r="F4453" s="49"/>
      <c r="G4453" s="41" t="str">
        <f>IF(C4453="","",VLOOKUP(WEEKDAY(C4453),LIST!$A$15:$B$21,2,FALSE))</f>
        <v/>
      </c>
      <c r="H4453" s="42" t="str">
        <f>IF(B4453="","",IF(L4453=LIST!$A$80,LIST!$A$78,IF(L4453=LIST!$A$81,LIST!$A$78,IF(L4453=LIST!$A$82,LIST!$A$78,IF(IFERROR(VLOOKUP(B4453,'PHR (Project Hourly Rate)'!B:G,6,FALSE),LIST!$A$78)=0,LIST!$A$79,L4453)))))</f>
        <v/>
      </c>
      <c r="I4453" s="42" t="str">
        <f>IF(B4453="","",IF(L4453=LIST!$A$75,"",IF(K4453=LIST!$A$76,LIST!$A$76,IF(L4453=LIST!$A$77,"",IF(L4453=LIST!$A$78,"",IF(L4453=LIST!$A$80,"",IF(L4453=LIST!$A$72,"",IF(L4453=LIST!$A$73,"",IF(L4453=LIST!$A$81,"",IF(L4453=LIST!$A$82,"",IF(L4453=LIST!$A$79,"",IF(K4453=LIST!$A$75,LIST!$A$75,ROUND(J4453*L4453,2)))))))))))))</f>
        <v/>
      </c>
      <c r="J4453" s="43">
        <f>IF(D4453="",0,IF(K4453=LIST!$A$75,0,IF(K4453=LIST!$A$76,0,IF(K4453=LIST!$A$77,0,IF(K4453=LIST!$A$78,0,(MIN(D4453,8)-K4453))))))</f>
        <v>0</v>
      </c>
      <c r="K4453" s="185" t="str">
        <f>IF(D4453="","",IF('CLAIM FORM'!$M$7="",0,IF(L4453=LIST!$A$78,0,IF('CLAIM FORM'!$M$7="R&amp;D",0,IF(E4453="",LIST!$A$75,IF(F4453=LIST!$F$30,0,IFERROR(((VLOOKUP(E4453,'TRAINING CODE'!B:D,3,FALSE)*MIN(D4453,8))),LIST!$A$76)))))))</f>
        <v/>
      </c>
      <c r="L4453" s="183" t="str">
        <f>IF(B4453="","",IF('CLAIM FORM'!$M$7="",LIST!$A$77,IFERROR(VLOOKUP(B4453,'PHR (Project Hourly Rate)'!B:G,6,FALSE),LIST!$A$78)))</f>
        <v/>
      </c>
    </row>
    <row r="4454" spans="1:12" ht="36" customHeight="1">
      <c r="A4454" s="184">
        <v>4452</v>
      </c>
      <c r="B4454" s="46"/>
      <c r="C4454" s="47"/>
      <c r="D4454" s="48"/>
      <c r="E4454" s="49"/>
      <c r="F4454" s="49"/>
      <c r="G4454" s="41" t="str">
        <f>IF(C4454="","",VLOOKUP(WEEKDAY(C4454),LIST!$A$15:$B$21,2,FALSE))</f>
        <v/>
      </c>
      <c r="H4454" s="42" t="str">
        <f>IF(B4454="","",IF(L4454=LIST!$A$80,LIST!$A$78,IF(L4454=LIST!$A$81,LIST!$A$78,IF(L4454=LIST!$A$82,LIST!$A$78,IF(IFERROR(VLOOKUP(B4454,'PHR (Project Hourly Rate)'!B:G,6,FALSE),LIST!$A$78)=0,LIST!$A$79,L4454)))))</f>
        <v/>
      </c>
      <c r="I4454" s="42" t="str">
        <f>IF(B4454="","",IF(L4454=LIST!$A$75,"",IF(K4454=LIST!$A$76,LIST!$A$76,IF(L4454=LIST!$A$77,"",IF(L4454=LIST!$A$78,"",IF(L4454=LIST!$A$80,"",IF(L4454=LIST!$A$72,"",IF(L4454=LIST!$A$73,"",IF(L4454=LIST!$A$81,"",IF(L4454=LIST!$A$82,"",IF(L4454=LIST!$A$79,"",IF(K4454=LIST!$A$75,LIST!$A$75,ROUND(J4454*L4454,2)))))))))))))</f>
        <v/>
      </c>
      <c r="J4454" s="43">
        <f>IF(D4454="",0,IF(K4454=LIST!$A$75,0,IF(K4454=LIST!$A$76,0,IF(K4454=LIST!$A$77,0,IF(K4454=LIST!$A$78,0,(MIN(D4454,8)-K4454))))))</f>
        <v>0</v>
      </c>
      <c r="K4454" s="185" t="str">
        <f>IF(D4454="","",IF('CLAIM FORM'!$M$7="",0,IF(L4454=LIST!$A$78,0,IF('CLAIM FORM'!$M$7="R&amp;D",0,IF(E4454="",LIST!$A$75,IF(F4454=LIST!$F$30,0,IFERROR(((VLOOKUP(E4454,'TRAINING CODE'!B:D,3,FALSE)*MIN(D4454,8))),LIST!$A$76)))))))</f>
        <v/>
      </c>
      <c r="L4454" s="183" t="str">
        <f>IF(B4454="","",IF('CLAIM FORM'!$M$7="",LIST!$A$77,IFERROR(VLOOKUP(B4454,'PHR (Project Hourly Rate)'!B:G,6,FALSE),LIST!$A$78)))</f>
        <v/>
      </c>
    </row>
    <row r="4455" spans="1:12" ht="36" customHeight="1">
      <c r="A4455" s="184">
        <v>4453</v>
      </c>
      <c r="B4455" s="46"/>
      <c r="C4455" s="47"/>
      <c r="D4455" s="48"/>
      <c r="E4455" s="49"/>
      <c r="F4455" s="49"/>
      <c r="G4455" s="41" t="str">
        <f>IF(C4455="","",VLOOKUP(WEEKDAY(C4455),LIST!$A$15:$B$21,2,FALSE))</f>
        <v/>
      </c>
      <c r="H4455" s="42" t="str">
        <f>IF(B4455="","",IF(L4455=LIST!$A$80,LIST!$A$78,IF(L4455=LIST!$A$81,LIST!$A$78,IF(L4455=LIST!$A$82,LIST!$A$78,IF(IFERROR(VLOOKUP(B4455,'PHR (Project Hourly Rate)'!B:G,6,FALSE),LIST!$A$78)=0,LIST!$A$79,L4455)))))</f>
        <v/>
      </c>
      <c r="I4455" s="42" t="str">
        <f>IF(B4455="","",IF(L4455=LIST!$A$75,"",IF(K4455=LIST!$A$76,LIST!$A$76,IF(L4455=LIST!$A$77,"",IF(L4455=LIST!$A$78,"",IF(L4455=LIST!$A$80,"",IF(L4455=LIST!$A$72,"",IF(L4455=LIST!$A$73,"",IF(L4455=LIST!$A$81,"",IF(L4455=LIST!$A$82,"",IF(L4455=LIST!$A$79,"",IF(K4455=LIST!$A$75,LIST!$A$75,ROUND(J4455*L4455,2)))))))))))))</f>
        <v/>
      </c>
      <c r="J4455" s="43">
        <f>IF(D4455="",0,IF(K4455=LIST!$A$75,0,IF(K4455=LIST!$A$76,0,IF(K4455=LIST!$A$77,0,IF(K4455=LIST!$A$78,0,(MIN(D4455,8)-K4455))))))</f>
        <v>0</v>
      </c>
      <c r="K4455" s="185" t="str">
        <f>IF(D4455="","",IF('CLAIM FORM'!$M$7="",0,IF(L4455=LIST!$A$78,0,IF('CLAIM FORM'!$M$7="R&amp;D",0,IF(E4455="",LIST!$A$75,IF(F4455=LIST!$F$30,0,IFERROR(((VLOOKUP(E4455,'TRAINING CODE'!B:D,3,FALSE)*MIN(D4455,8))),LIST!$A$76)))))))</f>
        <v/>
      </c>
      <c r="L4455" s="183" t="str">
        <f>IF(B4455="","",IF('CLAIM FORM'!$M$7="",LIST!$A$77,IFERROR(VLOOKUP(B4455,'PHR (Project Hourly Rate)'!B:G,6,FALSE),LIST!$A$78)))</f>
        <v/>
      </c>
    </row>
    <row r="4456" spans="1:12" ht="36" customHeight="1">
      <c r="A4456" s="184">
        <v>4454</v>
      </c>
      <c r="B4456" s="46"/>
      <c r="C4456" s="47"/>
      <c r="D4456" s="48"/>
      <c r="E4456" s="49"/>
      <c r="F4456" s="49"/>
      <c r="G4456" s="41" t="str">
        <f>IF(C4456="","",VLOOKUP(WEEKDAY(C4456),LIST!$A$15:$B$21,2,FALSE))</f>
        <v/>
      </c>
      <c r="H4456" s="42" t="str">
        <f>IF(B4456="","",IF(L4456=LIST!$A$80,LIST!$A$78,IF(L4456=LIST!$A$81,LIST!$A$78,IF(L4456=LIST!$A$82,LIST!$A$78,IF(IFERROR(VLOOKUP(B4456,'PHR (Project Hourly Rate)'!B:G,6,FALSE),LIST!$A$78)=0,LIST!$A$79,L4456)))))</f>
        <v/>
      </c>
      <c r="I4456" s="42" t="str">
        <f>IF(B4456="","",IF(L4456=LIST!$A$75,"",IF(K4456=LIST!$A$76,LIST!$A$76,IF(L4456=LIST!$A$77,"",IF(L4456=LIST!$A$78,"",IF(L4456=LIST!$A$80,"",IF(L4456=LIST!$A$72,"",IF(L4456=LIST!$A$73,"",IF(L4456=LIST!$A$81,"",IF(L4456=LIST!$A$82,"",IF(L4456=LIST!$A$79,"",IF(K4456=LIST!$A$75,LIST!$A$75,ROUND(J4456*L4456,2)))))))))))))</f>
        <v/>
      </c>
      <c r="J4456" s="43">
        <f>IF(D4456="",0,IF(K4456=LIST!$A$75,0,IF(K4456=LIST!$A$76,0,IF(K4456=LIST!$A$77,0,IF(K4456=LIST!$A$78,0,(MIN(D4456,8)-K4456))))))</f>
        <v>0</v>
      </c>
      <c r="K4456" s="185" t="str">
        <f>IF(D4456="","",IF('CLAIM FORM'!$M$7="",0,IF(L4456=LIST!$A$78,0,IF('CLAIM FORM'!$M$7="R&amp;D",0,IF(E4456="",LIST!$A$75,IF(F4456=LIST!$F$30,0,IFERROR(((VLOOKUP(E4456,'TRAINING CODE'!B:D,3,FALSE)*MIN(D4456,8))),LIST!$A$76)))))))</f>
        <v/>
      </c>
      <c r="L4456" s="183" t="str">
        <f>IF(B4456="","",IF('CLAIM FORM'!$M$7="",LIST!$A$77,IFERROR(VLOOKUP(B4456,'PHR (Project Hourly Rate)'!B:G,6,FALSE),LIST!$A$78)))</f>
        <v/>
      </c>
    </row>
    <row r="4457" spans="1:12" ht="36" customHeight="1">
      <c r="A4457" s="184">
        <v>4455</v>
      </c>
      <c r="B4457" s="46"/>
      <c r="C4457" s="47"/>
      <c r="D4457" s="48"/>
      <c r="E4457" s="49"/>
      <c r="F4457" s="49"/>
      <c r="G4457" s="41" t="str">
        <f>IF(C4457="","",VLOOKUP(WEEKDAY(C4457),LIST!$A$15:$B$21,2,FALSE))</f>
        <v/>
      </c>
      <c r="H4457" s="42" t="str">
        <f>IF(B4457="","",IF(L4457=LIST!$A$80,LIST!$A$78,IF(L4457=LIST!$A$81,LIST!$A$78,IF(L4457=LIST!$A$82,LIST!$A$78,IF(IFERROR(VLOOKUP(B4457,'PHR (Project Hourly Rate)'!B:G,6,FALSE),LIST!$A$78)=0,LIST!$A$79,L4457)))))</f>
        <v/>
      </c>
      <c r="I4457" s="42" t="str">
        <f>IF(B4457="","",IF(L4457=LIST!$A$75,"",IF(K4457=LIST!$A$76,LIST!$A$76,IF(L4457=LIST!$A$77,"",IF(L4457=LIST!$A$78,"",IF(L4457=LIST!$A$80,"",IF(L4457=LIST!$A$72,"",IF(L4457=LIST!$A$73,"",IF(L4457=LIST!$A$81,"",IF(L4457=LIST!$A$82,"",IF(L4457=LIST!$A$79,"",IF(K4457=LIST!$A$75,LIST!$A$75,ROUND(J4457*L4457,2)))))))))))))</f>
        <v/>
      </c>
      <c r="J4457" s="43">
        <f>IF(D4457="",0,IF(K4457=LIST!$A$75,0,IF(K4457=LIST!$A$76,0,IF(K4457=LIST!$A$77,0,IF(K4457=LIST!$A$78,0,(MIN(D4457,8)-K4457))))))</f>
        <v>0</v>
      </c>
      <c r="K4457" s="185" t="str">
        <f>IF(D4457="","",IF('CLAIM FORM'!$M$7="",0,IF(L4457=LIST!$A$78,0,IF('CLAIM FORM'!$M$7="R&amp;D",0,IF(E4457="",LIST!$A$75,IF(F4457=LIST!$F$30,0,IFERROR(((VLOOKUP(E4457,'TRAINING CODE'!B:D,3,FALSE)*MIN(D4457,8))),LIST!$A$76)))))))</f>
        <v/>
      </c>
      <c r="L4457" s="183" t="str">
        <f>IF(B4457="","",IF('CLAIM FORM'!$M$7="",LIST!$A$77,IFERROR(VLOOKUP(B4457,'PHR (Project Hourly Rate)'!B:G,6,FALSE),LIST!$A$78)))</f>
        <v/>
      </c>
    </row>
    <row r="4458" spans="1:12" ht="36" customHeight="1">
      <c r="A4458" s="184">
        <v>4456</v>
      </c>
      <c r="B4458" s="46"/>
      <c r="C4458" s="47"/>
      <c r="D4458" s="48"/>
      <c r="E4458" s="49"/>
      <c r="F4458" s="49"/>
      <c r="G4458" s="41" t="str">
        <f>IF(C4458="","",VLOOKUP(WEEKDAY(C4458),LIST!$A$15:$B$21,2,FALSE))</f>
        <v/>
      </c>
      <c r="H4458" s="42" t="str">
        <f>IF(B4458="","",IF(L4458=LIST!$A$80,LIST!$A$78,IF(L4458=LIST!$A$81,LIST!$A$78,IF(L4458=LIST!$A$82,LIST!$A$78,IF(IFERROR(VLOOKUP(B4458,'PHR (Project Hourly Rate)'!B:G,6,FALSE),LIST!$A$78)=0,LIST!$A$79,L4458)))))</f>
        <v/>
      </c>
      <c r="I4458" s="42" t="str">
        <f>IF(B4458="","",IF(L4458=LIST!$A$75,"",IF(K4458=LIST!$A$76,LIST!$A$76,IF(L4458=LIST!$A$77,"",IF(L4458=LIST!$A$78,"",IF(L4458=LIST!$A$80,"",IF(L4458=LIST!$A$72,"",IF(L4458=LIST!$A$73,"",IF(L4458=LIST!$A$81,"",IF(L4458=LIST!$A$82,"",IF(L4458=LIST!$A$79,"",IF(K4458=LIST!$A$75,LIST!$A$75,ROUND(J4458*L4458,2)))))))))))))</f>
        <v/>
      </c>
      <c r="J4458" s="43">
        <f>IF(D4458="",0,IF(K4458=LIST!$A$75,0,IF(K4458=LIST!$A$76,0,IF(K4458=LIST!$A$77,0,IF(K4458=LIST!$A$78,0,(MIN(D4458,8)-K4458))))))</f>
        <v>0</v>
      </c>
      <c r="K4458" s="185" t="str">
        <f>IF(D4458="","",IF('CLAIM FORM'!$M$7="",0,IF(L4458=LIST!$A$78,0,IF('CLAIM FORM'!$M$7="R&amp;D",0,IF(E4458="",LIST!$A$75,IF(F4458=LIST!$F$30,0,IFERROR(((VLOOKUP(E4458,'TRAINING CODE'!B:D,3,FALSE)*MIN(D4458,8))),LIST!$A$76)))))))</f>
        <v/>
      </c>
      <c r="L4458" s="183" t="str">
        <f>IF(B4458="","",IF('CLAIM FORM'!$M$7="",LIST!$A$77,IFERROR(VLOOKUP(B4458,'PHR (Project Hourly Rate)'!B:G,6,FALSE),LIST!$A$78)))</f>
        <v/>
      </c>
    </row>
    <row r="4459" spans="1:12" ht="36" customHeight="1">
      <c r="A4459" s="184">
        <v>4457</v>
      </c>
      <c r="B4459" s="46"/>
      <c r="C4459" s="47"/>
      <c r="D4459" s="48"/>
      <c r="E4459" s="49"/>
      <c r="F4459" s="49"/>
      <c r="G4459" s="41" t="str">
        <f>IF(C4459="","",VLOOKUP(WEEKDAY(C4459),LIST!$A$15:$B$21,2,FALSE))</f>
        <v/>
      </c>
      <c r="H4459" s="42" t="str">
        <f>IF(B4459="","",IF(L4459=LIST!$A$80,LIST!$A$78,IF(L4459=LIST!$A$81,LIST!$A$78,IF(L4459=LIST!$A$82,LIST!$A$78,IF(IFERROR(VLOOKUP(B4459,'PHR (Project Hourly Rate)'!B:G,6,FALSE),LIST!$A$78)=0,LIST!$A$79,L4459)))))</f>
        <v/>
      </c>
      <c r="I4459" s="42" t="str">
        <f>IF(B4459="","",IF(L4459=LIST!$A$75,"",IF(K4459=LIST!$A$76,LIST!$A$76,IF(L4459=LIST!$A$77,"",IF(L4459=LIST!$A$78,"",IF(L4459=LIST!$A$80,"",IF(L4459=LIST!$A$72,"",IF(L4459=LIST!$A$73,"",IF(L4459=LIST!$A$81,"",IF(L4459=LIST!$A$82,"",IF(L4459=LIST!$A$79,"",IF(K4459=LIST!$A$75,LIST!$A$75,ROUND(J4459*L4459,2)))))))))))))</f>
        <v/>
      </c>
      <c r="J4459" s="43">
        <f>IF(D4459="",0,IF(K4459=LIST!$A$75,0,IF(K4459=LIST!$A$76,0,IF(K4459=LIST!$A$77,0,IF(K4459=LIST!$A$78,0,(MIN(D4459,8)-K4459))))))</f>
        <v>0</v>
      </c>
      <c r="K4459" s="185" t="str">
        <f>IF(D4459="","",IF('CLAIM FORM'!$M$7="",0,IF(L4459=LIST!$A$78,0,IF('CLAIM FORM'!$M$7="R&amp;D",0,IF(E4459="",LIST!$A$75,IF(F4459=LIST!$F$30,0,IFERROR(((VLOOKUP(E4459,'TRAINING CODE'!B:D,3,FALSE)*MIN(D4459,8))),LIST!$A$76)))))))</f>
        <v/>
      </c>
      <c r="L4459" s="183" t="str">
        <f>IF(B4459="","",IF('CLAIM FORM'!$M$7="",LIST!$A$77,IFERROR(VLOOKUP(B4459,'PHR (Project Hourly Rate)'!B:G,6,FALSE),LIST!$A$78)))</f>
        <v/>
      </c>
    </row>
    <row r="4460" spans="1:12" ht="36" customHeight="1">
      <c r="A4460" s="184">
        <v>4458</v>
      </c>
      <c r="B4460" s="46"/>
      <c r="C4460" s="47"/>
      <c r="D4460" s="48"/>
      <c r="E4460" s="49"/>
      <c r="F4460" s="49"/>
      <c r="G4460" s="41" t="str">
        <f>IF(C4460="","",VLOOKUP(WEEKDAY(C4460),LIST!$A$15:$B$21,2,FALSE))</f>
        <v/>
      </c>
      <c r="H4460" s="42" t="str">
        <f>IF(B4460="","",IF(L4460=LIST!$A$80,LIST!$A$78,IF(L4460=LIST!$A$81,LIST!$A$78,IF(L4460=LIST!$A$82,LIST!$A$78,IF(IFERROR(VLOOKUP(B4460,'PHR (Project Hourly Rate)'!B:G,6,FALSE),LIST!$A$78)=0,LIST!$A$79,L4460)))))</f>
        <v/>
      </c>
      <c r="I4460" s="42" t="str">
        <f>IF(B4460="","",IF(L4460=LIST!$A$75,"",IF(K4460=LIST!$A$76,LIST!$A$76,IF(L4460=LIST!$A$77,"",IF(L4460=LIST!$A$78,"",IF(L4460=LIST!$A$80,"",IF(L4460=LIST!$A$72,"",IF(L4460=LIST!$A$73,"",IF(L4460=LIST!$A$81,"",IF(L4460=LIST!$A$82,"",IF(L4460=LIST!$A$79,"",IF(K4460=LIST!$A$75,LIST!$A$75,ROUND(J4460*L4460,2)))))))))))))</f>
        <v/>
      </c>
      <c r="J4460" s="43">
        <f>IF(D4460="",0,IF(K4460=LIST!$A$75,0,IF(K4460=LIST!$A$76,0,IF(K4460=LIST!$A$77,0,IF(K4460=LIST!$A$78,0,(MIN(D4460,8)-K4460))))))</f>
        <v>0</v>
      </c>
      <c r="K4460" s="185" t="str">
        <f>IF(D4460="","",IF('CLAIM FORM'!$M$7="",0,IF(L4460=LIST!$A$78,0,IF('CLAIM FORM'!$M$7="R&amp;D",0,IF(E4460="",LIST!$A$75,IF(F4460=LIST!$F$30,0,IFERROR(((VLOOKUP(E4460,'TRAINING CODE'!B:D,3,FALSE)*MIN(D4460,8))),LIST!$A$76)))))))</f>
        <v/>
      </c>
      <c r="L4460" s="183" t="str">
        <f>IF(B4460="","",IF('CLAIM FORM'!$M$7="",LIST!$A$77,IFERROR(VLOOKUP(B4460,'PHR (Project Hourly Rate)'!B:G,6,FALSE),LIST!$A$78)))</f>
        <v/>
      </c>
    </row>
    <row r="4461" spans="1:12" ht="36" customHeight="1">
      <c r="A4461" s="184">
        <v>4459</v>
      </c>
      <c r="B4461" s="46"/>
      <c r="C4461" s="47"/>
      <c r="D4461" s="48"/>
      <c r="E4461" s="49"/>
      <c r="F4461" s="49"/>
      <c r="G4461" s="41" t="str">
        <f>IF(C4461="","",VLOOKUP(WEEKDAY(C4461),LIST!$A$15:$B$21,2,FALSE))</f>
        <v/>
      </c>
      <c r="H4461" s="42" t="str">
        <f>IF(B4461="","",IF(L4461=LIST!$A$80,LIST!$A$78,IF(L4461=LIST!$A$81,LIST!$A$78,IF(L4461=LIST!$A$82,LIST!$A$78,IF(IFERROR(VLOOKUP(B4461,'PHR (Project Hourly Rate)'!B:G,6,FALSE),LIST!$A$78)=0,LIST!$A$79,L4461)))))</f>
        <v/>
      </c>
      <c r="I4461" s="42" t="str">
        <f>IF(B4461="","",IF(L4461=LIST!$A$75,"",IF(K4461=LIST!$A$76,LIST!$A$76,IF(L4461=LIST!$A$77,"",IF(L4461=LIST!$A$78,"",IF(L4461=LIST!$A$80,"",IF(L4461=LIST!$A$72,"",IF(L4461=LIST!$A$73,"",IF(L4461=LIST!$A$81,"",IF(L4461=LIST!$A$82,"",IF(L4461=LIST!$A$79,"",IF(K4461=LIST!$A$75,LIST!$A$75,ROUND(J4461*L4461,2)))))))))))))</f>
        <v/>
      </c>
      <c r="J4461" s="43">
        <f>IF(D4461="",0,IF(K4461=LIST!$A$75,0,IF(K4461=LIST!$A$76,0,IF(K4461=LIST!$A$77,0,IF(K4461=LIST!$A$78,0,(MIN(D4461,8)-K4461))))))</f>
        <v>0</v>
      </c>
      <c r="K4461" s="185" t="str">
        <f>IF(D4461="","",IF('CLAIM FORM'!$M$7="",0,IF(L4461=LIST!$A$78,0,IF('CLAIM FORM'!$M$7="R&amp;D",0,IF(E4461="",LIST!$A$75,IF(F4461=LIST!$F$30,0,IFERROR(((VLOOKUP(E4461,'TRAINING CODE'!B:D,3,FALSE)*MIN(D4461,8))),LIST!$A$76)))))))</f>
        <v/>
      </c>
      <c r="L4461" s="183" t="str">
        <f>IF(B4461="","",IF('CLAIM FORM'!$M$7="",LIST!$A$77,IFERROR(VLOOKUP(B4461,'PHR (Project Hourly Rate)'!B:G,6,FALSE),LIST!$A$78)))</f>
        <v/>
      </c>
    </row>
    <row r="4462" spans="1:12" ht="36" customHeight="1">
      <c r="A4462" s="184">
        <v>4460</v>
      </c>
      <c r="B4462" s="46"/>
      <c r="C4462" s="47"/>
      <c r="D4462" s="48"/>
      <c r="E4462" s="49"/>
      <c r="F4462" s="49"/>
      <c r="G4462" s="41" t="str">
        <f>IF(C4462="","",VLOOKUP(WEEKDAY(C4462),LIST!$A$15:$B$21,2,FALSE))</f>
        <v/>
      </c>
      <c r="H4462" s="42" t="str">
        <f>IF(B4462="","",IF(L4462=LIST!$A$80,LIST!$A$78,IF(L4462=LIST!$A$81,LIST!$A$78,IF(L4462=LIST!$A$82,LIST!$A$78,IF(IFERROR(VLOOKUP(B4462,'PHR (Project Hourly Rate)'!B:G,6,FALSE),LIST!$A$78)=0,LIST!$A$79,L4462)))))</f>
        <v/>
      </c>
      <c r="I4462" s="42" t="str">
        <f>IF(B4462="","",IF(L4462=LIST!$A$75,"",IF(K4462=LIST!$A$76,LIST!$A$76,IF(L4462=LIST!$A$77,"",IF(L4462=LIST!$A$78,"",IF(L4462=LIST!$A$80,"",IF(L4462=LIST!$A$72,"",IF(L4462=LIST!$A$73,"",IF(L4462=LIST!$A$81,"",IF(L4462=LIST!$A$82,"",IF(L4462=LIST!$A$79,"",IF(K4462=LIST!$A$75,LIST!$A$75,ROUND(J4462*L4462,2)))))))))))))</f>
        <v/>
      </c>
      <c r="J4462" s="43">
        <f>IF(D4462="",0,IF(K4462=LIST!$A$75,0,IF(K4462=LIST!$A$76,0,IF(K4462=LIST!$A$77,0,IF(K4462=LIST!$A$78,0,(MIN(D4462,8)-K4462))))))</f>
        <v>0</v>
      </c>
      <c r="K4462" s="185" t="str">
        <f>IF(D4462="","",IF('CLAIM FORM'!$M$7="",0,IF(L4462=LIST!$A$78,0,IF('CLAIM FORM'!$M$7="R&amp;D",0,IF(E4462="",LIST!$A$75,IF(F4462=LIST!$F$30,0,IFERROR(((VLOOKUP(E4462,'TRAINING CODE'!B:D,3,FALSE)*MIN(D4462,8))),LIST!$A$76)))))))</f>
        <v/>
      </c>
      <c r="L4462" s="183" t="str">
        <f>IF(B4462="","",IF('CLAIM FORM'!$M$7="",LIST!$A$77,IFERROR(VLOOKUP(B4462,'PHR (Project Hourly Rate)'!B:G,6,FALSE),LIST!$A$78)))</f>
        <v/>
      </c>
    </row>
    <row r="4463" spans="1:12" ht="36" customHeight="1">
      <c r="A4463" s="184">
        <v>4461</v>
      </c>
      <c r="B4463" s="46"/>
      <c r="C4463" s="47"/>
      <c r="D4463" s="48"/>
      <c r="E4463" s="49"/>
      <c r="F4463" s="49"/>
      <c r="G4463" s="41" t="str">
        <f>IF(C4463="","",VLOOKUP(WEEKDAY(C4463),LIST!$A$15:$B$21,2,FALSE))</f>
        <v/>
      </c>
      <c r="H4463" s="42" t="str">
        <f>IF(B4463="","",IF(L4463=LIST!$A$80,LIST!$A$78,IF(L4463=LIST!$A$81,LIST!$A$78,IF(L4463=LIST!$A$82,LIST!$A$78,IF(IFERROR(VLOOKUP(B4463,'PHR (Project Hourly Rate)'!B:G,6,FALSE),LIST!$A$78)=0,LIST!$A$79,L4463)))))</f>
        <v/>
      </c>
      <c r="I4463" s="42" t="str">
        <f>IF(B4463="","",IF(L4463=LIST!$A$75,"",IF(K4463=LIST!$A$76,LIST!$A$76,IF(L4463=LIST!$A$77,"",IF(L4463=LIST!$A$78,"",IF(L4463=LIST!$A$80,"",IF(L4463=LIST!$A$72,"",IF(L4463=LIST!$A$73,"",IF(L4463=LIST!$A$81,"",IF(L4463=LIST!$A$82,"",IF(L4463=LIST!$A$79,"",IF(K4463=LIST!$A$75,LIST!$A$75,ROUND(J4463*L4463,2)))))))))))))</f>
        <v/>
      </c>
      <c r="J4463" s="43">
        <f>IF(D4463="",0,IF(K4463=LIST!$A$75,0,IF(K4463=LIST!$A$76,0,IF(K4463=LIST!$A$77,0,IF(K4463=LIST!$A$78,0,(MIN(D4463,8)-K4463))))))</f>
        <v>0</v>
      </c>
      <c r="K4463" s="185" t="str">
        <f>IF(D4463="","",IF('CLAIM FORM'!$M$7="",0,IF(L4463=LIST!$A$78,0,IF('CLAIM FORM'!$M$7="R&amp;D",0,IF(E4463="",LIST!$A$75,IF(F4463=LIST!$F$30,0,IFERROR(((VLOOKUP(E4463,'TRAINING CODE'!B:D,3,FALSE)*MIN(D4463,8))),LIST!$A$76)))))))</f>
        <v/>
      </c>
      <c r="L4463" s="183" t="str">
        <f>IF(B4463="","",IF('CLAIM FORM'!$M$7="",LIST!$A$77,IFERROR(VLOOKUP(B4463,'PHR (Project Hourly Rate)'!B:G,6,FALSE),LIST!$A$78)))</f>
        <v/>
      </c>
    </row>
    <row r="4464" spans="1:12" ht="36" customHeight="1">
      <c r="A4464" s="184">
        <v>4462</v>
      </c>
      <c r="B4464" s="46"/>
      <c r="C4464" s="47"/>
      <c r="D4464" s="48"/>
      <c r="E4464" s="49"/>
      <c r="F4464" s="49"/>
      <c r="G4464" s="41" t="str">
        <f>IF(C4464="","",VLOOKUP(WEEKDAY(C4464),LIST!$A$15:$B$21,2,FALSE))</f>
        <v/>
      </c>
      <c r="H4464" s="42" t="str">
        <f>IF(B4464="","",IF(L4464=LIST!$A$80,LIST!$A$78,IF(L4464=LIST!$A$81,LIST!$A$78,IF(L4464=LIST!$A$82,LIST!$A$78,IF(IFERROR(VLOOKUP(B4464,'PHR (Project Hourly Rate)'!B:G,6,FALSE),LIST!$A$78)=0,LIST!$A$79,L4464)))))</f>
        <v/>
      </c>
      <c r="I4464" s="42" t="str">
        <f>IF(B4464="","",IF(L4464=LIST!$A$75,"",IF(K4464=LIST!$A$76,LIST!$A$76,IF(L4464=LIST!$A$77,"",IF(L4464=LIST!$A$78,"",IF(L4464=LIST!$A$80,"",IF(L4464=LIST!$A$72,"",IF(L4464=LIST!$A$73,"",IF(L4464=LIST!$A$81,"",IF(L4464=LIST!$A$82,"",IF(L4464=LIST!$A$79,"",IF(K4464=LIST!$A$75,LIST!$A$75,ROUND(J4464*L4464,2)))))))))))))</f>
        <v/>
      </c>
      <c r="J4464" s="43">
        <f>IF(D4464="",0,IF(K4464=LIST!$A$75,0,IF(K4464=LIST!$A$76,0,IF(K4464=LIST!$A$77,0,IF(K4464=LIST!$A$78,0,(MIN(D4464,8)-K4464))))))</f>
        <v>0</v>
      </c>
      <c r="K4464" s="185" t="str">
        <f>IF(D4464="","",IF('CLAIM FORM'!$M$7="",0,IF(L4464=LIST!$A$78,0,IF('CLAIM FORM'!$M$7="R&amp;D",0,IF(E4464="",LIST!$A$75,IF(F4464=LIST!$F$30,0,IFERROR(((VLOOKUP(E4464,'TRAINING CODE'!B:D,3,FALSE)*MIN(D4464,8))),LIST!$A$76)))))))</f>
        <v/>
      </c>
      <c r="L4464" s="183" t="str">
        <f>IF(B4464="","",IF('CLAIM FORM'!$M$7="",LIST!$A$77,IFERROR(VLOOKUP(B4464,'PHR (Project Hourly Rate)'!B:G,6,FALSE),LIST!$A$78)))</f>
        <v/>
      </c>
    </row>
    <row r="4465" spans="1:12" ht="36" customHeight="1">
      <c r="A4465" s="184">
        <v>4463</v>
      </c>
      <c r="B4465" s="46"/>
      <c r="C4465" s="47"/>
      <c r="D4465" s="48"/>
      <c r="E4465" s="49"/>
      <c r="F4465" s="49"/>
      <c r="G4465" s="41" t="str">
        <f>IF(C4465="","",VLOOKUP(WEEKDAY(C4465),LIST!$A$15:$B$21,2,FALSE))</f>
        <v/>
      </c>
      <c r="H4465" s="42" t="str">
        <f>IF(B4465="","",IF(L4465=LIST!$A$80,LIST!$A$78,IF(L4465=LIST!$A$81,LIST!$A$78,IF(L4465=LIST!$A$82,LIST!$A$78,IF(IFERROR(VLOOKUP(B4465,'PHR (Project Hourly Rate)'!B:G,6,FALSE),LIST!$A$78)=0,LIST!$A$79,L4465)))))</f>
        <v/>
      </c>
      <c r="I4465" s="42" t="str">
        <f>IF(B4465="","",IF(L4465=LIST!$A$75,"",IF(K4465=LIST!$A$76,LIST!$A$76,IF(L4465=LIST!$A$77,"",IF(L4465=LIST!$A$78,"",IF(L4465=LIST!$A$80,"",IF(L4465=LIST!$A$72,"",IF(L4465=LIST!$A$73,"",IF(L4465=LIST!$A$81,"",IF(L4465=LIST!$A$82,"",IF(L4465=LIST!$A$79,"",IF(K4465=LIST!$A$75,LIST!$A$75,ROUND(J4465*L4465,2)))))))))))))</f>
        <v/>
      </c>
      <c r="J4465" s="43">
        <f>IF(D4465="",0,IF(K4465=LIST!$A$75,0,IF(K4465=LIST!$A$76,0,IF(K4465=LIST!$A$77,0,IF(K4465=LIST!$A$78,0,(MIN(D4465,8)-K4465))))))</f>
        <v>0</v>
      </c>
      <c r="K4465" s="185" t="str">
        <f>IF(D4465="","",IF('CLAIM FORM'!$M$7="",0,IF(L4465=LIST!$A$78,0,IF('CLAIM FORM'!$M$7="R&amp;D",0,IF(E4465="",LIST!$A$75,IF(F4465=LIST!$F$30,0,IFERROR(((VLOOKUP(E4465,'TRAINING CODE'!B:D,3,FALSE)*MIN(D4465,8))),LIST!$A$76)))))))</f>
        <v/>
      </c>
      <c r="L4465" s="183" t="str">
        <f>IF(B4465="","",IF('CLAIM FORM'!$M$7="",LIST!$A$77,IFERROR(VLOOKUP(B4465,'PHR (Project Hourly Rate)'!B:G,6,FALSE),LIST!$A$78)))</f>
        <v/>
      </c>
    </row>
    <row r="4466" spans="1:12" ht="36" customHeight="1">
      <c r="A4466" s="184">
        <v>4464</v>
      </c>
      <c r="B4466" s="46"/>
      <c r="C4466" s="47"/>
      <c r="D4466" s="48"/>
      <c r="E4466" s="49"/>
      <c r="F4466" s="49"/>
      <c r="G4466" s="41" t="str">
        <f>IF(C4466="","",VLOOKUP(WEEKDAY(C4466),LIST!$A$15:$B$21,2,FALSE))</f>
        <v/>
      </c>
      <c r="H4466" s="42" t="str">
        <f>IF(B4466="","",IF(L4466=LIST!$A$80,LIST!$A$78,IF(L4466=LIST!$A$81,LIST!$A$78,IF(L4466=LIST!$A$82,LIST!$A$78,IF(IFERROR(VLOOKUP(B4466,'PHR (Project Hourly Rate)'!B:G,6,FALSE),LIST!$A$78)=0,LIST!$A$79,L4466)))))</f>
        <v/>
      </c>
      <c r="I4466" s="42" t="str">
        <f>IF(B4466="","",IF(L4466=LIST!$A$75,"",IF(K4466=LIST!$A$76,LIST!$A$76,IF(L4466=LIST!$A$77,"",IF(L4466=LIST!$A$78,"",IF(L4466=LIST!$A$80,"",IF(L4466=LIST!$A$72,"",IF(L4466=LIST!$A$73,"",IF(L4466=LIST!$A$81,"",IF(L4466=LIST!$A$82,"",IF(L4466=LIST!$A$79,"",IF(K4466=LIST!$A$75,LIST!$A$75,ROUND(J4466*L4466,2)))))))))))))</f>
        <v/>
      </c>
      <c r="J4466" s="43">
        <f>IF(D4466="",0,IF(K4466=LIST!$A$75,0,IF(K4466=LIST!$A$76,0,IF(K4466=LIST!$A$77,0,IF(K4466=LIST!$A$78,0,(MIN(D4466,8)-K4466))))))</f>
        <v>0</v>
      </c>
      <c r="K4466" s="185" t="str">
        <f>IF(D4466="","",IF('CLAIM FORM'!$M$7="",0,IF(L4466=LIST!$A$78,0,IF('CLAIM FORM'!$M$7="R&amp;D",0,IF(E4466="",LIST!$A$75,IF(F4466=LIST!$F$30,0,IFERROR(((VLOOKUP(E4466,'TRAINING CODE'!B:D,3,FALSE)*MIN(D4466,8))),LIST!$A$76)))))))</f>
        <v/>
      </c>
      <c r="L4466" s="183" t="str">
        <f>IF(B4466="","",IF('CLAIM FORM'!$M$7="",LIST!$A$77,IFERROR(VLOOKUP(B4466,'PHR (Project Hourly Rate)'!B:G,6,FALSE),LIST!$A$78)))</f>
        <v/>
      </c>
    </row>
    <row r="4467" spans="1:12" ht="36" customHeight="1">
      <c r="A4467" s="184">
        <v>4465</v>
      </c>
      <c r="B4467" s="46"/>
      <c r="C4467" s="47"/>
      <c r="D4467" s="48"/>
      <c r="E4467" s="49"/>
      <c r="F4467" s="49"/>
      <c r="G4467" s="41" t="str">
        <f>IF(C4467="","",VLOOKUP(WEEKDAY(C4467),LIST!$A$15:$B$21,2,FALSE))</f>
        <v/>
      </c>
      <c r="H4467" s="42" t="str">
        <f>IF(B4467="","",IF(L4467=LIST!$A$80,LIST!$A$78,IF(L4467=LIST!$A$81,LIST!$A$78,IF(L4467=LIST!$A$82,LIST!$A$78,IF(IFERROR(VLOOKUP(B4467,'PHR (Project Hourly Rate)'!B:G,6,FALSE),LIST!$A$78)=0,LIST!$A$79,L4467)))))</f>
        <v/>
      </c>
      <c r="I4467" s="42" t="str">
        <f>IF(B4467="","",IF(L4467=LIST!$A$75,"",IF(K4467=LIST!$A$76,LIST!$A$76,IF(L4467=LIST!$A$77,"",IF(L4467=LIST!$A$78,"",IF(L4467=LIST!$A$80,"",IF(L4467=LIST!$A$72,"",IF(L4467=LIST!$A$73,"",IF(L4467=LIST!$A$81,"",IF(L4467=LIST!$A$82,"",IF(L4467=LIST!$A$79,"",IF(K4467=LIST!$A$75,LIST!$A$75,ROUND(J4467*L4467,2)))))))))))))</f>
        <v/>
      </c>
      <c r="J4467" s="43">
        <f>IF(D4467="",0,IF(K4467=LIST!$A$75,0,IF(K4467=LIST!$A$76,0,IF(K4467=LIST!$A$77,0,IF(K4467=LIST!$A$78,0,(MIN(D4467,8)-K4467))))))</f>
        <v>0</v>
      </c>
      <c r="K4467" s="185" t="str">
        <f>IF(D4467="","",IF('CLAIM FORM'!$M$7="",0,IF(L4467=LIST!$A$78,0,IF('CLAIM FORM'!$M$7="R&amp;D",0,IF(E4467="",LIST!$A$75,IF(F4467=LIST!$F$30,0,IFERROR(((VLOOKUP(E4467,'TRAINING CODE'!B:D,3,FALSE)*MIN(D4467,8))),LIST!$A$76)))))))</f>
        <v/>
      </c>
      <c r="L4467" s="183" t="str">
        <f>IF(B4467="","",IF('CLAIM FORM'!$M$7="",LIST!$A$77,IFERROR(VLOOKUP(B4467,'PHR (Project Hourly Rate)'!B:G,6,FALSE),LIST!$A$78)))</f>
        <v/>
      </c>
    </row>
    <row r="4468" spans="1:12" ht="36" customHeight="1">
      <c r="A4468" s="184">
        <v>4466</v>
      </c>
      <c r="B4468" s="46"/>
      <c r="C4468" s="47"/>
      <c r="D4468" s="48"/>
      <c r="E4468" s="49"/>
      <c r="F4468" s="49"/>
      <c r="G4468" s="41" t="str">
        <f>IF(C4468="","",VLOOKUP(WEEKDAY(C4468),LIST!$A$15:$B$21,2,FALSE))</f>
        <v/>
      </c>
      <c r="H4468" s="42" t="str">
        <f>IF(B4468="","",IF(L4468=LIST!$A$80,LIST!$A$78,IF(L4468=LIST!$A$81,LIST!$A$78,IF(L4468=LIST!$A$82,LIST!$A$78,IF(IFERROR(VLOOKUP(B4468,'PHR (Project Hourly Rate)'!B:G,6,FALSE),LIST!$A$78)=0,LIST!$A$79,L4468)))))</f>
        <v/>
      </c>
      <c r="I4468" s="42" t="str">
        <f>IF(B4468="","",IF(L4468=LIST!$A$75,"",IF(K4468=LIST!$A$76,LIST!$A$76,IF(L4468=LIST!$A$77,"",IF(L4468=LIST!$A$78,"",IF(L4468=LIST!$A$80,"",IF(L4468=LIST!$A$72,"",IF(L4468=LIST!$A$73,"",IF(L4468=LIST!$A$81,"",IF(L4468=LIST!$A$82,"",IF(L4468=LIST!$A$79,"",IF(K4468=LIST!$A$75,LIST!$A$75,ROUND(J4468*L4468,2)))))))))))))</f>
        <v/>
      </c>
      <c r="J4468" s="43">
        <f>IF(D4468="",0,IF(K4468=LIST!$A$75,0,IF(K4468=LIST!$A$76,0,IF(K4468=LIST!$A$77,0,IF(K4468=LIST!$A$78,0,(MIN(D4468,8)-K4468))))))</f>
        <v>0</v>
      </c>
      <c r="K4468" s="185" t="str">
        <f>IF(D4468="","",IF('CLAIM FORM'!$M$7="",0,IF(L4468=LIST!$A$78,0,IF('CLAIM FORM'!$M$7="R&amp;D",0,IF(E4468="",LIST!$A$75,IF(F4468=LIST!$F$30,0,IFERROR(((VLOOKUP(E4468,'TRAINING CODE'!B:D,3,FALSE)*MIN(D4468,8))),LIST!$A$76)))))))</f>
        <v/>
      </c>
      <c r="L4468" s="183" t="str">
        <f>IF(B4468="","",IF('CLAIM FORM'!$M$7="",LIST!$A$77,IFERROR(VLOOKUP(B4468,'PHR (Project Hourly Rate)'!B:G,6,FALSE),LIST!$A$78)))</f>
        <v/>
      </c>
    </row>
    <row r="4469" spans="1:12" ht="36" customHeight="1">
      <c r="A4469" s="184">
        <v>4467</v>
      </c>
      <c r="B4469" s="46"/>
      <c r="C4469" s="47"/>
      <c r="D4469" s="48"/>
      <c r="E4469" s="49"/>
      <c r="F4469" s="49"/>
      <c r="G4469" s="41" t="str">
        <f>IF(C4469="","",VLOOKUP(WEEKDAY(C4469),LIST!$A$15:$B$21,2,FALSE))</f>
        <v/>
      </c>
      <c r="H4469" s="42" t="str">
        <f>IF(B4469="","",IF(L4469=LIST!$A$80,LIST!$A$78,IF(L4469=LIST!$A$81,LIST!$A$78,IF(L4469=LIST!$A$82,LIST!$A$78,IF(IFERROR(VLOOKUP(B4469,'PHR (Project Hourly Rate)'!B:G,6,FALSE),LIST!$A$78)=0,LIST!$A$79,L4469)))))</f>
        <v/>
      </c>
      <c r="I4469" s="42" t="str">
        <f>IF(B4469="","",IF(L4469=LIST!$A$75,"",IF(K4469=LIST!$A$76,LIST!$A$76,IF(L4469=LIST!$A$77,"",IF(L4469=LIST!$A$78,"",IF(L4469=LIST!$A$80,"",IF(L4469=LIST!$A$72,"",IF(L4469=LIST!$A$73,"",IF(L4469=LIST!$A$81,"",IF(L4469=LIST!$A$82,"",IF(L4469=LIST!$A$79,"",IF(K4469=LIST!$A$75,LIST!$A$75,ROUND(J4469*L4469,2)))))))))))))</f>
        <v/>
      </c>
      <c r="J4469" s="43">
        <f>IF(D4469="",0,IF(K4469=LIST!$A$75,0,IF(K4469=LIST!$A$76,0,IF(K4469=LIST!$A$77,0,IF(K4469=LIST!$A$78,0,(MIN(D4469,8)-K4469))))))</f>
        <v>0</v>
      </c>
      <c r="K4469" s="185" t="str">
        <f>IF(D4469="","",IF('CLAIM FORM'!$M$7="",0,IF(L4469=LIST!$A$78,0,IF('CLAIM FORM'!$M$7="R&amp;D",0,IF(E4469="",LIST!$A$75,IF(F4469=LIST!$F$30,0,IFERROR(((VLOOKUP(E4469,'TRAINING CODE'!B:D,3,FALSE)*MIN(D4469,8))),LIST!$A$76)))))))</f>
        <v/>
      </c>
      <c r="L4469" s="183" t="str">
        <f>IF(B4469="","",IF('CLAIM FORM'!$M$7="",LIST!$A$77,IFERROR(VLOOKUP(B4469,'PHR (Project Hourly Rate)'!B:G,6,FALSE),LIST!$A$78)))</f>
        <v/>
      </c>
    </row>
    <row r="4470" spans="1:12" ht="36" customHeight="1">
      <c r="A4470" s="184">
        <v>4468</v>
      </c>
      <c r="B4470" s="46"/>
      <c r="C4470" s="47"/>
      <c r="D4470" s="48"/>
      <c r="E4470" s="49"/>
      <c r="F4470" s="49"/>
      <c r="G4470" s="41" t="str">
        <f>IF(C4470="","",VLOOKUP(WEEKDAY(C4470),LIST!$A$15:$B$21,2,FALSE))</f>
        <v/>
      </c>
      <c r="H4470" s="42" t="str">
        <f>IF(B4470="","",IF(L4470=LIST!$A$80,LIST!$A$78,IF(L4470=LIST!$A$81,LIST!$A$78,IF(L4470=LIST!$A$82,LIST!$A$78,IF(IFERROR(VLOOKUP(B4470,'PHR (Project Hourly Rate)'!B:G,6,FALSE),LIST!$A$78)=0,LIST!$A$79,L4470)))))</f>
        <v/>
      </c>
      <c r="I4470" s="42" t="str">
        <f>IF(B4470="","",IF(L4470=LIST!$A$75,"",IF(K4470=LIST!$A$76,LIST!$A$76,IF(L4470=LIST!$A$77,"",IF(L4470=LIST!$A$78,"",IF(L4470=LIST!$A$80,"",IF(L4470=LIST!$A$72,"",IF(L4470=LIST!$A$73,"",IF(L4470=LIST!$A$81,"",IF(L4470=LIST!$A$82,"",IF(L4470=LIST!$A$79,"",IF(K4470=LIST!$A$75,LIST!$A$75,ROUND(J4470*L4470,2)))))))))))))</f>
        <v/>
      </c>
      <c r="J4470" s="43">
        <f>IF(D4470="",0,IF(K4470=LIST!$A$75,0,IF(K4470=LIST!$A$76,0,IF(K4470=LIST!$A$77,0,IF(K4470=LIST!$A$78,0,(MIN(D4470,8)-K4470))))))</f>
        <v>0</v>
      </c>
      <c r="K4470" s="185" t="str">
        <f>IF(D4470="","",IF('CLAIM FORM'!$M$7="",0,IF(L4470=LIST!$A$78,0,IF('CLAIM FORM'!$M$7="R&amp;D",0,IF(E4470="",LIST!$A$75,IF(F4470=LIST!$F$30,0,IFERROR(((VLOOKUP(E4470,'TRAINING CODE'!B:D,3,FALSE)*MIN(D4470,8))),LIST!$A$76)))))))</f>
        <v/>
      </c>
      <c r="L4470" s="183" t="str">
        <f>IF(B4470="","",IF('CLAIM FORM'!$M$7="",LIST!$A$77,IFERROR(VLOOKUP(B4470,'PHR (Project Hourly Rate)'!B:G,6,FALSE),LIST!$A$78)))</f>
        <v/>
      </c>
    </row>
    <row r="4471" spans="1:12" ht="36" customHeight="1">
      <c r="A4471" s="184">
        <v>4469</v>
      </c>
      <c r="B4471" s="46"/>
      <c r="C4471" s="47"/>
      <c r="D4471" s="48"/>
      <c r="E4471" s="49"/>
      <c r="F4471" s="49"/>
      <c r="G4471" s="41" t="str">
        <f>IF(C4471="","",VLOOKUP(WEEKDAY(C4471),LIST!$A$15:$B$21,2,FALSE))</f>
        <v/>
      </c>
      <c r="H4471" s="42" t="str">
        <f>IF(B4471="","",IF(L4471=LIST!$A$80,LIST!$A$78,IF(L4471=LIST!$A$81,LIST!$A$78,IF(L4471=LIST!$A$82,LIST!$A$78,IF(IFERROR(VLOOKUP(B4471,'PHR (Project Hourly Rate)'!B:G,6,FALSE),LIST!$A$78)=0,LIST!$A$79,L4471)))))</f>
        <v/>
      </c>
      <c r="I4471" s="42" t="str">
        <f>IF(B4471="","",IF(L4471=LIST!$A$75,"",IF(K4471=LIST!$A$76,LIST!$A$76,IF(L4471=LIST!$A$77,"",IF(L4471=LIST!$A$78,"",IF(L4471=LIST!$A$80,"",IF(L4471=LIST!$A$72,"",IF(L4471=LIST!$A$73,"",IF(L4471=LIST!$A$81,"",IF(L4471=LIST!$A$82,"",IF(L4471=LIST!$A$79,"",IF(K4471=LIST!$A$75,LIST!$A$75,ROUND(J4471*L4471,2)))))))))))))</f>
        <v/>
      </c>
      <c r="J4471" s="43">
        <f>IF(D4471="",0,IF(K4471=LIST!$A$75,0,IF(K4471=LIST!$A$76,0,IF(K4471=LIST!$A$77,0,IF(K4471=LIST!$A$78,0,(MIN(D4471,8)-K4471))))))</f>
        <v>0</v>
      </c>
      <c r="K4471" s="185" t="str">
        <f>IF(D4471="","",IF('CLAIM FORM'!$M$7="",0,IF(L4471=LIST!$A$78,0,IF('CLAIM FORM'!$M$7="R&amp;D",0,IF(E4471="",LIST!$A$75,IF(F4471=LIST!$F$30,0,IFERROR(((VLOOKUP(E4471,'TRAINING CODE'!B:D,3,FALSE)*MIN(D4471,8))),LIST!$A$76)))))))</f>
        <v/>
      </c>
      <c r="L4471" s="183" t="str">
        <f>IF(B4471="","",IF('CLAIM FORM'!$M$7="",LIST!$A$77,IFERROR(VLOOKUP(B4471,'PHR (Project Hourly Rate)'!B:G,6,FALSE),LIST!$A$78)))</f>
        <v/>
      </c>
    </row>
    <row r="4472" spans="1:12" ht="36" customHeight="1">
      <c r="A4472" s="184">
        <v>4470</v>
      </c>
      <c r="B4472" s="46"/>
      <c r="C4472" s="47"/>
      <c r="D4472" s="48"/>
      <c r="E4472" s="49"/>
      <c r="F4472" s="49"/>
      <c r="G4472" s="41" t="str">
        <f>IF(C4472="","",VLOOKUP(WEEKDAY(C4472),LIST!$A$15:$B$21,2,FALSE))</f>
        <v/>
      </c>
      <c r="H4472" s="42" t="str">
        <f>IF(B4472="","",IF(L4472=LIST!$A$80,LIST!$A$78,IF(L4472=LIST!$A$81,LIST!$A$78,IF(L4472=LIST!$A$82,LIST!$A$78,IF(IFERROR(VLOOKUP(B4472,'PHR (Project Hourly Rate)'!B:G,6,FALSE),LIST!$A$78)=0,LIST!$A$79,L4472)))))</f>
        <v/>
      </c>
      <c r="I4472" s="42" t="str">
        <f>IF(B4472="","",IF(L4472=LIST!$A$75,"",IF(K4472=LIST!$A$76,LIST!$A$76,IF(L4472=LIST!$A$77,"",IF(L4472=LIST!$A$78,"",IF(L4472=LIST!$A$80,"",IF(L4472=LIST!$A$72,"",IF(L4472=LIST!$A$73,"",IF(L4472=LIST!$A$81,"",IF(L4472=LIST!$A$82,"",IF(L4472=LIST!$A$79,"",IF(K4472=LIST!$A$75,LIST!$A$75,ROUND(J4472*L4472,2)))))))))))))</f>
        <v/>
      </c>
      <c r="J4472" s="43">
        <f>IF(D4472="",0,IF(K4472=LIST!$A$75,0,IF(K4472=LIST!$A$76,0,IF(K4472=LIST!$A$77,0,IF(K4472=LIST!$A$78,0,(MIN(D4472,8)-K4472))))))</f>
        <v>0</v>
      </c>
      <c r="K4472" s="185" t="str">
        <f>IF(D4472="","",IF('CLAIM FORM'!$M$7="",0,IF(L4472=LIST!$A$78,0,IF('CLAIM FORM'!$M$7="R&amp;D",0,IF(E4472="",LIST!$A$75,IF(F4472=LIST!$F$30,0,IFERROR(((VLOOKUP(E4472,'TRAINING CODE'!B:D,3,FALSE)*MIN(D4472,8))),LIST!$A$76)))))))</f>
        <v/>
      </c>
      <c r="L4472" s="183" t="str">
        <f>IF(B4472="","",IF('CLAIM FORM'!$M$7="",LIST!$A$77,IFERROR(VLOOKUP(B4472,'PHR (Project Hourly Rate)'!B:G,6,FALSE),LIST!$A$78)))</f>
        <v/>
      </c>
    </row>
    <row r="4473" spans="1:12" ht="36" customHeight="1">
      <c r="A4473" s="184">
        <v>4471</v>
      </c>
      <c r="B4473" s="46"/>
      <c r="C4473" s="47"/>
      <c r="D4473" s="48"/>
      <c r="E4473" s="49"/>
      <c r="F4473" s="49"/>
      <c r="G4473" s="41" t="str">
        <f>IF(C4473="","",VLOOKUP(WEEKDAY(C4473),LIST!$A$15:$B$21,2,FALSE))</f>
        <v/>
      </c>
      <c r="H4473" s="42" t="str">
        <f>IF(B4473="","",IF(L4473=LIST!$A$80,LIST!$A$78,IF(L4473=LIST!$A$81,LIST!$A$78,IF(L4473=LIST!$A$82,LIST!$A$78,IF(IFERROR(VLOOKUP(B4473,'PHR (Project Hourly Rate)'!B:G,6,FALSE),LIST!$A$78)=0,LIST!$A$79,L4473)))))</f>
        <v/>
      </c>
      <c r="I4473" s="42" t="str">
        <f>IF(B4473="","",IF(L4473=LIST!$A$75,"",IF(K4473=LIST!$A$76,LIST!$A$76,IF(L4473=LIST!$A$77,"",IF(L4473=LIST!$A$78,"",IF(L4473=LIST!$A$80,"",IF(L4473=LIST!$A$72,"",IF(L4473=LIST!$A$73,"",IF(L4473=LIST!$A$81,"",IF(L4473=LIST!$A$82,"",IF(L4473=LIST!$A$79,"",IF(K4473=LIST!$A$75,LIST!$A$75,ROUND(J4473*L4473,2)))))))))))))</f>
        <v/>
      </c>
      <c r="J4473" s="43">
        <f>IF(D4473="",0,IF(K4473=LIST!$A$75,0,IF(K4473=LIST!$A$76,0,IF(K4473=LIST!$A$77,0,IF(K4473=LIST!$A$78,0,(MIN(D4473,8)-K4473))))))</f>
        <v>0</v>
      </c>
      <c r="K4473" s="185" t="str">
        <f>IF(D4473="","",IF('CLAIM FORM'!$M$7="",0,IF(L4473=LIST!$A$78,0,IF('CLAIM FORM'!$M$7="R&amp;D",0,IF(E4473="",LIST!$A$75,IF(F4473=LIST!$F$30,0,IFERROR(((VLOOKUP(E4473,'TRAINING CODE'!B:D,3,FALSE)*MIN(D4473,8))),LIST!$A$76)))))))</f>
        <v/>
      </c>
      <c r="L4473" s="183" t="str">
        <f>IF(B4473="","",IF('CLAIM FORM'!$M$7="",LIST!$A$77,IFERROR(VLOOKUP(B4473,'PHR (Project Hourly Rate)'!B:G,6,FALSE),LIST!$A$78)))</f>
        <v/>
      </c>
    </row>
    <row r="4474" spans="1:12" ht="36" customHeight="1">
      <c r="A4474" s="184">
        <v>4472</v>
      </c>
      <c r="B4474" s="46"/>
      <c r="C4474" s="47"/>
      <c r="D4474" s="48"/>
      <c r="E4474" s="49"/>
      <c r="F4474" s="49"/>
      <c r="G4474" s="41" t="str">
        <f>IF(C4474="","",VLOOKUP(WEEKDAY(C4474),LIST!$A$15:$B$21,2,FALSE))</f>
        <v/>
      </c>
      <c r="H4474" s="42" t="str">
        <f>IF(B4474="","",IF(L4474=LIST!$A$80,LIST!$A$78,IF(L4474=LIST!$A$81,LIST!$A$78,IF(L4474=LIST!$A$82,LIST!$A$78,IF(IFERROR(VLOOKUP(B4474,'PHR (Project Hourly Rate)'!B:G,6,FALSE),LIST!$A$78)=0,LIST!$A$79,L4474)))))</f>
        <v/>
      </c>
      <c r="I4474" s="42" t="str">
        <f>IF(B4474="","",IF(L4474=LIST!$A$75,"",IF(K4474=LIST!$A$76,LIST!$A$76,IF(L4474=LIST!$A$77,"",IF(L4474=LIST!$A$78,"",IF(L4474=LIST!$A$80,"",IF(L4474=LIST!$A$72,"",IF(L4474=LIST!$A$73,"",IF(L4474=LIST!$A$81,"",IF(L4474=LIST!$A$82,"",IF(L4474=LIST!$A$79,"",IF(K4474=LIST!$A$75,LIST!$A$75,ROUND(J4474*L4474,2)))))))))))))</f>
        <v/>
      </c>
      <c r="J4474" s="43">
        <f>IF(D4474="",0,IF(K4474=LIST!$A$75,0,IF(K4474=LIST!$A$76,0,IF(K4474=LIST!$A$77,0,IF(K4474=LIST!$A$78,0,(MIN(D4474,8)-K4474))))))</f>
        <v>0</v>
      </c>
      <c r="K4474" s="185" t="str">
        <f>IF(D4474="","",IF('CLAIM FORM'!$M$7="",0,IF(L4474=LIST!$A$78,0,IF('CLAIM FORM'!$M$7="R&amp;D",0,IF(E4474="",LIST!$A$75,IF(F4474=LIST!$F$30,0,IFERROR(((VLOOKUP(E4474,'TRAINING CODE'!B:D,3,FALSE)*MIN(D4474,8))),LIST!$A$76)))))))</f>
        <v/>
      </c>
      <c r="L4474" s="183" t="str">
        <f>IF(B4474="","",IF('CLAIM FORM'!$M$7="",LIST!$A$77,IFERROR(VLOOKUP(B4474,'PHR (Project Hourly Rate)'!B:G,6,FALSE),LIST!$A$78)))</f>
        <v/>
      </c>
    </row>
    <row r="4475" spans="1:12" ht="36" customHeight="1">
      <c r="A4475" s="184">
        <v>4473</v>
      </c>
      <c r="B4475" s="46"/>
      <c r="C4475" s="47"/>
      <c r="D4475" s="48"/>
      <c r="E4475" s="49"/>
      <c r="F4475" s="49"/>
      <c r="G4475" s="41" t="str">
        <f>IF(C4475="","",VLOOKUP(WEEKDAY(C4475),LIST!$A$15:$B$21,2,FALSE))</f>
        <v/>
      </c>
      <c r="H4475" s="42" t="str">
        <f>IF(B4475="","",IF(L4475=LIST!$A$80,LIST!$A$78,IF(L4475=LIST!$A$81,LIST!$A$78,IF(L4475=LIST!$A$82,LIST!$A$78,IF(IFERROR(VLOOKUP(B4475,'PHR (Project Hourly Rate)'!B:G,6,FALSE),LIST!$A$78)=0,LIST!$A$79,L4475)))))</f>
        <v/>
      </c>
      <c r="I4475" s="42" t="str">
        <f>IF(B4475="","",IF(L4475=LIST!$A$75,"",IF(K4475=LIST!$A$76,LIST!$A$76,IF(L4475=LIST!$A$77,"",IF(L4475=LIST!$A$78,"",IF(L4475=LIST!$A$80,"",IF(L4475=LIST!$A$72,"",IF(L4475=LIST!$A$73,"",IF(L4475=LIST!$A$81,"",IF(L4475=LIST!$A$82,"",IF(L4475=LIST!$A$79,"",IF(K4475=LIST!$A$75,LIST!$A$75,ROUND(J4475*L4475,2)))))))))))))</f>
        <v/>
      </c>
      <c r="J4475" s="43">
        <f>IF(D4475="",0,IF(K4475=LIST!$A$75,0,IF(K4475=LIST!$A$76,0,IF(K4475=LIST!$A$77,0,IF(K4475=LIST!$A$78,0,(MIN(D4475,8)-K4475))))))</f>
        <v>0</v>
      </c>
      <c r="K4475" s="185" t="str">
        <f>IF(D4475="","",IF('CLAIM FORM'!$M$7="",0,IF(L4475=LIST!$A$78,0,IF('CLAIM FORM'!$M$7="R&amp;D",0,IF(E4475="",LIST!$A$75,IF(F4475=LIST!$F$30,0,IFERROR(((VLOOKUP(E4475,'TRAINING CODE'!B:D,3,FALSE)*MIN(D4475,8))),LIST!$A$76)))))))</f>
        <v/>
      </c>
      <c r="L4475" s="183" t="str">
        <f>IF(B4475="","",IF('CLAIM FORM'!$M$7="",LIST!$A$77,IFERROR(VLOOKUP(B4475,'PHR (Project Hourly Rate)'!B:G,6,FALSE),LIST!$A$78)))</f>
        <v/>
      </c>
    </row>
    <row r="4476" spans="1:12" ht="36" customHeight="1">
      <c r="A4476" s="184">
        <v>4474</v>
      </c>
      <c r="B4476" s="46"/>
      <c r="C4476" s="47"/>
      <c r="D4476" s="48"/>
      <c r="E4476" s="49"/>
      <c r="F4476" s="49"/>
      <c r="G4476" s="41" t="str">
        <f>IF(C4476="","",VLOOKUP(WEEKDAY(C4476),LIST!$A$15:$B$21,2,FALSE))</f>
        <v/>
      </c>
      <c r="H4476" s="42" t="str">
        <f>IF(B4476="","",IF(L4476=LIST!$A$80,LIST!$A$78,IF(L4476=LIST!$A$81,LIST!$A$78,IF(L4476=LIST!$A$82,LIST!$A$78,IF(IFERROR(VLOOKUP(B4476,'PHR (Project Hourly Rate)'!B:G,6,FALSE),LIST!$A$78)=0,LIST!$A$79,L4476)))))</f>
        <v/>
      </c>
      <c r="I4476" s="42" t="str">
        <f>IF(B4476="","",IF(L4476=LIST!$A$75,"",IF(K4476=LIST!$A$76,LIST!$A$76,IF(L4476=LIST!$A$77,"",IF(L4476=LIST!$A$78,"",IF(L4476=LIST!$A$80,"",IF(L4476=LIST!$A$72,"",IF(L4476=LIST!$A$73,"",IF(L4476=LIST!$A$81,"",IF(L4476=LIST!$A$82,"",IF(L4476=LIST!$A$79,"",IF(K4476=LIST!$A$75,LIST!$A$75,ROUND(J4476*L4476,2)))))))))))))</f>
        <v/>
      </c>
      <c r="J4476" s="43">
        <f>IF(D4476="",0,IF(K4476=LIST!$A$75,0,IF(K4476=LIST!$A$76,0,IF(K4476=LIST!$A$77,0,IF(K4476=LIST!$A$78,0,(MIN(D4476,8)-K4476))))))</f>
        <v>0</v>
      </c>
      <c r="K4476" s="185" t="str">
        <f>IF(D4476="","",IF('CLAIM FORM'!$M$7="",0,IF(L4476=LIST!$A$78,0,IF('CLAIM FORM'!$M$7="R&amp;D",0,IF(E4476="",LIST!$A$75,IF(F4476=LIST!$F$30,0,IFERROR(((VLOOKUP(E4476,'TRAINING CODE'!B:D,3,FALSE)*MIN(D4476,8))),LIST!$A$76)))))))</f>
        <v/>
      </c>
      <c r="L4476" s="183" t="str">
        <f>IF(B4476="","",IF('CLAIM FORM'!$M$7="",LIST!$A$77,IFERROR(VLOOKUP(B4476,'PHR (Project Hourly Rate)'!B:G,6,FALSE),LIST!$A$78)))</f>
        <v/>
      </c>
    </row>
    <row r="4477" spans="1:12" ht="36" customHeight="1">
      <c r="A4477" s="184">
        <v>4475</v>
      </c>
      <c r="B4477" s="46"/>
      <c r="C4477" s="47"/>
      <c r="D4477" s="48"/>
      <c r="E4477" s="49"/>
      <c r="F4477" s="49"/>
      <c r="G4477" s="41" t="str">
        <f>IF(C4477="","",VLOOKUP(WEEKDAY(C4477),LIST!$A$15:$B$21,2,FALSE))</f>
        <v/>
      </c>
      <c r="H4477" s="42" t="str">
        <f>IF(B4477="","",IF(L4477=LIST!$A$80,LIST!$A$78,IF(L4477=LIST!$A$81,LIST!$A$78,IF(L4477=LIST!$A$82,LIST!$A$78,IF(IFERROR(VLOOKUP(B4477,'PHR (Project Hourly Rate)'!B:G,6,FALSE),LIST!$A$78)=0,LIST!$A$79,L4477)))))</f>
        <v/>
      </c>
      <c r="I4477" s="42" t="str">
        <f>IF(B4477="","",IF(L4477=LIST!$A$75,"",IF(K4477=LIST!$A$76,LIST!$A$76,IF(L4477=LIST!$A$77,"",IF(L4477=LIST!$A$78,"",IF(L4477=LIST!$A$80,"",IF(L4477=LIST!$A$72,"",IF(L4477=LIST!$A$73,"",IF(L4477=LIST!$A$81,"",IF(L4477=LIST!$A$82,"",IF(L4477=LIST!$A$79,"",IF(K4477=LIST!$A$75,LIST!$A$75,ROUND(J4477*L4477,2)))))))))))))</f>
        <v/>
      </c>
      <c r="J4477" s="43">
        <f>IF(D4477="",0,IF(K4477=LIST!$A$75,0,IF(K4477=LIST!$A$76,0,IF(K4477=LIST!$A$77,0,IF(K4477=LIST!$A$78,0,(MIN(D4477,8)-K4477))))))</f>
        <v>0</v>
      </c>
      <c r="K4477" s="185" t="str">
        <f>IF(D4477="","",IF('CLAIM FORM'!$M$7="",0,IF(L4477=LIST!$A$78,0,IF('CLAIM FORM'!$M$7="R&amp;D",0,IF(E4477="",LIST!$A$75,IF(F4477=LIST!$F$30,0,IFERROR(((VLOOKUP(E4477,'TRAINING CODE'!B:D,3,FALSE)*MIN(D4477,8))),LIST!$A$76)))))))</f>
        <v/>
      </c>
      <c r="L4477" s="183" t="str">
        <f>IF(B4477="","",IF('CLAIM FORM'!$M$7="",LIST!$A$77,IFERROR(VLOOKUP(B4477,'PHR (Project Hourly Rate)'!B:G,6,FALSE),LIST!$A$78)))</f>
        <v/>
      </c>
    </row>
    <row r="4478" spans="1:12" ht="36" customHeight="1">
      <c r="A4478" s="184">
        <v>4476</v>
      </c>
      <c r="B4478" s="46"/>
      <c r="C4478" s="47"/>
      <c r="D4478" s="48"/>
      <c r="E4478" s="49"/>
      <c r="F4478" s="49"/>
      <c r="G4478" s="41" t="str">
        <f>IF(C4478="","",VLOOKUP(WEEKDAY(C4478),LIST!$A$15:$B$21,2,FALSE))</f>
        <v/>
      </c>
      <c r="H4478" s="42" t="str">
        <f>IF(B4478="","",IF(L4478=LIST!$A$80,LIST!$A$78,IF(L4478=LIST!$A$81,LIST!$A$78,IF(L4478=LIST!$A$82,LIST!$A$78,IF(IFERROR(VLOOKUP(B4478,'PHR (Project Hourly Rate)'!B:G,6,FALSE),LIST!$A$78)=0,LIST!$A$79,L4478)))))</f>
        <v/>
      </c>
      <c r="I4478" s="42" t="str">
        <f>IF(B4478="","",IF(L4478=LIST!$A$75,"",IF(K4478=LIST!$A$76,LIST!$A$76,IF(L4478=LIST!$A$77,"",IF(L4478=LIST!$A$78,"",IF(L4478=LIST!$A$80,"",IF(L4478=LIST!$A$72,"",IF(L4478=LIST!$A$73,"",IF(L4478=LIST!$A$81,"",IF(L4478=LIST!$A$82,"",IF(L4478=LIST!$A$79,"",IF(K4478=LIST!$A$75,LIST!$A$75,ROUND(J4478*L4478,2)))))))))))))</f>
        <v/>
      </c>
      <c r="J4478" s="43">
        <f>IF(D4478="",0,IF(K4478=LIST!$A$75,0,IF(K4478=LIST!$A$76,0,IF(K4478=LIST!$A$77,0,IF(K4478=LIST!$A$78,0,(MIN(D4478,8)-K4478))))))</f>
        <v>0</v>
      </c>
      <c r="K4478" s="185" t="str">
        <f>IF(D4478="","",IF('CLAIM FORM'!$M$7="",0,IF(L4478=LIST!$A$78,0,IF('CLAIM FORM'!$M$7="R&amp;D",0,IF(E4478="",LIST!$A$75,IF(F4478=LIST!$F$30,0,IFERROR(((VLOOKUP(E4478,'TRAINING CODE'!B:D,3,FALSE)*MIN(D4478,8))),LIST!$A$76)))))))</f>
        <v/>
      </c>
      <c r="L4478" s="183" t="str">
        <f>IF(B4478="","",IF('CLAIM FORM'!$M$7="",LIST!$A$77,IFERROR(VLOOKUP(B4478,'PHR (Project Hourly Rate)'!B:G,6,FALSE),LIST!$A$78)))</f>
        <v/>
      </c>
    </row>
    <row r="4479" spans="1:12" ht="36" customHeight="1">
      <c r="A4479" s="184">
        <v>4477</v>
      </c>
      <c r="B4479" s="46"/>
      <c r="C4479" s="47"/>
      <c r="D4479" s="48"/>
      <c r="E4479" s="49"/>
      <c r="F4479" s="49"/>
      <c r="G4479" s="41" t="str">
        <f>IF(C4479="","",VLOOKUP(WEEKDAY(C4479),LIST!$A$15:$B$21,2,FALSE))</f>
        <v/>
      </c>
      <c r="H4479" s="42" t="str">
        <f>IF(B4479="","",IF(L4479=LIST!$A$80,LIST!$A$78,IF(L4479=LIST!$A$81,LIST!$A$78,IF(L4479=LIST!$A$82,LIST!$A$78,IF(IFERROR(VLOOKUP(B4479,'PHR (Project Hourly Rate)'!B:G,6,FALSE),LIST!$A$78)=0,LIST!$A$79,L4479)))))</f>
        <v/>
      </c>
      <c r="I4479" s="42" t="str">
        <f>IF(B4479="","",IF(L4479=LIST!$A$75,"",IF(K4479=LIST!$A$76,LIST!$A$76,IF(L4479=LIST!$A$77,"",IF(L4479=LIST!$A$78,"",IF(L4479=LIST!$A$80,"",IF(L4479=LIST!$A$72,"",IF(L4479=LIST!$A$73,"",IF(L4479=LIST!$A$81,"",IF(L4479=LIST!$A$82,"",IF(L4479=LIST!$A$79,"",IF(K4479=LIST!$A$75,LIST!$A$75,ROUND(J4479*L4479,2)))))))))))))</f>
        <v/>
      </c>
      <c r="J4479" s="43">
        <f>IF(D4479="",0,IF(K4479=LIST!$A$75,0,IF(K4479=LIST!$A$76,0,IF(K4479=LIST!$A$77,0,IF(K4479=LIST!$A$78,0,(MIN(D4479,8)-K4479))))))</f>
        <v>0</v>
      </c>
      <c r="K4479" s="185" t="str">
        <f>IF(D4479="","",IF('CLAIM FORM'!$M$7="",0,IF(L4479=LIST!$A$78,0,IF('CLAIM FORM'!$M$7="R&amp;D",0,IF(E4479="",LIST!$A$75,IF(F4479=LIST!$F$30,0,IFERROR(((VLOOKUP(E4479,'TRAINING CODE'!B:D,3,FALSE)*MIN(D4479,8))),LIST!$A$76)))))))</f>
        <v/>
      </c>
      <c r="L4479" s="183" t="str">
        <f>IF(B4479="","",IF('CLAIM FORM'!$M$7="",LIST!$A$77,IFERROR(VLOOKUP(B4479,'PHR (Project Hourly Rate)'!B:G,6,FALSE),LIST!$A$78)))</f>
        <v/>
      </c>
    </row>
    <row r="4480" spans="1:12" ht="36" customHeight="1">
      <c r="A4480" s="184">
        <v>4478</v>
      </c>
      <c r="B4480" s="46"/>
      <c r="C4480" s="47"/>
      <c r="D4480" s="48"/>
      <c r="E4480" s="49"/>
      <c r="F4480" s="49"/>
      <c r="G4480" s="41" t="str">
        <f>IF(C4480="","",VLOOKUP(WEEKDAY(C4480),LIST!$A$15:$B$21,2,FALSE))</f>
        <v/>
      </c>
      <c r="H4480" s="42" t="str">
        <f>IF(B4480="","",IF(L4480=LIST!$A$80,LIST!$A$78,IF(L4480=LIST!$A$81,LIST!$A$78,IF(L4480=LIST!$A$82,LIST!$A$78,IF(IFERROR(VLOOKUP(B4480,'PHR (Project Hourly Rate)'!B:G,6,FALSE),LIST!$A$78)=0,LIST!$A$79,L4480)))))</f>
        <v/>
      </c>
      <c r="I4480" s="42" t="str">
        <f>IF(B4480="","",IF(L4480=LIST!$A$75,"",IF(K4480=LIST!$A$76,LIST!$A$76,IF(L4480=LIST!$A$77,"",IF(L4480=LIST!$A$78,"",IF(L4480=LIST!$A$80,"",IF(L4480=LIST!$A$72,"",IF(L4480=LIST!$A$73,"",IF(L4480=LIST!$A$81,"",IF(L4480=LIST!$A$82,"",IF(L4480=LIST!$A$79,"",IF(K4480=LIST!$A$75,LIST!$A$75,ROUND(J4480*L4480,2)))))))))))))</f>
        <v/>
      </c>
      <c r="J4480" s="43">
        <f>IF(D4480="",0,IF(K4480=LIST!$A$75,0,IF(K4480=LIST!$A$76,0,IF(K4480=LIST!$A$77,0,IF(K4480=LIST!$A$78,0,(MIN(D4480,8)-K4480))))))</f>
        <v>0</v>
      </c>
      <c r="K4480" s="185" t="str">
        <f>IF(D4480="","",IF('CLAIM FORM'!$M$7="",0,IF(L4480=LIST!$A$78,0,IF('CLAIM FORM'!$M$7="R&amp;D",0,IF(E4480="",LIST!$A$75,IF(F4480=LIST!$F$30,0,IFERROR(((VLOOKUP(E4480,'TRAINING CODE'!B:D,3,FALSE)*MIN(D4480,8))),LIST!$A$76)))))))</f>
        <v/>
      </c>
      <c r="L4480" s="183" t="str">
        <f>IF(B4480="","",IF('CLAIM FORM'!$M$7="",LIST!$A$77,IFERROR(VLOOKUP(B4480,'PHR (Project Hourly Rate)'!B:G,6,FALSE),LIST!$A$78)))</f>
        <v/>
      </c>
    </row>
    <row r="4481" spans="1:12" ht="36" customHeight="1">
      <c r="A4481" s="184">
        <v>4479</v>
      </c>
      <c r="B4481" s="46"/>
      <c r="C4481" s="47"/>
      <c r="D4481" s="48"/>
      <c r="E4481" s="49"/>
      <c r="F4481" s="49"/>
      <c r="G4481" s="41" t="str">
        <f>IF(C4481="","",VLOOKUP(WEEKDAY(C4481),LIST!$A$15:$B$21,2,FALSE))</f>
        <v/>
      </c>
      <c r="H4481" s="42" t="str">
        <f>IF(B4481="","",IF(L4481=LIST!$A$80,LIST!$A$78,IF(L4481=LIST!$A$81,LIST!$A$78,IF(L4481=LIST!$A$82,LIST!$A$78,IF(IFERROR(VLOOKUP(B4481,'PHR (Project Hourly Rate)'!B:G,6,FALSE),LIST!$A$78)=0,LIST!$A$79,L4481)))))</f>
        <v/>
      </c>
      <c r="I4481" s="42" t="str">
        <f>IF(B4481="","",IF(L4481=LIST!$A$75,"",IF(K4481=LIST!$A$76,LIST!$A$76,IF(L4481=LIST!$A$77,"",IF(L4481=LIST!$A$78,"",IF(L4481=LIST!$A$80,"",IF(L4481=LIST!$A$72,"",IF(L4481=LIST!$A$73,"",IF(L4481=LIST!$A$81,"",IF(L4481=LIST!$A$82,"",IF(L4481=LIST!$A$79,"",IF(K4481=LIST!$A$75,LIST!$A$75,ROUND(J4481*L4481,2)))))))))))))</f>
        <v/>
      </c>
      <c r="J4481" s="43">
        <f>IF(D4481="",0,IF(K4481=LIST!$A$75,0,IF(K4481=LIST!$A$76,0,IF(K4481=LIST!$A$77,0,IF(K4481=LIST!$A$78,0,(MIN(D4481,8)-K4481))))))</f>
        <v>0</v>
      </c>
      <c r="K4481" s="185" t="str">
        <f>IF(D4481="","",IF('CLAIM FORM'!$M$7="",0,IF(L4481=LIST!$A$78,0,IF('CLAIM FORM'!$M$7="R&amp;D",0,IF(E4481="",LIST!$A$75,IF(F4481=LIST!$F$30,0,IFERROR(((VLOOKUP(E4481,'TRAINING CODE'!B:D,3,FALSE)*MIN(D4481,8))),LIST!$A$76)))))))</f>
        <v/>
      </c>
      <c r="L4481" s="183" t="str">
        <f>IF(B4481="","",IF('CLAIM FORM'!$M$7="",LIST!$A$77,IFERROR(VLOOKUP(B4481,'PHR (Project Hourly Rate)'!B:G,6,FALSE),LIST!$A$78)))</f>
        <v/>
      </c>
    </row>
    <row r="4482" spans="1:12" ht="36" customHeight="1">
      <c r="A4482" s="184">
        <v>4480</v>
      </c>
      <c r="B4482" s="46"/>
      <c r="C4482" s="47"/>
      <c r="D4482" s="48"/>
      <c r="E4482" s="49"/>
      <c r="F4482" s="49"/>
      <c r="G4482" s="41" t="str">
        <f>IF(C4482="","",VLOOKUP(WEEKDAY(C4482),LIST!$A$15:$B$21,2,FALSE))</f>
        <v/>
      </c>
      <c r="H4482" s="42" t="str">
        <f>IF(B4482="","",IF(L4482=LIST!$A$80,LIST!$A$78,IF(L4482=LIST!$A$81,LIST!$A$78,IF(L4482=LIST!$A$82,LIST!$A$78,IF(IFERROR(VLOOKUP(B4482,'PHR (Project Hourly Rate)'!B:G,6,FALSE),LIST!$A$78)=0,LIST!$A$79,L4482)))))</f>
        <v/>
      </c>
      <c r="I4482" s="42" t="str">
        <f>IF(B4482="","",IF(L4482=LIST!$A$75,"",IF(K4482=LIST!$A$76,LIST!$A$76,IF(L4482=LIST!$A$77,"",IF(L4482=LIST!$A$78,"",IF(L4482=LIST!$A$80,"",IF(L4482=LIST!$A$72,"",IF(L4482=LIST!$A$73,"",IF(L4482=LIST!$A$81,"",IF(L4482=LIST!$A$82,"",IF(L4482=LIST!$A$79,"",IF(K4482=LIST!$A$75,LIST!$A$75,ROUND(J4482*L4482,2)))))))))))))</f>
        <v/>
      </c>
      <c r="J4482" s="43">
        <f>IF(D4482="",0,IF(K4482=LIST!$A$75,0,IF(K4482=LIST!$A$76,0,IF(K4482=LIST!$A$77,0,IF(K4482=LIST!$A$78,0,(MIN(D4482,8)-K4482))))))</f>
        <v>0</v>
      </c>
      <c r="K4482" s="185" t="str">
        <f>IF(D4482="","",IF('CLAIM FORM'!$M$7="",0,IF(L4482=LIST!$A$78,0,IF('CLAIM FORM'!$M$7="R&amp;D",0,IF(E4482="",LIST!$A$75,IF(F4482=LIST!$F$30,0,IFERROR(((VLOOKUP(E4482,'TRAINING CODE'!B:D,3,FALSE)*MIN(D4482,8))),LIST!$A$76)))))))</f>
        <v/>
      </c>
      <c r="L4482" s="183" t="str">
        <f>IF(B4482="","",IF('CLAIM FORM'!$M$7="",LIST!$A$77,IFERROR(VLOOKUP(B4482,'PHR (Project Hourly Rate)'!B:G,6,FALSE),LIST!$A$78)))</f>
        <v/>
      </c>
    </row>
    <row r="4483" spans="1:12" ht="36" customHeight="1">
      <c r="A4483" s="184">
        <v>4481</v>
      </c>
      <c r="B4483" s="46"/>
      <c r="C4483" s="47"/>
      <c r="D4483" s="48"/>
      <c r="E4483" s="49"/>
      <c r="F4483" s="49"/>
      <c r="G4483" s="41" t="str">
        <f>IF(C4483="","",VLOOKUP(WEEKDAY(C4483),LIST!$A$15:$B$21,2,FALSE))</f>
        <v/>
      </c>
      <c r="H4483" s="42" t="str">
        <f>IF(B4483="","",IF(L4483=LIST!$A$80,LIST!$A$78,IF(L4483=LIST!$A$81,LIST!$A$78,IF(L4483=LIST!$A$82,LIST!$A$78,IF(IFERROR(VLOOKUP(B4483,'PHR (Project Hourly Rate)'!B:G,6,FALSE),LIST!$A$78)=0,LIST!$A$79,L4483)))))</f>
        <v/>
      </c>
      <c r="I4483" s="42" t="str">
        <f>IF(B4483="","",IF(L4483=LIST!$A$75,"",IF(K4483=LIST!$A$76,LIST!$A$76,IF(L4483=LIST!$A$77,"",IF(L4483=LIST!$A$78,"",IF(L4483=LIST!$A$80,"",IF(L4483=LIST!$A$72,"",IF(L4483=LIST!$A$73,"",IF(L4483=LIST!$A$81,"",IF(L4483=LIST!$A$82,"",IF(L4483=LIST!$A$79,"",IF(K4483=LIST!$A$75,LIST!$A$75,ROUND(J4483*L4483,2)))))))))))))</f>
        <v/>
      </c>
      <c r="J4483" s="43">
        <f>IF(D4483="",0,IF(K4483=LIST!$A$75,0,IF(K4483=LIST!$A$76,0,IF(K4483=LIST!$A$77,0,IF(K4483=LIST!$A$78,0,(MIN(D4483,8)-K4483))))))</f>
        <v>0</v>
      </c>
      <c r="K4483" s="185" t="str">
        <f>IF(D4483="","",IF('CLAIM FORM'!$M$7="",0,IF(L4483=LIST!$A$78,0,IF('CLAIM FORM'!$M$7="R&amp;D",0,IF(E4483="",LIST!$A$75,IF(F4483=LIST!$F$30,0,IFERROR(((VLOOKUP(E4483,'TRAINING CODE'!B:D,3,FALSE)*MIN(D4483,8))),LIST!$A$76)))))))</f>
        <v/>
      </c>
      <c r="L4483" s="183" t="str">
        <f>IF(B4483="","",IF('CLAIM FORM'!$M$7="",LIST!$A$77,IFERROR(VLOOKUP(B4483,'PHR (Project Hourly Rate)'!B:G,6,FALSE),LIST!$A$78)))</f>
        <v/>
      </c>
    </row>
    <row r="4484" spans="1:12" ht="36" customHeight="1">
      <c r="A4484" s="184">
        <v>4482</v>
      </c>
      <c r="B4484" s="46"/>
      <c r="C4484" s="47"/>
      <c r="D4484" s="48"/>
      <c r="E4484" s="49"/>
      <c r="F4484" s="49"/>
      <c r="G4484" s="41" t="str">
        <f>IF(C4484="","",VLOOKUP(WEEKDAY(C4484),LIST!$A$15:$B$21,2,FALSE))</f>
        <v/>
      </c>
      <c r="H4484" s="42" t="str">
        <f>IF(B4484="","",IF(L4484=LIST!$A$80,LIST!$A$78,IF(L4484=LIST!$A$81,LIST!$A$78,IF(L4484=LIST!$A$82,LIST!$A$78,IF(IFERROR(VLOOKUP(B4484,'PHR (Project Hourly Rate)'!B:G,6,FALSE),LIST!$A$78)=0,LIST!$A$79,L4484)))))</f>
        <v/>
      </c>
      <c r="I4484" s="42" t="str">
        <f>IF(B4484="","",IF(L4484=LIST!$A$75,"",IF(K4484=LIST!$A$76,LIST!$A$76,IF(L4484=LIST!$A$77,"",IF(L4484=LIST!$A$78,"",IF(L4484=LIST!$A$80,"",IF(L4484=LIST!$A$72,"",IF(L4484=LIST!$A$73,"",IF(L4484=LIST!$A$81,"",IF(L4484=LIST!$A$82,"",IF(L4484=LIST!$A$79,"",IF(K4484=LIST!$A$75,LIST!$A$75,ROUND(J4484*L4484,2)))))))))))))</f>
        <v/>
      </c>
      <c r="J4484" s="43">
        <f>IF(D4484="",0,IF(K4484=LIST!$A$75,0,IF(K4484=LIST!$A$76,0,IF(K4484=LIST!$A$77,0,IF(K4484=LIST!$A$78,0,(MIN(D4484,8)-K4484))))))</f>
        <v>0</v>
      </c>
      <c r="K4484" s="185" t="str">
        <f>IF(D4484="","",IF('CLAIM FORM'!$M$7="",0,IF(L4484=LIST!$A$78,0,IF('CLAIM FORM'!$M$7="R&amp;D",0,IF(E4484="",LIST!$A$75,IF(F4484=LIST!$F$30,0,IFERROR(((VLOOKUP(E4484,'TRAINING CODE'!B:D,3,FALSE)*MIN(D4484,8))),LIST!$A$76)))))))</f>
        <v/>
      </c>
      <c r="L4484" s="183" t="str">
        <f>IF(B4484="","",IF('CLAIM FORM'!$M$7="",LIST!$A$77,IFERROR(VLOOKUP(B4484,'PHR (Project Hourly Rate)'!B:G,6,FALSE),LIST!$A$78)))</f>
        <v/>
      </c>
    </row>
    <row r="4485" spans="1:12" ht="36" customHeight="1">
      <c r="A4485" s="184">
        <v>4483</v>
      </c>
      <c r="B4485" s="46"/>
      <c r="C4485" s="47"/>
      <c r="D4485" s="48"/>
      <c r="E4485" s="49"/>
      <c r="F4485" s="49"/>
      <c r="G4485" s="41" t="str">
        <f>IF(C4485="","",VLOOKUP(WEEKDAY(C4485),LIST!$A$15:$B$21,2,FALSE))</f>
        <v/>
      </c>
      <c r="H4485" s="42" t="str">
        <f>IF(B4485="","",IF(L4485=LIST!$A$80,LIST!$A$78,IF(L4485=LIST!$A$81,LIST!$A$78,IF(L4485=LIST!$A$82,LIST!$A$78,IF(IFERROR(VLOOKUP(B4485,'PHR (Project Hourly Rate)'!B:G,6,FALSE),LIST!$A$78)=0,LIST!$A$79,L4485)))))</f>
        <v/>
      </c>
      <c r="I4485" s="42" t="str">
        <f>IF(B4485="","",IF(L4485=LIST!$A$75,"",IF(K4485=LIST!$A$76,LIST!$A$76,IF(L4485=LIST!$A$77,"",IF(L4485=LIST!$A$78,"",IF(L4485=LIST!$A$80,"",IF(L4485=LIST!$A$72,"",IF(L4485=LIST!$A$73,"",IF(L4485=LIST!$A$81,"",IF(L4485=LIST!$A$82,"",IF(L4485=LIST!$A$79,"",IF(K4485=LIST!$A$75,LIST!$A$75,ROUND(J4485*L4485,2)))))))))))))</f>
        <v/>
      </c>
      <c r="J4485" s="43">
        <f>IF(D4485="",0,IF(K4485=LIST!$A$75,0,IF(K4485=LIST!$A$76,0,IF(K4485=LIST!$A$77,0,IF(K4485=LIST!$A$78,0,(MIN(D4485,8)-K4485))))))</f>
        <v>0</v>
      </c>
      <c r="K4485" s="185" t="str">
        <f>IF(D4485="","",IF('CLAIM FORM'!$M$7="",0,IF(L4485=LIST!$A$78,0,IF('CLAIM FORM'!$M$7="R&amp;D",0,IF(E4485="",LIST!$A$75,IF(F4485=LIST!$F$30,0,IFERROR(((VLOOKUP(E4485,'TRAINING CODE'!B:D,3,FALSE)*MIN(D4485,8))),LIST!$A$76)))))))</f>
        <v/>
      </c>
      <c r="L4485" s="183" t="str">
        <f>IF(B4485="","",IF('CLAIM FORM'!$M$7="",LIST!$A$77,IFERROR(VLOOKUP(B4485,'PHR (Project Hourly Rate)'!B:G,6,FALSE),LIST!$A$78)))</f>
        <v/>
      </c>
    </row>
    <row r="4486" spans="1:12" ht="36" customHeight="1">
      <c r="A4486" s="184">
        <v>4484</v>
      </c>
      <c r="B4486" s="46"/>
      <c r="C4486" s="47"/>
      <c r="D4486" s="48"/>
      <c r="E4486" s="49"/>
      <c r="F4486" s="49"/>
      <c r="G4486" s="41" t="str">
        <f>IF(C4486="","",VLOOKUP(WEEKDAY(C4486),LIST!$A$15:$B$21,2,FALSE))</f>
        <v/>
      </c>
      <c r="H4486" s="42" t="str">
        <f>IF(B4486="","",IF(L4486=LIST!$A$80,LIST!$A$78,IF(L4486=LIST!$A$81,LIST!$A$78,IF(L4486=LIST!$A$82,LIST!$A$78,IF(IFERROR(VLOOKUP(B4486,'PHR (Project Hourly Rate)'!B:G,6,FALSE),LIST!$A$78)=0,LIST!$A$79,L4486)))))</f>
        <v/>
      </c>
      <c r="I4486" s="42" t="str">
        <f>IF(B4486="","",IF(L4486=LIST!$A$75,"",IF(K4486=LIST!$A$76,LIST!$A$76,IF(L4486=LIST!$A$77,"",IF(L4486=LIST!$A$78,"",IF(L4486=LIST!$A$80,"",IF(L4486=LIST!$A$72,"",IF(L4486=LIST!$A$73,"",IF(L4486=LIST!$A$81,"",IF(L4486=LIST!$A$82,"",IF(L4486=LIST!$A$79,"",IF(K4486=LIST!$A$75,LIST!$A$75,ROUND(J4486*L4486,2)))))))))))))</f>
        <v/>
      </c>
      <c r="J4486" s="43">
        <f>IF(D4486="",0,IF(K4486=LIST!$A$75,0,IF(K4486=LIST!$A$76,0,IF(K4486=LIST!$A$77,0,IF(K4486=LIST!$A$78,0,(MIN(D4486,8)-K4486))))))</f>
        <v>0</v>
      </c>
      <c r="K4486" s="185" t="str">
        <f>IF(D4486="","",IF('CLAIM FORM'!$M$7="",0,IF(L4486=LIST!$A$78,0,IF('CLAIM FORM'!$M$7="R&amp;D",0,IF(E4486="",LIST!$A$75,IF(F4486=LIST!$F$30,0,IFERROR(((VLOOKUP(E4486,'TRAINING CODE'!B:D,3,FALSE)*MIN(D4486,8))),LIST!$A$76)))))))</f>
        <v/>
      </c>
      <c r="L4486" s="183" t="str">
        <f>IF(B4486="","",IF('CLAIM FORM'!$M$7="",LIST!$A$77,IFERROR(VLOOKUP(B4486,'PHR (Project Hourly Rate)'!B:G,6,FALSE),LIST!$A$78)))</f>
        <v/>
      </c>
    </row>
    <row r="4487" spans="1:12" ht="36" customHeight="1">
      <c r="A4487" s="184">
        <v>4485</v>
      </c>
      <c r="B4487" s="46"/>
      <c r="C4487" s="47"/>
      <c r="D4487" s="48"/>
      <c r="E4487" s="49"/>
      <c r="F4487" s="49"/>
      <c r="G4487" s="41" t="str">
        <f>IF(C4487="","",VLOOKUP(WEEKDAY(C4487),LIST!$A$15:$B$21,2,FALSE))</f>
        <v/>
      </c>
      <c r="H4487" s="42" t="str">
        <f>IF(B4487="","",IF(L4487=LIST!$A$80,LIST!$A$78,IF(L4487=LIST!$A$81,LIST!$A$78,IF(L4487=LIST!$A$82,LIST!$A$78,IF(IFERROR(VLOOKUP(B4487,'PHR (Project Hourly Rate)'!B:G,6,FALSE),LIST!$A$78)=0,LIST!$A$79,L4487)))))</f>
        <v/>
      </c>
      <c r="I4487" s="42" t="str">
        <f>IF(B4487="","",IF(L4487=LIST!$A$75,"",IF(K4487=LIST!$A$76,LIST!$A$76,IF(L4487=LIST!$A$77,"",IF(L4487=LIST!$A$78,"",IF(L4487=LIST!$A$80,"",IF(L4487=LIST!$A$72,"",IF(L4487=LIST!$A$73,"",IF(L4487=LIST!$A$81,"",IF(L4487=LIST!$A$82,"",IF(L4487=LIST!$A$79,"",IF(K4487=LIST!$A$75,LIST!$A$75,ROUND(J4487*L4487,2)))))))))))))</f>
        <v/>
      </c>
      <c r="J4487" s="43">
        <f>IF(D4487="",0,IF(K4487=LIST!$A$75,0,IF(K4487=LIST!$A$76,0,IF(K4487=LIST!$A$77,0,IF(K4487=LIST!$A$78,0,(MIN(D4487,8)-K4487))))))</f>
        <v>0</v>
      </c>
      <c r="K4487" s="185" t="str">
        <f>IF(D4487="","",IF('CLAIM FORM'!$M$7="",0,IF(L4487=LIST!$A$78,0,IF('CLAIM FORM'!$M$7="R&amp;D",0,IF(E4487="",LIST!$A$75,IF(F4487=LIST!$F$30,0,IFERROR(((VLOOKUP(E4487,'TRAINING CODE'!B:D,3,FALSE)*MIN(D4487,8))),LIST!$A$76)))))))</f>
        <v/>
      </c>
      <c r="L4487" s="183" t="str">
        <f>IF(B4487="","",IF('CLAIM FORM'!$M$7="",LIST!$A$77,IFERROR(VLOOKUP(B4487,'PHR (Project Hourly Rate)'!B:G,6,FALSE),LIST!$A$78)))</f>
        <v/>
      </c>
    </row>
    <row r="4488" spans="1:12" ht="36" customHeight="1">
      <c r="A4488" s="184">
        <v>4486</v>
      </c>
      <c r="B4488" s="46"/>
      <c r="C4488" s="47"/>
      <c r="D4488" s="48"/>
      <c r="E4488" s="49"/>
      <c r="F4488" s="49"/>
      <c r="G4488" s="41" t="str">
        <f>IF(C4488="","",VLOOKUP(WEEKDAY(C4488),LIST!$A$15:$B$21,2,FALSE))</f>
        <v/>
      </c>
      <c r="H4488" s="42" t="str">
        <f>IF(B4488="","",IF(L4488=LIST!$A$80,LIST!$A$78,IF(L4488=LIST!$A$81,LIST!$A$78,IF(L4488=LIST!$A$82,LIST!$A$78,IF(IFERROR(VLOOKUP(B4488,'PHR (Project Hourly Rate)'!B:G,6,FALSE),LIST!$A$78)=0,LIST!$A$79,L4488)))))</f>
        <v/>
      </c>
      <c r="I4488" s="42" t="str">
        <f>IF(B4488="","",IF(L4488=LIST!$A$75,"",IF(K4488=LIST!$A$76,LIST!$A$76,IF(L4488=LIST!$A$77,"",IF(L4488=LIST!$A$78,"",IF(L4488=LIST!$A$80,"",IF(L4488=LIST!$A$72,"",IF(L4488=LIST!$A$73,"",IF(L4488=LIST!$A$81,"",IF(L4488=LIST!$A$82,"",IF(L4488=LIST!$A$79,"",IF(K4488=LIST!$A$75,LIST!$A$75,ROUND(J4488*L4488,2)))))))))))))</f>
        <v/>
      </c>
      <c r="J4488" s="43">
        <f>IF(D4488="",0,IF(K4488=LIST!$A$75,0,IF(K4488=LIST!$A$76,0,IF(K4488=LIST!$A$77,0,IF(K4488=LIST!$A$78,0,(MIN(D4488,8)-K4488))))))</f>
        <v>0</v>
      </c>
      <c r="K4488" s="185" t="str">
        <f>IF(D4488="","",IF('CLAIM FORM'!$M$7="",0,IF(L4488=LIST!$A$78,0,IF('CLAIM FORM'!$M$7="R&amp;D",0,IF(E4488="",LIST!$A$75,IF(F4488=LIST!$F$30,0,IFERROR(((VLOOKUP(E4488,'TRAINING CODE'!B:D,3,FALSE)*MIN(D4488,8))),LIST!$A$76)))))))</f>
        <v/>
      </c>
      <c r="L4488" s="183" t="str">
        <f>IF(B4488="","",IF('CLAIM FORM'!$M$7="",LIST!$A$77,IFERROR(VLOOKUP(B4488,'PHR (Project Hourly Rate)'!B:G,6,FALSE),LIST!$A$78)))</f>
        <v/>
      </c>
    </row>
    <row r="4489" spans="1:12" ht="36" customHeight="1">
      <c r="A4489" s="184">
        <v>4487</v>
      </c>
      <c r="B4489" s="46"/>
      <c r="C4489" s="47"/>
      <c r="D4489" s="48"/>
      <c r="E4489" s="49"/>
      <c r="F4489" s="49"/>
      <c r="G4489" s="41" t="str">
        <f>IF(C4489="","",VLOOKUP(WEEKDAY(C4489),LIST!$A$15:$B$21,2,FALSE))</f>
        <v/>
      </c>
      <c r="H4489" s="42" t="str">
        <f>IF(B4489="","",IF(L4489=LIST!$A$80,LIST!$A$78,IF(L4489=LIST!$A$81,LIST!$A$78,IF(L4489=LIST!$A$82,LIST!$A$78,IF(IFERROR(VLOOKUP(B4489,'PHR (Project Hourly Rate)'!B:G,6,FALSE),LIST!$A$78)=0,LIST!$A$79,L4489)))))</f>
        <v/>
      </c>
      <c r="I4489" s="42" t="str">
        <f>IF(B4489="","",IF(L4489=LIST!$A$75,"",IF(K4489=LIST!$A$76,LIST!$A$76,IF(L4489=LIST!$A$77,"",IF(L4489=LIST!$A$78,"",IF(L4489=LIST!$A$80,"",IF(L4489=LIST!$A$72,"",IF(L4489=LIST!$A$73,"",IF(L4489=LIST!$A$81,"",IF(L4489=LIST!$A$82,"",IF(L4489=LIST!$A$79,"",IF(K4489=LIST!$A$75,LIST!$A$75,ROUND(J4489*L4489,2)))))))))))))</f>
        <v/>
      </c>
      <c r="J4489" s="43">
        <f>IF(D4489="",0,IF(K4489=LIST!$A$75,0,IF(K4489=LIST!$A$76,0,IF(K4489=LIST!$A$77,0,IF(K4489=LIST!$A$78,0,(MIN(D4489,8)-K4489))))))</f>
        <v>0</v>
      </c>
      <c r="K4489" s="185" t="str">
        <f>IF(D4489="","",IF('CLAIM FORM'!$M$7="",0,IF(L4489=LIST!$A$78,0,IF('CLAIM FORM'!$M$7="R&amp;D",0,IF(E4489="",LIST!$A$75,IF(F4489=LIST!$F$30,0,IFERROR(((VLOOKUP(E4489,'TRAINING CODE'!B:D,3,FALSE)*MIN(D4489,8))),LIST!$A$76)))))))</f>
        <v/>
      </c>
      <c r="L4489" s="183" t="str">
        <f>IF(B4489="","",IF('CLAIM FORM'!$M$7="",LIST!$A$77,IFERROR(VLOOKUP(B4489,'PHR (Project Hourly Rate)'!B:G,6,FALSE),LIST!$A$78)))</f>
        <v/>
      </c>
    </row>
    <row r="4490" spans="1:12" ht="36" customHeight="1">
      <c r="A4490" s="184">
        <v>4488</v>
      </c>
      <c r="B4490" s="46"/>
      <c r="C4490" s="47"/>
      <c r="D4490" s="48"/>
      <c r="E4490" s="49"/>
      <c r="F4490" s="49"/>
      <c r="G4490" s="41" t="str">
        <f>IF(C4490="","",VLOOKUP(WEEKDAY(C4490),LIST!$A$15:$B$21,2,FALSE))</f>
        <v/>
      </c>
      <c r="H4490" s="42" t="str">
        <f>IF(B4490="","",IF(L4490=LIST!$A$80,LIST!$A$78,IF(L4490=LIST!$A$81,LIST!$A$78,IF(L4490=LIST!$A$82,LIST!$A$78,IF(IFERROR(VLOOKUP(B4490,'PHR (Project Hourly Rate)'!B:G,6,FALSE),LIST!$A$78)=0,LIST!$A$79,L4490)))))</f>
        <v/>
      </c>
      <c r="I4490" s="42" t="str">
        <f>IF(B4490="","",IF(L4490=LIST!$A$75,"",IF(K4490=LIST!$A$76,LIST!$A$76,IF(L4490=LIST!$A$77,"",IF(L4490=LIST!$A$78,"",IF(L4490=LIST!$A$80,"",IF(L4490=LIST!$A$72,"",IF(L4490=LIST!$A$73,"",IF(L4490=LIST!$A$81,"",IF(L4490=LIST!$A$82,"",IF(L4490=LIST!$A$79,"",IF(K4490=LIST!$A$75,LIST!$A$75,ROUND(J4490*L4490,2)))))))))))))</f>
        <v/>
      </c>
      <c r="J4490" s="43">
        <f>IF(D4490="",0,IF(K4490=LIST!$A$75,0,IF(K4490=LIST!$A$76,0,IF(K4490=LIST!$A$77,0,IF(K4490=LIST!$A$78,0,(MIN(D4490,8)-K4490))))))</f>
        <v>0</v>
      </c>
      <c r="K4490" s="185" t="str">
        <f>IF(D4490="","",IF('CLAIM FORM'!$M$7="",0,IF(L4490=LIST!$A$78,0,IF('CLAIM FORM'!$M$7="R&amp;D",0,IF(E4490="",LIST!$A$75,IF(F4490=LIST!$F$30,0,IFERROR(((VLOOKUP(E4490,'TRAINING CODE'!B:D,3,FALSE)*MIN(D4490,8))),LIST!$A$76)))))))</f>
        <v/>
      </c>
      <c r="L4490" s="183" t="str">
        <f>IF(B4490="","",IF('CLAIM FORM'!$M$7="",LIST!$A$77,IFERROR(VLOOKUP(B4490,'PHR (Project Hourly Rate)'!B:G,6,FALSE),LIST!$A$78)))</f>
        <v/>
      </c>
    </row>
    <row r="4491" spans="1:12" ht="36" customHeight="1">
      <c r="A4491" s="184">
        <v>4489</v>
      </c>
      <c r="B4491" s="46"/>
      <c r="C4491" s="47"/>
      <c r="D4491" s="48"/>
      <c r="E4491" s="49"/>
      <c r="F4491" s="49"/>
      <c r="G4491" s="41" t="str">
        <f>IF(C4491="","",VLOOKUP(WEEKDAY(C4491),LIST!$A$15:$B$21,2,FALSE))</f>
        <v/>
      </c>
      <c r="H4491" s="42" t="str">
        <f>IF(B4491="","",IF(L4491=LIST!$A$80,LIST!$A$78,IF(L4491=LIST!$A$81,LIST!$A$78,IF(L4491=LIST!$A$82,LIST!$A$78,IF(IFERROR(VLOOKUP(B4491,'PHR (Project Hourly Rate)'!B:G,6,FALSE),LIST!$A$78)=0,LIST!$A$79,L4491)))))</f>
        <v/>
      </c>
      <c r="I4491" s="42" t="str">
        <f>IF(B4491="","",IF(L4491=LIST!$A$75,"",IF(K4491=LIST!$A$76,LIST!$A$76,IF(L4491=LIST!$A$77,"",IF(L4491=LIST!$A$78,"",IF(L4491=LIST!$A$80,"",IF(L4491=LIST!$A$72,"",IF(L4491=LIST!$A$73,"",IF(L4491=LIST!$A$81,"",IF(L4491=LIST!$A$82,"",IF(L4491=LIST!$A$79,"",IF(K4491=LIST!$A$75,LIST!$A$75,ROUND(J4491*L4491,2)))))))))))))</f>
        <v/>
      </c>
      <c r="J4491" s="43">
        <f>IF(D4491="",0,IF(K4491=LIST!$A$75,0,IF(K4491=LIST!$A$76,0,IF(K4491=LIST!$A$77,0,IF(K4491=LIST!$A$78,0,(MIN(D4491,8)-K4491))))))</f>
        <v>0</v>
      </c>
      <c r="K4491" s="185" t="str">
        <f>IF(D4491="","",IF('CLAIM FORM'!$M$7="",0,IF(L4491=LIST!$A$78,0,IF('CLAIM FORM'!$M$7="R&amp;D",0,IF(E4491="",LIST!$A$75,IF(F4491=LIST!$F$30,0,IFERROR(((VLOOKUP(E4491,'TRAINING CODE'!B:D,3,FALSE)*MIN(D4491,8))),LIST!$A$76)))))))</f>
        <v/>
      </c>
      <c r="L4491" s="183" t="str">
        <f>IF(B4491="","",IF('CLAIM FORM'!$M$7="",LIST!$A$77,IFERROR(VLOOKUP(B4491,'PHR (Project Hourly Rate)'!B:G,6,FALSE),LIST!$A$78)))</f>
        <v/>
      </c>
    </row>
    <row r="4492" spans="1:12" ht="36" customHeight="1">
      <c r="A4492" s="184">
        <v>4490</v>
      </c>
      <c r="B4492" s="46"/>
      <c r="C4492" s="47"/>
      <c r="D4492" s="48"/>
      <c r="E4492" s="49"/>
      <c r="F4492" s="49"/>
      <c r="G4492" s="41" t="str">
        <f>IF(C4492="","",VLOOKUP(WEEKDAY(C4492),LIST!$A$15:$B$21,2,FALSE))</f>
        <v/>
      </c>
      <c r="H4492" s="42" t="str">
        <f>IF(B4492="","",IF(L4492=LIST!$A$80,LIST!$A$78,IF(L4492=LIST!$A$81,LIST!$A$78,IF(L4492=LIST!$A$82,LIST!$A$78,IF(IFERROR(VLOOKUP(B4492,'PHR (Project Hourly Rate)'!B:G,6,FALSE),LIST!$A$78)=0,LIST!$A$79,L4492)))))</f>
        <v/>
      </c>
      <c r="I4492" s="42" t="str">
        <f>IF(B4492="","",IF(L4492=LIST!$A$75,"",IF(K4492=LIST!$A$76,LIST!$A$76,IF(L4492=LIST!$A$77,"",IF(L4492=LIST!$A$78,"",IF(L4492=LIST!$A$80,"",IF(L4492=LIST!$A$72,"",IF(L4492=LIST!$A$73,"",IF(L4492=LIST!$A$81,"",IF(L4492=LIST!$A$82,"",IF(L4492=LIST!$A$79,"",IF(K4492=LIST!$A$75,LIST!$A$75,ROUND(J4492*L4492,2)))))))))))))</f>
        <v/>
      </c>
      <c r="J4492" s="43">
        <f>IF(D4492="",0,IF(K4492=LIST!$A$75,0,IF(K4492=LIST!$A$76,0,IF(K4492=LIST!$A$77,0,IF(K4492=LIST!$A$78,0,(MIN(D4492,8)-K4492))))))</f>
        <v>0</v>
      </c>
      <c r="K4492" s="185" t="str">
        <f>IF(D4492="","",IF('CLAIM FORM'!$M$7="",0,IF(L4492=LIST!$A$78,0,IF('CLAIM FORM'!$M$7="R&amp;D",0,IF(E4492="",LIST!$A$75,IF(F4492=LIST!$F$30,0,IFERROR(((VLOOKUP(E4492,'TRAINING CODE'!B:D,3,FALSE)*MIN(D4492,8))),LIST!$A$76)))))))</f>
        <v/>
      </c>
      <c r="L4492" s="183" t="str">
        <f>IF(B4492="","",IF('CLAIM FORM'!$M$7="",LIST!$A$77,IFERROR(VLOOKUP(B4492,'PHR (Project Hourly Rate)'!B:G,6,FALSE),LIST!$A$78)))</f>
        <v/>
      </c>
    </row>
    <row r="4493" spans="1:12" ht="36" customHeight="1">
      <c r="A4493" s="184">
        <v>4491</v>
      </c>
      <c r="B4493" s="46"/>
      <c r="C4493" s="47"/>
      <c r="D4493" s="48"/>
      <c r="E4493" s="49"/>
      <c r="F4493" s="49"/>
      <c r="G4493" s="41" t="str">
        <f>IF(C4493="","",VLOOKUP(WEEKDAY(C4493),LIST!$A$15:$B$21,2,FALSE))</f>
        <v/>
      </c>
      <c r="H4493" s="42" t="str">
        <f>IF(B4493="","",IF(L4493=LIST!$A$80,LIST!$A$78,IF(L4493=LIST!$A$81,LIST!$A$78,IF(L4493=LIST!$A$82,LIST!$A$78,IF(IFERROR(VLOOKUP(B4493,'PHR (Project Hourly Rate)'!B:G,6,FALSE),LIST!$A$78)=0,LIST!$A$79,L4493)))))</f>
        <v/>
      </c>
      <c r="I4493" s="42" t="str">
        <f>IF(B4493="","",IF(L4493=LIST!$A$75,"",IF(K4493=LIST!$A$76,LIST!$A$76,IF(L4493=LIST!$A$77,"",IF(L4493=LIST!$A$78,"",IF(L4493=LIST!$A$80,"",IF(L4493=LIST!$A$72,"",IF(L4493=LIST!$A$73,"",IF(L4493=LIST!$A$81,"",IF(L4493=LIST!$A$82,"",IF(L4493=LIST!$A$79,"",IF(K4493=LIST!$A$75,LIST!$A$75,ROUND(J4493*L4493,2)))))))))))))</f>
        <v/>
      </c>
      <c r="J4493" s="43">
        <f>IF(D4493="",0,IF(K4493=LIST!$A$75,0,IF(K4493=LIST!$A$76,0,IF(K4493=LIST!$A$77,0,IF(K4493=LIST!$A$78,0,(MIN(D4493,8)-K4493))))))</f>
        <v>0</v>
      </c>
      <c r="K4493" s="185" t="str">
        <f>IF(D4493="","",IF('CLAIM FORM'!$M$7="",0,IF(L4493=LIST!$A$78,0,IF('CLAIM FORM'!$M$7="R&amp;D",0,IF(E4493="",LIST!$A$75,IF(F4493=LIST!$F$30,0,IFERROR(((VLOOKUP(E4493,'TRAINING CODE'!B:D,3,FALSE)*MIN(D4493,8))),LIST!$A$76)))))))</f>
        <v/>
      </c>
      <c r="L4493" s="183" t="str">
        <f>IF(B4493="","",IF('CLAIM FORM'!$M$7="",LIST!$A$77,IFERROR(VLOOKUP(B4493,'PHR (Project Hourly Rate)'!B:G,6,FALSE),LIST!$A$78)))</f>
        <v/>
      </c>
    </row>
    <row r="4494" spans="1:12" ht="36" customHeight="1">
      <c r="A4494" s="184">
        <v>4492</v>
      </c>
      <c r="B4494" s="46"/>
      <c r="C4494" s="47"/>
      <c r="D4494" s="48"/>
      <c r="E4494" s="49"/>
      <c r="F4494" s="49"/>
      <c r="G4494" s="41" t="str">
        <f>IF(C4494="","",VLOOKUP(WEEKDAY(C4494),LIST!$A$15:$B$21,2,FALSE))</f>
        <v/>
      </c>
      <c r="H4494" s="42" t="str">
        <f>IF(B4494="","",IF(L4494=LIST!$A$80,LIST!$A$78,IF(L4494=LIST!$A$81,LIST!$A$78,IF(L4494=LIST!$A$82,LIST!$A$78,IF(IFERROR(VLOOKUP(B4494,'PHR (Project Hourly Rate)'!B:G,6,FALSE),LIST!$A$78)=0,LIST!$A$79,L4494)))))</f>
        <v/>
      </c>
      <c r="I4494" s="42" t="str">
        <f>IF(B4494="","",IF(L4494=LIST!$A$75,"",IF(K4494=LIST!$A$76,LIST!$A$76,IF(L4494=LIST!$A$77,"",IF(L4494=LIST!$A$78,"",IF(L4494=LIST!$A$80,"",IF(L4494=LIST!$A$72,"",IF(L4494=LIST!$A$73,"",IF(L4494=LIST!$A$81,"",IF(L4494=LIST!$A$82,"",IF(L4494=LIST!$A$79,"",IF(K4494=LIST!$A$75,LIST!$A$75,ROUND(J4494*L4494,2)))))))))))))</f>
        <v/>
      </c>
      <c r="J4494" s="43">
        <f>IF(D4494="",0,IF(K4494=LIST!$A$75,0,IF(K4494=LIST!$A$76,0,IF(K4494=LIST!$A$77,0,IF(K4494=LIST!$A$78,0,(MIN(D4494,8)-K4494))))))</f>
        <v>0</v>
      </c>
      <c r="K4494" s="185" t="str">
        <f>IF(D4494="","",IF('CLAIM FORM'!$M$7="",0,IF(L4494=LIST!$A$78,0,IF('CLAIM FORM'!$M$7="R&amp;D",0,IF(E4494="",LIST!$A$75,IF(F4494=LIST!$F$30,0,IFERROR(((VLOOKUP(E4494,'TRAINING CODE'!B:D,3,FALSE)*MIN(D4494,8))),LIST!$A$76)))))))</f>
        <v/>
      </c>
      <c r="L4494" s="183" t="str">
        <f>IF(B4494="","",IF('CLAIM FORM'!$M$7="",LIST!$A$77,IFERROR(VLOOKUP(B4494,'PHR (Project Hourly Rate)'!B:G,6,FALSE),LIST!$A$78)))</f>
        <v/>
      </c>
    </row>
    <row r="4495" spans="1:12" ht="36" customHeight="1">
      <c r="A4495" s="184">
        <v>4493</v>
      </c>
      <c r="B4495" s="46"/>
      <c r="C4495" s="47"/>
      <c r="D4495" s="48"/>
      <c r="E4495" s="49"/>
      <c r="F4495" s="49"/>
      <c r="G4495" s="41" t="str">
        <f>IF(C4495="","",VLOOKUP(WEEKDAY(C4495),LIST!$A$15:$B$21,2,FALSE))</f>
        <v/>
      </c>
      <c r="H4495" s="42" t="str">
        <f>IF(B4495="","",IF(L4495=LIST!$A$80,LIST!$A$78,IF(L4495=LIST!$A$81,LIST!$A$78,IF(L4495=LIST!$A$82,LIST!$A$78,IF(IFERROR(VLOOKUP(B4495,'PHR (Project Hourly Rate)'!B:G,6,FALSE),LIST!$A$78)=0,LIST!$A$79,L4495)))))</f>
        <v/>
      </c>
      <c r="I4495" s="42" t="str">
        <f>IF(B4495="","",IF(L4495=LIST!$A$75,"",IF(K4495=LIST!$A$76,LIST!$A$76,IF(L4495=LIST!$A$77,"",IF(L4495=LIST!$A$78,"",IF(L4495=LIST!$A$80,"",IF(L4495=LIST!$A$72,"",IF(L4495=LIST!$A$73,"",IF(L4495=LIST!$A$81,"",IF(L4495=LIST!$A$82,"",IF(L4495=LIST!$A$79,"",IF(K4495=LIST!$A$75,LIST!$A$75,ROUND(J4495*L4495,2)))))))))))))</f>
        <v/>
      </c>
      <c r="J4495" s="43">
        <f>IF(D4495="",0,IF(K4495=LIST!$A$75,0,IF(K4495=LIST!$A$76,0,IF(K4495=LIST!$A$77,0,IF(K4495=LIST!$A$78,0,(MIN(D4495,8)-K4495))))))</f>
        <v>0</v>
      </c>
      <c r="K4495" s="185" t="str">
        <f>IF(D4495="","",IF('CLAIM FORM'!$M$7="",0,IF(L4495=LIST!$A$78,0,IF('CLAIM FORM'!$M$7="R&amp;D",0,IF(E4495="",LIST!$A$75,IF(F4495=LIST!$F$30,0,IFERROR(((VLOOKUP(E4495,'TRAINING CODE'!B:D,3,FALSE)*MIN(D4495,8))),LIST!$A$76)))))))</f>
        <v/>
      </c>
      <c r="L4495" s="183" t="str">
        <f>IF(B4495="","",IF('CLAIM FORM'!$M$7="",LIST!$A$77,IFERROR(VLOOKUP(B4495,'PHR (Project Hourly Rate)'!B:G,6,FALSE),LIST!$A$78)))</f>
        <v/>
      </c>
    </row>
    <row r="4496" spans="1:12" ht="36" customHeight="1">
      <c r="A4496" s="184">
        <v>4494</v>
      </c>
      <c r="B4496" s="46"/>
      <c r="C4496" s="47"/>
      <c r="D4496" s="48"/>
      <c r="E4496" s="49"/>
      <c r="F4496" s="49"/>
      <c r="G4496" s="41" t="str">
        <f>IF(C4496="","",VLOOKUP(WEEKDAY(C4496),LIST!$A$15:$B$21,2,FALSE))</f>
        <v/>
      </c>
      <c r="H4496" s="42" t="str">
        <f>IF(B4496="","",IF(L4496=LIST!$A$80,LIST!$A$78,IF(L4496=LIST!$A$81,LIST!$A$78,IF(L4496=LIST!$A$82,LIST!$A$78,IF(IFERROR(VLOOKUP(B4496,'PHR (Project Hourly Rate)'!B:G,6,FALSE),LIST!$A$78)=0,LIST!$A$79,L4496)))))</f>
        <v/>
      </c>
      <c r="I4496" s="42" t="str">
        <f>IF(B4496="","",IF(L4496=LIST!$A$75,"",IF(K4496=LIST!$A$76,LIST!$A$76,IF(L4496=LIST!$A$77,"",IF(L4496=LIST!$A$78,"",IF(L4496=LIST!$A$80,"",IF(L4496=LIST!$A$72,"",IF(L4496=LIST!$A$73,"",IF(L4496=LIST!$A$81,"",IF(L4496=LIST!$A$82,"",IF(L4496=LIST!$A$79,"",IF(K4496=LIST!$A$75,LIST!$A$75,ROUND(J4496*L4496,2)))))))))))))</f>
        <v/>
      </c>
      <c r="J4496" s="43">
        <f>IF(D4496="",0,IF(K4496=LIST!$A$75,0,IF(K4496=LIST!$A$76,0,IF(K4496=LIST!$A$77,0,IF(K4496=LIST!$A$78,0,(MIN(D4496,8)-K4496))))))</f>
        <v>0</v>
      </c>
      <c r="K4496" s="185" t="str">
        <f>IF(D4496="","",IF('CLAIM FORM'!$M$7="",0,IF(L4496=LIST!$A$78,0,IF('CLAIM FORM'!$M$7="R&amp;D",0,IF(E4496="",LIST!$A$75,IF(F4496=LIST!$F$30,0,IFERROR(((VLOOKUP(E4496,'TRAINING CODE'!B:D,3,FALSE)*MIN(D4496,8))),LIST!$A$76)))))))</f>
        <v/>
      </c>
      <c r="L4496" s="183" t="str">
        <f>IF(B4496="","",IF('CLAIM FORM'!$M$7="",LIST!$A$77,IFERROR(VLOOKUP(B4496,'PHR (Project Hourly Rate)'!B:G,6,FALSE),LIST!$A$78)))</f>
        <v/>
      </c>
    </row>
    <row r="4497" spans="1:12" ht="36" customHeight="1">
      <c r="A4497" s="184">
        <v>4495</v>
      </c>
      <c r="B4497" s="46"/>
      <c r="C4497" s="47"/>
      <c r="D4497" s="48"/>
      <c r="E4497" s="49"/>
      <c r="F4497" s="49"/>
      <c r="G4497" s="41" t="str">
        <f>IF(C4497="","",VLOOKUP(WEEKDAY(C4497),LIST!$A$15:$B$21,2,FALSE))</f>
        <v/>
      </c>
      <c r="H4497" s="42" t="str">
        <f>IF(B4497="","",IF(L4497=LIST!$A$80,LIST!$A$78,IF(L4497=LIST!$A$81,LIST!$A$78,IF(L4497=LIST!$A$82,LIST!$A$78,IF(IFERROR(VLOOKUP(B4497,'PHR (Project Hourly Rate)'!B:G,6,FALSE),LIST!$A$78)=0,LIST!$A$79,L4497)))))</f>
        <v/>
      </c>
      <c r="I4497" s="42" t="str">
        <f>IF(B4497="","",IF(L4497=LIST!$A$75,"",IF(K4497=LIST!$A$76,LIST!$A$76,IF(L4497=LIST!$A$77,"",IF(L4497=LIST!$A$78,"",IF(L4497=LIST!$A$80,"",IF(L4497=LIST!$A$72,"",IF(L4497=LIST!$A$73,"",IF(L4497=LIST!$A$81,"",IF(L4497=LIST!$A$82,"",IF(L4497=LIST!$A$79,"",IF(K4497=LIST!$A$75,LIST!$A$75,ROUND(J4497*L4497,2)))))))))))))</f>
        <v/>
      </c>
      <c r="J4497" s="43">
        <f>IF(D4497="",0,IF(K4497=LIST!$A$75,0,IF(K4497=LIST!$A$76,0,IF(K4497=LIST!$A$77,0,IF(K4497=LIST!$A$78,0,(MIN(D4497,8)-K4497))))))</f>
        <v>0</v>
      </c>
      <c r="K4497" s="185" t="str">
        <f>IF(D4497="","",IF('CLAIM FORM'!$M$7="",0,IF(L4497=LIST!$A$78,0,IF('CLAIM FORM'!$M$7="R&amp;D",0,IF(E4497="",LIST!$A$75,IF(F4497=LIST!$F$30,0,IFERROR(((VLOOKUP(E4497,'TRAINING CODE'!B:D,3,FALSE)*MIN(D4497,8))),LIST!$A$76)))))))</f>
        <v/>
      </c>
      <c r="L4497" s="183" t="str">
        <f>IF(B4497="","",IF('CLAIM FORM'!$M$7="",LIST!$A$77,IFERROR(VLOOKUP(B4497,'PHR (Project Hourly Rate)'!B:G,6,FALSE),LIST!$A$78)))</f>
        <v/>
      </c>
    </row>
    <row r="4498" spans="1:12" ht="36" customHeight="1">
      <c r="A4498" s="184">
        <v>4496</v>
      </c>
      <c r="B4498" s="46"/>
      <c r="C4498" s="47"/>
      <c r="D4498" s="48"/>
      <c r="E4498" s="49"/>
      <c r="F4498" s="49"/>
      <c r="G4498" s="41" t="str">
        <f>IF(C4498="","",VLOOKUP(WEEKDAY(C4498),LIST!$A$15:$B$21,2,FALSE))</f>
        <v/>
      </c>
      <c r="H4498" s="42" t="str">
        <f>IF(B4498="","",IF(L4498=LIST!$A$80,LIST!$A$78,IF(L4498=LIST!$A$81,LIST!$A$78,IF(L4498=LIST!$A$82,LIST!$A$78,IF(IFERROR(VLOOKUP(B4498,'PHR (Project Hourly Rate)'!B:G,6,FALSE),LIST!$A$78)=0,LIST!$A$79,L4498)))))</f>
        <v/>
      </c>
      <c r="I4498" s="42" t="str">
        <f>IF(B4498="","",IF(L4498=LIST!$A$75,"",IF(K4498=LIST!$A$76,LIST!$A$76,IF(L4498=LIST!$A$77,"",IF(L4498=LIST!$A$78,"",IF(L4498=LIST!$A$80,"",IF(L4498=LIST!$A$72,"",IF(L4498=LIST!$A$73,"",IF(L4498=LIST!$A$81,"",IF(L4498=LIST!$A$82,"",IF(L4498=LIST!$A$79,"",IF(K4498=LIST!$A$75,LIST!$A$75,ROUND(J4498*L4498,2)))))))))))))</f>
        <v/>
      </c>
      <c r="J4498" s="43">
        <f>IF(D4498="",0,IF(K4498=LIST!$A$75,0,IF(K4498=LIST!$A$76,0,IF(K4498=LIST!$A$77,0,IF(K4498=LIST!$A$78,0,(MIN(D4498,8)-K4498))))))</f>
        <v>0</v>
      </c>
      <c r="K4498" s="185" t="str">
        <f>IF(D4498="","",IF('CLAIM FORM'!$M$7="",0,IF(L4498=LIST!$A$78,0,IF('CLAIM FORM'!$M$7="R&amp;D",0,IF(E4498="",LIST!$A$75,IF(F4498=LIST!$F$30,0,IFERROR(((VLOOKUP(E4498,'TRAINING CODE'!B:D,3,FALSE)*MIN(D4498,8))),LIST!$A$76)))))))</f>
        <v/>
      </c>
      <c r="L4498" s="183" t="str">
        <f>IF(B4498="","",IF('CLAIM FORM'!$M$7="",LIST!$A$77,IFERROR(VLOOKUP(B4498,'PHR (Project Hourly Rate)'!B:G,6,FALSE),LIST!$A$78)))</f>
        <v/>
      </c>
    </row>
    <row r="4499" spans="1:12" ht="36" customHeight="1">
      <c r="A4499" s="184">
        <v>4497</v>
      </c>
      <c r="B4499" s="46"/>
      <c r="C4499" s="47"/>
      <c r="D4499" s="48"/>
      <c r="E4499" s="49"/>
      <c r="F4499" s="49"/>
      <c r="G4499" s="41" t="str">
        <f>IF(C4499="","",VLOOKUP(WEEKDAY(C4499),LIST!$A$15:$B$21,2,FALSE))</f>
        <v/>
      </c>
      <c r="H4499" s="42" t="str">
        <f>IF(B4499="","",IF(L4499=LIST!$A$80,LIST!$A$78,IF(L4499=LIST!$A$81,LIST!$A$78,IF(L4499=LIST!$A$82,LIST!$A$78,IF(IFERROR(VLOOKUP(B4499,'PHR (Project Hourly Rate)'!B:G,6,FALSE),LIST!$A$78)=0,LIST!$A$79,L4499)))))</f>
        <v/>
      </c>
      <c r="I4499" s="42" t="str">
        <f>IF(B4499="","",IF(L4499=LIST!$A$75,"",IF(K4499=LIST!$A$76,LIST!$A$76,IF(L4499=LIST!$A$77,"",IF(L4499=LIST!$A$78,"",IF(L4499=LIST!$A$80,"",IF(L4499=LIST!$A$72,"",IF(L4499=LIST!$A$73,"",IF(L4499=LIST!$A$81,"",IF(L4499=LIST!$A$82,"",IF(L4499=LIST!$A$79,"",IF(K4499=LIST!$A$75,LIST!$A$75,ROUND(J4499*L4499,2)))))))))))))</f>
        <v/>
      </c>
      <c r="J4499" s="43">
        <f>IF(D4499="",0,IF(K4499=LIST!$A$75,0,IF(K4499=LIST!$A$76,0,IF(K4499=LIST!$A$77,0,IF(K4499=LIST!$A$78,0,(MIN(D4499,8)-K4499))))))</f>
        <v>0</v>
      </c>
      <c r="K4499" s="185" t="str">
        <f>IF(D4499="","",IF('CLAIM FORM'!$M$7="",0,IF(L4499=LIST!$A$78,0,IF('CLAIM FORM'!$M$7="R&amp;D",0,IF(E4499="",LIST!$A$75,IF(F4499=LIST!$F$30,0,IFERROR(((VLOOKUP(E4499,'TRAINING CODE'!B:D,3,FALSE)*MIN(D4499,8))),LIST!$A$76)))))))</f>
        <v/>
      </c>
      <c r="L4499" s="183" t="str">
        <f>IF(B4499="","",IF('CLAIM FORM'!$M$7="",LIST!$A$77,IFERROR(VLOOKUP(B4499,'PHR (Project Hourly Rate)'!B:G,6,FALSE),LIST!$A$78)))</f>
        <v/>
      </c>
    </row>
    <row r="4500" spans="1:12" ht="36" customHeight="1">
      <c r="A4500" s="184">
        <v>4498</v>
      </c>
      <c r="B4500" s="46"/>
      <c r="C4500" s="47"/>
      <c r="D4500" s="48"/>
      <c r="E4500" s="49"/>
      <c r="F4500" s="49"/>
      <c r="G4500" s="41" t="str">
        <f>IF(C4500="","",VLOOKUP(WEEKDAY(C4500),LIST!$A$15:$B$21,2,FALSE))</f>
        <v/>
      </c>
      <c r="H4500" s="42" t="str">
        <f>IF(B4500="","",IF(L4500=LIST!$A$80,LIST!$A$78,IF(L4500=LIST!$A$81,LIST!$A$78,IF(L4500=LIST!$A$82,LIST!$A$78,IF(IFERROR(VLOOKUP(B4500,'PHR (Project Hourly Rate)'!B:G,6,FALSE),LIST!$A$78)=0,LIST!$A$79,L4500)))))</f>
        <v/>
      </c>
      <c r="I4500" s="42" t="str">
        <f>IF(B4500="","",IF(L4500=LIST!$A$75,"",IF(K4500=LIST!$A$76,LIST!$A$76,IF(L4500=LIST!$A$77,"",IF(L4500=LIST!$A$78,"",IF(L4500=LIST!$A$80,"",IF(L4500=LIST!$A$72,"",IF(L4500=LIST!$A$73,"",IF(L4500=LIST!$A$81,"",IF(L4500=LIST!$A$82,"",IF(L4500=LIST!$A$79,"",IF(K4500=LIST!$A$75,LIST!$A$75,ROUND(J4500*L4500,2)))))))))))))</f>
        <v/>
      </c>
      <c r="J4500" s="43">
        <f>IF(D4500="",0,IF(K4500=LIST!$A$75,0,IF(K4500=LIST!$A$76,0,IF(K4500=LIST!$A$77,0,IF(K4500=LIST!$A$78,0,(MIN(D4500,8)-K4500))))))</f>
        <v>0</v>
      </c>
      <c r="K4500" s="185" t="str">
        <f>IF(D4500="","",IF('CLAIM FORM'!$M$7="",0,IF(L4500=LIST!$A$78,0,IF('CLAIM FORM'!$M$7="R&amp;D",0,IF(E4500="",LIST!$A$75,IF(F4500=LIST!$F$30,0,IFERROR(((VLOOKUP(E4500,'TRAINING CODE'!B:D,3,FALSE)*MIN(D4500,8))),LIST!$A$76)))))))</f>
        <v/>
      </c>
      <c r="L4500" s="183" t="str">
        <f>IF(B4500="","",IF('CLAIM FORM'!$M$7="",LIST!$A$77,IFERROR(VLOOKUP(B4500,'PHR (Project Hourly Rate)'!B:G,6,FALSE),LIST!$A$78)))</f>
        <v/>
      </c>
    </row>
    <row r="4501" spans="1:12" ht="36" customHeight="1">
      <c r="A4501" s="184">
        <v>4499</v>
      </c>
      <c r="B4501" s="46"/>
      <c r="C4501" s="47"/>
      <c r="D4501" s="48"/>
      <c r="E4501" s="49"/>
      <c r="F4501" s="49"/>
      <c r="G4501" s="41" t="str">
        <f>IF(C4501="","",VLOOKUP(WEEKDAY(C4501),LIST!$A$15:$B$21,2,FALSE))</f>
        <v/>
      </c>
      <c r="H4501" s="42" t="str">
        <f>IF(B4501="","",IF(L4501=LIST!$A$80,LIST!$A$78,IF(L4501=LIST!$A$81,LIST!$A$78,IF(L4501=LIST!$A$82,LIST!$A$78,IF(IFERROR(VLOOKUP(B4501,'PHR (Project Hourly Rate)'!B:G,6,FALSE),LIST!$A$78)=0,LIST!$A$79,L4501)))))</f>
        <v/>
      </c>
      <c r="I4501" s="42" t="str">
        <f>IF(B4501="","",IF(L4501=LIST!$A$75,"",IF(K4501=LIST!$A$76,LIST!$A$76,IF(L4501=LIST!$A$77,"",IF(L4501=LIST!$A$78,"",IF(L4501=LIST!$A$80,"",IF(L4501=LIST!$A$72,"",IF(L4501=LIST!$A$73,"",IF(L4501=LIST!$A$81,"",IF(L4501=LIST!$A$82,"",IF(L4501=LIST!$A$79,"",IF(K4501=LIST!$A$75,LIST!$A$75,ROUND(J4501*L4501,2)))))))))))))</f>
        <v/>
      </c>
      <c r="J4501" s="43">
        <f>IF(D4501="",0,IF(K4501=LIST!$A$75,0,IF(K4501=LIST!$A$76,0,IF(K4501=LIST!$A$77,0,IF(K4501=LIST!$A$78,0,(MIN(D4501,8)-K4501))))))</f>
        <v>0</v>
      </c>
      <c r="K4501" s="185" t="str">
        <f>IF(D4501="","",IF('CLAIM FORM'!$M$7="",0,IF(L4501=LIST!$A$78,0,IF('CLAIM FORM'!$M$7="R&amp;D",0,IF(E4501="",LIST!$A$75,IF(F4501=LIST!$F$30,0,IFERROR(((VLOOKUP(E4501,'TRAINING CODE'!B:D,3,FALSE)*MIN(D4501,8))),LIST!$A$76)))))))</f>
        <v/>
      </c>
      <c r="L4501" s="183" t="str">
        <f>IF(B4501="","",IF('CLAIM FORM'!$M$7="",LIST!$A$77,IFERROR(VLOOKUP(B4501,'PHR (Project Hourly Rate)'!B:G,6,FALSE),LIST!$A$78)))</f>
        <v/>
      </c>
    </row>
    <row r="4502" spans="1:12" ht="36" customHeight="1">
      <c r="A4502" s="184">
        <v>4500</v>
      </c>
      <c r="B4502" s="46"/>
      <c r="C4502" s="47"/>
      <c r="D4502" s="48"/>
      <c r="E4502" s="49"/>
      <c r="F4502" s="49"/>
      <c r="G4502" s="41" t="str">
        <f>IF(C4502="","",VLOOKUP(WEEKDAY(C4502),LIST!$A$15:$B$21,2,FALSE))</f>
        <v/>
      </c>
      <c r="H4502" s="42" t="str">
        <f>IF(B4502="","",IF(L4502=LIST!$A$80,LIST!$A$78,IF(L4502=LIST!$A$81,LIST!$A$78,IF(L4502=LIST!$A$82,LIST!$A$78,IF(IFERROR(VLOOKUP(B4502,'PHR (Project Hourly Rate)'!B:G,6,FALSE),LIST!$A$78)=0,LIST!$A$79,L4502)))))</f>
        <v/>
      </c>
      <c r="I4502" s="42" t="str">
        <f>IF(B4502="","",IF(L4502=LIST!$A$75,"",IF(K4502=LIST!$A$76,LIST!$A$76,IF(L4502=LIST!$A$77,"",IF(L4502=LIST!$A$78,"",IF(L4502=LIST!$A$80,"",IF(L4502=LIST!$A$72,"",IF(L4502=LIST!$A$73,"",IF(L4502=LIST!$A$81,"",IF(L4502=LIST!$A$82,"",IF(L4502=LIST!$A$79,"",IF(K4502=LIST!$A$75,LIST!$A$75,ROUND(J4502*L4502,2)))))))))))))</f>
        <v/>
      </c>
      <c r="J4502" s="43">
        <f>IF(D4502="",0,IF(K4502=LIST!$A$75,0,IF(K4502=LIST!$A$76,0,IF(K4502=LIST!$A$77,0,IF(K4502=LIST!$A$78,0,(MIN(D4502,8)-K4502))))))</f>
        <v>0</v>
      </c>
      <c r="K4502" s="185" t="str">
        <f>IF(D4502="","",IF('CLAIM FORM'!$M$7="",0,IF(L4502=LIST!$A$78,0,IF('CLAIM FORM'!$M$7="R&amp;D",0,IF(E4502="",LIST!$A$75,IF(F4502=LIST!$F$30,0,IFERROR(((VLOOKUP(E4502,'TRAINING CODE'!B:D,3,FALSE)*MIN(D4502,8))),LIST!$A$76)))))))</f>
        <v/>
      </c>
      <c r="L4502" s="183" t="str">
        <f>IF(B4502="","",IF('CLAIM FORM'!$M$7="",LIST!$A$77,IFERROR(VLOOKUP(B4502,'PHR (Project Hourly Rate)'!B:G,6,FALSE),LIST!$A$78)))</f>
        <v/>
      </c>
    </row>
    <row r="4503" spans="1:12" ht="36" customHeight="1">
      <c r="A4503" s="184">
        <v>4501</v>
      </c>
      <c r="B4503" s="46"/>
      <c r="C4503" s="47"/>
      <c r="D4503" s="48"/>
      <c r="E4503" s="49"/>
      <c r="F4503" s="49"/>
      <c r="G4503" s="41" t="str">
        <f>IF(C4503="","",VLOOKUP(WEEKDAY(C4503),LIST!$A$15:$B$21,2,FALSE))</f>
        <v/>
      </c>
      <c r="H4503" s="42" t="str">
        <f>IF(B4503="","",IF(L4503=LIST!$A$80,LIST!$A$78,IF(L4503=LIST!$A$81,LIST!$A$78,IF(L4503=LIST!$A$82,LIST!$A$78,IF(IFERROR(VLOOKUP(B4503,'PHR (Project Hourly Rate)'!B:G,6,FALSE),LIST!$A$78)=0,LIST!$A$79,L4503)))))</f>
        <v/>
      </c>
      <c r="I4503" s="42" t="str">
        <f>IF(B4503="","",IF(L4503=LIST!$A$75,"",IF(K4503=LIST!$A$76,LIST!$A$76,IF(L4503=LIST!$A$77,"",IF(L4503=LIST!$A$78,"",IF(L4503=LIST!$A$80,"",IF(L4503=LIST!$A$72,"",IF(L4503=LIST!$A$73,"",IF(L4503=LIST!$A$81,"",IF(L4503=LIST!$A$82,"",IF(L4503=LIST!$A$79,"",IF(K4503=LIST!$A$75,LIST!$A$75,ROUND(J4503*L4503,2)))))))))))))</f>
        <v/>
      </c>
      <c r="J4503" s="43">
        <f>IF(D4503="",0,IF(K4503=LIST!$A$75,0,IF(K4503=LIST!$A$76,0,IF(K4503=LIST!$A$77,0,IF(K4503=LIST!$A$78,0,(MIN(D4503,8)-K4503))))))</f>
        <v>0</v>
      </c>
      <c r="K4503" s="185" t="str">
        <f>IF(D4503="","",IF('CLAIM FORM'!$M$7="",0,IF(L4503=LIST!$A$78,0,IF('CLAIM FORM'!$M$7="R&amp;D",0,IF(E4503="",LIST!$A$75,IF(F4503=LIST!$F$30,0,IFERROR(((VLOOKUP(E4503,'TRAINING CODE'!B:D,3,FALSE)*MIN(D4503,8))),LIST!$A$76)))))))</f>
        <v/>
      </c>
      <c r="L4503" s="183" t="str">
        <f>IF(B4503="","",IF('CLAIM FORM'!$M$7="",LIST!$A$77,IFERROR(VLOOKUP(B4503,'PHR (Project Hourly Rate)'!B:G,6,FALSE),LIST!$A$78)))</f>
        <v/>
      </c>
    </row>
    <row r="4504" spans="1:12" ht="36" customHeight="1">
      <c r="A4504" s="184">
        <v>4502</v>
      </c>
      <c r="B4504" s="46"/>
      <c r="C4504" s="47"/>
      <c r="D4504" s="48"/>
      <c r="E4504" s="49"/>
      <c r="F4504" s="49"/>
      <c r="G4504" s="41" t="str">
        <f>IF(C4504="","",VLOOKUP(WEEKDAY(C4504),LIST!$A$15:$B$21,2,FALSE))</f>
        <v/>
      </c>
      <c r="H4504" s="42" t="str">
        <f>IF(B4504="","",IF(L4504=LIST!$A$80,LIST!$A$78,IF(L4504=LIST!$A$81,LIST!$A$78,IF(L4504=LIST!$A$82,LIST!$A$78,IF(IFERROR(VLOOKUP(B4504,'PHR (Project Hourly Rate)'!B:G,6,FALSE),LIST!$A$78)=0,LIST!$A$79,L4504)))))</f>
        <v/>
      </c>
      <c r="I4504" s="42" t="str">
        <f>IF(B4504="","",IF(L4504=LIST!$A$75,"",IF(K4504=LIST!$A$76,LIST!$A$76,IF(L4504=LIST!$A$77,"",IF(L4504=LIST!$A$78,"",IF(L4504=LIST!$A$80,"",IF(L4504=LIST!$A$72,"",IF(L4504=LIST!$A$73,"",IF(L4504=LIST!$A$81,"",IF(L4504=LIST!$A$82,"",IF(L4504=LIST!$A$79,"",IF(K4504=LIST!$A$75,LIST!$A$75,ROUND(J4504*L4504,2)))))))))))))</f>
        <v/>
      </c>
      <c r="J4504" s="43">
        <f>IF(D4504="",0,IF(K4504=LIST!$A$75,0,IF(K4504=LIST!$A$76,0,IF(K4504=LIST!$A$77,0,IF(K4504=LIST!$A$78,0,(MIN(D4504,8)-K4504))))))</f>
        <v>0</v>
      </c>
      <c r="K4504" s="185" t="str">
        <f>IF(D4504="","",IF('CLAIM FORM'!$M$7="",0,IF(L4504=LIST!$A$78,0,IF('CLAIM FORM'!$M$7="R&amp;D",0,IF(E4504="",LIST!$A$75,IF(F4504=LIST!$F$30,0,IFERROR(((VLOOKUP(E4504,'TRAINING CODE'!B:D,3,FALSE)*MIN(D4504,8))),LIST!$A$76)))))))</f>
        <v/>
      </c>
      <c r="L4504" s="183" t="str">
        <f>IF(B4504="","",IF('CLAIM FORM'!$M$7="",LIST!$A$77,IFERROR(VLOOKUP(B4504,'PHR (Project Hourly Rate)'!B:G,6,FALSE),LIST!$A$78)))</f>
        <v/>
      </c>
    </row>
    <row r="4505" spans="1:12" ht="36" customHeight="1">
      <c r="A4505" s="184">
        <v>4503</v>
      </c>
      <c r="B4505" s="46"/>
      <c r="C4505" s="47"/>
      <c r="D4505" s="48"/>
      <c r="E4505" s="49"/>
      <c r="F4505" s="49"/>
      <c r="G4505" s="41" t="str">
        <f>IF(C4505="","",VLOOKUP(WEEKDAY(C4505),LIST!$A$15:$B$21,2,FALSE))</f>
        <v/>
      </c>
      <c r="H4505" s="42" t="str">
        <f>IF(B4505="","",IF(L4505=LIST!$A$80,LIST!$A$78,IF(L4505=LIST!$A$81,LIST!$A$78,IF(L4505=LIST!$A$82,LIST!$A$78,IF(IFERROR(VLOOKUP(B4505,'PHR (Project Hourly Rate)'!B:G,6,FALSE),LIST!$A$78)=0,LIST!$A$79,L4505)))))</f>
        <v/>
      </c>
      <c r="I4505" s="42" t="str">
        <f>IF(B4505="","",IF(L4505=LIST!$A$75,"",IF(K4505=LIST!$A$76,LIST!$A$76,IF(L4505=LIST!$A$77,"",IF(L4505=LIST!$A$78,"",IF(L4505=LIST!$A$80,"",IF(L4505=LIST!$A$72,"",IF(L4505=LIST!$A$73,"",IF(L4505=LIST!$A$81,"",IF(L4505=LIST!$A$82,"",IF(L4505=LIST!$A$79,"",IF(K4505=LIST!$A$75,LIST!$A$75,ROUND(J4505*L4505,2)))))))))))))</f>
        <v/>
      </c>
      <c r="J4505" s="43">
        <f>IF(D4505="",0,IF(K4505=LIST!$A$75,0,IF(K4505=LIST!$A$76,0,IF(K4505=LIST!$A$77,0,IF(K4505=LIST!$A$78,0,(MIN(D4505,8)-K4505))))))</f>
        <v>0</v>
      </c>
      <c r="K4505" s="185" t="str">
        <f>IF(D4505="","",IF('CLAIM FORM'!$M$7="",0,IF(L4505=LIST!$A$78,0,IF('CLAIM FORM'!$M$7="R&amp;D",0,IF(E4505="",LIST!$A$75,IF(F4505=LIST!$F$30,0,IFERROR(((VLOOKUP(E4505,'TRAINING CODE'!B:D,3,FALSE)*MIN(D4505,8))),LIST!$A$76)))))))</f>
        <v/>
      </c>
      <c r="L4505" s="183" t="str">
        <f>IF(B4505="","",IF('CLAIM FORM'!$M$7="",LIST!$A$77,IFERROR(VLOOKUP(B4505,'PHR (Project Hourly Rate)'!B:G,6,FALSE),LIST!$A$78)))</f>
        <v/>
      </c>
    </row>
    <row r="4506" spans="1:12" ht="36" customHeight="1">
      <c r="A4506" s="184">
        <v>4504</v>
      </c>
      <c r="B4506" s="46"/>
      <c r="C4506" s="47"/>
      <c r="D4506" s="48"/>
      <c r="E4506" s="49"/>
      <c r="F4506" s="49"/>
      <c r="G4506" s="41" t="str">
        <f>IF(C4506="","",VLOOKUP(WEEKDAY(C4506),LIST!$A$15:$B$21,2,FALSE))</f>
        <v/>
      </c>
      <c r="H4506" s="42" t="str">
        <f>IF(B4506="","",IF(L4506=LIST!$A$80,LIST!$A$78,IF(L4506=LIST!$A$81,LIST!$A$78,IF(L4506=LIST!$A$82,LIST!$A$78,IF(IFERROR(VLOOKUP(B4506,'PHR (Project Hourly Rate)'!B:G,6,FALSE),LIST!$A$78)=0,LIST!$A$79,L4506)))))</f>
        <v/>
      </c>
      <c r="I4506" s="42" t="str">
        <f>IF(B4506="","",IF(L4506=LIST!$A$75,"",IF(K4506=LIST!$A$76,LIST!$A$76,IF(L4506=LIST!$A$77,"",IF(L4506=LIST!$A$78,"",IF(L4506=LIST!$A$80,"",IF(L4506=LIST!$A$72,"",IF(L4506=LIST!$A$73,"",IF(L4506=LIST!$A$81,"",IF(L4506=LIST!$A$82,"",IF(L4506=LIST!$A$79,"",IF(K4506=LIST!$A$75,LIST!$A$75,ROUND(J4506*L4506,2)))))))))))))</f>
        <v/>
      </c>
      <c r="J4506" s="43">
        <f>IF(D4506="",0,IF(K4506=LIST!$A$75,0,IF(K4506=LIST!$A$76,0,IF(K4506=LIST!$A$77,0,IF(K4506=LIST!$A$78,0,(MIN(D4506,8)-K4506))))))</f>
        <v>0</v>
      </c>
      <c r="K4506" s="185" t="str">
        <f>IF(D4506="","",IF('CLAIM FORM'!$M$7="",0,IF(L4506=LIST!$A$78,0,IF('CLAIM FORM'!$M$7="R&amp;D",0,IF(E4506="",LIST!$A$75,IF(F4506=LIST!$F$30,0,IFERROR(((VLOOKUP(E4506,'TRAINING CODE'!B:D,3,FALSE)*MIN(D4506,8))),LIST!$A$76)))))))</f>
        <v/>
      </c>
      <c r="L4506" s="183" t="str">
        <f>IF(B4506="","",IF('CLAIM FORM'!$M$7="",LIST!$A$77,IFERROR(VLOOKUP(B4506,'PHR (Project Hourly Rate)'!B:G,6,FALSE),LIST!$A$78)))</f>
        <v/>
      </c>
    </row>
    <row r="4507" spans="1:12" ht="36" customHeight="1">
      <c r="A4507" s="184">
        <v>4505</v>
      </c>
      <c r="B4507" s="46"/>
      <c r="C4507" s="47"/>
      <c r="D4507" s="48"/>
      <c r="E4507" s="49"/>
      <c r="F4507" s="49"/>
      <c r="G4507" s="41" t="str">
        <f>IF(C4507="","",VLOOKUP(WEEKDAY(C4507),LIST!$A$15:$B$21,2,FALSE))</f>
        <v/>
      </c>
      <c r="H4507" s="42" t="str">
        <f>IF(B4507="","",IF(L4507=LIST!$A$80,LIST!$A$78,IF(L4507=LIST!$A$81,LIST!$A$78,IF(L4507=LIST!$A$82,LIST!$A$78,IF(IFERROR(VLOOKUP(B4507,'PHR (Project Hourly Rate)'!B:G,6,FALSE),LIST!$A$78)=0,LIST!$A$79,L4507)))))</f>
        <v/>
      </c>
      <c r="I4507" s="42" t="str">
        <f>IF(B4507="","",IF(L4507=LIST!$A$75,"",IF(K4507=LIST!$A$76,LIST!$A$76,IF(L4507=LIST!$A$77,"",IF(L4507=LIST!$A$78,"",IF(L4507=LIST!$A$80,"",IF(L4507=LIST!$A$72,"",IF(L4507=LIST!$A$73,"",IF(L4507=LIST!$A$81,"",IF(L4507=LIST!$A$82,"",IF(L4507=LIST!$A$79,"",IF(K4507=LIST!$A$75,LIST!$A$75,ROUND(J4507*L4507,2)))))))))))))</f>
        <v/>
      </c>
      <c r="J4507" s="43">
        <f>IF(D4507="",0,IF(K4507=LIST!$A$75,0,IF(K4507=LIST!$A$76,0,IF(K4507=LIST!$A$77,0,IF(K4507=LIST!$A$78,0,(MIN(D4507,8)-K4507))))))</f>
        <v>0</v>
      </c>
      <c r="K4507" s="185" t="str">
        <f>IF(D4507="","",IF('CLAIM FORM'!$M$7="",0,IF(L4507=LIST!$A$78,0,IF('CLAIM FORM'!$M$7="R&amp;D",0,IF(E4507="",LIST!$A$75,IF(F4507=LIST!$F$30,0,IFERROR(((VLOOKUP(E4507,'TRAINING CODE'!B:D,3,FALSE)*MIN(D4507,8))),LIST!$A$76)))))))</f>
        <v/>
      </c>
      <c r="L4507" s="183" t="str">
        <f>IF(B4507="","",IF('CLAIM FORM'!$M$7="",LIST!$A$77,IFERROR(VLOOKUP(B4507,'PHR (Project Hourly Rate)'!B:G,6,FALSE),LIST!$A$78)))</f>
        <v/>
      </c>
    </row>
    <row r="4508" spans="1:12" ht="36" customHeight="1">
      <c r="A4508" s="184">
        <v>4506</v>
      </c>
      <c r="B4508" s="46"/>
      <c r="C4508" s="47"/>
      <c r="D4508" s="48"/>
      <c r="E4508" s="49"/>
      <c r="F4508" s="49"/>
      <c r="G4508" s="41" t="str">
        <f>IF(C4508="","",VLOOKUP(WEEKDAY(C4508),LIST!$A$15:$B$21,2,FALSE))</f>
        <v/>
      </c>
      <c r="H4508" s="42" t="str">
        <f>IF(B4508="","",IF(L4508=LIST!$A$80,LIST!$A$78,IF(L4508=LIST!$A$81,LIST!$A$78,IF(L4508=LIST!$A$82,LIST!$A$78,IF(IFERROR(VLOOKUP(B4508,'PHR (Project Hourly Rate)'!B:G,6,FALSE),LIST!$A$78)=0,LIST!$A$79,L4508)))))</f>
        <v/>
      </c>
      <c r="I4508" s="42" t="str">
        <f>IF(B4508="","",IF(L4508=LIST!$A$75,"",IF(K4508=LIST!$A$76,LIST!$A$76,IF(L4508=LIST!$A$77,"",IF(L4508=LIST!$A$78,"",IF(L4508=LIST!$A$80,"",IF(L4508=LIST!$A$72,"",IF(L4508=LIST!$A$73,"",IF(L4508=LIST!$A$81,"",IF(L4508=LIST!$A$82,"",IF(L4508=LIST!$A$79,"",IF(K4508=LIST!$A$75,LIST!$A$75,ROUND(J4508*L4508,2)))))))))))))</f>
        <v/>
      </c>
      <c r="J4508" s="43">
        <f>IF(D4508="",0,IF(K4508=LIST!$A$75,0,IF(K4508=LIST!$A$76,0,IF(K4508=LIST!$A$77,0,IF(K4508=LIST!$A$78,0,(MIN(D4508,8)-K4508))))))</f>
        <v>0</v>
      </c>
      <c r="K4508" s="185" t="str">
        <f>IF(D4508="","",IF('CLAIM FORM'!$M$7="",0,IF(L4508=LIST!$A$78,0,IF('CLAIM FORM'!$M$7="R&amp;D",0,IF(E4508="",LIST!$A$75,IF(F4508=LIST!$F$30,0,IFERROR(((VLOOKUP(E4508,'TRAINING CODE'!B:D,3,FALSE)*MIN(D4508,8))),LIST!$A$76)))))))</f>
        <v/>
      </c>
      <c r="L4508" s="183" t="str">
        <f>IF(B4508="","",IF('CLAIM FORM'!$M$7="",LIST!$A$77,IFERROR(VLOOKUP(B4508,'PHR (Project Hourly Rate)'!B:G,6,FALSE),LIST!$A$78)))</f>
        <v/>
      </c>
    </row>
    <row r="4509" spans="1:12" ht="36" customHeight="1">
      <c r="A4509" s="184">
        <v>4507</v>
      </c>
      <c r="B4509" s="46"/>
      <c r="C4509" s="47"/>
      <c r="D4509" s="48"/>
      <c r="E4509" s="49"/>
      <c r="F4509" s="49"/>
      <c r="G4509" s="41" t="str">
        <f>IF(C4509="","",VLOOKUP(WEEKDAY(C4509),LIST!$A$15:$B$21,2,FALSE))</f>
        <v/>
      </c>
      <c r="H4509" s="42" t="str">
        <f>IF(B4509="","",IF(L4509=LIST!$A$80,LIST!$A$78,IF(L4509=LIST!$A$81,LIST!$A$78,IF(L4509=LIST!$A$82,LIST!$A$78,IF(IFERROR(VLOOKUP(B4509,'PHR (Project Hourly Rate)'!B:G,6,FALSE),LIST!$A$78)=0,LIST!$A$79,L4509)))))</f>
        <v/>
      </c>
      <c r="I4509" s="42" t="str">
        <f>IF(B4509="","",IF(L4509=LIST!$A$75,"",IF(K4509=LIST!$A$76,LIST!$A$76,IF(L4509=LIST!$A$77,"",IF(L4509=LIST!$A$78,"",IF(L4509=LIST!$A$80,"",IF(L4509=LIST!$A$72,"",IF(L4509=LIST!$A$73,"",IF(L4509=LIST!$A$81,"",IF(L4509=LIST!$A$82,"",IF(L4509=LIST!$A$79,"",IF(K4509=LIST!$A$75,LIST!$A$75,ROUND(J4509*L4509,2)))))))))))))</f>
        <v/>
      </c>
      <c r="J4509" s="43">
        <f>IF(D4509="",0,IF(K4509=LIST!$A$75,0,IF(K4509=LIST!$A$76,0,IF(K4509=LIST!$A$77,0,IF(K4509=LIST!$A$78,0,(MIN(D4509,8)-K4509))))))</f>
        <v>0</v>
      </c>
      <c r="K4509" s="185" t="str">
        <f>IF(D4509="","",IF('CLAIM FORM'!$M$7="",0,IF(L4509=LIST!$A$78,0,IF('CLAIM FORM'!$M$7="R&amp;D",0,IF(E4509="",LIST!$A$75,IF(F4509=LIST!$F$30,0,IFERROR(((VLOOKUP(E4509,'TRAINING CODE'!B:D,3,FALSE)*MIN(D4509,8))),LIST!$A$76)))))))</f>
        <v/>
      </c>
      <c r="L4509" s="183" t="str">
        <f>IF(B4509="","",IF('CLAIM FORM'!$M$7="",LIST!$A$77,IFERROR(VLOOKUP(B4509,'PHR (Project Hourly Rate)'!B:G,6,FALSE),LIST!$A$78)))</f>
        <v/>
      </c>
    </row>
    <row r="4510" spans="1:12" ht="36" customHeight="1">
      <c r="A4510" s="184">
        <v>4508</v>
      </c>
      <c r="B4510" s="46"/>
      <c r="C4510" s="47"/>
      <c r="D4510" s="48"/>
      <c r="E4510" s="49"/>
      <c r="F4510" s="49"/>
      <c r="G4510" s="41" t="str">
        <f>IF(C4510="","",VLOOKUP(WEEKDAY(C4510),LIST!$A$15:$B$21,2,FALSE))</f>
        <v/>
      </c>
      <c r="H4510" s="42" t="str">
        <f>IF(B4510="","",IF(L4510=LIST!$A$80,LIST!$A$78,IF(L4510=LIST!$A$81,LIST!$A$78,IF(L4510=LIST!$A$82,LIST!$A$78,IF(IFERROR(VLOOKUP(B4510,'PHR (Project Hourly Rate)'!B:G,6,FALSE),LIST!$A$78)=0,LIST!$A$79,L4510)))))</f>
        <v/>
      </c>
      <c r="I4510" s="42" t="str">
        <f>IF(B4510="","",IF(L4510=LIST!$A$75,"",IF(K4510=LIST!$A$76,LIST!$A$76,IF(L4510=LIST!$A$77,"",IF(L4510=LIST!$A$78,"",IF(L4510=LIST!$A$80,"",IF(L4510=LIST!$A$72,"",IF(L4510=LIST!$A$73,"",IF(L4510=LIST!$A$81,"",IF(L4510=LIST!$A$82,"",IF(L4510=LIST!$A$79,"",IF(K4510=LIST!$A$75,LIST!$A$75,ROUND(J4510*L4510,2)))))))))))))</f>
        <v/>
      </c>
      <c r="J4510" s="43">
        <f>IF(D4510="",0,IF(K4510=LIST!$A$75,0,IF(K4510=LIST!$A$76,0,IF(K4510=LIST!$A$77,0,IF(K4510=LIST!$A$78,0,(MIN(D4510,8)-K4510))))))</f>
        <v>0</v>
      </c>
      <c r="K4510" s="185" t="str">
        <f>IF(D4510="","",IF('CLAIM FORM'!$M$7="",0,IF(L4510=LIST!$A$78,0,IF('CLAIM FORM'!$M$7="R&amp;D",0,IF(E4510="",LIST!$A$75,IF(F4510=LIST!$F$30,0,IFERROR(((VLOOKUP(E4510,'TRAINING CODE'!B:D,3,FALSE)*MIN(D4510,8))),LIST!$A$76)))))))</f>
        <v/>
      </c>
      <c r="L4510" s="183" t="str">
        <f>IF(B4510="","",IF('CLAIM FORM'!$M$7="",LIST!$A$77,IFERROR(VLOOKUP(B4510,'PHR (Project Hourly Rate)'!B:G,6,FALSE),LIST!$A$78)))</f>
        <v/>
      </c>
    </row>
    <row r="4511" spans="1:12" ht="36" customHeight="1">
      <c r="A4511" s="184">
        <v>4509</v>
      </c>
      <c r="B4511" s="46"/>
      <c r="C4511" s="47"/>
      <c r="D4511" s="48"/>
      <c r="E4511" s="49"/>
      <c r="F4511" s="49"/>
      <c r="G4511" s="41" t="str">
        <f>IF(C4511="","",VLOOKUP(WEEKDAY(C4511),LIST!$A$15:$B$21,2,FALSE))</f>
        <v/>
      </c>
      <c r="H4511" s="42" t="str">
        <f>IF(B4511="","",IF(L4511=LIST!$A$80,LIST!$A$78,IF(L4511=LIST!$A$81,LIST!$A$78,IF(L4511=LIST!$A$82,LIST!$A$78,IF(IFERROR(VLOOKUP(B4511,'PHR (Project Hourly Rate)'!B:G,6,FALSE),LIST!$A$78)=0,LIST!$A$79,L4511)))))</f>
        <v/>
      </c>
      <c r="I4511" s="42" t="str">
        <f>IF(B4511="","",IF(L4511=LIST!$A$75,"",IF(K4511=LIST!$A$76,LIST!$A$76,IF(L4511=LIST!$A$77,"",IF(L4511=LIST!$A$78,"",IF(L4511=LIST!$A$80,"",IF(L4511=LIST!$A$72,"",IF(L4511=LIST!$A$73,"",IF(L4511=LIST!$A$81,"",IF(L4511=LIST!$A$82,"",IF(L4511=LIST!$A$79,"",IF(K4511=LIST!$A$75,LIST!$A$75,ROUND(J4511*L4511,2)))))))))))))</f>
        <v/>
      </c>
      <c r="J4511" s="43">
        <f>IF(D4511="",0,IF(K4511=LIST!$A$75,0,IF(K4511=LIST!$A$76,0,IF(K4511=LIST!$A$77,0,IF(K4511=LIST!$A$78,0,(MIN(D4511,8)-K4511))))))</f>
        <v>0</v>
      </c>
      <c r="K4511" s="185" t="str">
        <f>IF(D4511="","",IF('CLAIM FORM'!$M$7="",0,IF(L4511=LIST!$A$78,0,IF('CLAIM FORM'!$M$7="R&amp;D",0,IF(E4511="",LIST!$A$75,IF(F4511=LIST!$F$30,0,IFERROR(((VLOOKUP(E4511,'TRAINING CODE'!B:D,3,FALSE)*MIN(D4511,8))),LIST!$A$76)))))))</f>
        <v/>
      </c>
      <c r="L4511" s="183" t="str">
        <f>IF(B4511="","",IF('CLAIM FORM'!$M$7="",LIST!$A$77,IFERROR(VLOOKUP(B4511,'PHR (Project Hourly Rate)'!B:G,6,FALSE),LIST!$A$78)))</f>
        <v/>
      </c>
    </row>
    <row r="4512" spans="1:12" ht="36" customHeight="1">
      <c r="A4512" s="184">
        <v>4510</v>
      </c>
      <c r="B4512" s="46"/>
      <c r="C4512" s="47"/>
      <c r="D4512" s="48"/>
      <c r="E4512" s="49"/>
      <c r="F4512" s="49"/>
      <c r="G4512" s="41" t="str">
        <f>IF(C4512="","",VLOOKUP(WEEKDAY(C4512),LIST!$A$15:$B$21,2,FALSE))</f>
        <v/>
      </c>
      <c r="H4512" s="42" t="str">
        <f>IF(B4512="","",IF(L4512=LIST!$A$80,LIST!$A$78,IF(L4512=LIST!$A$81,LIST!$A$78,IF(L4512=LIST!$A$82,LIST!$A$78,IF(IFERROR(VLOOKUP(B4512,'PHR (Project Hourly Rate)'!B:G,6,FALSE),LIST!$A$78)=0,LIST!$A$79,L4512)))))</f>
        <v/>
      </c>
      <c r="I4512" s="42" t="str">
        <f>IF(B4512="","",IF(L4512=LIST!$A$75,"",IF(K4512=LIST!$A$76,LIST!$A$76,IF(L4512=LIST!$A$77,"",IF(L4512=LIST!$A$78,"",IF(L4512=LIST!$A$80,"",IF(L4512=LIST!$A$72,"",IF(L4512=LIST!$A$73,"",IF(L4512=LIST!$A$81,"",IF(L4512=LIST!$A$82,"",IF(L4512=LIST!$A$79,"",IF(K4512=LIST!$A$75,LIST!$A$75,ROUND(J4512*L4512,2)))))))))))))</f>
        <v/>
      </c>
      <c r="J4512" s="43">
        <f>IF(D4512="",0,IF(K4512=LIST!$A$75,0,IF(K4512=LIST!$A$76,0,IF(K4512=LIST!$A$77,0,IF(K4512=LIST!$A$78,0,(MIN(D4512,8)-K4512))))))</f>
        <v>0</v>
      </c>
      <c r="K4512" s="185" t="str">
        <f>IF(D4512="","",IF('CLAIM FORM'!$M$7="",0,IF(L4512=LIST!$A$78,0,IF('CLAIM FORM'!$M$7="R&amp;D",0,IF(E4512="",LIST!$A$75,IF(F4512=LIST!$F$30,0,IFERROR(((VLOOKUP(E4512,'TRAINING CODE'!B:D,3,FALSE)*MIN(D4512,8))),LIST!$A$76)))))))</f>
        <v/>
      </c>
      <c r="L4512" s="183" t="str">
        <f>IF(B4512="","",IF('CLAIM FORM'!$M$7="",LIST!$A$77,IFERROR(VLOOKUP(B4512,'PHR (Project Hourly Rate)'!B:G,6,FALSE),LIST!$A$78)))</f>
        <v/>
      </c>
    </row>
    <row r="4513" spans="1:12" ht="36" customHeight="1">
      <c r="A4513" s="184">
        <v>4511</v>
      </c>
      <c r="B4513" s="46"/>
      <c r="C4513" s="47"/>
      <c r="D4513" s="48"/>
      <c r="E4513" s="49"/>
      <c r="F4513" s="49"/>
      <c r="G4513" s="41" t="str">
        <f>IF(C4513="","",VLOOKUP(WEEKDAY(C4513),LIST!$A$15:$B$21,2,FALSE))</f>
        <v/>
      </c>
      <c r="H4513" s="42" t="str">
        <f>IF(B4513="","",IF(L4513=LIST!$A$80,LIST!$A$78,IF(L4513=LIST!$A$81,LIST!$A$78,IF(L4513=LIST!$A$82,LIST!$A$78,IF(IFERROR(VLOOKUP(B4513,'PHR (Project Hourly Rate)'!B:G,6,FALSE),LIST!$A$78)=0,LIST!$A$79,L4513)))))</f>
        <v/>
      </c>
      <c r="I4513" s="42" t="str">
        <f>IF(B4513="","",IF(L4513=LIST!$A$75,"",IF(K4513=LIST!$A$76,LIST!$A$76,IF(L4513=LIST!$A$77,"",IF(L4513=LIST!$A$78,"",IF(L4513=LIST!$A$80,"",IF(L4513=LIST!$A$72,"",IF(L4513=LIST!$A$73,"",IF(L4513=LIST!$A$81,"",IF(L4513=LIST!$A$82,"",IF(L4513=LIST!$A$79,"",IF(K4513=LIST!$A$75,LIST!$A$75,ROUND(J4513*L4513,2)))))))))))))</f>
        <v/>
      </c>
      <c r="J4513" s="43">
        <f>IF(D4513="",0,IF(K4513=LIST!$A$75,0,IF(K4513=LIST!$A$76,0,IF(K4513=LIST!$A$77,0,IF(K4513=LIST!$A$78,0,(MIN(D4513,8)-K4513))))))</f>
        <v>0</v>
      </c>
      <c r="K4513" s="185" t="str">
        <f>IF(D4513="","",IF('CLAIM FORM'!$M$7="",0,IF(L4513=LIST!$A$78,0,IF('CLAIM FORM'!$M$7="R&amp;D",0,IF(E4513="",LIST!$A$75,IF(F4513=LIST!$F$30,0,IFERROR(((VLOOKUP(E4513,'TRAINING CODE'!B:D,3,FALSE)*MIN(D4513,8))),LIST!$A$76)))))))</f>
        <v/>
      </c>
      <c r="L4513" s="183" t="str">
        <f>IF(B4513="","",IF('CLAIM FORM'!$M$7="",LIST!$A$77,IFERROR(VLOOKUP(B4513,'PHR (Project Hourly Rate)'!B:G,6,FALSE),LIST!$A$78)))</f>
        <v/>
      </c>
    </row>
    <row r="4514" spans="1:12" ht="36" customHeight="1">
      <c r="A4514" s="184">
        <v>4512</v>
      </c>
      <c r="B4514" s="46"/>
      <c r="C4514" s="47"/>
      <c r="D4514" s="48"/>
      <c r="E4514" s="49"/>
      <c r="F4514" s="49"/>
      <c r="G4514" s="41" t="str">
        <f>IF(C4514="","",VLOOKUP(WEEKDAY(C4514),LIST!$A$15:$B$21,2,FALSE))</f>
        <v/>
      </c>
      <c r="H4514" s="42" t="str">
        <f>IF(B4514="","",IF(L4514=LIST!$A$80,LIST!$A$78,IF(L4514=LIST!$A$81,LIST!$A$78,IF(L4514=LIST!$A$82,LIST!$A$78,IF(IFERROR(VLOOKUP(B4514,'PHR (Project Hourly Rate)'!B:G,6,FALSE),LIST!$A$78)=0,LIST!$A$79,L4514)))))</f>
        <v/>
      </c>
      <c r="I4514" s="42" t="str">
        <f>IF(B4514="","",IF(L4514=LIST!$A$75,"",IF(K4514=LIST!$A$76,LIST!$A$76,IF(L4514=LIST!$A$77,"",IF(L4514=LIST!$A$78,"",IF(L4514=LIST!$A$80,"",IF(L4514=LIST!$A$72,"",IF(L4514=LIST!$A$73,"",IF(L4514=LIST!$A$81,"",IF(L4514=LIST!$A$82,"",IF(L4514=LIST!$A$79,"",IF(K4514=LIST!$A$75,LIST!$A$75,ROUND(J4514*L4514,2)))))))))))))</f>
        <v/>
      </c>
      <c r="J4514" s="43">
        <f>IF(D4514="",0,IF(K4514=LIST!$A$75,0,IF(K4514=LIST!$A$76,0,IF(K4514=LIST!$A$77,0,IF(K4514=LIST!$A$78,0,(MIN(D4514,8)-K4514))))))</f>
        <v>0</v>
      </c>
      <c r="K4514" s="185" t="str">
        <f>IF(D4514="","",IF('CLAIM FORM'!$M$7="",0,IF(L4514=LIST!$A$78,0,IF('CLAIM FORM'!$M$7="R&amp;D",0,IF(E4514="",LIST!$A$75,IF(F4514=LIST!$F$30,0,IFERROR(((VLOOKUP(E4514,'TRAINING CODE'!B:D,3,FALSE)*MIN(D4514,8))),LIST!$A$76)))))))</f>
        <v/>
      </c>
      <c r="L4514" s="183" t="str">
        <f>IF(B4514="","",IF('CLAIM FORM'!$M$7="",LIST!$A$77,IFERROR(VLOOKUP(B4514,'PHR (Project Hourly Rate)'!B:G,6,FALSE),LIST!$A$78)))</f>
        <v/>
      </c>
    </row>
    <row r="4515" spans="1:12" ht="36" customHeight="1">
      <c r="A4515" s="184">
        <v>4513</v>
      </c>
      <c r="B4515" s="46"/>
      <c r="C4515" s="47"/>
      <c r="D4515" s="48"/>
      <c r="E4515" s="49"/>
      <c r="F4515" s="49"/>
      <c r="G4515" s="41" t="str">
        <f>IF(C4515="","",VLOOKUP(WEEKDAY(C4515),LIST!$A$15:$B$21,2,FALSE))</f>
        <v/>
      </c>
      <c r="H4515" s="42" t="str">
        <f>IF(B4515="","",IF(L4515=LIST!$A$80,LIST!$A$78,IF(L4515=LIST!$A$81,LIST!$A$78,IF(L4515=LIST!$A$82,LIST!$A$78,IF(IFERROR(VLOOKUP(B4515,'PHR (Project Hourly Rate)'!B:G,6,FALSE),LIST!$A$78)=0,LIST!$A$79,L4515)))))</f>
        <v/>
      </c>
      <c r="I4515" s="42" t="str">
        <f>IF(B4515="","",IF(L4515=LIST!$A$75,"",IF(K4515=LIST!$A$76,LIST!$A$76,IF(L4515=LIST!$A$77,"",IF(L4515=LIST!$A$78,"",IF(L4515=LIST!$A$80,"",IF(L4515=LIST!$A$72,"",IF(L4515=LIST!$A$73,"",IF(L4515=LIST!$A$81,"",IF(L4515=LIST!$A$82,"",IF(L4515=LIST!$A$79,"",IF(K4515=LIST!$A$75,LIST!$A$75,ROUND(J4515*L4515,2)))))))))))))</f>
        <v/>
      </c>
      <c r="J4515" s="43">
        <f>IF(D4515="",0,IF(K4515=LIST!$A$75,0,IF(K4515=LIST!$A$76,0,IF(K4515=LIST!$A$77,0,IF(K4515=LIST!$A$78,0,(MIN(D4515,8)-K4515))))))</f>
        <v>0</v>
      </c>
      <c r="K4515" s="185" t="str">
        <f>IF(D4515="","",IF('CLAIM FORM'!$M$7="",0,IF(L4515=LIST!$A$78,0,IF('CLAIM FORM'!$M$7="R&amp;D",0,IF(E4515="",LIST!$A$75,IF(F4515=LIST!$F$30,0,IFERROR(((VLOOKUP(E4515,'TRAINING CODE'!B:D,3,FALSE)*MIN(D4515,8))),LIST!$A$76)))))))</f>
        <v/>
      </c>
      <c r="L4515" s="183" t="str">
        <f>IF(B4515="","",IF('CLAIM FORM'!$M$7="",LIST!$A$77,IFERROR(VLOOKUP(B4515,'PHR (Project Hourly Rate)'!B:G,6,FALSE),LIST!$A$78)))</f>
        <v/>
      </c>
    </row>
    <row r="4516" spans="1:12" ht="36" customHeight="1">
      <c r="A4516" s="184">
        <v>4514</v>
      </c>
      <c r="B4516" s="46"/>
      <c r="C4516" s="47"/>
      <c r="D4516" s="48"/>
      <c r="E4516" s="49"/>
      <c r="F4516" s="49"/>
      <c r="G4516" s="41" t="str">
        <f>IF(C4516="","",VLOOKUP(WEEKDAY(C4516),LIST!$A$15:$B$21,2,FALSE))</f>
        <v/>
      </c>
      <c r="H4516" s="42" t="str">
        <f>IF(B4516="","",IF(L4516=LIST!$A$80,LIST!$A$78,IF(L4516=LIST!$A$81,LIST!$A$78,IF(L4516=LIST!$A$82,LIST!$A$78,IF(IFERROR(VLOOKUP(B4516,'PHR (Project Hourly Rate)'!B:G,6,FALSE),LIST!$A$78)=0,LIST!$A$79,L4516)))))</f>
        <v/>
      </c>
      <c r="I4516" s="42" t="str">
        <f>IF(B4516="","",IF(L4516=LIST!$A$75,"",IF(K4516=LIST!$A$76,LIST!$A$76,IF(L4516=LIST!$A$77,"",IF(L4516=LIST!$A$78,"",IF(L4516=LIST!$A$80,"",IF(L4516=LIST!$A$72,"",IF(L4516=LIST!$A$73,"",IF(L4516=LIST!$A$81,"",IF(L4516=LIST!$A$82,"",IF(L4516=LIST!$A$79,"",IF(K4516=LIST!$A$75,LIST!$A$75,ROUND(J4516*L4516,2)))))))))))))</f>
        <v/>
      </c>
      <c r="J4516" s="43">
        <f>IF(D4516="",0,IF(K4516=LIST!$A$75,0,IF(K4516=LIST!$A$76,0,IF(K4516=LIST!$A$77,0,IF(K4516=LIST!$A$78,0,(MIN(D4516,8)-K4516))))))</f>
        <v>0</v>
      </c>
      <c r="K4516" s="185" t="str">
        <f>IF(D4516="","",IF('CLAIM FORM'!$M$7="",0,IF(L4516=LIST!$A$78,0,IF('CLAIM FORM'!$M$7="R&amp;D",0,IF(E4516="",LIST!$A$75,IF(F4516=LIST!$F$30,0,IFERROR(((VLOOKUP(E4516,'TRAINING CODE'!B:D,3,FALSE)*MIN(D4516,8))),LIST!$A$76)))))))</f>
        <v/>
      </c>
      <c r="L4516" s="183" t="str">
        <f>IF(B4516="","",IF('CLAIM FORM'!$M$7="",LIST!$A$77,IFERROR(VLOOKUP(B4516,'PHR (Project Hourly Rate)'!B:G,6,FALSE),LIST!$A$78)))</f>
        <v/>
      </c>
    </row>
    <row r="4517" spans="1:12" ht="36" customHeight="1">
      <c r="A4517" s="184">
        <v>4515</v>
      </c>
      <c r="B4517" s="46"/>
      <c r="C4517" s="47"/>
      <c r="D4517" s="48"/>
      <c r="E4517" s="49"/>
      <c r="F4517" s="49"/>
      <c r="G4517" s="41" t="str">
        <f>IF(C4517="","",VLOOKUP(WEEKDAY(C4517),LIST!$A$15:$B$21,2,FALSE))</f>
        <v/>
      </c>
      <c r="H4517" s="42" t="str">
        <f>IF(B4517="","",IF(L4517=LIST!$A$80,LIST!$A$78,IF(L4517=LIST!$A$81,LIST!$A$78,IF(L4517=LIST!$A$82,LIST!$A$78,IF(IFERROR(VLOOKUP(B4517,'PHR (Project Hourly Rate)'!B:G,6,FALSE),LIST!$A$78)=0,LIST!$A$79,L4517)))))</f>
        <v/>
      </c>
      <c r="I4517" s="42" t="str">
        <f>IF(B4517="","",IF(L4517=LIST!$A$75,"",IF(K4517=LIST!$A$76,LIST!$A$76,IF(L4517=LIST!$A$77,"",IF(L4517=LIST!$A$78,"",IF(L4517=LIST!$A$80,"",IF(L4517=LIST!$A$72,"",IF(L4517=LIST!$A$73,"",IF(L4517=LIST!$A$81,"",IF(L4517=LIST!$A$82,"",IF(L4517=LIST!$A$79,"",IF(K4517=LIST!$A$75,LIST!$A$75,ROUND(J4517*L4517,2)))))))))))))</f>
        <v/>
      </c>
      <c r="J4517" s="43">
        <f>IF(D4517="",0,IF(K4517=LIST!$A$75,0,IF(K4517=LIST!$A$76,0,IF(K4517=LIST!$A$77,0,IF(K4517=LIST!$A$78,0,(MIN(D4517,8)-K4517))))))</f>
        <v>0</v>
      </c>
      <c r="K4517" s="185" t="str">
        <f>IF(D4517="","",IF('CLAIM FORM'!$M$7="",0,IF(L4517=LIST!$A$78,0,IF('CLAIM FORM'!$M$7="R&amp;D",0,IF(E4517="",LIST!$A$75,IF(F4517=LIST!$F$30,0,IFERROR(((VLOOKUP(E4517,'TRAINING CODE'!B:D,3,FALSE)*MIN(D4517,8))),LIST!$A$76)))))))</f>
        <v/>
      </c>
      <c r="L4517" s="183" t="str">
        <f>IF(B4517="","",IF('CLAIM FORM'!$M$7="",LIST!$A$77,IFERROR(VLOOKUP(B4517,'PHR (Project Hourly Rate)'!B:G,6,FALSE),LIST!$A$78)))</f>
        <v/>
      </c>
    </row>
    <row r="4518" spans="1:12" ht="36" customHeight="1">
      <c r="A4518" s="184">
        <v>4516</v>
      </c>
      <c r="B4518" s="46"/>
      <c r="C4518" s="47"/>
      <c r="D4518" s="48"/>
      <c r="E4518" s="49"/>
      <c r="F4518" s="49"/>
      <c r="G4518" s="41" t="str">
        <f>IF(C4518="","",VLOOKUP(WEEKDAY(C4518),LIST!$A$15:$B$21,2,FALSE))</f>
        <v/>
      </c>
      <c r="H4518" s="42" t="str">
        <f>IF(B4518="","",IF(L4518=LIST!$A$80,LIST!$A$78,IF(L4518=LIST!$A$81,LIST!$A$78,IF(L4518=LIST!$A$82,LIST!$A$78,IF(IFERROR(VLOOKUP(B4518,'PHR (Project Hourly Rate)'!B:G,6,FALSE),LIST!$A$78)=0,LIST!$A$79,L4518)))))</f>
        <v/>
      </c>
      <c r="I4518" s="42" t="str">
        <f>IF(B4518="","",IF(L4518=LIST!$A$75,"",IF(K4518=LIST!$A$76,LIST!$A$76,IF(L4518=LIST!$A$77,"",IF(L4518=LIST!$A$78,"",IF(L4518=LIST!$A$80,"",IF(L4518=LIST!$A$72,"",IF(L4518=LIST!$A$73,"",IF(L4518=LIST!$A$81,"",IF(L4518=LIST!$A$82,"",IF(L4518=LIST!$A$79,"",IF(K4518=LIST!$A$75,LIST!$A$75,ROUND(J4518*L4518,2)))))))))))))</f>
        <v/>
      </c>
      <c r="J4518" s="43">
        <f>IF(D4518="",0,IF(K4518=LIST!$A$75,0,IF(K4518=LIST!$A$76,0,IF(K4518=LIST!$A$77,0,IF(K4518=LIST!$A$78,0,(MIN(D4518,8)-K4518))))))</f>
        <v>0</v>
      </c>
      <c r="K4518" s="185" t="str">
        <f>IF(D4518="","",IF('CLAIM FORM'!$M$7="",0,IF(L4518=LIST!$A$78,0,IF('CLAIM FORM'!$M$7="R&amp;D",0,IF(E4518="",LIST!$A$75,IF(F4518=LIST!$F$30,0,IFERROR(((VLOOKUP(E4518,'TRAINING CODE'!B:D,3,FALSE)*MIN(D4518,8))),LIST!$A$76)))))))</f>
        <v/>
      </c>
      <c r="L4518" s="183" t="str">
        <f>IF(B4518="","",IF('CLAIM FORM'!$M$7="",LIST!$A$77,IFERROR(VLOOKUP(B4518,'PHR (Project Hourly Rate)'!B:G,6,FALSE),LIST!$A$78)))</f>
        <v/>
      </c>
    </row>
    <row r="4519" spans="1:12" ht="36" customHeight="1">
      <c r="A4519" s="184">
        <v>4517</v>
      </c>
      <c r="B4519" s="46"/>
      <c r="C4519" s="47"/>
      <c r="D4519" s="48"/>
      <c r="E4519" s="49"/>
      <c r="F4519" s="49"/>
      <c r="G4519" s="41" t="str">
        <f>IF(C4519="","",VLOOKUP(WEEKDAY(C4519),LIST!$A$15:$B$21,2,FALSE))</f>
        <v/>
      </c>
      <c r="H4519" s="42" t="str">
        <f>IF(B4519="","",IF(L4519=LIST!$A$80,LIST!$A$78,IF(L4519=LIST!$A$81,LIST!$A$78,IF(L4519=LIST!$A$82,LIST!$A$78,IF(IFERROR(VLOOKUP(B4519,'PHR (Project Hourly Rate)'!B:G,6,FALSE),LIST!$A$78)=0,LIST!$A$79,L4519)))))</f>
        <v/>
      </c>
      <c r="I4519" s="42" t="str">
        <f>IF(B4519="","",IF(L4519=LIST!$A$75,"",IF(K4519=LIST!$A$76,LIST!$A$76,IF(L4519=LIST!$A$77,"",IF(L4519=LIST!$A$78,"",IF(L4519=LIST!$A$80,"",IF(L4519=LIST!$A$72,"",IF(L4519=LIST!$A$73,"",IF(L4519=LIST!$A$81,"",IF(L4519=LIST!$A$82,"",IF(L4519=LIST!$A$79,"",IF(K4519=LIST!$A$75,LIST!$A$75,ROUND(J4519*L4519,2)))))))))))))</f>
        <v/>
      </c>
      <c r="J4519" s="43">
        <f>IF(D4519="",0,IF(K4519=LIST!$A$75,0,IF(K4519=LIST!$A$76,0,IF(K4519=LIST!$A$77,0,IF(K4519=LIST!$A$78,0,(MIN(D4519,8)-K4519))))))</f>
        <v>0</v>
      </c>
      <c r="K4519" s="185" t="str">
        <f>IF(D4519="","",IF('CLAIM FORM'!$M$7="",0,IF(L4519=LIST!$A$78,0,IF('CLAIM FORM'!$M$7="R&amp;D",0,IF(E4519="",LIST!$A$75,IF(F4519=LIST!$F$30,0,IFERROR(((VLOOKUP(E4519,'TRAINING CODE'!B:D,3,FALSE)*MIN(D4519,8))),LIST!$A$76)))))))</f>
        <v/>
      </c>
      <c r="L4519" s="183" t="str">
        <f>IF(B4519="","",IF('CLAIM FORM'!$M$7="",LIST!$A$77,IFERROR(VLOOKUP(B4519,'PHR (Project Hourly Rate)'!B:G,6,FALSE),LIST!$A$78)))</f>
        <v/>
      </c>
    </row>
    <row r="4520" spans="1:12" ht="36" customHeight="1">
      <c r="A4520" s="184">
        <v>4518</v>
      </c>
      <c r="B4520" s="46"/>
      <c r="C4520" s="47"/>
      <c r="D4520" s="48"/>
      <c r="E4520" s="49"/>
      <c r="F4520" s="49"/>
      <c r="G4520" s="41" t="str">
        <f>IF(C4520="","",VLOOKUP(WEEKDAY(C4520),LIST!$A$15:$B$21,2,FALSE))</f>
        <v/>
      </c>
      <c r="H4520" s="42" t="str">
        <f>IF(B4520="","",IF(L4520=LIST!$A$80,LIST!$A$78,IF(L4520=LIST!$A$81,LIST!$A$78,IF(L4520=LIST!$A$82,LIST!$A$78,IF(IFERROR(VLOOKUP(B4520,'PHR (Project Hourly Rate)'!B:G,6,FALSE),LIST!$A$78)=0,LIST!$A$79,L4520)))))</f>
        <v/>
      </c>
      <c r="I4520" s="42" t="str">
        <f>IF(B4520="","",IF(L4520=LIST!$A$75,"",IF(K4520=LIST!$A$76,LIST!$A$76,IF(L4520=LIST!$A$77,"",IF(L4520=LIST!$A$78,"",IF(L4520=LIST!$A$80,"",IF(L4520=LIST!$A$72,"",IF(L4520=LIST!$A$73,"",IF(L4520=LIST!$A$81,"",IF(L4520=LIST!$A$82,"",IF(L4520=LIST!$A$79,"",IF(K4520=LIST!$A$75,LIST!$A$75,ROUND(J4520*L4520,2)))))))))))))</f>
        <v/>
      </c>
      <c r="J4520" s="43">
        <f>IF(D4520="",0,IF(K4520=LIST!$A$75,0,IF(K4520=LIST!$A$76,0,IF(K4520=LIST!$A$77,0,IF(K4520=LIST!$A$78,0,(MIN(D4520,8)-K4520))))))</f>
        <v>0</v>
      </c>
      <c r="K4520" s="185" t="str">
        <f>IF(D4520="","",IF('CLAIM FORM'!$M$7="",0,IF(L4520=LIST!$A$78,0,IF('CLAIM FORM'!$M$7="R&amp;D",0,IF(E4520="",LIST!$A$75,IF(F4520=LIST!$F$30,0,IFERROR(((VLOOKUP(E4520,'TRAINING CODE'!B:D,3,FALSE)*MIN(D4520,8))),LIST!$A$76)))))))</f>
        <v/>
      </c>
      <c r="L4520" s="183" t="str">
        <f>IF(B4520="","",IF('CLAIM FORM'!$M$7="",LIST!$A$77,IFERROR(VLOOKUP(B4520,'PHR (Project Hourly Rate)'!B:G,6,FALSE),LIST!$A$78)))</f>
        <v/>
      </c>
    </row>
    <row r="4521" spans="1:12" ht="36" customHeight="1">
      <c r="A4521" s="184">
        <v>4519</v>
      </c>
      <c r="B4521" s="46"/>
      <c r="C4521" s="47"/>
      <c r="D4521" s="48"/>
      <c r="E4521" s="49"/>
      <c r="F4521" s="49"/>
      <c r="G4521" s="41" t="str">
        <f>IF(C4521="","",VLOOKUP(WEEKDAY(C4521),LIST!$A$15:$B$21,2,FALSE))</f>
        <v/>
      </c>
      <c r="H4521" s="42" t="str">
        <f>IF(B4521="","",IF(L4521=LIST!$A$80,LIST!$A$78,IF(L4521=LIST!$A$81,LIST!$A$78,IF(L4521=LIST!$A$82,LIST!$A$78,IF(IFERROR(VLOOKUP(B4521,'PHR (Project Hourly Rate)'!B:G,6,FALSE),LIST!$A$78)=0,LIST!$A$79,L4521)))))</f>
        <v/>
      </c>
      <c r="I4521" s="42" t="str">
        <f>IF(B4521="","",IF(L4521=LIST!$A$75,"",IF(K4521=LIST!$A$76,LIST!$A$76,IF(L4521=LIST!$A$77,"",IF(L4521=LIST!$A$78,"",IF(L4521=LIST!$A$80,"",IF(L4521=LIST!$A$72,"",IF(L4521=LIST!$A$73,"",IF(L4521=LIST!$A$81,"",IF(L4521=LIST!$A$82,"",IF(L4521=LIST!$A$79,"",IF(K4521=LIST!$A$75,LIST!$A$75,ROUND(J4521*L4521,2)))))))))))))</f>
        <v/>
      </c>
      <c r="J4521" s="43">
        <f>IF(D4521="",0,IF(K4521=LIST!$A$75,0,IF(K4521=LIST!$A$76,0,IF(K4521=LIST!$A$77,0,IF(K4521=LIST!$A$78,0,(MIN(D4521,8)-K4521))))))</f>
        <v>0</v>
      </c>
      <c r="K4521" s="185" t="str">
        <f>IF(D4521="","",IF('CLAIM FORM'!$M$7="",0,IF(L4521=LIST!$A$78,0,IF('CLAIM FORM'!$M$7="R&amp;D",0,IF(E4521="",LIST!$A$75,IF(F4521=LIST!$F$30,0,IFERROR(((VLOOKUP(E4521,'TRAINING CODE'!B:D,3,FALSE)*MIN(D4521,8))),LIST!$A$76)))))))</f>
        <v/>
      </c>
      <c r="L4521" s="183" t="str">
        <f>IF(B4521="","",IF('CLAIM FORM'!$M$7="",LIST!$A$77,IFERROR(VLOOKUP(B4521,'PHR (Project Hourly Rate)'!B:G,6,FALSE),LIST!$A$78)))</f>
        <v/>
      </c>
    </row>
    <row r="4522" spans="1:12" ht="36" customHeight="1">
      <c r="A4522" s="184">
        <v>4520</v>
      </c>
      <c r="B4522" s="46"/>
      <c r="C4522" s="47"/>
      <c r="D4522" s="48"/>
      <c r="E4522" s="49"/>
      <c r="F4522" s="49"/>
      <c r="G4522" s="41" t="str">
        <f>IF(C4522="","",VLOOKUP(WEEKDAY(C4522),LIST!$A$15:$B$21,2,FALSE))</f>
        <v/>
      </c>
      <c r="H4522" s="42" t="str">
        <f>IF(B4522="","",IF(L4522=LIST!$A$80,LIST!$A$78,IF(L4522=LIST!$A$81,LIST!$A$78,IF(L4522=LIST!$A$82,LIST!$A$78,IF(IFERROR(VLOOKUP(B4522,'PHR (Project Hourly Rate)'!B:G,6,FALSE),LIST!$A$78)=0,LIST!$A$79,L4522)))))</f>
        <v/>
      </c>
      <c r="I4522" s="42" t="str">
        <f>IF(B4522="","",IF(L4522=LIST!$A$75,"",IF(K4522=LIST!$A$76,LIST!$A$76,IF(L4522=LIST!$A$77,"",IF(L4522=LIST!$A$78,"",IF(L4522=LIST!$A$80,"",IF(L4522=LIST!$A$72,"",IF(L4522=LIST!$A$73,"",IF(L4522=LIST!$A$81,"",IF(L4522=LIST!$A$82,"",IF(L4522=LIST!$A$79,"",IF(K4522=LIST!$A$75,LIST!$A$75,ROUND(J4522*L4522,2)))))))))))))</f>
        <v/>
      </c>
      <c r="J4522" s="43">
        <f>IF(D4522="",0,IF(K4522=LIST!$A$75,0,IF(K4522=LIST!$A$76,0,IF(K4522=LIST!$A$77,0,IF(K4522=LIST!$A$78,0,(MIN(D4522,8)-K4522))))))</f>
        <v>0</v>
      </c>
      <c r="K4522" s="185" t="str">
        <f>IF(D4522="","",IF('CLAIM FORM'!$M$7="",0,IF(L4522=LIST!$A$78,0,IF('CLAIM FORM'!$M$7="R&amp;D",0,IF(E4522="",LIST!$A$75,IF(F4522=LIST!$F$30,0,IFERROR(((VLOOKUP(E4522,'TRAINING CODE'!B:D,3,FALSE)*MIN(D4522,8))),LIST!$A$76)))))))</f>
        <v/>
      </c>
      <c r="L4522" s="183" t="str">
        <f>IF(B4522="","",IF('CLAIM FORM'!$M$7="",LIST!$A$77,IFERROR(VLOOKUP(B4522,'PHR (Project Hourly Rate)'!B:G,6,FALSE),LIST!$A$78)))</f>
        <v/>
      </c>
    </row>
    <row r="4523" spans="1:12" ht="36" customHeight="1">
      <c r="A4523" s="184">
        <v>4521</v>
      </c>
      <c r="B4523" s="46"/>
      <c r="C4523" s="47"/>
      <c r="D4523" s="48"/>
      <c r="E4523" s="49"/>
      <c r="F4523" s="49"/>
      <c r="G4523" s="41" t="str">
        <f>IF(C4523="","",VLOOKUP(WEEKDAY(C4523),LIST!$A$15:$B$21,2,FALSE))</f>
        <v/>
      </c>
      <c r="H4523" s="42" t="str">
        <f>IF(B4523="","",IF(L4523=LIST!$A$80,LIST!$A$78,IF(L4523=LIST!$A$81,LIST!$A$78,IF(L4523=LIST!$A$82,LIST!$A$78,IF(IFERROR(VLOOKUP(B4523,'PHR (Project Hourly Rate)'!B:G,6,FALSE),LIST!$A$78)=0,LIST!$A$79,L4523)))))</f>
        <v/>
      </c>
      <c r="I4523" s="42" t="str">
        <f>IF(B4523="","",IF(L4523=LIST!$A$75,"",IF(K4523=LIST!$A$76,LIST!$A$76,IF(L4523=LIST!$A$77,"",IF(L4523=LIST!$A$78,"",IF(L4523=LIST!$A$80,"",IF(L4523=LIST!$A$72,"",IF(L4523=LIST!$A$73,"",IF(L4523=LIST!$A$81,"",IF(L4523=LIST!$A$82,"",IF(L4523=LIST!$A$79,"",IF(K4523=LIST!$A$75,LIST!$A$75,ROUND(J4523*L4523,2)))))))))))))</f>
        <v/>
      </c>
      <c r="J4523" s="43">
        <f>IF(D4523="",0,IF(K4523=LIST!$A$75,0,IF(K4523=LIST!$A$76,0,IF(K4523=LIST!$A$77,0,IF(K4523=LIST!$A$78,0,(MIN(D4523,8)-K4523))))))</f>
        <v>0</v>
      </c>
      <c r="K4523" s="185" t="str">
        <f>IF(D4523="","",IF('CLAIM FORM'!$M$7="",0,IF(L4523=LIST!$A$78,0,IF('CLAIM FORM'!$M$7="R&amp;D",0,IF(E4523="",LIST!$A$75,IF(F4523=LIST!$F$30,0,IFERROR(((VLOOKUP(E4523,'TRAINING CODE'!B:D,3,FALSE)*MIN(D4523,8))),LIST!$A$76)))))))</f>
        <v/>
      </c>
      <c r="L4523" s="183" t="str">
        <f>IF(B4523="","",IF('CLAIM FORM'!$M$7="",LIST!$A$77,IFERROR(VLOOKUP(B4523,'PHR (Project Hourly Rate)'!B:G,6,FALSE),LIST!$A$78)))</f>
        <v/>
      </c>
    </row>
    <row r="4524" spans="1:12" ht="36" customHeight="1">
      <c r="A4524" s="184">
        <v>4522</v>
      </c>
      <c r="B4524" s="46"/>
      <c r="C4524" s="47"/>
      <c r="D4524" s="48"/>
      <c r="E4524" s="49"/>
      <c r="F4524" s="49"/>
      <c r="G4524" s="41" t="str">
        <f>IF(C4524="","",VLOOKUP(WEEKDAY(C4524),LIST!$A$15:$B$21,2,FALSE))</f>
        <v/>
      </c>
      <c r="H4524" s="42" t="str">
        <f>IF(B4524="","",IF(L4524=LIST!$A$80,LIST!$A$78,IF(L4524=LIST!$A$81,LIST!$A$78,IF(L4524=LIST!$A$82,LIST!$A$78,IF(IFERROR(VLOOKUP(B4524,'PHR (Project Hourly Rate)'!B:G,6,FALSE),LIST!$A$78)=0,LIST!$A$79,L4524)))))</f>
        <v/>
      </c>
      <c r="I4524" s="42" t="str">
        <f>IF(B4524="","",IF(L4524=LIST!$A$75,"",IF(K4524=LIST!$A$76,LIST!$A$76,IF(L4524=LIST!$A$77,"",IF(L4524=LIST!$A$78,"",IF(L4524=LIST!$A$80,"",IF(L4524=LIST!$A$72,"",IF(L4524=LIST!$A$73,"",IF(L4524=LIST!$A$81,"",IF(L4524=LIST!$A$82,"",IF(L4524=LIST!$A$79,"",IF(K4524=LIST!$A$75,LIST!$A$75,ROUND(J4524*L4524,2)))))))))))))</f>
        <v/>
      </c>
      <c r="J4524" s="43">
        <f>IF(D4524="",0,IF(K4524=LIST!$A$75,0,IF(K4524=LIST!$A$76,0,IF(K4524=LIST!$A$77,0,IF(K4524=LIST!$A$78,0,(MIN(D4524,8)-K4524))))))</f>
        <v>0</v>
      </c>
      <c r="K4524" s="185" t="str">
        <f>IF(D4524="","",IF('CLAIM FORM'!$M$7="",0,IF(L4524=LIST!$A$78,0,IF('CLAIM FORM'!$M$7="R&amp;D",0,IF(E4524="",LIST!$A$75,IF(F4524=LIST!$F$30,0,IFERROR(((VLOOKUP(E4524,'TRAINING CODE'!B:D,3,FALSE)*MIN(D4524,8))),LIST!$A$76)))))))</f>
        <v/>
      </c>
      <c r="L4524" s="183" t="str">
        <f>IF(B4524="","",IF('CLAIM FORM'!$M$7="",LIST!$A$77,IFERROR(VLOOKUP(B4524,'PHR (Project Hourly Rate)'!B:G,6,FALSE),LIST!$A$78)))</f>
        <v/>
      </c>
    </row>
    <row r="4525" spans="1:12" ht="36" customHeight="1">
      <c r="A4525" s="184">
        <v>4523</v>
      </c>
      <c r="B4525" s="46"/>
      <c r="C4525" s="47"/>
      <c r="D4525" s="48"/>
      <c r="E4525" s="49"/>
      <c r="F4525" s="49"/>
      <c r="G4525" s="41" t="str">
        <f>IF(C4525="","",VLOOKUP(WEEKDAY(C4525),LIST!$A$15:$B$21,2,FALSE))</f>
        <v/>
      </c>
      <c r="H4525" s="42" t="str">
        <f>IF(B4525="","",IF(L4525=LIST!$A$80,LIST!$A$78,IF(L4525=LIST!$A$81,LIST!$A$78,IF(L4525=LIST!$A$82,LIST!$A$78,IF(IFERROR(VLOOKUP(B4525,'PHR (Project Hourly Rate)'!B:G,6,FALSE),LIST!$A$78)=0,LIST!$A$79,L4525)))))</f>
        <v/>
      </c>
      <c r="I4525" s="42" t="str">
        <f>IF(B4525="","",IF(L4525=LIST!$A$75,"",IF(K4525=LIST!$A$76,LIST!$A$76,IF(L4525=LIST!$A$77,"",IF(L4525=LIST!$A$78,"",IF(L4525=LIST!$A$80,"",IF(L4525=LIST!$A$72,"",IF(L4525=LIST!$A$73,"",IF(L4525=LIST!$A$81,"",IF(L4525=LIST!$A$82,"",IF(L4525=LIST!$A$79,"",IF(K4525=LIST!$A$75,LIST!$A$75,ROUND(J4525*L4525,2)))))))))))))</f>
        <v/>
      </c>
      <c r="J4525" s="43">
        <f>IF(D4525="",0,IF(K4525=LIST!$A$75,0,IF(K4525=LIST!$A$76,0,IF(K4525=LIST!$A$77,0,IF(K4525=LIST!$A$78,0,(MIN(D4525,8)-K4525))))))</f>
        <v>0</v>
      </c>
      <c r="K4525" s="185" t="str">
        <f>IF(D4525="","",IF('CLAIM FORM'!$M$7="",0,IF(L4525=LIST!$A$78,0,IF('CLAIM FORM'!$M$7="R&amp;D",0,IF(E4525="",LIST!$A$75,IF(F4525=LIST!$F$30,0,IFERROR(((VLOOKUP(E4525,'TRAINING CODE'!B:D,3,FALSE)*MIN(D4525,8))),LIST!$A$76)))))))</f>
        <v/>
      </c>
      <c r="L4525" s="183" t="str">
        <f>IF(B4525="","",IF('CLAIM FORM'!$M$7="",LIST!$A$77,IFERROR(VLOOKUP(B4525,'PHR (Project Hourly Rate)'!B:G,6,FALSE),LIST!$A$78)))</f>
        <v/>
      </c>
    </row>
    <row r="4526" spans="1:12" ht="36" customHeight="1">
      <c r="A4526" s="184">
        <v>4524</v>
      </c>
      <c r="B4526" s="46"/>
      <c r="C4526" s="47"/>
      <c r="D4526" s="48"/>
      <c r="E4526" s="49"/>
      <c r="F4526" s="49"/>
      <c r="G4526" s="41" t="str">
        <f>IF(C4526="","",VLOOKUP(WEEKDAY(C4526),LIST!$A$15:$B$21,2,FALSE))</f>
        <v/>
      </c>
      <c r="H4526" s="42" t="str">
        <f>IF(B4526="","",IF(L4526=LIST!$A$80,LIST!$A$78,IF(L4526=LIST!$A$81,LIST!$A$78,IF(L4526=LIST!$A$82,LIST!$A$78,IF(IFERROR(VLOOKUP(B4526,'PHR (Project Hourly Rate)'!B:G,6,FALSE),LIST!$A$78)=0,LIST!$A$79,L4526)))))</f>
        <v/>
      </c>
      <c r="I4526" s="42" t="str">
        <f>IF(B4526="","",IF(L4526=LIST!$A$75,"",IF(K4526=LIST!$A$76,LIST!$A$76,IF(L4526=LIST!$A$77,"",IF(L4526=LIST!$A$78,"",IF(L4526=LIST!$A$80,"",IF(L4526=LIST!$A$72,"",IF(L4526=LIST!$A$73,"",IF(L4526=LIST!$A$81,"",IF(L4526=LIST!$A$82,"",IF(L4526=LIST!$A$79,"",IF(K4526=LIST!$A$75,LIST!$A$75,ROUND(J4526*L4526,2)))))))))))))</f>
        <v/>
      </c>
      <c r="J4526" s="43">
        <f>IF(D4526="",0,IF(K4526=LIST!$A$75,0,IF(K4526=LIST!$A$76,0,IF(K4526=LIST!$A$77,0,IF(K4526=LIST!$A$78,0,(MIN(D4526,8)-K4526))))))</f>
        <v>0</v>
      </c>
      <c r="K4526" s="185" t="str">
        <f>IF(D4526="","",IF('CLAIM FORM'!$M$7="",0,IF(L4526=LIST!$A$78,0,IF('CLAIM FORM'!$M$7="R&amp;D",0,IF(E4526="",LIST!$A$75,IF(F4526=LIST!$F$30,0,IFERROR(((VLOOKUP(E4526,'TRAINING CODE'!B:D,3,FALSE)*MIN(D4526,8))),LIST!$A$76)))))))</f>
        <v/>
      </c>
      <c r="L4526" s="183" t="str">
        <f>IF(B4526="","",IF('CLAIM FORM'!$M$7="",LIST!$A$77,IFERROR(VLOOKUP(B4526,'PHR (Project Hourly Rate)'!B:G,6,FALSE),LIST!$A$78)))</f>
        <v/>
      </c>
    </row>
    <row r="4527" spans="1:12" ht="36" customHeight="1">
      <c r="A4527" s="184">
        <v>4525</v>
      </c>
      <c r="B4527" s="46"/>
      <c r="C4527" s="47"/>
      <c r="D4527" s="48"/>
      <c r="E4527" s="49"/>
      <c r="F4527" s="49"/>
      <c r="G4527" s="41" t="str">
        <f>IF(C4527="","",VLOOKUP(WEEKDAY(C4527),LIST!$A$15:$B$21,2,FALSE))</f>
        <v/>
      </c>
      <c r="H4527" s="42" t="str">
        <f>IF(B4527="","",IF(L4527=LIST!$A$80,LIST!$A$78,IF(L4527=LIST!$A$81,LIST!$A$78,IF(L4527=LIST!$A$82,LIST!$A$78,IF(IFERROR(VLOOKUP(B4527,'PHR (Project Hourly Rate)'!B:G,6,FALSE),LIST!$A$78)=0,LIST!$A$79,L4527)))))</f>
        <v/>
      </c>
      <c r="I4527" s="42" t="str">
        <f>IF(B4527="","",IF(L4527=LIST!$A$75,"",IF(K4527=LIST!$A$76,LIST!$A$76,IF(L4527=LIST!$A$77,"",IF(L4527=LIST!$A$78,"",IF(L4527=LIST!$A$80,"",IF(L4527=LIST!$A$72,"",IF(L4527=LIST!$A$73,"",IF(L4527=LIST!$A$81,"",IF(L4527=LIST!$A$82,"",IF(L4527=LIST!$A$79,"",IF(K4527=LIST!$A$75,LIST!$A$75,ROUND(J4527*L4527,2)))))))))))))</f>
        <v/>
      </c>
      <c r="J4527" s="43">
        <f>IF(D4527="",0,IF(K4527=LIST!$A$75,0,IF(K4527=LIST!$A$76,0,IF(K4527=LIST!$A$77,0,IF(K4527=LIST!$A$78,0,(MIN(D4527,8)-K4527))))))</f>
        <v>0</v>
      </c>
      <c r="K4527" s="185" t="str">
        <f>IF(D4527="","",IF('CLAIM FORM'!$M$7="",0,IF(L4527=LIST!$A$78,0,IF('CLAIM FORM'!$M$7="R&amp;D",0,IF(E4527="",LIST!$A$75,IF(F4527=LIST!$F$30,0,IFERROR(((VLOOKUP(E4527,'TRAINING CODE'!B:D,3,FALSE)*MIN(D4527,8))),LIST!$A$76)))))))</f>
        <v/>
      </c>
      <c r="L4527" s="183" t="str">
        <f>IF(B4527="","",IF('CLAIM FORM'!$M$7="",LIST!$A$77,IFERROR(VLOOKUP(B4527,'PHR (Project Hourly Rate)'!B:G,6,FALSE),LIST!$A$78)))</f>
        <v/>
      </c>
    </row>
    <row r="4528" spans="1:12" ht="36" customHeight="1">
      <c r="A4528" s="184">
        <v>4526</v>
      </c>
      <c r="B4528" s="46"/>
      <c r="C4528" s="47"/>
      <c r="D4528" s="48"/>
      <c r="E4528" s="49"/>
      <c r="F4528" s="49"/>
      <c r="G4528" s="41" t="str">
        <f>IF(C4528="","",VLOOKUP(WEEKDAY(C4528),LIST!$A$15:$B$21,2,FALSE))</f>
        <v/>
      </c>
      <c r="H4528" s="42" t="str">
        <f>IF(B4528="","",IF(L4528=LIST!$A$80,LIST!$A$78,IF(L4528=LIST!$A$81,LIST!$A$78,IF(L4528=LIST!$A$82,LIST!$A$78,IF(IFERROR(VLOOKUP(B4528,'PHR (Project Hourly Rate)'!B:G,6,FALSE),LIST!$A$78)=0,LIST!$A$79,L4528)))))</f>
        <v/>
      </c>
      <c r="I4528" s="42" t="str">
        <f>IF(B4528="","",IF(L4528=LIST!$A$75,"",IF(K4528=LIST!$A$76,LIST!$A$76,IF(L4528=LIST!$A$77,"",IF(L4528=LIST!$A$78,"",IF(L4528=LIST!$A$80,"",IF(L4528=LIST!$A$72,"",IF(L4528=LIST!$A$73,"",IF(L4528=LIST!$A$81,"",IF(L4528=LIST!$A$82,"",IF(L4528=LIST!$A$79,"",IF(K4528=LIST!$A$75,LIST!$A$75,ROUND(J4528*L4528,2)))))))))))))</f>
        <v/>
      </c>
      <c r="J4528" s="43">
        <f>IF(D4528="",0,IF(K4528=LIST!$A$75,0,IF(K4528=LIST!$A$76,0,IF(K4528=LIST!$A$77,0,IF(K4528=LIST!$A$78,0,(MIN(D4528,8)-K4528))))))</f>
        <v>0</v>
      </c>
      <c r="K4528" s="185" t="str">
        <f>IF(D4528="","",IF('CLAIM FORM'!$M$7="",0,IF(L4528=LIST!$A$78,0,IF('CLAIM FORM'!$M$7="R&amp;D",0,IF(E4528="",LIST!$A$75,IF(F4528=LIST!$F$30,0,IFERROR(((VLOOKUP(E4528,'TRAINING CODE'!B:D,3,FALSE)*MIN(D4528,8))),LIST!$A$76)))))))</f>
        <v/>
      </c>
      <c r="L4528" s="183" t="str">
        <f>IF(B4528="","",IF('CLAIM FORM'!$M$7="",LIST!$A$77,IFERROR(VLOOKUP(B4528,'PHR (Project Hourly Rate)'!B:G,6,FALSE),LIST!$A$78)))</f>
        <v/>
      </c>
    </row>
    <row r="4529" spans="1:12" ht="36" customHeight="1">
      <c r="A4529" s="184">
        <v>4527</v>
      </c>
      <c r="B4529" s="46"/>
      <c r="C4529" s="47"/>
      <c r="D4529" s="48"/>
      <c r="E4529" s="49"/>
      <c r="F4529" s="49"/>
      <c r="G4529" s="41" t="str">
        <f>IF(C4529="","",VLOOKUP(WEEKDAY(C4529),LIST!$A$15:$B$21,2,FALSE))</f>
        <v/>
      </c>
      <c r="H4529" s="42" t="str">
        <f>IF(B4529="","",IF(L4529=LIST!$A$80,LIST!$A$78,IF(L4529=LIST!$A$81,LIST!$A$78,IF(L4529=LIST!$A$82,LIST!$A$78,IF(IFERROR(VLOOKUP(B4529,'PHR (Project Hourly Rate)'!B:G,6,FALSE),LIST!$A$78)=0,LIST!$A$79,L4529)))))</f>
        <v/>
      </c>
      <c r="I4529" s="42" t="str">
        <f>IF(B4529="","",IF(L4529=LIST!$A$75,"",IF(K4529=LIST!$A$76,LIST!$A$76,IF(L4529=LIST!$A$77,"",IF(L4529=LIST!$A$78,"",IF(L4529=LIST!$A$80,"",IF(L4529=LIST!$A$72,"",IF(L4529=LIST!$A$73,"",IF(L4529=LIST!$A$81,"",IF(L4529=LIST!$A$82,"",IF(L4529=LIST!$A$79,"",IF(K4529=LIST!$A$75,LIST!$A$75,ROUND(J4529*L4529,2)))))))))))))</f>
        <v/>
      </c>
      <c r="J4529" s="43">
        <f>IF(D4529="",0,IF(K4529=LIST!$A$75,0,IF(K4529=LIST!$A$76,0,IF(K4529=LIST!$A$77,0,IF(K4529=LIST!$A$78,0,(MIN(D4529,8)-K4529))))))</f>
        <v>0</v>
      </c>
      <c r="K4529" s="185" t="str">
        <f>IF(D4529="","",IF('CLAIM FORM'!$M$7="",0,IF(L4529=LIST!$A$78,0,IF('CLAIM FORM'!$M$7="R&amp;D",0,IF(E4529="",LIST!$A$75,IF(F4529=LIST!$F$30,0,IFERROR(((VLOOKUP(E4529,'TRAINING CODE'!B:D,3,FALSE)*MIN(D4529,8))),LIST!$A$76)))))))</f>
        <v/>
      </c>
      <c r="L4529" s="183" t="str">
        <f>IF(B4529="","",IF('CLAIM FORM'!$M$7="",LIST!$A$77,IFERROR(VLOOKUP(B4529,'PHR (Project Hourly Rate)'!B:G,6,FALSE),LIST!$A$78)))</f>
        <v/>
      </c>
    </row>
    <row r="4530" spans="1:12" ht="36" customHeight="1">
      <c r="A4530" s="184">
        <v>4528</v>
      </c>
      <c r="B4530" s="46"/>
      <c r="C4530" s="47"/>
      <c r="D4530" s="48"/>
      <c r="E4530" s="49"/>
      <c r="F4530" s="49"/>
      <c r="G4530" s="41" t="str">
        <f>IF(C4530="","",VLOOKUP(WEEKDAY(C4530),LIST!$A$15:$B$21,2,FALSE))</f>
        <v/>
      </c>
      <c r="H4530" s="42" t="str">
        <f>IF(B4530="","",IF(L4530=LIST!$A$80,LIST!$A$78,IF(L4530=LIST!$A$81,LIST!$A$78,IF(L4530=LIST!$A$82,LIST!$A$78,IF(IFERROR(VLOOKUP(B4530,'PHR (Project Hourly Rate)'!B:G,6,FALSE),LIST!$A$78)=0,LIST!$A$79,L4530)))))</f>
        <v/>
      </c>
      <c r="I4530" s="42" t="str">
        <f>IF(B4530="","",IF(L4530=LIST!$A$75,"",IF(K4530=LIST!$A$76,LIST!$A$76,IF(L4530=LIST!$A$77,"",IF(L4530=LIST!$A$78,"",IF(L4530=LIST!$A$80,"",IF(L4530=LIST!$A$72,"",IF(L4530=LIST!$A$73,"",IF(L4530=LIST!$A$81,"",IF(L4530=LIST!$A$82,"",IF(L4530=LIST!$A$79,"",IF(K4530=LIST!$A$75,LIST!$A$75,ROUND(J4530*L4530,2)))))))))))))</f>
        <v/>
      </c>
      <c r="J4530" s="43">
        <f>IF(D4530="",0,IF(K4530=LIST!$A$75,0,IF(K4530=LIST!$A$76,0,IF(K4530=LIST!$A$77,0,IF(K4530=LIST!$A$78,0,(MIN(D4530,8)-K4530))))))</f>
        <v>0</v>
      </c>
      <c r="K4530" s="185" t="str">
        <f>IF(D4530="","",IF('CLAIM FORM'!$M$7="",0,IF(L4530=LIST!$A$78,0,IF('CLAIM FORM'!$M$7="R&amp;D",0,IF(E4530="",LIST!$A$75,IF(F4530=LIST!$F$30,0,IFERROR(((VLOOKUP(E4530,'TRAINING CODE'!B:D,3,FALSE)*MIN(D4530,8))),LIST!$A$76)))))))</f>
        <v/>
      </c>
      <c r="L4530" s="183" t="str">
        <f>IF(B4530="","",IF('CLAIM FORM'!$M$7="",LIST!$A$77,IFERROR(VLOOKUP(B4530,'PHR (Project Hourly Rate)'!B:G,6,FALSE),LIST!$A$78)))</f>
        <v/>
      </c>
    </row>
    <row r="4531" spans="1:12" ht="36" customHeight="1">
      <c r="A4531" s="184">
        <v>4529</v>
      </c>
      <c r="B4531" s="46"/>
      <c r="C4531" s="47"/>
      <c r="D4531" s="48"/>
      <c r="E4531" s="49"/>
      <c r="F4531" s="49"/>
      <c r="G4531" s="41" t="str">
        <f>IF(C4531="","",VLOOKUP(WEEKDAY(C4531),LIST!$A$15:$B$21,2,FALSE))</f>
        <v/>
      </c>
      <c r="H4531" s="42" t="str">
        <f>IF(B4531="","",IF(L4531=LIST!$A$80,LIST!$A$78,IF(L4531=LIST!$A$81,LIST!$A$78,IF(L4531=LIST!$A$82,LIST!$A$78,IF(IFERROR(VLOOKUP(B4531,'PHR (Project Hourly Rate)'!B:G,6,FALSE),LIST!$A$78)=0,LIST!$A$79,L4531)))))</f>
        <v/>
      </c>
      <c r="I4531" s="42" t="str">
        <f>IF(B4531="","",IF(L4531=LIST!$A$75,"",IF(K4531=LIST!$A$76,LIST!$A$76,IF(L4531=LIST!$A$77,"",IF(L4531=LIST!$A$78,"",IF(L4531=LIST!$A$80,"",IF(L4531=LIST!$A$72,"",IF(L4531=LIST!$A$73,"",IF(L4531=LIST!$A$81,"",IF(L4531=LIST!$A$82,"",IF(L4531=LIST!$A$79,"",IF(K4531=LIST!$A$75,LIST!$A$75,ROUND(J4531*L4531,2)))))))))))))</f>
        <v/>
      </c>
      <c r="J4531" s="43">
        <f>IF(D4531="",0,IF(K4531=LIST!$A$75,0,IF(K4531=LIST!$A$76,0,IF(K4531=LIST!$A$77,0,IF(K4531=LIST!$A$78,0,(MIN(D4531,8)-K4531))))))</f>
        <v>0</v>
      </c>
      <c r="K4531" s="185" t="str">
        <f>IF(D4531="","",IF('CLAIM FORM'!$M$7="",0,IF(L4531=LIST!$A$78,0,IF('CLAIM FORM'!$M$7="R&amp;D",0,IF(E4531="",LIST!$A$75,IF(F4531=LIST!$F$30,0,IFERROR(((VLOOKUP(E4531,'TRAINING CODE'!B:D,3,FALSE)*MIN(D4531,8))),LIST!$A$76)))))))</f>
        <v/>
      </c>
      <c r="L4531" s="183" t="str">
        <f>IF(B4531="","",IF('CLAIM FORM'!$M$7="",LIST!$A$77,IFERROR(VLOOKUP(B4531,'PHR (Project Hourly Rate)'!B:G,6,FALSE),LIST!$A$78)))</f>
        <v/>
      </c>
    </row>
    <row r="4532" spans="1:12" ht="36" customHeight="1">
      <c r="A4532" s="184">
        <v>4530</v>
      </c>
      <c r="B4532" s="46"/>
      <c r="C4532" s="47"/>
      <c r="D4532" s="48"/>
      <c r="E4532" s="49"/>
      <c r="F4532" s="49"/>
      <c r="G4532" s="41" t="str">
        <f>IF(C4532="","",VLOOKUP(WEEKDAY(C4532),LIST!$A$15:$B$21,2,FALSE))</f>
        <v/>
      </c>
      <c r="H4532" s="42" t="str">
        <f>IF(B4532="","",IF(L4532=LIST!$A$80,LIST!$A$78,IF(L4532=LIST!$A$81,LIST!$A$78,IF(L4532=LIST!$A$82,LIST!$A$78,IF(IFERROR(VLOOKUP(B4532,'PHR (Project Hourly Rate)'!B:G,6,FALSE),LIST!$A$78)=0,LIST!$A$79,L4532)))))</f>
        <v/>
      </c>
      <c r="I4532" s="42" t="str">
        <f>IF(B4532="","",IF(L4532=LIST!$A$75,"",IF(K4532=LIST!$A$76,LIST!$A$76,IF(L4532=LIST!$A$77,"",IF(L4532=LIST!$A$78,"",IF(L4532=LIST!$A$80,"",IF(L4532=LIST!$A$72,"",IF(L4532=LIST!$A$73,"",IF(L4532=LIST!$A$81,"",IF(L4532=LIST!$A$82,"",IF(L4532=LIST!$A$79,"",IF(K4532=LIST!$A$75,LIST!$A$75,ROUND(J4532*L4532,2)))))))))))))</f>
        <v/>
      </c>
      <c r="J4532" s="43">
        <f>IF(D4532="",0,IF(K4532=LIST!$A$75,0,IF(K4532=LIST!$A$76,0,IF(K4532=LIST!$A$77,0,IF(K4532=LIST!$A$78,0,(MIN(D4532,8)-K4532))))))</f>
        <v>0</v>
      </c>
      <c r="K4532" s="185" t="str">
        <f>IF(D4532="","",IF('CLAIM FORM'!$M$7="",0,IF(L4532=LIST!$A$78,0,IF('CLAIM FORM'!$M$7="R&amp;D",0,IF(E4532="",LIST!$A$75,IF(F4532=LIST!$F$30,0,IFERROR(((VLOOKUP(E4532,'TRAINING CODE'!B:D,3,FALSE)*MIN(D4532,8))),LIST!$A$76)))))))</f>
        <v/>
      </c>
      <c r="L4532" s="183" t="str">
        <f>IF(B4532="","",IF('CLAIM FORM'!$M$7="",LIST!$A$77,IFERROR(VLOOKUP(B4532,'PHR (Project Hourly Rate)'!B:G,6,FALSE),LIST!$A$78)))</f>
        <v/>
      </c>
    </row>
    <row r="4533" spans="1:12" ht="36" customHeight="1">
      <c r="A4533" s="184">
        <v>4531</v>
      </c>
      <c r="B4533" s="46"/>
      <c r="C4533" s="47"/>
      <c r="D4533" s="48"/>
      <c r="E4533" s="49"/>
      <c r="F4533" s="49"/>
      <c r="G4533" s="41" t="str">
        <f>IF(C4533="","",VLOOKUP(WEEKDAY(C4533),LIST!$A$15:$B$21,2,FALSE))</f>
        <v/>
      </c>
      <c r="H4533" s="42" t="str">
        <f>IF(B4533="","",IF(L4533=LIST!$A$80,LIST!$A$78,IF(L4533=LIST!$A$81,LIST!$A$78,IF(L4533=LIST!$A$82,LIST!$A$78,IF(IFERROR(VLOOKUP(B4533,'PHR (Project Hourly Rate)'!B:G,6,FALSE),LIST!$A$78)=0,LIST!$A$79,L4533)))))</f>
        <v/>
      </c>
      <c r="I4533" s="42" t="str">
        <f>IF(B4533="","",IF(L4533=LIST!$A$75,"",IF(K4533=LIST!$A$76,LIST!$A$76,IF(L4533=LIST!$A$77,"",IF(L4533=LIST!$A$78,"",IF(L4533=LIST!$A$80,"",IF(L4533=LIST!$A$72,"",IF(L4533=LIST!$A$73,"",IF(L4533=LIST!$A$81,"",IF(L4533=LIST!$A$82,"",IF(L4533=LIST!$A$79,"",IF(K4533=LIST!$A$75,LIST!$A$75,ROUND(J4533*L4533,2)))))))))))))</f>
        <v/>
      </c>
      <c r="J4533" s="43">
        <f>IF(D4533="",0,IF(K4533=LIST!$A$75,0,IF(K4533=LIST!$A$76,0,IF(K4533=LIST!$A$77,0,IF(K4533=LIST!$A$78,0,(MIN(D4533,8)-K4533))))))</f>
        <v>0</v>
      </c>
      <c r="K4533" s="185" t="str">
        <f>IF(D4533="","",IF('CLAIM FORM'!$M$7="",0,IF(L4533=LIST!$A$78,0,IF('CLAIM FORM'!$M$7="R&amp;D",0,IF(E4533="",LIST!$A$75,IF(F4533=LIST!$F$30,0,IFERROR(((VLOOKUP(E4533,'TRAINING CODE'!B:D,3,FALSE)*MIN(D4533,8))),LIST!$A$76)))))))</f>
        <v/>
      </c>
      <c r="L4533" s="183" t="str">
        <f>IF(B4533="","",IF('CLAIM FORM'!$M$7="",LIST!$A$77,IFERROR(VLOOKUP(B4533,'PHR (Project Hourly Rate)'!B:G,6,FALSE),LIST!$A$78)))</f>
        <v/>
      </c>
    </row>
    <row r="4534" spans="1:12" ht="36" customHeight="1">
      <c r="A4534" s="184">
        <v>4532</v>
      </c>
      <c r="B4534" s="46"/>
      <c r="C4534" s="47"/>
      <c r="D4534" s="48"/>
      <c r="E4534" s="49"/>
      <c r="F4534" s="49"/>
      <c r="G4534" s="41" t="str">
        <f>IF(C4534="","",VLOOKUP(WEEKDAY(C4534),LIST!$A$15:$B$21,2,FALSE))</f>
        <v/>
      </c>
      <c r="H4534" s="42" t="str">
        <f>IF(B4534="","",IF(L4534=LIST!$A$80,LIST!$A$78,IF(L4534=LIST!$A$81,LIST!$A$78,IF(L4534=LIST!$A$82,LIST!$A$78,IF(IFERROR(VLOOKUP(B4534,'PHR (Project Hourly Rate)'!B:G,6,FALSE),LIST!$A$78)=0,LIST!$A$79,L4534)))))</f>
        <v/>
      </c>
      <c r="I4534" s="42" t="str">
        <f>IF(B4534="","",IF(L4534=LIST!$A$75,"",IF(K4534=LIST!$A$76,LIST!$A$76,IF(L4534=LIST!$A$77,"",IF(L4534=LIST!$A$78,"",IF(L4534=LIST!$A$80,"",IF(L4534=LIST!$A$72,"",IF(L4534=LIST!$A$73,"",IF(L4534=LIST!$A$81,"",IF(L4534=LIST!$A$82,"",IF(L4534=LIST!$A$79,"",IF(K4534=LIST!$A$75,LIST!$A$75,ROUND(J4534*L4534,2)))))))))))))</f>
        <v/>
      </c>
      <c r="J4534" s="43">
        <f>IF(D4534="",0,IF(K4534=LIST!$A$75,0,IF(K4534=LIST!$A$76,0,IF(K4534=LIST!$A$77,0,IF(K4534=LIST!$A$78,0,(MIN(D4534,8)-K4534))))))</f>
        <v>0</v>
      </c>
      <c r="K4534" s="185" t="str">
        <f>IF(D4534="","",IF('CLAIM FORM'!$M$7="",0,IF(L4534=LIST!$A$78,0,IF('CLAIM FORM'!$M$7="R&amp;D",0,IF(E4534="",LIST!$A$75,IF(F4534=LIST!$F$30,0,IFERROR(((VLOOKUP(E4534,'TRAINING CODE'!B:D,3,FALSE)*MIN(D4534,8))),LIST!$A$76)))))))</f>
        <v/>
      </c>
      <c r="L4534" s="183" t="str">
        <f>IF(B4534="","",IF('CLAIM FORM'!$M$7="",LIST!$A$77,IFERROR(VLOOKUP(B4534,'PHR (Project Hourly Rate)'!B:G,6,FALSE),LIST!$A$78)))</f>
        <v/>
      </c>
    </row>
    <row r="4535" spans="1:12" ht="36" customHeight="1">
      <c r="A4535" s="184">
        <v>4533</v>
      </c>
      <c r="B4535" s="46"/>
      <c r="C4535" s="47"/>
      <c r="D4535" s="48"/>
      <c r="E4535" s="49"/>
      <c r="F4535" s="49"/>
      <c r="G4535" s="41" t="str">
        <f>IF(C4535="","",VLOOKUP(WEEKDAY(C4535),LIST!$A$15:$B$21,2,FALSE))</f>
        <v/>
      </c>
      <c r="H4535" s="42" t="str">
        <f>IF(B4535="","",IF(L4535=LIST!$A$80,LIST!$A$78,IF(L4535=LIST!$A$81,LIST!$A$78,IF(L4535=LIST!$A$82,LIST!$A$78,IF(IFERROR(VLOOKUP(B4535,'PHR (Project Hourly Rate)'!B:G,6,FALSE),LIST!$A$78)=0,LIST!$A$79,L4535)))))</f>
        <v/>
      </c>
      <c r="I4535" s="42" t="str">
        <f>IF(B4535="","",IF(L4535=LIST!$A$75,"",IF(K4535=LIST!$A$76,LIST!$A$76,IF(L4535=LIST!$A$77,"",IF(L4535=LIST!$A$78,"",IF(L4535=LIST!$A$80,"",IF(L4535=LIST!$A$72,"",IF(L4535=LIST!$A$73,"",IF(L4535=LIST!$A$81,"",IF(L4535=LIST!$A$82,"",IF(L4535=LIST!$A$79,"",IF(K4535=LIST!$A$75,LIST!$A$75,ROUND(J4535*L4535,2)))))))))))))</f>
        <v/>
      </c>
      <c r="J4535" s="43">
        <f>IF(D4535="",0,IF(K4535=LIST!$A$75,0,IF(K4535=LIST!$A$76,0,IF(K4535=LIST!$A$77,0,IF(K4535=LIST!$A$78,0,(MIN(D4535,8)-K4535))))))</f>
        <v>0</v>
      </c>
      <c r="K4535" s="185" t="str">
        <f>IF(D4535="","",IF('CLAIM FORM'!$M$7="",0,IF(L4535=LIST!$A$78,0,IF('CLAIM FORM'!$M$7="R&amp;D",0,IF(E4535="",LIST!$A$75,IF(F4535=LIST!$F$30,0,IFERROR(((VLOOKUP(E4535,'TRAINING CODE'!B:D,3,FALSE)*MIN(D4535,8))),LIST!$A$76)))))))</f>
        <v/>
      </c>
      <c r="L4535" s="183" t="str">
        <f>IF(B4535="","",IF('CLAIM FORM'!$M$7="",LIST!$A$77,IFERROR(VLOOKUP(B4535,'PHR (Project Hourly Rate)'!B:G,6,FALSE),LIST!$A$78)))</f>
        <v/>
      </c>
    </row>
    <row r="4536" spans="1:12" ht="36" customHeight="1">
      <c r="A4536" s="184">
        <v>4534</v>
      </c>
      <c r="B4536" s="46"/>
      <c r="C4536" s="47"/>
      <c r="D4536" s="48"/>
      <c r="E4536" s="49"/>
      <c r="F4536" s="49"/>
      <c r="G4536" s="41" t="str">
        <f>IF(C4536="","",VLOOKUP(WEEKDAY(C4536),LIST!$A$15:$B$21,2,FALSE))</f>
        <v/>
      </c>
      <c r="H4536" s="42" t="str">
        <f>IF(B4536="","",IF(L4536=LIST!$A$80,LIST!$A$78,IF(L4536=LIST!$A$81,LIST!$A$78,IF(L4536=LIST!$A$82,LIST!$A$78,IF(IFERROR(VLOOKUP(B4536,'PHR (Project Hourly Rate)'!B:G,6,FALSE),LIST!$A$78)=0,LIST!$A$79,L4536)))))</f>
        <v/>
      </c>
      <c r="I4536" s="42" t="str">
        <f>IF(B4536="","",IF(L4536=LIST!$A$75,"",IF(K4536=LIST!$A$76,LIST!$A$76,IF(L4536=LIST!$A$77,"",IF(L4536=LIST!$A$78,"",IF(L4536=LIST!$A$80,"",IF(L4536=LIST!$A$72,"",IF(L4536=LIST!$A$73,"",IF(L4536=LIST!$A$81,"",IF(L4536=LIST!$A$82,"",IF(L4536=LIST!$A$79,"",IF(K4536=LIST!$A$75,LIST!$A$75,ROUND(J4536*L4536,2)))))))))))))</f>
        <v/>
      </c>
      <c r="J4536" s="43">
        <f>IF(D4536="",0,IF(K4536=LIST!$A$75,0,IF(K4536=LIST!$A$76,0,IF(K4536=LIST!$A$77,0,IF(K4536=LIST!$A$78,0,(MIN(D4536,8)-K4536))))))</f>
        <v>0</v>
      </c>
      <c r="K4536" s="185" t="str">
        <f>IF(D4536="","",IF('CLAIM FORM'!$M$7="",0,IF(L4536=LIST!$A$78,0,IF('CLAIM FORM'!$M$7="R&amp;D",0,IF(E4536="",LIST!$A$75,IF(F4536=LIST!$F$30,0,IFERROR(((VLOOKUP(E4536,'TRAINING CODE'!B:D,3,FALSE)*MIN(D4536,8))),LIST!$A$76)))))))</f>
        <v/>
      </c>
      <c r="L4536" s="183" t="str">
        <f>IF(B4536="","",IF('CLAIM FORM'!$M$7="",LIST!$A$77,IFERROR(VLOOKUP(B4536,'PHR (Project Hourly Rate)'!B:G,6,FALSE),LIST!$A$78)))</f>
        <v/>
      </c>
    </row>
    <row r="4537" spans="1:12" ht="36" customHeight="1">
      <c r="A4537" s="184">
        <v>4535</v>
      </c>
      <c r="B4537" s="46"/>
      <c r="C4537" s="47"/>
      <c r="D4537" s="48"/>
      <c r="E4537" s="49"/>
      <c r="F4537" s="49"/>
      <c r="G4537" s="41" t="str">
        <f>IF(C4537="","",VLOOKUP(WEEKDAY(C4537),LIST!$A$15:$B$21,2,FALSE))</f>
        <v/>
      </c>
      <c r="H4537" s="42" t="str">
        <f>IF(B4537="","",IF(L4537=LIST!$A$80,LIST!$A$78,IF(L4537=LIST!$A$81,LIST!$A$78,IF(L4537=LIST!$A$82,LIST!$A$78,IF(IFERROR(VLOOKUP(B4537,'PHR (Project Hourly Rate)'!B:G,6,FALSE),LIST!$A$78)=0,LIST!$A$79,L4537)))))</f>
        <v/>
      </c>
      <c r="I4537" s="42" t="str">
        <f>IF(B4537="","",IF(L4537=LIST!$A$75,"",IF(K4537=LIST!$A$76,LIST!$A$76,IF(L4537=LIST!$A$77,"",IF(L4537=LIST!$A$78,"",IF(L4537=LIST!$A$80,"",IF(L4537=LIST!$A$72,"",IF(L4537=LIST!$A$73,"",IF(L4537=LIST!$A$81,"",IF(L4537=LIST!$A$82,"",IF(L4537=LIST!$A$79,"",IF(K4537=LIST!$A$75,LIST!$A$75,ROUND(J4537*L4537,2)))))))))))))</f>
        <v/>
      </c>
      <c r="J4537" s="43">
        <f>IF(D4537="",0,IF(K4537=LIST!$A$75,0,IF(K4537=LIST!$A$76,0,IF(K4537=LIST!$A$77,0,IF(K4537=LIST!$A$78,0,(MIN(D4537,8)-K4537))))))</f>
        <v>0</v>
      </c>
      <c r="K4537" s="185" t="str">
        <f>IF(D4537="","",IF('CLAIM FORM'!$M$7="",0,IF(L4537=LIST!$A$78,0,IF('CLAIM FORM'!$M$7="R&amp;D",0,IF(E4537="",LIST!$A$75,IF(F4537=LIST!$F$30,0,IFERROR(((VLOOKUP(E4537,'TRAINING CODE'!B:D,3,FALSE)*MIN(D4537,8))),LIST!$A$76)))))))</f>
        <v/>
      </c>
      <c r="L4537" s="183" t="str">
        <f>IF(B4537="","",IF('CLAIM FORM'!$M$7="",LIST!$A$77,IFERROR(VLOOKUP(B4537,'PHR (Project Hourly Rate)'!B:G,6,FALSE),LIST!$A$78)))</f>
        <v/>
      </c>
    </row>
    <row r="4538" spans="1:12" ht="36" customHeight="1">
      <c r="A4538" s="184">
        <v>4536</v>
      </c>
      <c r="B4538" s="46"/>
      <c r="C4538" s="47"/>
      <c r="D4538" s="48"/>
      <c r="E4538" s="49"/>
      <c r="F4538" s="49"/>
      <c r="G4538" s="41" t="str">
        <f>IF(C4538="","",VLOOKUP(WEEKDAY(C4538),LIST!$A$15:$B$21,2,FALSE))</f>
        <v/>
      </c>
      <c r="H4538" s="42" t="str">
        <f>IF(B4538="","",IF(L4538=LIST!$A$80,LIST!$A$78,IF(L4538=LIST!$A$81,LIST!$A$78,IF(L4538=LIST!$A$82,LIST!$A$78,IF(IFERROR(VLOOKUP(B4538,'PHR (Project Hourly Rate)'!B:G,6,FALSE),LIST!$A$78)=0,LIST!$A$79,L4538)))))</f>
        <v/>
      </c>
      <c r="I4538" s="42" t="str">
        <f>IF(B4538="","",IF(L4538=LIST!$A$75,"",IF(K4538=LIST!$A$76,LIST!$A$76,IF(L4538=LIST!$A$77,"",IF(L4538=LIST!$A$78,"",IF(L4538=LIST!$A$80,"",IF(L4538=LIST!$A$72,"",IF(L4538=LIST!$A$73,"",IF(L4538=LIST!$A$81,"",IF(L4538=LIST!$A$82,"",IF(L4538=LIST!$A$79,"",IF(K4538=LIST!$A$75,LIST!$A$75,ROUND(J4538*L4538,2)))))))))))))</f>
        <v/>
      </c>
      <c r="J4538" s="43">
        <f>IF(D4538="",0,IF(K4538=LIST!$A$75,0,IF(K4538=LIST!$A$76,0,IF(K4538=LIST!$A$77,0,IF(K4538=LIST!$A$78,0,(MIN(D4538,8)-K4538))))))</f>
        <v>0</v>
      </c>
      <c r="K4538" s="185" t="str">
        <f>IF(D4538="","",IF('CLAIM FORM'!$M$7="",0,IF(L4538=LIST!$A$78,0,IF('CLAIM FORM'!$M$7="R&amp;D",0,IF(E4538="",LIST!$A$75,IF(F4538=LIST!$F$30,0,IFERROR(((VLOOKUP(E4538,'TRAINING CODE'!B:D,3,FALSE)*MIN(D4538,8))),LIST!$A$76)))))))</f>
        <v/>
      </c>
      <c r="L4538" s="183" t="str">
        <f>IF(B4538="","",IF('CLAIM FORM'!$M$7="",LIST!$A$77,IFERROR(VLOOKUP(B4538,'PHR (Project Hourly Rate)'!B:G,6,FALSE),LIST!$A$78)))</f>
        <v/>
      </c>
    </row>
    <row r="4539" spans="1:12" ht="36" customHeight="1">
      <c r="A4539" s="184">
        <v>4537</v>
      </c>
      <c r="B4539" s="46"/>
      <c r="C4539" s="47"/>
      <c r="D4539" s="48"/>
      <c r="E4539" s="49"/>
      <c r="F4539" s="49"/>
      <c r="G4539" s="41" t="str">
        <f>IF(C4539="","",VLOOKUP(WEEKDAY(C4539),LIST!$A$15:$B$21,2,FALSE))</f>
        <v/>
      </c>
      <c r="H4539" s="42" t="str">
        <f>IF(B4539="","",IF(L4539=LIST!$A$80,LIST!$A$78,IF(L4539=LIST!$A$81,LIST!$A$78,IF(L4539=LIST!$A$82,LIST!$A$78,IF(IFERROR(VLOOKUP(B4539,'PHR (Project Hourly Rate)'!B:G,6,FALSE),LIST!$A$78)=0,LIST!$A$79,L4539)))))</f>
        <v/>
      </c>
      <c r="I4539" s="42" t="str">
        <f>IF(B4539="","",IF(L4539=LIST!$A$75,"",IF(K4539=LIST!$A$76,LIST!$A$76,IF(L4539=LIST!$A$77,"",IF(L4539=LIST!$A$78,"",IF(L4539=LIST!$A$80,"",IF(L4539=LIST!$A$72,"",IF(L4539=LIST!$A$73,"",IF(L4539=LIST!$A$81,"",IF(L4539=LIST!$A$82,"",IF(L4539=LIST!$A$79,"",IF(K4539=LIST!$A$75,LIST!$A$75,ROUND(J4539*L4539,2)))))))))))))</f>
        <v/>
      </c>
      <c r="J4539" s="43">
        <f>IF(D4539="",0,IF(K4539=LIST!$A$75,0,IF(K4539=LIST!$A$76,0,IF(K4539=LIST!$A$77,0,IF(K4539=LIST!$A$78,0,(MIN(D4539,8)-K4539))))))</f>
        <v>0</v>
      </c>
      <c r="K4539" s="185" t="str">
        <f>IF(D4539="","",IF('CLAIM FORM'!$M$7="",0,IF(L4539=LIST!$A$78,0,IF('CLAIM FORM'!$M$7="R&amp;D",0,IF(E4539="",LIST!$A$75,IF(F4539=LIST!$F$30,0,IFERROR(((VLOOKUP(E4539,'TRAINING CODE'!B:D,3,FALSE)*MIN(D4539,8))),LIST!$A$76)))))))</f>
        <v/>
      </c>
      <c r="L4539" s="183" t="str">
        <f>IF(B4539="","",IF('CLAIM FORM'!$M$7="",LIST!$A$77,IFERROR(VLOOKUP(B4539,'PHR (Project Hourly Rate)'!B:G,6,FALSE),LIST!$A$78)))</f>
        <v/>
      </c>
    </row>
    <row r="4540" spans="1:12" ht="36" customHeight="1">
      <c r="A4540" s="184">
        <v>4538</v>
      </c>
      <c r="B4540" s="46"/>
      <c r="C4540" s="47"/>
      <c r="D4540" s="48"/>
      <c r="E4540" s="49"/>
      <c r="F4540" s="49"/>
      <c r="G4540" s="41" t="str">
        <f>IF(C4540="","",VLOOKUP(WEEKDAY(C4540),LIST!$A$15:$B$21,2,FALSE))</f>
        <v/>
      </c>
      <c r="H4540" s="42" t="str">
        <f>IF(B4540="","",IF(L4540=LIST!$A$80,LIST!$A$78,IF(L4540=LIST!$A$81,LIST!$A$78,IF(L4540=LIST!$A$82,LIST!$A$78,IF(IFERROR(VLOOKUP(B4540,'PHR (Project Hourly Rate)'!B:G,6,FALSE),LIST!$A$78)=0,LIST!$A$79,L4540)))))</f>
        <v/>
      </c>
      <c r="I4540" s="42" t="str">
        <f>IF(B4540="","",IF(L4540=LIST!$A$75,"",IF(K4540=LIST!$A$76,LIST!$A$76,IF(L4540=LIST!$A$77,"",IF(L4540=LIST!$A$78,"",IF(L4540=LIST!$A$80,"",IF(L4540=LIST!$A$72,"",IF(L4540=LIST!$A$73,"",IF(L4540=LIST!$A$81,"",IF(L4540=LIST!$A$82,"",IF(L4540=LIST!$A$79,"",IF(K4540=LIST!$A$75,LIST!$A$75,ROUND(J4540*L4540,2)))))))))))))</f>
        <v/>
      </c>
      <c r="J4540" s="43">
        <f>IF(D4540="",0,IF(K4540=LIST!$A$75,0,IF(K4540=LIST!$A$76,0,IF(K4540=LIST!$A$77,0,IF(K4540=LIST!$A$78,0,(MIN(D4540,8)-K4540))))))</f>
        <v>0</v>
      </c>
      <c r="K4540" s="185" t="str">
        <f>IF(D4540="","",IF('CLAIM FORM'!$M$7="",0,IF(L4540=LIST!$A$78,0,IF('CLAIM FORM'!$M$7="R&amp;D",0,IF(E4540="",LIST!$A$75,IF(F4540=LIST!$F$30,0,IFERROR(((VLOOKUP(E4540,'TRAINING CODE'!B:D,3,FALSE)*MIN(D4540,8))),LIST!$A$76)))))))</f>
        <v/>
      </c>
      <c r="L4540" s="183" t="str">
        <f>IF(B4540="","",IF('CLAIM FORM'!$M$7="",LIST!$A$77,IFERROR(VLOOKUP(B4540,'PHR (Project Hourly Rate)'!B:G,6,FALSE),LIST!$A$78)))</f>
        <v/>
      </c>
    </row>
    <row r="4541" spans="1:12" ht="36" customHeight="1">
      <c r="A4541" s="184">
        <v>4539</v>
      </c>
      <c r="B4541" s="46"/>
      <c r="C4541" s="47"/>
      <c r="D4541" s="48"/>
      <c r="E4541" s="49"/>
      <c r="F4541" s="49"/>
      <c r="G4541" s="41" t="str">
        <f>IF(C4541="","",VLOOKUP(WEEKDAY(C4541),LIST!$A$15:$B$21,2,FALSE))</f>
        <v/>
      </c>
      <c r="H4541" s="42" t="str">
        <f>IF(B4541="","",IF(L4541=LIST!$A$80,LIST!$A$78,IF(L4541=LIST!$A$81,LIST!$A$78,IF(L4541=LIST!$A$82,LIST!$A$78,IF(IFERROR(VLOOKUP(B4541,'PHR (Project Hourly Rate)'!B:G,6,FALSE),LIST!$A$78)=0,LIST!$A$79,L4541)))))</f>
        <v/>
      </c>
      <c r="I4541" s="42" t="str">
        <f>IF(B4541="","",IF(L4541=LIST!$A$75,"",IF(K4541=LIST!$A$76,LIST!$A$76,IF(L4541=LIST!$A$77,"",IF(L4541=LIST!$A$78,"",IF(L4541=LIST!$A$80,"",IF(L4541=LIST!$A$72,"",IF(L4541=LIST!$A$73,"",IF(L4541=LIST!$A$81,"",IF(L4541=LIST!$A$82,"",IF(L4541=LIST!$A$79,"",IF(K4541=LIST!$A$75,LIST!$A$75,ROUND(J4541*L4541,2)))))))))))))</f>
        <v/>
      </c>
      <c r="J4541" s="43">
        <f>IF(D4541="",0,IF(K4541=LIST!$A$75,0,IF(K4541=LIST!$A$76,0,IF(K4541=LIST!$A$77,0,IF(K4541=LIST!$A$78,0,(MIN(D4541,8)-K4541))))))</f>
        <v>0</v>
      </c>
      <c r="K4541" s="185" t="str">
        <f>IF(D4541="","",IF('CLAIM FORM'!$M$7="",0,IF(L4541=LIST!$A$78,0,IF('CLAIM FORM'!$M$7="R&amp;D",0,IF(E4541="",LIST!$A$75,IF(F4541=LIST!$F$30,0,IFERROR(((VLOOKUP(E4541,'TRAINING CODE'!B:D,3,FALSE)*MIN(D4541,8))),LIST!$A$76)))))))</f>
        <v/>
      </c>
      <c r="L4541" s="183" t="str">
        <f>IF(B4541="","",IF('CLAIM FORM'!$M$7="",LIST!$A$77,IFERROR(VLOOKUP(B4541,'PHR (Project Hourly Rate)'!B:G,6,FALSE),LIST!$A$78)))</f>
        <v/>
      </c>
    </row>
    <row r="4542" spans="1:12" ht="36" customHeight="1">
      <c r="A4542" s="184">
        <v>4540</v>
      </c>
      <c r="B4542" s="46"/>
      <c r="C4542" s="47"/>
      <c r="D4542" s="48"/>
      <c r="E4542" s="49"/>
      <c r="F4542" s="49"/>
      <c r="G4542" s="41" t="str">
        <f>IF(C4542="","",VLOOKUP(WEEKDAY(C4542),LIST!$A$15:$B$21,2,FALSE))</f>
        <v/>
      </c>
      <c r="H4542" s="42" t="str">
        <f>IF(B4542="","",IF(L4542=LIST!$A$80,LIST!$A$78,IF(L4542=LIST!$A$81,LIST!$A$78,IF(L4542=LIST!$A$82,LIST!$A$78,IF(IFERROR(VLOOKUP(B4542,'PHR (Project Hourly Rate)'!B:G,6,FALSE),LIST!$A$78)=0,LIST!$A$79,L4542)))))</f>
        <v/>
      </c>
      <c r="I4542" s="42" t="str">
        <f>IF(B4542="","",IF(L4542=LIST!$A$75,"",IF(K4542=LIST!$A$76,LIST!$A$76,IF(L4542=LIST!$A$77,"",IF(L4542=LIST!$A$78,"",IF(L4542=LIST!$A$80,"",IF(L4542=LIST!$A$72,"",IF(L4542=LIST!$A$73,"",IF(L4542=LIST!$A$81,"",IF(L4542=LIST!$A$82,"",IF(L4542=LIST!$A$79,"",IF(K4542=LIST!$A$75,LIST!$A$75,ROUND(J4542*L4542,2)))))))))))))</f>
        <v/>
      </c>
      <c r="J4542" s="43">
        <f>IF(D4542="",0,IF(K4542=LIST!$A$75,0,IF(K4542=LIST!$A$76,0,IF(K4542=LIST!$A$77,0,IF(K4542=LIST!$A$78,0,(MIN(D4542,8)-K4542))))))</f>
        <v>0</v>
      </c>
      <c r="K4542" s="185" t="str">
        <f>IF(D4542="","",IF('CLAIM FORM'!$M$7="",0,IF(L4542=LIST!$A$78,0,IF('CLAIM FORM'!$M$7="R&amp;D",0,IF(E4542="",LIST!$A$75,IF(F4542=LIST!$F$30,0,IFERROR(((VLOOKUP(E4542,'TRAINING CODE'!B:D,3,FALSE)*MIN(D4542,8))),LIST!$A$76)))))))</f>
        <v/>
      </c>
      <c r="L4542" s="183" t="str">
        <f>IF(B4542="","",IF('CLAIM FORM'!$M$7="",LIST!$A$77,IFERROR(VLOOKUP(B4542,'PHR (Project Hourly Rate)'!B:G,6,FALSE),LIST!$A$78)))</f>
        <v/>
      </c>
    </row>
    <row r="4543" spans="1:12" ht="36" customHeight="1">
      <c r="A4543" s="184">
        <v>4541</v>
      </c>
      <c r="B4543" s="46"/>
      <c r="C4543" s="47"/>
      <c r="D4543" s="48"/>
      <c r="E4543" s="49"/>
      <c r="F4543" s="49"/>
      <c r="G4543" s="41" t="str">
        <f>IF(C4543="","",VLOOKUP(WEEKDAY(C4543),LIST!$A$15:$B$21,2,FALSE))</f>
        <v/>
      </c>
      <c r="H4543" s="42" t="str">
        <f>IF(B4543="","",IF(L4543=LIST!$A$80,LIST!$A$78,IF(L4543=LIST!$A$81,LIST!$A$78,IF(L4543=LIST!$A$82,LIST!$A$78,IF(IFERROR(VLOOKUP(B4543,'PHR (Project Hourly Rate)'!B:G,6,FALSE),LIST!$A$78)=0,LIST!$A$79,L4543)))))</f>
        <v/>
      </c>
      <c r="I4543" s="42" t="str">
        <f>IF(B4543="","",IF(L4543=LIST!$A$75,"",IF(K4543=LIST!$A$76,LIST!$A$76,IF(L4543=LIST!$A$77,"",IF(L4543=LIST!$A$78,"",IF(L4543=LIST!$A$80,"",IF(L4543=LIST!$A$72,"",IF(L4543=LIST!$A$73,"",IF(L4543=LIST!$A$81,"",IF(L4543=LIST!$A$82,"",IF(L4543=LIST!$A$79,"",IF(K4543=LIST!$A$75,LIST!$A$75,ROUND(J4543*L4543,2)))))))))))))</f>
        <v/>
      </c>
      <c r="J4543" s="43">
        <f>IF(D4543="",0,IF(K4543=LIST!$A$75,0,IF(K4543=LIST!$A$76,0,IF(K4543=LIST!$A$77,0,IF(K4543=LIST!$A$78,0,(MIN(D4543,8)-K4543))))))</f>
        <v>0</v>
      </c>
      <c r="K4543" s="185" t="str">
        <f>IF(D4543="","",IF('CLAIM FORM'!$M$7="",0,IF(L4543=LIST!$A$78,0,IF('CLAIM FORM'!$M$7="R&amp;D",0,IF(E4543="",LIST!$A$75,IF(F4543=LIST!$F$30,0,IFERROR(((VLOOKUP(E4543,'TRAINING CODE'!B:D,3,FALSE)*MIN(D4543,8))),LIST!$A$76)))))))</f>
        <v/>
      </c>
      <c r="L4543" s="183" t="str">
        <f>IF(B4543="","",IF('CLAIM FORM'!$M$7="",LIST!$A$77,IFERROR(VLOOKUP(B4543,'PHR (Project Hourly Rate)'!B:G,6,FALSE),LIST!$A$78)))</f>
        <v/>
      </c>
    </row>
    <row r="4544" spans="1:12" ht="36" customHeight="1">
      <c r="A4544" s="184">
        <v>4542</v>
      </c>
      <c r="B4544" s="46"/>
      <c r="C4544" s="47"/>
      <c r="D4544" s="48"/>
      <c r="E4544" s="49"/>
      <c r="F4544" s="49"/>
      <c r="G4544" s="41" t="str">
        <f>IF(C4544="","",VLOOKUP(WEEKDAY(C4544),LIST!$A$15:$B$21,2,FALSE))</f>
        <v/>
      </c>
      <c r="H4544" s="42" t="str">
        <f>IF(B4544="","",IF(L4544=LIST!$A$80,LIST!$A$78,IF(L4544=LIST!$A$81,LIST!$A$78,IF(L4544=LIST!$A$82,LIST!$A$78,IF(IFERROR(VLOOKUP(B4544,'PHR (Project Hourly Rate)'!B:G,6,FALSE),LIST!$A$78)=0,LIST!$A$79,L4544)))))</f>
        <v/>
      </c>
      <c r="I4544" s="42" t="str">
        <f>IF(B4544="","",IF(L4544=LIST!$A$75,"",IF(K4544=LIST!$A$76,LIST!$A$76,IF(L4544=LIST!$A$77,"",IF(L4544=LIST!$A$78,"",IF(L4544=LIST!$A$80,"",IF(L4544=LIST!$A$72,"",IF(L4544=LIST!$A$73,"",IF(L4544=LIST!$A$81,"",IF(L4544=LIST!$A$82,"",IF(L4544=LIST!$A$79,"",IF(K4544=LIST!$A$75,LIST!$A$75,ROUND(J4544*L4544,2)))))))))))))</f>
        <v/>
      </c>
      <c r="J4544" s="43">
        <f>IF(D4544="",0,IF(K4544=LIST!$A$75,0,IF(K4544=LIST!$A$76,0,IF(K4544=LIST!$A$77,0,IF(K4544=LIST!$A$78,0,(MIN(D4544,8)-K4544))))))</f>
        <v>0</v>
      </c>
      <c r="K4544" s="185" t="str">
        <f>IF(D4544="","",IF('CLAIM FORM'!$M$7="",0,IF(L4544=LIST!$A$78,0,IF('CLAIM FORM'!$M$7="R&amp;D",0,IF(E4544="",LIST!$A$75,IF(F4544=LIST!$F$30,0,IFERROR(((VLOOKUP(E4544,'TRAINING CODE'!B:D,3,FALSE)*MIN(D4544,8))),LIST!$A$76)))))))</f>
        <v/>
      </c>
      <c r="L4544" s="183" t="str">
        <f>IF(B4544="","",IF('CLAIM FORM'!$M$7="",LIST!$A$77,IFERROR(VLOOKUP(B4544,'PHR (Project Hourly Rate)'!B:G,6,FALSE),LIST!$A$78)))</f>
        <v/>
      </c>
    </row>
    <row r="4545" spans="1:12" ht="36" customHeight="1">
      <c r="A4545" s="184">
        <v>4543</v>
      </c>
      <c r="B4545" s="46"/>
      <c r="C4545" s="47"/>
      <c r="D4545" s="48"/>
      <c r="E4545" s="49"/>
      <c r="F4545" s="49"/>
      <c r="G4545" s="41" t="str">
        <f>IF(C4545="","",VLOOKUP(WEEKDAY(C4545),LIST!$A$15:$B$21,2,FALSE))</f>
        <v/>
      </c>
      <c r="H4545" s="42" t="str">
        <f>IF(B4545="","",IF(L4545=LIST!$A$80,LIST!$A$78,IF(L4545=LIST!$A$81,LIST!$A$78,IF(L4545=LIST!$A$82,LIST!$A$78,IF(IFERROR(VLOOKUP(B4545,'PHR (Project Hourly Rate)'!B:G,6,FALSE),LIST!$A$78)=0,LIST!$A$79,L4545)))))</f>
        <v/>
      </c>
      <c r="I4545" s="42" t="str">
        <f>IF(B4545="","",IF(L4545=LIST!$A$75,"",IF(K4545=LIST!$A$76,LIST!$A$76,IF(L4545=LIST!$A$77,"",IF(L4545=LIST!$A$78,"",IF(L4545=LIST!$A$80,"",IF(L4545=LIST!$A$72,"",IF(L4545=LIST!$A$73,"",IF(L4545=LIST!$A$81,"",IF(L4545=LIST!$A$82,"",IF(L4545=LIST!$A$79,"",IF(K4545=LIST!$A$75,LIST!$A$75,ROUND(J4545*L4545,2)))))))))))))</f>
        <v/>
      </c>
      <c r="J4545" s="43">
        <f>IF(D4545="",0,IF(K4545=LIST!$A$75,0,IF(K4545=LIST!$A$76,0,IF(K4545=LIST!$A$77,0,IF(K4545=LIST!$A$78,0,(MIN(D4545,8)-K4545))))))</f>
        <v>0</v>
      </c>
      <c r="K4545" s="185" t="str">
        <f>IF(D4545="","",IF('CLAIM FORM'!$M$7="",0,IF(L4545=LIST!$A$78,0,IF('CLAIM FORM'!$M$7="R&amp;D",0,IF(E4545="",LIST!$A$75,IF(F4545=LIST!$F$30,0,IFERROR(((VLOOKUP(E4545,'TRAINING CODE'!B:D,3,FALSE)*MIN(D4545,8))),LIST!$A$76)))))))</f>
        <v/>
      </c>
      <c r="L4545" s="183" t="str">
        <f>IF(B4545="","",IF('CLAIM FORM'!$M$7="",LIST!$A$77,IFERROR(VLOOKUP(B4545,'PHR (Project Hourly Rate)'!B:G,6,FALSE),LIST!$A$78)))</f>
        <v/>
      </c>
    </row>
    <row r="4546" spans="1:12" ht="36" customHeight="1">
      <c r="A4546" s="184">
        <v>4544</v>
      </c>
      <c r="B4546" s="46"/>
      <c r="C4546" s="47"/>
      <c r="D4546" s="48"/>
      <c r="E4546" s="49"/>
      <c r="F4546" s="49"/>
      <c r="G4546" s="41" t="str">
        <f>IF(C4546="","",VLOOKUP(WEEKDAY(C4546),LIST!$A$15:$B$21,2,FALSE))</f>
        <v/>
      </c>
      <c r="H4546" s="42" t="str">
        <f>IF(B4546="","",IF(L4546=LIST!$A$80,LIST!$A$78,IF(L4546=LIST!$A$81,LIST!$A$78,IF(L4546=LIST!$A$82,LIST!$A$78,IF(IFERROR(VLOOKUP(B4546,'PHR (Project Hourly Rate)'!B:G,6,FALSE),LIST!$A$78)=0,LIST!$A$79,L4546)))))</f>
        <v/>
      </c>
      <c r="I4546" s="42" t="str">
        <f>IF(B4546="","",IF(L4546=LIST!$A$75,"",IF(K4546=LIST!$A$76,LIST!$A$76,IF(L4546=LIST!$A$77,"",IF(L4546=LIST!$A$78,"",IF(L4546=LIST!$A$80,"",IF(L4546=LIST!$A$72,"",IF(L4546=LIST!$A$73,"",IF(L4546=LIST!$A$81,"",IF(L4546=LIST!$A$82,"",IF(L4546=LIST!$A$79,"",IF(K4546=LIST!$A$75,LIST!$A$75,ROUND(J4546*L4546,2)))))))))))))</f>
        <v/>
      </c>
      <c r="J4546" s="43">
        <f>IF(D4546="",0,IF(K4546=LIST!$A$75,0,IF(K4546=LIST!$A$76,0,IF(K4546=LIST!$A$77,0,IF(K4546=LIST!$A$78,0,(MIN(D4546,8)-K4546))))))</f>
        <v>0</v>
      </c>
      <c r="K4546" s="185" t="str">
        <f>IF(D4546="","",IF('CLAIM FORM'!$M$7="",0,IF(L4546=LIST!$A$78,0,IF('CLAIM FORM'!$M$7="R&amp;D",0,IF(E4546="",LIST!$A$75,IF(F4546=LIST!$F$30,0,IFERROR(((VLOOKUP(E4546,'TRAINING CODE'!B:D,3,FALSE)*MIN(D4546,8))),LIST!$A$76)))))))</f>
        <v/>
      </c>
      <c r="L4546" s="183" t="str">
        <f>IF(B4546="","",IF('CLAIM FORM'!$M$7="",LIST!$A$77,IFERROR(VLOOKUP(B4546,'PHR (Project Hourly Rate)'!B:G,6,FALSE),LIST!$A$78)))</f>
        <v/>
      </c>
    </row>
    <row r="4547" spans="1:12" ht="36" customHeight="1">
      <c r="A4547" s="184">
        <v>4545</v>
      </c>
      <c r="B4547" s="46"/>
      <c r="C4547" s="47"/>
      <c r="D4547" s="48"/>
      <c r="E4547" s="49"/>
      <c r="F4547" s="49"/>
      <c r="G4547" s="41" t="str">
        <f>IF(C4547="","",VLOOKUP(WEEKDAY(C4547),LIST!$A$15:$B$21,2,FALSE))</f>
        <v/>
      </c>
      <c r="H4547" s="42" t="str">
        <f>IF(B4547="","",IF(L4547=LIST!$A$80,LIST!$A$78,IF(L4547=LIST!$A$81,LIST!$A$78,IF(L4547=LIST!$A$82,LIST!$A$78,IF(IFERROR(VLOOKUP(B4547,'PHR (Project Hourly Rate)'!B:G,6,FALSE),LIST!$A$78)=0,LIST!$A$79,L4547)))))</f>
        <v/>
      </c>
      <c r="I4547" s="42" t="str">
        <f>IF(B4547="","",IF(L4547=LIST!$A$75,"",IF(K4547=LIST!$A$76,LIST!$A$76,IF(L4547=LIST!$A$77,"",IF(L4547=LIST!$A$78,"",IF(L4547=LIST!$A$80,"",IF(L4547=LIST!$A$72,"",IF(L4547=LIST!$A$73,"",IF(L4547=LIST!$A$81,"",IF(L4547=LIST!$A$82,"",IF(L4547=LIST!$A$79,"",IF(K4547=LIST!$A$75,LIST!$A$75,ROUND(J4547*L4547,2)))))))))))))</f>
        <v/>
      </c>
      <c r="J4547" s="43">
        <f>IF(D4547="",0,IF(K4547=LIST!$A$75,0,IF(K4547=LIST!$A$76,0,IF(K4547=LIST!$A$77,0,IF(K4547=LIST!$A$78,0,(MIN(D4547,8)-K4547))))))</f>
        <v>0</v>
      </c>
      <c r="K4547" s="185" t="str">
        <f>IF(D4547="","",IF('CLAIM FORM'!$M$7="",0,IF(L4547=LIST!$A$78,0,IF('CLAIM FORM'!$M$7="R&amp;D",0,IF(E4547="",LIST!$A$75,IF(F4547=LIST!$F$30,0,IFERROR(((VLOOKUP(E4547,'TRAINING CODE'!B:D,3,FALSE)*MIN(D4547,8))),LIST!$A$76)))))))</f>
        <v/>
      </c>
      <c r="L4547" s="183" t="str">
        <f>IF(B4547="","",IF('CLAIM FORM'!$M$7="",LIST!$A$77,IFERROR(VLOOKUP(B4547,'PHR (Project Hourly Rate)'!B:G,6,FALSE),LIST!$A$78)))</f>
        <v/>
      </c>
    </row>
    <row r="4548" spans="1:12" ht="36" customHeight="1">
      <c r="A4548" s="184">
        <v>4546</v>
      </c>
      <c r="B4548" s="46"/>
      <c r="C4548" s="47"/>
      <c r="D4548" s="48"/>
      <c r="E4548" s="49"/>
      <c r="F4548" s="49"/>
      <c r="G4548" s="41" t="str">
        <f>IF(C4548="","",VLOOKUP(WEEKDAY(C4548),LIST!$A$15:$B$21,2,FALSE))</f>
        <v/>
      </c>
      <c r="H4548" s="42" t="str">
        <f>IF(B4548="","",IF(L4548=LIST!$A$80,LIST!$A$78,IF(L4548=LIST!$A$81,LIST!$A$78,IF(L4548=LIST!$A$82,LIST!$A$78,IF(IFERROR(VLOOKUP(B4548,'PHR (Project Hourly Rate)'!B:G,6,FALSE),LIST!$A$78)=0,LIST!$A$79,L4548)))))</f>
        <v/>
      </c>
      <c r="I4548" s="42" t="str">
        <f>IF(B4548="","",IF(L4548=LIST!$A$75,"",IF(K4548=LIST!$A$76,LIST!$A$76,IF(L4548=LIST!$A$77,"",IF(L4548=LIST!$A$78,"",IF(L4548=LIST!$A$80,"",IF(L4548=LIST!$A$72,"",IF(L4548=LIST!$A$73,"",IF(L4548=LIST!$A$81,"",IF(L4548=LIST!$A$82,"",IF(L4548=LIST!$A$79,"",IF(K4548=LIST!$A$75,LIST!$A$75,ROUND(J4548*L4548,2)))))))))))))</f>
        <v/>
      </c>
      <c r="J4548" s="43">
        <f>IF(D4548="",0,IF(K4548=LIST!$A$75,0,IF(K4548=LIST!$A$76,0,IF(K4548=LIST!$A$77,0,IF(K4548=LIST!$A$78,0,(MIN(D4548,8)-K4548))))))</f>
        <v>0</v>
      </c>
      <c r="K4548" s="185" t="str">
        <f>IF(D4548="","",IF('CLAIM FORM'!$M$7="",0,IF(L4548=LIST!$A$78,0,IF('CLAIM FORM'!$M$7="R&amp;D",0,IF(E4548="",LIST!$A$75,IF(F4548=LIST!$F$30,0,IFERROR(((VLOOKUP(E4548,'TRAINING CODE'!B:D,3,FALSE)*MIN(D4548,8))),LIST!$A$76)))))))</f>
        <v/>
      </c>
      <c r="L4548" s="183" t="str">
        <f>IF(B4548="","",IF('CLAIM FORM'!$M$7="",LIST!$A$77,IFERROR(VLOOKUP(B4548,'PHR (Project Hourly Rate)'!B:G,6,FALSE),LIST!$A$78)))</f>
        <v/>
      </c>
    </row>
    <row r="4549" spans="1:12" ht="36" customHeight="1">
      <c r="A4549" s="184">
        <v>4547</v>
      </c>
      <c r="B4549" s="46"/>
      <c r="C4549" s="47"/>
      <c r="D4549" s="48"/>
      <c r="E4549" s="49"/>
      <c r="F4549" s="49"/>
      <c r="G4549" s="41" t="str">
        <f>IF(C4549="","",VLOOKUP(WEEKDAY(C4549),LIST!$A$15:$B$21,2,FALSE))</f>
        <v/>
      </c>
      <c r="H4549" s="42" t="str">
        <f>IF(B4549="","",IF(L4549=LIST!$A$80,LIST!$A$78,IF(L4549=LIST!$A$81,LIST!$A$78,IF(L4549=LIST!$A$82,LIST!$A$78,IF(IFERROR(VLOOKUP(B4549,'PHR (Project Hourly Rate)'!B:G,6,FALSE),LIST!$A$78)=0,LIST!$A$79,L4549)))))</f>
        <v/>
      </c>
      <c r="I4549" s="42" t="str">
        <f>IF(B4549="","",IF(L4549=LIST!$A$75,"",IF(K4549=LIST!$A$76,LIST!$A$76,IF(L4549=LIST!$A$77,"",IF(L4549=LIST!$A$78,"",IF(L4549=LIST!$A$80,"",IF(L4549=LIST!$A$72,"",IF(L4549=LIST!$A$73,"",IF(L4549=LIST!$A$81,"",IF(L4549=LIST!$A$82,"",IF(L4549=LIST!$A$79,"",IF(K4549=LIST!$A$75,LIST!$A$75,ROUND(J4549*L4549,2)))))))))))))</f>
        <v/>
      </c>
      <c r="J4549" s="43">
        <f>IF(D4549="",0,IF(K4549=LIST!$A$75,0,IF(K4549=LIST!$A$76,0,IF(K4549=LIST!$A$77,0,IF(K4549=LIST!$A$78,0,(MIN(D4549,8)-K4549))))))</f>
        <v>0</v>
      </c>
      <c r="K4549" s="185" t="str">
        <f>IF(D4549="","",IF('CLAIM FORM'!$M$7="",0,IF(L4549=LIST!$A$78,0,IF('CLAIM FORM'!$M$7="R&amp;D",0,IF(E4549="",LIST!$A$75,IF(F4549=LIST!$F$30,0,IFERROR(((VLOOKUP(E4549,'TRAINING CODE'!B:D,3,FALSE)*MIN(D4549,8))),LIST!$A$76)))))))</f>
        <v/>
      </c>
      <c r="L4549" s="183" t="str">
        <f>IF(B4549="","",IF('CLAIM FORM'!$M$7="",LIST!$A$77,IFERROR(VLOOKUP(B4549,'PHR (Project Hourly Rate)'!B:G,6,FALSE),LIST!$A$78)))</f>
        <v/>
      </c>
    </row>
    <row r="4550" spans="1:12" ht="36" customHeight="1">
      <c r="A4550" s="184">
        <v>4548</v>
      </c>
      <c r="B4550" s="46"/>
      <c r="C4550" s="47"/>
      <c r="D4550" s="48"/>
      <c r="E4550" s="49"/>
      <c r="F4550" s="49"/>
      <c r="G4550" s="41" t="str">
        <f>IF(C4550="","",VLOOKUP(WEEKDAY(C4550),LIST!$A$15:$B$21,2,FALSE))</f>
        <v/>
      </c>
      <c r="H4550" s="42" t="str">
        <f>IF(B4550="","",IF(L4550=LIST!$A$80,LIST!$A$78,IF(L4550=LIST!$A$81,LIST!$A$78,IF(L4550=LIST!$A$82,LIST!$A$78,IF(IFERROR(VLOOKUP(B4550,'PHR (Project Hourly Rate)'!B:G,6,FALSE),LIST!$A$78)=0,LIST!$A$79,L4550)))))</f>
        <v/>
      </c>
      <c r="I4550" s="42" t="str">
        <f>IF(B4550="","",IF(L4550=LIST!$A$75,"",IF(K4550=LIST!$A$76,LIST!$A$76,IF(L4550=LIST!$A$77,"",IF(L4550=LIST!$A$78,"",IF(L4550=LIST!$A$80,"",IF(L4550=LIST!$A$72,"",IF(L4550=LIST!$A$73,"",IF(L4550=LIST!$A$81,"",IF(L4550=LIST!$A$82,"",IF(L4550=LIST!$A$79,"",IF(K4550=LIST!$A$75,LIST!$A$75,ROUND(J4550*L4550,2)))))))))))))</f>
        <v/>
      </c>
      <c r="J4550" s="43">
        <f>IF(D4550="",0,IF(K4550=LIST!$A$75,0,IF(K4550=LIST!$A$76,0,IF(K4550=LIST!$A$77,0,IF(K4550=LIST!$A$78,0,(MIN(D4550,8)-K4550))))))</f>
        <v>0</v>
      </c>
      <c r="K4550" s="185" t="str">
        <f>IF(D4550="","",IF('CLAIM FORM'!$M$7="",0,IF(L4550=LIST!$A$78,0,IF('CLAIM FORM'!$M$7="R&amp;D",0,IF(E4550="",LIST!$A$75,IF(F4550=LIST!$F$30,0,IFERROR(((VLOOKUP(E4550,'TRAINING CODE'!B:D,3,FALSE)*MIN(D4550,8))),LIST!$A$76)))))))</f>
        <v/>
      </c>
      <c r="L4550" s="183" t="str">
        <f>IF(B4550="","",IF('CLAIM FORM'!$M$7="",LIST!$A$77,IFERROR(VLOOKUP(B4550,'PHR (Project Hourly Rate)'!B:G,6,FALSE),LIST!$A$78)))</f>
        <v/>
      </c>
    </row>
    <row r="4551" spans="1:12" ht="36" customHeight="1">
      <c r="A4551" s="184">
        <v>4549</v>
      </c>
      <c r="B4551" s="46"/>
      <c r="C4551" s="47"/>
      <c r="D4551" s="48"/>
      <c r="E4551" s="49"/>
      <c r="F4551" s="49"/>
      <c r="G4551" s="41" t="str">
        <f>IF(C4551="","",VLOOKUP(WEEKDAY(C4551),LIST!$A$15:$B$21,2,FALSE))</f>
        <v/>
      </c>
      <c r="H4551" s="42" t="str">
        <f>IF(B4551="","",IF(L4551=LIST!$A$80,LIST!$A$78,IF(L4551=LIST!$A$81,LIST!$A$78,IF(L4551=LIST!$A$82,LIST!$A$78,IF(IFERROR(VLOOKUP(B4551,'PHR (Project Hourly Rate)'!B:G,6,FALSE),LIST!$A$78)=0,LIST!$A$79,L4551)))))</f>
        <v/>
      </c>
      <c r="I4551" s="42" t="str">
        <f>IF(B4551="","",IF(L4551=LIST!$A$75,"",IF(K4551=LIST!$A$76,LIST!$A$76,IF(L4551=LIST!$A$77,"",IF(L4551=LIST!$A$78,"",IF(L4551=LIST!$A$80,"",IF(L4551=LIST!$A$72,"",IF(L4551=LIST!$A$73,"",IF(L4551=LIST!$A$81,"",IF(L4551=LIST!$A$82,"",IF(L4551=LIST!$A$79,"",IF(K4551=LIST!$A$75,LIST!$A$75,ROUND(J4551*L4551,2)))))))))))))</f>
        <v/>
      </c>
      <c r="J4551" s="43">
        <f>IF(D4551="",0,IF(K4551=LIST!$A$75,0,IF(K4551=LIST!$A$76,0,IF(K4551=LIST!$A$77,0,IF(K4551=LIST!$A$78,0,(MIN(D4551,8)-K4551))))))</f>
        <v>0</v>
      </c>
      <c r="K4551" s="185" t="str">
        <f>IF(D4551="","",IF('CLAIM FORM'!$M$7="",0,IF(L4551=LIST!$A$78,0,IF('CLAIM FORM'!$M$7="R&amp;D",0,IF(E4551="",LIST!$A$75,IF(F4551=LIST!$F$30,0,IFERROR(((VLOOKUP(E4551,'TRAINING CODE'!B:D,3,FALSE)*MIN(D4551,8))),LIST!$A$76)))))))</f>
        <v/>
      </c>
      <c r="L4551" s="183" t="str">
        <f>IF(B4551="","",IF('CLAIM FORM'!$M$7="",LIST!$A$77,IFERROR(VLOOKUP(B4551,'PHR (Project Hourly Rate)'!B:G,6,FALSE),LIST!$A$78)))</f>
        <v/>
      </c>
    </row>
    <row r="4552" spans="1:12" ht="36" customHeight="1">
      <c r="A4552" s="184">
        <v>4550</v>
      </c>
      <c r="B4552" s="46"/>
      <c r="C4552" s="47"/>
      <c r="D4552" s="48"/>
      <c r="E4552" s="49"/>
      <c r="F4552" s="49"/>
      <c r="G4552" s="41" t="str">
        <f>IF(C4552="","",VLOOKUP(WEEKDAY(C4552),LIST!$A$15:$B$21,2,FALSE))</f>
        <v/>
      </c>
      <c r="H4552" s="42" t="str">
        <f>IF(B4552="","",IF(L4552=LIST!$A$80,LIST!$A$78,IF(L4552=LIST!$A$81,LIST!$A$78,IF(L4552=LIST!$A$82,LIST!$A$78,IF(IFERROR(VLOOKUP(B4552,'PHR (Project Hourly Rate)'!B:G,6,FALSE),LIST!$A$78)=0,LIST!$A$79,L4552)))))</f>
        <v/>
      </c>
      <c r="I4552" s="42" t="str">
        <f>IF(B4552="","",IF(L4552=LIST!$A$75,"",IF(K4552=LIST!$A$76,LIST!$A$76,IF(L4552=LIST!$A$77,"",IF(L4552=LIST!$A$78,"",IF(L4552=LIST!$A$80,"",IF(L4552=LIST!$A$72,"",IF(L4552=LIST!$A$73,"",IF(L4552=LIST!$A$81,"",IF(L4552=LIST!$A$82,"",IF(L4552=LIST!$A$79,"",IF(K4552=LIST!$A$75,LIST!$A$75,ROUND(J4552*L4552,2)))))))))))))</f>
        <v/>
      </c>
      <c r="J4552" s="43">
        <f>IF(D4552="",0,IF(K4552=LIST!$A$75,0,IF(K4552=LIST!$A$76,0,IF(K4552=LIST!$A$77,0,IF(K4552=LIST!$A$78,0,(MIN(D4552,8)-K4552))))))</f>
        <v>0</v>
      </c>
      <c r="K4552" s="185" t="str">
        <f>IF(D4552="","",IF('CLAIM FORM'!$M$7="",0,IF(L4552=LIST!$A$78,0,IF('CLAIM FORM'!$M$7="R&amp;D",0,IF(E4552="",LIST!$A$75,IF(F4552=LIST!$F$30,0,IFERROR(((VLOOKUP(E4552,'TRAINING CODE'!B:D,3,FALSE)*MIN(D4552,8))),LIST!$A$76)))))))</f>
        <v/>
      </c>
      <c r="L4552" s="183" t="str">
        <f>IF(B4552="","",IF('CLAIM FORM'!$M$7="",LIST!$A$77,IFERROR(VLOOKUP(B4552,'PHR (Project Hourly Rate)'!B:G,6,FALSE),LIST!$A$78)))</f>
        <v/>
      </c>
    </row>
    <row r="4553" spans="1:12" ht="36" customHeight="1">
      <c r="A4553" s="184">
        <v>4551</v>
      </c>
      <c r="B4553" s="46"/>
      <c r="C4553" s="47"/>
      <c r="D4553" s="48"/>
      <c r="E4553" s="49"/>
      <c r="F4553" s="49"/>
      <c r="G4553" s="41" t="str">
        <f>IF(C4553="","",VLOOKUP(WEEKDAY(C4553),LIST!$A$15:$B$21,2,FALSE))</f>
        <v/>
      </c>
      <c r="H4553" s="42" t="str">
        <f>IF(B4553="","",IF(L4553=LIST!$A$80,LIST!$A$78,IF(L4553=LIST!$A$81,LIST!$A$78,IF(L4553=LIST!$A$82,LIST!$A$78,IF(IFERROR(VLOOKUP(B4553,'PHR (Project Hourly Rate)'!B:G,6,FALSE),LIST!$A$78)=0,LIST!$A$79,L4553)))))</f>
        <v/>
      </c>
      <c r="I4553" s="42" t="str">
        <f>IF(B4553="","",IF(L4553=LIST!$A$75,"",IF(K4553=LIST!$A$76,LIST!$A$76,IF(L4553=LIST!$A$77,"",IF(L4553=LIST!$A$78,"",IF(L4553=LIST!$A$80,"",IF(L4553=LIST!$A$72,"",IF(L4553=LIST!$A$73,"",IF(L4553=LIST!$A$81,"",IF(L4553=LIST!$A$82,"",IF(L4553=LIST!$A$79,"",IF(K4553=LIST!$A$75,LIST!$A$75,ROUND(J4553*L4553,2)))))))))))))</f>
        <v/>
      </c>
      <c r="J4553" s="43">
        <f>IF(D4553="",0,IF(K4553=LIST!$A$75,0,IF(K4553=LIST!$A$76,0,IF(K4553=LIST!$A$77,0,IF(K4553=LIST!$A$78,0,(MIN(D4553,8)-K4553))))))</f>
        <v>0</v>
      </c>
      <c r="K4553" s="185" t="str">
        <f>IF(D4553="","",IF('CLAIM FORM'!$M$7="",0,IF(L4553=LIST!$A$78,0,IF('CLAIM FORM'!$M$7="R&amp;D",0,IF(E4553="",LIST!$A$75,IF(F4553=LIST!$F$30,0,IFERROR(((VLOOKUP(E4553,'TRAINING CODE'!B:D,3,FALSE)*MIN(D4553,8))),LIST!$A$76)))))))</f>
        <v/>
      </c>
      <c r="L4553" s="183" t="str">
        <f>IF(B4553="","",IF('CLAIM FORM'!$M$7="",LIST!$A$77,IFERROR(VLOOKUP(B4553,'PHR (Project Hourly Rate)'!B:G,6,FALSE),LIST!$A$78)))</f>
        <v/>
      </c>
    </row>
    <row r="4554" spans="1:12" ht="36" customHeight="1">
      <c r="A4554" s="184">
        <v>4552</v>
      </c>
      <c r="B4554" s="46"/>
      <c r="C4554" s="47"/>
      <c r="D4554" s="48"/>
      <c r="E4554" s="49"/>
      <c r="F4554" s="49"/>
      <c r="G4554" s="41" t="str">
        <f>IF(C4554="","",VLOOKUP(WEEKDAY(C4554),LIST!$A$15:$B$21,2,FALSE))</f>
        <v/>
      </c>
      <c r="H4554" s="42" t="str">
        <f>IF(B4554="","",IF(L4554=LIST!$A$80,LIST!$A$78,IF(L4554=LIST!$A$81,LIST!$A$78,IF(L4554=LIST!$A$82,LIST!$A$78,IF(IFERROR(VLOOKUP(B4554,'PHR (Project Hourly Rate)'!B:G,6,FALSE),LIST!$A$78)=0,LIST!$A$79,L4554)))))</f>
        <v/>
      </c>
      <c r="I4554" s="42" t="str">
        <f>IF(B4554="","",IF(L4554=LIST!$A$75,"",IF(K4554=LIST!$A$76,LIST!$A$76,IF(L4554=LIST!$A$77,"",IF(L4554=LIST!$A$78,"",IF(L4554=LIST!$A$80,"",IF(L4554=LIST!$A$72,"",IF(L4554=LIST!$A$73,"",IF(L4554=LIST!$A$81,"",IF(L4554=LIST!$A$82,"",IF(L4554=LIST!$A$79,"",IF(K4554=LIST!$A$75,LIST!$A$75,ROUND(J4554*L4554,2)))))))))))))</f>
        <v/>
      </c>
      <c r="J4554" s="43">
        <f>IF(D4554="",0,IF(K4554=LIST!$A$75,0,IF(K4554=LIST!$A$76,0,IF(K4554=LIST!$A$77,0,IF(K4554=LIST!$A$78,0,(MIN(D4554,8)-K4554))))))</f>
        <v>0</v>
      </c>
      <c r="K4554" s="185" t="str">
        <f>IF(D4554="","",IF('CLAIM FORM'!$M$7="",0,IF(L4554=LIST!$A$78,0,IF('CLAIM FORM'!$M$7="R&amp;D",0,IF(E4554="",LIST!$A$75,IF(F4554=LIST!$F$30,0,IFERROR(((VLOOKUP(E4554,'TRAINING CODE'!B:D,3,FALSE)*MIN(D4554,8))),LIST!$A$76)))))))</f>
        <v/>
      </c>
      <c r="L4554" s="183" t="str">
        <f>IF(B4554="","",IF('CLAIM FORM'!$M$7="",LIST!$A$77,IFERROR(VLOOKUP(B4554,'PHR (Project Hourly Rate)'!B:G,6,FALSE),LIST!$A$78)))</f>
        <v/>
      </c>
    </row>
    <row r="4555" spans="1:12" ht="36" customHeight="1">
      <c r="A4555" s="184">
        <v>4553</v>
      </c>
      <c r="B4555" s="46"/>
      <c r="C4555" s="47"/>
      <c r="D4555" s="48"/>
      <c r="E4555" s="49"/>
      <c r="F4555" s="49"/>
      <c r="G4555" s="41" t="str">
        <f>IF(C4555="","",VLOOKUP(WEEKDAY(C4555),LIST!$A$15:$B$21,2,FALSE))</f>
        <v/>
      </c>
      <c r="H4555" s="42" t="str">
        <f>IF(B4555="","",IF(L4555=LIST!$A$80,LIST!$A$78,IF(L4555=LIST!$A$81,LIST!$A$78,IF(L4555=LIST!$A$82,LIST!$A$78,IF(IFERROR(VLOOKUP(B4555,'PHR (Project Hourly Rate)'!B:G,6,FALSE),LIST!$A$78)=0,LIST!$A$79,L4555)))))</f>
        <v/>
      </c>
      <c r="I4555" s="42" t="str">
        <f>IF(B4555="","",IF(L4555=LIST!$A$75,"",IF(K4555=LIST!$A$76,LIST!$A$76,IF(L4555=LIST!$A$77,"",IF(L4555=LIST!$A$78,"",IF(L4555=LIST!$A$80,"",IF(L4555=LIST!$A$72,"",IF(L4555=LIST!$A$73,"",IF(L4555=LIST!$A$81,"",IF(L4555=LIST!$A$82,"",IF(L4555=LIST!$A$79,"",IF(K4555=LIST!$A$75,LIST!$A$75,ROUND(J4555*L4555,2)))))))))))))</f>
        <v/>
      </c>
      <c r="J4555" s="43">
        <f>IF(D4555="",0,IF(K4555=LIST!$A$75,0,IF(K4555=LIST!$A$76,0,IF(K4555=LIST!$A$77,0,IF(K4555=LIST!$A$78,0,(MIN(D4555,8)-K4555))))))</f>
        <v>0</v>
      </c>
      <c r="K4555" s="185" t="str">
        <f>IF(D4555="","",IF('CLAIM FORM'!$M$7="",0,IF(L4555=LIST!$A$78,0,IF('CLAIM FORM'!$M$7="R&amp;D",0,IF(E4555="",LIST!$A$75,IF(F4555=LIST!$F$30,0,IFERROR(((VLOOKUP(E4555,'TRAINING CODE'!B:D,3,FALSE)*MIN(D4555,8))),LIST!$A$76)))))))</f>
        <v/>
      </c>
      <c r="L4555" s="183" t="str">
        <f>IF(B4555="","",IF('CLAIM FORM'!$M$7="",LIST!$A$77,IFERROR(VLOOKUP(B4555,'PHR (Project Hourly Rate)'!B:G,6,FALSE),LIST!$A$78)))</f>
        <v/>
      </c>
    </row>
    <row r="4556" spans="1:12" ht="36" customHeight="1">
      <c r="A4556" s="184">
        <v>4554</v>
      </c>
      <c r="B4556" s="46"/>
      <c r="C4556" s="47"/>
      <c r="D4556" s="48"/>
      <c r="E4556" s="49"/>
      <c r="F4556" s="49"/>
      <c r="G4556" s="41" t="str">
        <f>IF(C4556="","",VLOOKUP(WEEKDAY(C4556),LIST!$A$15:$B$21,2,FALSE))</f>
        <v/>
      </c>
      <c r="H4556" s="42" t="str">
        <f>IF(B4556="","",IF(L4556=LIST!$A$80,LIST!$A$78,IF(L4556=LIST!$A$81,LIST!$A$78,IF(L4556=LIST!$A$82,LIST!$A$78,IF(IFERROR(VLOOKUP(B4556,'PHR (Project Hourly Rate)'!B:G,6,FALSE),LIST!$A$78)=0,LIST!$A$79,L4556)))))</f>
        <v/>
      </c>
      <c r="I4556" s="42" t="str">
        <f>IF(B4556="","",IF(L4556=LIST!$A$75,"",IF(K4556=LIST!$A$76,LIST!$A$76,IF(L4556=LIST!$A$77,"",IF(L4556=LIST!$A$78,"",IF(L4556=LIST!$A$80,"",IF(L4556=LIST!$A$72,"",IF(L4556=LIST!$A$73,"",IF(L4556=LIST!$A$81,"",IF(L4556=LIST!$A$82,"",IF(L4556=LIST!$A$79,"",IF(K4556=LIST!$A$75,LIST!$A$75,ROUND(J4556*L4556,2)))))))))))))</f>
        <v/>
      </c>
      <c r="J4556" s="43">
        <f>IF(D4556="",0,IF(K4556=LIST!$A$75,0,IF(K4556=LIST!$A$76,0,IF(K4556=LIST!$A$77,0,IF(K4556=LIST!$A$78,0,(MIN(D4556,8)-K4556))))))</f>
        <v>0</v>
      </c>
      <c r="K4556" s="185" t="str">
        <f>IF(D4556="","",IF('CLAIM FORM'!$M$7="",0,IF(L4556=LIST!$A$78,0,IF('CLAIM FORM'!$M$7="R&amp;D",0,IF(E4556="",LIST!$A$75,IF(F4556=LIST!$F$30,0,IFERROR(((VLOOKUP(E4556,'TRAINING CODE'!B:D,3,FALSE)*MIN(D4556,8))),LIST!$A$76)))))))</f>
        <v/>
      </c>
      <c r="L4556" s="183" t="str">
        <f>IF(B4556="","",IF('CLAIM FORM'!$M$7="",LIST!$A$77,IFERROR(VLOOKUP(B4556,'PHR (Project Hourly Rate)'!B:G,6,FALSE),LIST!$A$78)))</f>
        <v/>
      </c>
    </row>
    <row r="4557" spans="1:12" ht="36" customHeight="1">
      <c r="A4557" s="184">
        <v>4555</v>
      </c>
      <c r="B4557" s="46"/>
      <c r="C4557" s="47"/>
      <c r="D4557" s="48"/>
      <c r="E4557" s="49"/>
      <c r="F4557" s="49"/>
      <c r="G4557" s="41" t="str">
        <f>IF(C4557="","",VLOOKUP(WEEKDAY(C4557),LIST!$A$15:$B$21,2,FALSE))</f>
        <v/>
      </c>
      <c r="H4557" s="42" t="str">
        <f>IF(B4557="","",IF(L4557=LIST!$A$80,LIST!$A$78,IF(L4557=LIST!$A$81,LIST!$A$78,IF(L4557=LIST!$A$82,LIST!$A$78,IF(IFERROR(VLOOKUP(B4557,'PHR (Project Hourly Rate)'!B:G,6,FALSE),LIST!$A$78)=0,LIST!$A$79,L4557)))))</f>
        <v/>
      </c>
      <c r="I4557" s="42" t="str">
        <f>IF(B4557="","",IF(L4557=LIST!$A$75,"",IF(K4557=LIST!$A$76,LIST!$A$76,IF(L4557=LIST!$A$77,"",IF(L4557=LIST!$A$78,"",IF(L4557=LIST!$A$80,"",IF(L4557=LIST!$A$72,"",IF(L4557=LIST!$A$73,"",IF(L4557=LIST!$A$81,"",IF(L4557=LIST!$A$82,"",IF(L4557=LIST!$A$79,"",IF(K4557=LIST!$A$75,LIST!$A$75,ROUND(J4557*L4557,2)))))))))))))</f>
        <v/>
      </c>
      <c r="J4557" s="43">
        <f>IF(D4557="",0,IF(K4557=LIST!$A$75,0,IF(K4557=LIST!$A$76,0,IF(K4557=LIST!$A$77,0,IF(K4557=LIST!$A$78,0,(MIN(D4557,8)-K4557))))))</f>
        <v>0</v>
      </c>
      <c r="K4557" s="185" t="str">
        <f>IF(D4557="","",IF('CLAIM FORM'!$M$7="",0,IF(L4557=LIST!$A$78,0,IF('CLAIM FORM'!$M$7="R&amp;D",0,IF(E4557="",LIST!$A$75,IF(F4557=LIST!$F$30,0,IFERROR(((VLOOKUP(E4557,'TRAINING CODE'!B:D,3,FALSE)*MIN(D4557,8))),LIST!$A$76)))))))</f>
        <v/>
      </c>
      <c r="L4557" s="183" t="str">
        <f>IF(B4557="","",IF('CLAIM FORM'!$M$7="",LIST!$A$77,IFERROR(VLOOKUP(B4557,'PHR (Project Hourly Rate)'!B:G,6,FALSE),LIST!$A$78)))</f>
        <v/>
      </c>
    </row>
    <row r="4558" spans="1:12" ht="36" customHeight="1">
      <c r="A4558" s="184">
        <v>4556</v>
      </c>
      <c r="B4558" s="46"/>
      <c r="C4558" s="47"/>
      <c r="D4558" s="48"/>
      <c r="E4558" s="49"/>
      <c r="F4558" s="49"/>
      <c r="G4558" s="41" t="str">
        <f>IF(C4558="","",VLOOKUP(WEEKDAY(C4558),LIST!$A$15:$B$21,2,FALSE))</f>
        <v/>
      </c>
      <c r="H4558" s="42" t="str">
        <f>IF(B4558="","",IF(L4558=LIST!$A$80,LIST!$A$78,IF(L4558=LIST!$A$81,LIST!$A$78,IF(L4558=LIST!$A$82,LIST!$A$78,IF(IFERROR(VLOOKUP(B4558,'PHR (Project Hourly Rate)'!B:G,6,FALSE),LIST!$A$78)=0,LIST!$A$79,L4558)))))</f>
        <v/>
      </c>
      <c r="I4558" s="42" t="str">
        <f>IF(B4558="","",IF(L4558=LIST!$A$75,"",IF(K4558=LIST!$A$76,LIST!$A$76,IF(L4558=LIST!$A$77,"",IF(L4558=LIST!$A$78,"",IF(L4558=LIST!$A$80,"",IF(L4558=LIST!$A$72,"",IF(L4558=LIST!$A$73,"",IF(L4558=LIST!$A$81,"",IF(L4558=LIST!$A$82,"",IF(L4558=LIST!$A$79,"",IF(K4558=LIST!$A$75,LIST!$A$75,ROUND(J4558*L4558,2)))))))))))))</f>
        <v/>
      </c>
      <c r="J4558" s="43">
        <f>IF(D4558="",0,IF(K4558=LIST!$A$75,0,IF(K4558=LIST!$A$76,0,IF(K4558=LIST!$A$77,0,IF(K4558=LIST!$A$78,0,(MIN(D4558,8)-K4558))))))</f>
        <v>0</v>
      </c>
      <c r="K4558" s="185" t="str">
        <f>IF(D4558="","",IF('CLAIM FORM'!$M$7="",0,IF(L4558=LIST!$A$78,0,IF('CLAIM FORM'!$M$7="R&amp;D",0,IF(E4558="",LIST!$A$75,IF(F4558=LIST!$F$30,0,IFERROR(((VLOOKUP(E4558,'TRAINING CODE'!B:D,3,FALSE)*MIN(D4558,8))),LIST!$A$76)))))))</f>
        <v/>
      </c>
      <c r="L4558" s="183" t="str">
        <f>IF(B4558="","",IF('CLAIM FORM'!$M$7="",LIST!$A$77,IFERROR(VLOOKUP(B4558,'PHR (Project Hourly Rate)'!B:G,6,FALSE),LIST!$A$78)))</f>
        <v/>
      </c>
    </row>
    <row r="4559" spans="1:12" ht="36" customHeight="1">
      <c r="A4559" s="184">
        <v>4557</v>
      </c>
      <c r="B4559" s="46"/>
      <c r="C4559" s="47"/>
      <c r="D4559" s="48"/>
      <c r="E4559" s="49"/>
      <c r="F4559" s="49"/>
      <c r="G4559" s="41" t="str">
        <f>IF(C4559="","",VLOOKUP(WEEKDAY(C4559),LIST!$A$15:$B$21,2,FALSE))</f>
        <v/>
      </c>
      <c r="H4559" s="42" t="str">
        <f>IF(B4559="","",IF(L4559=LIST!$A$80,LIST!$A$78,IF(L4559=LIST!$A$81,LIST!$A$78,IF(L4559=LIST!$A$82,LIST!$A$78,IF(IFERROR(VLOOKUP(B4559,'PHR (Project Hourly Rate)'!B:G,6,FALSE),LIST!$A$78)=0,LIST!$A$79,L4559)))))</f>
        <v/>
      </c>
      <c r="I4559" s="42" t="str">
        <f>IF(B4559="","",IF(L4559=LIST!$A$75,"",IF(K4559=LIST!$A$76,LIST!$A$76,IF(L4559=LIST!$A$77,"",IF(L4559=LIST!$A$78,"",IF(L4559=LIST!$A$80,"",IF(L4559=LIST!$A$72,"",IF(L4559=LIST!$A$73,"",IF(L4559=LIST!$A$81,"",IF(L4559=LIST!$A$82,"",IF(L4559=LIST!$A$79,"",IF(K4559=LIST!$A$75,LIST!$A$75,ROUND(J4559*L4559,2)))))))))))))</f>
        <v/>
      </c>
      <c r="J4559" s="43">
        <f>IF(D4559="",0,IF(K4559=LIST!$A$75,0,IF(K4559=LIST!$A$76,0,IF(K4559=LIST!$A$77,0,IF(K4559=LIST!$A$78,0,(MIN(D4559,8)-K4559))))))</f>
        <v>0</v>
      </c>
      <c r="K4559" s="185" t="str">
        <f>IF(D4559="","",IF('CLAIM FORM'!$M$7="",0,IF(L4559=LIST!$A$78,0,IF('CLAIM FORM'!$M$7="R&amp;D",0,IF(E4559="",LIST!$A$75,IF(F4559=LIST!$F$30,0,IFERROR(((VLOOKUP(E4559,'TRAINING CODE'!B:D,3,FALSE)*MIN(D4559,8))),LIST!$A$76)))))))</f>
        <v/>
      </c>
      <c r="L4559" s="183" t="str">
        <f>IF(B4559="","",IF('CLAIM FORM'!$M$7="",LIST!$A$77,IFERROR(VLOOKUP(B4559,'PHR (Project Hourly Rate)'!B:G,6,FALSE),LIST!$A$78)))</f>
        <v/>
      </c>
    </row>
    <row r="4560" spans="1:12" ht="36" customHeight="1">
      <c r="A4560" s="184">
        <v>4558</v>
      </c>
      <c r="B4560" s="46"/>
      <c r="C4560" s="47"/>
      <c r="D4560" s="48"/>
      <c r="E4560" s="49"/>
      <c r="F4560" s="49"/>
      <c r="G4560" s="41" t="str">
        <f>IF(C4560="","",VLOOKUP(WEEKDAY(C4560),LIST!$A$15:$B$21,2,FALSE))</f>
        <v/>
      </c>
      <c r="H4560" s="42" t="str">
        <f>IF(B4560="","",IF(L4560=LIST!$A$80,LIST!$A$78,IF(L4560=LIST!$A$81,LIST!$A$78,IF(L4560=LIST!$A$82,LIST!$A$78,IF(IFERROR(VLOOKUP(B4560,'PHR (Project Hourly Rate)'!B:G,6,FALSE),LIST!$A$78)=0,LIST!$A$79,L4560)))))</f>
        <v/>
      </c>
      <c r="I4560" s="42" t="str">
        <f>IF(B4560="","",IF(L4560=LIST!$A$75,"",IF(K4560=LIST!$A$76,LIST!$A$76,IF(L4560=LIST!$A$77,"",IF(L4560=LIST!$A$78,"",IF(L4560=LIST!$A$80,"",IF(L4560=LIST!$A$72,"",IF(L4560=LIST!$A$73,"",IF(L4560=LIST!$A$81,"",IF(L4560=LIST!$A$82,"",IF(L4560=LIST!$A$79,"",IF(K4560=LIST!$A$75,LIST!$A$75,ROUND(J4560*L4560,2)))))))))))))</f>
        <v/>
      </c>
      <c r="J4560" s="43">
        <f>IF(D4560="",0,IF(K4560=LIST!$A$75,0,IF(K4560=LIST!$A$76,0,IF(K4560=LIST!$A$77,0,IF(K4560=LIST!$A$78,0,(MIN(D4560,8)-K4560))))))</f>
        <v>0</v>
      </c>
      <c r="K4560" s="185" t="str">
        <f>IF(D4560="","",IF('CLAIM FORM'!$M$7="",0,IF(L4560=LIST!$A$78,0,IF('CLAIM FORM'!$M$7="R&amp;D",0,IF(E4560="",LIST!$A$75,IF(F4560=LIST!$F$30,0,IFERROR(((VLOOKUP(E4560,'TRAINING CODE'!B:D,3,FALSE)*MIN(D4560,8))),LIST!$A$76)))))))</f>
        <v/>
      </c>
      <c r="L4560" s="183" t="str">
        <f>IF(B4560="","",IF('CLAIM FORM'!$M$7="",LIST!$A$77,IFERROR(VLOOKUP(B4560,'PHR (Project Hourly Rate)'!B:G,6,FALSE),LIST!$A$78)))</f>
        <v/>
      </c>
    </row>
    <row r="4561" spans="1:12" ht="36" customHeight="1">
      <c r="A4561" s="184">
        <v>4559</v>
      </c>
      <c r="B4561" s="46"/>
      <c r="C4561" s="47"/>
      <c r="D4561" s="48"/>
      <c r="E4561" s="49"/>
      <c r="F4561" s="49"/>
      <c r="G4561" s="41" t="str">
        <f>IF(C4561="","",VLOOKUP(WEEKDAY(C4561),LIST!$A$15:$B$21,2,FALSE))</f>
        <v/>
      </c>
      <c r="H4561" s="42" t="str">
        <f>IF(B4561="","",IF(L4561=LIST!$A$80,LIST!$A$78,IF(L4561=LIST!$A$81,LIST!$A$78,IF(L4561=LIST!$A$82,LIST!$A$78,IF(IFERROR(VLOOKUP(B4561,'PHR (Project Hourly Rate)'!B:G,6,FALSE),LIST!$A$78)=0,LIST!$A$79,L4561)))))</f>
        <v/>
      </c>
      <c r="I4561" s="42" t="str">
        <f>IF(B4561="","",IF(L4561=LIST!$A$75,"",IF(K4561=LIST!$A$76,LIST!$A$76,IF(L4561=LIST!$A$77,"",IF(L4561=LIST!$A$78,"",IF(L4561=LIST!$A$80,"",IF(L4561=LIST!$A$72,"",IF(L4561=LIST!$A$73,"",IF(L4561=LIST!$A$81,"",IF(L4561=LIST!$A$82,"",IF(L4561=LIST!$A$79,"",IF(K4561=LIST!$A$75,LIST!$A$75,ROUND(J4561*L4561,2)))))))))))))</f>
        <v/>
      </c>
      <c r="J4561" s="43">
        <f>IF(D4561="",0,IF(K4561=LIST!$A$75,0,IF(K4561=LIST!$A$76,0,IF(K4561=LIST!$A$77,0,IF(K4561=LIST!$A$78,0,(MIN(D4561,8)-K4561))))))</f>
        <v>0</v>
      </c>
      <c r="K4561" s="185" t="str">
        <f>IF(D4561="","",IF('CLAIM FORM'!$M$7="",0,IF(L4561=LIST!$A$78,0,IF('CLAIM FORM'!$M$7="R&amp;D",0,IF(E4561="",LIST!$A$75,IF(F4561=LIST!$F$30,0,IFERROR(((VLOOKUP(E4561,'TRAINING CODE'!B:D,3,FALSE)*MIN(D4561,8))),LIST!$A$76)))))))</f>
        <v/>
      </c>
      <c r="L4561" s="183" t="str">
        <f>IF(B4561="","",IF('CLAIM FORM'!$M$7="",LIST!$A$77,IFERROR(VLOOKUP(B4561,'PHR (Project Hourly Rate)'!B:G,6,FALSE),LIST!$A$78)))</f>
        <v/>
      </c>
    </row>
    <row r="4562" spans="1:12" ht="36" customHeight="1">
      <c r="A4562" s="184">
        <v>4560</v>
      </c>
      <c r="B4562" s="46"/>
      <c r="C4562" s="47"/>
      <c r="D4562" s="48"/>
      <c r="E4562" s="49"/>
      <c r="F4562" s="49"/>
      <c r="G4562" s="41" t="str">
        <f>IF(C4562="","",VLOOKUP(WEEKDAY(C4562),LIST!$A$15:$B$21,2,FALSE))</f>
        <v/>
      </c>
      <c r="H4562" s="42" t="str">
        <f>IF(B4562="","",IF(L4562=LIST!$A$80,LIST!$A$78,IF(L4562=LIST!$A$81,LIST!$A$78,IF(L4562=LIST!$A$82,LIST!$A$78,IF(IFERROR(VLOOKUP(B4562,'PHR (Project Hourly Rate)'!B:G,6,FALSE),LIST!$A$78)=0,LIST!$A$79,L4562)))))</f>
        <v/>
      </c>
      <c r="I4562" s="42" t="str">
        <f>IF(B4562="","",IF(L4562=LIST!$A$75,"",IF(K4562=LIST!$A$76,LIST!$A$76,IF(L4562=LIST!$A$77,"",IF(L4562=LIST!$A$78,"",IF(L4562=LIST!$A$80,"",IF(L4562=LIST!$A$72,"",IF(L4562=LIST!$A$73,"",IF(L4562=LIST!$A$81,"",IF(L4562=LIST!$A$82,"",IF(L4562=LIST!$A$79,"",IF(K4562=LIST!$A$75,LIST!$A$75,ROUND(J4562*L4562,2)))))))))))))</f>
        <v/>
      </c>
      <c r="J4562" s="43">
        <f>IF(D4562="",0,IF(K4562=LIST!$A$75,0,IF(K4562=LIST!$A$76,0,IF(K4562=LIST!$A$77,0,IF(K4562=LIST!$A$78,0,(MIN(D4562,8)-K4562))))))</f>
        <v>0</v>
      </c>
      <c r="K4562" s="185" t="str">
        <f>IF(D4562="","",IF('CLAIM FORM'!$M$7="",0,IF(L4562=LIST!$A$78,0,IF('CLAIM FORM'!$M$7="R&amp;D",0,IF(E4562="",LIST!$A$75,IF(F4562=LIST!$F$30,0,IFERROR(((VLOOKUP(E4562,'TRAINING CODE'!B:D,3,FALSE)*MIN(D4562,8))),LIST!$A$76)))))))</f>
        <v/>
      </c>
      <c r="L4562" s="183" t="str">
        <f>IF(B4562="","",IF('CLAIM FORM'!$M$7="",LIST!$A$77,IFERROR(VLOOKUP(B4562,'PHR (Project Hourly Rate)'!B:G,6,FALSE),LIST!$A$78)))</f>
        <v/>
      </c>
    </row>
    <row r="4563" spans="1:12" ht="36" customHeight="1">
      <c r="A4563" s="184">
        <v>4561</v>
      </c>
      <c r="B4563" s="46"/>
      <c r="C4563" s="47"/>
      <c r="D4563" s="48"/>
      <c r="E4563" s="49"/>
      <c r="F4563" s="49"/>
      <c r="G4563" s="41" t="str">
        <f>IF(C4563="","",VLOOKUP(WEEKDAY(C4563),LIST!$A$15:$B$21,2,FALSE))</f>
        <v/>
      </c>
      <c r="H4563" s="42" t="str">
        <f>IF(B4563="","",IF(L4563=LIST!$A$80,LIST!$A$78,IF(L4563=LIST!$A$81,LIST!$A$78,IF(L4563=LIST!$A$82,LIST!$A$78,IF(IFERROR(VLOOKUP(B4563,'PHR (Project Hourly Rate)'!B:G,6,FALSE),LIST!$A$78)=0,LIST!$A$79,L4563)))))</f>
        <v/>
      </c>
      <c r="I4563" s="42" t="str">
        <f>IF(B4563="","",IF(L4563=LIST!$A$75,"",IF(K4563=LIST!$A$76,LIST!$A$76,IF(L4563=LIST!$A$77,"",IF(L4563=LIST!$A$78,"",IF(L4563=LIST!$A$80,"",IF(L4563=LIST!$A$72,"",IF(L4563=LIST!$A$73,"",IF(L4563=LIST!$A$81,"",IF(L4563=LIST!$A$82,"",IF(L4563=LIST!$A$79,"",IF(K4563=LIST!$A$75,LIST!$A$75,ROUND(J4563*L4563,2)))))))))))))</f>
        <v/>
      </c>
      <c r="J4563" s="43">
        <f>IF(D4563="",0,IF(K4563=LIST!$A$75,0,IF(K4563=LIST!$A$76,0,IF(K4563=LIST!$A$77,0,IF(K4563=LIST!$A$78,0,(MIN(D4563,8)-K4563))))))</f>
        <v>0</v>
      </c>
      <c r="K4563" s="185" t="str">
        <f>IF(D4563="","",IF('CLAIM FORM'!$M$7="",0,IF(L4563=LIST!$A$78,0,IF('CLAIM FORM'!$M$7="R&amp;D",0,IF(E4563="",LIST!$A$75,IF(F4563=LIST!$F$30,0,IFERROR(((VLOOKUP(E4563,'TRAINING CODE'!B:D,3,FALSE)*MIN(D4563,8))),LIST!$A$76)))))))</f>
        <v/>
      </c>
      <c r="L4563" s="183" t="str">
        <f>IF(B4563="","",IF('CLAIM FORM'!$M$7="",LIST!$A$77,IFERROR(VLOOKUP(B4563,'PHR (Project Hourly Rate)'!B:G,6,FALSE),LIST!$A$78)))</f>
        <v/>
      </c>
    </row>
    <row r="4564" spans="1:12" ht="36" customHeight="1">
      <c r="A4564" s="184">
        <v>4562</v>
      </c>
      <c r="B4564" s="46"/>
      <c r="C4564" s="47"/>
      <c r="D4564" s="48"/>
      <c r="E4564" s="49"/>
      <c r="F4564" s="49"/>
      <c r="G4564" s="41" t="str">
        <f>IF(C4564="","",VLOOKUP(WEEKDAY(C4564),LIST!$A$15:$B$21,2,FALSE))</f>
        <v/>
      </c>
      <c r="H4564" s="42" t="str">
        <f>IF(B4564="","",IF(L4564=LIST!$A$80,LIST!$A$78,IF(L4564=LIST!$A$81,LIST!$A$78,IF(L4564=LIST!$A$82,LIST!$A$78,IF(IFERROR(VLOOKUP(B4564,'PHR (Project Hourly Rate)'!B:G,6,FALSE),LIST!$A$78)=0,LIST!$A$79,L4564)))))</f>
        <v/>
      </c>
      <c r="I4564" s="42" t="str">
        <f>IF(B4564="","",IF(L4564=LIST!$A$75,"",IF(K4564=LIST!$A$76,LIST!$A$76,IF(L4564=LIST!$A$77,"",IF(L4564=LIST!$A$78,"",IF(L4564=LIST!$A$80,"",IF(L4564=LIST!$A$72,"",IF(L4564=LIST!$A$73,"",IF(L4564=LIST!$A$81,"",IF(L4564=LIST!$A$82,"",IF(L4564=LIST!$A$79,"",IF(K4564=LIST!$A$75,LIST!$A$75,ROUND(J4564*L4564,2)))))))))))))</f>
        <v/>
      </c>
      <c r="J4564" s="43">
        <f>IF(D4564="",0,IF(K4564=LIST!$A$75,0,IF(K4564=LIST!$A$76,0,IF(K4564=LIST!$A$77,0,IF(K4564=LIST!$A$78,0,(MIN(D4564,8)-K4564))))))</f>
        <v>0</v>
      </c>
      <c r="K4564" s="185" t="str">
        <f>IF(D4564="","",IF('CLAIM FORM'!$M$7="",0,IF(L4564=LIST!$A$78,0,IF('CLAIM FORM'!$M$7="R&amp;D",0,IF(E4564="",LIST!$A$75,IF(F4564=LIST!$F$30,0,IFERROR(((VLOOKUP(E4564,'TRAINING CODE'!B:D,3,FALSE)*MIN(D4564,8))),LIST!$A$76)))))))</f>
        <v/>
      </c>
      <c r="L4564" s="183" t="str">
        <f>IF(B4564="","",IF('CLAIM FORM'!$M$7="",LIST!$A$77,IFERROR(VLOOKUP(B4564,'PHR (Project Hourly Rate)'!B:G,6,FALSE),LIST!$A$78)))</f>
        <v/>
      </c>
    </row>
    <row r="4565" spans="1:12" ht="36" customHeight="1">
      <c r="A4565" s="184">
        <v>4563</v>
      </c>
      <c r="B4565" s="46"/>
      <c r="C4565" s="47"/>
      <c r="D4565" s="48"/>
      <c r="E4565" s="49"/>
      <c r="F4565" s="49"/>
      <c r="G4565" s="41" t="str">
        <f>IF(C4565="","",VLOOKUP(WEEKDAY(C4565),LIST!$A$15:$B$21,2,FALSE))</f>
        <v/>
      </c>
      <c r="H4565" s="42" t="str">
        <f>IF(B4565="","",IF(L4565=LIST!$A$80,LIST!$A$78,IF(L4565=LIST!$A$81,LIST!$A$78,IF(L4565=LIST!$A$82,LIST!$A$78,IF(IFERROR(VLOOKUP(B4565,'PHR (Project Hourly Rate)'!B:G,6,FALSE),LIST!$A$78)=0,LIST!$A$79,L4565)))))</f>
        <v/>
      </c>
      <c r="I4565" s="42" t="str">
        <f>IF(B4565="","",IF(L4565=LIST!$A$75,"",IF(K4565=LIST!$A$76,LIST!$A$76,IF(L4565=LIST!$A$77,"",IF(L4565=LIST!$A$78,"",IF(L4565=LIST!$A$80,"",IF(L4565=LIST!$A$72,"",IF(L4565=LIST!$A$73,"",IF(L4565=LIST!$A$81,"",IF(L4565=LIST!$A$82,"",IF(L4565=LIST!$A$79,"",IF(K4565=LIST!$A$75,LIST!$A$75,ROUND(J4565*L4565,2)))))))))))))</f>
        <v/>
      </c>
      <c r="J4565" s="43">
        <f>IF(D4565="",0,IF(K4565=LIST!$A$75,0,IF(K4565=LIST!$A$76,0,IF(K4565=LIST!$A$77,0,IF(K4565=LIST!$A$78,0,(MIN(D4565,8)-K4565))))))</f>
        <v>0</v>
      </c>
      <c r="K4565" s="185" t="str">
        <f>IF(D4565="","",IF('CLAIM FORM'!$M$7="",0,IF(L4565=LIST!$A$78,0,IF('CLAIM FORM'!$M$7="R&amp;D",0,IF(E4565="",LIST!$A$75,IF(F4565=LIST!$F$30,0,IFERROR(((VLOOKUP(E4565,'TRAINING CODE'!B:D,3,FALSE)*MIN(D4565,8))),LIST!$A$76)))))))</f>
        <v/>
      </c>
      <c r="L4565" s="183" t="str">
        <f>IF(B4565="","",IF('CLAIM FORM'!$M$7="",LIST!$A$77,IFERROR(VLOOKUP(B4565,'PHR (Project Hourly Rate)'!B:G,6,FALSE),LIST!$A$78)))</f>
        <v/>
      </c>
    </row>
    <row r="4566" spans="1:12" ht="36" customHeight="1">
      <c r="A4566" s="184">
        <v>4564</v>
      </c>
      <c r="B4566" s="46"/>
      <c r="C4566" s="47"/>
      <c r="D4566" s="48"/>
      <c r="E4566" s="49"/>
      <c r="F4566" s="49"/>
      <c r="G4566" s="41" t="str">
        <f>IF(C4566="","",VLOOKUP(WEEKDAY(C4566),LIST!$A$15:$B$21,2,FALSE))</f>
        <v/>
      </c>
      <c r="H4566" s="42" t="str">
        <f>IF(B4566="","",IF(L4566=LIST!$A$80,LIST!$A$78,IF(L4566=LIST!$A$81,LIST!$A$78,IF(L4566=LIST!$A$82,LIST!$A$78,IF(IFERROR(VLOOKUP(B4566,'PHR (Project Hourly Rate)'!B:G,6,FALSE),LIST!$A$78)=0,LIST!$A$79,L4566)))))</f>
        <v/>
      </c>
      <c r="I4566" s="42" t="str">
        <f>IF(B4566="","",IF(L4566=LIST!$A$75,"",IF(K4566=LIST!$A$76,LIST!$A$76,IF(L4566=LIST!$A$77,"",IF(L4566=LIST!$A$78,"",IF(L4566=LIST!$A$80,"",IF(L4566=LIST!$A$72,"",IF(L4566=LIST!$A$73,"",IF(L4566=LIST!$A$81,"",IF(L4566=LIST!$A$82,"",IF(L4566=LIST!$A$79,"",IF(K4566=LIST!$A$75,LIST!$A$75,ROUND(J4566*L4566,2)))))))))))))</f>
        <v/>
      </c>
      <c r="J4566" s="43">
        <f>IF(D4566="",0,IF(K4566=LIST!$A$75,0,IF(K4566=LIST!$A$76,0,IF(K4566=LIST!$A$77,0,IF(K4566=LIST!$A$78,0,(MIN(D4566,8)-K4566))))))</f>
        <v>0</v>
      </c>
      <c r="K4566" s="185" t="str">
        <f>IF(D4566="","",IF('CLAIM FORM'!$M$7="",0,IF(L4566=LIST!$A$78,0,IF('CLAIM FORM'!$M$7="R&amp;D",0,IF(E4566="",LIST!$A$75,IF(F4566=LIST!$F$30,0,IFERROR(((VLOOKUP(E4566,'TRAINING CODE'!B:D,3,FALSE)*MIN(D4566,8))),LIST!$A$76)))))))</f>
        <v/>
      </c>
      <c r="L4566" s="183" t="str">
        <f>IF(B4566="","",IF('CLAIM FORM'!$M$7="",LIST!$A$77,IFERROR(VLOOKUP(B4566,'PHR (Project Hourly Rate)'!B:G,6,FALSE),LIST!$A$78)))</f>
        <v/>
      </c>
    </row>
    <row r="4567" spans="1:12" ht="36" customHeight="1">
      <c r="A4567" s="184">
        <v>4565</v>
      </c>
      <c r="B4567" s="46"/>
      <c r="C4567" s="47"/>
      <c r="D4567" s="48"/>
      <c r="E4567" s="49"/>
      <c r="F4567" s="49"/>
      <c r="G4567" s="41" t="str">
        <f>IF(C4567="","",VLOOKUP(WEEKDAY(C4567),LIST!$A$15:$B$21,2,FALSE))</f>
        <v/>
      </c>
      <c r="H4567" s="42" t="str">
        <f>IF(B4567="","",IF(L4567=LIST!$A$80,LIST!$A$78,IF(L4567=LIST!$A$81,LIST!$A$78,IF(L4567=LIST!$A$82,LIST!$A$78,IF(IFERROR(VLOOKUP(B4567,'PHR (Project Hourly Rate)'!B:G,6,FALSE),LIST!$A$78)=0,LIST!$A$79,L4567)))))</f>
        <v/>
      </c>
      <c r="I4567" s="42" t="str">
        <f>IF(B4567="","",IF(L4567=LIST!$A$75,"",IF(K4567=LIST!$A$76,LIST!$A$76,IF(L4567=LIST!$A$77,"",IF(L4567=LIST!$A$78,"",IF(L4567=LIST!$A$80,"",IF(L4567=LIST!$A$72,"",IF(L4567=LIST!$A$73,"",IF(L4567=LIST!$A$81,"",IF(L4567=LIST!$A$82,"",IF(L4567=LIST!$A$79,"",IF(K4567=LIST!$A$75,LIST!$A$75,ROUND(J4567*L4567,2)))))))))))))</f>
        <v/>
      </c>
      <c r="J4567" s="43">
        <f>IF(D4567="",0,IF(K4567=LIST!$A$75,0,IF(K4567=LIST!$A$76,0,IF(K4567=LIST!$A$77,0,IF(K4567=LIST!$A$78,0,(MIN(D4567,8)-K4567))))))</f>
        <v>0</v>
      </c>
      <c r="K4567" s="185" t="str">
        <f>IF(D4567="","",IF('CLAIM FORM'!$M$7="",0,IF(L4567=LIST!$A$78,0,IF('CLAIM FORM'!$M$7="R&amp;D",0,IF(E4567="",LIST!$A$75,IF(F4567=LIST!$F$30,0,IFERROR(((VLOOKUP(E4567,'TRAINING CODE'!B:D,3,FALSE)*MIN(D4567,8))),LIST!$A$76)))))))</f>
        <v/>
      </c>
      <c r="L4567" s="183" t="str">
        <f>IF(B4567="","",IF('CLAIM FORM'!$M$7="",LIST!$A$77,IFERROR(VLOOKUP(B4567,'PHR (Project Hourly Rate)'!B:G,6,FALSE),LIST!$A$78)))</f>
        <v/>
      </c>
    </row>
    <row r="4568" spans="1:12" ht="36" customHeight="1">
      <c r="A4568" s="184">
        <v>4566</v>
      </c>
      <c r="B4568" s="46"/>
      <c r="C4568" s="47"/>
      <c r="D4568" s="48"/>
      <c r="E4568" s="49"/>
      <c r="F4568" s="49"/>
      <c r="G4568" s="41" t="str">
        <f>IF(C4568="","",VLOOKUP(WEEKDAY(C4568),LIST!$A$15:$B$21,2,FALSE))</f>
        <v/>
      </c>
      <c r="H4568" s="42" t="str">
        <f>IF(B4568="","",IF(L4568=LIST!$A$80,LIST!$A$78,IF(L4568=LIST!$A$81,LIST!$A$78,IF(L4568=LIST!$A$82,LIST!$A$78,IF(IFERROR(VLOOKUP(B4568,'PHR (Project Hourly Rate)'!B:G,6,FALSE),LIST!$A$78)=0,LIST!$A$79,L4568)))))</f>
        <v/>
      </c>
      <c r="I4568" s="42" t="str">
        <f>IF(B4568="","",IF(L4568=LIST!$A$75,"",IF(K4568=LIST!$A$76,LIST!$A$76,IF(L4568=LIST!$A$77,"",IF(L4568=LIST!$A$78,"",IF(L4568=LIST!$A$80,"",IF(L4568=LIST!$A$72,"",IF(L4568=LIST!$A$73,"",IF(L4568=LIST!$A$81,"",IF(L4568=LIST!$A$82,"",IF(L4568=LIST!$A$79,"",IF(K4568=LIST!$A$75,LIST!$A$75,ROUND(J4568*L4568,2)))))))))))))</f>
        <v/>
      </c>
      <c r="J4568" s="43">
        <f>IF(D4568="",0,IF(K4568=LIST!$A$75,0,IF(K4568=LIST!$A$76,0,IF(K4568=LIST!$A$77,0,IF(K4568=LIST!$A$78,0,(MIN(D4568,8)-K4568))))))</f>
        <v>0</v>
      </c>
      <c r="K4568" s="185" t="str">
        <f>IF(D4568="","",IF('CLAIM FORM'!$M$7="",0,IF(L4568=LIST!$A$78,0,IF('CLAIM FORM'!$M$7="R&amp;D",0,IF(E4568="",LIST!$A$75,IF(F4568=LIST!$F$30,0,IFERROR(((VLOOKUP(E4568,'TRAINING CODE'!B:D,3,FALSE)*MIN(D4568,8))),LIST!$A$76)))))))</f>
        <v/>
      </c>
      <c r="L4568" s="183" t="str">
        <f>IF(B4568="","",IF('CLAIM FORM'!$M$7="",LIST!$A$77,IFERROR(VLOOKUP(B4568,'PHR (Project Hourly Rate)'!B:G,6,FALSE),LIST!$A$78)))</f>
        <v/>
      </c>
    </row>
    <row r="4569" spans="1:12" ht="36" customHeight="1">
      <c r="A4569" s="184">
        <v>4567</v>
      </c>
      <c r="B4569" s="46"/>
      <c r="C4569" s="47"/>
      <c r="D4569" s="48"/>
      <c r="E4569" s="49"/>
      <c r="F4569" s="49"/>
      <c r="G4569" s="41" t="str">
        <f>IF(C4569="","",VLOOKUP(WEEKDAY(C4569),LIST!$A$15:$B$21,2,FALSE))</f>
        <v/>
      </c>
      <c r="H4569" s="42" t="str">
        <f>IF(B4569="","",IF(L4569=LIST!$A$80,LIST!$A$78,IF(L4569=LIST!$A$81,LIST!$A$78,IF(L4569=LIST!$A$82,LIST!$A$78,IF(IFERROR(VLOOKUP(B4569,'PHR (Project Hourly Rate)'!B:G,6,FALSE),LIST!$A$78)=0,LIST!$A$79,L4569)))))</f>
        <v/>
      </c>
      <c r="I4569" s="42" t="str">
        <f>IF(B4569="","",IF(L4569=LIST!$A$75,"",IF(K4569=LIST!$A$76,LIST!$A$76,IF(L4569=LIST!$A$77,"",IF(L4569=LIST!$A$78,"",IF(L4569=LIST!$A$80,"",IF(L4569=LIST!$A$72,"",IF(L4569=LIST!$A$73,"",IF(L4569=LIST!$A$81,"",IF(L4569=LIST!$A$82,"",IF(L4569=LIST!$A$79,"",IF(K4569=LIST!$A$75,LIST!$A$75,ROUND(J4569*L4569,2)))))))))))))</f>
        <v/>
      </c>
      <c r="J4569" s="43">
        <f>IF(D4569="",0,IF(K4569=LIST!$A$75,0,IF(K4569=LIST!$A$76,0,IF(K4569=LIST!$A$77,0,IF(K4569=LIST!$A$78,0,(MIN(D4569,8)-K4569))))))</f>
        <v>0</v>
      </c>
      <c r="K4569" s="185" t="str">
        <f>IF(D4569="","",IF('CLAIM FORM'!$M$7="",0,IF(L4569=LIST!$A$78,0,IF('CLAIM FORM'!$M$7="R&amp;D",0,IF(E4569="",LIST!$A$75,IF(F4569=LIST!$F$30,0,IFERROR(((VLOOKUP(E4569,'TRAINING CODE'!B:D,3,FALSE)*MIN(D4569,8))),LIST!$A$76)))))))</f>
        <v/>
      </c>
      <c r="L4569" s="183" t="str">
        <f>IF(B4569="","",IF('CLAIM FORM'!$M$7="",LIST!$A$77,IFERROR(VLOOKUP(B4569,'PHR (Project Hourly Rate)'!B:G,6,FALSE),LIST!$A$78)))</f>
        <v/>
      </c>
    </row>
    <row r="4570" spans="1:12" ht="36" customHeight="1">
      <c r="A4570" s="184">
        <v>4568</v>
      </c>
      <c r="B4570" s="46"/>
      <c r="C4570" s="47"/>
      <c r="D4570" s="48"/>
      <c r="E4570" s="49"/>
      <c r="F4570" s="49"/>
      <c r="G4570" s="41" t="str">
        <f>IF(C4570="","",VLOOKUP(WEEKDAY(C4570),LIST!$A$15:$B$21,2,FALSE))</f>
        <v/>
      </c>
      <c r="H4570" s="42" t="str">
        <f>IF(B4570="","",IF(L4570=LIST!$A$80,LIST!$A$78,IF(L4570=LIST!$A$81,LIST!$A$78,IF(L4570=LIST!$A$82,LIST!$A$78,IF(IFERROR(VLOOKUP(B4570,'PHR (Project Hourly Rate)'!B:G,6,FALSE),LIST!$A$78)=0,LIST!$A$79,L4570)))))</f>
        <v/>
      </c>
      <c r="I4570" s="42" t="str">
        <f>IF(B4570="","",IF(L4570=LIST!$A$75,"",IF(K4570=LIST!$A$76,LIST!$A$76,IF(L4570=LIST!$A$77,"",IF(L4570=LIST!$A$78,"",IF(L4570=LIST!$A$80,"",IF(L4570=LIST!$A$72,"",IF(L4570=LIST!$A$73,"",IF(L4570=LIST!$A$81,"",IF(L4570=LIST!$A$82,"",IF(L4570=LIST!$A$79,"",IF(K4570=LIST!$A$75,LIST!$A$75,ROUND(J4570*L4570,2)))))))))))))</f>
        <v/>
      </c>
      <c r="J4570" s="43">
        <f>IF(D4570="",0,IF(K4570=LIST!$A$75,0,IF(K4570=LIST!$A$76,0,IF(K4570=LIST!$A$77,0,IF(K4570=LIST!$A$78,0,(MIN(D4570,8)-K4570))))))</f>
        <v>0</v>
      </c>
      <c r="K4570" s="185" t="str">
        <f>IF(D4570="","",IF('CLAIM FORM'!$M$7="",0,IF(L4570=LIST!$A$78,0,IF('CLAIM FORM'!$M$7="R&amp;D",0,IF(E4570="",LIST!$A$75,IF(F4570=LIST!$F$30,0,IFERROR(((VLOOKUP(E4570,'TRAINING CODE'!B:D,3,FALSE)*MIN(D4570,8))),LIST!$A$76)))))))</f>
        <v/>
      </c>
      <c r="L4570" s="183" t="str">
        <f>IF(B4570="","",IF('CLAIM FORM'!$M$7="",LIST!$A$77,IFERROR(VLOOKUP(B4570,'PHR (Project Hourly Rate)'!B:G,6,FALSE),LIST!$A$78)))</f>
        <v/>
      </c>
    </row>
    <row r="4571" spans="1:12" ht="36" customHeight="1">
      <c r="A4571" s="184">
        <v>4569</v>
      </c>
      <c r="B4571" s="46"/>
      <c r="C4571" s="47"/>
      <c r="D4571" s="48"/>
      <c r="E4571" s="49"/>
      <c r="F4571" s="49"/>
      <c r="G4571" s="41" t="str">
        <f>IF(C4571="","",VLOOKUP(WEEKDAY(C4571),LIST!$A$15:$B$21,2,FALSE))</f>
        <v/>
      </c>
      <c r="H4571" s="42" t="str">
        <f>IF(B4571="","",IF(L4571=LIST!$A$80,LIST!$A$78,IF(L4571=LIST!$A$81,LIST!$A$78,IF(L4571=LIST!$A$82,LIST!$A$78,IF(IFERROR(VLOOKUP(B4571,'PHR (Project Hourly Rate)'!B:G,6,FALSE),LIST!$A$78)=0,LIST!$A$79,L4571)))))</f>
        <v/>
      </c>
      <c r="I4571" s="42" t="str">
        <f>IF(B4571="","",IF(L4571=LIST!$A$75,"",IF(K4571=LIST!$A$76,LIST!$A$76,IF(L4571=LIST!$A$77,"",IF(L4571=LIST!$A$78,"",IF(L4571=LIST!$A$80,"",IF(L4571=LIST!$A$72,"",IF(L4571=LIST!$A$73,"",IF(L4571=LIST!$A$81,"",IF(L4571=LIST!$A$82,"",IF(L4571=LIST!$A$79,"",IF(K4571=LIST!$A$75,LIST!$A$75,ROUND(J4571*L4571,2)))))))))))))</f>
        <v/>
      </c>
      <c r="J4571" s="43">
        <f>IF(D4571="",0,IF(K4571=LIST!$A$75,0,IF(K4571=LIST!$A$76,0,IF(K4571=LIST!$A$77,0,IF(K4571=LIST!$A$78,0,(MIN(D4571,8)-K4571))))))</f>
        <v>0</v>
      </c>
      <c r="K4571" s="185" t="str">
        <f>IF(D4571="","",IF('CLAIM FORM'!$M$7="",0,IF(L4571=LIST!$A$78,0,IF('CLAIM FORM'!$M$7="R&amp;D",0,IF(E4571="",LIST!$A$75,IF(F4571=LIST!$F$30,0,IFERROR(((VLOOKUP(E4571,'TRAINING CODE'!B:D,3,FALSE)*MIN(D4571,8))),LIST!$A$76)))))))</f>
        <v/>
      </c>
      <c r="L4571" s="183" t="str">
        <f>IF(B4571="","",IF('CLAIM FORM'!$M$7="",LIST!$A$77,IFERROR(VLOOKUP(B4571,'PHR (Project Hourly Rate)'!B:G,6,FALSE),LIST!$A$78)))</f>
        <v/>
      </c>
    </row>
    <row r="4572" spans="1:12" ht="36" customHeight="1">
      <c r="A4572" s="184">
        <v>4570</v>
      </c>
      <c r="B4572" s="46"/>
      <c r="C4572" s="47"/>
      <c r="D4572" s="48"/>
      <c r="E4572" s="49"/>
      <c r="F4572" s="49"/>
      <c r="G4572" s="41" t="str">
        <f>IF(C4572="","",VLOOKUP(WEEKDAY(C4572),LIST!$A$15:$B$21,2,FALSE))</f>
        <v/>
      </c>
      <c r="H4572" s="42" t="str">
        <f>IF(B4572="","",IF(L4572=LIST!$A$80,LIST!$A$78,IF(L4572=LIST!$A$81,LIST!$A$78,IF(L4572=LIST!$A$82,LIST!$A$78,IF(IFERROR(VLOOKUP(B4572,'PHR (Project Hourly Rate)'!B:G,6,FALSE),LIST!$A$78)=0,LIST!$A$79,L4572)))))</f>
        <v/>
      </c>
      <c r="I4572" s="42" t="str">
        <f>IF(B4572="","",IF(L4572=LIST!$A$75,"",IF(K4572=LIST!$A$76,LIST!$A$76,IF(L4572=LIST!$A$77,"",IF(L4572=LIST!$A$78,"",IF(L4572=LIST!$A$80,"",IF(L4572=LIST!$A$72,"",IF(L4572=LIST!$A$73,"",IF(L4572=LIST!$A$81,"",IF(L4572=LIST!$A$82,"",IF(L4572=LIST!$A$79,"",IF(K4572=LIST!$A$75,LIST!$A$75,ROUND(J4572*L4572,2)))))))))))))</f>
        <v/>
      </c>
      <c r="J4572" s="43">
        <f>IF(D4572="",0,IF(K4572=LIST!$A$75,0,IF(K4572=LIST!$A$76,0,IF(K4572=LIST!$A$77,0,IF(K4572=LIST!$A$78,0,(MIN(D4572,8)-K4572))))))</f>
        <v>0</v>
      </c>
      <c r="K4572" s="185" t="str">
        <f>IF(D4572="","",IF('CLAIM FORM'!$M$7="",0,IF(L4572=LIST!$A$78,0,IF('CLAIM FORM'!$M$7="R&amp;D",0,IF(E4572="",LIST!$A$75,IF(F4572=LIST!$F$30,0,IFERROR(((VLOOKUP(E4572,'TRAINING CODE'!B:D,3,FALSE)*MIN(D4572,8))),LIST!$A$76)))))))</f>
        <v/>
      </c>
      <c r="L4572" s="183" t="str">
        <f>IF(B4572="","",IF('CLAIM FORM'!$M$7="",LIST!$A$77,IFERROR(VLOOKUP(B4572,'PHR (Project Hourly Rate)'!B:G,6,FALSE),LIST!$A$78)))</f>
        <v/>
      </c>
    </row>
    <row r="4573" spans="1:12" ht="36" customHeight="1">
      <c r="A4573" s="184">
        <v>4571</v>
      </c>
      <c r="B4573" s="46"/>
      <c r="C4573" s="47"/>
      <c r="D4573" s="48"/>
      <c r="E4573" s="49"/>
      <c r="F4573" s="49"/>
      <c r="G4573" s="41" t="str">
        <f>IF(C4573="","",VLOOKUP(WEEKDAY(C4573),LIST!$A$15:$B$21,2,FALSE))</f>
        <v/>
      </c>
      <c r="H4573" s="42" t="str">
        <f>IF(B4573="","",IF(L4573=LIST!$A$80,LIST!$A$78,IF(L4573=LIST!$A$81,LIST!$A$78,IF(L4573=LIST!$A$82,LIST!$A$78,IF(IFERROR(VLOOKUP(B4573,'PHR (Project Hourly Rate)'!B:G,6,FALSE),LIST!$A$78)=0,LIST!$A$79,L4573)))))</f>
        <v/>
      </c>
      <c r="I4573" s="42" t="str">
        <f>IF(B4573="","",IF(L4573=LIST!$A$75,"",IF(K4573=LIST!$A$76,LIST!$A$76,IF(L4573=LIST!$A$77,"",IF(L4573=LIST!$A$78,"",IF(L4573=LIST!$A$80,"",IF(L4573=LIST!$A$72,"",IF(L4573=LIST!$A$73,"",IF(L4573=LIST!$A$81,"",IF(L4573=LIST!$A$82,"",IF(L4573=LIST!$A$79,"",IF(K4573=LIST!$A$75,LIST!$A$75,ROUND(J4573*L4573,2)))))))))))))</f>
        <v/>
      </c>
      <c r="J4573" s="43">
        <f>IF(D4573="",0,IF(K4573=LIST!$A$75,0,IF(K4573=LIST!$A$76,0,IF(K4573=LIST!$A$77,0,IF(K4573=LIST!$A$78,0,(MIN(D4573,8)-K4573))))))</f>
        <v>0</v>
      </c>
      <c r="K4573" s="185" t="str">
        <f>IF(D4573="","",IF('CLAIM FORM'!$M$7="",0,IF(L4573=LIST!$A$78,0,IF('CLAIM FORM'!$M$7="R&amp;D",0,IF(E4573="",LIST!$A$75,IF(F4573=LIST!$F$30,0,IFERROR(((VLOOKUP(E4573,'TRAINING CODE'!B:D,3,FALSE)*MIN(D4573,8))),LIST!$A$76)))))))</f>
        <v/>
      </c>
      <c r="L4573" s="183" t="str">
        <f>IF(B4573="","",IF('CLAIM FORM'!$M$7="",LIST!$A$77,IFERROR(VLOOKUP(B4573,'PHR (Project Hourly Rate)'!B:G,6,FALSE),LIST!$A$78)))</f>
        <v/>
      </c>
    </row>
    <row r="4574" spans="1:12" ht="36" customHeight="1">
      <c r="A4574" s="184">
        <v>4572</v>
      </c>
      <c r="B4574" s="46"/>
      <c r="C4574" s="47"/>
      <c r="D4574" s="48"/>
      <c r="E4574" s="49"/>
      <c r="F4574" s="49"/>
      <c r="G4574" s="41" t="str">
        <f>IF(C4574="","",VLOOKUP(WEEKDAY(C4574),LIST!$A$15:$B$21,2,FALSE))</f>
        <v/>
      </c>
      <c r="H4574" s="42" t="str">
        <f>IF(B4574="","",IF(L4574=LIST!$A$80,LIST!$A$78,IF(L4574=LIST!$A$81,LIST!$A$78,IF(L4574=LIST!$A$82,LIST!$A$78,IF(IFERROR(VLOOKUP(B4574,'PHR (Project Hourly Rate)'!B:G,6,FALSE),LIST!$A$78)=0,LIST!$A$79,L4574)))))</f>
        <v/>
      </c>
      <c r="I4574" s="42" t="str">
        <f>IF(B4574="","",IF(L4574=LIST!$A$75,"",IF(K4574=LIST!$A$76,LIST!$A$76,IF(L4574=LIST!$A$77,"",IF(L4574=LIST!$A$78,"",IF(L4574=LIST!$A$80,"",IF(L4574=LIST!$A$72,"",IF(L4574=LIST!$A$73,"",IF(L4574=LIST!$A$81,"",IF(L4574=LIST!$A$82,"",IF(L4574=LIST!$A$79,"",IF(K4574=LIST!$A$75,LIST!$A$75,ROUND(J4574*L4574,2)))))))))))))</f>
        <v/>
      </c>
      <c r="J4574" s="43">
        <f>IF(D4574="",0,IF(K4574=LIST!$A$75,0,IF(K4574=LIST!$A$76,0,IF(K4574=LIST!$A$77,0,IF(K4574=LIST!$A$78,0,(MIN(D4574,8)-K4574))))))</f>
        <v>0</v>
      </c>
      <c r="K4574" s="185" t="str">
        <f>IF(D4574="","",IF('CLAIM FORM'!$M$7="",0,IF(L4574=LIST!$A$78,0,IF('CLAIM FORM'!$M$7="R&amp;D",0,IF(E4574="",LIST!$A$75,IF(F4574=LIST!$F$30,0,IFERROR(((VLOOKUP(E4574,'TRAINING CODE'!B:D,3,FALSE)*MIN(D4574,8))),LIST!$A$76)))))))</f>
        <v/>
      </c>
      <c r="L4574" s="183" t="str">
        <f>IF(B4574="","",IF('CLAIM FORM'!$M$7="",LIST!$A$77,IFERROR(VLOOKUP(B4574,'PHR (Project Hourly Rate)'!B:G,6,FALSE),LIST!$A$78)))</f>
        <v/>
      </c>
    </row>
    <row r="4575" spans="1:12" ht="36" customHeight="1">
      <c r="A4575" s="184">
        <v>4573</v>
      </c>
      <c r="B4575" s="46"/>
      <c r="C4575" s="47"/>
      <c r="D4575" s="48"/>
      <c r="E4575" s="49"/>
      <c r="F4575" s="49"/>
      <c r="G4575" s="41" t="str">
        <f>IF(C4575="","",VLOOKUP(WEEKDAY(C4575),LIST!$A$15:$B$21,2,FALSE))</f>
        <v/>
      </c>
      <c r="H4575" s="42" t="str">
        <f>IF(B4575="","",IF(L4575=LIST!$A$80,LIST!$A$78,IF(L4575=LIST!$A$81,LIST!$A$78,IF(L4575=LIST!$A$82,LIST!$A$78,IF(IFERROR(VLOOKUP(B4575,'PHR (Project Hourly Rate)'!B:G,6,FALSE),LIST!$A$78)=0,LIST!$A$79,L4575)))))</f>
        <v/>
      </c>
      <c r="I4575" s="42" t="str">
        <f>IF(B4575="","",IF(L4575=LIST!$A$75,"",IF(K4575=LIST!$A$76,LIST!$A$76,IF(L4575=LIST!$A$77,"",IF(L4575=LIST!$A$78,"",IF(L4575=LIST!$A$80,"",IF(L4575=LIST!$A$72,"",IF(L4575=LIST!$A$73,"",IF(L4575=LIST!$A$81,"",IF(L4575=LIST!$A$82,"",IF(L4575=LIST!$A$79,"",IF(K4575=LIST!$A$75,LIST!$A$75,ROUND(J4575*L4575,2)))))))))))))</f>
        <v/>
      </c>
      <c r="J4575" s="43">
        <f>IF(D4575="",0,IF(K4575=LIST!$A$75,0,IF(K4575=LIST!$A$76,0,IF(K4575=LIST!$A$77,0,IF(K4575=LIST!$A$78,0,(MIN(D4575,8)-K4575))))))</f>
        <v>0</v>
      </c>
      <c r="K4575" s="185" t="str">
        <f>IF(D4575="","",IF('CLAIM FORM'!$M$7="",0,IF(L4575=LIST!$A$78,0,IF('CLAIM FORM'!$M$7="R&amp;D",0,IF(E4575="",LIST!$A$75,IF(F4575=LIST!$F$30,0,IFERROR(((VLOOKUP(E4575,'TRAINING CODE'!B:D,3,FALSE)*MIN(D4575,8))),LIST!$A$76)))))))</f>
        <v/>
      </c>
      <c r="L4575" s="183" t="str">
        <f>IF(B4575="","",IF('CLAIM FORM'!$M$7="",LIST!$A$77,IFERROR(VLOOKUP(B4575,'PHR (Project Hourly Rate)'!B:G,6,FALSE),LIST!$A$78)))</f>
        <v/>
      </c>
    </row>
    <row r="4576" spans="1:12" ht="36" customHeight="1">
      <c r="A4576" s="184">
        <v>4574</v>
      </c>
      <c r="B4576" s="46"/>
      <c r="C4576" s="47"/>
      <c r="D4576" s="48"/>
      <c r="E4576" s="49"/>
      <c r="F4576" s="49"/>
      <c r="G4576" s="41" t="str">
        <f>IF(C4576="","",VLOOKUP(WEEKDAY(C4576),LIST!$A$15:$B$21,2,FALSE))</f>
        <v/>
      </c>
      <c r="H4576" s="42" t="str">
        <f>IF(B4576="","",IF(L4576=LIST!$A$80,LIST!$A$78,IF(L4576=LIST!$A$81,LIST!$A$78,IF(L4576=LIST!$A$82,LIST!$A$78,IF(IFERROR(VLOOKUP(B4576,'PHR (Project Hourly Rate)'!B:G,6,FALSE),LIST!$A$78)=0,LIST!$A$79,L4576)))))</f>
        <v/>
      </c>
      <c r="I4576" s="42" t="str">
        <f>IF(B4576="","",IF(L4576=LIST!$A$75,"",IF(K4576=LIST!$A$76,LIST!$A$76,IF(L4576=LIST!$A$77,"",IF(L4576=LIST!$A$78,"",IF(L4576=LIST!$A$80,"",IF(L4576=LIST!$A$72,"",IF(L4576=LIST!$A$73,"",IF(L4576=LIST!$A$81,"",IF(L4576=LIST!$A$82,"",IF(L4576=LIST!$A$79,"",IF(K4576=LIST!$A$75,LIST!$A$75,ROUND(J4576*L4576,2)))))))))))))</f>
        <v/>
      </c>
      <c r="J4576" s="43">
        <f>IF(D4576="",0,IF(K4576=LIST!$A$75,0,IF(K4576=LIST!$A$76,0,IF(K4576=LIST!$A$77,0,IF(K4576=LIST!$A$78,0,(MIN(D4576,8)-K4576))))))</f>
        <v>0</v>
      </c>
      <c r="K4576" s="185" t="str">
        <f>IF(D4576="","",IF('CLAIM FORM'!$M$7="",0,IF(L4576=LIST!$A$78,0,IF('CLAIM FORM'!$M$7="R&amp;D",0,IF(E4576="",LIST!$A$75,IF(F4576=LIST!$F$30,0,IFERROR(((VLOOKUP(E4576,'TRAINING CODE'!B:D,3,FALSE)*MIN(D4576,8))),LIST!$A$76)))))))</f>
        <v/>
      </c>
      <c r="L4576" s="183" t="str">
        <f>IF(B4576="","",IF('CLAIM FORM'!$M$7="",LIST!$A$77,IFERROR(VLOOKUP(B4576,'PHR (Project Hourly Rate)'!B:G,6,FALSE),LIST!$A$78)))</f>
        <v/>
      </c>
    </row>
    <row r="4577" spans="1:12" ht="36" customHeight="1">
      <c r="A4577" s="184">
        <v>4575</v>
      </c>
      <c r="B4577" s="46"/>
      <c r="C4577" s="47"/>
      <c r="D4577" s="48"/>
      <c r="E4577" s="49"/>
      <c r="F4577" s="49"/>
      <c r="G4577" s="41" t="str">
        <f>IF(C4577="","",VLOOKUP(WEEKDAY(C4577),LIST!$A$15:$B$21,2,FALSE))</f>
        <v/>
      </c>
      <c r="H4577" s="42" t="str">
        <f>IF(B4577="","",IF(L4577=LIST!$A$80,LIST!$A$78,IF(L4577=LIST!$A$81,LIST!$A$78,IF(L4577=LIST!$A$82,LIST!$A$78,IF(IFERROR(VLOOKUP(B4577,'PHR (Project Hourly Rate)'!B:G,6,FALSE),LIST!$A$78)=0,LIST!$A$79,L4577)))))</f>
        <v/>
      </c>
      <c r="I4577" s="42" t="str">
        <f>IF(B4577="","",IF(L4577=LIST!$A$75,"",IF(K4577=LIST!$A$76,LIST!$A$76,IF(L4577=LIST!$A$77,"",IF(L4577=LIST!$A$78,"",IF(L4577=LIST!$A$80,"",IF(L4577=LIST!$A$72,"",IF(L4577=LIST!$A$73,"",IF(L4577=LIST!$A$81,"",IF(L4577=LIST!$A$82,"",IF(L4577=LIST!$A$79,"",IF(K4577=LIST!$A$75,LIST!$A$75,ROUND(J4577*L4577,2)))))))))))))</f>
        <v/>
      </c>
      <c r="J4577" s="43">
        <f>IF(D4577="",0,IF(K4577=LIST!$A$75,0,IF(K4577=LIST!$A$76,0,IF(K4577=LIST!$A$77,0,IF(K4577=LIST!$A$78,0,(MIN(D4577,8)-K4577))))))</f>
        <v>0</v>
      </c>
      <c r="K4577" s="185" t="str">
        <f>IF(D4577="","",IF('CLAIM FORM'!$M$7="",0,IF(L4577=LIST!$A$78,0,IF('CLAIM FORM'!$M$7="R&amp;D",0,IF(E4577="",LIST!$A$75,IF(F4577=LIST!$F$30,0,IFERROR(((VLOOKUP(E4577,'TRAINING CODE'!B:D,3,FALSE)*MIN(D4577,8))),LIST!$A$76)))))))</f>
        <v/>
      </c>
      <c r="L4577" s="183" t="str">
        <f>IF(B4577="","",IF('CLAIM FORM'!$M$7="",LIST!$A$77,IFERROR(VLOOKUP(B4577,'PHR (Project Hourly Rate)'!B:G,6,FALSE),LIST!$A$78)))</f>
        <v/>
      </c>
    </row>
    <row r="4578" spans="1:12" ht="36" customHeight="1">
      <c r="A4578" s="184">
        <v>4576</v>
      </c>
      <c r="B4578" s="46"/>
      <c r="C4578" s="47"/>
      <c r="D4578" s="48"/>
      <c r="E4578" s="49"/>
      <c r="F4578" s="49"/>
      <c r="G4578" s="41" t="str">
        <f>IF(C4578="","",VLOOKUP(WEEKDAY(C4578),LIST!$A$15:$B$21,2,FALSE))</f>
        <v/>
      </c>
      <c r="H4578" s="42" t="str">
        <f>IF(B4578="","",IF(L4578=LIST!$A$80,LIST!$A$78,IF(L4578=LIST!$A$81,LIST!$A$78,IF(L4578=LIST!$A$82,LIST!$A$78,IF(IFERROR(VLOOKUP(B4578,'PHR (Project Hourly Rate)'!B:G,6,FALSE),LIST!$A$78)=0,LIST!$A$79,L4578)))))</f>
        <v/>
      </c>
      <c r="I4578" s="42" t="str">
        <f>IF(B4578="","",IF(L4578=LIST!$A$75,"",IF(K4578=LIST!$A$76,LIST!$A$76,IF(L4578=LIST!$A$77,"",IF(L4578=LIST!$A$78,"",IF(L4578=LIST!$A$80,"",IF(L4578=LIST!$A$72,"",IF(L4578=LIST!$A$73,"",IF(L4578=LIST!$A$81,"",IF(L4578=LIST!$A$82,"",IF(L4578=LIST!$A$79,"",IF(K4578=LIST!$A$75,LIST!$A$75,ROUND(J4578*L4578,2)))))))))))))</f>
        <v/>
      </c>
      <c r="J4578" s="43">
        <f>IF(D4578="",0,IF(K4578=LIST!$A$75,0,IF(K4578=LIST!$A$76,0,IF(K4578=LIST!$A$77,0,IF(K4578=LIST!$A$78,0,(MIN(D4578,8)-K4578))))))</f>
        <v>0</v>
      </c>
      <c r="K4578" s="185" t="str">
        <f>IF(D4578="","",IF('CLAIM FORM'!$M$7="",0,IF(L4578=LIST!$A$78,0,IF('CLAIM FORM'!$M$7="R&amp;D",0,IF(E4578="",LIST!$A$75,IF(F4578=LIST!$F$30,0,IFERROR(((VLOOKUP(E4578,'TRAINING CODE'!B:D,3,FALSE)*MIN(D4578,8))),LIST!$A$76)))))))</f>
        <v/>
      </c>
      <c r="L4578" s="183" t="str">
        <f>IF(B4578="","",IF('CLAIM FORM'!$M$7="",LIST!$A$77,IFERROR(VLOOKUP(B4578,'PHR (Project Hourly Rate)'!B:G,6,FALSE),LIST!$A$78)))</f>
        <v/>
      </c>
    </row>
    <row r="4579" spans="1:12" ht="36" customHeight="1">
      <c r="A4579" s="184">
        <v>4577</v>
      </c>
      <c r="B4579" s="46"/>
      <c r="C4579" s="47"/>
      <c r="D4579" s="48"/>
      <c r="E4579" s="49"/>
      <c r="F4579" s="49"/>
      <c r="G4579" s="41" t="str">
        <f>IF(C4579="","",VLOOKUP(WEEKDAY(C4579),LIST!$A$15:$B$21,2,FALSE))</f>
        <v/>
      </c>
      <c r="H4579" s="42" t="str">
        <f>IF(B4579="","",IF(L4579=LIST!$A$80,LIST!$A$78,IF(L4579=LIST!$A$81,LIST!$A$78,IF(L4579=LIST!$A$82,LIST!$A$78,IF(IFERROR(VLOOKUP(B4579,'PHR (Project Hourly Rate)'!B:G,6,FALSE),LIST!$A$78)=0,LIST!$A$79,L4579)))))</f>
        <v/>
      </c>
      <c r="I4579" s="42" t="str">
        <f>IF(B4579="","",IF(L4579=LIST!$A$75,"",IF(K4579=LIST!$A$76,LIST!$A$76,IF(L4579=LIST!$A$77,"",IF(L4579=LIST!$A$78,"",IF(L4579=LIST!$A$80,"",IF(L4579=LIST!$A$72,"",IF(L4579=LIST!$A$73,"",IF(L4579=LIST!$A$81,"",IF(L4579=LIST!$A$82,"",IF(L4579=LIST!$A$79,"",IF(K4579=LIST!$A$75,LIST!$A$75,ROUND(J4579*L4579,2)))))))))))))</f>
        <v/>
      </c>
      <c r="J4579" s="43">
        <f>IF(D4579="",0,IF(K4579=LIST!$A$75,0,IF(K4579=LIST!$A$76,0,IF(K4579=LIST!$A$77,0,IF(K4579=LIST!$A$78,0,(MIN(D4579,8)-K4579))))))</f>
        <v>0</v>
      </c>
      <c r="K4579" s="185" t="str">
        <f>IF(D4579="","",IF('CLAIM FORM'!$M$7="",0,IF(L4579=LIST!$A$78,0,IF('CLAIM FORM'!$M$7="R&amp;D",0,IF(E4579="",LIST!$A$75,IF(F4579=LIST!$F$30,0,IFERROR(((VLOOKUP(E4579,'TRAINING CODE'!B:D,3,FALSE)*MIN(D4579,8))),LIST!$A$76)))))))</f>
        <v/>
      </c>
      <c r="L4579" s="183" t="str">
        <f>IF(B4579="","",IF('CLAIM FORM'!$M$7="",LIST!$A$77,IFERROR(VLOOKUP(B4579,'PHR (Project Hourly Rate)'!B:G,6,FALSE),LIST!$A$78)))</f>
        <v/>
      </c>
    </row>
    <row r="4580" spans="1:12" ht="36" customHeight="1">
      <c r="A4580" s="184">
        <v>4578</v>
      </c>
      <c r="B4580" s="46"/>
      <c r="C4580" s="47"/>
      <c r="D4580" s="48"/>
      <c r="E4580" s="49"/>
      <c r="F4580" s="49"/>
      <c r="G4580" s="41" t="str">
        <f>IF(C4580="","",VLOOKUP(WEEKDAY(C4580),LIST!$A$15:$B$21,2,FALSE))</f>
        <v/>
      </c>
      <c r="H4580" s="42" t="str">
        <f>IF(B4580="","",IF(L4580=LIST!$A$80,LIST!$A$78,IF(L4580=LIST!$A$81,LIST!$A$78,IF(L4580=LIST!$A$82,LIST!$A$78,IF(IFERROR(VLOOKUP(B4580,'PHR (Project Hourly Rate)'!B:G,6,FALSE),LIST!$A$78)=0,LIST!$A$79,L4580)))))</f>
        <v/>
      </c>
      <c r="I4580" s="42" t="str">
        <f>IF(B4580="","",IF(L4580=LIST!$A$75,"",IF(K4580=LIST!$A$76,LIST!$A$76,IF(L4580=LIST!$A$77,"",IF(L4580=LIST!$A$78,"",IF(L4580=LIST!$A$80,"",IF(L4580=LIST!$A$72,"",IF(L4580=LIST!$A$73,"",IF(L4580=LIST!$A$81,"",IF(L4580=LIST!$A$82,"",IF(L4580=LIST!$A$79,"",IF(K4580=LIST!$A$75,LIST!$A$75,ROUND(J4580*L4580,2)))))))))))))</f>
        <v/>
      </c>
      <c r="J4580" s="43">
        <f>IF(D4580="",0,IF(K4580=LIST!$A$75,0,IF(K4580=LIST!$A$76,0,IF(K4580=LIST!$A$77,0,IF(K4580=LIST!$A$78,0,(MIN(D4580,8)-K4580))))))</f>
        <v>0</v>
      </c>
      <c r="K4580" s="185" t="str">
        <f>IF(D4580="","",IF('CLAIM FORM'!$M$7="",0,IF(L4580=LIST!$A$78,0,IF('CLAIM FORM'!$M$7="R&amp;D",0,IF(E4580="",LIST!$A$75,IF(F4580=LIST!$F$30,0,IFERROR(((VLOOKUP(E4580,'TRAINING CODE'!B:D,3,FALSE)*MIN(D4580,8))),LIST!$A$76)))))))</f>
        <v/>
      </c>
      <c r="L4580" s="183" t="str">
        <f>IF(B4580="","",IF('CLAIM FORM'!$M$7="",LIST!$A$77,IFERROR(VLOOKUP(B4580,'PHR (Project Hourly Rate)'!B:G,6,FALSE),LIST!$A$78)))</f>
        <v/>
      </c>
    </row>
    <row r="4581" spans="1:12" ht="36" customHeight="1">
      <c r="A4581" s="184">
        <v>4579</v>
      </c>
      <c r="B4581" s="46"/>
      <c r="C4581" s="47"/>
      <c r="D4581" s="48"/>
      <c r="E4581" s="49"/>
      <c r="F4581" s="49"/>
      <c r="G4581" s="41" t="str">
        <f>IF(C4581="","",VLOOKUP(WEEKDAY(C4581),LIST!$A$15:$B$21,2,FALSE))</f>
        <v/>
      </c>
      <c r="H4581" s="42" t="str">
        <f>IF(B4581="","",IF(L4581=LIST!$A$80,LIST!$A$78,IF(L4581=LIST!$A$81,LIST!$A$78,IF(L4581=LIST!$A$82,LIST!$A$78,IF(IFERROR(VLOOKUP(B4581,'PHR (Project Hourly Rate)'!B:G,6,FALSE),LIST!$A$78)=0,LIST!$A$79,L4581)))))</f>
        <v/>
      </c>
      <c r="I4581" s="42" t="str">
        <f>IF(B4581="","",IF(L4581=LIST!$A$75,"",IF(K4581=LIST!$A$76,LIST!$A$76,IF(L4581=LIST!$A$77,"",IF(L4581=LIST!$A$78,"",IF(L4581=LIST!$A$80,"",IF(L4581=LIST!$A$72,"",IF(L4581=LIST!$A$73,"",IF(L4581=LIST!$A$81,"",IF(L4581=LIST!$A$82,"",IF(L4581=LIST!$A$79,"",IF(K4581=LIST!$A$75,LIST!$A$75,ROUND(J4581*L4581,2)))))))))))))</f>
        <v/>
      </c>
      <c r="J4581" s="43">
        <f>IF(D4581="",0,IF(K4581=LIST!$A$75,0,IF(K4581=LIST!$A$76,0,IF(K4581=LIST!$A$77,0,IF(K4581=LIST!$A$78,0,(MIN(D4581,8)-K4581))))))</f>
        <v>0</v>
      </c>
      <c r="K4581" s="185" t="str">
        <f>IF(D4581="","",IF('CLAIM FORM'!$M$7="",0,IF(L4581=LIST!$A$78,0,IF('CLAIM FORM'!$M$7="R&amp;D",0,IF(E4581="",LIST!$A$75,IF(F4581=LIST!$F$30,0,IFERROR(((VLOOKUP(E4581,'TRAINING CODE'!B:D,3,FALSE)*MIN(D4581,8))),LIST!$A$76)))))))</f>
        <v/>
      </c>
      <c r="L4581" s="183" t="str">
        <f>IF(B4581="","",IF('CLAIM FORM'!$M$7="",LIST!$A$77,IFERROR(VLOOKUP(B4581,'PHR (Project Hourly Rate)'!B:G,6,FALSE),LIST!$A$78)))</f>
        <v/>
      </c>
    </row>
    <row r="4582" spans="1:12" ht="36" customHeight="1">
      <c r="A4582" s="184">
        <v>4580</v>
      </c>
      <c r="B4582" s="46"/>
      <c r="C4582" s="47"/>
      <c r="D4582" s="48"/>
      <c r="E4582" s="49"/>
      <c r="F4582" s="49"/>
      <c r="G4582" s="41" t="str">
        <f>IF(C4582="","",VLOOKUP(WEEKDAY(C4582),LIST!$A$15:$B$21,2,FALSE))</f>
        <v/>
      </c>
      <c r="H4582" s="42" t="str">
        <f>IF(B4582="","",IF(L4582=LIST!$A$80,LIST!$A$78,IF(L4582=LIST!$A$81,LIST!$A$78,IF(L4582=LIST!$A$82,LIST!$A$78,IF(IFERROR(VLOOKUP(B4582,'PHR (Project Hourly Rate)'!B:G,6,FALSE),LIST!$A$78)=0,LIST!$A$79,L4582)))))</f>
        <v/>
      </c>
      <c r="I4582" s="42" t="str">
        <f>IF(B4582="","",IF(L4582=LIST!$A$75,"",IF(K4582=LIST!$A$76,LIST!$A$76,IF(L4582=LIST!$A$77,"",IF(L4582=LIST!$A$78,"",IF(L4582=LIST!$A$80,"",IF(L4582=LIST!$A$72,"",IF(L4582=LIST!$A$73,"",IF(L4582=LIST!$A$81,"",IF(L4582=LIST!$A$82,"",IF(L4582=LIST!$A$79,"",IF(K4582=LIST!$A$75,LIST!$A$75,ROUND(J4582*L4582,2)))))))))))))</f>
        <v/>
      </c>
      <c r="J4582" s="43">
        <f>IF(D4582="",0,IF(K4582=LIST!$A$75,0,IF(K4582=LIST!$A$76,0,IF(K4582=LIST!$A$77,0,IF(K4582=LIST!$A$78,0,(MIN(D4582,8)-K4582))))))</f>
        <v>0</v>
      </c>
      <c r="K4582" s="185" t="str">
        <f>IF(D4582="","",IF('CLAIM FORM'!$M$7="",0,IF(L4582=LIST!$A$78,0,IF('CLAIM FORM'!$M$7="R&amp;D",0,IF(E4582="",LIST!$A$75,IF(F4582=LIST!$F$30,0,IFERROR(((VLOOKUP(E4582,'TRAINING CODE'!B:D,3,FALSE)*MIN(D4582,8))),LIST!$A$76)))))))</f>
        <v/>
      </c>
      <c r="L4582" s="183" t="str">
        <f>IF(B4582="","",IF('CLAIM FORM'!$M$7="",LIST!$A$77,IFERROR(VLOOKUP(B4582,'PHR (Project Hourly Rate)'!B:G,6,FALSE),LIST!$A$78)))</f>
        <v/>
      </c>
    </row>
    <row r="4583" spans="1:12" ht="36" customHeight="1">
      <c r="A4583" s="184">
        <v>4581</v>
      </c>
      <c r="B4583" s="46"/>
      <c r="C4583" s="47"/>
      <c r="D4583" s="48"/>
      <c r="E4583" s="49"/>
      <c r="F4583" s="49"/>
      <c r="G4583" s="41" t="str">
        <f>IF(C4583="","",VLOOKUP(WEEKDAY(C4583),LIST!$A$15:$B$21,2,FALSE))</f>
        <v/>
      </c>
      <c r="H4583" s="42" t="str">
        <f>IF(B4583="","",IF(L4583=LIST!$A$80,LIST!$A$78,IF(L4583=LIST!$A$81,LIST!$A$78,IF(L4583=LIST!$A$82,LIST!$A$78,IF(IFERROR(VLOOKUP(B4583,'PHR (Project Hourly Rate)'!B:G,6,FALSE),LIST!$A$78)=0,LIST!$A$79,L4583)))))</f>
        <v/>
      </c>
      <c r="I4583" s="42" t="str">
        <f>IF(B4583="","",IF(L4583=LIST!$A$75,"",IF(K4583=LIST!$A$76,LIST!$A$76,IF(L4583=LIST!$A$77,"",IF(L4583=LIST!$A$78,"",IF(L4583=LIST!$A$80,"",IF(L4583=LIST!$A$72,"",IF(L4583=LIST!$A$73,"",IF(L4583=LIST!$A$81,"",IF(L4583=LIST!$A$82,"",IF(L4583=LIST!$A$79,"",IF(K4583=LIST!$A$75,LIST!$A$75,ROUND(J4583*L4583,2)))))))))))))</f>
        <v/>
      </c>
      <c r="J4583" s="43">
        <f>IF(D4583="",0,IF(K4583=LIST!$A$75,0,IF(K4583=LIST!$A$76,0,IF(K4583=LIST!$A$77,0,IF(K4583=LIST!$A$78,0,(MIN(D4583,8)-K4583))))))</f>
        <v>0</v>
      </c>
      <c r="K4583" s="185" t="str">
        <f>IF(D4583="","",IF('CLAIM FORM'!$M$7="",0,IF(L4583=LIST!$A$78,0,IF('CLAIM FORM'!$M$7="R&amp;D",0,IF(E4583="",LIST!$A$75,IF(F4583=LIST!$F$30,0,IFERROR(((VLOOKUP(E4583,'TRAINING CODE'!B:D,3,FALSE)*MIN(D4583,8))),LIST!$A$76)))))))</f>
        <v/>
      </c>
      <c r="L4583" s="183" t="str">
        <f>IF(B4583="","",IF('CLAIM FORM'!$M$7="",LIST!$A$77,IFERROR(VLOOKUP(B4583,'PHR (Project Hourly Rate)'!B:G,6,FALSE),LIST!$A$78)))</f>
        <v/>
      </c>
    </row>
    <row r="4584" spans="1:12" ht="36" customHeight="1">
      <c r="A4584" s="184">
        <v>4582</v>
      </c>
      <c r="B4584" s="46"/>
      <c r="C4584" s="47"/>
      <c r="D4584" s="48"/>
      <c r="E4584" s="49"/>
      <c r="F4584" s="49"/>
      <c r="G4584" s="41" t="str">
        <f>IF(C4584="","",VLOOKUP(WEEKDAY(C4584),LIST!$A$15:$B$21,2,FALSE))</f>
        <v/>
      </c>
      <c r="H4584" s="42" t="str">
        <f>IF(B4584="","",IF(L4584=LIST!$A$80,LIST!$A$78,IF(L4584=LIST!$A$81,LIST!$A$78,IF(L4584=LIST!$A$82,LIST!$A$78,IF(IFERROR(VLOOKUP(B4584,'PHR (Project Hourly Rate)'!B:G,6,FALSE),LIST!$A$78)=0,LIST!$A$79,L4584)))))</f>
        <v/>
      </c>
      <c r="I4584" s="42" t="str">
        <f>IF(B4584="","",IF(L4584=LIST!$A$75,"",IF(K4584=LIST!$A$76,LIST!$A$76,IF(L4584=LIST!$A$77,"",IF(L4584=LIST!$A$78,"",IF(L4584=LIST!$A$80,"",IF(L4584=LIST!$A$72,"",IF(L4584=LIST!$A$73,"",IF(L4584=LIST!$A$81,"",IF(L4584=LIST!$A$82,"",IF(L4584=LIST!$A$79,"",IF(K4584=LIST!$A$75,LIST!$A$75,ROUND(J4584*L4584,2)))))))))))))</f>
        <v/>
      </c>
      <c r="J4584" s="43">
        <f>IF(D4584="",0,IF(K4584=LIST!$A$75,0,IF(K4584=LIST!$A$76,0,IF(K4584=LIST!$A$77,0,IF(K4584=LIST!$A$78,0,(MIN(D4584,8)-K4584))))))</f>
        <v>0</v>
      </c>
      <c r="K4584" s="185" t="str">
        <f>IF(D4584="","",IF('CLAIM FORM'!$M$7="",0,IF(L4584=LIST!$A$78,0,IF('CLAIM FORM'!$M$7="R&amp;D",0,IF(E4584="",LIST!$A$75,IF(F4584=LIST!$F$30,0,IFERROR(((VLOOKUP(E4584,'TRAINING CODE'!B:D,3,FALSE)*MIN(D4584,8))),LIST!$A$76)))))))</f>
        <v/>
      </c>
      <c r="L4584" s="183" t="str">
        <f>IF(B4584="","",IF('CLAIM FORM'!$M$7="",LIST!$A$77,IFERROR(VLOOKUP(B4584,'PHR (Project Hourly Rate)'!B:G,6,FALSE),LIST!$A$78)))</f>
        <v/>
      </c>
    </row>
    <row r="4585" spans="1:12" ht="36" customHeight="1">
      <c r="A4585" s="184">
        <v>4583</v>
      </c>
      <c r="B4585" s="46"/>
      <c r="C4585" s="47"/>
      <c r="D4585" s="48"/>
      <c r="E4585" s="49"/>
      <c r="F4585" s="49"/>
      <c r="G4585" s="41" t="str">
        <f>IF(C4585="","",VLOOKUP(WEEKDAY(C4585),LIST!$A$15:$B$21,2,FALSE))</f>
        <v/>
      </c>
      <c r="H4585" s="42" t="str">
        <f>IF(B4585="","",IF(L4585=LIST!$A$80,LIST!$A$78,IF(L4585=LIST!$A$81,LIST!$A$78,IF(L4585=LIST!$A$82,LIST!$A$78,IF(IFERROR(VLOOKUP(B4585,'PHR (Project Hourly Rate)'!B:G,6,FALSE),LIST!$A$78)=0,LIST!$A$79,L4585)))))</f>
        <v/>
      </c>
      <c r="I4585" s="42" t="str">
        <f>IF(B4585="","",IF(L4585=LIST!$A$75,"",IF(K4585=LIST!$A$76,LIST!$A$76,IF(L4585=LIST!$A$77,"",IF(L4585=LIST!$A$78,"",IF(L4585=LIST!$A$80,"",IF(L4585=LIST!$A$72,"",IF(L4585=LIST!$A$73,"",IF(L4585=LIST!$A$81,"",IF(L4585=LIST!$A$82,"",IF(L4585=LIST!$A$79,"",IF(K4585=LIST!$A$75,LIST!$A$75,ROUND(J4585*L4585,2)))))))))))))</f>
        <v/>
      </c>
      <c r="J4585" s="43">
        <f>IF(D4585="",0,IF(K4585=LIST!$A$75,0,IF(K4585=LIST!$A$76,0,IF(K4585=LIST!$A$77,0,IF(K4585=LIST!$A$78,0,(MIN(D4585,8)-K4585))))))</f>
        <v>0</v>
      </c>
      <c r="K4585" s="185" t="str">
        <f>IF(D4585="","",IF('CLAIM FORM'!$M$7="",0,IF(L4585=LIST!$A$78,0,IF('CLAIM FORM'!$M$7="R&amp;D",0,IF(E4585="",LIST!$A$75,IF(F4585=LIST!$F$30,0,IFERROR(((VLOOKUP(E4585,'TRAINING CODE'!B:D,3,FALSE)*MIN(D4585,8))),LIST!$A$76)))))))</f>
        <v/>
      </c>
      <c r="L4585" s="183" t="str">
        <f>IF(B4585="","",IF('CLAIM FORM'!$M$7="",LIST!$A$77,IFERROR(VLOOKUP(B4585,'PHR (Project Hourly Rate)'!B:G,6,FALSE),LIST!$A$78)))</f>
        <v/>
      </c>
    </row>
    <row r="4586" spans="1:12" ht="36" customHeight="1">
      <c r="A4586" s="184">
        <v>4584</v>
      </c>
      <c r="B4586" s="46"/>
      <c r="C4586" s="47"/>
      <c r="D4586" s="48"/>
      <c r="E4586" s="49"/>
      <c r="F4586" s="49"/>
      <c r="G4586" s="41" t="str">
        <f>IF(C4586="","",VLOOKUP(WEEKDAY(C4586),LIST!$A$15:$B$21,2,FALSE))</f>
        <v/>
      </c>
      <c r="H4586" s="42" t="str">
        <f>IF(B4586="","",IF(L4586=LIST!$A$80,LIST!$A$78,IF(L4586=LIST!$A$81,LIST!$A$78,IF(L4586=LIST!$A$82,LIST!$A$78,IF(IFERROR(VLOOKUP(B4586,'PHR (Project Hourly Rate)'!B:G,6,FALSE),LIST!$A$78)=0,LIST!$A$79,L4586)))))</f>
        <v/>
      </c>
      <c r="I4586" s="42" t="str">
        <f>IF(B4586="","",IF(L4586=LIST!$A$75,"",IF(K4586=LIST!$A$76,LIST!$A$76,IF(L4586=LIST!$A$77,"",IF(L4586=LIST!$A$78,"",IF(L4586=LIST!$A$80,"",IF(L4586=LIST!$A$72,"",IF(L4586=LIST!$A$73,"",IF(L4586=LIST!$A$81,"",IF(L4586=LIST!$A$82,"",IF(L4586=LIST!$A$79,"",IF(K4586=LIST!$A$75,LIST!$A$75,ROUND(J4586*L4586,2)))))))))))))</f>
        <v/>
      </c>
      <c r="J4586" s="43">
        <f>IF(D4586="",0,IF(K4586=LIST!$A$75,0,IF(K4586=LIST!$A$76,0,IF(K4586=LIST!$A$77,0,IF(K4586=LIST!$A$78,0,(MIN(D4586,8)-K4586))))))</f>
        <v>0</v>
      </c>
      <c r="K4586" s="185" t="str">
        <f>IF(D4586="","",IF('CLAIM FORM'!$M$7="",0,IF(L4586=LIST!$A$78,0,IF('CLAIM FORM'!$M$7="R&amp;D",0,IF(E4586="",LIST!$A$75,IF(F4586=LIST!$F$30,0,IFERROR(((VLOOKUP(E4586,'TRAINING CODE'!B:D,3,FALSE)*MIN(D4586,8))),LIST!$A$76)))))))</f>
        <v/>
      </c>
      <c r="L4586" s="183" t="str">
        <f>IF(B4586="","",IF('CLAIM FORM'!$M$7="",LIST!$A$77,IFERROR(VLOOKUP(B4586,'PHR (Project Hourly Rate)'!B:G,6,FALSE),LIST!$A$78)))</f>
        <v/>
      </c>
    </row>
    <row r="4587" spans="1:12" ht="36" customHeight="1">
      <c r="A4587" s="184">
        <v>4585</v>
      </c>
      <c r="B4587" s="46"/>
      <c r="C4587" s="47"/>
      <c r="D4587" s="48"/>
      <c r="E4587" s="49"/>
      <c r="F4587" s="49"/>
      <c r="G4587" s="41" t="str">
        <f>IF(C4587="","",VLOOKUP(WEEKDAY(C4587),LIST!$A$15:$B$21,2,FALSE))</f>
        <v/>
      </c>
      <c r="H4587" s="42" t="str">
        <f>IF(B4587="","",IF(L4587=LIST!$A$80,LIST!$A$78,IF(L4587=LIST!$A$81,LIST!$A$78,IF(L4587=LIST!$A$82,LIST!$A$78,IF(IFERROR(VLOOKUP(B4587,'PHR (Project Hourly Rate)'!B:G,6,FALSE),LIST!$A$78)=0,LIST!$A$79,L4587)))))</f>
        <v/>
      </c>
      <c r="I4587" s="42" t="str">
        <f>IF(B4587="","",IF(L4587=LIST!$A$75,"",IF(K4587=LIST!$A$76,LIST!$A$76,IF(L4587=LIST!$A$77,"",IF(L4587=LIST!$A$78,"",IF(L4587=LIST!$A$80,"",IF(L4587=LIST!$A$72,"",IF(L4587=LIST!$A$73,"",IF(L4587=LIST!$A$81,"",IF(L4587=LIST!$A$82,"",IF(L4587=LIST!$A$79,"",IF(K4587=LIST!$A$75,LIST!$A$75,ROUND(J4587*L4587,2)))))))))))))</f>
        <v/>
      </c>
      <c r="J4587" s="43">
        <f>IF(D4587="",0,IF(K4587=LIST!$A$75,0,IF(K4587=LIST!$A$76,0,IF(K4587=LIST!$A$77,0,IF(K4587=LIST!$A$78,0,(MIN(D4587,8)-K4587))))))</f>
        <v>0</v>
      </c>
      <c r="K4587" s="185" t="str">
        <f>IF(D4587="","",IF('CLAIM FORM'!$M$7="",0,IF(L4587=LIST!$A$78,0,IF('CLAIM FORM'!$M$7="R&amp;D",0,IF(E4587="",LIST!$A$75,IF(F4587=LIST!$F$30,0,IFERROR(((VLOOKUP(E4587,'TRAINING CODE'!B:D,3,FALSE)*MIN(D4587,8))),LIST!$A$76)))))))</f>
        <v/>
      </c>
      <c r="L4587" s="183" t="str">
        <f>IF(B4587="","",IF('CLAIM FORM'!$M$7="",LIST!$A$77,IFERROR(VLOOKUP(B4587,'PHR (Project Hourly Rate)'!B:G,6,FALSE),LIST!$A$78)))</f>
        <v/>
      </c>
    </row>
    <row r="4588" spans="1:12" ht="36" customHeight="1">
      <c r="A4588" s="184">
        <v>4586</v>
      </c>
      <c r="B4588" s="46"/>
      <c r="C4588" s="47"/>
      <c r="D4588" s="48"/>
      <c r="E4588" s="49"/>
      <c r="F4588" s="49"/>
      <c r="G4588" s="41" t="str">
        <f>IF(C4588="","",VLOOKUP(WEEKDAY(C4588),LIST!$A$15:$B$21,2,FALSE))</f>
        <v/>
      </c>
      <c r="H4588" s="42" t="str">
        <f>IF(B4588="","",IF(L4588=LIST!$A$80,LIST!$A$78,IF(L4588=LIST!$A$81,LIST!$A$78,IF(L4588=LIST!$A$82,LIST!$A$78,IF(IFERROR(VLOOKUP(B4588,'PHR (Project Hourly Rate)'!B:G,6,FALSE),LIST!$A$78)=0,LIST!$A$79,L4588)))))</f>
        <v/>
      </c>
      <c r="I4588" s="42" t="str">
        <f>IF(B4588="","",IF(L4588=LIST!$A$75,"",IF(K4588=LIST!$A$76,LIST!$A$76,IF(L4588=LIST!$A$77,"",IF(L4588=LIST!$A$78,"",IF(L4588=LIST!$A$80,"",IF(L4588=LIST!$A$72,"",IF(L4588=LIST!$A$73,"",IF(L4588=LIST!$A$81,"",IF(L4588=LIST!$A$82,"",IF(L4588=LIST!$A$79,"",IF(K4588=LIST!$A$75,LIST!$A$75,ROUND(J4588*L4588,2)))))))))))))</f>
        <v/>
      </c>
      <c r="J4588" s="43">
        <f>IF(D4588="",0,IF(K4588=LIST!$A$75,0,IF(K4588=LIST!$A$76,0,IF(K4588=LIST!$A$77,0,IF(K4588=LIST!$A$78,0,(MIN(D4588,8)-K4588))))))</f>
        <v>0</v>
      </c>
      <c r="K4588" s="185" t="str">
        <f>IF(D4588="","",IF('CLAIM FORM'!$M$7="",0,IF(L4588=LIST!$A$78,0,IF('CLAIM FORM'!$M$7="R&amp;D",0,IF(E4588="",LIST!$A$75,IF(F4588=LIST!$F$30,0,IFERROR(((VLOOKUP(E4588,'TRAINING CODE'!B:D,3,FALSE)*MIN(D4588,8))),LIST!$A$76)))))))</f>
        <v/>
      </c>
      <c r="L4588" s="183" t="str">
        <f>IF(B4588="","",IF('CLAIM FORM'!$M$7="",LIST!$A$77,IFERROR(VLOOKUP(B4588,'PHR (Project Hourly Rate)'!B:G,6,FALSE),LIST!$A$78)))</f>
        <v/>
      </c>
    </row>
    <row r="4589" spans="1:12" ht="36" customHeight="1">
      <c r="A4589" s="184">
        <v>4587</v>
      </c>
      <c r="B4589" s="46"/>
      <c r="C4589" s="47"/>
      <c r="D4589" s="48"/>
      <c r="E4589" s="49"/>
      <c r="F4589" s="49"/>
      <c r="G4589" s="41" t="str">
        <f>IF(C4589="","",VLOOKUP(WEEKDAY(C4589),LIST!$A$15:$B$21,2,FALSE))</f>
        <v/>
      </c>
      <c r="H4589" s="42" t="str">
        <f>IF(B4589="","",IF(L4589=LIST!$A$80,LIST!$A$78,IF(L4589=LIST!$A$81,LIST!$A$78,IF(L4589=LIST!$A$82,LIST!$A$78,IF(IFERROR(VLOOKUP(B4589,'PHR (Project Hourly Rate)'!B:G,6,FALSE),LIST!$A$78)=0,LIST!$A$79,L4589)))))</f>
        <v/>
      </c>
      <c r="I4589" s="42" t="str">
        <f>IF(B4589="","",IF(L4589=LIST!$A$75,"",IF(K4589=LIST!$A$76,LIST!$A$76,IF(L4589=LIST!$A$77,"",IF(L4589=LIST!$A$78,"",IF(L4589=LIST!$A$80,"",IF(L4589=LIST!$A$72,"",IF(L4589=LIST!$A$73,"",IF(L4589=LIST!$A$81,"",IF(L4589=LIST!$A$82,"",IF(L4589=LIST!$A$79,"",IF(K4589=LIST!$A$75,LIST!$A$75,ROUND(J4589*L4589,2)))))))))))))</f>
        <v/>
      </c>
      <c r="J4589" s="43">
        <f>IF(D4589="",0,IF(K4589=LIST!$A$75,0,IF(K4589=LIST!$A$76,0,IF(K4589=LIST!$A$77,0,IF(K4589=LIST!$A$78,0,(MIN(D4589,8)-K4589))))))</f>
        <v>0</v>
      </c>
      <c r="K4589" s="185" t="str">
        <f>IF(D4589="","",IF('CLAIM FORM'!$M$7="",0,IF(L4589=LIST!$A$78,0,IF('CLAIM FORM'!$M$7="R&amp;D",0,IF(E4589="",LIST!$A$75,IF(F4589=LIST!$F$30,0,IFERROR(((VLOOKUP(E4589,'TRAINING CODE'!B:D,3,FALSE)*MIN(D4589,8))),LIST!$A$76)))))))</f>
        <v/>
      </c>
      <c r="L4589" s="183" t="str">
        <f>IF(B4589="","",IF('CLAIM FORM'!$M$7="",LIST!$A$77,IFERROR(VLOOKUP(B4589,'PHR (Project Hourly Rate)'!B:G,6,FALSE),LIST!$A$78)))</f>
        <v/>
      </c>
    </row>
    <row r="4590" spans="1:12" ht="36" customHeight="1">
      <c r="A4590" s="184">
        <v>4588</v>
      </c>
      <c r="B4590" s="46"/>
      <c r="C4590" s="47"/>
      <c r="D4590" s="48"/>
      <c r="E4590" s="49"/>
      <c r="F4590" s="49"/>
      <c r="G4590" s="41" t="str">
        <f>IF(C4590="","",VLOOKUP(WEEKDAY(C4590),LIST!$A$15:$B$21,2,FALSE))</f>
        <v/>
      </c>
      <c r="H4590" s="42" t="str">
        <f>IF(B4590="","",IF(L4590=LIST!$A$80,LIST!$A$78,IF(L4590=LIST!$A$81,LIST!$A$78,IF(L4590=LIST!$A$82,LIST!$A$78,IF(IFERROR(VLOOKUP(B4590,'PHR (Project Hourly Rate)'!B:G,6,FALSE),LIST!$A$78)=0,LIST!$A$79,L4590)))))</f>
        <v/>
      </c>
      <c r="I4590" s="42" t="str">
        <f>IF(B4590="","",IF(L4590=LIST!$A$75,"",IF(K4590=LIST!$A$76,LIST!$A$76,IF(L4590=LIST!$A$77,"",IF(L4590=LIST!$A$78,"",IF(L4590=LIST!$A$80,"",IF(L4590=LIST!$A$72,"",IF(L4590=LIST!$A$73,"",IF(L4590=LIST!$A$81,"",IF(L4590=LIST!$A$82,"",IF(L4590=LIST!$A$79,"",IF(K4590=LIST!$A$75,LIST!$A$75,ROUND(J4590*L4590,2)))))))))))))</f>
        <v/>
      </c>
      <c r="J4590" s="43">
        <f>IF(D4590="",0,IF(K4590=LIST!$A$75,0,IF(K4590=LIST!$A$76,0,IF(K4590=LIST!$A$77,0,IF(K4590=LIST!$A$78,0,(MIN(D4590,8)-K4590))))))</f>
        <v>0</v>
      </c>
      <c r="K4590" s="185" t="str">
        <f>IF(D4590="","",IF('CLAIM FORM'!$M$7="",0,IF(L4590=LIST!$A$78,0,IF('CLAIM FORM'!$M$7="R&amp;D",0,IF(E4590="",LIST!$A$75,IF(F4590=LIST!$F$30,0,IFERROR(((VLOOKUP(E4590,'TRAINING CODE'!B:D,3,FALSE)*MIN(D4590,8))),LIST!$A$76)))))))</f>
        <v/>
      </c>
      <c r="L4590" s="183" t="str">
        <f>IF(B4590="","",IF('CLAIM FORM'!$M$7="",LIST!$A$77,IFERROR(VLOOKUP(B4590,'PHR (Project Hourly Rate)'!B:G,6,FALSE),LIST!$A$78)))</f>
        <v/>
      </c>
    </row>
    <row r="4591" spans="1:12" ht="36" customHeight="1">
      <c r="A4591" s="184">
        <v>4589</v>
      </c>
      <c r="B4591" s="46"/>
      <c r="C4591" s="47"/>
      <c r="D4591" s="48"/>
      <c r="E4591" s="49"/>
      <c r="F4591" s="49"/>
      <c r="G4591" s="41" t="str">
        <f>IF(C4591="","",VLOOKUP(WEEKDAY(C4591),LIST!$A$15:$B$21,2,FALSE))</f>
        <v/>
      </c>
      <c r="H4591" s="42" t="str">
        <f>IF(B4591="","",IF(L4591=LIST!$A$80,LIST!$A$78,IF(L4591=LIST!$A$81,LIST!$A$78,IF(L4591=LIST!$A$82,LIST!$A$78,IF(IFERROR(VLOOKUP(B4591,'PHR (Project Hourly Rate)'!B:G,6,FALSE),LIST!$A$78)=0,LIST!$A$79,L4591)))))</f>
        <v/>
      </c>
      <c r="I4591" s="42" t="str">
        <f>IF(B4591="","",IF(L4591=LIST!$A$75,"",IF(K4591=LIST!$A$76,LIST!$A$76,IF(L4591=LIST!$A$77,"",IF(L4591=LIST!$A$78,"",IF(L4591=LIST!$A$80,"",IF(L4591=LIST!$A$72,"",IF(L4591=LIST!$A$73,"",IF(L4591=LIST!$A$81,"",IF(L4591=LIST!$A$82,"",IF(L4591=LIST!$A$79,"",IF(K4591=LIST!$A$75,LIST!$A$75,ROUND(J4591*L4591,2)))))))))))))</f>
        <v/>
      </c>
      <c r="J4591" s="43">
        <f>IF(D4591="",0,IF(K4591=LIST!$A$75,0,IF(K4591=LIST!$A$76,0,IF(K4591=LIST!$A$77,0,IF(K4591=LIST!$A$78,0,(MIN(D4591,8)-K4591))))))</f>
        <v>0</v>
      </c>
      <c r="K4591" s="185" t="str">
        <f>IF(D4591="","",IF('CLAIM FORM'!$M$7="",0,IF(L4591=LIST!$A$78,0,IF('CLAIM FORM'!$M$7="R&amp;D",0,IF(E4591="",LIST!$A$75,IF(F4591=LIST!$F$30,0,IFERROR(((VLOOKUP(E4591,'TRAINING CODE'!B:D,3,FALSE)*MIN(D4591,8))),LIST!$A$76)))))))</f>
        <v/>
      </c>
      <c r="L4591" s="183" t="str">
        <f>IF(B4591="","",IF('CLAIM FORM'!$M$7="",LIST!$A$77,IFERROR(VLOOKUP(B4591,'PHR (Project Hourly Rate)'!B:G,6,FALSE),LIST!$A$78)))</f>
        <v/>
      </c>
    </row>
    <row r="4592" spans="1:12" ht="36" customHeight="1">
      <c r="A4592" s="184">
        <v>4590</v>
      </c>
      <c r="B4592" s="46"/>
      <c r="C4592" s="47"/>
      <c r="D4592" s="48"/>
      <c r="E4592" s="49"/>
      <c r="F4592" s="49"/>
      <c r="G4592" s="41" t="str">
        <f>IF(C4592="","",VLOOKUP(WEEKDAY(C4592),LIST!$A$15:$B$21,2,FALSE))</f>
        <v/>
      </c>
      <c r="H4592" s="42" t="str">
        <f>IF(B4592="","",IF(L4592=LIST!$A$80,LIST!$A$78,IF(L4592=LIST!$A$81,LIST!$A$78,IF(L4592=LIST!$A$82,LIST!$A$78,IF(IFERROR(VLOOKUP(B4592,'PHR (Project Hourly Rate)'!B:G,6,FALSE),LIST!$A$78)=0,LIST!$A$79,L4592)))))</f>
        <v/>
      </c>
      <c r="I4592" s="42" t="str">
        <f>IF(B4592="","",IF(L4592=LIST!$A$75,"",IF(K4592=LIST!$A$76,LIST!$A$76,IF(L4592=LIST!$A$77,"",IF(L4592=LIST!$A$78,"",IF(L4592=LIST!$A$80,"",IF(L4592=LIST!$A$72,"",IF(L4592=LIST!$A$73,"",IF(L4592=LIST!$A$81,"",IF(L4592=LIST!$A$82,"",IF(L4592=LIST!$A$79,"",IF(K4592=LIST!$A$75,LIST!$A$75,ROUND(J4592*L4592,2)))))))))))))</f>
        <v/>
      </c>
      <c r="J4592" s="43">
        <f>IF(D4592="",0,IF(K4592=LIST!$A$75,0,IF(K4592=LIST!$A$76,0,IF(K4592=LIST!$A$77,0,IF(K4592=LIST!$A$78,0,(MIN(D4592,8)-K4592))))))</f>
        <v>0</v>
      </c>
      <c r="K4592" s="185" t="str">
        <f>IF(D4592="","",IF('CLAIM FORM'!$M$7="",0,IF(L4592=LIST!$A$78,0,IF('CLAIM FORM'!$M$7="R&amp;D",0,IF(E4592="",LIST!$A$75,IF(F4592=LIST!$F$30,0,IFERROR(((VLOOKUP(E4592,'TRAINING CODE'!B:D,3,FALSE)*MIN(D4592,8))),LIST!$A$76)))))))</f>
        <v/>
      </c>
      <c r="L4592" s="183" t="str">
        <f>IF(B4592="","",IF('CLAIM FORM'!$M$7="",LIST!$A$77,IFERROR(VLOOKUP(B4592,'PHR (Project Hourly Rate)'!B:G,6,FALSE),LIST!$A$78)))</f>
        <v/>
      </c>
    </row>
    <row r="4593" spans="1:12" ht="36" customHeight="1">
      <c r="A4593" s="184">
        <v>4591</v>
      </c>
      <c r="B4593" s="46"/>
      <c r="C4593" s="47"/>
      <c r="D4593" s="48"/>
      <c r="E4593" s="49"/>
      <c r="F4593" s="49"/>
      <c r="G4593" s="41" t="str">
        <f>IF(C4593="","",VLOOKUP(WEEKDAY(C4593),LIST!$A$15:$B$21,2,FALSE))</f>
        <v/>
      </c>
      <c r="H4593" s="42" t="str">
        <f>IF(B4593="","",IF(L4593=LIST!$A$80,LIST!$A$78,IF(L4593=LIST!$A$81,LIST!$A$78,IF(L4593=LIST!$A$82,LIST!$A$78,IF(IFERROR(VLOOKUP(B4593,'PHR (Project Hourly Rate)'!B:G,6,FALSE),LIST!$A$78)=0,LIST!$A$79,L4593)))))</f>
        <v/>
      </c>
      <c r="I4593" s="42" t="str">
        <f>IF(B4593="","",IF(L4593=LIST!$A$75,"",IF(K4593=LIST!$A$76,LIST!$A$76,IF(L4593=LIST!$A$77,"",IF(L4593=LIST!$A$78,"",IF(L4593=LIST!$A$80,"",IF(L4593=LIST!$A$72,"",IF(L4593=LIST!$A$73,"",IF(L4593=LIST!$A$81,"",IF(L4593=LIST!$A$82,"",IF(L4593=LIST!$A$79,"",IF(K4593=LIST!$A$75,LIST!$A$75,ROUND(J4593*L4593,2)))))))))))))</f>
        <v/>
      </c>
      <c r="J4593" s="43">
        <f>IF(D4593="",0,IF(K4593=LIST!$A$75,0,IF(K4593=LIST!$A$76,0,IF(K4593=LIST!$A$77,0,IF(K4593=LIST!$A$78,0,(MIN(D4593,8)-K4593))))))</f>
        <v>0</v>
      </c>
      <c r="K4593" s="185" t="str">
        <f>IF(D4593="","",IF('CLAIM FORM'!$M$7="",0,IF(L4593=LIST!$A$78,0,IF('CLAIM FORM'!$M$7="R&amp;D",0,IF(E4593="",LIST!$A$75,IF(F4593=LIST!$F$30,0,IFERROR(((VLOOKUP(E4593,'TRAINING CODE'!B:D,3,FALSE)*MIN(D4593,8))),LIST!$A$76)))))))</f>
        <v/>
      </c>
      <c r="L4593" s="183" t="str">
        <f>IF(B4593="","",IF('CLAIM FORM'!$M$7="",LIST!$A$77,IFERROR(VLOOKUP(B4593,'PHR (Project Hourly Rate)'!B:G,6,FALSE),LIST!$A$78)))</f>
        <v/>
      </c>
    </row>
    <row r="4594" spans="1:12" ht="36" customHeight="1">
      <c r="A4594" s="184">
        <v>4592</v>
      </c>
      <c r="B4594" s="46"/>
      <c r="C4594" s="47"/>
      <c r="D4594" s="48"/>
      <c r="E4594" s="49"/>
      <c r="F4594" s="49"/>
      <c r="G4594" s="41" t="str">
        <f>IF(C4594="","",VLOOKUP(WEEKDAY(C4594),LIST!$A$15:$B$21,2,FALSE))</f>
        <v/>
      </c>
      <c r="H4594" s="42" t="str">
        <f>IF(B4594="","",IF(L4594=LIST!$A$80,LIST!$A$78,IF(L4594=LIST!$A$81,LIST!$A$78,IF(L4594=LIST!$A$82,LIST!$A$78,IF(IFERROR(VLOOKUP(B4594,'PHR (Project Hourly Rate)'!B:G,6,FALSE),LIST!$A$78)=0,LIST!$A$79,L4594)))))</f>
        <v/>
      </c>
      <c r="I4594" s="42" t="str">
        <f>IF(B4594="","",IF(L4594=LIST!$A$75,"",IF(K4594=LIST!$A$76,LIST!$A$76,IF(L4594=LIST!$A$77,"",IF(L4594=LIST!$A$78,"",IF(L4594=LIST!$A$80,"",IF(L4594=LIST!$A$72,"",IF(L4594=LIST!$A$73,"",IF(L4594=LIST!$A$81,"",IF(L4594=LIST!$A$82,"",IF(L4594=LIST!$A$79,"",IF(K4594=LIST!$A$75,LIST!$A$75,ROUND(J4594*L4594,2)))))))))))))</f>
        <v/>
      </c>
      <c r="J4594" s="43">
        <f>IF(D4594="",0,IF(K4594=LIST!$A$75,0,IF(K4594=LIST!$A$76,0,IF(K4594=LIST!$A$77,0,IF(K4594=LIST!$A$78,0,(MIN(D4594,8)-K4594))))))</f>
        <v>0</v>
      </c>
      <c r="K4594" s="185" t="str">
        <f>IF(D4594="","",IF('CLAIM FORM'!$M$7="",0,IF(L4594=LIST!$A$78,0,IF('CLAIM FORM'!$M$7="R&amp;D",0,IF(E4594="",LIST!$A$75,IF(F4594=LIST!$F$30,0,IFERROR(((VLOOKUP(E4594,'TRAINING CODE'!B:D,3,FALSE)*MIN(D4594,8))),LIST!$A$76)))))))</f>
        <v/>
      </c>
      <c r="L4594" s="183" t="str">
        <f>IF(B4594="","",IF('CLAIM FORM'!$M$7="",LIST!$A$77,IFERROR(VLOOKUP(B4594,'PHR (Project Hourly Rate)'!B:G,6,FALSE),LIST!$A$78)))</f>
        <v/>
      </c>
    </row>
    <row r="4595" spans="1:12" ht="36" customHeight="1">
      <c r="A4595" s="184">
        <v>4593</v>
      </c>
      <c r="B4595" s="46"/>
      <c r="C4595" s="47"/>
      <c r="D4595" s="48"/>
      <c r="E4595" s="49"/>
      <c r="F4595" s="49"/>
      <c r="G4595" s="41" t="str">
        <f>IF(C4595="","",VLOOKUP(WEEKDAY(C4595),LIST!$A$15:$B$21,2,FALSE))</f>
        <v/>
      </c>
      <c r="H4595" s="42" t="str">
        <f>IF(B4595="","",IF(L4595=LIST!$A$80,LIST!$A$78,IF(L4595=LIST!$A$81,LIST!$A$78,IF(L4595=LIST!$A$82,LIST!$A$78,IF(IFERROR(VLOOKUP(B4595,'PHR (Project Hourly Rate)'!B:G,6,FALSE),LIST!$A$78)=0,LIST!$A$79,L4595)))))</f>
        <v/>
      </c>
      <c r="I4595" s="42" t="str">
        <f>IF(B4595="","",IF(L4595=LIST!$A$75,"",IF(K4595=LIST!$A$76,LIST!$A$76,IF(L4595=LIST!$A$77,"",IF(L4595=LIST!$A$78,"",IF(L4595=LIST!$A$80,"",IF(L4595=LIST!$A$72,"",IF(L4595=LIST!$A$73,"",IF(L4595=LIST!$A$81,"",IF(L4595=LIST!$A$82,"",IF(L4595=LIST!$A$79,"",IF(K4595=LIST!$A$75,LIST!$A$75,ROUND(J4595*L4595,2)))))))))))))</f>
        <v/>
      </c>
      <c r="J4595" s="43">
        <f>IF(D4595="",0,IF(K4595=LIST!$A$75,0,IF(K4595=LIST!$A$76,0,IF(K4595=LIST!$A$77,0,IF(K4595=LIST!$A$78,0,(MIN(D4595,8)-K4595))))))</f>
        <v>0</v>
      </c>
      <c r="K4595" s="185" t="str">
        <f>IF(D4595="","",IF('CLAIM FORM'!$M$7="",0,IF(L4595=LIST!$A$78,0,IF('CLAIM FORM'!$M$7="R&amp;D",0,IF(E4595="",LIST!$A$75,IF(F4595=LIST!$F$30,0,IFERROR(((VLOOKUP(E4595,'TRAINING CODE'!B:D,3,FALSE)*MIN(D4595,8))),LIST!$A$76)))))))</f>
        <v/>
      </c>
      <c r="L4595" s="183" t="str">
        <f>IF(B4595="","",IF('CLAIM FORM'!$M$7="",LIST!$A$77,IFERROR(VLOOKUP(B4595,'PHR (Project Hourly Rate)'!B:G,6,FALSE),LIST!$A$78)))</f>
        <v/>
      </c>
    </row>
    <row r="4596" spans="1:12" ht="36" customHeight="1">
      <c r="A4596" s="184">
        <v>4594</v>
      </c>
      <c r="B4596" s="46"/>
      <c r="C4596" s="47"/>
      <c r="D4596" s="48"/>
      <c r="E4596" s="49"/>
      <c r="F4596" s="49"/>
      <c r="G4596" s="41" t="str">
        <f>IF(C4596="","",VLOOKUP(WEEKDAY(C4596),LIST!$A$15:$B$21,2,FALSE))</f>
        <v/>
      </c>
      <c r="H4596" s="42" t="str">
        <f>IF(B4596="","",IF(L4596=LIST!$A$80,LIST!$A$78,IF(L4596=LIST!$A$81,LIST!$A$78,IF(L4596=LIST!$A$82,LIST!$A$78,IF(IFERROR(VLOOKUP(B4596,'PHR (Project Hourly Rate)'!B:G,6,FALSE),LIST!$A$78)=0,LIST!$A$79,L4596)))))</f>
        <v/>
      </c>
      <c r="I4596" s="42" t="str">
        <f>IF(B4596="","",IF(L4596=LIST!$A$75,"",IF(K4596=LIST!$A$76,LIST!$A$76,IF(L4596=LIST!$A$77,"",IF(L4596=LIST!$A$78,"",IF(L4596=LIST!$A$80,"",IF(L4596=LIST!$A$72,"",IF(L4596=LIST!$A$73,"",IF(L4596=LIST!$A$81,"",IF(L4596=LIST!$A$82,"",IF(L4596=LIST!$A$79,"",IF(K4596=LIST!$A$75,LIST!$A$75,ROUND(J4596*L4596,2)))))))))))))</f>
        <v/>
      </c>
      <c r="J4596" s="43">
        <f>IF(D4596="",0,IF(K4596=LIST!$A$75,0,IF(K4596=LIST!$A$76,0,IF(K4596=LIST!$A$77,0,IF(K4596=LIST!$A$78,0,(MIN(D4596,8)-K4596))))))</f>
        <v>0</v>
      </c>
      <c r="K4596" s="185" t="str">
        <f>IF(D4596="","",IF('CLAIM FORM'!$M$7="",0,IF(L4596=LIST!$A$78,0,IF('CLAIM FORM'!$M$7="R&amp;D",0,IF(E4596="",LIST!$A$75,IF(F4596=LIST!$F$30,0,IFERROR(((VLOOKUP(E4596,'TRAINING CODE'!B:D,3,FALSE)*MIN(D4596,8))),LIST!$A$76)))))))</f>
        <v/>
      </c>
      <c r="L4596" s="183" t="str">
        <f>IF(B4596="","",IF('CLAIM FORM'!$M$7="",LIST!$A$77,IFERROR(VLOOKUP(B4596,'PHR (Project Hourly Rate)'!B:G,6,FALSE),LIST!$A$78)))</f>
        <v/>
      </c>
    </row>
    <row r="4597" spans="1:12" ht="36" customHeight="1">
      <c r="A4597" s="184">
        <v>4595</v>
      </c>
      <c r="B4597" s="46"/>
      <c r="C4597" s="47"/>
      <c r="D4597" s="48"/>
      <c r="E4597" s="49"/>
      <c r="F4597" s="49"/>
      <c r="G4597" s="41" t="str">
        <f>IF(C4597="","",VLOOKUP(WEEKDAY(C4597),LIST!$A$15:$B$21,2,FALSE))</f>
        <v/>
      </c>
      <c r="H4597" s="42" t="str">
        <f>IF(B4597="","",IF(L4597=LIST!$A$80,LIST!$A$78,IF(L4597=LIST!$A$81,LIST!$A$78,IF(L4597=LIST!$A$82,LIST!$A$78,IF(IFERROR(VLOOKUP(B4597,'PHR (Project Hourly Rate)'!B:G,6,FALSE),LIST!$A$78)=0,LIST!$A$79,L4597)))))</f>
        <v/>
      </c>
      <c r="I4597" s="42" t="str">
        <f>IF(B4597="","",IF(L4597=LIST!$A$75,"",IF(K4597=LIST!$A$76,LIST!$A$76,IF(L4597=LIST!$A$77,"",IF(L4597=LIST!$A$78,"",IF(L4597=LIST!$A$80,"",IF(L4597=LIST!$A$72,"",IF(L4597=LIST!$A$73,"",IF(L4597=LIST!$A$81,"",IF(L4597=LIST!$A$82,"",IF(L4597=LIST!$A$79,"",IF(K4597=LIST!$A$75,LIST!$A$75,ROUND(J4597*L4597,2)))))))))))))</f>
        <v/>
      </c>
      <c r="J4597" s="43">
        <f>IF(D4597="",0,IF(K4597=LIST!$A$75,0,IF(K4597=LIST!$A$76,0,IF(K4597=LIST!$A$77,0,IF(K4597=LIST!$A$78,0,(MIN(D4597,8)-K4597))))))</f>
        <v>0</v>
      </c>
      <c r="K4597" s="185" t="str">
        <f>IF(D4597="","",IF('CLAIM FORM'!$M$7="",0,IF(L4597=LIST!$A$78,0,IF('CLAIM FORM'!$M$7="R&amp;D",0,IF(E4597="",LIST!$A$75,IF(F4597=LIST!$F$30,0,IFERROR(((VLOOKUP(E4597,'TRAINING CODE'!B:D,3,FALSE)*MIN(D4597,8))),LIST!$A$76)))))))</f>
        <v/>
      </c>
      <c r="L4597" s="183" t="str">
        <f>IF(B4597="","",IF('CLAIM FORM'!$M$7="",LIST!$A$77,IFERROR(VLOOKUP(B4597,'PHR (Project Hourly Rate)'!B:G,6,FALSE),LIST!$A$78)))</f>
        <v/>
      </c>
    </row>
    <row r="4598" spans="1:12" ht="36" customHeight="1">
      <c r="A4598" s="184">
        <v>4596</v>
      </c>
      <c r="B4598" s="46"/>
      <c r="C4598" s="47"/>
      <c r="D4598" s="48"/>
      <c r="E4598" s="49"/>
      <c r="F4598" s="49"/>
      <c r="G4598" s="41" t="str">
        <f>IF(C4598="","",VLOOKUP(WEEKDAY(C4598),LIST!$A$15:$B$21,2,FALSE))</f>
        <v/>
      </c>
      <c r="H4598" s="42" t="str">
        <f>IF(B4598="","",IF(L4598=LIST!$A$80,LIST!$A$78,IF(L4598=LIST!$A$81,LIST!$A$78,IF(L4598=LIST!$A$82,LIST!$A$78,IF(IFERROR(VLOOKUP(B4598,'PHR (Project Hourly Rate)'!B:G,6,FALSE),LIST!$A$78)=0,LIST!$A$79,L4598)))))</f>
        <v/>
      </c>
      <c r="I4598" s="42" t="str">
        <f>IF(B4598="","",IF(L4598=LIST!$A$75,"",IF(K4598=LIST!$A$76,LIST!$A$76,IF(L4598=LIST!$A$77,"",IF(L4598=LIST!$A$78,"",IF(L4598=LIST!$A$80,"",IF(L4598=LIST!$A$72,"",IF(L4598=LIST!$A$73,"",IF(L4598=LIST!$A$81,"",IF(L4598=LIST!$A$82,"",IF(L4598=LIST!$A$79,"",IF(K4598=LIST!$A$75,LIST!$A$75,ROUND(J4598*L4598,2)))))))))))))</f>
        <v/>
      </c>
      <c r="J4598" s="43">
        <f>IF(D4598="",0,IF(K4598=LIST!$A$75,0,IF(K4598=LIST!$A$76,0,IF(K4598=LIST!$A$77,0,IF(K4598=LIST!$A$78,0,(MIN(D4598,8)-K4598))))))</f>
        <v>0</v>
      </c>
      <c r="K4598" s="185" t="str">
        <f>IF(D4598="","",IF('CLAIM FORM'!$M$7="",0,IF(L4598=LIST!$A$78,0,IF('CLAIM FORM'!$M$7="R&amp;D",0,IF(E4598="",LIST!$A$75,IF(F4598=LIST!$F$30,0,IFERROR(((VLOOKUP(E4598,'TRAINING CODE'!B:D,3,FALSE)*MIN(D4598,8))),LIST!$A$76)))))))</f>
        <v/>
      </c>
      <c r="L4598" s="183" t="str">
        <f>IF(B4598="","",IF('CLAIM FORM'!$M$7="",LIST!$A$77,IFERROR(VLOOKUP(B4598,'PHR (Project Hourly Rate)'!B:G,6,FALSE),LIST!$A$78)))</f>
        <v/>
      </c>
    </row>
    <row r="4599" spans="1:12" ht="36" customHeight="1">
      <c r="A4599" s="184">
        <v>4597</v>
      </c>
      <c r="B4599" s="46"/>
      <c r="C4599" s="47"/>
      <c r="D4599" s="48"/>
      <c r="E4599" s="49"/>
      <c r="F4599" s="49"/>
      <c r="G4599" s="41" t="str">
        <f>IF(C4599="","",VLOOKUP(WEEKDAY(C4599),LIST!$A$15:$B$21,2,FALSE))</f>
        <v/>
      </c>
      <c r="H4599" s="42" t="str">
        <f>IF(B4599="","",IF(L4599=LIST!$A$80,LIST!$A$78,IF(L4599=LIST!$A$81,LIST!$A$78,IF(L4599=LIST!$A$82,LIST!$A$78,IF(IFERROR(VLOOKUP(B4599,'PHR (Project Hourly Rate)'!B:G,6,FALSE),LIST!$A$78)=0,LIST!$A$79,L4599)))))</f>
        <v/>
      </c>
      <c r="I4599" s="42" t="str">
        <f>IF(B4599="","",IF(L4599=LIST!$A$75,"",IF(K4599=LIST!$A$76,LIST!$A$76,IF(L4599=LIST!$A$77,"",IF(L4599=LIST!$A$78,"",IF(L4599=LIST!$A$80,"",IF(L4599=LIST!$A$72,"",IF(L4599=LIST!$A$73,"",IF(L4599=LIST!$A$81,"",IF(L4599=LIST!$A$82,"",IF(L4599=LIST!$A$79,"",IF(K4599=LIST!$A$75,LIST!$A$75,ROUND(J4599*L4599,2)))))))))))))</f>
        <v/>
      </c>
      <c r="J4599" s="43">
        <f>IF(D4599="",0,IF(K4599=LIST!$A$75,0,IF(K4599=LIST!$A$76,0,IF(K4599=LIST!$A$77,0,IF(K4599=LIST!$A$78,0,(MIN(D4599,8)-K4599))))))</f>
        <v>0</v>
      </c>
      <c r="K4599" s="185" t="str">
        <f>IF(D4599="","",IF('CLAIM FORM'!$M$7="",0,IF(L4599=LIST!$A$78,0,IF('CLAIM FORM'!$M$7="R&amp;D",0,IF(E4599="",LIST!$A$75,IF(F4599=LIST!$F$30,0,IFERROR(((VLOOKUP(E4599,'TRAINING CODE'!B:D,3,FALSE)*MIN(D4599,8))),LIST!$A$76)))))))</f>
        <v/>
      </c>
      <c r="L4599" s="183" t="str">
        <f>IF(B4599="","",IF('CLAIM FORM'!$M$7="",LIST!$A$77,IFERROR(VLOOKUP(B4599,'PHR (Project Hourly Rate)'!B:G,6,FALSE),LIST!$A$78)))</f>
        <v/>
      </c>
    </row>
    <row r="4600" spans="1:12" ht="36" customHeight="1">
      <c r="A4600" s="184">
        <v>4598</v>
      </c>
      <c r="B4600" s="46"/>
      <c r="C4600" s="47"/>
      <c r="D4600" s="48"/>
      <c r="E4600" s="49"/>
      <c r="F4600" s="49"/>
      <c r="G4600" s="41" t="str">
        <f>IF(C4600="","",VLOOKUP(WEEKDAY(C4600),LIST!$A$15:$B$21,2,FALSE))</f>
        <v/>
      </c>
      <c r="H4600" s="42" t="str">
        <f>IF(B4600="","",IF(L4600=LIST!$A$80,LIST!$A$78,IF(L4600=LIST!$A$81,LIST!$A$78,IF(L4600=LIST!$A$82,LIST!$A$78,IF(IFERROR(VLOOKUP(B4600,'PHR (Project Hourly Rate)'!B:G,6,FALSE),LIST!$A$78)=0,LIST!$A$79,L4600)))))</f>
        <v/>
      </c>
      <c r="I4600" s="42" t="str">
        <f>IF(B4600="","",IF(L4600=LIST!$A$75,"",IF(K4600=LIST!$A$76,LIST!$A$76,IF(L4600=LIST!$A$77,"",IF(L4600=LIST!$A$78,"",IF(L4600=LIST!$A$80,"",IF(L4600=LIST!$A$72,"",IF(L4600=LIST!$A$73,"",IF(L4600=LIST!$A$81,"",IF(L4600=LIST!$A$82,"",IF(L4600=LIST!$A$79,"",IF(K4600=LIST!$A$75,LIST!$A$75,ROUND(J4600*L4600,2)))))))))))))</f>
        <v/>
      </c>
      <c r="J4600" s="43">
        <f>IF(D4600="",0,IF(K4600=LIST!$A$75,0,IF(K4600=LIST!$A$76,0,IF(K4600=LIST!$A$77,0,IF(K4600=LIST!$A$78,0,(MIN(D4600,8)-K4600))))))</f>
        <v>0</v>
      </c>
      <c r="K4600" s="185" t="str">
        <f>IF(D4600="","",IF('CLAIM FORM'!$M$7="",0,IF(L4600=LIST!$A$78,0,IF('CLAIM FORM'!$M$7="R&amp;D",0,IF(E4600="",LIST!$A$75,IF(F4600=LIST!$F$30,0,IFERROR(((VLOOKUP(E4600,'TRAINING CODE'!B:D,3,FALSE)*MIN(D4600,8))),LIST!$A$76)))))))</f>
        <v/>
      </c>
      <c r="L4600" s="183" t="str">
        <f>IF(B4600="","",IF('CLAIM FORM'!$M$7="",LIST!$A$77,IFERROR(VLOOKUP(B4600,'PHR (Project Hourly Rate)'!B:G,6,FALSE),LIST!$A$78)))</f>
        <v/>
      </c>
    </row>
    <row r="4601" spans="1:12" ht="36" customHeight="1">
      <c r="A4601" s="184">
        <v>4599</v>
      </c>
      <c r="B4601" s="46"/>
      <c r="C4601" s="47"/>
      <c r="D4601" s="48"/>
      <c r="E4601" s="49"/>
      <c r="F4601" s="49"/>
      <c r="G4601" s="41" t="str">
        <f>IF(C4601="","",VLOOKUP(WEEKDAY(C4601),LIST!$A$15:$B$21,2,FALSE))</f>
        <v/>
      </c>
      <c r="H4601" s="42" t="str">
        <f>IF(B4601="","",IF(L4601=LIST!$A$80,LIST!$A$78,IF(L4601=LIST!$A$81,LIST!$A$78,IF(L4601=LIST!$A$82,LIST!$A$78,IF(IFERROR(VLOOKUP(B4601,'PHR (Project Hourly Rate)'!B:G,6,FALSE),LIST!$A$78)=0,LIST!$A$79,L4601)))))</f>
        <v/>
      </c>
      <c r="I4601" s="42" t="str">
        <f>IF(B4601="","",IF(L4601=LIST!$A$75,"",IF(K4601=LIST!$A$76,LIST!$A$76,IF(L4601=LIST!$A$77,"",IF(L4601=LIST!$A$78,"",IF(L4601=LIST!$A$80,"",IF(L4601=LIST!$A$72,"",IF(L4601=LIST!$A$73,"",IF(L4601=LIST!$A$81,"",IF(L4601=LIST!$A$82,"",IF(L4601=LIST!$A$79,"",IF(K4601=LIST!$A$75,LIST!$A$75,ROUND(J4601*L4601,2)))))))))))))</f>
        <v/>
      </c>
      <c r="J4601" s="43">
        <f>IF(D4601="",0,IF(K4601=LIST!$A$75,0,IF(K4601=LIST!$A$76,0,IF(K4601=LIST!$A$77,0,IF(K4601=LIST!$A$78,0,(MIN(D4601,8)-K4601))))))</f>
        <v>0</v>
      </c>
      <c r="K4601" s="185" t="str">
        <f>IF(D4601="","",IF('CLAIM FORM'!$M$7="",0,IF(L4601=LIST!$A$78,0,IF('CLAIM FORM'!$M$7="R&amp;D",0,IF(E4601="",LIST!$A$75,IF(F4601=LIST!$F$30,0,IFERROR(((VLOOKUP(E4601,'TRAINING CODE'!B:D,3,FALSE)*MIN(D4601,8))),LIST!$A$76)))))))</f>
        <v/>
      </c>
      <c r="L4601" s="183" t="str">
        <f>IF(B4601="","",IF('CLAIM FORM'!$M$7="",LIST!$A$77,IFERROR(VLOOKUP(B4601,'PHR (Project Hourly Rate)'!B:G,6,FALSE),LIST!$A$78)))</f>
        <v/>
      </c>
    </row>
    <row r="4602" spans="1:12" ht="36" customHeight="1">
      <c r="A4602" s="184">
        <v>4600</v>
      </c>
      <c r="B4602" s="46"/>
      <c r="C4602" s="47"/>
      <c r="D4602" s="48"/>
      <c r="E4602" s="49"/>
      <c r="F4602" s="49"/>
      <c r="G4602" s="41" t="str">
        <f>IF(C4602="","",VLOOKUP(WEEKDAY(C4602),LIST!$A$15:$B$21,2,FALSE))</f>
        <v/>
      </c>
      <c r="H4602" s="42" t="str">
        <f>IF(B4602="","",IF(L4602=LIST!$A$80,LIST!$A$78,IF(L4602=LIST!$A$81,LIST!$A$78,IF(L4602=LIST!$A$82,LIST!$A$78,IF(IFERROR(VLOOKUP(B4602,'PHR (Project Hourly Rate)'!B:G,6,FALSE),LIST!$A$78)=0,LIST!$A$79,L4602)))))</f>
        <v/>
      </c>
      <c r="I4602" s="42" t="str">
        <f>IF(B4602="","",IF(L4602=LIST!$A$75,"",IF(K4602=LIST!$A$76,LIST!$A$76,IF(L4602=LIST!$A$77,"",IF(L4602=LIST!$A$78,"",IF(L4602=LIST!$A$80,"",IF(L4602=LIST!$A$72,"",IF(L4602=LIST!$A$73,"",IF(L4602=LIST!$A$81,"",IF(L4602=LIST!$A$82,"",IF(L4602=LIST!$A$79,"",IF(K4602=LIST!$A$75,LIST!$A$75,ROUND(J4602*L4602,2)))))))))))))</f>
        <v/>
      </c>
      <c r="J4602" s="43">
        <f>IF(D4602="",0,IF(K4602=LIST!$A$75,0,IF(K4602=LIST!$A$76,0,IF(K4602=LIST!$A$77,0,IF(K4602=LIST!$A$78,0,(MIN(D4602,8)-K4602))))))</f>
        <v>0</v>
      </c>
      <c r="K4602" s="185" t="str">
        <f>IF(D4602="","",IF('CLAIM FORM'!$M$7="",0,IF(L4602=LIST!$A$78,0,IF('CLAIM FORM'!$M$7="R&amp;D",0,IF(E4602="",LIST!$A$75,IF(F4602=LIST!$F$30,0,IFERROR(((VLOOKUP(E4602,'TRAINING CODE'!B:D,3,FALSE)*MIN(D4602,8))),LIST!$A$76)))))))</f>
        <v/>
      </c>
      <c r="L4602" s="183" t="str">
        <f>IF(B4602="","",IF('CLAIM FORM'!$M$7="",LIST!$A$77,IFERROR(VLOOKUP(B4602,'PHR (Project Hourly Rate)'!B:G,6,FALSE),LIST!$A$78)))</f>
        <v/>
      </c>
    </row>
    <row r="4603" spans="1:12" ht="36" customHeight="1">
      <c r="A4603" s="184">
        <v>4601</v>
      </c>
      <c r="B4603" s="46"/>
      <c r="C4603" s="47"/>
      <c r="D4603" s="48"/>
      <c r="E4603" s="49"/>
      <c r="F4603" s="49"/>
      <c r="G4603" s="41" t="str">
        <f>IF(C4603="","",VLOOKUP(WEEKDAY(C4603),LIST!$A$15:$B$21,2,FALSE))</f>
        <v/>
      </c>
      <c r="H4603" s="42" t="str">
        <f>IF(B4603="","",IF(L4603=LIST!$A$80,LIST!$A$78,IF(L4603=LIST!$A$81,LIST!$A$78,IF(L4603=LIST!$A$82,LIST!$A$78,IF(IFERROR(VLOOKUP(B4603,'PHR (Project Hourly Rate)'!B:G,6,FALSE),LIST!$A$78)=0,LIST!$A$79,L4603)))))</f>
        <v/>
      </c>
      <c r="I4603" s="42" t="str">
        <f>IF(B4603="","",IF(L4603=LIST!$A$75,"",IF(K4603=LIST!$A$76,LIST!$A$76,IF(L4603=LIST!$A$77,"",IF(L4603=LIST!$A$78,"",IF(L4603=LIST!$A$80,"",IF(L4603=LIST!$A$72,"",IF(L4603=LIST!$A$73,"",IF(L4603=LIST!$A$81,"",IF(L4603=LIST!$A$82,"",IF(L4603=LIST!$A$79,"",IF(K4603=LIST!$A$75,LIST!$A$75,ROUND(J4603*L4603,2)))))))))))))</f>
        <v/>
      </c>
      <c r="J4603" s="43">
        <f>IF(D4603="",0,IF(K4603=LIST!$A$75,0,IF(K4603=LIST!$A$76,0,IF(K4603=LIST!$A$77,0,IF(K4603=LIST!$A$78,0,(MIN(D4603,8)-K4603))))))</f>
        <v>0</v>
      </c>
      <c r="K4603" s="185" t="str">
        <f>IF(D4603="","",IF('CLAIM FORM'!$M$7="",0,IF(L4603=LIST!$A$78,0,IF('CLAIM FORM'!$M$7="R&amp;D",0,IF(E4603="",LIST!$A$75,IF(F4603=LIST!$F$30,0,IFERROR(((VLOOKUP(E4603,'TRAINING CODE'!B:D,3,FALSE)*MIN(D4603,8))),LIST!$A$76)))))))</f>
        <v/>
      </c>
      <c r="L4603" s="183" t="str">
        <f>IF(B4603="","",IF('CLAIM FORM'!$M$7="",LIST!$A$77,IFERROR(VLOOKUP(B4603,'PHR (Project Hourly Rate)'!B:G,6,FALSE),LIST!$A$78)))</f>
        <v/>
      </c>
    </row>
    <row r="4604" spans="1:12" ht="36" customHeight="1">
      <c r="A4604" s="184">
        <v>4602</v>
      </c>
      <c r="B4604" s="46"/>
      <c r="C4604" s="47"/>
      <c r="D4604" s="48"/>
      <c r="E4604" s="49"/>
      <c r="F4604" s="49"/>
      <c r="G4604" s="41" t="str">
        <f>IF(C4604="","",VLOOKUP(WEEKDAY(C4604),LIST!$A$15:$B$21,2,FALSE))</f>
        <v/>
      </c>
      <c r="H4604" s="42" t="str">
        <f>IF(B4604="","",IF(L4604=LIST!$A$80,LIST!$A$78,IF(L4604=LIST!$A$81,LIST!$A$78,IF(L4604=LIST!$A$82,LIST!$A$78,IF(IFERROR(VLOOKUP(B4604,'PHR (Project Hourly Rate)'!B:G,6,FALSE),LIST!$A$78)=0,LIST!$A$79,L4604)))))</f>
        <v/>
      </c>
      <c r="I4604" s="42" t="str">
        <f>IF(B4604="","",IF(L4604=LIST!$A$75,"",IF(K4604=LIST!$A$76,LIST!$A$76,IF(L4604=LIST!$A$77,"",IF(L4604=LIST!$A$78,"",IF(L4604=LIST!$A$80,"",IF(L4604=LIST!$A$72,"",IF(L4604=LIST!$A$73,"",IF(L4604=LIST!$A$81,"",IF(L4604=LIST!$A$82,"",IF(L4604=LIST!$A$79,"",IF(K4604=LIST!$A$75,LIST!$A$75,ROUND(J4604*L4604,2)))))))))))))</f>
        <v/>
      </c>
      <c r="J4604" s="43">
        <f>IF(D4604="",0,IF(K4604=LIST!$A$75,0,IF(K4604=LIST!$A$76,0,IF(K4604=LIST!$A$77,0,IF(K4604=LIST!$A$78,0,(MIN(D4604,8)-K4604))))))</f>
        <v>0</v>
      </c>
      <c r="K4604" s="185" t="str">
        <f>IF(D4604="","",IF('CLAIM FORM'!$M$7="",0,IF(L4604=LIST!$A$78,0,IF('CLAIM FORM'!$M$7="R&amp;D",0,IF(E4604="",LIST!$A$75,IF(F4604=LIST!$F$30,0,IFERROR(((VLOOKUP(E4604,'TRAINING CODE'!B:D,3,FALSE)*MIN(D4604,8))),LIST!$A$76)))))))</f>
        <v/>
      </c>
      <c r="L4604" s="183" t="str">
        <f>IF(B4604="","",IF('CLAIM FORM'!$M$7="",LIST!$A$77,IFERROR(VLOOKUP(B4604,'PHR (Project Hourly Rate)'!B:G,6,FALSE),LIST!$A$78)))</f>
        <v/>
      </c>
    </row>
    <row r="4605" spans="1:12" ht="36" customHeight="1">
      <c r="A4605" s="184">
        <v>4603</v>
      </c>
      <c r="B4605" s="46"/>
      <c r="C4605" s="47"/>
      <c r="D4605" s="48"/>
      <c r="E4605" s="49"/>
      <c r="F4605" s="49"/>
      <c r="G4605" s="41" t="str">
        <f>IF(C4605="","",VLOOKUP(WEEKDAY(C4605),LIST!$A$15:$B$21,2,FALSE))</f>
        <v/>
      </c>
      <c r="H4605" s="42" t="str">
        <f>IF(B4605="","",IF(L4605=LIST!$A$80,LIST!$A$78,IF(L4605=LIST!$A$81,LIST!$A$78,IF(L4605=LIST!$A$82,LIST!$A$78,IF(IFERROR(VLOOKUP(B4605,'PHR (Project Hourly Rate)'!B:G,6,FALSE),LIST!$A$78)=0,LIST!$A$79,L4605)))))</f>
        <v/>
      </c>
      <c r="I4605" s="42" t="str">
        <f>IF(B4605="","",IF(L4605=LIST!$A$75,"",IF(K4605=LIST!$A$76,LIST!$A$76,IF(L4605=LIST!$A$77,"",IF(L4605=LIST!$A$78,"",IF(L4605=LIST!$A$80,"",IF(L4605=LIST!$A$72,"",IF(L4605=LIST!$A$73,"",IF(L4605=LIST!$A$81,"",IF(L4605=LIST!$A$82,"",IF(L4605=LIST!$A$79,"",IF(K4605=LIST!$A$75,LIST!$A$75,ROUND(J4605*L4605,2)))))))))))))</f>
        <v/>
      </c>
      <c r="J4605" s="43">
        <f>IF(D4605="",0,IF(K4605=LIST!$A$75,0,IF(K4605=LIST!$A$76,0,IF(K4605=LIST!$A$77,0,IF(K4605=LIST!$A$78,0,(MIN(D4605,8)-K4605))))))</f>
        <v>0</v>
      </c>
      <c r="K4605" s="185" t="str">
        <f>IF(D4605="","",IF('CLAIM FORM'!$M$7="",0,IF(L4605=LIST!$A$78,0,IF('CLAIM FORM'!$M$7="R&amp;D",0,IF(E4605="",LIST!$A$75,IF(F4605=LIST!$F$30,0,IFERROR(((VLOOKUP(E4605,'TRAINING CODE'!B:D,3,FALSE)*MIN(D4605,8))),LIST!$A$76)))))))</f>
        <v/>
      </c>
      <c r="L4605" s="183" t="str">
        <f>IF(B4605="","",IF('CLAIM FORM'!$M$7="",LIST!$A$77,IFERROR(VLOOKUP(B4605,'PHR (Project Hourly Rate)'!B:G,6,FALSE),LIST!$A$78)))</f>
        <v/>
      </c>
    </row>
    <row r="4606" spans="1:12" ht="36" customHeight="1">
      <c r="A4606" s="184">
        <v>4604</v>
      </c>
      <c r="B4606" s="46"/>
      <c r="C4606" s="47"/>
      <c r="D4606" s="48"/>
      <c r="E4606" s="49"/>
      <c r="F4606" s="49"/>
      <c r="G4606" s="41" t="str">
        <f>IF(C4606="","",VLOOKUP(WEEKDAY(C4606),LIST!$A$15:$B$21,2,FALSE))</f>
        <v/>
      </c>
      <c r="H4606" s="42" t="str">
        <f>IF(B4606="","",IF(L4606=LIST!$A$80,LIST!$A$78,IF(L4606=LIST!$A$81,LIST!$A$78,IF(L4606=LIST!$A$82,LIST!$A$78,IF(IFERROR(VLOOKUP(B4606,'PHR (Project Hourly Rate)'!B:G,6,FALSE),LIST!$A$78)=0,LIST!$A$79,L4606)))))</f>
        <v/>
      </c>
      <c r="I4606" s="42" t="str">
        <f>IF(B4606="","",IF(L4606=LIST!$A$75,"",IF(K4606=LIST!$A$76,LIST!$A$76,IF(L4606=LIST!$A$77,"",IF(L4606=LIST!$A$78,"",IF(L4606=LIST!$A$80,"",IF(L4606=LIST!$A$72,"",IF(L4606=LIST!$A$73,"",IF(L4606=LIST!$A$81,"",IF(L4606=LIST!$A$82,"",IF(L4606=LIST!$A$79,"",IF(K4606=LIST!$A$75,LIST!$A$75,ROUND(J4606*L4606,2)))))))))))))</f>
        <v/>
      </c>
      <c r="J4606" s="43">
        <f>IF(D4606="",0,IF(K4606=LIST!$A$75,0,IF(K4606=LIST!$A$76,0,IF(K4606=LIST!$A$77,0,IF(K4606=LIST!$A$78,0,(MIN(D4606,8)-K4606))))))</f>
        <v>0</v>
      </c>
      <c r="K4606" s="185" t="str">
        <f>IF(D4606="","",IF('CLAIM FORM'!$M$7="",0,IF(L4606=LIST!$A$78,0,IF('CLAIM FORM'!$M$7="R&amp;D",0,IF(E4606="",LIST!$A$75,IF(F4606=LIST!$F$30,0,IFERROR(((VLOOKUP(E4606,'TRAINING CODE'!B:D,3,FALSE)*MIN(D4606,8))),LIST!$A$76)))))))</f>
        <v/>
      </c>
      <c r="L4606" s="183" t="str">
        <f>IF(B4606="","",IF('CLAIM FORM'!$M$7="",LIST!$A$77,IFERROR(VLOOKUP(B4606,'PHR (Project Hourly Rate)'!B:G,6,FALSE),LIST!$A$78)))</f>
        <v/>
      </c>
    </row>
    <row r="4607" spans="1:12" ht="36" customHeight="1">
      <c r="A4607" s="184">
        <v>4605</v>
      </c>
      <c r="B4607" s="46"/>
      <c r="C4607" s="47"/>
      <c r="D4607" s="48"/>
      <c r="E4607" s="49"/>
      <c r="F4607" s="49"/>
      <c r="G4607" s="41" t="str">
        <f>IF(C4607="","",VLOOKUP(WEEKDAY(C4607),LIST!$A$15:$B$21,2,FALSE))</f>
        <v/>
      </c>
      <c r="H4607" s="42" t="str">
        <f>IF(B4607="","",IF(L4607=LIST!$A$80,LIST!$A$78,IF(L4607=LIST!$A$81,LIST!$A$78,IF(L4607=LIST!$A$82,LIST!$A$78,IF(IFERROR(VLOOKUP(B4607,'PHR (Project Hourly Rate)'!B:G,6,FALSE),LIST!$A$78)=0,LIST!$A$79,L4607)))))</f>
        <v/>
      </c>
      <c r="I4607" s="42" t="str">
        <f>IF(B4607="","",IF(L4607=LIST!$A$75,"",IF(K4607=LIST!$A$76,LIST!$A$76,IF(L4607=LIST!$A$77,"",IF(L4607=LIST!$A$78,"",IF(L4607=LIST!$A$80,"",IF(L4607=LIST!$A$72,"",IF(L4607=LIST!$A$73,"",IF(L4607=LIST!$A$81,"",IF(L4607=LIST!$A$82,"",IF(L4607=LIST!$A$79,"",IF(K4607=LIST!$A$75,LIST!$A$75,ROUND(J4607*L4607,2)))))))))))))</f>
        <v/>
      </c>
      <c r="J4607" s="43">
        <f>IF(D4607="",0,IF(K4607=LIST!$A$75,0,IF(K4607=LIST!$A$76,0,IF(K4607=LIST!$A$77,0,IF(K4607=LIST!$A$78,0,(MIN(D4607,8)-K4607))))))</f>
        <v>0</v>
      </c>
      <c r="K4607" s="185" t="str">
        <f>IF(D4607="","",IF('CLAIM FORM'!$M$7="",0,IF(L4607=LIST!$A$78,0,IF('CLAIM FORM'!$M$7="R&amp;D",0,IF(E4607="",LIST!$A$75,IF(F4607=LIST!$F$30,0,IFERROR(((VLOOKUP(E4607,'TRAINING CODE'!B:D,3,FALSE)*MIN(D4607,8))),LIST!$A$76)))))))</f>
        <v/>
      </c>
      <c r="L4607" s="183" t="str">
        <f>IF(B4607="","",IF('CLAIM FORM'!$M$7="",LIST!$A$77,IFERROR(VLOOKUP(B4607,'PHR (Project Hourly Rate)'!B:G,6,FALSE),LIST!$A$78)))</f>
        <v/>
      </c>
    </row>
    <row r="4608" spans="1:12" ht="36" customHeight="1">
      <c r="A4608" s="184">
        <v>4606</v>
      </c>
      <c r="B4608" s="46"/>
      <c r="C4608" s="47"/>
      <c r="D4608" s="48"/>
      <c r="E4608" s="49"/>
      <c r="F4608" s="49"/>
      <c r="G4608" s="41" t="str">
        <f>IF(C4608="","",VLOOKUP(WEEKDAY(C4608),LIST!$A$15:$B$21,2,FALSE))</f>
        <v/>
      </c>
      <c r="H4608" s="42" t="str">
        <f>IF(B4608="","",IF(L4608=LIST!$A$80,LIST!$A$78,IF(L4608=LIST!$A$81,LIST!$A$78,IF(L4608=LIST!$A$82,LIST!$A$78,IF(IFERROR(VLOOKUP(B4608,'PHR (Project Hourly Rate)'!B:G,6,FALSE),LIST!$A$78)=0,LIST!$A$79,L4608)))))</f>
        <v/>
      </c>
      <c r="I4608" s="42" t="str">
        <f>IF(B4608="","",IF(L4608=LIST!$A$75,"",IF(K4608=LIST!$A$76,LIST!$A$76,IF(L4608=LIST!$A$77,"",IF(L4608=LIST!$A$78,"",IF(L4608=LIST!$A$80,"",IF(L4608=LIST!$A$72,"",IF(L4608=LIST!$A$73,"",IF(L4608=LIST!$A$81,"",IF(L4608=LIST!$A$82,"",IF(L4608=LIST!$A$79,"",IF(K4608=LIST!$A$75,LIST!$A$75,ROUND(J4608*L4608,2)))))))))))))</f>
        <v/>
      </c>
      <c r="J4608" s="43">
        <f>IF(D4608="",0,IF(K4608=LIST!$A$75,0,IF(K4608=LIST!$A$76,0,IF(K4608=LIST!$A$77,0,IF(K4608=LIST!$A$78,0,(MIN(D4608,8)-K4608))))))</f>
        <v>0</v>
      </c>
      <c r="K4608" s="185" t="str">
        <f>IF(D4608="","",IF('CLAIM FORM'!$M$7="",0,IF(L4608=LIST!$A$78,0,IF('CLAIM FORM'!$M$7="R&amp;D",0,IF(E4608="",LIST!$A$75,IF(F4608=LIST!$F$30,0,IFERROR(((VLOOKUP(E4608,'TRAINING CODE'!B:D,3,FALSE)*MIN(D4608,8))),LIST!$A$76)))))))</f>
        <v/>
      </c>
      <c r="L4608" s="183" t="str">
        <f>IF(B4608="","",IF('CLAIM FORM'!$M$7="",LIST!$A$77,IFERROR(VLOOKUP(B4608,'PHR (Project Hourly Rate)'!B:G,6,FALSE),LIST!$A$78)))</f>
        <v/>
      </c>
    </row>
    <row r="4609" spans="1:12" ht="36" customHeight="1">
      <c r="A4609" s="184">
        <v>4607</v>
      </c>
      <c r="B4609" s="46"/>
      <c r="C4609" s="47"/>
      <c r="D4609" s="48"/>
      <c r="E4609" s="49"/>
      <c r="F4609" s="49"/>
      <c r="G4609" s="41" t="str">
        <f>IF(C4609="","",VLOOKUP(WEEKDAY(C4609),LIST!$A$15:$B$21,2,FALSE))</f>
        <v/>
      </c>
      <c r="H4609" s="42" t="str">
        <f>IF(B4609="","",IF(L4609=LIST!$A$80,LIST!$A$78,IF(L4609=LIST!$A$81,LIST!$A$78,IF(L4609=LIST!$A$82,LIST!$A$78,IF(IFERROR(VLOOKUP(B4609,'PHR (Project Hourly Rate)'!B:G,6,FALSE),LIST!$A$78)=0,LIST!$A$79,L4609)))))</f>
        <v/>
      </c>
      <c r="I4609" s="42" t="str">
        <f>IF(B4609="","",IF(L4609=LIST!$A$75,"",IF(K4609=LIST!$A$76,LIST!$A$76,IF(L4609=LIST!$A$77,"",IF(L4609=LIST!$A$78,"",IF(L4609=LIST!$A$80,"",IF(L4609=LIST!$A$72,"",IF(L4609=LIST!$A$73,"",IF(L4609=LIST!$A$81,"",IF(L4609=LIST!$A$82,"",IF(L4609=LIST!$A$79,"",IF(K4609=LIST!$A$75,LIST!$A$75,ROUND(J4609*L4609,2)))))))))))))</f>
        <v/>
      </c>
      <c r="J4609" s="43">
        <f>IF(D4609="",0,IF(K4609=LIST!$A$75,0,IF(K4609=LIST!$A$76,0,IF(K4609=LIST!$A$77,0,IF(K4609=LIST!$A$78,0,(MIN(D4609,8)-K4609))))))</f>
        <v>0</v>
      </c>
      <c r="K4609" s="185" t="str">
        <f>IF(D4609="","",IF('CLAIM FORM'!$M$7="",0,IF(L4609=LIST!$A$78,0,IF('CLAIM FORM'!$M$7="R&amp;D",0,IF(E4609="",LIST!$A$75,IF(F4609=LIST!$F$30,0,IFERROR(((VLOOKUP(E4609,'TRAINING CODE'!B:D,3,FALSE)*MIN(D4609,8))),LIST!$A$76)))))))</f>
        <v/>
      </c>
      <c r="L4609" s="183" t="str">
        <f>IF(B4609="","",IF('CLAIM FORM'!$M$7="",LIST!$A$77,IFERROR(VLOOKUP(B4609,'PHR (Project Hourly Rate)'!B:G,6,FALSE),LIST!$A$78)))</f>
        <v/>
      </c>
    </row>
    <row r="4610" spans="1:12" ht="36" customHeight="1">
      <c r="A4610" s="184">
        <v>4608</v>
      </c>
      <c r="B4610" s="46"/>
      <c r="C4610" s="47"/>
      <c r="D4610" s="48"/>
      <c r="E4610" s="49"/>
      <c r="F4610" s="49"/>
      <c r="G4610" s="41" t="str">
        <f>IF(C4610="","",VLOOKUP(WEEKDAY(C4610),LIST!$A$15:$B$21,2,FALSE))</f>
        <v/>
      </c>
      <c r="H4610" s="42" t="str">
        <f>IF(B4610="","",IF(L4610=LIST!$A$80,LIST!$A$78,IF(L4610=LIST!$A$81,LIST!$A$78,IF(L4610=LIST!$A$82,LIST!$A$78,IF(IFERROR(VLOOKUP(B4610,'PHR (Project Hourly Rate)'!B:G,6,FALSE),LIST!$A$78)=0,LIST!$A$79,L4610)))))</f>
        <v/>
      </c>
      <c r="I4610" s="42" t="str">
        <f>IF(B4610="","",IF(L4610=LIST!$A$75,"",IF(K4610=LIST!$A$76,LIST!$A$76,IF(L4610=LIST!$A$77,"",IF(L4610=LIST!$A$78,"",IF(L4610=LIST!$A$80,"",IF(L4610=LIST!$A$72,"",IF(L4610=LIST!$A$73,"",IF(L4610=LIST!$A$81,"",IF(L4610=LIST!$A$82,"",IF(L4610=LIST!$A$79,"",IF(K4610=LIST!$A$75,LIST!$A$75,ROUND(J4610*L4610,2)))))))))))))</f>
        <v/>
      </c>
      <c r="J4610" s="43">
        <f>IF(D4610="",0,IF(K4610=LIST!$A$75,0,IF(K4610=LIST!$A$76,0,IF(K4610=LIST!$A$77,0,IF(K4610=LIST!$A$78,0,(MIN(D4610,8)-K4610))))))</f>
        <v>0</v>
      </c>
      <c r="K4610" s="185" t="str">
        <f>IF(D4610="","",IF('CLAIM FORM'!$M$7="",0,IF(L4610=LIST!$A$78,0,IF('CLAIM FORM'!$M$7="R&amp;D",0,IF(E4610="",LIST!$A$75,IF(F4610=LIST!$F$30,0,IFERROR(((VLOOKUP(E4610,'TRAINING CODE'!B:D,3,FALSE)*MIN(D4610,8))),LIST!$A$76)))))))</f>
        <v/>
      </c>
      <c r="L4610" s="183" t="str">
        <f>IF(B4610="","",IF('CLAIM FORM'!$M$7="",LIST!$A$77,IFERROR(VLOOKUP(B4610,'PHR (Project Hourly Rate)'!B:G,6,FALSE),LIST!$A$78)))</f>
        <v/>
      </c>
    </row>
    <row r="4611" spans="1:12" ht="36" customHeight="1">
      <c r="A4611" s="184">
        <v>4609</v>
      </c>
      <c r="B4611" s="46"/>
      <c r="C4611" s="47"/>
      <c r="D4611" s="48"/>
      <c r="E4611" s="49"/>
      <c r="F4611" s="49"/>
      <c r="G4611" s="41" t="str">
        <f>IF(C4611="","",VLOOKUP(WEEKDAY(C4611),LIST!$A$15:$B$21,2,FALSE))</f>
        <v/>
      </c>
      <c r="H4611" s="42" t="str">
        <f>IF(B4611="","",IF(L4611=LIST!$A$80,LIST!$A$78,IF(L4611=LIST!$A$81,LIST!$A$78,IF(L4611=LIST!$A$82,LIST!$A$78,IF(IFERROR(VLOOKUP(B4611,'PHR (Project Hourly Rate)'!B:G,6,FALSE),LIST!$A$78)=0,LIST!$A$79,L4611)))))</f>
        <v/>
      </c>
      <c r="I4611" s="42" t="str">
        <f>IF(B4611="","",IF(L4611=LIST!$A$75,"",IF(K4611=LIST!$A$76,LIST!$A$76,IF(L4611=LIST!$A$77,"",IF(L4611=LIST!$A$78,"",IF(L4611=LIST!$A$80,"",IF(L4611=LIST!$A$72,"",IF(L4611=LIST!$A$73,"",IF(L4611=LIST!$A$81,"",IF(L4611=LIST!$A$82,"",IF(L4611=LIST!$A$79,"",IF(K4611=LIST!$A$75,LIST!$A$75,ROUND(J4611*L4611,2)))))))))))))</f>
        <v/>
      </c>
      <c r="J4611" s="43">
        <f>IF(D4611="",0,IF(K4611=LIST!$A$75,0,IF(K4611=LIST!$A$76,0,IF(K4611=LIST!$A$77,0,IF(K4611=LIST!$A$78,0,(MIN(D4611,8)-K4611))))))</f>
        <v>0</v>
      </c>
      <c r="K4611" s="185" t="str">
        <f>IF(D4611="","",IF('CLAIM FORM'!$M$7="",0,IF(L4611=LIST!$A$78,0,IF('CLAIM FORM'!$M$7="R&amp;D",0,IF(E4611="",LIST!$A$75,IF(F4611=LIST!$F$30,0,IFERROR(((VLOOKUP(E4611,'TRAINING CODE'!B:D,3,FALSE)*MIN(D4611,8))),LIST!$A$76)))))))</f>
        <v/>
      </c>
      <c r="L4611" s="183" t="str">
        <f>IF(B4611="","",IF('CLAIM FORM'!$M$7="",LIST!$A$77,IFERROR(VLOOKUP(B4611,'PHR (Project Hourly Rate)'!B:G,6,FALSE),LIST!$A$78)))</f>
        <v/>
      </c>
    </row>
    <row r="4612" spans="1:12" ht="36" customHeight="1">
      <c r="A4612" s="184">
        <v>4610</v>
      </c>
      <c r="B4612" s="46"/>
      <c r="C4612" s="47"/>
      <c r="D4612" s="48"/>
      <c r="E4612" s="49"/>
      <c r="F4612" s="49"/>
      <c r="G4612" s="41" t="str">
        <f>IF(C4612="","",VLOOKUP(WEEKDAY(C4612),LIST!$A$15:$B$21,2,FALSE))</f>
        <v/>
      </c>
      <c r="H4612" s="42" t="str">
        <f>IF(B4612="","",IF(L4612=LIST!$A$80,LIST!$A$78,IF(L4612=LIST!$A$81,LIST!$A$78,IF(L4612=LIST!$A$82,LIST!$A$78,IF(IFERROR(VLOOKUP(B4612,'PHR (Project Hourly Rate)'!B:G,6,FALSE),LIST!$A$78)=0,LIST!$A$79,L4612)))))</f>
        <v/>
      </c>
      <c r="I4612" s="42" t="str">
        <f>IF(B4612="","",IF(L4612=LIST!$A$75,"",IF(K4612=LIST!$A$76,LIST!$A$76,IF(L4612=LIST!$A$77,"",IF(L4612=LIST!$A$78,"",IF(L4612=LIST!$A$80,"",IF(L4612=LIST!$A$72,"",IF(L4612=LIST!$A$73,"",IF(L4612=LIST!$A$81,"",IF(L4612=LIST!$A$82,"",IF(L4612=LIST!$A$79,"",IF(K4612=LIST!$A$75,LIST!$A$75,ROUND(J4612*L4612,2)))))))))))))</f>
        <v/>
      </c>
      <c r="J4612" s="43">
        <f>IF(D4612="",0,IF(K4612=LIST!$A$75,0,IF(K4612=LIST!$A$76,0,IF(K4612=LIST!$A$77,0,IF(K4612=LIST!$A$78,0,(MIN(D4612,8)-K4612))))))</f>
        <v>0</v>
      </c>
      <c r="K4612" s="185" t="str">
        <f>IF(D4612="","",IF('CLAIM FORM'!$M$7="",0,IF(L4612=LIST!$A$78,0,IF('CLAIM FORM'!$M$7="R&amp;D",0,IF(E4612="",LIST!$A$75,IF(F4612=LIST!$F$30,0,IFERROR(((VLOOKUP(E4612,'TRAINING CODE'!B:D,3,FALSE)*MIN(D4612,8))),LIST!$A$76)))))))</f>
        <v/>
      </c>
      <c r="L4612" s="183" t="str">
        <f>IF(B4612="","",IF('CLAIM FORM'!$M$7="",LIST!$A$77,IFERROR(VLOOKUP(B4612,'PHR (Project Hourly Rate)'!B:G,6,FALSE),LIST!$A$78)))</f>
        <v/>
      </c>
    </row>
    <row r="4613" spans="1:12" ht="36" customHeight="1">
      <c r="A4613" s="184">
        <v>4611</v>
      </c>
      <c r="B4613" s="46"/>
      <c r="C4613" s="47"/>
      <c r="D4613" s="48"/>
      <c r="E4613" s="49"/>
      <c r="F4613" s="49"/>
      <c r="G4613" s="41" t="str">
        <f>IF(C4613="","",VLOOKUP(WEEKDAY(C4613),LIST!$A$15:$B$21,2,FALSE))</f>
        <v/>
      </c>
      <c r="H4613" s="42" t="str">
        <f>IF(B4613="","",IF(L4613=LIST!$A$80,LIST!$A$78,IF(L4613=LIST!$A$81,LIST!$A$78,IF(L4613=LIST!$A$82,LIST!$A$78,IF(IFERROR(VLOOKUP(B4613,'PHR (Project Hourly Rate)'!B:G,6,FALSE),LIST!$A$78)=0,LIST!$A$79,L4613)))))</f>
        <v/>
      </c>
      <c r="I4613" s="42" t="str">
        <f>IF(B4613="","",IF(L4613=LIST!$A$75,"",IF(K4613=LIST!$A$76,LIST!$A$76,IF(L4613=LIST!$A$77,"",IF(L4613=LIST!$A$78,"",IF(L4613=LIST!$A$80,"",IF(L4613=LIST!$A$72,"",IF(L4613=LIST!$A$73,"",IF(L4613=LIST!$A$81,"",IF(L4613=LIST!$A$82,"",IF(L4613=LIST!$A$79,"",IF(K4613=LIST!$A$75,LIST!$A$75,ROUND(J4613*L4613,2)))))))))))))</f>
        <v/>
      </c>
      <c r="J4613" s="43">
        <f>IF(D4613="",0,IF(K4613=LIST!$A$75,0,IF(K4613=LIST!$A$76,0,IF(K4613=LIST!$A$77,0,IF(K4613=LIST!$A$78,0,(MIN(D4613,8)-K4613))))))</f>
        <v>0</v>
      </c>
      <c r="K4613" s="185" t="str">
        <f>IF(D4613="","",IF('CLAIM FORM'!$M$7="",0,IF(L4613=LIST!$A$78,0,IF('CLAIM FORM'!$M$7="R&amp;D",0,IF(E4613="",LIST!$A$75,IF(F4613=LIST!$F$30,0,IFERROR(((VLOOKUP(E4613,'TRAINING CODE'!B:D,3,FALSE)*MIN(D4613,8))),LIST!$A$76)))))))</f>
        <v/>
      </c>
      <c r="L4613" s="183" t="str">
        <f>IF(B4613="","",IF('CLAIM FORM'!$M$7="",LIST!$A$77,IFERROR(VLOOKUP(B4613,'PHR (Project Hourly Rate)'!B:G,6,FALSE),LIST!$A$78)))</f>
        <v/>
      </c>
    </row>
    <row r="4614" spans="1:12" ht="36" customHeight="1">
      <c r="A4614" s="184">
        <v>4612</v>
      </c>
      <c r="B4614" s="46"/>
      <c r="C4614" s="47"/>
      <c r="D4614" s="48"/>
      <c r="E4614" s="49"/>
      <c r="F4614" s="49"/>
      <c r="G4614" s="41" t="str">
        <f>IF(C4614="","",VLOOKUP(WEEKDAY(C4614),LIST!$A$15:$B$21,2,FALSE))</f>
        <v/>
      </c>
      <c r="H4614" s="42" t="str">
        <f>IF(B4614="","",IF(L4614=LIST!$A$80,LIST!$A$78,IF(L4614=LIST!$A$81,LIST!$A$78,IF(L4614=LIST!$A$82,LIST!$A$78,IF(IFERROR(VLOOKUP(B4614,'PHR (Project Hourly Rate)'!B:G,6,FALSE),LIST!$A$78)=0,LIST!$A$79,L4614)))))</f>
        <v/>
      </c>
      <c r="I4614" s="42" t="str">
        <f>IF(B4614="","",IF(L4614=LIST!$A$75,"",IF(K4614=LIST!$A$76,LIST!$A$76,IF(L4614=LIST!$A$77,"",IF(L4614=LIST!$A$78,"",IF(L4614=LIST!$A$80,"",IF(L4614=LIST!$A$72,"",IF(L4614=LIST!$A$73,"",IF(L4614=LIST!$A$81,"",IF(L4614=LIST!$A$82,"",IF(L4614=LIST!$A$79,"",IF(K4614=LIST!$A$75,LIST!$A$75,ROUND(J4614*L4614,2)))))))))))))</f>
        <v/>
      </c>
      <c r="J4614" s="43">
        <f>IF(D4614="",0,IF(K4614=LIST!$A$75,0,IF(K4614=LIST!$A$76,0,IF(K4614=LIST!$A$77,0,IF(K4614=LIST!$A$78,0,(MIN(D4614,8)-K4614))))))</f>
        <v>0</v>
      </c>
      <c r="K4614" s="185" t="str">
        <f>IF(D4614="","",IF('CLAIM FORM'!$M$7="",0,IF(L4614=LIST!$A$78,0,IF('CLAIM FORM'!$M$7="R&amp;D",0,IF(E4614="",LIST!$A$75,IF(F4614=LIST!$F$30,0,IFERROR(((VLOOKUP(E4614,'TRAINING CODE'!B:D,3,FALSE)*MIN(D4614,8))),LIST!$A$76)))))))</f>
        <v/>
      </c>
      <c r="L4614" s="183" t="str">
        <f>IF(B4614="","",IF('CLAIM FORM'!$M$7="",LIST!$A$77,IFERROR(VLOOKUP(B4614,'PHR (Project Hourly Rate)'!B:G,6,FALSE),LIST!$A$78)))</f>
        <v/>
      </c>
    </row>
    <row r="4615" spans="1:12" ht="36" customHeight="1">
      <c r="A4615" s="184">
        <v>4613</v>
      </c>
      <c r="B4615" s="46"/>
      <c r="C4615" s="47"/>
      <c r="D4615" s="48"/>
      <c r="E4615" s="49"/>
      <c r="F4615" s="49"/>
      <c r="G4615" s="41" t="str">
        <f>IF(C4615="","",VLOOKUP(WEEKDAY(C4615),LIST!$A$15:$B$21,2,FALSE))</f>
        <v/>
      </c>
      <c r="H4615" s="42" t="str">
        <f>IF(B4615="","",IF(L4615=LIST!$A$80,LIST!$A$78,IF(L4615=LIST!$A$81,LIST!$A$78,IF(L4615=LIST!$A$82,LIST!$A$78,IF(IFERROR(VLOOKUP(B4615,'PHR (Project Hourly Rate)'!B:G,6,FALSE),LIST!$A$78)=0,LIST!$A$79,L4615)))))</f>
        <v/>
      </c>
      <c r="I4615" s="42" t="str">
        <f>IF(B4615="","",IF(L4615=LIST!$A$75,"",IF(K4615=LIST!$A$76,LIST!$A$76,IF(L4615=LIST!$A$77,"",IF(L4615=LIST!$A$78,"",IF(L4615=LIST!$A$80,"",IF(L4615=LIST!$A$72,"",IF(L4615=LIST!$A$73,"",IF(L4615=LIST!$A$81,"",IF(L4615=LIST!$A$82,"",IF(L4615=LIST!$A$79,"",IF(K4615=LIST!$A$75,LIST!$A$75,ROUND(J4615*L4615,2)))))))))))))</f>
        <v/>
      </c>
      <c r="J4615" s="43">
        <f>IF(D4615="",0,IF(K4615=LIST!$A$75,0,IF(K4615=LIST!$A$76,0,IF(K4615=LIST!$A$77,0,IF(K4615=LIST!$A$78,0,(MIN(D4615,8)-K4615))))))</f>
        <v>0</v>
      </c>
      <c r="K4615" s="185" t="str">
        <f>IF(D4615="","",IF('CLAIM FORM'!$M$7="",0,IF(L4615=LIST!$A$78,0,IF('CLAIM FORM'!$M$7="R&amp;D",0,IF(E4615="",LIST!$A$75,IF(F4615=LIST!$F$30,0,IFERROR(((VLOOKUP(E4615,'TRAINING CODE'!B:D,3,FALSE)*MIN(D4615,8))),LIST!$A$76)))))))</f>
        <v/>
      </c>
      <c r="L4615" s="183" t="str">
        <f>IF(B4615="","",IF('CLAIM FORM'!$M$7="",LIST!$A$77,IFERROR(VLOOKUP(B4615,'PHR (Project Hourly Rate)'!B:G,6,FALSE),LIST!$A$78)))</f>
        <v/>
      </c>
    </row>
    <row r="4616" spans="1:12" ht="36" customHeight="1">
      <c r="A4616" s="184">
        <v>4614</v>
      </c>
      <c r="B4616" s="46"/>
      <c r="C4616" s="47"/>
      <c r="D4616" s="48"/>
      <c r="E4616" s="49"/>
      <c r="F4616" s="49"/>
      <c r="G4616" s="41" t="str">
        <f>IF(C4616="","",VLOOKUP(WEEKDAY(C4616),LIST!$A$15:$B$21,2,FALSE))</f>
        <v/>
      </c>
      <c r="H4616" s="42" t="str">
        <f>IF(B4616="","",IF(L4616=LIST!$A$80,LIST!$A$78,IF(L4616=LIST!$A$81,LIST!$A$78,IF(L4616=LIST!$A$82,LIST!$A$78,IF(IFERROR(VLOOKUP(B4616,'PHR (Project Hourly Rate)'!B:G,6,FALSE),LIST!$A$78)=0,LIST!$A$79,L4616)))))</f>
        <v/>
      </c>
      <c r="I4616" s="42" t="str">
        <f>IF(B4616="","",IF(L4616=LIST!$A$75,"",IF(K4616=LIST!$A$76,LIST!$A$76,IF(L4616=LIST!$A$77,"",IF(L4616=LIST!$A$78,"",IF(L4616=LIST!$A$80,"",IF(L4616=LIST!$A$72,"",IF(L4616=LIST!$A$73,"",IF(L4616=LIST!$A$81,"",IF(L4616=LIST!$A$82,"",IF(L4616=LIST!$A$79,"",IF(K4616=LIST!$A$75,LIST!$A$75,ROUND(J4616*L4616,2)))))))))))))</f>
        <v/>
      </c>
      <c r="J4616" s="43">
        <f>IF(D4616="",0,IF(K4616=LIST!$A$75,0,IF(K4616=LIST!$A$76,0,IF(K4616=LIST!$A$77,0,IF(K4616=LIST!$A$78,0,(MIN(D4616,8)-K4616))))))</f>
        <v>0</v>
      </c>
      <c r="K4616" s="185" t="str">
        <f>IF(D4616="","",IF('CLAIM FORM'!$M$7="",0,IF(L4616=LIST!$A$78,0,IF('CLAIM FORM'!$M$7="R&amp;D",0,IF(E4616="",LIST!$A$75,IF(F4616=LIST!$F$30,0,IFERROR(((VLOOKUP(E4616,'TRAINING CODE'!B:D,3,FALSE)*MIN(D4616,8))),LIST!$A$76)))))))</f>
        <v/>
      </c>
      <c r="L4616" s="183" t="str">
        <f>IF(B4616="","",IF('CLAIM FORM'!$M$7="",LIST!$A$77,IFERROR(VLOOKUP(B4616,'PHR (Project Hourly Rate)'!B:G,6,FALSE),LIST!$A$78)))</f>
        <v/>
      </c>
    </row>
    <row r="4617" spans="1:12" ht="36" customHeight="1">
      <c r="A4617" s="184">
        <v>4615</v>
      </c>
      <c r="B4617" s="46"/>
      <c r="C4617" s="47"/>
      <c r="D4617" s="48"/>
      <c r="E4617" s="49"/>
      <c r="F4617" s="49"/>
      <c r="G4617" s="41" t="str">
        <f>IF(C4617="","",VLOOKUP(WEEKDAY(C4617),LIST!$A$15:$B$21,2,FALSE))</f>
        <v/>
      </c>
      <c r="H4617" s="42" t="str">
        <f>IF(B4617="","",IF(L4617=LIST!$A$80,LIST!$A$78,IF(L4617=LIST!$A$81,LIST!$A$78,IF(L4617=LIST!$A$82,LIST!$A$78,IF(IFERROR(VLOOKUP(B4617,'PHR (Project Hourly Rate)'!B:G,6,FALSE),LIST!$A$78)=0,LIST!$A$79,L4617)))))</f>
        <v/>
      </c>
      <c r="I4617" s="42" t="str">
        <f>IF(B4617="","",IF(L4617=LIST!$A$75,"",IF(K4617=LIST!$A$76,LIST!$A$76,IF(L4617=LIST!$A$77,"",IF(L4617=LIST!$A$78,"",IF(L4617=LIST!$A$80,"",IF(L4617=LIST!$A$72,"",IF(L4617=LIST!$A$73,"",IF(L4617=LIST!$A$81,"",IF(L4617=LIST!$A$82,"",IF(L4617=LIST!$A$79,"",IF(K4617=LIST!$A$75,LIST!$A$75,ROUND(J4617*L4617,2)))))))))))))</f>
        <v/>
      </c>
      <c r="J4617" s="43">
        <f>IF(D4617="",0,IF(K4617=LIST!$A$75,0,IF(K4617=LIST!$A$76,0,IF(K4617=LIST!$A$77,0,IF(K4617=LIST!$A$78,0,(MIN(D4617,8)-K4617))))))</f>
        <v>0</v>
      </c>
      <c r="K4617" s="185" t="str">
        <f>IF(D4617="","",IF('CLAIM FORM'!$M$7="",0,IF(L4617=LIST!$A$78,0,IF('CLAIM FORM'!$M$7="R&amp;D",0,IF(E4617="",LIST!$A$75,IF(F4617=LIST!$F$30,0,IFERROR(((VLOOKUP(E4617,'TRAINING CODE'!B:D,3,FALSE)*MIN(D4617,8))),LIST!$A$76)))))))</f>
        <v/>
      </c>
      <c r="L4617" s="183" t="str">
        <f>IF(B4617="","",IF('CLAIM FORM'!$M$7="",LIST!$A$77,IFERROR(VLOOKUP(B4617,'PHR (Project Hourly Rate)'!B:G,6,FALSE),LIST!$A$78)))</f>
        <v/>
      </c>
    </row>
    <row r="4618" spans="1:12" ht="36" customHeight="1">
      <c r="A4618" s="184">
        <v>4616</v>
      </c>
      <c r="B4618" s="46"/>
      <c r="C4618" s="47"/>
      <c r="D4618" s="48"/>
      <c r="E4618" s="49"/>
      <c r="F4618" s="49"/>
      <c r="G4618" s="41" t="str">
        <f>IF(C4618="","",VLOOKUP(WEEKDAY(C4618),LIST!$A$15:$B$21,2,FALSE))</f>
        <v/>
      </c>
      <c r="H4618" s="42" t="str">
        <f>IF(B4618="","",IF(L4618=LIST!$A$80,LIST!$A$78,IF(L4618=LIST!$A$81,LIST!$A$78,IF(L4618=LIST!$A$82,LIST!$A$78,IF(IFERROR(VLOOKUP(B4618,'PHR (Project Hourly Rate)'!B:G,6,FALSE),LIST!$A$78)=0,LIST!$A$79,L4618)))))</f>
        <v/>
      </c>
      <c r="I4618" s="42" t="str">
        <f>IF(B4618="","",IF(L4618=LIST!$A$75,"",IF(K4618=LIST!$A$76,LIST!$A$76,IF(L4618=LIST!$A$77,"",IF(L4618=LIST!$A$78,"",IF(L4618=LIST!$A$80,"",IF(L4618=LIST!$A$72,"",IF(L4618=LIST!$A$73,"",IF(L4618=LIST!$A$81,"",IF(L4618=LIST!$A$82,"",IF(L4618=LIST!$A$79,"",IF(K4618=LIST!$A$75,LIST!$A$75,ROUND(J4618*L4618,2)))))))))))))</f>
        <v/>
      </c>
      <c r="J4618" s="43">
        <f>IF(D4618="",0,IF(K4618=LIST!$A$75,0,IF(K4618=LIST!$A$76,0,IF(K4618=LIST!$A$77,0,IF(K4618=LIST!$A$78,0,(MIN(D4618,8)-K4618))))))</f>
        <v>0</v>
      </c>
      <c r="K4618" s="185" t="str">
        <f>IF(D4618="","",IF('CLAIM FORM'!$M$7="",0,IF(L4618=LIST!$A$78,0,IF('CLAIM FORM'!$M$7="R&amp;D",0,IF(E4618="",LIST!$A$75,IF(F4618=LIST!$F$30,0,IFERROR(((VLOOKUP(E4618,'TRAINING CODE'!B:D,3,FALSE)*MIN(D4618,8))),LIST!$A$76)))))))</f>
        <v/>
      </c>
      <c r="L4618" s="183" t="str">
        <f>IF(B4618="","",IF('CLAIM FORM'!$M$7="",LIST!$A$77,IFERROR(VLOOKUP(B4618,'PHR (Project Hourly Rate)'!B:G,6,FALSE),LIST!$A$78)))</f>
        <v/>
      </c>
    </row>
    <row r="4619" spans="1:12" ht="36" customHeight="1">
      <c r="A4619" s="184">
        <v>4617</v>
      </c>
      <c r="B4619" s="46"/>
      <c r="C4619" s="47"/>
      <c r="D4619" s="48"/>
      <c r="E4619" s="49"/>
      <c r="F4619" s="49"/>
      <c r="G4619" s="41" t="str">
        <f>IF(C4619="","",VLOOKUP(WEEKDAY(C4619),LIST!$A$15:$B$21,2,FALSE))</f>
        <v/>
      </c>
      <c r="H4619" s="42" t="str">
        <f>IF(B4619="","",IF(L4619=LIST!$A$80,LIST!$A$78,IF(L4619=LIST!$A$81,LIST!$A$78,IF(L4619=LIST!$A$82,LIST!$A$78,IF(IFERROR(VLOOKUP(B4619,'PHR (Project Hourly Rate)'!B:G,6,FALSE),LIST!$A$78)=0,LIST!$A$79,L4619)))))</f>
        <v/>
      </c>
      <c r="I4619" s="42" t="str">
        <f>IF(B4619="","",IF(L4619=LIST!$A$75,"",IF(K4619=LIST!$A$76,LIST!$A$76,IF(L4619=LIST!$A$77,"",IF(L4619=LIST!$A$78,"",IF(L4619=LIST!$A$80,"",IF(L4619=LIST!$A$72,"",IF(L4619=LIST!$A$73,"",IF(L4619=LIST!$A$81,"",IF(L4619=LIST!$A$82,"",IF(L4619=LIST!$A$79,"",IF(K4619=LIST!$A$75,LIST!$A$75,ROUND(J4619*L4619,2)))))))))))))</f>
        <v/>
      </c>
      <c r="J4619" s="43">
        <f>IF(D4619="",0,IF(K4619=LIST!$A$75,0,IF(K4619=LIST!$A$76,0,IF(K4619=LIST!$A$77,0,IF(K4619=LIST!$A$78,0,(MIN(D4619,8)-K4619))))))</f>
        <v>0</v>
      </c>
      <c r="K4619" s="185" t="str">
        <f>IF(D4619="","",IF('CLAIM FORM'!$M$7="",0,IF(L4619=LIST!$A$78,0,IF('CLAIM FORM'!$M$7="R&amp;D",0,IF(E4619="",LIST!$A$75,IF(F4619=LIST!$F$30,0,IFERROR(((VLOOKUP(E4619,'TRAINING CODE'!B:D,3,FALSE)*MIN(D4619,8))),LIST!$A$76)))))))</f>
        <v/>
      </c>
      <c r="L4619" s="183" t="str">
        <f>IF(B4619="","",IF('CLAIM FORM'!$M$7="",LIST!$A$77,IFERROR(VLOOKUP(B4619,'PHR (Project Hourly Rate)'!B:G,6,FALSE),LIST!$A$78)))</f>
        <v/>
      </c>
    </row>
    <row r="4620" spans="1:12" ht="36" customHeight="1">
      <c r="A4620" s="184">
        <v>4618</v>
      </c>
      <c r="B4620" s="46"/>
      <c r="C4620" s="47"/>
      <c r="D4620" s="48"/>
      <c r="E4620" s="49"/>
      <c r="F4620" s="49"/>
      <c r="G4620" s="41" t="str">
        <f>IF(C4620="","",VLOOKUP(WEEKDAY(C4620),LIST!$A$15:$B$21,2,FALSE))</f>
        <v/>
      </c>
      <c r="H4620" s="42" t="str">
        <f>IF(B4620="","",IF(L4620=LIST!$A$80,LIST!$A$78,IF(L4620=LIST!$A$81,LIST!$A$78,IF(L4620=LIST!$A$82,LIST!$A$78,IF(IFERROR(VLOOKUP(B4620,'PHR (Project Hourly Rate)'!B:G,6,FALSE),LIST!$A$78)=0,LIST!$A$79,L4620)))))</f>
        <v/>
      </c>
      <c r="I4620" s="42" t="str">
        <f>IF(B4620="","",IF(L4620=LIST!$A$75,"",IF(K4620=LIST!$A$76,LIST!$A$76,IF(L4620=LIST!$A$77,"",IF(L4620=LIST!$A$78,"",IF(L4620=LIST!$A$80,"",IF(L4620=LIST!$A$72,"",IF(L4620=LIST!$A$73,"",IF(L4620=LIST!$A$81,"",IF(L4620=LIST!$A$82,"",IF(L4620=LIST!$A$79,"",IF(K4620=LIST!$A$75,LIST!$A$75,ROUND(J4620*L4620,2)))))))))))))</f>
        <v/>
      </c>
      <c r="J4620" s="43">
        <f>IF(D4620="",0,IF(K4620=LIST!$A$75,0,IF(K4620=LIST!$A$76,0,IF(K4620=LIST!$A$77,0,IF(K4620=LIST!$A$78,0,(MIN(D4620,8)-K4620))))))</f>
        <v>0</v>
      </c>
      <c r="K4620" s="185" t="str">
        <f>IF(D4620="","",IF('CLAIM FORM'!$M$7="",0,IF(L4620=LIST!$A$78,0,IF('CLAIM FORM'!$M$7="R&amp;D",0,IF(E4620="",LIST!$A$75,IF(F4620=LIST!$F$30,0,IFERROR(((VLOOKUP(E4620,'TRAINING CODE'!B:D,3,FALSE)*MIN(D4620,8))),LIST!$A$76)))))))</f>
        <v/>
      </c>
      <c r="L4620" s="183" t="str">
        <f>IF(B4620="","",IF('CLAIM FORM'!$M$7="",LIST!$A$77,IFERROR(VLOOKUP(B4620,'PHR (Project Hourly Rate)'!B:G,6,FALSE),LIST!$A$78)))</f>
        <v/>
      </c>
    </row>
    <row r="4621" spans="1:12" ht="36" customHeight="1">
      <c r="A4621" s="184">
        <v>4619</v>
      </c>
      <c r="B4621" s="46"/>
      <c r="C4621" s="47"/>
      <c r="D4621" s="48"/>
      <c r="E4621" s="49"/>
      <c r="F4621" s="49"/>
      <c r="G4621" s="41" t="str">
        <f>IF(C4621="","",VLOOKUP(WEEKDAY(C4621),LIST!$A$15:$B$21,2,FALSE))</f>
        <v/>
      </c>
      <c r="H4621" s="42" t="str">
        <f>IF(B4621="","",IF(L4621=LIST!$A$80,LIST!$A$78,IF(L4621=LIST!$A$81,LIST!$A$78,IF(L4621=LIST!$A$82,LIST!$A$78,IF(IFERROR(VLOOKUP(B4621,'PHR (Project Hourly Rate)'!B:G,6,FALSE),LIST!$A$78)=0,LIST!$A$79,L4621)))))</f>
        <v/>
      </c>
      <c r="I4621" s="42" t="str">
        <f>IF(B4621="","",IF(L4621=LIST!$A$75,"",IF(K4621=LIST!$A$76,LIST!$A$76,IF(L4621=LIST!$A$77,"",IF(L4621=LIST!$A$78,"",IF(L4621=LIST!$A$80,"",IF(L4621=LIST!$A$72,"",IF(L4621=LIST!$A$73,"",IF(L4621=LIST!$A$81,"",IF(L4621=LIST!$A$82,"",IF(L4621=LIST!$A$79,"",IF(K4621=LIST!$A$75,LIST!$A$75,ROUND(J4621*L4621,2)))))))))))))</f>
        <v/>
      </c>
      <c r="J4621" s="43">
        <f>IF(D4621="",0,IF(K4621=LIST!$A$75,0,IF(K4621=LIST!$A$76,0,IF(K4621=LIST!$A$77,0,IF(K4621=LIST!$A$78,0,(MIN(D4621,8)-K4621))))))</f>
        <v>0</v>
      </c>
      <c r="K4621" s="185" t="str">
        <f>IF(D4621="","",IF('CLAIM FORM'!$M$7="",0,IF(L4621=LIST!$A$78,0,IF('CLAIM FORM'!$M$7="R&amp;D",0,IF(E4621="",LIST!$A$75,IF(F4621=LIST!$F$30,0,IFERROR(((VLOOKUP(E4621,'TRAINING CODE'!B:D,3,FALSE)*MIN(D4621,8))),LIST!$A$76)))))))</f>
        <v/>
      </c>
      <c r="L4621" s="183" t="str">
        <f>IF(B4621="","",IF('CLAIM FORM'!$M$7="",LIST!$A$77,IFERROR(VLOOKUP(B4621,'PHR (Project Hourly Rate)'!B:G,6,FALSE),LIST!$A$78)))</f>
        <v/>
      </c>
    </row>
    <row r="4622" spans="1:12" ht="36" customHeight="1">
      <c r="A4622" s="184">
        <v>4620</v>
      </c>
      <c r="B4622" s="46"/>
      <c r="C4622" s="47"/>
      <c r="D4622" s="48"/>
      <c r="E4622" s="49"/>
      <c r="F4622" s="49"/>
      <c r="G4622" s="41" t="str">
        <f>IF(C4622="","",VLOOKUP(WEEKDAY(C4622),LIST!$A$15:$B$21,2,FALSE))</f>
        <v/>
      </c>
      <c r="H4622" s="42" t="str">
        <f>IF(B4622="","",IF(L4622=LIST!$A$80,LIST!$A$78,IF(L4622=LIST!$A$81,LIST!$A$78,IF(L4622=LIST!$A$82,LIST!$A$78,IF(IFERROR(VLOOKUP(B4622,'PHR (Project Hourly Rate)'!B:G,6,FALSE),LIST!$A$78)=0,LIST!$A$79,L4622)))))</f>
        <v/>
      </c>
      <c r="I4622" s="42" t="str">
        <f>IF(B4622="","",IF(L4622=LIST!$A$75,"",IF(K4622=LIST!$A$76,LIST!$A$76,IF(L4622=LIST!$A$77,"",IF(L4622=LIST!$A$78,"",IF(L4622=LIST!$A$80,"",IF(L4622=LIST!$A$72,"",IF(L4622=LIST!$A$73,"",IF(L4622=LIST!$A$81,"",IF(L4622=LIST!$A$82,"",IF(L4622=LIST!$A$79,"",IF(K4622=LIST!$A$75,LIST!$A$75,ROUND(J4622*L4622,2)))))))))))))</f>
        <v/>
      </c>
      <c r="J4622" s="43">
        <f>IF(D4622="",0,IF(K4622=LIST!$A$75,0,IF(K4622=LIST!$A$76,0,IF(K4622=LIST!$A$77,0,IF(K4622=LIST!$A$78,0,(MIN(D4622,8)-K4622))))))</f>
        <v>0</v>
      </c>
      <c r="K4622" s="185" t="str">
        <f>IF(D4622="","",IF('CLAIM FORM'!$M$7="",0,IF(L4622=LIST!$A$78,0,IF('CLAIM FORM'!$M$7="R&amp;D",0,IF(E4622="",LIST!$A$75,IF(F4622=LIST!$F$30,0,IFERROR(((VLOOKUP(E4622,'TRAINING CODE'!B:D,3,FALSE)*MIN(D4622,8))),LIST!$A$76)))))))</f>
        <v/>
      </c>
      <c r="L4622" s="183" t="str">
        <f>IF(B4622="","",IF('CLAIM FORM'!$M$7="",LIST!$A$77,IFERROR(VLOOKUP(B4622,'PHR (Project Hourly Rate)'!B:G,6,FALSE),LIST!$A$78)))</f>
        <v/>
      </c>
    </row>
    <row r="4623" spans="1:12" ht="36" customHeight="1">
      <c r="A4623" s="184">
        <v>4621</v>
      </c>
      <c r="B4623" s="46"/>
      <c r="C4623" s="47"/>
      <c r="D4623" s="48"/>
      <c r="E4623" s="49"/>
      <c r="F4623" s="49"/>
      <c r="G4623" s="41" t="str">
        <f>IF(C4623="","",VLOOKUP(WEEKDAY(C4623),LIST!$A$15:$B$21,2,FALSE))</f>
        <v/>
      </c>
      <c r="H4623" s="42" t="str">
        <f>IF(B4623="","",IF(L4623=LIST!$A$80,LIST!$A$78,IF(L4623=LIST!$A$81,LIST!$A$78,IF(L4623=LIST!$A$82,LIST!$A$78,IF(IFERROR(VLOOKUP(B4623,'PHR (Project Hourly Rate)'!B:G,6,FALSE),LIST!$A$78)=0,LIST!$A$79,L4623)))))</f>
        <v/>
      </c>
      <c r="I4623" s="42" t="str">
        <f>IF(B4623="","",IF(L4623=LIST!$A$75,"",IF(K4623=LIST!$A$76,LIST!$A$76,IF(L4623=LIST!$A$77,"",IF(L4623=LIST!$A$78,"",IF(L4623=LIST!$A$80,"",IF(L4623=LIST!$A$72,"",IF(L4623=LIST!$A$73,"",IF(L4623=LIST!$A$81,"",IF(L4623=LIST!$A$82,"",IF(L4623=LIST!$A$79,"",IF(K4623=LIST!$A$75,LIST!$A$75,ROUND(J4623*L4623,2)))))))))))))</f>
        <v/>
      </c>
      <c r="J4623" s="43">
        <f>IF(D4623="",0,IF(K4623=LIST!$A$75,0,IF(K4623=LIST!$A$76,0,IF(K4623=LIST!$A$77,0,IF(K4623=LIST!$A$78,0,(MIN(D4623,8)-K4623))))))</f>
        <v>0</v>
      </c>
      <c r="K4623" s="185" t="str">
        <f>IF(D4623="","",IF('CLAIM FORM'!$M$7="",0,IF(L4623=LIST!$A$78,0,IF('CLAIM FORM'!$M$7="R&amp;D",0,IF(E4623="",LIST!$A$75,IF(F4623=LIST!$F$30,0,IFERROR(((VLOOKUP(E4623,'TRAINING CODE'!B:D,3,FALSE)*MIN(D4623,8))),LIST!$A$76)))))))</f>
        <v/>
      </c>
      <c r="L4623" s="183" t="str">
        <f>IF(B4623="","",IF('CLAIM FORM'!$M$7="",LIST!$A$77,IFERROR(VLOOKUP(B4623,'PHR (Project Hourly Rate)'!B:G,6,FALSE),LIST!$A$78)))</f>
        <v/>
      </c>
    </row>
    <row r="4624" spans="1:12" ht="36" customHeight="1">
      <c r="A4624" s="184">
        <v>4622</v>
      </c>
      <c r="B4624" s="46"/>
      <c r="C4624" s="47"/>
      <c r="D4624" s="48"/>
      <c r="E4624" s="49"/>
      <c r="F4624" s="49"/>
      <c r="G4624" s="41" t="str">
        <f>IF(C4624="","",VLOOKUP(WEEKDAY(C4624),LIST!$A$15:$B$21,2,FALSE))</f>
        <v/>
      </c>
      <c r="H4624" s="42" t="str">
        <f>IF(B4624="","",IF(L4624=LIST!$A$80,LIST!$A$78,IF(L4624=LIST!$A$81,LIST!$A$78,IF(L4624=LIST!$A$82,LIST!$A$78,IF(IFERROR(VLOOKUP(B4624,'PHR (Project Hourly Rate)'!B:G,6,FALSE),LIST!$A$78)=0,LIST!$A$79,L4624)))))</f>
        <v/>
      </c>
      <c r="I4624" s="42" t="str">
        <f>IF(B4624="","",IF(L4624=LIST!$A$75,"",IF(K4624=LIST!$A$76,LIST!$A$76,IF(L4624=LIST!$A$77,"",IF(L4624=LIST!$A$78,"",IF(L4624=LIST!$A$80,"",IF(L4624=LIST!$A$72,"",IF(L4624=LIST!$A$73,"",IF(L4624=LIST!$A$81,"",IF(L4624=LIST!$A$82,"",IF(L4624=LIST!$A$79,"",IF(K4624=LIST!$A$75,LIST!$A$75,ROUND(J4624*L4624,2)))))))))))))</f>
        <v/>
      </c>
      <c r="J4624" s="43">
        <f>IF(D4624="",0,IF(K4624=LIST!$A$75,0,IF(K4624=LIST!$A$76,0,IF(K4624=LIST!$A$77,0,IF(K4624=LIST!$A$78,0,(MIN(D4624,8)-K4624))))))</f>
        <v>0</v>
      </c>
      <c r="K4624" s="185" t="str">
        <f>IF(D4624="","",IF('CLAIM FORM'!$M$7="",0,IF(L4624=LIST!$A$78,0,IF('CLAIM FORM'!$M$7="R&amp;D",0,IF(E4624="",LIST!$A$75,IF(F4624=LIST!$F$30,0,IFERROR(((VLOOKUP(E4624,'TRAINING CODE'!B:D,3,FALSE)*MIN(D4624,8))),LIST!$A$76)))))))</f>
        <v/>
      </c>
      <c r="L4624" s="183" t="str">
        <f>IF(B4624="","",IF('CLAIM FORM'!$M$7="",LIST!$A$77,IFERROR(VLOOKUP(B4624,'PHR (Project Hourly Rate)'!B:G,6,FALSE),LIST!$A$78)))</f>
        <v/>
      </c>
    </row>
    <row r="4625" spans="1:12" ht="36" customHeight="1">
      <c r="A4625" s="184">
        <v>4623</v>
      </c>
      <c r="B4625" s="46"/>
      <c r="C4625" s="47"/>
      <c r="D4625" s="48"/>
      <c r="E4625" s="49"/>
      <c r="F4625" s="49"/>
      <c r="G4625" s="41" t="str">
        <f>IF(C4625="","",VLOOKUP(WEEKDAY(C4625),LIST!$A$15:$B$21,2,FALSE))</f>
        <v/>
      </c>
      <c r="H4625" s="42" t="str">
        <f>IF(B4625="","",IF(L4625=LIST!$A$80,LIST!$A$78,IF(L4625=LIST!$A$81,LIST!$A$78,IF(L4625=LIST!$A$82,LIST!$A$78,IF(IFERROR(VLOOKUP(B4625,'PHR (Project Hourly Rate)'!B:G,6,FALSE),LIST!$A$78)=0,LIST!$A$79,L4625)))))</f>
        <v/>
      </c>
      <c r="I4625" s="42" t="str">
        <f>IF(B4625="","",IF(L4625=LIST!$A$75,"",IF(K4625=LIST!$A$76,LIST!$A$76,IF(L4625=LIST!$A$77,"",IF(L4625=LIST!$A$78,"",IF(L4625=LIST!$A$80,"",IF(L4625=LIST!$A$72,"",IF(L4625=LIST!$A$73,"",IF(L4625=LIST!$A$81,"",IF(L4625=LIST!$A$82,"",IF(L4625=LIST!$A$79,"",IF(K4625=LIST!$A$75,LIST!$A$75,ROUND(J4625*L4625,2)))))))))))))</f>
        <v/>
      </c>
      <c r="J4625" s="43">
        <f>IF(D4625="",0,IF(K4625=LIST!$A$75,0,IF(K4625=LIST!$A$76,0,IF(K4625=LIST!$A$77,0,IF(K4625=LIST!$A$78,0,(MIN(D4625,8)-K4625))))))</f>
        <v>0</v>
      </c>
      <c r="K4625" s="185" t="str">
        <f>IF(D4625="","",IF('CLAIM FORM'!$M$7="",0,IF(L4625=LIST!$A$78,0,IF('CLAIM FORM'!$M$7="R&amp;D",0,IF(E4625="",LIST!$A$75,IF(F4625=LIST!$F$30,0,IFERROR(((VLOOKUP(E4625,'TRAINING CODE'!B:D,3,FALSE)*MIN(D4625,8))),LIST!$A$76)))))))</f>
        <v/>
      </c>
      <c r="L4625" s="183" t="str">
        <f>IF(B4625="","",IF('CLAIM FORM'!$M$7="",LIST!$A$77,IFERROR(VLOOKUP(B4625,'PHR (Project Hourly Rate)'!B:G,6,FALSE),LIST!$A$78)))</f>
        <v/>
      </c>
    </row>
    <row r="4626" spans="1:12" ht="36" customHeight="1">
      <c r="A4626" s="184">
        <v>4624</v>
      </c>
      <c r="B4626" s="46"/>
      <c r="C4626" s="47"/>
      <c r="D4626" s="48"/>
      <c r="E4626" s="49"/>
      <c r="F4626" s="49"/>
      <c r="G4626" s="41" t="str">
        <f>IF(C4626="","",VLOOKUP(WEEKDAY(C4626),LIST!$A$15:$B$21,2,FALSE))</f>
        <v/>
      </c>
      <c r="H4626" s="42" t="str">
        <f>IF(B4626="","",IF(L4626=LIST!$A$80,LIST!$A$78,IF(L4626=LIST!$A$81,LIST!$A$78,IF(L4626=LIST!$A$82,LIST!$A$78,IF(IFERROR(VLOOKUP(B4626,'PHR (Project Hourly Rate)'!B:G,6,FALSE),LIST!$A$78)=0,LIST!$A$79,L4626)))))</f>
        <v/>
      </c>
      <c r="I4626" s="42" t="str">
        <f>IF(B4626="","",IF(L4626=LIST!$A$75,"",IF(K4626=LIST!$A$76,LIST!$A$76,IF(L4626=LIST!$A$77,"",IF(L4626=LIST!$A$78,"",IF(L4626=LIST!$A$80,"",IF(L4626=LIST!$A$72,"",IF(L4626=LIST!$A$73,"",IF(L4626=LIST!$A$81,"",IF(L4626=LIST!$A$82,"",IF(L4626=LIST!$A$79,"",IF(K4626=LIST!$A$75,LIST!$A$75,ROUND(J4626*L4626,2)))))))))))))</f>
        <v/>
      </c>
      <c r="J4626" s="43">
        <f>IF(D4626="",0,IF(K4626=LIST!$A$75,0,IF(K4626=LIST!$A$76,0,IF(K4626=LIST!$A$77,0,IF(K4626=LIST!$A$78,0,(MIN(D4626,8)-K4626))))))</f>
        <v>0</v>
      </c>
      <c r="K4626" s="185" t="str">
        <f>IF(D4626="","",IF('CLAIM FORM'!$M$7="",0,IF(L4626=LIST!$A$78,0,IF('CLAIM FORM'!$M$7="R&amp;D",0,IF(E4626="",LIST!$A$75,IF(F4626=LIST!$F$30,0,IFERROR(((VLOOKUP(E4626,'TRAINING CODE'!B:D,3,FALSE)*MIN(D4626,8))),LIST!$A$76)))))))</f>
        <v/>
      </c>
      <c r="L4626" s="183" t="str">
        <f>IF(B4626="","",IF('CLAIM FORM'!$M$7="",LIST!$A$77,IFERROR(VLOOKUP(B4626,'PHR (Project Hourly Rate)'!B:G,6,FALSE),LIST!$A$78)))</f>
        <v/>
      </c>
    </row>
    <row r="4627" spans="1:12" ht="36" customHeight="1">
      <c r="A4627" s="184">
        <v>4625</v>
      </c>
      <c r="B4627" s="46"/>
      <c r="C4627" s="47"/>
      <c r="D4627" s="48"/>
      <c r="E4627" s="49"/>
      <c r="F4627" s="49"/>
      <c r="G4627" s="41" t="str">
        <f>IF(C4627="","",VLOOKUP(WEEKDAY(C4627),LIST!$A$15:$B$21,2,FALSE))</f>
        <v/>
      </c>
      <c r="H4627" s="42" t="str">
        <f>IF(B4627="","",IF(L4627=LIST!$A$80,LIST!$A$78,IF(L4627=LIST!$A$81,LIST!$A$78,IF(L4627=LIST!$A$82,LIST!$A$78,IF(IFERROR(VLOOKUP(B4627,'PHR (Project Hourly Rate)'!B:G,6,FALSE),LIST!$A$78)=0,LIST!$A$79,L4627)))))</f>
        <v/>
      </c>
      <c r="I4627" s="42" t="str">
        <f>IF(B4627="","",IF(L4627=LIST!$A$75,"",IF(K4627=LIST!$A$76,LIST!$A$76,IF(L4627=LIST!$A$77,"",IF(L4627=LIST!$A$78,"",IF(L4627=LIST!$A$80,"",IF(L4627=LIST!$A$72,"",IF(L4627=LIST!$A$73,"",IF(L4627=LIST!$A$81,"",IF(L4627=LIST!$A$82,"",IF(L4627=LIST!$A$79,"",IF(K4627=LIST!$A$75,LIST!$A$75,ROUND(J4627*L4627,2)))))))))))))</f>
        <v/>
      </c>
      <c r="J4627" s="43">
        <f>IF(D4627="",0,IF(K4627=LIST!$A$75,0,IF(K4627=LIST!$A$76,0,IF(K4627=LIST!$A$77,0,IF(K4627=LIST!$A$78,0,(MIN(D4627,8)-K4627))))))</f>
        <v>0</v>
      </c>
      <c r="K4627" s="185" t="str">
        <f>IF(D4627="","",IF('CLAIM FORM'!$M$7="",0,IF(L4627=LIST!$A$78,0,IF('CLAIM FORM'!$M$7="R&amp;D",0,IF(E4627="",LIST!$A$75,IF(F4627=LIST!$F$30,0,IFERROR(((VLOOKUP(E4627,'TRAINING CODE'!B:D,3,FALSE)*MIN(D4627,8))),LIST!$A$76)))))))</f>
        <v/>
      </c>
      <c r="L4627" s="183" t="str">
        <f>IF(B4627="","",IF('CLAIM FORM'!$M$7="",LIST!$A$77,IFERROR(VLOOKUP(B4627,'PHR (Project Hourly Rate)'!B:G,6,FALSE),LIST!$A$78)))</f>
        <v/>
      </c>
    </row>
    <row r="4628" spans="1:12" ht="36" customHeight="1">
      <c r="A4628" s="184">
        <v>4626</v>
      </c>
      <c r="B4628" s="46"/>
      <c r="C4628" s="47"/>
      <c r="D4628" s="48"/>
      <c r="E4628" s="49"/>
      <c r="F4628" s="49"/>
      <c r="G4628" s="41" t="str">
        <f>IF(C4628="","",VLOOKUP(WEEKDAY(C4628),LIST!$A$15:$B$21,2,FALSE))</f>
        <v/>
      </c>
      <c r="H4628" s="42" t="str">
        <f>IF(B4628="","",IF(L4628=LIST!$A$80,LIST!$A$78,IF(L4628=LIST!$A$81,LIST!$A$78,IF(L4628=LIST!$A$82,LIST!$A$78,IF(IFERROR(VLOOKUP(B4628,'PHR (Project Hourly Rate)'!B:G,6,FALSE),LIST!$A$78)=0,LIST!$A$79,L4628)))))</f>
        <v/>
      </c>
      <c r="I4628" s="42" t="str">
        <f>IF(B4628="","",IF(L4628=LIST!$A$75,"",IF(K4628=LIST!$A$76,LIST!$A$76,IF(L4628=LIST!$A$77,"",IF(L4628=LIST!$A$78,"",IF(L4628=LIST!$A$80,"",IF(L4628=LIST!$A$72,"",IF(L4628=LIST!$A$73,"",IF(L4628=LIST!$A$81,"",IF(L4628=LIST!$A$82,"",IF(L4628=LIST!$A$79,"",IF(K4628=LIST!$A$75,LIST!$A$75,ROUND(J4628*L4628,2)))))))))))))</f>
        <v/>
      </c>
      <c r="J4628" s="43">
        <f>IF(D4628="",0,IF(K4628=LIST!$A$75,0,IF(K4628=LIST!$A$76,0,IF(K4628=LIST!$A$77,0,IF(K4628=LIST!$A$78,0,(MIN(D4628,8)-K4628))))))</f>
        <v>0</v>
      </c>
      <c r="K4628" s="185" t="str">
        <f>IF(D4628="","",IF('CLAIM FORM'!$M$7="",0,IF(L4628=LIST!$A$78,0,IF('CLAIM FORM'!$M$7="R&amp;D",0,IF(E4628="",LIST!$A$75,IF(F4628=LIST!$F$30,0,IFERROR(((VLOOKUP(E4628,'TRAINING CODE'!B:D,3,FALSE)*MIN(D4628,8))),LIST!$A$76)))))))</f>
        <v/>
      </c>
      <c r="L4628" s="183" t="str">
        <f>IF(B4628="","",IF('CLAIM FORM'!$M$7="",LIST!$A$77,IFERROR(VLOOKUP(B4628,'PHR (Project Hourly Rate)'!B:G,6,FALSE),LIST!$A$78)))</f>
        <v/>
      </c>
    </row>
    <row r="4629" spans="1:12" ht="36" customHeight="1">
      <c r="A4629" s="184">
        <v>4627</v>
      </c>
      <c r="B4629" s="46"/>
      <c r="C4629" s="47"/>
      <c r="D4629" s="48"/>
      <c r="E4629" s="49"/>
      <c r="F4629" s="49"/>
      <c r="G4629" s="41" t="str">
        <f>IF(C4629="","",VLOOKUP(WEEKDAY(C4629),LIST!$A$15:$B$21,2,FALSE))</f>
        <v/>
      </c>
      <c r="H4629" s="42" t="str">
        <f>IF(B4629="","",IF(L4629=LIST!$A$80,LIST!$A$78,IF(L4629=LIST!$A$81,LIST!$A$78,IF(L4629=LIST!$A$82,LIST!$A$78,IF(IFERROR(VLOOKUP(B4629,'PHR (Project Hourly Rate)'!B:G,6,FALSE),LIST!$A$78)=0,LIST!$A$79,L4629)))))</f>
        <v/>
      </c>
      <c r="I4629" s="42" t="str">
        <f>IF(B4629="","",IF(L4629=LIST!$A$75,"",IF(K4629=LIST!$A$76,LIST!$A$76,IF(L4629=LIST!$A$77,"",IF(L4629=LIST!$A$78,"",IF(L4629=LIST!$A$80,"",IF(L4629=LIST!$A$72,"",IF(L4629=LIST!$A$73,"",IF(L4629=LIST!$A$81,"",IF(L4629=LIST!$A$82,"",IF(L4629=LIST!$A$79,"",IF(K4629=LIST!$A$75,LIST!$A$75,ROUND(J4629*L4629,2)))))))))))))</f>
        <v/>
      </c>
      <c r="J4629" s="43">
        <f>IF(D4629="",0,IF(K4629=LIST!$A$75,0,IF(K4629=LIST!$A$76,0,IF(K4629=LIST!$A$77,0,IF(K4629=LIST!$A$78,0,(MIN(D4629,8)-K4629))))))</f>
        <v>0</v>
      </c>
      <c r="K4629" s="185" t="str">
        <f>IF(D4629="","",IF('CLAIM FORM'!$M$7="",0,IF(L4629=LIST!$A$78,0,IF('CLAIM FORM'!$M$7="R&amp;D",0,IF(E4629="",LIST!$A$75,IF(F4629=LIST!$F$30,0,IFERROR(((VLOOKUP(E4629,'TRAINING CODE'!B:D,3,FALSE)*MIN(D4629,8))),LIST!$A$76)))))))</f>
        <v/>
      </c>
      <c r="L4629" s="183" t="str">
        <f>IF(B4629="","",IF('CLAIM FORM'!$M$7="",LIST!$A$77,IFERROR(VLOOKUP(B4629,'PHR (Project Hourly Rate)'!B:G,6,FALSE),LIST!$A$78)))</f>
        <v/>
      </c>
    </row>
    <row r="4630" spans="1:12" ht="36" customHeight="1">
      <c r="A4630" s="184">
        <v>4628</v>
      </c>
      <c r="B4630" s="46"/>
      <c r="C4630" s="47"/>
      <c r="D4630" s="48"/>
      <c r="E4630" s="49"/>
      <c r="F4630" s="49"/>
      <c r="G4630" s="41" t="str">
        <f>IF(C4630="","",VLOOKUP(WEEKDAY(C4630),LIST!$A$15:$B$21,2,FALSE))</f>
        <v/>
      </c>
      <c r="H4630" s="42" t="str">
        <f>IF(B4630="","",IF(L4630=LIST!$A$80,LIST!$A$78,IF(L4630=LIST!$A$81,LIST!$A$78,IF(L4630=LIST!$A$82,LIST!$A$78,IF(IFERROR(VLOOKUP(B4630,'PHR (Project Hourly Rate)'!B:G,6,FALSE),LIST!$A$78)=0,LIST!$A$79,L4630)))))</f>
        <v/>
      </c>
      <c r="I4630" s="42" t="str">
        <f>IF(B4630="","",IF(L4630=LIST!$A$75,"",IF(K4630=LIST!$A$76,LIST!$A$76,IF(L4630=LIST!$A$77,"",IF(L4630=LIST!$A$78,"",IF(L4630=LIST!$A$80,"",IF(L4630=LIST!$A$72,"",IF(L4630=LIST!$A$73,"",IF(L4630=LIST!$A$81,"",IF(L4630=LIST!$A$82,"",IF(L4630=LIST!$A$79,"",IF(K4630=LIST!$A$75,LIST!$A$75,ROUND(J4630*L4630,2)))))))))))))</f>
        <v/>
      </c>
      <c r="J4630" s="43">
        <f>IF(D4630="",0,IF(K4630=LIST!$A$75,0,IF(K4630=LIST!$A$76,0,IF(K4630=LIST!$A$77,0,IF(K4630=LIST!$A$78,0,(MIN(D4630,8)-K4630))))))</f>
        <v>0</v>
      </c>
      <c r="K4630" s="185" t="str">
        <f>IF(D4630="","",IF('CLAIM FORM'!$M$7="",0,IF(L4630=LIST!$A$78,0,IF('CLAIM FORM'!$M$7="R&amp;D",0,IF(E4630="",LIST!$A$75,IF(F4630=LIST!$F$30,0,IFERROR(((VLOOKUP(E4630,'TRAINING CODE'!B:D,3,FALSE)*MIN(D4630,8))),LIST!$A$76)))))))</f>
        <v/>
      </c>
      <c r="L4630" s="183" t="str">
        <f>IF(B4630="","",IF('CLAIM FORM'!$M$7="",LIST!$A$77,IFERROR(VLOOKUP(B4630,'PHR (Project Hourly Rate)'!B:G,6,FALSE),LIST!$A$78)))</f>
        <v/>
      </c>
    </row>
    <row r="4631" spans="1:12" ht="36" customHeight="1">
      <c r="A4631" s="184">
        <v>4629</v>
      </c>
      <c r="B4631" s="46"/>
      <c r="C4631" s="47"/>
      <c r="D4631" s="48"/>
      <c r="E4631" s="49"/>
      <c r="F4631" s="49"/>
      <c r="G4631" s="41" t="str">
        <f>IF(C4631="","",VLOOKUP(WEEKDAY(C4631),LIST!$A$15:$B$21,2,FALSE))</f>
        <v/>
      </c>
      <c r="H4631" s="42" t="str">
        <f>IF(B4631="","",IF(L4631=LIST!$A$80,LIST!$A$78,IF(L4631=LIST!$A$81,LIST!$A$78,IF(L4631=LIST!$A$82,LIST!$A$78,IF(IFERROR(VLOOKUP(B4631,'PHR (Project Hourly Rate)'!B:G,6,FALSE),LIST!$A$78)=0,LIST!$A$79,L4631)))))</f>
        <v/>
      </c>
      <c r="I4631" s="42" t="str">
        <f>IF(B4631="","",IF(L4631=LIST!$A$75,"",IF(K4631=LIST!$A$76,LIST!$A$76,IF(L4631=LIST!$A$77,"",IF(L4631=LIST!$A$78,"",IF(L4631=LIST!$A$80,"",IF(L4631=LIST!$A$72,"",IF(L4631=LIST!$A$73,"",IF(L4631=LIST!$A$81,"",IF(L4631=LIST!$A$82,"",IF(L4631=LIST!$A$79,"",IF(K4631=LIST!$A$75,LIST!$A$75,ROUND(J4631*L4631,2)))))))))))))</f>
        <v/>
      </c>
      <c r="J4631" s="43">
        <f>IF(D4631="",0,IF(K4631=LIST!$A$75,0,IF(K4631=LIST!$A$76,0,IF(K4631=LIST!$A$77,0,IF(K4631=LIST!$A$78,0,(MIN(D4631,8)-K4631))))))</f>
        <v>0</v>
      </c>
      <c r="K4631" s="185" t="str">
        <f>IF(D4631="","",IF('CLAIM FORM'!$M$7="",0,IF(L4631=LIST!$A$78,0,IF('CLAIM FORM'!$M$7="R&amp;D",0,IF(E4631="",LIST!$A$75,IF(F4631=LIST!$F$30,0,IFERROR(((VLOOKUP(E4631,'TRAINING CODE'!B:D,3,FALSE)*MIN(D4631,8))),LIST!$A$76)))))))</f>
        <v/>
      </c>
      <c r="L4631" s="183" t="str">
        <f>IF(B4631="","",IF('CLAIM FORM'!$M$7="",LIST!$A$77,IFERROR(VLOOKUP(B4631,'PHR (Project Hourly Rate)'!B:G,6,FALSE),LIST!$A$78)))</f>
        <v/>
      </c>
    </row>
    <row r="4632" spans="1:12" ht="36" customHeight="1">
      <c r="A4632" s="184">
        <v>4630</v>
      </c>
      <c r="B4632" s="46"/>
      <c r="C4632" s="47"/>
      <c r="D4632" s="48"/>
      <c r="E4632" s="49"/>
      <c r="F4632" s="49"/>
      <c r="G4632" s="41" t="str">
        <f>IF(C4632="","",VLOOKUP(WEEKDAY(C4632),LIST!$A$15:$B$21,2,FALSE))</f>
        <v/>
      </c>
      <c r="H4632" s="42" t="str">
        <f>IF(B4632="","",IF(L4632=LIST!$A$80,LIST!$A$78,IF(L4632=LIST!$A$81,LIST!$A$78,IF(L4632=LIST!$A$82,LIST!$A$78,IF(IFERROR(VLOOKUP(B4632,'PHR (Project Hourly Rate)'!B:G,6,FALSE),LIST!$A$78)=0,LIST!$A$79,L4632)))))</f>
        <v/>
      </c>
      <c r="I4632" s="42" t="str">
        <f>IF(B4632="","",IF(L4632=LIST!$A$75,"",IF(K4632=LIST!$A$76,LIST!$A$76,IF(L4632=LIST!$A$77,"",IF(L4632=LIST!$A$78,"",IF(L4632=LIST!$A$80,"",IF(L4632=LIST!$A$72,"",IF(L4632=LIST!$A$73,"",IF(L4632=LIST!$A$81,"",IF(L4632=LIST!$A$82,"",IF(L4632=LIST!$A$79,"",IF(K4632=LIST!$A$75,LIST!$A$75,ROUND(J4632*L4632,2)))))))))))))</f>
        <v/>
      </c>
      <c r="J4632" s="43">
        <f>IF(D4632="",0,IF(K4632=LIST!$A$75,0,IF(K4632=LIST!$A$76,0,IF(K4632=LIST!$A$77,0,IF(K4632=LIST!$A$78,0,(MIN(D4632,8)-K4632))))))</f>
        <v>0</v>
      </c>
      <c r="K4632" s="185" t="str">
        <f>IF(D4632="","",IF('CLAIM FORM'!$M$7="",0,IF(L4632=LIST!$A$78,0,IF('CLAIM FORM'!$M$7="R&amp;D",0,IF(E4632="",LIST!$A$75,IF(F4632=LIST!$F$30,0,IFERROR(((VLOOKUP(E4632,'TRAINING CODE'!B:D,3,FALSE)*MIN(D4632,8))),LIST!$A$76)))))))</f>
        <v/>
      </c>
      <c r="L4632" s="183" t="str">
        <f>IF(B4632="","",IF('CLAIM FORM'!$M$7="",LIST!$A$77,IFERROR(VLOOKUP(B4632,'PHR (Project Hourly Rate)'!B:G,6,FALSE),LIST!$A$78)))</f>
        <v/>
      </c>
    </row>
    <row r="4633" spans="1:12" ht="36" customHeight="1">
      <c r="A4633" s="184">
        <v>4631</v>
      </c>
      <c r="B4633" s="46"/>
      <c r="C4633" s="47"/>
      <c r="D4633" s="48"/>
      <c r="E4633" s="49"/>
      <c r="F4633" s="49"/>
      <c r="G4633" s="41" t="str">
        <f>IF(C4633="","",VLOOKUP(WEEKDAY(C4633),LIST!$A$15:$B$21,2,FALSE))</f>
        <v/>
      </c>
      <c r="H4633" s="42" t="str">
        <f>IF(B4633="","",IF(L4633=LIST!$A$80,LIST!$A$78,IF(L4633=LIST!$A$81,LIST!$A$78,IF(L4633=LIST!$A$82,LIST!$A$78,IF(IFERROR(VLOOKUP(B4633,'PHR (Project Hourly Rate)'!B:G,6,FALSE),LIST!$A$78)=0,LIST!$A$79,L4633)))))</f>
        <v/>
      </c>
      <c r="I4633" s="42" t="str">
        <f>IF(B4633="","",IF(L4633=LIST!$A$75,"",IF(K4633=LIST!$A$76,LIST!$A$76,IF(L4633=LIST!$A$77,"",IF(L4633=LIST!$A$78,"",IF(L4633=LIST!$A$80,"",IF(L4633=LIST!$A$72,"",IF(L4633=LIST!$A$73,"",IF(L4633=LIST!$A$81,"",IF(L4633=LIST!$A$82,"",IF(L4633=LIST!$A$79,"",IF(K4633=LIST!$A$75,LIST!$A$75,ROUND(J4633*L4633,2)))))))))))))</f>
        <v/>
      </c>
      <c r="J4633" s="43">
        <f>IF(D4633="",0,IF(K4633=LIST!$A$75,0,IF(K4633=LIST!$A$76,0,IF(K4633=LIST!$A$77,0,IF(K4633=LIST!$A$78,0,(MIN(D4633,8)-K4633))))))</f>
        <v>0</v>
      </c>
      <c r="K4633" s="185" t="str">
        <f>IF(D4633="","",IF('CLAIM FORM'!$M$7="",0,IF(L4633=LIST!$A$78,0,IF('CLAIM FORM'!$M$7="R&amp;D",0,IF(E4633="",LIST!$A$75,IF(F4633=LIST!$F$30,0,IFERROR(((VLOOKUP(E4633,'TRAINING CODE'!B:D,3,FALSE)*MIN(D4633,8))),LIST!$A$76)))))))</f>
        <v/>
      </c>
      <c r="L4633" s="183" t="str">
        <f>IF(B4633="","",IF('CLAIM FORM'!$M$7="",LIST!$A$77,IFERROR(VLOOKUP(B4633,'PHR (Project Hourly Rate)'!B:G,6,FALSE),LIST!$A$78)))</f>
        <v/>
      </c>
    </row>
    <row r="4634" spans="1:12" ht="36" customHeight="1">
      <c r="A4634" s="184">
        <v>4632</v>
      </c>
      <c r="B4634" s="46"/>
      <c r="C4634" s="47"/>
      <c r="D4634" s="48"/>
      <c r="E4634" s="49"/>
      <c r="F4634" s="49"/>
      <c r="G4634" s="41" t="str">
        <f>IF(C4634="","",VLOOKUP(WEEKDAY(C4634),LIST!$A$15:$B$21,2,FALSE))</f>
        <v/>
      </c>
      <c r="H4634" s="42" t="str">
        <f>IF(B4634="","",IF(L4634=LIST!$A$80,LIST!$A$78,IF(L4634=LIST!$A$81,LIST!$A$78,IF(L4634=LIST!$A$82,LIST!$A$78,IF(IFERROR(VLOOKUP(B4634,'PHR (Project Hourly Rate)'!B:G,6,FALSE),LIST!$A$78)=0,LIST!$A$79,L4634)))))</f>
        <v/>
      </c>
      <c r="I4634" s="42" t="str">
        <f>IF(B4634="","",IF(L4634=LIST!$A$75,"",IF(K4634=LIST!$A$76,LIST!$A$76,IF(L4634=LIST!$A$77,"",IF(L4634=LIST!$A$78,"",IF(L4634=LIST!$A$80,"",IF(L4634=LIST!$A$72,"",IF(L4634=LIST!$A$73,"",IF(L4634=LIST!$A$81,"",IF(L4634=LIST!$A$82,"",IF(L4634=LIST!$A$79,"",IF(K4634=LIST!$A$75,LIST!$A$75,ROUND(J4634*L4634,2)))))))))))))</f>
        <v/>
      </c>
      <c r="J4634" s="43">
        <f>IF(D4634="",0,IF(K4634=LIST!$A$75,0,IF(K4634=LIST!$A$76,0,IF(K4634=LIST!$A$77,0,IF(K4634=LIST!$A$78,0,(MIN(D4634,8)-K4634))))))</f>
        <v>0</v>
      </c>
      <c r="K4634" s="185" t="str">
        <f>IF(D4634="","",IF('CLAIM FORM'!$M$7="",0,IF(L4634=LIST!$A$78,0,IF('CLAIM FORM'!$M$7="R&amp;D",0,IF(E4634="",LIST!$A$75,IF(F4634=LIST!$F$30,0,IFERROR(((VLOOKUP(E4634,'TRAINING CODE'!B:D,3,FALSE)*MIN(D4634,8))),LIST!$A$76)))))))</f>
        <v/>
      </c>
      <c r="L4634" s="183" t="str">
        <f>IF(B4634="","",IF('CLAIM FORM'!$M$7="",LIST!$A$77,IFERROR(VLOOKUP(B4634,'PHR (Project Hourly Rate)'!B:G,6,FALSE),LIST!$A$78)))</f>
        <v/>
      </c>
    </row>
    <row r="4635" spans="1:12" ht="36" customHeight="1">
      <c r="A4635" s="184">
        <v>4633</v>
      </c>
      <c r="B4635" s="46"/>
      <c r="C4635" s="47"/>
      <c r="D4635" s="48"/>
      <c r="E4635" s="49"/>
      <c r="F4635" s="49"/>
      <c r="G4635" s="41" t="str">
        <f>IF(C4635="","",VLOOKUP(WEEKDAY(C4635),LIST!$A$15:$B$21,2,FALSE))</f>
        <v/>
      </c>
      <c r="H4635" s="42" t="str">
        <f>IF(B4635="","",IF(L4635=LIST!$A$80,LIST!$A$78,IF(L4635=LIST!$A$81,LIST!$A$78,IF(L4635=LIST!$A$82,LIST!$A$78,IF(IFERROR(VLOOKUP(B4635,'PHR (Project Hourly Rate)'!B:G,6,FALSE),LIST!$A$78)=0,LIST!$A$79,L4635)))))</f>
        <v/>
      </c>
      <c r="I4635" s="42" t="str">
        <f>IF(B4635="","",IF(L4635=LIST!$A$75,"",IF(K4635=LIST!$A$76,LIST!$A$76,IF(L4635=LIST!$A$77,"",IF(L4635=LIST!$A$78,"",IF(L4635=LIST!$A$80,"",IF(L4635=LIST!$A$72,"",IF(L4635=LIST!$A$73,"",IF(L4635=LIST!$A$81,"",IF(L4635=LIST!$A$82,"",IF(L4635=LIST!$A$79,"",IF(K4635=LIST!$A$75,LIST!$A$75,ROUND(J4635*L4635,2)))))))))))))</f>
        <v/>
      </c>
      <c r="J4635" s="43">
        <f>IF(D4635="",0,IF(K4635=LIST!$A$75,0,IF(K4635=LIST!$A$76,0,IF(K4635=LIST!$A$77,0,IF(K4635=LIST!$A$78,0,(MIN(D4635,8)-K4635))))))</f>
        <v>0</v>
      </c>
      <c r="K4635" s="185" t="str">
        <f>IF(D4635="","",IF('CLAIM FORM'!$M$7="",0,IF(L4635=LIST!$A$78,0,IF('CLAIM FORM'!$M$7="R&amp;D",0,IF(E4635="",LIST!$A$75,IF(F4635=LIST!$F$30,0,IFERROR(((VLOOKUP(E4635,'TRAINING CODE'!B:D,3,FALSE)*MIN(D4635,8))),LIST!$A$76)))))))</f>
        <v/>
      </c>
      <c r="L4635" s="183" t="str">
        <f>IF(B4635="","",IF('CLAIM FORM'!$M$7="",LIST!$A$77,IFERROR(VLOOKUP(B4635,'PHR (Project Hourly Rate)'!B:G,6,FALSE),LIST!$A$78)))</f>
        <v/>
      </c>
    </row>
    <row r="4636" spans="1:12" ht="36" customHeight="1">
      <c r="A4636" s="184">
        <v>4634</v>
      </c>
      <c r="B4636" s="46"/>
      <c r="C4636" s="47"/>
      <c r="D4636" s="48"/>
      <c r="E4636" s="49"/>
      <c r="F4636" s="49"/>
      <c r="G4636" s="41" t="str">
        <f>IF(C4636="","",VLOOKUP(WEEKDAY(C4636),LIST!$A$15:$B$21,2,FALSE))</f>
        <v/>
      </c>
      <c r="H4636" s="42" t="str">
        <f>IF(B4636="","",IF(L4636=LIST!$A$80,LIST!$A$78,IF(L4636=LIST!$A$81,LIST!$A$78,IF(L4636=LIST!$A$82,LIST!$A$78,IF(IFERROR(VLOOKUP(B4636,'PHR (Project Hourly Rate)'!B:G,6,FALSE),LIST!$A$78)=0,LIST!$A$79,L4636)))))</f>
        <v/>
      </c>
      <c r="I4636" s="42" t="str">
        <f>IF(B4636="","",IF(L4636=LIST!$A$75,"",IF(K4636=LIST!$A$76,LIST!$A$76,IF(L4636=LIST!$A$77,"",IF(L4636=LIST!$A$78,"",IF(L4636=LIST!$A$80,"",IF(L4636=LIST!$A$72,"",IF(L4636=LIST!$A$73,"",IF(L4636=LIST!$A$81,"",IF(L4636=LIST!$A$82,"",IF(L4636=LIST!$A$79,"",IF(K4636=LIST!$A$75,LIST!$A$75,ROUND(J4636*L4636,2)))))))))))))</f>
        <v/>
      </c>
      <c r="J4636" s="43">
        <f>IF(D4636="",0,IF(K4636=LIST!$A$75,0,IF(K4636=LIST!$A$76,0,IF(K4636=LIST!$A$77,0,IF(K4636=LIST!$A$78,0,(MIN(D4636,8)-K4636))))))</f>
        <v>0</v>
      </c>
      <c r="K4636" s="185" t="str">
        <f>IF(D4636="","",IF('CLAIM FORM'!$M$7="",0,IF(L4636=LIST!$A$78,0,IF('CLAIM FORM'!$M$7="R&amp;D",0,IF(E4636="",LIST!$A$75,IF(F4636=LIST!$F$30,0,IFERROR(((VLOOKUP(E4636,'TRAINING CODE'!B:D,3,FALSE)*MIN(D4636,8))),LIST!$A$76)))))))</f>
        <v/>
      </c>
      <c r="L4636" s="183" t="str">
        <f>IF(B4636="","",IF('CLAIM FORM'!$M$7="",LIST!$A$77,IFERROR(VLOOKUP(B4636,'PHR (Project Hourly Rate)'!B:G,6,FALSE),LIST!$A$78)))</f>
        <v/>
      </c>
    </row>
    <row r="4637" spans="1:12" ht="36" customHeight="1">
      <c r="A4637" s="184">
        <v>4635</v>
      </c>
      <c r="B4637" s="46"/>
      <c r="C4637" s="47"/>
      <c r="D4637" s="48"/>
      <c r="E4637" s="49"/>
      <c r="F4637" s="49"/>
      <c r="G4637" s="41" t="str">
        <f>IF(C4637="","",VLOOKUP(WEEKDAY(C4637),LIST!$A$15:$B$21,2,FALSE))</f>
        <v/>
      </c>
      <c r="H4637" s="42" t="str">
        <f>IF(B4637="","",IF(L4637=LIST!$A$80,LIST!$A$78,IF(L4637=LIST!$A$81,LIST!$A$78,IF(L4637=LIST!$A$82,LIST!$A$78,IF(IFERROR(VLOOKUP(B4637,'PHR (Project Hourly Rate)'!B:G,6,FALSE),LIST!$A$78)=0,LIST!$A$79,L4637)))))</f>
        <v/>
      </c>
      <c r="I4637" s="42" t="str">
        <f>IF(B4637="","",IF(L4637=LIST!$A$75,"",IF(K4637=LIST!$A$76,LIST!$A$76,IF(L4637=LIST!$A$77,"",IF(L4637=LIST!$A$78,"",IF(L4637=LIST!$A$80,"",IF(L4637=LIST!$A$72,"",IF(L4637=LIST!$A$73,"",IF(L4637=LIST!$A$81,"",IF(L4637=LIST!$A$82,"",IF(L4637=LIST!$A$79,"",IF(K4637=LIST!$A$75,LIST!$A$75,ROUND(J4637*L4637,2)))))))))))))</f>
        <v/>
      </c>
      <c r="J4637" s="43">
        <f>IF(D4637="",0,IF(K4637=LIST!$A$75,0,IF(K4637=LIST!$A$76,0,IF(K4637=LIST!$A$77,0,IF(K4637=LIST!$A$78,0,(MIN(D4637,8)-K4637))))))</f>
        <v>0</v>
      </c>
      <c r="K4637" s="185" t="str">
        <f>IF(D4637="","",IF('CLAIM FORM'!$M$7="",0,IF(L4637=LIST!$A$78,0,IF('CLAIM FORM'!$M$7="R&amp;D",0,IF(E4637="",LIST!$A$75,IF(F4637=LIST!$F$30,0,IFERROR(((VLOOKUP(E4637,'TRAINING CODE'!B:D,3,FALSE)*MIN(D4637,8))),LIST!$A$76)))))))</f>
        <v/>
      </c>
      <c r="L4637" s="183" t="str">
        <f>IF(B4637="","",IF('CLAIM FORM'!$M$7="",LIST!$A$77,IFERROR(VLOOKUP(B4637,'PHR (Project Hourly Rate)'!B:G,6,FALSE),LIST!$A$78)))</f>
        <v/>
      </c>
    </row>
    <row r="4638" spans="1:12" ht="36" customHeight="1">
      <c r="A4638" s="184">
        <v>4636</v>
      </c>
      <c r="B4638" s="46"/>
      <c r="C4638" s="47"/>
      <c r="D4638" s="48"/>
      <c r="E4638" s="49"/>
      <c r="F4638" s="49"/>
      <c r="G4638" s="41" t="str">
        <f>IF(C4638="","",VLOOKUP(WEEKDAY(C4638),LIST!$A$15:$B$21,2,FALSE))</f>
        <v/>
      </c>
      <c r="H4638" s="42" t="str">
        <f>IF(B4638="","",IF(L4638=LIST!$A$80,LIST!$A$78,IF(L4638=LIST!$A$81,LIST!$A$78,IF(L4638=LIST!$A$82,LIST!$A$78,IF(IFERROR(VLOOKUP(B4638,'PHR (Project Hourly Rate)'!B:G,6,FALSE),LIST!$A$78)=0,LIST!$A$79,L4638)))))</f>
        <v/>
      </c>
      <c r="I4638" s="42" t="str">
        <f>IF(B4638="","",IF(L4638=LIST!$A$75,"",IF(K4638=LIST!$A$76,LIST!$A$76,IF(L4638=LIST!$A$77,"",IF(L4638=LIST!$A$78,"",IF(L4638=LIST!$A$80,"",IF(L4638=LIST!$A$72,"",IF(L4638=LIST!$A$73,"",IF(L4638=LIST!$A$81,"",IF(L4638=LIST!$A$82,"",IF(L4638=LIST!$A$79,"",IF(K4638=LIST!$A$75,LIST!$A$75,ROUND(J4638*L4638,2)))))))))))))</f>
        <v/>
      </c>
      <c r="J4638" s="43">
        <f>IF(D4638="",0,IF(K4638=LIST!$A$75,0,IF(K4638=LIST!$A$76,0,IF(K4638=LIST!$A$77,0,IF(K4638=LIST!$A$78,0,(MIN(D4638,8)-K4638))))))</f>
        <v>0</v>
      </c>
      <c r="K4638" s="185" t="str">
        <f>IF(D4638="","",IF('CLAIM FORM'!$M$7="",0,IF(L4638=LIST!$A$78,0,IF('CLAIM FORM'!$M$7="R&amp;D",0,IF(E4638="",LIST!$A$75,IF(F4638=LIST!$F$30,0,IFERROR(((VLOOKUP(E4638,'TRAINING CODE'!B:D,3,FALSE)*MIN(D4638,8))),LIST!$A$76)))))))</f>
        <v/>
      </c>
      <c r="L4638" s="183" t="str">
        <f>IF(B4638="","",IF('CLAIM FORM'!$M$7="",LIST!$A$77,IFERROR(VLOOKUP(B4638,'PHR (Project Hourly Rate)'!B:G,6,FALSE),LIST!$A$78)))</f>
        <v/>
      </c>
    </row>
    <row r="4639" spans="1:12" ht="36" customHeight="1">
      <c r="A4639" s="184">
        <v>4637</v>
      </c>
      <c r="B4639" s="46"/>
      <c r="C4639" s="47"/>
      <c r="D4639" s="48"/>
      <c r="E4639" s="49"/>
      <c r="F4639" s="49"/>
      <c r="G4639" s="41" t="str">
        <f>IF(C4639="","",VLOOKUP(WEEKDAY(C4639),LIST!$A$15:$B$21,2,FALSE))</f>
        <v/>
      </c>
      <c r="H4639" s="42" t="str">
        <f>IF(B4639="","",IF(L4639=LIST!$A$80,LIST!$A$78,IF(L4639=LIST!$A$81,LIST!$A$78,IF(L4639=LIST!$A$82,LIST!$A$78,IF(IFERROR(VLOOKUP(B4639,'PHR (Project Hourly Rate)'!B:G,6,FALSE),LIST!$A$78)=0,LIST!$A$79,L4639)))))</f>
        <v/>
      </c>
      <c r="I4639" s="42" t="str">
        <f>IF(B4639="","",IF(L4639=LIST!$A$75,"",IF(K4639=LIST!$A$76,LIST!$A$76,IF(L4639=LIST!$A$77,"",IF(L4639=LIST!$A$78,"",IF(L4639=LIST!$A$80,"",IF(L4639=LIST!$A$72,"",IF(L4639=LIST!$A$73,"",IF(L4639=LIST!$A$81,"",IF(L4639=LIST!$A$82,"",IF(L4639=LIST!$A$79,"",IF(K4639=LIST!$A$75,LIST!$A$75,ROUND(J4639*L4639,2)))))))))))))</f>
        <v/>
      </c>
      <c r="J4639" s="43">
        <f>IF(D4639="",0,IF(K4639=LIST!$A$75,0,IF(K4639=LIST!$A$76,0,IF(K4639=LIST!$A$77,0,IF(K4639=LIST!$A$78,0,(MIN(D4639,8)-K4639))))))</f>
        <v>0</v>
      </c>
      <c r="K4639" s="185" t="str">
        <f>IF(D4639="","",IF('CLAIM FORM'!$M$7="",0,IF(L4639=LIST!$A$78,0,IF('CLAIM FORM'!$M$7="R&amp;D",0,IF(E4639="",LIST!$A$75,IF(F4639=LIST!$F$30,0,IFERROR(((VLOOKUP(E4639,'TRAINING CODE'!B:D,3,FALSE)*MIN(D4639,8))),LIST!$A$76)))))))</f>
        <v/>
      </c>
      <c r="L4639" s="183" t="str">
        <f>IF(B4639="","",IF('CLAIM FORM'!$M$7="",LIST!$A$77,IFERROR(VLOOKUP(B4639,'PHR (Project Hourly Rate)'!B:G,6,FALSE),LIST!$A$78)))</f>
        <v/>
      </c>
    </row>
    <row r="4640" spans="1:12" ht="36" customHeight="1">
      <c r="A4640" s="184">
        <v>4638</v>
      </c>
      <c r="B4640" s="46"/>
      <c r="C4640" s="47"/>
      <c r="D4640" s="48"/>
      <c r="E4640" s="49"/>
      <c r="F4640" s="49"/>
      <c r="G4640" s="41" t="str">
        <f>IF(C4640="","",VLOOKUP(WEEKDAY(C4640),LIST!$A$15:$B$21,2,FALSE))</f>
        <v/>
      </c>
      <c r="H4640" s="42" t="str">
        <f>IF(B4640="","",IF(L4640=LIST!$A$80,LIST!$A$78,IF(L4640=LIST!$A$81,LIST!$A$78,IF(L4640=LIST!$A$82,LIST!$A$78,IF(IFERROR(VLOOKUP(B4640,'PHR (Project Hourly Rate)'!B:G,6,FALSE),LIST!$A$78)=0,LIST!$A$79,L4640)))))</f>
        <v/>
      </c>
      <c r="I4640" s="42" t="str">
        <f>IF(B4640="","",IF(L4640=LIST!$A$75,"",IF(K4640=LIST!$A$76,LIST!$A$76,IF(L4640=LIST!$A$77,"",IF(L4640=LIST!$A$78,"",IF(L4640=LIST!$A$80,"",IF(L4640=LIST!$A$72,"",IF(L4640=LIST!$A$73,"",IF(L4640=LIST!$A$81,"",IF(L4640=LIST!$A$82,"",IF(L4640=LIST!$A$79,"",IF(K4640=LIST!$A$75,LIST!$A$75,ROUND(J4640*L4640,2)))))))))))))</f>
        <v/>
      </c>
      <c r="J4640" s="43">
        <f>IF(D4640="",0,IF(K4640=LIST!$A$75,0,IF(K4640=LIST!$A$76,0,IF(K4640=LIST!$A$77,0,IF(K4640=LIST!$A$78,0,(MIN(D4640,8)-K4640))))))</f>
        <v>0</v>
      </c>
      <c r="K4640" s="185" t="str">
        <f>IF(D4640="","",IF('CLAIM FORM'!$M$7="",0,IF(L4640=LIST!$A$78,0,IF('CLAIM FORM'!$M$7="R&amp;D",0,IF(E4640="",LIST!$A$75,IF(F4640=LIST!$F$30,0,IFERROR(((VLOOKUP(E4640,'TRAINING CODE'!B:D,3,FALSE)*MIN(D4640,8))),LIST!$A$76)))))))</f>
        <v/>
      </c>
      <c r="L4640" s="183" t="str">
        <f>IF(B4640="","",IF('CLAIM FORM'!$M$7="",LIST!$A$77,IFERROR(VLOOKUP(B4640,'PHR (Project Hourly Rate)'!B:G,6,FALSE),LIST!$A$78)))</f>
        <v/>
      </c>
    </row>
    <row r="4641" spans="1:12" ht="36" customHeight="1">
      <c r="A4641" s="184">
        <v>4639</v>
      </c>
      <c r="B4641" s="46"/>
      <c r="C4641" s="47"/>
      <c r="D4641" s="48"/>
      <c r="E4641" s="49"/>
      <c r="F4641" s="49"/>
      <c r="G4641" s="41" t="str">
        <f>IF(C4641="","",VLOOKUP(WEEKDAY(C4641),LIST!$A$15:$B$21,2,FALSE))</f>
        <v/>
      </c>
      <c r="H4641" s="42" t="str">
        <f>IF(B4641="","",IF(L4641=LIST!$A$80,LIST!$A$78,IF(L4641=LIST!$A$81,LIST!$A$78,IF(L4641=LIST!$A$82,LIST!$A$78,IF(IFERROR(VLOOKUP(B4641,'PHR (Project Hourly Rate)'!B:G,6,FALSE),LIST!$A$78)=0,LIST!$A$79,L4641)))))</f>
        <v/>
      </c>
      <c r="I4641" s="42" t="str">
        <f>IF(B4641="","",IF(L4641=LIST!$A$75,"",IF(K4641=LIST!$A$76,LIST!$A$76,IF(L4641=LIST!$A$77,"",IF(L4641=LIST!$A$78,"",IF(L4641=LIST!$A$80,"",IF(L4641=LIST!$A$72,"",IF(L4641=LIST!$A$73,"",IF(L4641=LIST!$A$81,"",IF(L4641=LIST!$A$82,"",IF(L4641=LIST!$A$79,"",IF(K4641=LIST!$A$75,LIST!$A$75,ROUND(J4641*L4641,2)))))))))))))</f>
        <v/>
      </c>
      <c r="J4641" s="43">
        <f>IF(D4641="",0,IF(K4641=LIST!$A$75,0,IF(K4641=LIST!$A$76,0,IF(K4641=LIST!$A$77,0,IF(K4641=LIST!$A$78,0,(MIN(D4641,8)-K4641))))))</f>
        <v>0</v>
      </c>
      <c r="K4641" s="185" t="str">
        <f>IF(D4641="","",IF('CLAIM FORM'!$M$7="",0,IF(L4641=LIST!$A$78,0,IF('CLAIM FORM'!$M$7="R&amp;D",0,IF(E4641="",LIST!$A$75,IF(F4641=LIST!$F$30,0,IFERROR(((VLOOKUP(E4641,'TRAINING CODE'!B:D,3,FALSE)*MIN(D4641,8))),LIST!$A$76)))))))</f>
        <v/>
      </c>
      <c r="L4641" s="183" t="str">
        <f>IF(B4641="","",IF('CLAIM FORM'!$M$7="",LIST!$A$77,IFERROR(VLOOKUP(B4641,'PHR (Project Hourly Rate)'!B:G,6,FALSE),LIST!$A$78)))</f>
        <v/>
      </c>
    </row>
    <row r="4642" spans="1:12" ht="36" customHeight="1">
      <c r="A4642" s="184">
        <v>4640</v>
      </c>
      <c r="B4642" s="46"/>
      <c r="C4642" s="47"/>
      <c r="D4642" s="48"/>
      <c r="E4642" s="49"/>
      <c r="F4642" s="49"/>
      <c r="G4642" s="41" t="str">
        <f>IF(C4642="","",VLOOKUP(WEEKDAY(C4642),LIST!$A$15:$B$21,2,FALSE))</f>
        <v/>
      </c>
      <c r="H4642" s="42" t="str">
        <f>IF(B4642="","",IF(L4642=LIST!$A$80,LIST!$A$78,IF(L4642=LIST!$A$81,LIST!$A$78,IF(L4642=LIST!$A$82,LIST!$A$78,IF(IFERROR(VLOOKUP(B4642,'PHR (Project Hourly Rate)'!B:G,6,FALSE),LIST!$A$78)=0,LIST!$A$79,L4642)))))</f>
        <v/>
      </c>
      <c r="I4642" s="42" t="str">
        <f>IF(B4642="","",IF(L4642=LIST!$A$75,"",IF(K4642=LIST!$A$76,LIST!$A$76,IF(L4642=LIST!$A$77,"",IF(L4642=LIST!$A$78,"",IF(L4642=LIST!$A$80,"",IF(L4642=LIST!$A$72,"",IF(L4642=LIST!$A$73,"",IF(L4642=LIST!$A$81,"",IF(L4642=LIST!$A$82,"",IF(L4642=LIST!$A$79,"",IF(K4642=LIST!$A$75,LIST!$A$75,ROUND(J4642*L4642,2)))))))))))))</f>
        <v/>
      </c>
      <c r="J4642" s="43">
        <f>IF(D4642="",0,IF(K4642=LIST!$A$75,0,IF(K4642=LIST!$A$76,0,IF(K4642=LIST!$A$77,0,IF(K4642=LIST!$A$78,0,(MIN(D4642,8)-K4642))))))</f>
        <v>0</v>
      </c>
      <c r="K4642" s="185" t="str">
        <f>IF(D4642="","",IF('CLAIM FORM'!$M$7="",0,IF(L4642=LIST!$A$78,0,IF('CLAIM FORM'!$M$7="R&amp;D",0,IF(E4642="",LIST!$A$75,IF(F4642=LIST!$F$30,0,IFERROR(((VLOOKUP(E4642,'TRAINING CODE'!B:D,3,FALSE)*MIN(D4642,8))),LIST!$A$76)))))))</f>
        <v/>
      </c>
      <c r="L4642" s="183" t="str">
        <f>IF(B4642="","",IF('CLAIM FORM'!$M$7="",LIST!$A$77,IFERROR(VLOOKUP(B4642,'PHR (Project Hourly Rate)'!B:G,6,FALSE),LIST!$A$78)))</f>
        <v/>
      </c>
    </row>
    <row r="4643" spans="1:12" ht="36" customHeight="1">
      <c r="A4643" s="184">
        <v>4641</v>
      </c>
      <c r="B4643" s="46"/>
      <c r="C4643" s="47"/>
      <c r="D4643" s="48"/>
      <c r="E4643" s="49"/>
      <c r="F4643" s="49"/>
      <c r="G4643" s="41" t="str">
        <f>IF(C4643="","",VLOOKUP(WEEKDAY(C4643),LIST!$A$15:$B$21,2,FALSE))</f>
        <v/>
      </c>
      <c r="H4643" s="42" t="str">
        <f>IF(B4643="","",IF(L4643=LIST!$A$80,LIST!$A$78,IF(L4643=LIST!$A$81,LIST!$A$78,IF(L4643=LIST!$A$82,LIST!$A$78,IF(IFERROR(VLOOKUP(B4643,'PHR (Project Hourly Rate)'!B:G,6,FALSE),LIST!$A$78)=0,LIST!$A$79,L4643)))))</f>
        <v/>
      </c>
      <c r="I4643" s="42" t="str">
        <f>IF(B4643="","",IF(L4643=LIST!$A$75,"",IF(K4643=LIST!$A$76,LIST!$A$76,IF(L4643=LIST!$A$77,"",IF(L4643=LIST!$A$78,"",IF(L4643=LIST!$A$80,"",IF(L4643=LIST!$A$72,"",IF(L4643=LIST!$A$73,"",IF(L4643=LIST!$A$81,"",IF(L4643=LIST!$A$82,"",IF(L4643=LIST!$A$79,"",IF(K4643=LIST!$A$75,LIST!$A$75,ROUND(J4643*L4643,2)))))))))))))</f>
        <v/>
      </c>
      <c r="J4643" s="43">
        <f>IF(D4643="",0,IF(K4643=LIST!$A$75,0,IF(K4643=LIST!$A$76,0,IF(K4643=LIST!$A$77,0,IF(K4643=LIST!$A$78,0,(MIN(D4643,8)-K4643))))))</f>
        <v>0</v>
      </c>
      <c r="K4643" s="185" t="str">
        <f>IF(D4643="","",IF('CLAIM FORM'!$M$7="",0,IF(L4643=LIST!$A$78,0,IF('CLAIM FORM'!$M$7="R&amp;D",0,IF(E4643="",LIST!$A$75,IF(F4643=LIST!$F$30,0,IFERROR(((VLOOKUP(E4643,'TRAINING CODE'!B:D,3,FALSE)*MIN(D4643,8))),LIST!$A$76)))))))</f>
        <v/>
      </c>
      <c r="L4643" s="183" t="str">
        <f>IF(B4643="","",IF('CLAIM FORM'!$M$7="",LIST!$A$77,IFERROR(VLOOKUP(B4643,'PHR (Project Hourly Rate)'!B:G,6,FALSE),LIST!$A$78)))</f>
        <v/>
      </c>
    </row>
    <row r="4644" spans="1:12" ht="36" customHeight="1">
      <c r="A4644" s="184">
        <v>4642</v>
      </c>
      <c r="B4644" s="46"/>
      <c r="C4644" s="47"/>
      <c r="D4644" s="48"/>
      <c r="E4644" s="49"/>
      <c r="F4644" s="49"/>
      <c r="G4644" s="41" t="str">
        <f>IF(C4644="","",VLOOKUP(WEEKDAY(C4644),LIST!$A$15:$B$21,2,FALSE))</f>
        <v/>
      </c>
      <c r="H4644" s="42" t="str">
        <f>IF(B4644="","",IF(L4644=LIST!$A$80,LIST!$A$78,IF(L4644=LIST!$A$81,LIST!$A$78,IF(L4644=LIST!$A$82,LIST!$A$78,IF(IFERROR(VLOOKUP(B4644,'PHR (Project Hourly Rate)'!B:G,6,FALSE),LIST!$A$78)=0,LIST!$A$79,L4644)))))</f>
        <v/>
      </c>
      <c r="I4644" s="42" t="str">
        <f>IF(B4644="","",IF(L4644=LIST!$A$75,"",IF(K4644=LIST!$A$76,LIST!$A$76,IF(L4644=LIST!$A$77,"",IF(L4644=LIST!$A$78,"",IF(L4644=LIST!$A$80,"",IF(L4644=LIST!$A$72,"",IF(L4644=LIST!$A$73,"",IF(L4644=LIST!$A$81,"",IF(L4644=LIST!$A$82,"",IF(L4644=LIST!$A$79,"",IF(K4644=LIST!$A$75,LIST!$A$75,ROUND(J4644*L4644,2)))))))))))))</f>
        <v/>
      </c>
      <c r="J4644" s="43">
        <f>IF(D4644="",0,IF(K4644=LIST!$A$75,0,IF(K4644=LIST!$A$76,0,IF(K4644=LIST!$A$77,0,IF(K4644=LIST!$A$78,0,(MIN(D4644,8)-K4644))))))</f>
        <v>0</v>
      </c>
      <c r="K4644" s="185" t="str">
        <f>IF(D4644="","",IF('CLAIM FORM'!$M$7="",0,IF(L4644=LIST!$A$78,0,IF('CLAIM FORM'!$M$7="R&amp;D",0,IF(E4644="",LIST!$A$75,IF(F4644=LIST!$F$30,0,IFERROR(((VLOOKUP(E4644,'TRAINING CODE'!B:D,3,FALSE)*MIN(D4644,8))),LIST!$A$76)))))))</f>
        <v/>
      </c>
      <c r="L4644" s="183" t="str">
        <f>IF(B4644="","",IF('CLAIM FORM'!$M$7="",LIST!$A$77,IFERROR(VLOOKUP(B4644,'PHR (Project Hourly Rate)'!B:G,6,FALSE),LIST!$A$78)))</f>
        <v/>
      </c>
    </row>
    <row r="4645" spans="1:12" ht="36" customHeight="1">
      <c r="A4645" s="184">
        <v>4643</v>
      </c>
      <c r="B4645" s="46"/>
      <c r="C4645" s="47"/>
      <c r="D4645" s="48"/>
      <c r="E4645" s="49"/>
      <c r="F4645" s="49"/>
      <c r="G4645" s="41" t="str">
        <f>IF(C4645="","",VLOOKUP(WEEKDAY(C4645),LIST!$A$15:$B$21,2,FALSE))</f>
        <v/>
      </c>
      <c r="H4645" s="42" t="str">
        <f>IF(B4645="","",IF(L4645=LIST!$A$80,LIST!$A$78,IF(L4645=LIST!$A$81,LIST!$A$78,IF(L4645=LIST!$A$82,LIST!$A$78,IF(IFERROR(VLOOKUP(B4645,'PHR (Project Hourly Rate)'!B:G,6,FALSE),LIST!$A$78)=0,LIST!$A$79,L4645)))))</f>
        <v/>
      </c>
      <c r="I4645" s="42" t="str">
        <f>IF(B4645="","",IF(L4645=LIST!$A$75,"",IF(K4645=LIST!$A$76,LIST!$A$76,IF(L4645=LIST!$A$77,"",IF(L4645=LIST!$A$78,"",IF(L4645=LIST!$A$80,"",IF(L4645=LIST!$A$72,"",IF(L4645=LIST!$A$73,"",IF(L4645=LIST!$A$81,"",IF(L4645=LIST!$A$82,"",IF(L4645=LIST!$A$79,"",IF(K4645=LIST!$A$75,LIST!$A$75,ROUND(J4645*L4645,2)))))))))))))</f>
        <v/>
      </c>
      <c r="J4645" s="43">
        <f>IF(D4645="",0,IF(K4645=LIST!$A$75,0,IF(K4645=LIST!$A$76,0,IF(K4645=LIST!$A$77,0,IF(K4645=LIST!$A$78,0,(MIN(D4645,8)-K4645))))))</f>
        <v>0</v>
      </c>
      <c r="K4645" s="185" t="str">
        <f>IF(D4645="","",IF('CLAIM FORM'!$M$7="",0,IF(L4645=LIST!$A$78,0,IF('CLAIM FORM'!$M$7="R&amp;D",0,IF(E4645="",LIST!$A$75,IF(F4645=LIST!$F$30,0,IFERROR(((VLOOKUP(E4645,'TRAINING CODE'!B:D,3,FALSE)*MIN(D4645,8))),LIST!$A$76)))))))</f>
        <v/>
      </c>
      <c r="L4645" s="183" t="str">
        <f>IF(B4645="","",IF('CLAIM FORM'!$M$7="",LIST!$A$77,IFERROR(VLOOKUP(B4645,'PHR (Project Hourly Rate)'!B:G,6,FALSE),LIST!$A$78)))</f>
        <v/>
      </c>
    </row>
    <row r="4646" spans="1:12" ht="36" customHeight="1">
      <c r="A4646" s="184">
        <v>4644</v>
      </c>
      <c r="B4646" s="46"/>
      <c r="C4646" s="47"/>
      <c r="D4646" s="48"/>
      <c r="E4646" s="49"/>
      <c r="F4646" s="49"/>
      <c r="G4646" s="41" t="str">
        <f>IF(C4646="","",VLOOKUP(WEEKDAY(C4646),LIST!$A$15:$B$21,2,FALSE))</f>
        <v/>
      </c>
      <c r="H4646" s="42" t="str">
        <f>IF(B4646="","",IF(L4646=LIST!$A$80,LIST!$A$78,IF(L4646=LIST!$A$81,LIST!$A$78,IF(L4646=LIST!$A$82,LIST!$A$78,IF(IFERROR(VLOOKUP(B4646,'PHR (Project Hourly Rate)'!B:G,6,FALSE),LIST!$A$78)=0,LIST!$A$79,L4646)))))</f>
        <v/>
      </c>
      <c r="I4646" s="42" t="str">
        <f>IF(B4646="","",IF(L4646=LIST!$A$75,"",IF(K4646=LIST!$A$76,LIST!$A$76,IF(L4646=LIST!$A$77,"",IF(L4646=LIST!$A$78,"",IF(L4646=LIST!$A$80,"",IF(L4646=LIST!$A$72,"",IF(L4646=LIST!$A$73,"",IF(L4646=LIST!$A$81,"",IF(L4646=LIST!$A$82,"",IF(L4646=LIST!$A$79,"",IF(K4646=LIST!$A$75,LIST!$A$75,ROUND(J4646*L4646,2)))))))))))))</f>
        <v/>
      </c>
      <c r="J4646" s="43">
        <f>IF(D4646="",0,IF(K4646=LIST!$A$75,0,IF(K4646=LIST!$A$76,0,IF(K4646=LIST!$A$77,0,IF(K4646=LIST!$A$78,0,(MIN(D4646,8)-K4646))))))</f>
        <v>0</v>
      </c>
      <c r="K4646" s="185" t="str">
        <f>IF(D4646="","",IF('CLAIM FORM'!$M$7="",0,IF(L4646=LIST!$A$78,0,IF('CLAIM FORM'!$M$7="R&amp;D",0,IF(E4646="",LIST!$A$75,IF(F4646=LIST!$F$30,0,IFERROR(((VLOOKUP(E4646,'TRAINING CODE'!B:D,3,FALSE)*MIN(D4646,8))),LIST!$A$76)))))))</f>
        <v/>
      </c>
      <c r="L4646" s="183" t="str">
        <f>IF(B4646="","",IF('CLAIM FORM'!$M$7="",LIST!$A$77,IFERROR(VLOOKUP(B4646,'PHR (Project Hourly Rate)'!B:G,6,FALSE),LIST!$A$78)))</f>
        <v/>
      </c>
    </row>
    <row r="4647" spans="1:12" ht="36" customHeight="1">
      <c r="A4647" s="184">
        <v>4645</v>
      </c>
      <c r="B4647" s="46"/>
      <c r="C4647" s="47"/>
      <c r="D4647" s="48"/>
      <c r="E4647" s="49"/>
      <c r="F4647" s="49"/>
      <c r="G4647" s="41" t="str">
        <f>IF(C4647="","",VLOOKUP(WEEKDAY(C4647),LIST!$A$15:$B$21,2,FALSE))</f>
        <v/>
      </c>
      <c r="H4647" s="42" t="str">
        <f>IF(B4647="","",IF(L4647=LIST!$A$80,LIST!$A$78,IF(L4647=LIST!$A$81,LIST!$A$78,IF(L4647=LIST!$A$82,LIST!$A$78,IF(IFERROR(VLOOKUP(B4647,'PHR (Project Hourly Rate)'!B:G,6,FALSE),LIST!$A$78)=0,LIST!$A$79,L4647)))))</f>
        <v/>
      </c>
      <c r="I4647" s="42" t="str">
        <f>IF(B4647="","",IF(L4647=LIST!$A$75,"",IF(K4647=LIST!$A$76,LIST!$A$76,IF(L4647=LIST!$A$77,"",IF(L4647=LIST!$A$78,"",IF(L4647=LIST!$A$80,"",IF(L4647=LIST!$A$72,"",IF(L4647=LIST!$A$73,"",IF(L4647=LIST!$A$81,"",IF(L4647=LIST!$A$82,"",IF(L4647=LIST!$A$79,"",IF(K4647=LIST!$A$75,LIST!$A$75,ROUND(J4647*L4647,2)))))))))))))</f>
        <v/>
      </c>
      <c r="J4647" s="43">
        <f>IF(D4647="",0,IF(K4647=LIST!$A$75,0,IF(K4647=LIST!$A$76,0,IF(K4647=LIST!$A$77,0,IF(K4647=LIST!$A$78,0,(MIN(D4647,8)-K4647))))))</f>
        <v>0</v>
      </c>
      <c r="K4647" s="185" t="str">
        <f>IF(D4647="","",IF('CLAIM FORM'!$M$7="",0,IF(L4647=LIST!$A$78,0,IF('CLAIM FORM'!$M$7="R&amp;D",0,IF(E4647="",LIST!$A$75,IF(F4647=LIST!$F$30,0,IFERROR(((VLOOKUP(E4647,'TRAINING CODE'!B:D,3,FALSE)*MIN(D4647,8))),LIST!$A$76)))))))</f>
        <v/>
      </c>
      <c r="L4647" s="183" t="str">
        <f>IF(B4647="","",IF('CLAIM FORM'!$M$7="",LIST!$A$77,IFERROR(VLOOKUP(B4647,'PHR (Project Hourly Rate)'!B:G,6,FALSE),LIST!$A$78)))</f>
        <v/>
      </c>
    </row>
    <row r="4648" spans="1:12" ht="36" customHeight="1">
      <c r="A4648" s="184">
        <v>4646</v>
      </c>
      <c r="B4648" s="46"/>
      <c r="C4648" s="47"/>
      <c r="D4648" s="48"/>
      <c r="E4648" s="49"/>
      <c r="F4648" s="49"/>
      <c r="G4648" s="41" t="str">
        <f>IF(C4648="","",VLOOKUP(WEEKDAY(C4648),LIST!$A$15:$B$21,2,FALSE))</f>
        <v/>
      </c>
      <c r="H4648" s="42" t="str">
        <f>IF(B4648="","",IF(L4648=LIST!$A$80,LIST!$A$78,IF(L4648=LIST!$A$81,LIST!$A$78,IF(L4648=LIST!$A$82,LIST!$A$78,IF(IFERROR(VLOOKUP(B4648,'PHR (Project Hourly Rate)'!B:G,6,FALSE),LIST!$A$78)=0,LIST!$A$79,L4648)))))</f>
        <v/>
      </c>
      <c r="I4648" s="42" t="str">
        <f>IF(B4648="","",IF(L4648=LIST!$A$75,"",IF(K4648=LIST!$A$76,LIST!$A$76,IF(L4648=LIST!$A$77,"",IF(L4648=LIST!$A$78,"",IF(L4648=LIST!$A$80,"",IF(L4648=LIST!$A$72,"",IF(L4648=LIST!$A$73,"",IF(L4648=LIST!$A$81,"",IF(L4648=LIST!$A$82,"",IF(L4648=LIST!$A$79,"",IF(K4648=LIST!$A$75,LIST!$A$75,ROUND(J4648*L4648,2)))))))))))))</f>
        <v/>
      </c>
      <c r="J4648" s="43">
        <f>IF(D4648="",0,IF(K4648=LIST!$A$75,0,IF(K4648=LIST!$A$76,0,IF(K4648=LIST!$A$77,0,IF(K4648=LIST!$A$78,0,(MIN(D4648,8)-K4648))))))</f>
        <v>0</v>
      </c>
      <c r="K4648" s="185" t="str">
        <f>IF(D4648="","",IF('CLAIM FORM'!$M$7="",0,IF(L4648=LIST!$A$78,0,IF('CLAIM FORM'!$M$7="R&amp;D",0,IF(E4648="",LIST!$A$75,IF(F4648=LIST!$F$30,0,IFERROR(((VLOOKUP(E4648,'TRAINING CODE'!B:D,3,FALSE)*MIN(D4648,8))),LIST!$A$76)))))))</f>
        <v/>
      </c>
      <c r="L4648" s="183" t="str">
        <f>IF(B4648="","",IF('CLAIM FORM'!$M$7="",LIST!$A$77,IFERROR(VLOOKUP(B4648,'PHR (Project Hourly Rate)'!B:G,6,FALSE),LIST!$A$78)))</f>
        <v/>
      </c>
    </row>
    <row r="4649" spans="1:12" ht="36" customHeight="1">
      <c r="A4649" s="184">
        <v>4647</v>
      </c>
      <c r="B4649" s="46"/>
      <c r="C4649" s="47"/>
      <c r="D4649" s="48"/>
      <c r="E4649" s="49"/>
      <c r="F4649" s="49"/>
      <c r="G4649" s="41" t="str">
        <f>IF(C4649="","",VLOOKUP(WEEKDAY(C4649),LIST!$A$15:$B$21,2,FALSE))</f>
        <v/>
      </c>
      <c r="H4649" s="42" t="str">
        <f>IF(B4649="","",IF(L4649=LIST!$A$80,LIST!$A$78,IF(L4649=LIST!$A$81,LIST!$A$78,IF(L4649=LIST!$A$82,LIST!$A$78,IF(IFERROR(VLOOKUP(B4649,'PHR (Project Hourly Rate)'!B:G,6,FALSE),LIST!$A$78)=0,LIST!$A$79,L4649)))))</f>
        <v/>
      </c>
      <c r="I4649" s="42" t="str">
        <f>IF(B4649="","",IF(L4649=LIST!$A$75,"",IF(K4649=LIST!$A$76,LIST!$A$76,IF(L4649=LIST!$A$77,"",IF(L4649=LIST!$A$78,"",IF(L4649=LIST!$A$80,"",IF(L4649=LIST!$A$72,"",IF(L4649=LIST!$A$73,"",IF(L4649=LIST!$A$81,"",IF(L4649=LIST!$A$82,"",IF(L4649=LIST!$A$79,"",IF(K4649=LIST!$A$75,LIST!$A$75,ROUND(J4649*L4649,2)))))))))))))</f>
        <v/>
      </c>
      <c r="J4649" s="43">
        <f>IF(D4649="",0,IF(K4649=LIST!$A$75,0,IF(K4649=LIST!$A$76,0,IF(K4649=LIST!$A$77,0,IF(K4649=LIST!$A$78,0,(MIN(D4649,8)-K4649))))))</f>
        <v>0</v>
      </c>
      <c r="K4649" s="185" t="str">
        <f>IF(D4649="","",IF('CLAIM FORM'!$M$7="",0,IF(L4649=LIST!$A$78,0,IF('CLAIM FORM'!$M$7="R&amp;D",0,IF(E4649="",LIST!$A$75,IF(F4649=LIST!$F$30,0,IFERROR(((VLOOKUP(E4649,'TRAINING CODE'!B:D,3,FALSE)*MIN(D4649,8))),LIST!$A$76)))))))</f>
        <v/>
      </c>
      <c r="L4649" s="183" t="str">
        <f>IF(B4649="","",IF('CLAIM FORM'!$M$7="",LIST!$A$77,IFERROR(VLOOKUP(B4649,'PHR (Project Hourly Rate)'!B:G,6,FALSE),LIST!$A$78)))</f>
        <v/>
      </c>
    </row>
    <row r="4650" spans="1:12" ht="36" customHeight="1">
      <c r="A4650" s="184">
        <v>4648</v>
      </c>
      <c r="B4650" s="46"/>
      <c r="C4650" s="47"/>
      <c r="D4650" s="48"/>
      <c r="E4650" s="49"/>
      <c r="F4650" s="49"/>
      <c r="G4650" s="41" t="str">
        <f>IF(C4650="","",VLOOKUP(WEEKDAY(C4650),LIST!$A$15:$B$21,2,FALSE))</f>
        <v/>
      </c>
      <c r="H4650" s="42" t="str">
        <f>IF(B4650="","",IF(L4650=LIST!$A$80,LIST!$A$78,IF(L4650=LIST!$A$81,LIST!$A$78,IF(L4650=LIST!$A$82,LIST!$A$78,IF(IFERROR(VLOOKUP(B4650,'PHR (Project Hourly Rate)'!B:G,6,FALSE),LIST!$A$78)=0,LIST!$A$79,L4650)))))</f>
        <v/>
      </c>
      <c r="I4650" s="42" t="str">
        <f>IF(B4650="","",IF(L4650=LIST!$A$75,"",IF(K4650=LIST!$A$76,LIST!$A$76,IF(L4650=LIST!$A$77,"",IF(L4650=LIST!$A$78,"",IF(L4650=LIST!$A$80,"",IF(L4650=LIST!$A$72,"",IF(L4650=LIST!$A$73,"",IF(L4650=LIST!$A$81,"",IF(L4650=LIST!$A$82,"",IF(L4650=LIST!$A$79,"",IF(K4650=LIST!$A$75,LIST!$A$75,ROUND(J4650*L4650,2)))))))))))))</f>
        <v/>
      </c>
      <c r="J4650" s="43">
        <f>IF(D4650="",0,IF(K4650=LIST!$A$75,0,IF(K4650=LIST!$A$76,0,IF(K4650=LIST!$A$77,0,IF(K4650=LIST!$A$78,0,(MIN(D4650,8)-K4650))))))</f>
        <v>0</v>
      </c>
      <c r="K4650" s="185" t="str">
        <f>IF(D4650="","",IF('CLAIM FORM'!$M$7="",0,IF(L4650=LIST!$A$78,0,IF('CLAIM FORM'!$M$7="R&amp;D",0,IF(E4650="",LIST!$A$75,IF(F4650=LIST!$F$30,0,IFERROR(((VLOOKUP(E4650,'TRAINING CODE'!B:D,3,FALSE)*MIN(D4650,8))),LIST!$A$76)))))))</f>
        <v/>
      </c>
      <c r="L4650" s="183" t="str">
        <f>IF(B4650="","",IF('CLAIM FORM'!$M$7="",LIST!$A$77,IFERROR(VLOOKUP(B4650,'PHR (Project Hourly Rate)'!B:G,6,FALSE),LIST!$A$78)))</f>
        <v/>
      </c>
    </row>
    <row r="4651" spans="1:12" ht="36" customHeight="1">
      <c r="A4651" s="184">
        <v>4649</v>
      </c>
      <c r="B4651" s="46"/>
      <c r="C4651" s="47"/>
      <c r="D4651" s="48"/>
      <c r="E4651" s="49"/>
      <c r="F4651" s="49"/>
      <c r="G4651" s="41" t="str">
        <f>IF(C4651="","",VLOOKUP(WEEKDAY(C4651),LIST!$A$15:$B$21,2,FALSE))</f>
        <v/>
      </c>
      <c r="H4651" s="42" t="str">
        <f>IF(B4651="","",IF(L4651=LIST!$A$80,LIST!$A$78,IF(L4651=LIST!$A$81,LIST!$A$78,IF(L4651=LIST!$A$82,LIST!$A$78,IF(IFERROR(VLOOKUP(B4651,'PHR (Project Hourly Rate)'!B:G,6,FALSE),LIST!$A$78)=0,LIST!$A$79,L4651)))))</f>
        <v/>
      </c>
      <c r="I4651" s="42" t="str">
        <f>IF(B4651="","",IF(L4651=LIST!$A$75,"",IF(K4651=LIST!$A$76,LIST!$A$76,IF(L4651=LIST!$A$77,"",IF(L4651=LIST!$A$78,"",IF(L4651=LIST!$A$80,"",IF(L4651=LIST!$A$72,"",IF(L4651=LIST!$A$73,"",IF(L4651=LIST!$A$81,"",IF(L4651=LIST!$A$82,"",IF(L4651=LIST!$A$79,"",IF(K4651=LIST!$A$75,LIST!$A$75,ROUND(J4651*L4651,2)))))))))))))</f>
        <v/>
      </c>
      <c r="J4651" s="43">
        <f>IF(D4651="",0,IF(K4651=LIST!$A$75,0,IF(K4651=LIST!$A$76,0,IF(K4651=LIST!$A$77,0,IF(K4651=LIST!$A$78,0,(MIN(D4651,8)-K4651))))))</f>
        <v>0</v>
      </c>
      <c r="K4651" s="185" t="str">
        <f>IF(D4651="","",IF('CLAIM FORM'!$M$7="",0,IF(L4651=LIST!$A$78,0,IF('CLAIM FORM'!$M$7="R&amp;D",0,IF(E4651="",LIST!$A$75,IF(F4651=LIST!$F$30,0,IFERROR(((VLOOKUP(E4651,'TRAINING CODE'!B:D,3,FALSE)*MIN(D4651,8))),LIST!$A$76)))))))</f>
        <v/>
      </c>
      <c r="L4651" s="183" t="str">
        <f>IF(B4651="","",IF('CLAIM FORM'!$M$7="",LIST!$A$77,IFERROR(VLOOKUP(B4651,'PHR (Project Hourly Rate)'!B:G,6,FALSE),LIST!$A$78)))</f>
        <v/>
      </c>
    </row>
    <row r="4652" spans="1:12" ht="36" customHeight="1">
      <c r="A4652" s="184">
        <v>4650</v>
      </c>
      <c r="B4652" s="46"/>
      <c r="C4652" s="47"/>
      <c r="D4652" s="48"/>
      <c r="E4652" s="49"/>
      <c r="F4652" s="49"/>
      <c r="G4652" s="41" t="str">
        <f>IF(C4652="","",VLOOKUP(WEEKDAY(C4652),LIST!$A$15:$B$21,2,FALSE))</f>
        <v/>
      </c>
      <c r="H4652" s="42" t="str">
        <f>IF(B4652="","",IF(L4652=LIST!$A$80,LIST!$A$78,IF(L4652=LIST!$A$81,LIST!$A$78,IF(L4652=LIST!$A$82,LIST!$A$78,IF(IFERROR(VLOOKUP(B4652,'PHR (Project Hourly Rate)'!B:G,6,FALSE),LIST!$A$78)=0,LIST!$A$79,L4652)))))</f>
        <v/>
      </c>
      <c r="I4652" s="42" t="str">
        <f>IF(B4652="","",IF(L4652=LIST!$A$75,"",IF(K4652=LIST!$A$76,LIST!$A$76,IF(L4652=LIST!$A$77,"",IF(L4652=LIST!$A$78,"",IF(L4652=LIST!$A$80,"",IF(L4652=LIST!$A$72,"",IF(L4652=LIST!$A$73,"",IF(L4652=LIST!$A$81,"",IF(L4652=LIST!$A$82,"",IF(L4652=LIST!$A$79,"",IF(K4652=LIST!$A$75,LIST!$A$75,ROUND(J4652*L4652,2)))))))))))))</f>
        <v/>
      </c>
      <c r="J4652" s="43">
        <f>IF(D4652="",0,IF(K4652=LIST!$A$75,0,IF(K4652=LIST!$A$76,0,IF(K4652=LIST!$A$77,0,IF(K4652=LIST!$A$78,0,(MIN(D4652,8)-K4652))))))</f>
        <v>0</v>
      </c>
      <c r="K4652" s="185" t="str">
        <f>IF(D4652="","",IF('CLAIM FORM'!$M$7="",0,IF(L4652=LIST!$A$78,0,IF('CLAIM FORM'!$M$7="R&amp;D",0,IF(E4652="",LIST!$A$75,IF(F4652=LIST!$F$30,0,IFERROR(((VLOOKUP(E4652,'TRAINING CODE'!B:D,3,FALSE)*MIN(D4652,8))),LIST!$A$76)))))))</f>
        <v/>
      </c>
      <c r="L4652" s="183" t="str">
        <f>IF(B4652="","",IF('CLAIM FORM'!$M$7="",LIST!$A$77,IFERROR(VLOOKUP(B4652,'PHR (Project Hourly Rate)'!B:G,6,FALSE),LIST!$A$78)))</f>
        <v/>
      </c>
    </row>
    <row r="4653" spans="1:12" ht="36" customHeight="1">
      <c r="A4653" s="184">
        <v>4651</v>
      </c>
      <c r="B4653" s="46"/>
      <c r="C4653" s="47"/>
      <c r="D4653" s="48"/>
      <c r="E4653" s="49"/>
      <c r="F4653" s="49"/>
      <c r="G4653" s="41" t="str">
        <f>IF(C4653="","",VLOOKUP(WEEKDAY(C4653),LIST!$A$15:$B$21,2,FALSE))</f>
        <v/>
      </c>
      <c r="H4653" s="42" t="str">
        <f>IF(B4653="","",IF(L4653=LIST!$A$80,LIST!$A$78,IF(L4653=LIST!$A$81,LIST!$A$78,IF(L4653=LIST!$A$82,LIST!$A$78,IF(IFERROR(VLOOKUP(B4653,'PHR (Project Hourly Rate)'!B:G,6,FALSE),LIST!$A$78)=0,LIST!$A$79,L4653)))))</f>
        <v/>
      </c>
      <c r="I4653" s="42" t="str">
        <f>IF(B4653="","",IF(L4653=LIST!$A$75,"",IF(K4653=LIST!$A$76,LIST!$A$76,IF(L4653=LIST!$A$77,"",IF(L4653=LIST!$A$78,"",IF(L4653=LIST!$A$80,"",IF(L4653=LIST!$A$72,"",IF(L4653=LIST!$A$73,"",IF(L4653=LIST!$A$81,"",IF(L4653=LIST!$A$82,"",IF(L4653=LIST!$A$79,"",IF(K4653=LIST!$A$75,LIST!$A$75,ROUND(J4653*L4653,2)))))))))))))</f>
        <v/>
      </c>
      <c r="J4653" s="43">
        <f>IF(D4653="",0,IF(K4653=LIST!$A$75,0,IF(K4653=LIST!$A$76,0,IF(K4653=LIST!$A$77,0,IF(K4653=LIST!$A$78,0,(MIN(D4653,8)-K4653))))))</f>
        <v>0</v>
      </c>
      <c r="K4653" s="185" t="str">
        <f>IF(D4653="","",IF('CLAIM FORM'!$M$7="",0,IF(L4653=LIST!$A$78,0,IF('CLAIM FORM'!$M$7="R&amp;D",0,IF(E4653="",LIST!$A$75,IF(F4653=LIST!$F$30,0,IFERROR(((VLOOKUP(E4653,'TRAINING CODE'!B:D,3,FALSE)*MIN(D4653,8))),LIST!$A$76)))))))</f>
        <v/>
      </c>
      <c r="L4653" s="183" t="str">
        <f>IF(B4653="","",IF('CLAIM FORM'!$M$7="",LIST!$A$77,IFERROR(VLOOKUP(B4653,'PHR (Project Hourly Rate)'!B:G,6,FALSE),LIST!$A$78)))</f>
        <v/>
      </c>
    </row>
    <row r="4654" spans="1:12" ht="36" customHeight="1">
      <c r="A4654" s="184">
        <v>4652</v>
      </c>
      <c r="B4654" s="46"/>
      <c r="C4654" s="47"/>
      <c r="D4654" s="48"/>
      <c r="E4654" s="49"/>
      <c r="F4654" s="49"/>
      <c r="G4654" s="41" t="str">
        <f>IF(C4654="","",VLOOKUP(WEEKDAY(C4654),LIST!$A$15:$B$21,2,FALSE))</f>
        <v/>
      </c>
      <c r="H4654" s="42" t="str">
        <f>IF(B4654="","",IF(L4654=LIST!$A$80,LIST!$A$78,IF(L4654=LIST!$A$81,LIST!$A$78,IF(L4654=LIST!$A$82,LIST!$A$78,IF(IFERROR(VLOOKUP(B4654,'PHR (Project Hourly Rate)'!B:G,6,FALSE),LIST!$A$78)=0,LIST!$A$79,L4654)))))</f>
        <v/>
      </c>
      <c r="I4654" s="42" t="str">
        <f>IF(B4654="","",IF(L4654=LIST!$A$75,"",IF(K4654=LIST!$A$76,LIST!$A$76,IF(L4654=LIST!$A$77,"",IF(L4654=LIST!$A$78,"",IF(L4654=LIST!$A$80,"",IF(L4654=LIST!$A$72,"",IF(L4654=LIST!$A$73,"",IF(L4654=LIST!$A$81,"",IF(L4654=LIST!$A$82,"",IF(L4654=LIST!$A$79,"",IF(K4654=LIST!$A$75,LIST!$A$75,ROUND(J4654*L4654,2)))))))))))))</f>
        <v/>
      </c>
      <c r="J4654" s="43">
        <f>IF(D4654="",0,IF(K4654=LIST!$A$75,0,IF(K4654=LIST!$A$76,0,IF(K4654=LIST!$A$77,0,IF(K4654=LIST!$A$78,0,(MIN(D4654,8)-K4654))))))</f>
        <v>0</v>
      </c>
      <c r="K4654" s="185" t="str">
        <f>IF(D4654="","",IF('CLAIM FORM'!$M$7="",0,IF(L4654=LIST!$A$78,0,IF('CLAIM FORM'!$M$7="R&amp;D",0,IF(E4654="",LIST!$A$75,IF(F4654=LIST!$F$30,0,IFERROR(((VLOOKUP(E4654,'TRAINING CODE'!B:D,3,FALSE)*MIN(D4654,8))),LIST!$A$76)))))))</f>
        <v/>
      </c>
      <c r="L4654" s="183" t="str">
        <f>IF(B4654="","",IF('CLAIM FORM'!$M$7="",LIST!$A$77,IFERROR(VLOOKUP(B4654,'PHR (Project Hourly Rate)'!B:G,6,FALSE),LIST!$A$78)))</f>
        <v/>
      </c>
    </row>
    <row r="4655" spans="1:12" ht="36" customHeight="1">
      <c r="A4655" s="184">
        <v>4653</v>
      </c>
      <c r="B4655" s="46"/>
      <c r="C4655" s="47"/>
      <c r="D4655" s="48"/>
      <c r="E4655" s="49"/>
      <c r="F4655" s="49"/>
      <c r="G4655" s="41" t="str">
        <f>IF(C4655="","",VLOOKUP(WEEKDAY(C4655),LIST!$A$15:$B$21,2,FALSE))</f>
        <v/>
      </c>
      <c r="H4655" s="42" t="str">
        <f>IF(B4655="","",IF(L4655=LIST!$A$80,LIST!$A$78,IF(L4655=LIST!$A$81,LIST!$A$78,IF(L4655=LIST!$A$82,LIST!$A$78,IF(IFERROR(VLOOKUP(B4655,'PHR (Project Hourly Rate)'!B:G,6,FALSE),LIST!$A$78)=0,LIST!$A$79,L4655)))))</f>
        <v/>
      </c>
      <c r="I4655" s="42" t="str">
        <f>IF(B4655="","",IF(L4655=LIST!$A$75,"",IF(K4655=LIST!$A$76,LIST!$A$76,IF(L4655=LIST!$A$77,"",IF(L4655=LIST!$A$78,"",IF(L4655=LIST!$A$80,"",IF(L4655=LIST!$A$72,"",IF(L4655=LIST!$A$73,"",IF(L4655=LIST!$A$81,"",IF(L4655=LIST!$A$82,"",IF(L4655=LIST!$A$79,"",IF(K4655=LIST!$A$75,LIST!$A$75,ROUND(J4655*L4655,2)))))))))))))</f>
        <v/>
      </c>
      <c r="J4655" s="43">
        <f>IF(D4655="",0,IF(K4655=LIST!$A$75,0,IF(K4655=LIST!$A$76,0,IF(K4655=LIST!$A$77,0,IF(K4655=LIST!$A$78,0,(MIN(D4655,8)-K4655))))))</f>
        <v>0</v>
      </c>
      <c r="K4655" s="185" t="str">
        <f>IF(D4655="","",IF('CLAIM FORM'!$M$7="",0,IF(L4655=LIST!$A$78,0,IF('CLAIM FORM'!$M$7="R&amp;D",0,IF(E4655="",LIST!$A$75,IF(F4655=LIST!$F$30,0,IFERROR(((VLOOKUP(E4655,'TRAINING CODE'!B:D,3,FALSE)*MIN(D4655,8))),LIST!$A$76)))))))</f>
        <v/>
      </c>
      <c r="L4655" s="183" t="str">
        <f>IF(B4655="","",IF('CLAIM FORM'!$M$7="",LIST!$A$77,IFERROR(VLOOKUP(B4655,'PHR (Project Hourly Rate)'!B:G,6,FALSE),LIST!$A$78)))</f>
        <v/>
      </c>
    </row>
    <row r="4656" spans="1:12" ht="36" customHeight="1">
      <c r="A4656" s="184">
        <v>4654</v>
      </c>
      <c r="B4656" s="46"/>
      <c r="C4656" s="47"/>
      <c r="D4656" s="48"/>
      <c r="E4656" s="49"/>
      <c r="F4656" s="49"/>
      <c r="G4656" s="41" t="str">
        <f>IF(C4656="","",VLOOKUP(WEEKDAY(C4656),LIST!$A$15:$B$21,2,FALSE))</f>
        <v/>
      </c>
      <c r="H4656" s="42" t="str">
        <f>IF(B4656="","",IF(L4656=LIST!$A$80,LIST!$A$78,IF(L4656=LIST!$A$81,LIST!$A$78,IF(L4656=LIST!$A$82,LIST!$A$78,IF(IFERROR(VLOOKUP(B4656,'PHR (Project Hourly Rate)'!B:G,6,FALSE),LIST!$A$78)=0,LIST!$A$79,L4656)))))</f>
        <v/>
      </c>
      <c r="I4656" s="42" t="str">
        <f>IF(B4656="","",IF(L4656=LIST!$A$75,"",IF(K4656=LIST!$A$76,LIST!$A$76,IF(L4656=LIST!$A$77,"",IF(L4656=LIST!$A$78,"",IF(L4656=LIST!$A$80,"",IF(L4656=LIST!$A$72,"",IF(L4656=LIST!$A$73,"",IF(L4656=LIST!$A$81,"",IF(L4656=LIST!$A$82,"",IF(L4656=LIST!$A$79,"",IF(K4656=LIST!$A$75,LIST!$A$75,ROUND(J4656*L4656,2)))))))))))))</f>
        <v/>
      </c>
      <c r="J4656" s="43">
        <f>IF(D4656="",0,IF(K4656=LIST!$A$75,0,IF(K4656=LIST!$A$76,0,IF(K4656=LIST!$A$77,0,IF(K4656=LIST!$A$78,0,(MIN(D4656,8)-K4656))))))</f>
        <v>0</v>
      </c>
      <c r="K4656" s="185" t="str">
        <f>IF(D4656="","",IF('CLAIM FORM'!$M$7="",0,IF(L4656=LIST!$A$78,0,IF('CLAIM FORM'!$M$7="R&amp;D",0,IF(E4656="",LIST!$A$75,IF(F4656=LIST!$F$30,0,IFERROR(((VLOOKUP(E4656,'TRAINING CODE'!B:D,3,FALSE)*MIN(D4656,8))),LIST!$A$76)))))))</f>
        <v/>
      </c>
      <c r="L4656" s="183" t="str">
        <f>IF(B4656="","",IF('CLAIM FORM'!$M$7="",LIST!$A$77,IFERROR(VLOOKUP(B4656,'PHR (Project Hourly Rate)'!B:G,6,FALSE),LIST!$A$78)))</f>
        <v/>
      </c>
    </row>
    <row r="4657" spans="1:12" ht="36" customHeight="1">
      <c r="A4657" s="184">
        <v>4655</v>
      </c>
      <c r="B4657" s="46"/>
      <c r="C4657" s="47"/>
      <c r="D4657" s="48"/>
      <c r="E4657" s="49"/>
      <c r="F4657" s="49"/>
      <c r="G4657" s="41" t="str">
        <f>IF(C4657="","",VLOOKUP(WEEKDAY(C4657),LIST!$A$15:$B$21,2,FALSE))</f>
        <v/>
      </c>
      <c r="H4657" s="42" t="str">
        <f>IF(B4657="","",IF(L4657=LIST!$A$80,LIST!$A$78,IF(L4657=LIST!$A$81,LIST!$A$78,IF(L4657=LIST!$A$82,LIST!$A$78,IF(IFERROR(VLOOKUP(B4657,'PHR (Project Hourly Rate)'!B:G,6,FALSE),LIST!$A$78)=0,LIST!$A$79,L4657)))))</f>
        <v/>
      </c>
      <c r="I4657" s="42" t="str">
        <f>IF(B4657="","",IF(L4657=LIST!$A$75,"",IF(K4657=LIST!$A$76,LIST!$A$76,IF(L4657=LIST!$A$77,"",IF(L4657=LIST!$A$78,"",IF(L4657=LIST!$A$80,"",IF(L4657=LIST!$A$72,"",IF(L4657=LIST!$A$73,"",IF(L4657=LIST!$A$81,"",IF(L4657=LIST!$A$82,"",IF(L4657=LIST!$A$79,"",IF(K4657=LIST!$A$75,LIST!$A$75,ROUND(J4657*L4657,2)))))))))))))</f>
        <v/>
      </c>
      <c r="J4657" s="43">
        <f>IF(D4657="",0,IF(K4657=LIST!$A$75,0,IF(K4657=LIST!$A$76,0,IF(K4657=LIST!$A$77,0,IF(K4657=LIST!$A$78,0,(MIN(D4657,8)-K4657))))))</f>
        <v>0</v>
      </c>
      <c r="K4657" s="185" t="str">
        <f>IF(D4657="","",IF('CLAIM FORM'!$M$7="",0,IF(L4657=LIST!$A$78,0,IF('CLAIM FORM'!$M$7="R&amp;D",0,IF(E4657="",LIST!$A$75,IF(F4657=LIST!$F$30,0,IFERROR(((VLOOKUP(E4657,'TRAINING CODE'!B:D,3,FALSE)*MIN(D4657,8))),LIST!$A$76)))))))</f>
        <v/>
      </c>
      <c r="L4657" s="183" t="str">
        <f>IF(B4657="","",IF('CLAIM FORM'!$M$7="",LIST!$A$77,IFERROR(VLOOKUP(B4657,'PHR (Project Hourly Rate)'!B:G,6,FALSE),LIST!$A$78)))</f>
        <v/>
      </c>
    </row>
    <row r="4658" spans="1:12" ht="36" customHeight="1">
      <c r="A4658" s="184">
        <v>4656</v>
      </c>
      <c r="B4658" s="46"/>
      <c r="C4658" s="47"/>
      <c r="D4658" s="48"/>
      <c r="E4658" s="49"/>
      <c r="F4658" s="49"/>
      <c r="G4658" s="41" t="str">
        <f>IF(C4658="","",VLOOKUP(WEEKDAY(C4658),LIST!$A$15:$B$21,2,FALSE))</f>
        <v/>
      </c>
      <c r="H4658" s="42" t="str">
        <f>IF(B4658="","",IF(L4658=LIST!$A$80,LIST!$A$78,IF(L4658=LIST!$A$81,LIST!$A$78,IF(L4658=LIST!$A$82,LIST!$A$78,IF(IFERROR(VLOOKUP(B4658,'PHR (Project Hourly Rate)'!B:G,6,FALSE),LIST!$A$78)=0,LIST!$A$79,L4658)))))</f>
        <v/>
      </c>
      <c r="I4658" s="42" t="str">
        <f>IF(B4658="","",IF(L4658=LIST!$A$75,"",IF(K4658=LIST!$A$76,LIST!$A$76,IF(L4658=LIST!$A$77,"",IF(L4658=LIST!$A$78,"",IF(L4658=LIST!$A$80,"",IF(L4658=LIST!$A$72,"",IF(L4658=LIST!$A$73,"",IF(L4658=LIST!$A$81,"",IF(L4658=LIST!$A$82,"",IF(L4658=LIST!$A$79,"",IF(K4658=LIST!$A$75,LIST!$A$75,ROUND(J4658*L4658,2)))))))))))))</f>
        <v/>
      </c>
      <c r="J4658" s="43">
        <f>IF(D4658="",0,IF(K4658=LIST!$A$75,0,IF(K4658=LIST!$A$76,0,IF(K4658=LIST!$A$77,0,IF(K4658=LIST!$A$78,0,(MIN(D4658,8)-K4658))))))</f>
        <v>0</v>
      </c>
      <c r="K4658" s="185" t="str">
        <f>IF(D4658="","",IF('CLAIM FORM'!$M$7="",0,IF(L4658=LIST!$A$78,0,IF('CLAIM FORM'!$M$7="R&amp;D",0,IF(E4658="",LIST!$A$75,IF(F4658=LIST!$F$30,0,IFERROR(((VLOOKUP(E4658,'TRAINING CODE'!B:D,3,FALSE)*MIN(D4658,8))),LIST!$A$76)))))))</f>
        <v/>
      </c>
      <c r="L4658" s="183" t="str">
        <f>IF(B4658="","",IF('CLAIM FORM'!$M$7="",LIST!$A$77,IFERROR(VLOOKUP(B4658,'PHR (Project Hourly Rate)'!B:G,6,FALSE),LIST!$A$78)))</f>
        <v/>
      </c>
    </row>
    <row r="4659" spans="1:12" ht="36" customHeight="1">
      <c r="A4659" s="184">
        <v>4657</v>
      </c>
      <c r="B4659" s="46"/>
      <c r="C4659" s="47"/>
      <c r="D4659" s="48"/>
      <c r="E4659" s="49"/>
      <c r="F4659" s="49"/>
      <c r="G4659" s="41" t="str">
        <f>IF(C4659="","",VLOOKUP(WEEKDAY(C4659),LIST!$A$15:$B$21,2,FALSE))</f>
        <v/>
      </c>
      <c r="H4659" s="42" t="str">
        <f>IF(B4659="","",IF(L4659=LIST!$A$80,LIST!$A$78,IF(L4659=LIST!$A$81,LIST!$A$78,IF(L4659=LIST!$A$82,LIST!$A$78,IF(IFERROR(VLOOKUP(B4659,'PHR (Project Hourly Rate)'!B:G,6,FALSE),LIST!$A$78)=0,LIST!$A$79,L4659)))))</f>
        <v/>
      </c>
      <c r="I4659" s="42" t="str">
        <f>IF(B4659="","",IF(L4659=LIST!$A$75,"",IF(K4659=LIST!$A$76,LIST!$A$76,IF(L4659=LIST!$A$77,"",IF(L4659=LIST!$A$78,"",IF(L4659=LIST!$A$80,"",IF(L4659=LIST!$A$72,"",IF(L4659=LIST!$A$73,"",IF(L4659=LIST!$A$81,"",IF(L4659=LIST!$A$82,"",IF(L4659=LIST!$A$79,"",IF(K4659=LIST!$A$75,LIST!$A$75,ROUND(J4659*L4659,2)))))))))))))</f>
        <v/>
      </c>
      <c r="J4659" s="43">
        <f>IF(D4659="",0,IF(K4659=LIST!$A$75,0,IF(K4659=LIST!$A$76,0,IF(K4659=LIST!$A$77,0,IF(K4659=LIST!$A$78,0,(MIN(D4659,8)-K4659))))))</f>
        <v>0</v>
      </c>
      <c r="K4659" s="185" t="str">
        <f>IF(D4659="","",IF('CLAIM FORM'!$M$7="",0,IF(L4659=LIST!$A$78,0,IF('CLAIM FORM'!$M$7="R&amp;D",0,IF(E4659="",LIST!$A$75,IF(F4659=LIST!$F$30,0,IFERROR(((VLOOKUP(E4659,'TRAINING CODE'!B:D,3,FALSE)*MIN(D4659,8))),LIST!$A$76)))))))</f>
        <v/>
      </c>
      <c r="L4659" s="183" t="str">
        <f>IF(B4659="","",IF('CLAIM FORM'!$M$7="",LIST!$A$77,IFERROR(VLOOKUP(B4659,'PHR (Project Hourly Rate)'!B:G,6,FALSE),LIST!$A$78)))</f>
        <v/>
      </c>
    </row>
    <row r="4660" spans="1:12" ht="36" customHeight="1">
      <c r="A4660" s="184">
        <v>4658</v>
      </c>
      <c r="B4660" s="46"/>
      <c r="C4660" s="47"/>
      <c r="D4660" s="48"/>
      <c r="E4660" s="49"/>
      <c r="F4660" s="49"/>
      <c r="G4660" s="41" t="str">
        <f>IF(C4660="","",VLOOKUP(WEEKDAY(C4660),LIST!$A$15:$B$21,2,FALSE))</f>
        <v/>
      </c>
      <c r="H4660" s="42" t="str">
        <f>IF(B4660="","",IF(L4660=LIST!$A$80,LIST!$A$78,IF(L4660=LIST!$A$81,LIST!$A$78,IF(L4660=LIST!$A$82,LIST!$A$78,IF(IFERROR(VLOOKUP(B4660,'PHR (Project Hourly Rate)'!B:G,6,FALSE),LIST!$A$78)=0,LIST!$A$79,L4660)))))</f>
        <v/>
      </c>
      <c r="I4660" s="42" t="str">
        <f>IF(B4660="","",IF(L4660=LIST!$A$75,"",IF(K4660=LIST!$A$76,LIST!$A$76,IF(L4660=LIST!$A$77,"",IF(L4660=LIST!$A$78,"",IF(L4660=LIST!$A$80,"",IF(L4660=LIST!$A$72,"",IF(L4660=LIST!$A$73,"",IF(L4660=LIST!$A$81,"",IF(L4660=LIST!$A$82,"",IF(L4660=LIST!$A$79,"",IF(K4660=LIST!$A$75,LIST!$A$75,ROUND(J4660*L4660,2)))))))))))))</f>
        <v/>
      </c>
      <c r="J4660" s="43">
        <f>IF(D4660="",0,IF(K4660=LIST!$A$75,0,IF(K4660=LIST!$A$76,0,IF(K4660=LIST!$A$77,0,IF(K4660=LIST!$A$78,0,(MIN(D4660,8)-K4660))))))</f>
        <v>0</v>
      </c>
      <c r="K4660" s="185" t="str">
        <f>IF(D4660="","",IF('CLAIM FORM'!$M$7="",0,IF(L4660=LIST!$A$78,0,IF('CLAIM FORM'!$M$7="R&amp;D",0,IF(E4660="",LIST!$A$75,IF(F4660=LIST!$F$30,0,IFERROR(((VLOOKUP(E4660,'TRAINING CODE'!B:D,3,FALSE)*MIN(D4660,8))),LIST!$A$76)))))))</f>
        <v/>
      </c>
      <c r="L4660" s="183" t="str">
        <f>IF(B4660="","",IF('CLAIM FORM'!$M$7="",LIST!$A$77,IFERROR(VLOOKUP(B4660,'PHR (Project Hourly Rate)'!B:G,6,FALSE),LIST!$A$78)))</f>
        <v/>
      </c>
    </row>
    <row r="4661" spans="1:12" ht="36" customHeight="1">
      <c r="A4661" s="184">
        <v>4659</v>
      </c>
      <c r="B4661" s="46"/>
      <c r="C4661" s="47"/>
      <c r="D4661" s="48"/>
      <c r="E4661" s="49"/>
      <c r="F4661" s="49"/>
      <c r="G4661" s="41" t="str">
        <f>IF(C4661="","",VLOOKUP(WEEKDAY(C4661),LIST!$A$15:$B$21,2,FALSE))</f>
        <v/>
      </c>
      <c r="H4661" s="42" t="str">
        <f>IF(B4661="","",IF(L4661=LIST!$A$80,LIST!$A$78,IF(L4661=LIST!$A$81,LIST!$A$78,IF(L4661=LIST!$A$82,LIST!$A$78,IF(IFERROR(VLOOKUP(B4661,'PHR (Project Hourly Rate)'!B:G,6,FALSE),LIST!$A$78)=0,LIST!$A$79,L4661)))))</f>
        <v/>
      </c>
      <c r="I4661" s="42" t="str">
        <f>IF(B4661="","",IF(L4661=LIST!$A$75,"",IF(K4661=LIST!$A$76,LIST!$A$76,IF(L4661=LIST!$A$77,"",IF(L4661=LIST!$A$78,"",IF(L4661=LIST!$A$80,"",IF(L4661=LIST!$A$72,"",IF(L4661=LIST!$A$73,"",IF(L4661=LIST!$A$81,"",IF(L4661=LIST!$A$82,"",IF(L4661=LIST!$A$79,"",IF(K4661=LIST!$A$75,LIST!$A$75,ROUND(J4661*L4661,2)))))))))))))</f>
        <v/>
      </c>
      <c r="J4661" s="43">
        <f>IF(D4661="",0,IF(K4661=LIST!$A$75,0,IF(K4661=LIST!$A$76,0,IF(K4661=LIST!$A$77,0,IF(K4661=LIST!$A$78,0,(MIN(D4661,8)-K4661))))))</f>
        <v>0</v>
      </c>
      <c r="K4661" s="185" t="str">
        <f>IF(D4661="","",IF('CLAIM FORM'!$M$7="",0,IF(L4661=LIST!$A$78,0,IF('CLAIM FORM'!$M$7="R&amp;D",0,IF(E4661="",LIST!$A$75,IF(F4661=LIST!$F$30,0,IFERROR(((VLOOKUP(E4661,'TRAINING CODE'!B:D,3,FALSE)*MIN(D4661,8))),LIST!$A$76)))))))</f>
        <v/>
      </c>
      <c r="L4661" s="183" t="str">
        <f>IF(B4661="","",IF('CLAIM FORM'!$M$7="",LIST!$A$77,IFERROR(VLOOKUP(B4661,'PHR (Project Hourly Rate)'!B:G,6,FALSE),LIST!$A$78)))</f>
        <v/>
      </c>
    </row>
    <row r="4662" spans="1:12" ht="36" customHeight="1">
      <c r="A4662" s="184">
        <v>4660</v>
      </c>
      <c r="B4662" s="46"/>
      <c r="C4662" s="47"/>
      <c r="D4662" s="48"/>
      <c r="E4662" s="49"/>
      <c r="F4662" s="49"/>
      <c r="G4662" s="41" t="str">
        <f>IF(C4662="","",VLOOKUP(WEEKDAY(C4662),LIST!$A$15:$B$21,2,FALSE))</f>
        <v/>
      </c>
      <c r="H4662" s="42" t="str">
        <f>IF(B4662="","",IF(L4662=LIST!$A$80,LIST!$A$78,IF(L4662=LIST!$A$81,LIST!$A$78,IF(L4662=LIST!$A$82,LIST!$A$78,IF(IFERROR(VLOOKUP(B4662,'PHR (Project Hourly Rate)'!B:G,6,FALSE),LIST!$A$78)=0,LIST!$A$79,L4662)))))</f>
        <v/>
      </c>
      <c r="I4662" s="42" t="str">
        <f>IF(B4662="","",IF(L4662=LIST!$A$75,"",IF(K4662=LIST!$A$76,LIST!$A$76,IF(L4662=LIST!$A$77,"",IF(L4662=LIST!$A$78,"",IF(L4662=LIST!$A$80,"",IF(L4662=LIST!$A$72,"",IF(L4662=LIST!$A$73,"",IF(L4662=LIST!$A$81,"",IF(L4662=LIST!$A$82,"",IF(L4662=LIST!$A$79,"",IF(K4662=LIST!$A$75,LIST!$A$75,ROUND(J4662*L4662,2)))))))))))))</f>
        <v/>
      </c>
      <c r="J4662" s="43">
        <f>IF(D4662="",0,IF(K4662=LIST!$A$75,0,IF(K4662=LIST!$A$76,0,IF(K4662=LIST!$A$77,0,IF(K4662=LIST!$A$78,0,(MIN(D4662,8)-K4662))))))</f>
        <v>0</v>
      </c>
      <c r="K4662" s="185" t="str">
        <f>IF(D4662="","",IF('CLAIM FORM'!$M$7="",0,IF(L4662=LIST!$A$78,0,IF('CLAIM FORM'!$M$7="R&amp;D",0,IF(E4662="",LIST!$A$75,IF(F4662=LIST!$F$30,0,IFERROR(((VLOOKUP(E4662,'TRAINING CODE'!B:D,3,FALSE)*MIN(D4662,8))),LIST!$A$76)))))))</f>
        <v/>
      </c>
      <c r="L4662" s="183" t="str">
        <f>IF(B4662="","",IF('CLAIM FORM'!$M$7="",LIST!$A$77,IFERROR(VLOOKUP(B4662,'PHR (Project Hourly Rate)'!B:G,6,FALSE),LIST!$A$78)))</f>
        <v/>
      </c>
    </row>
    <row r="4663" spans="1:12" ht="36" customHeight="1">
      <c r="A4663" s="184">
        <v>4661</v>
      </c>
      <c r="B4663" s="46"/>
      <c r="C4663" s="47"/>
      <c r="D4663" s="48"/>
      <c r="E4663" s="49"/>
      <c r="F4663" s="49"/>
      <c r="G4663" s="41" t="str">
        <f>IF(C4663="","",VLOOKUP(WEEKDAY(C4663),LIST!$A$15:$B$21,2,FALSE))</f>
        <v/>
      </c>
      <c r="H4663" s="42" t="str">
        <f>IF(B4663="","",IF(L4663=LIST!$A$80,LIST!$A$78,IF(L4663=LIST!$A$81,LIST!$A$78,IF(L4663=LIST!$A$82,LIST!$A$78,IF(IFERROR(VLOOKUP(B4663,'PHR (Project Hourly Rate)'!B:G,6,FALSE),LIST!$A$78)=0,LIST!$A$79,L4663)))))</f>
        <v/>
      </c>
      <c r="I4663" s="42" t="str">
        <f>IF(B4663="","",IF(L4663=LIST!$A$75,"",IF(K4663=LIST!$A$76,LIST!$A$76,IF(L4663=LIST!$A$77,"",IF(L4663=LIST!$A$78,"",IF(L4663=LIST!$A$80,"",IF(L4663=LIST!$A$72,"",IF(L4663=LIST!$A$73,"",IF(L4663=LIST!$A$81,"",IF(L4663=LIST!$A$82,"",IF(L4663=LIST!$A$79,"",IF(K4663=LIST!$A$75,LIST!$A$75,ROUND(J4663*L4663,2)))))))))))))</f>
        <v/>
      </c>
      <c r="J4663" s="43">
        <f>IF(D4663="",0,IF(K4663=LIST!$A$75,0,IF(K4663=LIST!$A$76,0,IF(K4663=LIST!$A$77,0,IF(K4663=LIST!$A$78,0,(MIN(D4663,8)-K4663))))))</f>
        <v>0</v>
      </c>
      <c r="K4663" s="185" t="str">
        <f>IF(D4663="","",IF('CLAIM FORM'!$M$7="",0,IF(L4663=LIST!$A$78,0,IF('CLAIM FORM'!$M$7="R&amp;D",0,IF(E4663="",LIST!$A$75,IF(F4663=LIST!$F$30,0,IFERROR(((VLOOKUP(E4663,'TRAINING CODE'!B:D,3,FALSE)*MIN(D4663,8))),LIST!$A$76)))))))</f>
        <v/>
      </c>
      <c r="L4663" s="183" t="str">
        <f>IF(B4663="","",IF('CLAIM FORM'!$M$7="",LIST!$A$77,IFERROR(VLOOKUP(B4663,'PHR (Project Hourly Rate)'!B:G,6,FALSE),LIST!$A$78)))</f>
        <v/>
      </c>
    </row>
    <row r="4664" spans="1:12" ht="36" customHeight="1">
      <c r="A4664" s="184">
        <v>4662</v>
      </c>
      <c r="B4664" s="46"/>
      <c r="C4664" s="47"/>
      <c r="D4664" s="48"/>
      <c r="E4664" s="49"/>
      <c r="F4664" s="49"/>
      <c r="G4664" s="41" t="str">
        <f>IF(C4664="","",VLOOKUP(WEEKDAY(C4664),LIST!$A$15:$B$21,2,FALSE))</f>
        <v/>
      </c>
      <c r="H4664" s="42" t="str">
        <f>IF(B4664="","",IF(L4664=LIST!$A$80,LIST!$A$78,IF(L4664=LIST!$A$81,LIST!$A$78,IF(L4664=LIST!$A$82,LIST!$A$78,IF(IFERROR(VLOOKUP(B4664,'PHR (Project Hourly Rate)'!B:G,6,FALSE),LIST!$A$78)=0,LIST!$A$79,L4664)))))</f>
        <v/>
      </c>
      <c r="I4664" s="42" t="str">
        <f>IF(B4664="","",IF(L4664=LIST!$A$75,"",IF(K4664=LIST!$A$76,LIST!$A$76,IF(L4664=LIST!$A$77,"",IF(L4664=LIST!$A$78,"",IF(L4664=LIST!$A$80,"",IF(L4664=LIST!$A$72,"",IF(L4664=LIST!$A$73,"",IF(L4664=LIST!$A$81,"",IF(L4664=LIST!$A$82,"",IF(L4664=LIST!$A$79,"",IF(K4664=LIST!$A$75,LIST!$A$75,ROUND(J4664*L4664,2)))))))))))))</f>
        <v/>
      </c>
      <c r="J4664" s="43">
        <f>IF(D4664="",0,IF(K4664=LIST!$A$75,0,IF(K4664=LIST!$A$76,0,IF(K4664=LIST!$A$77,0,IF(K4664=LIST!$A$78,0,(MIN(D4664,8)-K4664))))))</f>
        <v>0</v>
      </c>
      <c r="K4664" s="185" t="str">
        <f>IF(D4664="","",IF('CLAIM FORM'!$M$7="",0,IF(L4664=LIST!$A$78,0,IF('CLAIM FORM'!$M$7="R&amp;D",0,IF(E4664="",LIST!$A$75,IF(F4664=LIST!$F$30,0,IFERROR(((VLOOKUP(E4664,'TRAINING CODE'!B:D,3,FALSE)*MIN(D4664,8))),LIST!$A$76)))))))</f>
        <v/>
      </c>
      <c r="L4664" s="183" t="str">
        <f>IF(B4664="","",IF('CLAIM FORM'!$M$7="",LIST!$A$77,IFERROR(VLOOKUP(B4664,'PHR (Project Hourly Rate)'!B:G,6,FALSE),LIST!$A$78)))</f>
        <v/>
      </c>
    </row>
    <row r="4665" spans="1:12" ht="36" customHeight="1">
      <c r="A4665" s="184">
        <v>4663</v>
      </c>
      <c r="B4665" s="46"/>
      <c r="C4665" s="47"/>
      <c r="D4665" s="48"/>
      <c r="E4665" s="49"/>
      <c r="F4665" s="49"/>
      <c r="G4665" s="41" t="str">
        <f>IF(C4665="","",VLOOKUP(WEEKDAY(C4665),LIST!$A$15:$B$21,2,FALSE))</f>
        <v/>
      </c>
      <c r="H4665" s="42" t="str">
        <f>IF(B4665="","",IF(L4665=LIST!$A$80,LIST!$A$78,IF(L4665=LIST!$A$81,LIST!$A$78,IF(L4665=LIST!$A$82,LIST!$A$78,IF(IFERROR(VLOOKUP(B4665,'PHR (Project Hourly Rate)'!B:G,6,FALSE),LIST!$A$78)=0,LIST!$A$79,L4665)))))</f>
        <v/>
      </c>
      <c r="I4665" s="42" t="str">
        <f>IF(B4665="","",IF(L4665=LIST!$A$75,"",IF(K4665=LIST!$A$76,LIST!$A$76,IF(L4665=LIST!$A$77,"",IF(L4665=LIST!$A$78,"",IF(L4665=LIST!$A$80,"",IF(L4665=LIST!$A$72,"",IF(L4665=LIST!$A$73,"",IF(L4665=LIST!$A$81,"",IF(L4665=LIST!$A$82,"",IF(L4665=LIST!$A$79,"",IF(K4665=LIST!$A$75,LIST!$A$75,ROUND(J4665*L4665,2)))))))))))))</f>
        <v/>
      </c>
      <c r="J4665" s="43">
        <f>IF(D4665="",0,IF(K4665=LIST!$A$75,0,IF(K4665=LIST!$A$76,0,IF(K4665=LIST!$A$77,0,IF(K4665=LIST!$A$78,0,(MIN(D4665,8)-K4665))))))</f>
        <v>0</v>
      </c>
      <c r="K4665" s="185" t="str">
        <f>IF(D4665="","",IF('CLAIM FORM'!$M$7="",0,IF(L4665=LIST!$A$78,0,IF('CLAIM FORM'!$M$7="R&amp;D",0,IF(E4665="",LIST!$A$75,IF(F4665=LIST!$F$30,0,IFERROR(((VLOOKUP(E4665,'TRAINING CODE'!B:D,3,FALSE)*MIN(D4665,8))),LIST!$A$76)))))))</f>
        <v/>
      </c>
      <c r="L4665" s="183" t="str">
        <f>IF(B4665="","",IF('CLAIM FORM'!$M$7="",LIST!$A$77,IFERROR(VLOOKUP(B4665,'PHR (Project Hourly Rate)'!B:G,6,FALSE),LIST!$A$78)))</f>
        <v/>
      </c>
    </row>
    <row r="4666" spans="1:12" ht="36" customHeight="1">
      <c r="A4666" s="184">
        <v>4664</v>
      </c>
      <c r="B4666" s="46"/>
      <c r="C4666" s="47"/>
      <c r="D4666" s="48"/>
      <c r="E4666" s="49"/>
      <c r="F4666" s="49"/>
      <c r="G4666" s="41" t="str">
        <f>IF(C4666="","",VLOOKUP(WEEKDAY(C4666),LIST!$A$15:$B$21,2,FALSE))</f>
        <v/>
      </c>
      <c r="H4666" s="42" t="str">
        <f>IF(B4666="","",IF(L4666=LIST!$A$80,LIST!$A$78,IF(L4666=LIST!$A$81,LIST!$A$78,IF(L4666=LIST!$A$82,LIST!$A$78,IF(IFERROR(VLOOKUP(B4666,'PHR (Project Hourly Rate)'!B:G,6,FALSE),LIST!$A$78)=0,LIST!$A$79,L4666)))))</f>
        <v/>
      </c>
      <c r="I4666" s="42" t="str">
        <f>IF(B4666="","",IF(L4666=LIST!$A$75,"",IF(K4666=LIST!$A$76,LIST!$A$76,IF(L4666=LIST!$A$77,"",IF(L4666=LIST!$A$78,"",IF(L4666=LIST!$A$80,"",IF(L4666=LIST!$A$72,"",IF(L4666=LIST!$A$73,"",IF(L4666=LIST!$A$81,"",IF(L4666=LIST!$A$82,"",IF(L4666=LIST!$A$79,"",IF(K4666=LIST!$A$75,LIST!$A$75,ROUND(J4666*L4666,2)))))))))))))</f>
        <v/>
      </c>
      <c r="J4666" s="43">
        <f>IF(D4666="",0,IF(K4666=LIST!$A$75,0,IF(K4666=LIST!$A$76,0,IF(K4666=LIST!$A$77,0,IF(K4666=LIST!$A$78,0,(MIN(D4666,8)-K4666))))))</f>
        <v>0</v>
      </c>
      <c r="K4666" s="185" t="str">
        <f>IF(D4666="","",IF('CLAIM FORM'!$M$7="",0,IF(L4666=LIST!$A$78,0,IF('CLAIM FORM'!$M$7="R&amp;D",0,IF(E4666="",LIST!$A$75,IF(F4666=LIST!$F$30,0,IFERROR(((VLOOKUP(E4666,'TRAINING CODE'!B:D,3,FALSE)*MIN(D4666,8))),LIST!$A$76)))))))</f>
        <v/>
      </c>
      <c r="L4666" s="183" t="str">
        <f>IF(B4666="","",IF('CLAIM FORM'!$M$7="",LIST!$A$77,IFERROR(VLOOKUP(B4666,'PHR (Project Hourly Rate)'!B:G,6,FALSE),LIST!$A$78)))</f>
        <v/>
      </c>
    </row>
    <row r="4667" spans="1:12" ht="36" customHeight="1">
      <c r="A4667" s="184">
        <v>4665</v>
      </c>
      <c r="B4667" s="46"/>
      <c r="C4667" s="47"/>
      <c r="D4667" s="48"/>
      <c r="E4667" s="49"/>
      <c r="F4667" s="49"/>
      <c r="G4667" s="41" t="str">
        <f>IF(C4667="","",VLOOKUP(WEEKDAY(C4667),LIST!$A$15:$B$21,2,FALSE))</f>
        <v/>
      </c>
      <c r="H4667" s="42" t="str">
        <f>IF(B4667="","",IF(L4667=LIST!$A$80,LIST!$A$78,IF(L4667=LIST!$A$81,LIST!$A$78,IF(L4667=LIST!$A$82,LIST!$A$78,IF(IFERROR(VLOOKUP(B4667,'PHR (Project Hourly Rate)'!B:G,6,FALSE),LIST!$A$78)=0,LIST!$A$79,L4667)))))</f>
        <v/>
      </c>
      <c r="I4667" s="42" t="str">
        <f>IF(B4667="","",IF(L4667=LIST!$A$75,"",IF(K4667=LIST!$A$76,LIST!$A$76,IF(L4667=LIST!$A$77,"",IF(L4667=LIST!$A$78,"",IF(L4667=LIST!$A$80,"",IF(L4667=LIST!$A$72,"",IF(L4667=LIST!$A$73,"",IF(L4667=LIST!$A$81,"",IF(L4667=LIST!$A$82,"",IF(L4667=LIST!$A$79,"",IF(K4667=LIST!$A$75,LIST!$A$75,ROUND(J4667*L4667,2)))))))))))))</f>
        <v/>
      </c>
      <c r="J4667" s="43">
        <f>IF(D4667="",0,IF(K4667=LIST!$A$75,0,IF(K4667=LIST!$A$76,0,IF(K4667=LIST!$A$77,0,IF(K4667=LIST!$A$78,0,(MIN(D4667,8)-K4667))))))</f>
        <v>0</v>
      </c>
      <c r="K4667" s="185" t="str">
        <f>IF(D4667="","",IF('CLAIM FORM'!$M$7="",0,IF(L4667=LIST!$A$78,0,IF('CLAIM FORM'!$M$7="R&amp;D",0,IF(E4667="",LIST!$A$75,IF(F4667=LIST!$F$30,0,IFERROR(((VLOOKUP(E4667,'TRAINING CODE'!B:D,3,FALSE)*MIN(D4667,8))),LIST!$A$76)))))))</f>
        <v/>
      </c>
      <c r="L4667" s="183" t="str">
        <f>IF(B4667="","",IF('CLAIM FORM'!$M$7="",LIST!$A$77,IFERROR(VLOOKUP(B4667,'PHR (Project Hourly Rate)'!B:G,6,FALSE),LIST!$A$78)))</f>
        <v/>
      </c>
    </row>
    <row r="4668" spans="1:12" ht="36" customHeight="1">
      <c r="A4668" s="184">
        <v>4666</v>
      </c>
      <c r="B4668" s="46"/>
      <c r="C4668" s="47"/>
      <c r="D4668" s="48"/>
      <c r="E4668" s="49"/>
      <c r="F4668" s="49"/>
      <c r="G4668" s="41" t="str">
        <f>IF(C4668="","",VLOOKUP(WEEKDAY(C4668),LIST!$A$15:$B$21,2,FALSE))</f>
        <v/>
      </c>
      <c r="H4668" s="42" t="str">
        <f>IF(B4668="","",IF(L4668=LIST!$A$80,LIST!$A$78,IF(L4668=LIST!$A$81,LIST!$A$78,IF(L4668=LIST!$A$82,LIST!$A$78,IF(IFERROR(VLOOKUP(B4668,'PHR (Project Hourly Rate)'!B:G,6,FALSE),LIST!$A$78)=0,LIST!$A$79,L4668)))))</f>
        <v/>
      </c>
      <c r="I4668" s="42" t="str">
        <f>IF(B4668="","",IF(L4668=LIST!$A$75,"",IF(K4668=LIST!$A$76,LIST!$A$76,IF(L4668=LIST!$A$77,"",IF(L4668=LIST!$A$78,"",IF(L4668=LIST!$A$80,"",IF(L4668=LIST!$A$72,"",IF(L4668=LIST!$A$73,"",IF(L4668=LIST!$A$81,"",IF(L4668=LIST!$A$82,"",IF(L4668=LIST!$A$79,"",IF(K4668=LIST!$A$75,LIST!$A$75,ROUND(J4668*L4668,2)))))))))))))</f>
        <v/>
      </c>
      <c r="J4668" s="43">
        <f>IF(D4668="",0,IF(K4668=LIST!$A$75,0,IF(K4668=LIST!$A$76,0,IF(K4668=LIST!$A$77,0,IF(K4668=LIST!$A$78,0,(MIN(D4668,8)-K4668))))))</f>
        <v>0</v>
      </c>
      <c r="K4668" s="185" t="str">
        <f>IF(D4668="","",IF('CLAIM FORM'!$M$7="",0,IF(L4668=LIST!$A$78,0,IF('CLAIM FORM'!$M$7="R&amp;D",0,IF(E4668="",LIST!$A$75,IF(F4668=LIST!$F$30,0,IFERROR(((VLOOKUP(E4668,'TRAINING CODE'!B:D,3,FALSE)*MIN(D4668,8))),LIST!$A$76)))))))</f>
        <v/>
      </c>
      <c r="L4668" s="183" t="str">
        <f>IF(B4668="","",IF('CLAIM FORM'!$M$7="",LIST!$A$77,IFERROR(VLOOKUP(B4668,'PHR (Project Hourly Rate)'!B:G,6,FALSE),LIST!$A$78)))</f>
        <v/>
      </c>
    </row>
    <row r="4669" spans="1:12" ht="36" customHeight="1">
      <c r="A4669" s="184">
        <v>4667</v>
      </c>
      <c r="B4669" s="46"/>
      <c r="C4669" s="47"/>
      <c r="D4669" s="48"/>
      <c r="E4669" s="49"/>
      <c r="F4669" s="49"/>
      <c r="G4669" s="41" t="str">
        <f>IF(C4669="","",VLOOKUP(WEEKDAY(C4669),LIST!$A$15:$B$21,2,FALSE))</f>
        <v/>
      </c>
      <c r="H4669" s="42" t="str">
        <f>IF(B4669="","",IF(L4669=LIST!$A$80,LIST!$A$78,IF(L4669=LIST!$A$81,LIST!$A$78,IF(L4669=LIST!$A$82,LIST!$A$78,IF(IFERROR(VLOOKUP(B4669,'PHR (Project Hourly Rate)'!B:G,6,FALSE),LIST!$A$78)=0,LIST!$A$79,L4669)))))</f>
        <v/>
      </c>
      <c r="I4669" s="42" t="str">
        <f>IF(B4669="","",IF(L4669=LIST!$A$75,"",IF(K4669=LIST!$A$76,LIST!$A$76,IF(L4669=LIST!$A$77,"",IF(L4669=LIST!$A$78,"",IF(L4669=LIST!$A$80,"",IF(L4669=LIST!$A$72,"",IF(L4669=LIST!$A$73,"",IF(L4669=LIST!$A$81,"",IF(L4669=LIST!$A$82,"",IF(L4669=LIST!$A$79,"",IF(K4669=LIST!$A$75,LIST!$A$75,ROUND(J4669*L4669,2)))))))))))))</f>
        <v/>
      </c>
      <c r="J4669" s="43">
        <f>IF(D4669="",0,IF(K4669=LIST!$A$75,0,IF(K4669=LIST!$A$76,0,IF(K4669=LIST!$A$77,0,IF(K4669=LIST!$A$78,0,(MIN(D4669,8)-K4669))))))</f>
        <v>0</v>
      </c>
      <c r="K4669" s="185" t="str">
        <f>IF(D4669="","",IF('CLAIM FORM'!$M$7="",0,IF(L4669=LIST!$A$78,0,IF('CLAIM FORM'!$M$7="R&amp;D",0,IF(E4669="",LIST!$A$75,IF(F4669=LIST!$F$30,0,IFERROR(((VLOOKUP(E4669,'TRAINING CODE'!B:D,3,FALSE)*MIN(D4669,8))),LIST!$A$76)))))))</f>
        <v/>
      </c>
      <c r="L4669" s="183" t="str">
        <f>IF(B4669="","",IF('CLAIM FORM'!$M$7="",LIST!$A$77,IFERROR(VLOOKUP(B4669,'PHR (Project Hourly Rate)'!B:G,6,FALSE),LIST!$A$78)))</f>
        <v/>
      </c>
    </row>
    <row r="4670" spans="1:12" ht="36" customHeight="1">
      <c r="A4670" s="184">
        <v>4668</v>
      </c>
      <c r="B4670" s="46"/>
      <c r="C4670" s="47"/>
      <c r="D4670" s="48"/>
      <c r="E4670" s="49"/>
      <c r="F4670" s="49"/>
      <c r="G4670" s="41" t="str">
        <f>IF(C4670="","",VLOOKUP(WEEKDAY(C4670),LIST!$A$15:$B$21,2,FALSE))</f>
        <v/>
      </c>
      <c r="H4670" s="42" t="str">
        <f>IF(B4670="","",IF(L4670=LIST!$A$80,LIST!$A$78,IF(L4670=LIST!$A$81,LIST!$A$78,IF(L4670=LIST!$A$82,LIST!$A$78,IF(IFERROR(VLOOKUP(B4670,'PHR (Project Hourly Rate)'!B:G,6,FALSE),LIST!$A$78)=0,LIST!$A$79,L4670)))))</f>
        <v/>
      </c>
      <c r="I4670" s="42" t="str">
        <f>IF(B4670="","",IF(L4670=LIST!$A$75,"",IF(K4670=LIST!$A$76,LIST!$A$76,IF(L4670=LIST!$A$77,"",IF(L4670=LIST!$A$78,"",IF(L4670=LIST!$A$80,"",IF(L4670=LIST!$A$72,"",IF(L4670=LIST!$A$73,"",IF(L4670=LIST!$A$81,"",IF(L4670=LIST!$A$82,"",IF(L4670=LIST!$A$79,"",IF(K4670=LIST!$A$75,LIST!$A$75,ROUND(J4670*L4670,2)))))))))))))</f>
        <v/>
      </c>
      <c r="J4670" s="43">
        <f>IF(D4670="",0,IF(K4670=LIST!$A$75,0,IF(K4670=LIST!$A$76,0,IF(K4670=LIST!$A$77,0,IF(K4670=LIST!$A$78,0,(MIN(D4670,8)-K4670))))))</f>
        <v>0</v>
      </c>
      <c r="K4670" s="185" t="str">
        <f>IF(D4670="","",IF('CLAIM FORM'!$M$7="",0,IF(L4670=LIST!$A$78,0,IF('CLAIM FORM'!$M$7="R&amp;D",0,IF(E4670="",LIST!$A$75,IF(F4670=LIST!$F$30,0,IFERROR(((VLOOKUP(E4670,'TRAINING CODE'!B:D,3,FALSE)*MIN(D4670,8))),LIST!$A$76)))))))</f>
        <v/>
      </c>
      <c r="L4670" s="183" t="str">
        <f>IF(B4670="","",IF('CLAIM FORM'!$M$7="",LIST!$A$77,IFERROR(VLOOKUP(B4670,'PHR (Project Hourly Rate)'!B:G,6,FALSE),LIST!$A$78)))</f>
        <v/>
      </c>
    </row>
    <row r="4671" spans="1:12" ht="36" customHeight="1">
      <c r="A4671" s="184">
        <v>4669</v>
      </c>
      <c r="B4671" s="46"/>
      <c r="C4671" s="47"/>
      <c r="D4671" s="48"/>
      <c r="E4671" s="49"/>
      <c r="F4671" s="49"/>
      <c r="G4671" s="41" t="str">
        <f>IF(C4671="","",VLOOKUP(WEEKDAY(C4671),LIST!$A$15:$B$21,2,FALSE))</f>
        <v/>
      </c>
      <c r="H4671" s="42" t="str">
        <f>IF(B4671="","",IF(L4671=LIST!$A$80,LIST!$A$78,IF(L4671=LIST!$A$81,LIST!$A$78,IF(L4671=LIST!$A$82,LIST!$A$78,IF(IFERROR(VLOOKUP(B4671,'PHR (Project Hourly Rate)'!B:G,6,FALSE),LIST!$A$78)=0,LIST!$A$79,L4671)))))</f>
        <v/>
      </c>
      <c r="I4671" s="42" t="str">
        <f>IF(B4671="","",IF(L4671=LIST!$A$75,"",IF(K4671=LIST!$A$76,LIST!$A$76,IF(L4671=LIST!$A$77,"",IF(L4671=LIST!$A$78,"",IF(L4671=LIST!$A$80,"",IF(L4671=LIST!$A$72,"",IF(L4671=LIST!$A$73,"",IF(L4671=LIST!$A$81,"",IF(L4671=LIST!$A$82,"",IF(L4671=LIST!$A$79,"",IF(K4671=LIST!$A$75,LIST!$A$75,ROUND(J4671*L4671,2)))))))))))))</f>
        <v/>
      </c>
      <c r="J4671" s="43">
        <f>IF(D4671="",0,IF(K4671=LIST!$A$75,0,IF(K4671=LIST!$A$76,0,IF(K4671=LIST!$A$77,0,IF(K4671=LIST!$A$78,0,(MIN(D4671,8)-K4671))))))</f>
        <v>0</v>
      </c>
      <c r="K4671" s="185" t="str">
        <f>IF(D4671="","",IF('CLAIM FORM'!$M$7="",0,IF(L4671=LIST!$A$78,0,IF('CLAIM FORM'!$M$7="R&amp;D",0,IF(E4671="",LIST!$A$75,IF(F4671=LIST!$F$30,0,IFERROR(((VLOOKUP(E4671,'TRAINING CODE'!B:D,3,FALSE)*MIN(D4671,8))),LIST!$A$76)))))))</f>
        <v/>
      </c>
      <c r="L4671" s="183" t="str">
        <f>IF(B4671="","",IF('CLAIM FORM'!$M$7="",LIST!$A$77,IFERROR(VLOOKUP(B4671,'PHR (Project Hourly Rate)'!B:G,6,FALSE),LIST!$A$78)))</f>
        <v/>
      </c>
    </row>
    <row r="4672" spans="1:12" ht="36" customHeight="1">
      <c r="A4672" s="184">
        <v>4670</v>
      </c>
      <c r="B4672" s="46"/>
      <c r="C4672" s="47"/>
      <c r="D4672" s="48"/>
      <c r="E4672" s="49"/>
      <c r="F4672" s="49"/>
      <c r="G4672" s="41" t="str">
        <f>IF(C4672="","",VLOOKUP(WEEKDAY(C4672),LIST!$A$15:$B$21,2,FALSE))</f>
        <v/>
      </c>
      <c r="H4672" s="42" t="str">
        <f>IF(B4672="","",IF(L4672=LIST!$A$80,LIST!$A$78,IF(L4672=LIST!$A$81,LIST!$A$78,IF(L4672=LIST!$A$82,LIST!$A$78,IF(IFERROR(VLOOKUP(B4672,'PHR (Project Hourly Rate)'!B:G,6,FALSE),LIST!$A$78)=0,LIST!$A$79,L4672)))))</f>
        <v/>
      </c>
      <c r="I4672" s="42" t="str">
        <f>IF(B4672="","",IF(L4672=LIST!$A$75,"",IF(K4672=LIST!$A$76,LIST!$A$76,IF(L4672=LIST!$A$77,"",IF(L4672=LIST!$A$78,"",IF(L4672=LIST!$A$80,"",IF(L4672=LIST!$A$72,"",IF(L4672=LIST!$A$73,"",IF(L4672=LIST!$A$81,"",IF(L4672=LIST!$A$82,"",IF(L4672=LIST!$A$79,"",IF(K4672=LIST!$A$75,LIST!$A$75,ROUND(J4672*L4672,2)))))))))))))</f>
        <v/>
      </c>
      <c r="J4672" s="43">
        <f>IF(D4672="",0,IF(K4672=LIST!$A$75,0,IF(K4672=LIST!$A$76,0,IF(K4672=LIST!$A$77,0,IF(K4672=LIST!$A$78,0,(MIN(D4672,8)-K4672))))))</f>
        <v>0</v>
      </c>
      <c r="K4672" s="185" t="str">
        <f>IF(D4672="","",IF('CLAIM FORM'!$M$7="",0,IF(L4672=LIST!$A$78,0,IF('CLAIM FORM'!$M$7="R&amp;D",0,IF(E4672="",LIST!$A$75,IF(F4672=LIST!$F$30,0,IFERROR(((VLOOKUP(E4672,'TRAINING CODE'!B:D,3,FALSE)*MIN(D4672,8))),LIST!$A$76)))))))</f>
        <v/>
      </c>
      <c r="L4672" s="183" t="str">
        <f>IF(B4672="","",IF('CLAIM FORM'!$M$7="",LIST!$A$77,IFERROR(VLOOKUP(B4672,'PHR (Project Hourly Rate)'!B:G,6,FALSE),LIST!$A$78)))</f>
        <v/>
      </c>
    </row>
    <row r="4673" spans="1:12" ht="36" customHeight="1">
      <c r="A4673" s="184">
        <v>4671</v>
      </c>
      <c r="B4673" s="46"/>
      <c r="C4673" s="47"/>
      <c r="D4673" s="48"/>
      <c r="E4673" s="49"/>
      <c r="F4673" s="49"/>
      <c r="G4673" s="41" t="str">
        <f>IF(C4673="","",VLOOKUP(WEEKDAY(C4673),LIST!$A$15:$B$21,2,FALSE))</f>
        <v/>
      </c>
      <c r="H4673" s="42" t="str">
        <f>IF(B4673="","",IF(L4673=LIST!$A$80,LIST!$A$78,IF(L4673=LIST!$A$81,LIST!$A$78,IF(L4673=LIST!$A$82,LIST!$A$78,IF(IFERROR(VLOOKUP(B4673,'PHR (Project Hourly Rate)'!B:G,6,FALSE),LIST!$A$78)=0,LIST!$A$79,L4673)))))</f>
        <v/>
      </c>
      <c r="I4673" s="42" t="str">
        <f>IF(B4673="","",IF(L4673=LIST!$A$75,"",IF(K4673=LIST!$A$76,LIST!$A$76,IF(L4673=LIST!$A$77,"",IF(L4673=LIST!$A$78,"",IF(L4673=LIST!$A$80,"",IF(L4673=LIST!$A$72,"",IF(L4673=LIST!$A$73,"",IF(L4673=LIST!$A$81,"",IF(L4673=LIST!$A$82,"",IF(L4673=LIST!$A$79,"",IF(K4673=LIST!$A$75,LIST!$A$75,ROUND(J4673*L4673,2)))))))))))))</f>
        <v/>
      </c>
      <c r="J4673" s="43">
        <f>IF(D4673="",0,IF(K4673=LIST!$A$75,0,IF(K4673=LIST!$A$76,0,IF(K4673=LIST!$A$77,0,IF(K4673=LIST!$A$78,0,(MIN(D4673,8)-K4673))))))</f>
        <v>0</v>
      </c>
      <c r="K4673" s="185" t="str">
        <f>IF(D4673="","",IF('CLAIM FORM'!$M$7="",0,IF(L4673=LIST!$A$78,0,IF('CLAIM FORM'!$M$7="R&amp;D",0,IF(E4673="",LIST!$A$75,IF(F4673=LIST!$F$30,0,IFERROR(((VLOOKUP(E4673,'TRAINING CODE'!B:D,3,FALSE)*MIN(D4673,8))),LIST!$A$76)))))))</f>
        <v/>
      </c>
      <c r="L4673" s="183" t="str">
        <f>IF(B4673="","",IF('CLAIM FORM'!$M$7="",LIST!$A$77,IFERROR(VLOOKUP(B4673,'PHR (Project Hourly Rate)'!B:G,6,FALSE),LIST!$A$78)))</f>
        <v/>
      </c>
    </row>
    <row r="4674" spans="1:12" ht="36" customHeight="1">
      <c r="A4674" s="184">
        <v>4672</v>
      </c>
      <c r="B4674" s="46"/>
      <c r="C4674" s="47"/>
      <c r="D4674" s="48"/>
      <c r="E4674" s="49"/>
      <c r="F4674" s="49"/>
      <c r="G4674" s="41" t="str">
        <f>IF(C4674="","",VLOOKUP(WEEKDAY(C4674),LIST!$A$15:$B$21,2,FALSE))</f>
        <v/>
      </c>
      <c r="H4674" s="42" t="str">
        <f>IF(B4674="","",IF(L4674=LIST!$A$80,LIST!$A$78,IF(L4674=LIST!$A$81,LIST!$A$78,IF(L4674=LIST!$A$82,LIST!$A$78,IF(IFERROR(VLOOKUP(B4674,'PHR (Project Hourly Rate)'!B:G,6,FALSE),LIST!$A$78)=0,LIST!$A$79,L4674)))))</f>
        <v/>
      </c>
      <c r="I4674" s="42" t="str">
        <f>IF(B4674="","",IF(L4674=LIST!$A$75,"",IF(K4674=LIST!$A$76,LIST!$A$76,IF(L4674=LIST!$A$77,"",IF(L4674=LIST!$A$78,"",IF(L4674=LIST!$A$80,"",IF(L4674=LIST!$A$72,"",IF(L4674=LIST!$A$73,"",IF(L4674=LIST!$A$81,"",IF(L4674=LIST!$A$82,"",IF(L4674=LIST!$A$79,"",IF(K4674=LIST!$A$75,LIST!$A$75,ROUND(J4674*L4674,2)))))))))))))</f>
        <v/>
      </c>
      <c r="J4674" s="43">
        <f>IF(D4674="",0,IF(K4674=LIST!$A$75,0,IF(K4674=LIST!$A$76,0,IF(K4674=LIST!$A$77,0,IF(K4674=LIST!$A$78,0,(MIN(D4674,8)-K4674))))))</f>
        <v>0</v>
      </c>
      <c r="K4674" s="185" t="str">
        <f>IF(D4674="","",IF('CLAIM FORM'!$M$7="",0,IF(L4674=LIST!$A$78,0,IF('CLAIM FORM'!$M$7="R&amp;D",0,IF(E4674="",LIST!$A$75,IF(F4674=LIST!$F$30,0,IFERROR(((VLOOKUP(E4674,'TRAINING CODE'!B:D,3,FALSE)*MIN(D4674,8))),LIST!$A$76)))))))</f>
        <v/>
      </c>
      <c r="L4674" s="183" t="str">
        <f>IF(B4674="","",IF('CLAIM FORM'!$M$7="",LIST!$A$77,IFERROR(VLOOKUP(B4674,'PHR (Project Hourly Rate)'!B:G,6,FALSE),LIST!$A$78)))</f>
        <v/>
      </c>
    </row>
    <row r="4675" spans="1:12" ht="36" customHeight="1">
      <c r="A4675" s="184">
        <v>4673</v>
      </c>
      <c r="B4675" s="46"/>
      <c r="C4675" s="47"/>
      <c r="D4675" s="48"/>
      <c r="E4675" s="49"/>
      <c r="F4675" s="49"/>
      <c r="G4675" s="41" t="str">
        <f>IF(C4675="","",VLOOKUP(WEEKDAY(C4675),LIST!$A$15:$B$21,2,FALSE))</f>
        <v/>
      </c>
      <c r="H4675" s="42" t="str">
        <f>IF(B4675="","",IF(L4675=LIST!$A$80,LIST!$A$78,IF(L4675=LIST!$A$81,LIST!$A$78,IF(L4675=LIST!$A$82,LIST!$A$78,IF(IFERROR(VLOOKUP(B4675,'PHR (Project Hourly Rate)'!B:G,6,FALSE),LIST!$A$78)=0,LIST!$A$79,L4675)))))</f>
        <v/>
      </c>
      <c r="I4675" s="42" t="str">
        <f>IF(B4675="","",IF(L4675=LIST!$A$75,"",IF(K4675=LIST!$A$76,LIST!$A$76,IF(L4675=LIST!$A$77,"",IF(L4675=LIST!$A$78,"",IF(L4675=LIST!$A$80,"",IF(L4675=LIST!$A$72,"",IF(L4675=LIST!$A$73,"",IF(L4675=LIST!$A$81,"",IF(L4675=LIST!$A$82,"",IF(L4675=LIST!$A$79,"",IF(K4675=LIST!$A$75,LIST!$A$75,ROUND(J4675*L4675,2)))))))))))))</f>
        <v/>
      </c>
      <c r="J4675" s="43">
        <f>IF(D4675="",0,IF(K4675=LIST!$A$75,0,IF(K4675=LIST!$A$76,0,IF(K4675=LIST!$A$77,0,IF(K4675=LIST!$A$78,0,(MIN(D4675,8)-K4675))))))</f>
        <v>0</v>
      </c>
      <c r="K4675" s="185" t="str">
        <f>IF(D4675="","",IF('CLAIM FORM'!$M$7="",0,IF(L4675=LIST!$A$78,0,IF('CLAIM FORM'!$M$7="R&amp;D",0,IF(E4675="",LIST!$A$75,IF(F4675=LIST!$F$30,0,IFERROR(((VLOOKUP(E4675,'TRAINING CODE'!B:D,3,FALSE)*MIN(D4675,8))),LIST!$A$76)))))))</f>
        <v/>
      </c>
      <c r="L4675" s="183" t="str">
        <f>IF(B4675="","",IF('CLAIM FORM'!$M$7="",LIST!$A$77,IFERROR(VLOOKUP(B4675,'PHR (Project Hourly Rate)'!B:G,6,FALSE),LIST!$A$78)))</f>
        <v/>
      </c>
    </row>
    <row r="4676" spans="1:12" ht="36" customHeight="1">
      <c r="A4676" s="184">
        <v>4674</v>
      </c>
      <c r="B4676" s="46"/>
      <c r="C4676" s="47"/>
      <c r="D4676" s="48"/>
      <c r="E4676" s="49"/>
      <c r="F4676" s="49"/>
      <c r="G4676" s="41" t="str">
        <f>IF(C4676="","",VLOOKUP(WEEKDAY(C4676),LIST!$A$15:$B$21,2,FALSE))</f>
        <v/>
      </c>
      <c r="H4676" s="42" t="str">
        <f>IF(B4676="","",IF(L4676=LIST!$A$80,LIST!$A$78,IF(L4676=LIST!$A$81,LIST!$A$78,IF(L4676=LIST!$A$82,LIST!$A$78,IF(IFERROR(VLOOKUP(B4676,'PHR (Project Hourly Rate)'!B:G,6,FALSE),LIST!$A$78)=0,LIST!$A$79,L4676)))))</f>
        <v/>
      </c>
      <c r="I4676" s="42" t="str">
        <f>IF(B4676="","",IF(L4676=LIST!$A$75,"",IF(K4676=LIST!$A$76,LIST!$A$76,IF(L4676=LIST!$A$77,"",IF(L4676=LIST!$A$78,"",IF(L4676=LIST!$A$80,"",IF(L4676=LIST!$A$72,"",IF(L4676=LIST!$A$73,"",IF(L4676=LIST!$A$81,"",IF(L4676=LIST!$A$82,"",IF(L4676=LIST!$A$79,"",IF(K4676=LIST!$A$75,LIST!$A$75,ROUND(J4676*L4676,2)))))))))))))</f>
        <v/>
      </c>
      <c r="J4676" s="43">
        <f>IF(D4676="",0,IF(K4676=LIST!$A$75,0,IF(K4676=LIST!$A$76,0,IF(K4676=LIST!$A$77,0,IF(K4676=LIST!$A$78,0,(MIN(D4676,8)-K4676))))))</f>
        <v>0</v>
      </c>
      <c r="K4676" s="185" t="str">
        <f>IF(D4676="","",IF('CLAIM FORM'!$M$7="",0,IF(L4676=LIST!$A$78,0,IF('CLAIM FORM'!$M$7="R&amp;D",0,IF(E4676="",LIST!$A$75,IF(F4676=LIST!$F$30,0,IFERROR(((VLOOKUP(E4676,'TRAINING CODE'!B:D,3,FALSE)*MIN(D4676,8))),LIST!$A$76)))))))</f>
        <v/>
      </c>
      <c r="L4676" s="183" t="str">
        <f>IF(B4676="","",IF('CLAIM FORM'!$M$7="",LIST!$A$77,IFERROR(VLOOKUP(B4676,'PHR (Project Hourly Rate)'!B:G,6,FALSE),LIST!$A$78)))</f>
        <v/>
      </c>
    </row>
    <row r="4677" spans="1:12" ht="36" customHeight="1">
      <c r="A4677" s="184">
        <v>4675</v>
      </c>
      <c r="B4677" s="46"/>
      <c r="C4677" s="47"/>
      <c r="D4677" s="48"/>
      <c r="E4677" s="49"/>
      <c r="F4677" s="49"/>
      <c r="G4677" s="41" t="str">
        <f>IF(C4677="","",VLOOKUP(WEEKDAY(C4677),LIST!$A$15:$B$21,2,FALSE))</f>
        <v/>
      </c>
      <c r="H4677" s="42" t="str">
        <f>IF(B4677="","",IF(L4677=LIST!$A$80,LIST!$A$78,IF(L4677=LIST!$A$81,LIST!$A$78,IF(L4677=LIST!$A$82,LIST!$A$78,IF(IFERROR(VLOOKUP(B4677,'PHR (Project Hourly Rate)'!B:G,6,FALSE),LIST!$A$78)=0,LIST!$A$79,L4677)))))</f>
        <v/>
      </c>
      <c r="I4677" s="42" t="str">
        <f>IF(B4677="","",IF(L4677=LIST!$A$75,"",IF(K4677=LIST!$A$76,LIST!$A$76,IF(L4677=LIST!$A$77,"",IF(L4677=LIST!$A$78,"",IF(L4677=LIST!$A$80,"",IF(L4677=LIST!$A$72,"",IF(L4677=LIST!$A$73,"",IF(L4677=LIST!$A$81,"",IF(L4677=LIST!$A$82,"",IF(L4677=LIST!$A$79,"",IF(K4677=LIST!$A$75,LIST!$A$75,ROUND(J4677*L4677,2)))))))))))))</f>
        <v/>
      </c>
      <c r="J4677" s="43">
        <f>IF(D4677="",0,IF(K4677=LIST!$A$75,0,IF(K4677=LIST!$A$76,0,IF(K4677=LIST!$A$77,0,IF(K4677=LIST!$A$78,0,(MIN(D4677,8)-K4677))))))</f>
        <v>0</v>
      </c>
      <c r="K4677" s="185" t="str">
        <f>IF(D4677="","",IF('CLAIM FORM'!$M$7="",0,IF(L4677=LIST!$A$78,0,IF('CLAIM FORM'!$M$7="R&amp;D",0,IF(E4677="",LIST!$A$75,IF(F4677=LIST!$F$30,0,IFERROR(((VLOOKUP(E4677,'TRAINING CODE'!B:D,3,FALSE)*MIN(D4677,8))),LIST!$A$76)))))))</f>
        <v/>
      </c>
      <c r="L4677" s="183" t="str">
        <f>IF(B4677="","",IF('CLAIM FORM'!$M$7="",LIST!$A$77,IFERROR(VLOOKUP(B4677,'PHR (Project Hourly Rate)'!B:G,6,FALSE),LIST!$A$78)))</f>
        <v/>
      </c>
    </row>
    <row r="4678" spans="1:12" ht="36" customHeight="1">
      <c r="A4678" s="184">
        <v>4676</v>
      </c>
      <c r="B4678" s="46"/>
      <c r="C4678" s="47"/>
      <c r="D4678" s="48"/>
      <c r="E4678" s="49"/>
      <c r="F4678" s="49"/>
      <c r="G4678" s="41" t="str">
        <f>IF(C4678="","",VLOOKUP(WEEKDAY(C4678),LIST!$A$15:$B$21,2,FALSE))</f>
        <v/>
      </c>
      <c r="H4678" s="42" t="str">
        <f>IF(B4678="","",IF(L4678=LIST!$A$80,LIST!$A$78,IF(L4678=LIST!$A$81,LIST!$A$78,IF(L4678=LIST!$A$82,LIST!$A$78,IF(IFERROR(VLOOKUP(B4678,'PHR (Project Hourly Rate)'!B:G,6,FALSE),LIST!$A$78)=0,LIST!$A$79,L4678)))))</f>
        <v/>
      </c>
      <c r="I4678" s="42" t="str">
        <f>IF(B4678="","",IF(L4678=LIST!$A$75,"",IF(K4678=LIST!$A$76,LIST!$A$76,IF(L4678=LIST!$A$77,"",IF(L4678=LIST!$A$78,"",IF(L4678=LIST!$A$80,"",IF(L4678=LIST!$A$72,"",IF(L4678=LIST!$A$73,"",IF(L4678=LIST!$A$81,"",IF(L4678=LIST!$A$82,"",IF(L4678=LIST!$A$79,"",IF(K4678=LIST!$A$75,LIST!$A$75,ROUND(J4678*L4678,2)))))))))))))</f>
        <v/>
      </c>
      <c r="J4678" s="43">
        <f>IF(D4678="",0,IF(K4678=LIST!$A$75,0,IF(K4678=LIST!$A$76,0,IF(K4678=LIST!$A$77,0,IF(K4678=LIST!$A$78,0,(MIN(D4678,8)-K4678))))))</f>
        <v>0</v>
      </c>
      <c r="K4678" s="185" t="str">
        <f>IF(D4678="","",IF('CLAIM FORM'!$M$7="",0,IF(L4678=LIST!$A$78,0,IF('CLAIM FORM'!$M$7="R&amp;D",0,IF(E4678="",LIST!$A$75,IF(F4678=LIST!$F$30,0,IFERROR(((VLOOKUP(E4678,'TRAINING CODE'!B:D,3,FALSE)*MIN(D4678,8))),LIST!$A$76)))))))</f>
        <v/>
      </c>
      <c r="L4678" s="183" t="str">
        <f>IF(B4678="","",IF('CLAIM FORM'!$M$7="",LIST!$A$77,IFERROR(VLOOKUP(B4678,'PHR (Project Hourly Rate)'!B:G,6,FALSE),LIST!$A$78)))</f>
        <v/>
      </c>
    </row>
    <row r="4679" spans="1:12" ht="36" customHeight="1">
      <c r="A4679" s="184">
        <v>4677</v>
      </c>
      <c r="B4679" s="46"/>
      <c r="C4679" s="47"/>
      <c r="D4679" s="48"/>
      <c r="E4679" s="49"/>
      <c r="F4679" s="49"/>
      <c r="G4679" s="41" t="str">
        <f>IF(C4679="","",VLOOKUP(WEEKDAY(C4679),LIST!$A$15:$B$21,2,FALSE))</f>
        <v/>
      </c>
      <c r="H4679" s="42" t="str">
        <f>IF(B4679="","",IF(L4679=LIST!$A$80,LIST!$A$78,IF(L4679=LIST!$A$81,LIST!$A$78,IF(L4679=LIST!$A$82,LIST!$A$78,IF(IFERROR(VLOOKUP(B4679,'PHR (Project Hourly Rate)'!B:G,6,FALSE),LIST!$A$78)=0,LIST!$A$79,L4679)))))</f>
        <v/>
      </c>
      <c r="I4679" s="42" t="str">
        <f>IF(B4679="","",IF(L4679=LIST!$A$75,"",IF(K4679=LIST!$A$76,LIST!$A$76,IF(L4679=LIST!$A$77,"",IF(L4679=LIST!$A$78,"",IF(L4679=LIST!$A$80,"",IF(L4679=LIST!$A$72,"",IF(L4679=LIST!$A$73,"",IF(L4679=LIST!$A$81,"",IF(L4679=LIST!$A$82,"",IF(L4679=LIST!$A$79,"",IF(K4679=LIST!$A$75,LIST!$A$75,ROUND(J4679*L4679,2)))))))))))))</f>
        <v/>
      </c>
      <c r="J4679" s="43">
        <f>IF(D4679="",0,IF(K4679=LIST!$A$75,0,IF(K4679=LIST!$A$76,0,IF(K4679=LIST!$A$77,0,IF(K4679=LIST!$A$78,0,(MIN(D4679,8)-K4679))))))</f>
        <v>0</v>
      </c>
      <c r="K4679" s="185" t="str">
        <f>IF(D4679="","",IF('CLAIM FORM'!$M$7="",0,IF(L4679=LIST!$A$78,0,IF('CLAIM FORM'!$M$7="R&amp;D",0,IF(E4679="",LIST!$A$75,IF(F4679=LIST!$F$30,0,IFERROR(((VLOOKUP(E4679,'TRAINING CODE'!B:D,3,FALSE)*MIN(D4679,8))),LIST!$A$76)))))))</f>
        <v/>
      </c>
      <c r="L4679" s="183" t="str">
        <f>IF(B4679="","",IF('CLAIM FORM'!$M$7="",LIST!$A$77,IFERROR(VLOOKUP(B4679,'PHR (Project Hourly Rate)'!B:G,6,FALSE),LIST!$A$78)))</f>
        <v/>
      </c>
    </row>
    <row r="4680" spans="1:12" ht="36" customHeight="1">
      <c r="A4680" s="184">
        <v>4678</v>
      </c>
      <c r="B4680" s="46"/>
      <c r="C4680" s="47"/>
      <c r="D4680" s="48"/>
      <c r="E4680" s="49"/>
      <c r="F4680" s="49"/>
      <c r="G4680" s="41" t="str">
        <f>IF(C4680="","",VLOOKUP(WEEKDAY(C4680),LIST!$A$15:$B$21,2,FALSE))</f>
        <v/>
      </c>
      <c r="H4680" s="42" t="str">
        <f>IF(B4680="","",IF(L4680=LIST!$A$80,LIST!$A$78,IF(L4680=LIST!$A$81,LIST!$A$78,IF(L4680=LIST!$A$82,LIST!$A$78,IF(IFERROR(VLOOKUP(B4680,'PHR (Project Hourly Rate)'!B:G,6,FALSE),LIST!$A$78)=0,LIST!$A$79,L4680)))))</f>
        <v/>
      </c>
      <c r="I4680" s="42" t="str">
        <f>IF(B4680="","",IF(L4680=LIST!$A$75,"",IF(K4680=LIST!$A$76,LIST!$A$76,IF(L4680=LIST!$A$77,"",IF(L4680=LIST!$A$78,"",IF(L4680=LIST!$A$80,"",IF(L4680=LIST!$A$72,"",IF(L4680=LIST!$A$73,"",IF(L4680=LIST!$A$81,"",IF(L4680=LIST!$A$82,"",IF(L4680=LIST!$A$79,"",IF(K4680=LIST!$A$75,LIST!$A$75,ROUND(J4680*L4680,2)))))))))))))</f>
        <v/>
      </c>
      <c r="J4680" s="43">
        <f>IF(D4680="",0,IF(K4680=LIST!$A$75,0,IF(K4680=LIST!$A$76,0,IF(K4680=LIST!$A$77,0,IF(K4680=LIST!$A$78,0,(MIN(D4680,8)-K4680))))))</f>
        <v>0</v>
      </c>
      <c r="K4680" s="185" t="str">
        <f>IF(D4680="","",IF('CLAIM FORM'!$M$7="",0,IF(L4680=LIST!$A$78,0,IF('CLAIM FORM'!$M$7="R&amp;D",0,IF(E4680="",LIST!$A$75,IF(F4680=LIST!$F$30,0,IFERROR(((VLOOKUP(E4680,'TRAINING CODE'!B:D,3,FALSE)*MIN(D4680,8))),LIST!$A$76)))))))</f>
        <v/>
      </c>
      <c r="L4680" s="183" t="str">
        <f>IF(B4680="","",IF('CLAIM FORM'!$M$7="",LIST!$A$77,IFERROR(VLOOKUP(B4680,'PHR (Project Hourly Rate)'!B:G,6,FALSE),LIST!$A$78)))</f>
        <v/>
      </c>
    </row>
    <row r="4681" spans="1:12" ht="36" customHeight="1">
      <c r="A4681" s="184">
        <v>4679</v>
      </c>
      <c r="B4681" s="46"/>
      <c r="C4681" s="47"/>
      <c r="D4681" s="48"/>
      <c r="E4681" s="49"/>
      <c r="F4681" s="49"/>
      <c r="G4681" s="41" t="str">
        <f>IF(C4681="","",VLOOKUP(WEEKDAY(C4681),LIST!$A$15:$B$21,2,FALSE))</f>
        <v/>
      </c>
      <c r="H4681" s="42" t="str">
        <f>IF(B4681="","",IF(L4681=LIST!$A$80,LIST!$A$78,IF(L4681=LIST!$A$81,LIST!$A$78,IF(L4681=LIST!$A$82,LIST!$A$78,IF(IFERROR(VLOOKUP(B4681,'PHR (Project Hourly Rate)'!B:G,6,FALSE),LIST!$A$78)=0,LIST!$A$79,L4681)))))</f>
        <v/>
      </c>
      <c r="I4681" s="42" t="str">
        <f>IF(B4681="","",IF(L4681=LIST!$A$75,"",IF(K4681=LIST!$A$76,LIST!$A$76,IF(L4681=LIST!$A$77,"",IF(L4681=LIST!$A$78,"",IF(L4681=LIST!$A$80,"",IF(L4681=LIST!$A$72,"",IF(L4681=LIST!$A$73,"",IF(L4681=LIST!$A$81,"",IF(L4681=LIST!$A$82,"",IF(L4681=LIST!$A$79,"",IF(K4681=LIST!$A$75,LIST!$A$75,ROUND(J4681*L4681,2)))))))))))))</f>
        <v/>
      </c>
      <c r="J4681" s="43">
        <f>IF(D4681="",0,IF(K4681=LIST!$A$75,0,IF(K4681=LIST!$A$76,0,IF(K4681=LIST!$A$77,0,IF(K4681=LIST!$A$78,0,(MIN(D4681,8)-K4681))))))</f>
        <v>0</v>
      </c>
      <c r="K4681" s="185" t="str">
        <f>IF(D4681="","",IF('CLAIM FORM'!$M$7="",0,IF(L4681=LIST!$A$78,0,IF('CLAIM FORM'!$M$7="R&amp;D",0,IF(E4681="",LIST!$A$75,IF(F4681=LIST!$F$30,0,IFERROR(((VLOOKUP(E4681,'TRAINING CODE'!B:D,3,FALSE)*MIN(D4681,8))),LIST!$A$76)))))))</f>
        <v/>
      </c>
      <c r="L4681" s="183" t="str">
        <f>IF(B4681="","",IF('CLAIM FORM'!$M$7="",LIST!$A$77,IFERROR(VLOOKUP(B4681,'PHR (Project Hourly Rate)'!B:G,6,FALSE),LIST!$A$78)))</f>
        <v/>
      </c>
    </row>
    <row r="4682" spans="1:12" ht="36" customHeight="1">
      <c r="A4682" s="184">
        <v>4680</v>
      </c>
      <c r="B4682" s="46"/>
      <c r="C4682" s="47"/>
      <c r="D4682" s="48"/>
      <c r="E4682" s="49"/>
      <c r="F4682" s="49"/>
      <c r="G4682" s="41" t="str">
        <f>IF(C4682="","",VLOOKUP(WEEKDAY(C4682),LIST!$A$15:$B$21,2,FALSE))</f>
        <v/>
      </c>
      <c r="H4682" s="42" t="str">
        <f>IF(B4682="","",IF(L4682=LIST!$A$80,LIST!$A$78,IF(L4682=LIST!$A$81,LIST!$A$78,IF(L4682=LIST!$A$82,LIST!$A$78,IF(IFERROR(VLOOKUP(B4682,'PHR (Project Hourly Rate)'!B:G,6,FALSE),LIST!$A$78)=0,LIST!$A$79,L4682)))))</f>
        <v/>
      </c>
      <c r="I4682" s="42" t="str">
        <f>IF(B4682="","",IF(L4682=LIST!$A$75,"",IF(K4682=LIST!$A$76,LIST!$A$76,IF(L4682=LIST!$A$77,"",IF(L4682=LIST!$A$78,"",IF(L4682=LIST!$A$80,"",IF(L4682=LIST!$A$72,"",IF(L4682=LIST!$A$73,"",IF(L4682=LIST!$A$81,"",IF(L4682=LIST!$A$82,"",IF(L4682=LIST!$A$79,"",IF(K4682=LIST!$A$75,LIST!$A$75,ROUND(J4682*L4682,2)))))))))))))</f>
        <v/>
      </c>
      <c r="J4682" s="43">
        <f>IF(D4682="",0,IF(K4682=LIST!$A$75,0,IF(K4682=LIST!$A$76,0,IF(K4682=LIST!$A$77,0,IF(K4682=LIST!$A$78,0,(MIN(D4682,8)-K4682))))))</f>
        <v>0</v>
      </c>
      <c r="K4682" s="185" t="str">
        <f>IF(D4682="","",IF('CLAIM FORM'!$M$7="",0,IF(L4682=LIST!$A$78,0,IF('CLAIM FORM'!$M$7="R&amp;D",0,IF(E4682="",LIST!$A$75,IF(F4682=LIST!$F$30,0,IFERROR(((VLOOKUP(E4682,'TRAINING CODE'!B:D,3,FALSE)*MIN(D4682,8))),LIST!$A$76)))))))</f>
        <v/>
      </c>
      <c r="L4682" s="183" t="str">
        <f>IF(B4682="","",IF('CLAIM FORM'!$M$7="",LIST!$A$77,IFERROR(VLOOKUP(B4682,'PHR (Project Hourly Rate)'!B:G,6,FALSE),LIST!$A$78)))</f>
        <v/>
      </c>
    </row>
    <row r="4683" spans="1:12" ht="36" customHeight="1">
      <c r="A4683" s="184">
        <v>4681</v>
      </c>
      <c r="B4683" s="46"/>
      <c r="C4683" s="47"/>
      <c r="D4683" s="48"/>
      <c r="E4683" s="49"/>
      <c r="F4683" s="49"/>
      <c r="G4683" s="41" t="str">
        <f>IF(C4683="","",VLOOKUP(WEEKDAY(C4683),LIST!$A$15:$B$21,2,FALSE))</f>
        <v/>
      </c>
      <c r="H4683" s="42" t="str">
        <f>IF(B4683="","",IF(L4683=LIST!$A$80,LIST!$A$78,IF(L4683=LIST!$A$81,LIST!$A$78,IF(L4683=LIST!$A$82,LIST!$A$78,IF(IFERROR(VLOOKUP(B4683,'PHR (Project Hourly Rate)'!B:G,6,FALSE),LIST!$A$78)=0,LIST!$A$79,L4683)))))</f>
        <v/>
      </c>
      <c r="I4683" s="42" t="str">
        <f>IF(B4683="","",IF(L4683=LIST!$A$75,"",IF(K4683=LIST!$A$76,LIST!$A$76,IF(L4683=LIST!$A$77,"",IF(L4683=LIST!$A$78,"",IF(L4683=LIST!$A$80,"",IF(L4683=LIST!$A$72,"",IF(L4683=LIST!$A$73,"",IF(L4683=LIST!$A$81,"",IF(L4683=LIST!$A$82,"",IF(L4683=LIST!$A$79,"",IF(K4683=LIST!$A$75,LIST!$A$75,ROUND(J4683*L4683,2)))))))))))))</f>
        <v/>
      </c>
      <c r="J4683" s="43">
        <f>IF(D4683="",0,IF(K4683=LIST!$A$75,0,IF(K4683=LIST!$A$76,0,IF(K4683=LIST!$A$77,0,IF(K4683=LIST!$A$78,0,(MIN(D4683,8)-K4683))))))</f>
        <v>0</v>
      </c>
      <c r="K4683" s="185" t="str">
        <f>IF(D4683="","",IF('CLAIM FORM'!$M$7="",0,IF(L4683=LIST!$A$78,0,IF('CLAIM FORM'!$M$7="R&amp;D",0,IF(E4683="",LIST!$A$75,IF(F4683=LIST!$F$30,0,IFERROR(((VLOOKUP(E4683,'TRAINING CODE'!B:D,3,FALSE)*MIN(D4683,8))),LIST!$A$76)))))))</f>
        <v/>
      </c>
      <c r="L4683" s="183" t="str">
        <f>IF(B4683="","",IF('CLAIM FORM'!$M$7="",LIST!$A$77,IFERROR(VLOOKUP(B4683,'PHR (Project Hourly Rate)'!B:G,6,FALSE),LIST!$A$78)))</f>
        <v/>
      </c>
    </row>
    <row r="4684" spans="1:12" ht="36" customHeight="1">
      <c r="A4684" s="184">
        <v>4682</v>
      </c>
      <c r="B4684" s="46"/>
      <c r="C4684" s="47"/>
      <c r="D4684" s="48"/>
      <c r="E4684" s="49"/>
      <c r="F4684" s="49"/>
      <c r="G4684" s="41" t="str">
        <f>IF(C4684="","",VLOOKUP(WEEKDAY(C4684),LIST!$A$15:$B$21,2,FALSE))</f>
        <v/>
      </c>
      <c r="H4684" s="42" t="str">
        <f>IF(B4684="","",IF(L4684=LIST!$A$80,LIST!$A$78,IF(L4684=LIST!$A$81,LIST!$A$78,IF(L4684=LIST!$A$82,LIST!$A$78,IF(IFERROR(VLOOKUP(B4684,'PHR (Project Hourly Rate)'!B:G,6,FALSE),LIST!$A$78)=0,LIST!$A$79,L4684)))))</f>
        <v/>
      </c>
      <c r="I4684" s="42" t="str">
        <f>IF(B4684="","",IF(L4684=LIST!$A$75,"",IF(K4684=LIST!$A$76,LIST!$A$76,IF(L4684=LIST!$A$77,"",IF(L4684=LIST!$A$78,"",IF(L4684=LIST!$A$80,"",IF(L4684=LIST!$A$72,"",IF(L4684=LIST!$A$73,"",IF(L4684=LIST!$A$81,"",IF(L4684=LIST!$A$82,"",IF(L4684=LIST!$A$79,"",IF(K4684=LIST!$A$75,LIST!$A$75,ROUND(J4684*L4684,2)))))))))))))</f>
        <v/>
      </c>
      <c r="J4684" s="43">
        <f>IF(D4684="",0,IF(K4684=LIST!$A$75,0,IF(K4684=LIST!$A$76,0,IF(K4684=LIST!$A$77,0,IF(K4684=LIST!$A$78,0,(MIN(D4684,8)-K4684))))))</f>
        <v>0</v>
      </c>
      <c r="K4684" s="185" t="str">
        <f>IF(D4684="","",IF('CLAIM FORM'!$M$7="",0,IF(L4684=LIST!$A$78,0,IF('CLAIM FORM'!$M$7="R&amp;D",0,IF(E4684="",LIST!$A$75,IF(F4684=LIST!$F$30,0,IFERROR(((VLOOKUP(E4684,'TRAINING CODE'!B:D,3,FALSE)*MIN(D4684,8))),LIST!$A$76)))))))</f>
        <v/>
      </c>
      <c r="L4684" s="183" t="str">
        <f>IF(B4684="","",IF('CLAIM FORM'!$M$7="",LIST!$A$77,IFERROR(VLOOKUP(B4684,'PHR (Project Hourly Rate)'!B:G,6,FALSE),LIST!$A$78)))</f>
        <v/>
      </c>
    </row>
    <row r="4685" spans="1:12" ht="36" customHeight="1">
      <c r="A4685" s="184">
        <v>4683</v>
      </c>
      <c r="B4685" s="46"/>
      <c r="C4685" s="47"/>
      <c r="D4685" s="48"/>
      <c r="E4685" s="49"/>
      <c r="F4685" s="49"/>
      <c r="G4685" s="41" t="str">
        <f>IF(C4685="","",VLOOKUP(WEEKDAY(C4685),LIST!$A$15:$B$21,2,FALSE))</f>
        <v/>
      </c>
      <c r="H4685" s="42" t="str">
        <f>IF(B4685="","",IF(L4685=LIST!$A$80,LIST!$A$78,IF(L4685=LIST!$A$81,LIST!$A$78,IF(L4685=LIST!$A$82,LIST!$A$78,IF(IFERROR(VLOOKUP(B4685,'PHR (Project Hourly Rate)'!B:G,6,FALSE),LIST!$A$78)=0,LIST!$A$79,L4685)))))</f>
        <v/>
      </c>
      <c r="I4685" s="42" t="str">
        <f>IF(B4685="","",IF(L4685=LIST!$A$75,"",IF(K4685=LIST!$A$76,LIST!$A$76,IF(L4685=LIST!$A$77,"",IF(L4685=LIST!$A$78,"",IF(L4685=LIST!$A$80,"",IF(L4685=LIST!$A$72,"",IF(L4685=LIST!$A$73,"",IF(L4685=LIST!$A$81,"",IF(L4685=LIST!$A$82,"",IF(L4685=LIST!$A$79,"",IF(K4685=LIST!$A$75,LIST!$A$75,ROUND(J4685*L4685,2)))))))))))))</f>
        <v/>
      </c>
      <c r="J4685" s="43">
        <f>IF(D4685="",0,IF(K4685=LIST!$A$75,0,IF(K4685=LIST!$A$76,0,IF(K4685=LIST!$A$77,0,IF(K4685=LIST!$A$78,0,(MIN(D4685,8)-K4685))))))</f>
        <v>0</v>
      </c>
      <c r="K4685" s="185" t="str">
        <f>IF(D4685="","",IF('CLAIM FORM'!$M$7="",0,IF(L4685=LIST!$A$78,0,IF('CLAIM FORM'!$M$7="R&amp;D",0,IF(E4685="",LIST!$A$75,IF(F4685=LIST!$F$30,0,IFERROR(((VLOOKUP(E4685,'TRAINING CODE'!B:D,3,FALSE)*MIN(D4685,8))),LIST!$A$76)))))))</f>
        <v/>
      </c>
      <c r="L4685" s="183" t="str">
        <f>IF(B4685="","",IF('CLAIM FORM'!$M$7="",LIST!$A$77,IFERROR(VLOOKUP(B4685,'PHR (Project Hourly Rate)'!B:G,6,FALSE),LIST!$A$78)))</f>
        <v/>
      </c>
    </row>
    <row r="4686" spans="1:12" ht="36" customHeight="1">
      <c r="A4686" s="184">
        <v>4684</v>
      </c>
      <c r="B4686" s="46"/>
      <c r="C4686" s="47"/>
      <c r="D4686" s="48"/>
      <c r="E4686" s="49"/>
      <c r="F4686" s="49"/>
      <c r="G4686" s="41" t="str">
        <f>IF(C4686="","",VLOOKUP(WEEKDAY(C4686),LIST!$A$15:$B$21,2,FALSE))</f>
        <v/>
      </c>
      <c r="H4686" s="42" t="str">
        <f>IF(B4686="","",IF(L4686=LIST!$A$80,LIST!$A$78,IF(L4686=LIST!$A$81,LIST!$A$78,IF(L4686=LIST!$A$82,LIST!$A$78,IF(IFERROR(VLOOKUP(B4686,'PHR (Project Hourly Rate)'!B:G,6,FALSE),LIST!$A$78)=0,LIST!$A$79,L4686)))))</f>
        <v/>
      </c>
      <c r="I4686" s="42" t="str">
        <f>IF(B4686="","",IF(L4686=LIST!$A$75,"",IF(K4686=LIST!$A$76,LIST!$A$76,IF(L4686=LIST!$A$77,"",IF(L4686=LIST!$A$78,"",IF(L4686=LIST!$A$80,"",IF(L4686=LIST!$A$72,"",IF(L4686=LIST!$A$73,"",IF(L4686=LIST!$A$81,"",IF(L4686=LIST!$A$82,"",IF(L4686=LIST!$A$79,"",IF(K4686=LIST!$A$75,LIST!$A$75,ROUND(J4686*L4686,2)))))))))))))</f>
        <v/>
      </c>
      <c r="J4686" s="43">
        <f>IF(D4686="",0,IF(K4686=LIST!$A$75,0,IF(K4686=LIST!$A$76,0,IF(K4686=LIST!$A$77,0,IF(K4686=LIST!$A$78,0,(MIN(D4686,8)-K4686))))))</f>
        <v>0</v>
      </c>
      <c r="K4686" s="185" t="str">
        <f>IF(D4686="","",IF('CLAIM FORM'!$M$7="",0,IF(L4686=LIST!$A$78,0,IF('CLAIM FORM'!$M$7="R&amp;D",0,IF(E4686="",LIST!$A$75,IF(F4686=LIST!$F$30,0,IFERROR(((VLOOKUP(E4686,'TRAINING CODE'!B:D,3,FALSE)*MIN(D4686,8))),LIST!$A$76)))))))</f>
        <v/>
      </c>
      <c r="L4686" s="183" t="str">
        <f>IF(B4686="","",IF('CLAIM FORM'!$M$7="",LIST!$A$77,IFERROR(VLOOKUP(B4686,'PHR (Project Hourly Rate)'!B:G,6,FALSE),LIST!$A$78)))</f>
        <v/>
      </c>
    </row>
    <row r="4687" spans="1:12" ht="36" customHeight="1">
      <c r="A4687" s="184">
        <v>4685</v>
      </c>
      <c r="B4687" s="46"/>
      <c r="C4687" s="47"/>
      <c r="D4687" s="48"/>
      <c r="E4687" s="49"/>
      <c r="F4687" s="49"/>
      <c r="G4687" s="41" t="str">
        <f>IF(C4687="","",VLOOKUP(WEEKDAY(C4687),LIST!$A$15:$B$21,2,FALSE))</f>
        <v/>
      </c>
      <c r="H4687" s="42" t="str">
        <f>IF(B4687="","",IF(L4687=LIST!$A$80,LIST!$A$78,IF(L4687=LIST!$A$81,LIST!$A$78,IF(L4687=LIST!$A$82,LIST!$A$78,IF(IFERROR(VLOOKUP(B4687,'PHR (Project Hourly Rate)'!B:G,6,FALSE),LIST!$A$78)=0,LIST!$A$79,L4687)))))</f>
        <v/>
      </c>
      <c r="I4687" s="42" t="str">
        <f>IF(B4687="","",IF(L4687=LIST!$A$75,"",IF(K4687=LIST!$A$76,LIST!$A$76,IF(L4687=LIST!$A$77,"",IF(L4687=LIST!$A$78,"",IF(L4687=LIST!$A$80,"",IF(L4687=LIST!$A$72,"",IF(L4687=LIST!$A$73,"",IF(L4687=LIST!$A$81,"",IF(L4687=LIST!$A$82,"",IF(L4687=LIST!$A$79,"",IF(K4687=LIST!$A$75,LIST!$A$75,ROUND(J4687*L4687,2)))))))))))))</f>
        <v/>
      </c>
      <c r="J4687" s="43">
        <f>IF(D4687="",0,IF(K4687=LIST!$A$75,0,IF(K4687=LIST!$A$76,0,IF(K4687=LIST!$A$77,0,IF(K4687=LIST!$A$78,0,(MIN(D4687,8)-K4687))))))</f>
        <v>0</v>
      </c>
      <c r="K4687" s="185" t="str">
        <f>IF(D4687="","",IF('CLAIM FORM'!$M$7="",0,IF(L4687=LIST!$A$78,0,IF('CLAIM FORM'!$M$7="R&amp;D",0,IF(E4687="",LIST!$A$75,IF(F4687=LIST!$F$30,0,IFERROR(((VLOOKUP(E4687,'TRAINING CODE'!B:D,3,FALSE)*MIN(D4687,8))),LIST!$A$76)))))))</f>
        <v/>
      </c>
      <c r="L4687" s="183" t="str">
        <f>IF(B4687="","",IF('CLAIM FORM'!$M$7="",LIST!$A$77,IFERROR(VLOOKUP(B4687,'PHR (Project Hourly Rate)'!B:G,6,FALSE),LIST!$A$78)))</f>
        <v/>
      </c>
    </row>
    <row r="4688" spans="1:12" ht="36" customHeight="1">
      <c r="A4688" s="184">
        <v>4686</v>
      </c>
      <c r="B4688" s="46"/>
      <c r="C4688" s="47"/>
      <c r="D4688" s="48"/>
      <c r="E4688" s="49"/>
      <c r="F4688" s="49"/>
      <c r="G4688" s="41" t="str">
        <f>IF(C4688="","",VLOOKUP(WEEKDAY(C4688),LIST!$A$15:$B$21,2,FALSE))</f>
        <v/>
      </c>
      <c r="H4688" s="42" t="str">
        <f>IF(B4688="","",IF(L4688=LIST!$A$80,LIST!$A$78,IF(L4688=LIST!$A$81,LIST!$A$78,IF(L4688=LIST!$A$82,LIST!$A$78,IF(IFERROR(VLOOKUP(B4688,'PHR (Project Hourly Rate)'!B:G,6,FALSE),LIST!$A$78)=0,LIST!$A$79,L4688)))))</f>
        <v/>
      </c>
      <c r="I4688" s="42" t="str">
        <f>IF(B4688="","",IF(L4688=LIST!$A$75,"",IF(K4688=LIST!$A$76,LIST!$A$76,IF(L4688=LIST!$A$77,"",IF(L4688=LIST!$A$78,"",IF(L4688=LIST!$A$80,"",IF(L4688=LIST!$A$72,"",IF(L4688=LIST!$A$73,"",IF(L4688=LIST!$A$81,"",IF(L4688=LIST!$A$82,"",IF(L4688=LIST!$A$79,"",IF(K4688=LIST!$A$75,LIST!$A$75,ROUND(J4688*L4688,2)))))))))))))</f>
        <v/>
      </c>
      <c r="J4688" s="43">
        <f>IF(D4688="",0,IF(K4688=LIST!$A$75,0,IF(K4688=LIST!$A$76,0,IF(K4688=LIST!$A$77,0,IF(K4688=LIST!$A$78,0,(MIN(D4688,8)-K4688))))))</f>
        <v>0</v>
      </c>
      <c r="K4688" s="185" t="str">
        <f>IF(D4688="","",IF('CLAIM FORM'!$M$7="",0,IF(L4688=LIST!$A$78,0,IF('CLAIM FORM'!$M$7="R&amp;D",0,IF(E4688="",LIST!$A$75,IF(F4688=LIST!$F$30,0,IFERROR(((VLOOKUP(E4688,'TRAINING CODE'!B:D,3,FALSE)*MIN(D4688,8))),LIST!$A$76)))))))</f>
        <v/>
      </c>
      <c r="L4688" s="183" t="str">
        <f>IF(B4688="","",IF('CLAIM FORM'!$M$7="",LIST!$A$77,IFERROR(VLOOKUP(B4688,'PHR (Project Hourly Rate)'!B:G,6,FALSE),LIST!$A$78)))</f>
        <v/>
      </c>
    </row>
    <row r="4689" spans="1:12" ht="36" customHeight="1">
      <c r="A4689" s="184">
        <v>4687</v>
      </c>
      <c r="B4689" s="46"/>
      <c r="C4689" s="47"/>
      <c r="D4689" s="48"/>
      <c r="E4689" s="49"/>
      <c r="F4689" s="49"/>
      <c r="G4689" s="41" t="str">
        <f>IF(C4689="","",VLOOKUP(WEEKDAY(C4689),LIST!$A$15:$B$21,2,FALSE))</f>
        <v/>
      </c>
      <c r="H4689" s="42" t="str">
        <f>IF(B4689="","",IF(L4689=LIST!$A$80,LIST!$A$78,IF(L4689=LIST!$A$81,LIST!$A$78,IF(L4689=LIST!$A$82,LIST!$A$78,IF(IFERROR(VLOOKUP(B4689,'PHR (Project Hourly Rate)'!B:G,6,FALSE),LIST!$A$78)=0,LIST!$A$79,L4689)))))</f>
        <v/>
      </c>
      <c r="I4689" s="42" t="str">
        <f>IF(B4689="","",IF(L4689=LIST!$A$75,"",IF(K4689=LIST!$A$76,LIST!$A$76,IF(L4689=LIST!$A$77,"",IF(L4689=LIST!$A$78,"",IF(L4689=LIST!$A$80,"",IF(L4689=LIST!$A$72,"",IF(L4689=LIST!$A$73,"",IF(L4689=LIST!$A$81,"",IF(L4689=LIST!$A$82,"",IF(L4689=LIST!$A$79,"",IF(K4689=LIST!$A$75,LIST!$A$75,ROUND(J4689*L4689,2)))))))))))))</f>
        <v/>
      </c>
      <c r="J4689" s="43">
        <f>IF(D4689="",0,IF(K4689=LIST!$A$75,0,IF(K4689=LIST!$A$76,0,IF(K4689=LIST!$A$77,0,IF(K4689=LIST!$A$78,0,(MIN(D4689,8)-K4689))))))</f>
        <v>0</v>
      </c>
      <c r="K4689" s="185" t="str">
        <f>IF(D4689="","",IF('CLAIM FORM'!$M$7="",0,IF(L4689=LIST!$A$78,0,IF('CLAIM FORM'!$M$7="R&amp;D",0,IF(E4689="",LIST!$A$75,IF(F4689=LIST!$F$30,0,IFERROR(((VLOOKUP(E4689,'TRAINING CODE'!B:D,3,FALSE)*MIN(D4689,8))),LIST!$A$76)))))))</f>
        <v/>
      </c>
      <c r="L4689" s="183" t="str">
        <f>IF(B4689="","",IF('CLAIM FORM'!$M$7="",LIST!$A$77,IFERROR(VLOOKUP(B4689,'PHR (Project Hourly Rate)'!B:G,6,FALSE),LIST!$A$78)))</f>
        <v/>
      </c>
    </row>
    <row r="4690" spans="1:12" ht="36" customHeight="1">
      <c r="A4690" s="184">
        <v>4688</v>
      </c>
      <c r="B4690" s="46"/>
      <c r="C4690" s="47"/>
      <c r="D4690" s="48"/>
      <c r="E4690" s="49"/>
      <c r="F4690" s="49"/>
      <c r="G4690" s="41" t="str">
        <f>IF(C4690="","",VLOOKUP(WEEKDAY(C4690),LIST!$A$15:$B$21,2,FALSE))</f>
        <v/>
      </c>
      <c r="H4690" s="42" t="str">
        <f>IF(B4690="","",IF(L4690=LIST!$A$80,LIST!$A$78,IF(L4690=LIST!$A$81,LIST!$A$78,IF(L4690=LIST!$A$82,LIST!$A$78,IF(IFERROR(VLOOKUP(B4690,'PHR (Project Hourly Rate)'!B:G,6,FALSE),LIST!$A$78)=0,LIST!$A$79,L4690)))))</f>
        <v/>
      </c>
      <c r="I4690" s="42" t="str">
        <f>IF(B4690="","",IF(L4690=LIST!$A$75,"",IF(K4690=LIST!$A$76,LIST!$A$76,IF(L4690=LIST!$A$77,"",IF(L4690=LIST!$A$78,"",IF(L4690=LIST!$A$80,"",IF(L4690=LIST!$A$72,"",IF(L4690=LIST!$A$73,"",IF(L4690=LIST!$A$81,"",IF(L4690=LIST!$A$82,"",IF(L4690=LIST!$A$79,"",IF(K4690=LIST!$A$75,LIST!$A$75,ROUND(J4690*L4690,2)))))))))))))</f>
        <v/>
      </c>
      <c r="J4690" s="43">
        <f>IF(D4690="",0,IF(K4690=LIST!$A$75,0,IF(K4690=LIST!$A$76,0,IF(K4690=LIST!$A$77,0,IF(K4690=LIST!$A$78,0,(MIN(D4690,8)-K4690))))))</f>
        <v>0</v>
      </c>
      <c r="K4690" s="185" t="str">
        <f>IF(D4690="","",IF('CLAIM FORM'!$M$7="",0,IF(L4690=LIST!$A$78,0,IF('CLAIM FORM'!$M$7="R&amp;D",0,IF(E4690="",LIST!$A$75,IF(F4690=LIST!$F$30,0,IFERROR(((VLOOKUP(E4690,'TRAINING CODE'!B:D,3,FALSE)*MIN(D4690,8))),LIST!$A$76)))))))</f>
        <v/>
      </c>
      <c r="L4690" s="183" t="str">
        <f>IF(B4690="","",IF('CLAIM FORM'!$M$7="",LIST!$A$77,IFERROR(VLOOKUP(B4690,'PHR (Project Hourly Rate)'!B:G,6,FALSE),LIST!$A$78)))</f>
        <v/>
      </c>
    </row>
    <row r="4691" spans="1:12" ht="36" customHeight="1">
      <c r="A4691" s="184">
        <v>4689</v>
      </c>
      <c r="B4691" s="46"/>
      <c r="C4691" s="47"/>
      <c r="D4691" s="48"/>
      <c r="E4691" s="49"/>
      <c r="F4691" s="49"/>
      <c r="G4691" s="41" t="str">
        <f>IF(C4691="","",VLOOKUP(WEEKDAY(C4691),LIST!$A$15:$B$21,2,FALSE))</f>
        <v/>
      </c>
      <c r="H4691" s="42" t="str">
        <f>IF(B4691="","",IF(L4691=LIST!$A$80,LIST!$A$78,IF(L4691=LIST!$A$81,LIST!$A$78,IF(L4691=LIST!$A$82,LIST!$A$78,IF(IFERROR(VLOOKUP(B4691,'PHR (Project Hourly Rate)'!B:G,6,FALSE),LIST!$A$78)=0,LIST!$A$79,L4691)))))</f>
        <v/>
      </c>
      <c r="I4691" s="42" t="str">
        <f>IF(B4691="","",IF(L4691=LIST!$A$75,"",IF(K4691=LIST!$A$76,LIST!$A$76,IF(L4691=LIST!$A$77,"",IF(L4691=LIST!$A$78,"",IF(L4691=LIST!$A$80,"",IF(L4691=LIST!$A$72,"",IF(L4691=LIST!$A$73,"",IF(L4691=LIST!$A$81,"",IF(L4691=LIST!$A$82,"",IF(L4691=LIST!$A$79,"",IF(K4691=LIST!$A$75,LIST!$A$75,ROUND(J4691*L4691,2)))))))))))))</f>
        <v/>
      </c>
      <c r="J4691" s="43">
        <f>IF(D4691="",0,IF(K4691=LIST!$A$75,0,IF(K4691=LIST!$A$76,0,IF(K4691=LIST!$A$77,0,IF(K4691=LIST!$A$78,0,(MIN(D4691,8)-K4691))))))</f>
        <v>0</v>
      </c>
      <c r="K4691" s="185" t="str">
        <f>IF(D4691="","",IF('CLAIM FORM'!$M$7="",0,IF(L4691=LIST!$A$78,0,IF('CLAIM FORM'!$M$7="R&amp;D",0,IF(E4691="",LIST!$A$75,IF(F4691=LIST!$F$30,0,IFERROR(((VLOOKUP(E4691,'TRAINING CODE'!B:D,3,FALSE)*MIN(D4691,8))),LIST!$A$76)))))))</f>
        <v/>
      </c>
      <c r="L4691" s="183" t="str">
        <f>IF(B4691="","",IF('CLAIM FORM'!$M$7="",LIST!$A$77,IFERROR(VLOOKUP(B4691,'PHR (Project Hourly Rate)'!B:G,6,FALSE),LIST!$A$78)))</f>
        <v/>
      </c>
    </row>
    <row r="4692" spans="1:12" ht="36" customHeight="1">
      <c r="A4692" s="184">
        <v>4690</v>
      </c>
      <c r="B4692" s="46"/>
      <c r="C4692" s="47"/>
      <c r="D4692" s="48"/>
      <c r="E4692" s="49"/>
      <c r="F4692" s="49"/>
      <c r="G4692" s="41" t="str">
        <f>IF(C4692="","",VLOOKUP(WEEKDAY(C4692),LIST!$A$15:$B$21,2,FALSE))</f>
        <v/>
      </c>
      <c r="H4692" s="42" t="str">
        <f>IF(B4692="","",IF(L4692=LIST!$A$80,LIST!$A$78,IF(L4692=LIST!$A$81,LIST!$A$78,IF(L4692=LIST!$A$82,LIST!$A$78,IF(IFERROR(VLOOKUP(B4692,'PHR (Project Hourly Rate)'!B:G,6,FALSE),LIST!$A$78)=0,LIST!$A$79,L4692)))))</f>
        <v/>
      </c>
      <c r="I4692" s="42" t="str">
        <f>IF(B4692="","",IF(L4692=LIST!$A$75,"",IF(K4692=LIST!$A$76,LIST!$A$76,IF(L4692=LIST!$A$77,"",IF(L4692=LIST!$A$78,"",IF(L4692=LIST!$A$80,"",IF(L4692=LIST!$A$72,"",IF(L4692=LIST!$A$73,"",IF(L4692=LIST!$A$81,"",IF(L4692=LIST!$A$82,"",IF(L4692=LIST!$A$79,"",IF(K4692=LIST!$A$75,LIST!$A$75,ROUND(J4692*L4692,2)))))))))))))</f>
        <v/>
      </c>
      <c r="J4692" s="43">
        <f>IF(D4692="",0,IF(K4692=LIST!$A$75,0,IF(K4692=LIST!$A$76,0,IF(K4692=LIST!$A$77,0,IF(K4692=LIST!$A$78,0,(MIN(D4692,8)-K4692))))))</f>
        <v>0</v>
      </c>
      <c r="K4692" s="185" t="str">
        <f>IF(D4692="","",IF('CLAIM FORM'!$M$7="",0,IF(L4692=LIST!$A$78,0,IF('CLAIM FORM'!$M$7="R&amp;D",0,IF(E4692="",LIST!$A$75,IF(F4692=LIST!$F$30,0,IFERROR(((VLOOKUP(E4692,'TRAINING CODE'!B:D,3,FALSE)*MIN(D4692,8))),LIST!$A$76)))))))</f>
        <v/>
      </c>
      <c r="L4692" s="183" t="str">
        <f>IF(B4692="","",IF('CLAIM FORM'!$M$7="",LIST!$A$77,IFERROR(VLOOKUP(B4692,'PHR (Project Hourly Rate)'!B:G,6,FALSE),LIST!$A$78)))</f>
        <v/>
      </c>
    </row>
    <row r="4693" spans="1:12" ht="36" customHeight="1">
      <c r="A4693" s="184">
        <v>4691</v>
      </c>
      <c r="B4693" s="46"/>
      <c r="C4693" s="47"/>
      <c r="D4693" s="48"/>
      <c r="E4693" s="49"/>
      <c r="F4693" s="49"/>
      <c r="G4693" s="41" t="str">
        <f>IF(C4693="","",VLOOKUP(WEEKDAY(C4693),LIST!$A$15:$B$21,2,FALSE))</f>
        <v/>
      </c>
      <c r="H4693" s="42" t="str">
        <f>IF(B4693="","",IF(L4693=LIST!$A$80,LIST!$A$78,IF(L4693=LIST!$A$81,LIST!$A$78,IF(L4693=LIST!$A$82,LIST!$A$78,IF(IFERROR(VLOOKUP(B4693,'PHR (Project Hourly Rate)'!B:G,6,FALSE),LIST!$A$78)=0,LIST!$A$79,L4693)))))</f>
        <v/>
      </c>
      <c r="I4693" s="42" t="str">
        <f>IF(B4693="","",IF(L4693=LIST!$A$75,"",IF(K4693=LIST!$A$76,LIST!$A$76,IF(L4693=LIST!$A$77,"",IF(L4693=LIST!$A$78,"",IF(L4693=LIST!$A$80,"",IF(L4693=LIST!$A$72,"",IF(L4693=LIST!$A$73,"",IF(L4693=LIST!$A$81,"",IF(L4693=LIST!$A$82,"",IF(L4693=LIST!$A$79,"",IF(K4693=LIST!$A$75,LIST!$A$75,ROUND(J4693*L4693,2)))))))))))))</f>
        <v/>
      </c>
      <c r="J4693" s="43">
        <f>IF(D4693="",0,IF(K4693=LIST!$A$75,0,IF(K4693=LIST!$A$76,0,IF(K4693=LIST!$A$77,0,IF(K4693=LIST!$A$78,0,(MIN(D4693,8)-K4693))))))</f>
        <v>0</v>
      </c>
      <c r="K4693" s="185" t="str">
        <f>IF(D4693="","",IF('CLAIM FORM'!$M$7="",0,IF(L4693=LIST!$A$78,0,IF('CLAIM FORM'!$M$7="R&amp;D",0,IF(E4693="",LIST!$A$75,IF(F4693=LIST!$F$30,0,IFERROR(((VLOOKUP(E4693,'TRAINING CODE'!B:D,3,FALSE)*MIN(D4693,8))),LIST!$A$76)))))))</f>
        <v/>
      </c>
      <c r="L4693" s="183" t="str">
        <f>IF(B4693="","",IF('CLAIM FORM'!$M$7="",LIST!$A$77,IFERROR(VLOOKUP(B4693,'PHR (Project Hourly Rate)'!B:G,6,FALSE),LIST!$A$78)))</f>
        <v/>
      </c>
    </row>
    <row r="4694" spans="1:12" ht="36" customHeight="1">
      <c r="A4694" s="184">
        <v>4692</v>
      </c>
      <c r="B4694" s="46"/>
      <c r="C4694" s="47"/>
      <c r="D4694" s="48"/>
      <c r="E4694" s="49"/>
      <c r="F4694" s="49"/>
      <c r="G4694" s="41" t="str">
        <f>IF(C4694="","",VLOOKUP(WEEKDAY(C4694),LIST!$A$15:$B$21,2,FALSE))</f>
        <v/>
      </c>
      <c r="H4694" s="42" t="str">
        <f>IF(B4694="","",IF(L4694=LIST!$A$80,LIST!$A$78,IF(L4694=LIST!$A$81,LIST!$A$78,IF(L4694=LIST!$A$82,LIST!$A$78,IF(IFERROR(VLOOKUP(B4694,'PHR (Project Hourly Rate)'!B:G,6,FALSE),LIST!$A$78)=0,LIST!$A$79,L4694)))))</f>
        <v/>
      </c>
      <c r="I4694" s="42" t="str">
        <f>IF(B4694="","",IF(L4694=LIST!$A$75,"",IF(K4694=LIST!$A$76,LIST!$A$76,IF(L4694=LIST!$A$77,"",IF(L4694=LIST!$A$78,"",IF(L4694=LIST!$A$80,"",IF(L4694=LIST!$A$72,"",IF(L4694=LIST!$A$73,"",IF(L4694=LIST!$A$81,"",IF(L4694=LIST!$A$82,"",IF(L4694=LIST!$A$79,"",IF(K4694=LIST!$A$75,LIST!$A$75,ROUND(J4694*L4694,2)))))))))))))</f>
        <v/>
      </c>
      <c r="J4694" s="43">
        <f>IF(D4694="",0,IF(K4694=LIST!$A$75,0,IF(K4694=LIST!$A$76,0,IF(K4694=LIST!$A$77,0,IF(K4694=LIST!$A$78,0,(MIN(D4694,8)-K4694))))))</f>
        <v>0</v>
      </c>
      <c r="K4694" s="185" t="str">
        <f>IF(D4694="","",IF('CLAIM FORM'!$M$7="",0,IF(L4694=LIST!$A$78,0,IF('CLAIM FORM'!$M$7="R&amp;D",0,IF(E4694="",LIST!$A$75,IF(F4694=LIST!$F$30,0,IFERROR(((VLOOKUP(E4694,'TRAINING CODE'!B:D,3,FALSE)*MIN(D4694,8))),LIST!$A$76)))))))</f>
        <v/>
      </c>
      <c r="L4694" s="183" t="str">
        <f>IF(B4694="","",IF('CLAIM FORM'!$M$7="",LIST!$A$77,IFERROR(VLOOKUP(B4694,'PHR (Project Hourly Rate)'!B:G,6,FALSE),LIST!$A$78)))</f>
        <v/>
      </c>
    </row>
    <row r="4695" spans="1:12" ht="36" customHeight="1">
      <c r="A4695" s="184">
        <v>4693</v>
      </c>
      <c r="B4695" s="46"/>
      <c r="C4695" s="47"/>
      <c r="D4695" s="48"/>
      <c r="E4695" s="49"/>
      <c r="F4695" s="49"/>
      <c r="G4695" s="41" t="str">
        <f>IF(C4695="","",VLOOKUP(WEEKDAY(C4695),LIST!$A$15:$B$21,2,FALSE))</f>
        <v/>
      </c>
      <c r="H4695" s="42" t="str">
        <f>IF(B4695="","",IF(L4695=LIST!$A$80,LIST!$A$78,IF(L4695=LIST!$A$81,LIST!$A$78,IF(L4695=LIST!$A$82,LIST!$A$78,IF(IFERROR(VLOOKUP(B4695,'PHR (Project Hourly Rate)'!B:G,6,FALSE),LIST!$A$78)=0,LIST!$A$79,L4695)))))</f>
        <v/>
      </c>
      <c r="I4695" s="42" t="str">
        <f>IF(B4695="","",IF(L4695=LIST!$A$75,"",IF(K4695=LIST!$A$76,LIST!$A$76,IF(L4695=LIST!$A$77,"",IF(L4695=LIST!$A$78,"",IF(L4695=LIST!$A$80,"",IF(L4695=LIST!$A$72,"",IF(L4695=LIST!$A$73,"",IF(L4695=LIST!$A$81,"",IF(L4695=LIST!$A$82,"",IF(L4695=LIST!$A$79,"",IF(K4695=LIST!$A$75,LIST!$A$75,ROUND(J4695*L4695,2)))))))))))))</f>
        <v/>
      </c>
      <c r="J4695" s="43">
        <f>IF(D4695="",0,IF(K4695=LIST!$A$75,0,IF(K4695=LIST!$A$76,0,IF(K4695=LIST!$A$77,0,IF(K4695=LIST!$A$78,0,(MIN(D4695,8)-K4695))))))</f>
        <v>0</v>
      </c>
      <c r="K4695" s="185" t="str">
        <f>IF(D4695="","",IF('CLAIM FORM'!$M$7="",0,IF(L4695=LIST!$A$78,0,IF('CLAIM FORM'!$M$7="R&amp;D",0,IF(E4695="",LIST!$A$75,IF(F4695=LIST!$F$30,0,IFERROR(((VLOOKUP(E4695,'TRAINING CODE'!B:D,3,FALSE)*MIN(D4695,8))),LIST!$A$76)))))))</f>
        <v/>
      </c>
      <c r="L4695" s="183" t="str">
        <f>IF(B4695="","",IF('CLAIM FORM'!$M$7="",LIST!$A$77,IFERROR(VLOOKUP(B4695,'PHR (Project Hourly Rate)'!B:G,6,FALSE),LIST!$A$78)))</f>
        <v/>
      </c>
    </row>
    <row r="4696" spans="1:12" ht="36" customHeight="1">
      <c r="A4696" s="184">
        <v>4694</v>
      </c>
      <c r="B4696" s="46"/>
      <c r="C4696" s="47"/>
      <c r="D4696" s="48"/>
      <c r="E4696" s="49"/>
      <c r="F4696" s="49"/>
      <c r="G4696" s="41" t="str">
        <f>IF(C4696="","",VLOOKUP(WEEKDAY(C4696),LIST!$A$15:$B$21,2,FALSE))</f>
        <v/>
      </c>
      <c r="H4696" s="42" t="str">
        <f>IF(B4696="","",IF(L4696=LIST!$A$80,LIST!$A$78,IF(L4696=LIST!$A$81,LIST!$A$78,IF(L4696=LIST!$A$82,LIST!$A$78,IF(IFERROR(VLOOKUP(B4696,'PHR (Project Hourly Rate)'!B:G,6,FALSE),LIST!$A$78)=0,LIST!$A$79,L4696)))))</f>
        <v/>
      </c>
      <c r="I4696" s="42" t="str">
        <f>IF(B4696="","",IF(L4696=LIST!$A$75,"",IF(K4696=LIST!$A$76,LIST!$A$76,IF(L4696=LIST!$A$77,"",IF(L4696=LIST!$A$78,"",IF(L4696=LIST!$A$80,"",IF(L4696=LIST!$A$72,"",IF(L4696=LIST!$A$73,"",IF(L4696=LIST!$A$81,"",IF(L4696=LIST!$A$82,"",IF(L4696=LIST!$A$79,"",IF(K4696=LIST!$A$75,LIST!$A$75,ROUND(J4696*L4696,2)))))))))))))</f>
        <v/>
      </c>
      <c r="J4696" s="43">
        <f>IF(D4696="",0,IF(K4696=LIST!$A$75,0,IF(K4696=LIST!$A$76,0,IF(K4696=LIST!$A$77,0,IF(K4696=LIST!$A$78,0,(MIN(D4696,8)-K4696))))))</f>
        <v>0</v>
      </c>
      <c r="K4696" s="185" t="str">
        <f>IF(D4696="","",IF('CLAIM FORM'!$M$7="",0,IF(L4696=LIST!$A$78,0,IF('CLAIM FORM'!$M$7="R&amp;D",0,IF(E4696="",LIST!$A$75,IF(F4696=LIST!$F$30,0,IFERROR(((VLOOKUP(E4696,'TRAINING CODE'!B:D,3,FALSE)*MIN(D4696,8))),LIST!$A$76)))))))</f>
        <v/>
      </c>
      <c r="L4696" s="183" t="str">
        <f>IF(B4696="","",IF('CLAIM FORM'!$M$7="",LIST!$A$77,IFERROR(VLOOKUP(B4696,'PHR (Project Hourly Rate)'!B:G,6,FALSE),LIST!$A$78)))</f>
        <v/>
      </c>
    </row>
    <row r="4697" spans="1:12" ht="36" customHeight="1">
      <c r="A4697" s="184">
        <v>4695</v>
      </c>
      <c r="B4697" s="46"/>
      <c r="C4697" s="47"/>
      <c r="D4697" s="48"/>
      <c r="E4697" s="49"/>
      <c r="F4697" s="49"/>
      <c r="G4697" s="41" t="str">
        <f>IF(C4697="","",VLOOKUP(WEEKDAY(C4697),LIST!$A$15:$B$21,2,FALSE))</f>
        <v/>
      </c>
      <c r="H4697" s="42" t="str">
        <f>IF(B4697="","",IF(L4697=LIST!$A$80,LIST!$A$78,IF(L4697=LIST!$A$81,LIST!$A$78,IF(L4697=LIST!$A$82,LIST!$A$78,IF(IFERROR(VLOOKUP(B4697,'PHR (Project Hourly Rate)'!B:G,6,FALSE),LIST!$A$78)=0,LIST!$A$79,L4697)))))</f>
        <v/>
      </c>
      <c r="I4697" s="42" t="str">
        <f>IF(B4697="","",IF(L4697=LIST!$A$75,"",IF(K4697=LIST!$A$76,LIST!$A$76,IF(L4697=LIST!$A$77,"",IF(L4697=LIST!$A$78,"",IF(L4697=LIST!$A$80,"",IF(L4697=LIST!$A$72,"",IF(L4697=LIST!$A$73,"",IF(L4697=LIST!$A$81,"",IF(L4697=LIST!$A$82,"",IF(L4697=LIST!$A$79,"",IF(K4697=LIST!$A$75,LIST!$A$75,ROUND(J4697*L4697,2)))))))))))))</f>
        <v/>
      </c>
      <c r="J4697" s="43">
        <f>IF(D4697="",0,IF(K4697=LIST!$A$75,0,IF(K4697=LIST!$A$76,0,IF(K4697=LIST!$A$77,0,IF(K4697=LIST!$A$78,0,(MIN(D4697,8)-K4697))))))</f>
        <v>0</v>
      </c>
      <c r="K4697" s="185" t="str">
        <f>IF(D4697="","",IF('CLAIM FORM'!$M$7="",0,IF(L4697=LIST!$A$78,0,IF('CLAIM FORM'!$M$7="R&amp;D",0,IF(E4697="",LIST!$A$75,IF(F4697=LIST!$F$30,0,IFERROR(((VLOOKUP(E4697,'TRAINING CODE'!B:D,3,FALSE)*MIN(D4697,8))),LIST!$A$76)))))))</f>
        <v/>
      </c>
      <c r="L4697" s="183" t="str">
        <f>IF(B4697="","",IF('CLAIM FORM'!$M$7="",LIST!$A$77,IFERROR(VLOOKUP(B4697,'PHR (Project Hourly Rate)'!B:G,6,FALSE),LIST!$A$78)))</f>
        <v/>
      </c>
    </row>
    <row r="4698" spans="1:12" ht="36" customHeight="1">
      <c r="A4698" s="184">
        <v>4696</v>
      </c>
      <c r="B4698" s="46"/>
      <c r="C4698" s="47"/>
      <c r="D4698" s="48"/>
      <c r="E4698" s="49"/>
      <c r="F4698" s="49"/>
      <c r="G4698" s="41" t="str">
        <f>IF(C4698="","",VLOOKUP(WEEKDAY(C4698),LIST!$A$15:$B$21,2,FALSE))</f>
        <v/>
      </c>
      <c r="H4698" s="42" t="str">
        <f>IF(B4698="","",IF(L4698=LIST!$A$80,LIST!$A$78,IF(L4698=LIST!$A$81,LIST!$A$78,IF(L4698=LIST!$A$82,LIST!$A$78,IF(IFERROR(VLOOKUP(B4698,'PHR (Project Hourly Rate)'!B:G,6,FALSE),LIST!$A$78)=0,LIST!$A$79,L4698)))))</f>
        <v/>
      </c>
      <c r="I4698" s="42" t="str">
        <f>IF(B4698="","",IF(L4698=LIST!$A$75,"",IF(K4698=LIST!$A$76,LIST!$A$76,IF(L4698=LIST!$A$77,"",IF(L4698=LIST!$A$78,"",IF(L4698=LIST!$A$80,"",IF(L4698=LIST!$A$72,"",IF(L4698=LIST!$A$73,"",IF(L4698=LIST!$A$81,"",IF(L4698=LIST!$A$82,"",IF(L4698=LIST!$A$79,"",IF(K4698=LIST!$A$75,LIST!$A$75,ROUND(J4698*L4698,2)))))))))))))</f>
        <v/>
      </c>
      <c r="J4698" s="43">
        <f>IF(D4698="",0,IF(K4698=LIST!$A$75,0,IF(K4698=LIST!$A$76,0,IF(K4698=LIST!$A$77,0,IF(K4698=LIST!$A$78,0,(MIN(D4698,8)-K4698))))))</f>
        <v>0</v>
      </c>
      <c r="K4698" s="185" t="str">
        <f>IF(D4698="","",IF('CLAIM FORM'!$M$7="",0,IF(L4698=LIST!$A$78,0,IF('CLAIM FORM'!$M$7="R&amp;D",0,IF(E4698="",LIST!$A$75,IF(F4698=LIST!$F$30,0,IFERROR(((VLOOKUP(E4698,'TRAINING CODE'!B:D,3,FALSE)*MIN(D4698,8))),LIST!$A$76)))))))</f>
        <v/>
      </c>
      <c r="L4698" s="183" t="str">
        <f>IF(B4698="","",IF('CLAIM FORM'!$M$7="",LIST!$A$77,IFERROR(VLOOKUP(B4698,'PHR (Project Hourly Rate)'!B:G,6,FALSE),LIST!$A$78)))</f>
        <v/>
      </c>
    </row>
    <row r="4699" spans="1:12" ht="36" customHeight="1">
      <c r="A4699" s="184">
        <v>4697</v>
      </c>
      <c r="B4699" s="46"/>
      <c r="C4699" s="47"/>
      <c r="D4699" s="48"/>
      <c r="E4699" s="49"/>
      <c r="F4699" s="49"/>
      <c r="G4699" s="41" t="str">
        <f>IF(C4699="","",VLOOKUP(WEEKDAY(C4699),LIST!$A$15:$B$21,2,FALSE))</f>
        <v/>
      </c>
      <c r="H4699" s="42" t="str">
        <f>IF(B4699="","",IF(L4699=LIST!$A$80,LIST!$A$78,IF(L4699=LIST!$A$81,LIST!$A$78,IF(L4699=LIST!$A$82,LIST!$A$78,IF(IFERROR(VLOOKUP(B4699,'PHR (Project Hourly Rate)'!B:G,6,FALSE),LIST!$A$78)=0,LIST!$A$79,L4699)))))</f>
        <v/>
      </c>
      <c r="I4699" s="42" t="str">
        <f>IF(B4699="","",IF(L4699=LIST!$A$75,"",IF(K4699=LIST!$A$76,LIST!$A$76,IF(L4699=LIST!$A$77,"",IF(L4699=LIST!$A$78,"",IF(L4699=LIST!$A$80,"",IF(L4699=LIST!$A$72,"",IF(L4699=LIST!$A$73,"",IF(L4699=LIST!$A$81,"",IF(L4699=LIST!$A$82,"",IF(L4699=LIST!$A$79,"",IF(K4699=LIST!$A$75,LIST!$A$75,ROUND(J4699*L4699,2)))))))))))))</f>
        <v/>
      </c>
      <c r="J4699" s="43">
        <f>IF(D4699="",0,IF(K4699=LIST!$A$75,0,IF(K4699=LIST!$A$76,0,IF(K4699=LIST!$A$77,0,IF(K4699=LIST!$A$78,0,(MIN(D4699,8)-K4699))))))</f>
        <v>0</v>
      </c>
      <c r="K4699" s="185" t="str">
        <f>IF(D4699="","",IF('CLAIM FORM'!$M$7="",0,IF(L4699=LIST!$A$78,0,IF('CLAIM FORM'!$M$7="R&amp;D",0,IF(E4699="",LIST!$A$75,IF(F4699=LIST!$F$30,0,IFERROR(((VLOOKUP(E4699,'TRAINING CODE'!B:D,3,FALSE)*MIN(D4699,8))),LIST!$A$76)))))))</f>
        <v/>
      </c>
      <c r="L4699" s="183" t="str">
        <f>IF(B4699="","",IF('CLAIM FORM'!$M$7="",LIST!$A$77,IFERROR(VLOOKUP(B4699,'PHR (Project Hourly Rate)'!B:G,6,FALSE),LIST!$A$78)))</f>
        <v/>
      </c>
    </row>
    <row r="4700" spans="1:12" ht="36" customHeight="1">
      <c r="A4700" s="184">
        <v>4698</v>
      </c>
      <c r="B4700" s="46"/>
      <c r="C4700" s="47"/>
      <c r="D4700" s="48"/>
      <c r="E4700" s="49"/>
      <c r="F4700" s="49"/>
      <c r="G4700" s="41" t="str">
        <f>IF(C4700="","",VLOOKUP(WEEKDAY(C4700),LIST!$A$15:$B$21,2,FALSE))</f>
        <v/>
      </c>
      <c r="H4700" s="42" t="str">
        <f>IF(B4700="","",IF(L4700=LIST!$A$80,LIST!$A$78,IF(L4700=LIST!$A$81,LIST!$A$78,IF(L4700=LIST!$A$82,LIST!$A$78,IF(IFERROR(VLOOKUP(B4700,'PHR (Project Hourly Rate)'!B:G,6,FALSE),LIST!$A$78)=0,LIST!$A$79,L4700)))))</f>
        <v/>
      </c>
      <c r="I4700" s="42" t="str">
        <f>IF(B4700="","",IF(L4700=LIST!$A$75,"",IF(K4700=LIST!$A$76,LIST!$A$76,IF(L4700=LIST!$A$77,"",IF(L4700=LIST!$A$78,"",IF(L4700=LIST!$A$80,"",IF(L4700=LIST!$A$72,"",IF(L4700=LIST!$A$73,"",IF(L4700=LIST!$A$81,"",IF(L4700=LIST!$A$82,"",IF(L4700=LIST!$A$79,"",IF(K4700=LIST!$A$75,LIST!$A$75,ROUND(J4700*L4700,2)))))))))))))</f>
        <v/>
      </c>
      <c r="J4700" s="43">
        <f>IF(D4700="",0,IF(K4700=LIST!$A$75,0,IF(K4700=LIST!$A$76,0,IF(K4700=LIST!$A$77,0,IF(K4700=LIST!$A$78,0,(MIN(D4700,8)-K4700))))))</f>
        <v>0</v>
      </c>
      <c r="K4700" s="185" t="str">
        <f>IF(D4700="","",IF('CLAIM FORM'!$M$7="",0,IF(L4700=LIST!$A$78,0,IF('CLAIM FORM'!$M$7="R&amp;D",0,IF(E4700="",LIST!$A$75,IF(F4700=LIST!$F$30,0,IFERROR(((VLOOKUP(E4700,'TRAINING CODE'!B:D,3,FALSE)*MIN(D4700,8))),LIST!$A$76)))))))</f>
        <v/>
      </c>
      <c r="L4700" s="183" t="str">
        <f>IF(B4700="","",IF('CLAIM FORM'!$M$7="",LIST!$A$77,IFERROR(VLOOKUP(B4700,'PHR (Project Hourly Rate)'!B:G,6,FALSE),LIST!$A$78)))</f>
        <v/>
      </c>
    </row>
    <row r="4701" spans="1:12" ht="36" customHeight="1">
      <c r="A4701" s="184">
        <v>4699</v>
      </c>
      <c r="B4701" s="46"/>
      <c r="C4701" s="47"/>
      <c r="D4701" s="48"/>
      <c r="E4701" s="49"/>
      <c r="F4701" s="49"/>
      <c r="G4701" s="41" t="str">
        <f>IF(C4701="","",VLOOKUP(WEEKDAY(C4701),LIST!$A$15:$B$21,2,FALSE))</f>
        <v/>
      </c>
      <c r="H4701" s="42" t="str">
        <f>IF(B4701="","",IF(L4701=LIST!$A$80,LIST!$A$78,IF(L4701=LIST!$A$81,LIST!$A$78,IF(L4701=LIST!$A$82,LIST!$A$78,IF(IFERROR(VLOOKUP(B4701,'PHR (Project Hourly Rate)'!B:G,6,FALSE),LIST!$A$78)=0,LIST!$A$79,L4701)))))</f>
        <v/>
      </c>
      <c r="I4701" s="42" t="str">
        <f>IF(B4701="","",IF(L4701=LIST!$A$75,"",IF(K4701=LIST!$A$76,LIST!$A$76,IF(L4701=LIST!$A$77,"",IF(L4701=LIST!$A$78,"",IF(L4701=LIST!$A$80,"",IF(L4701=LIST!$A$72,"",IF(L4701=LIST!$A$73,"",IF(L4701=LIST!$A$81,"",IF(L4701=LIST!$A$82,"",IF(L4701=LIST!$A$79,"",IF(K4701=LIST!$A$75,LIST!$A$75,ROUND(J4701*L4701,2)))))))))))))</f>
        <v/>
      </c>
      <c r="J4701" s="43">
        <f>IF(D4701="",0,IF(K4701=LIST!$A$75,0,IF(K4701=LIST!$A$76,0,IF(K4701=LIST!$A$77,0,IF(K4701=LIST!$A$78,0,(MIN(D4701,8)-K4701))))))</f>
        <v>0</v>
      </c>
      <c r="K4701" s="185" t="str">
        <f>IF(D4701="","",IF('CLAIM FORM'!$M$7="",0,IF(L4701=LIST!$A$78,0,IF('CLAIM FORM'!$M$7="R&amp;D",0,IF(E4701="",LIST!$A$75,IF(F4701=LIST!$F$30,0,IFERROR(((VLOOKUP(E4701,'TRAINING CODE'!B:D,3,FALSE)*MIN(D4701,8))),LIST!$A$76)))))))</f>
        <v/>
      </c>
      <c r="L4701" s="183" t="str">
        <f>IF(B4701="","",IF('CLAIM FORM'!$M$7="",LIST!$A$77,IFERROR(VLOOKUP(B4701,'PHR (Project Hourly Rate)'!B:G,6,FALSE),LIST!$A$78)))</f>
        <v/>
      </c>
    </row>
    <row r="4702" spans="1:12" ht="36" customHeight="1">
      <c r="A4702" s="184">
        <v>4700</v>
      </c>
      <c r="B4702" s="46"/>
      <c r="C4702" s="47"/>
      <c r="D4702" s="48"/>
      <c r="E4702" s="49"/>
      <c r="F4702" s="49"/>
      <c r="G4702" s="41" t="str">
        <f>IF(C4702="","",VLOOKUP(WEEKDAY(C4702),LIST!$A$15:$B$21,2,FALSE))</f>
        <v/>
      </c>
      <c r="H4702" s="42" t="str">
        <f>IF(B4702="","",IF(L4702=LIST!$A$80,LIST!$A$78,IF(L4702=LIST!$A$81,LIST!$A$78,IF(L4702=LIST!$A$82,LIST!$A$78,IF(IFERROR(VLOOKUP(B4702,'PHR (Project Hourly Rate)'!B:G,6,FALSE),LIST!$A$78)=0,LIST!$A$79,L4702)))))</f>
        <v/>
      </c>
      <c r="I4702" s="42" t="str">
        <f>IF(B4702="","",IF(L4702=LIST!$A$75,"",IF(K4702=LIST!$A$76,LIST!$A$76,IF(L4702=LIST!$A$77,"",IF(L4702=LIST!$A$78,"",IF(L4702=LIST!$A$80,"",IF(L4702=LIST!$A$72,"",IF(L4702=LIST!$A$73,"",IF(L4702=LIST!$A$81,"",IF(L4702=LIST!$A$82,"",IF(L4702=LIST!$A$79,"",IF(K4702=LIST!$A$75,LIST!$A$75,ROUND(J4702*L4702,2)))))))))))))</f>
        <v/>
      </c>
      <c r="J4702" s="43">
        <f>IF(D4702="",0,IF(K4702=LIST!$A$75,0,IF(K4702=LIST!$A$76,0,IF(K4702=LIST!$A$77,0,IF(K4702=LIST!$A$78,0,(MIN(D4702,8)-K4702))))))</f>
        <v>0</v>
      </c>
      <c r="K4702" s="185" t="str">
        <f>IF(D4702="","",IF('CLAIM FORM'!$M$7="",0,IF(L4702=LIST!$A$78,0,IF('CLAIM FORM'!$M$7="R&amp;D",0,IF(E4702="",LIST!$A$75,IF(F4702=LIST!$F$30,0,IFERROR(((VLOOKUP(E4702,'TRAINING CODE'!B:D,3,FALSE)*MIN(D4702,8))),LIST!$A$76)))))))</f>
        <v/>
      </c>
      <c r="L4702" s="183" t="str">
        <f>IF(B4702="","",IF('CLAIM FORM'!$M$7="",LIST!$A$77,IFERROR(VLOOKUP(B4702,'PHR (Project Hourly Rate)'!B:G,6,FALSE),LIST!$A$78)))</f>
        <v/>
      </c>
    </row>
    <row r="4703" spans="1:12" ht="36" customHeight="1">
      <c r="A4703" s="184">
        <v>4701</v>
      </c>
      <c r="B4703" s="46"/>
      <c r="C4703" s="47"/>
      <c r="D4703" s="48"/>
      <c r="E4703" s="49"/>
      <c r="F4703" s="49"/>
      <c r="G4703" s="41" t="str">
        <f>IF(C4703="","",VLOOKUP(WEEKDAY(C4703),LIST!$A$15:$B$21,2,FALSE))</f>
        <v/>
      </c>
      <c r="H4703" s="42" t="str">
        <f>IF(B4703="","",IF(L4703=LIST!$A$80,LIST!$A$78,IF(L4703=LIST!$A$81,LIST!$A$78,IF(L4703=LIST!$A$82,LIST!$A$78,IF(IFERROR(VLOOKUP(B4703,'PHR (Project Hourly Rate)'!B:G,6,FALSE),LIST!$A$78)=0,LIST!$A$79,L4703)))))</f>
        <v/>
      </c>
      <c r="I4703" s="42" t="str">
        <f>IF(B4703="","",IF(L4703=LIST!$A$75,"",IF(K4703=LIST!$A$76,LIST!$A$76,IF(L4703=LIST!$A$77,"",IF(L4703=LIST!$A$78,"",IF(L4703=LIST!$A$80,"",IF(L4703=LIST!$A$72,"",IF(L4703=LIST!$A$73,"",IF(L4703=LIST!$A$81,"",IF(L4703=LIST!$A$82,"",IF(L4703=LIST!$A$79,"",IF(K4703=LIST!$A$75,LIST!$A$75,ROUND(J4703*L4703,2)))))))))))))</f>
        <v/>
      </c>
      <c r="J4703" s="43">
        <f>IF(D4703="",0,IF(K4703=LIST!$A$75,0,IF(K4703=LIST!$A$76,0,IF(K4703=LIST!$A$77,0,IF(K4703=LIST!$A$78,0,(MIN(D4703,8)-K4703))))))</f>
        <v>0</v>
      </c>
      <c r="K4703" s="185" t="str">
        <f>IF(D4703="","",IF('CLAIM FORM'!$M$7="",0,IF(L4703=LIST!$A$78,0,IF('CLAIM FORM'!$M$7="R&amp;D",0,IF(E4703="",LIST!$A$75,IF(F4703=LIST!$F$30,0,IFERROR(((VLOOKUP(E4703,'TRAINING CODE'!B:D,3,FALSE)*MIN(D4703,8))),LIST!$A$76)))))))</f>
        <v/>
      </c>
      <c r="L4703" s="183" t="str">
        <f>IF(B4703="","",IF('CLAIM FORM'!$M$7="",LIST!$A$77,IFERROR(VLOOKUP(B4703,'PHR (Project Hourly Rate)'!B:G,6,FALSE),LIST!$A$78)))</f>
        <v/>
      </c>
    </row>
    <row r="4704" spans="1:12" ht="36" customHeight="1">
      <c r="A4704" s="184">
        <v>4702</v>
      </c>
      <c r="B4704" s="46"/>
      <c r="C4704" s="47"/>
      <c r="D4704" s="48"/>
      <c r="E4704" s="49"/>
      <c r="F4704" s="49"/>
      <c r="G4704" s="41" t="str">
        <f>IF(C4704="","",VLOOKUP(WEEKDAY(C4704),LIST!$A$15:$B$21,2,FALSE))</f>
        <v/>
      </c>
      <c r="H4704" s="42" t="str">
        <f>IF(B4704="","",IF(L4704=LIST!$A$80,LIST!$A$78,IF(L4704=LIST!$A$81,LIST!$A$78,IF(L4704=LIST!$A$82,LIST!$A$78,IF(IFERROR(VLOOKUP(B4704,'PHR (Project Hourly Rate)'!B:G,6,FALSE),LIST!$A$78)=0,LIST!$A$79,L4704)))))</f>
        <v/>
      </c>
      <c r="I4704" s="42" t="str">
        <f>IF(B4704="","",IF(L4704=LIST!$A$75,"",IF(K4704=LIST!$A$76,LIST!$A$76,IF(L4704=LIST!$A$77,"",IF(L4704=LIST!$A$78,"",IF(L4704=LIST!$A$80,"",IF(L4704=LIST!$A$72,"",IF(L4704=LIST!$A$73,"",IF(L4704=LIST!$A$81,"",IF(L4704=LIST!$A$82,"",IF(L4704=LIST!$A$79,"",IF(K4704=LIST!$A$75,LIST!$A$75,ROUND(J4704*L4704,2)))))))))))))</f>
        <v/>
      </c>
      <c r="J4704" s="43">
        <f>IF(D4704="",0,IF(K4704=LIST!$A$75,0,IF(K4704=LIST!$A$76,0,IF(K4704=LIST!$A$77,0,IF(K4704=LIST!$A$78,0,(MIN(D4704,8)-K4704))))))</f>
        <v>0</v>
      </c>
      <c r="K4704" s="185" t="str">
        <f>IF(D4704="","",IF('CLAIM FORM'!$M$7="",0,IF(L4704=LIST!$A$78,0,IF('CLAIM FORM'!$M$7="R&amp;D",0,IF(E4704="",LIST!$A$75,IF(F4704=LIST!$F$30,0,IFERROR(((VLOOKUP(E4704,'TRAINING CODE'!B:D,3,FALSE)*MIN(D4704,8))),LIST!$A$76)))))))</f>
        <v/>
      </c>
      <c r="L4704" s="183" t="str">
        <f>IF(B4704="","",IF('CLAIM FORM'!$M$7="",LIST!$A$77,IFERROR(VLOOKUP(B4704,'PHR (Project Hourly Rate)'!B:G,6,FALSE),LIST!$A$78)))</f>
        <v/>
      </c>
    </row>
    <row r="4705" spans="1:12" ht="36" customHeight="1">
      <c r="A4705" s="184">
        <v>4703</v>
      </c>
      <c r="B4705" s="46"/>
      <c r="C4705" s="47"/>
      <c r="D4705" s="48"/>
      <c r="E4705" s="49"/>
      <c r="F4705" s="49"/>
      <c r="G4705" s="41" t="str">
        <f>IF(C4705="","",VLOOKUP(WEEKDAY(C4705),LIST!$A$15:$B$21,2,FALSE))</f>
        <v/>
      </c>
      <c r="H4705" s="42" t="str">
        <f>IF(B4705="","",IF(L4705=LIST!$A$80,LIST!$A$78,IF(L4705=LIST!$A$81,LIST!$A$78,IF(L4705=LIST!$A$82,LIST!$A$78,IF(IFERROR(VLOOKUP(B4705,'PHR (Project Hourly Rate)'!B:G,6,FALSE),LIST!$A$78)=0,LIST!$A$79,L4705)))))</f>
        <v/>
      </c>
      <c r="I4705" s="42" t="str">
        <f>IF(B4705="","",IF(L4705=LIST!$A$75,"",IF(K4705=LIST!$A$76,LIST!$A$76,IF(L4705=LIST!$A$77,"",IF(L4705=LIST!$A$78,"",IF(L4705=LIST!$A$80,"",IF(L4705=LIST!$A$72,"",IF(L4705=LIST!$A$73,"",IF(L4705=LIST!$A$81,"",IF(L4705=LIST!$A$82,"",IF(L4705=LIST!$A$79,"",IF(K4705=LIST!$A$75,LIST!$A$75,ROUND(J4705*L4705,2)))))))))))))</f>
        <v/>
      </c>
      <c r="J4705" s="43">
        <f>IF(D4705="",0,IF(K4705=LIST!$A$75,0,IF(K4705=LIST!$A$76,0,IF(K4705=LIST!$A$77,0,IF(K4705=LIST!$A$78,0,(MIN(D4705,8)-K4705))))))</f>
        <v>0</v>
      </c>
      <c r="K4705" s="185" t="str">
        <f>IF(D4705="","",IF('CLAIM FORM'!$M$7="",0,IF(L4705=LIST!$A$78,0,IF('CLAIM FORM'!$M$7="R&amp;D",0,IF(E4705="",LIST!$A$75,IF(F4705=LIST!$F$30,0,IFERROR(((VLOOKUP(E4705,'TRAINING CODE'!B:D,3,FALSE)*MIN(D4705,8))),LIST!$A$76)))))))</f>
        <v/>
      </c>
      <c r="L4705" s="183" t="str">
        <f>IF(B4705="","",IF('CLAIM FORM'!$M$7="",LIST!$A$77,IFERROR(VLOOKUP(B4705,'PHR (Project Hourly Rate)'!B:G,6,FALSE),LIST!$A$78)))</f>
        <v/>
      </c>
    </row>
    <row r="4706" spans="1:12" ht="36" customHeight="1">
      <c r="A4706" s="184">
        <v>4704</v>
      </c>
      <c r="B4706" s="46"/>
      <c r="C4706" s="47"/>
      <c r="D4706" s="48"/>
      <c r="E4706" s="49"/>
      <c r="F4706" s="49"/>
      <c r="G4706" s="41" t="str">
        <f>IF(C4706="","",VLOOKUP(WEEKDAY(C4706),LIST!$A$15:$B$21,2,FALSE))</f>
        <v/>
      </c>
      <c r="H4706" s="42" t="str">
        <f>IF(B4706="","",IF(L4706=LIST!$A$80,LIST!$A$78,IF(L4706=LIST!$A$81,LIST!$A$78,IF(L4706=LIST!$A$82,LIST!$A$78,IF(IFERROR(VLOOKUP(B4706,'PHR (Project Hourly Rate)'!B:G,6,FALSE),LIST!$A$78)=0,LIST!$A$79,L4706)))))</f>
        <v/>
      </c>
      <c r="I4706" s="42" t="str">
        <f>IF(B4706="","",IF(L4706=LIST!$A$75,"",IF(K4706=LIST!$A$76,LIST!$A$76,IF(L4706=LIST!$A$77,"",IF(L4706=LIST!$A$78,"",IF(L4706=LIST!$A$80,"",IF(L4706=LIST!$A$72,"",IF(L4706=LIST!$A$73,"",IF(L4706=LIST!$A$81,"",IF(L4706=LIST!$A$82,"",IF(L4706=LIST!$A$79,"",IF(K4706=LIST!$A$75,LIST!$A$75,ROUND(J4706*L4706,2)))))))))))))</f>
        <v/>
      </c>
      <c r="J4706" s="43">
        <f>IF(D4706="",0,IF(K4706=LIST!$A$75,0,IF(K4706=LIST!$A$76,0,IF(K4706=LIST!$A$77,0,IF(K4706=LIST!$A$78,0,(MIN(D4706,8)-K4706))))))</f>
        <v>0</v>
      </c>
      <c r="K4706" s="185" t="str">
        <f>IF(D4706="","",IF('CLAIM FORM'!$M$7="",0,IF(L4706=LIST!$A$78,0,IF('CLAIM FORM'!$M$7="R&amp;D",0,IF(E4706="",LIST!$A$75,IF(F4706=LIST!$F$30,0,IFERROR(((VLOOKUP(E4706,'TRAINING CODE'!B:D,3,FALSE)*MIN(D4706,8))),LIST!$A$76)))))))</f>
        <v/>
      </c>
      <c r="L4706" s="183" t="str">
        <f>IF(B4706="","",IF('CLAIM FORM'!$M$7="",LIST!$A$77,IFERROR(VLOOKUP(B4706,'PHR (Project Hourly Rate)'!B:G,6,FALSE),LIST!$A$78)))</f>
        <v/>
      </c>
    </row>
    <row r="4707" spans="1:12" ht="36" customHeight="1">
      <c r="A4707" s="184">
        <v>4705</v>
      </c>
      <c r="B4707" s="46"/>
      <c r="C4707" s="47"/>
      <c r="D4707" s="48"/>
      <c r="E4707" s="49"/>
      <c r="F4707" s="49"/>
      <c r="G4707" s="41" t="str">
        <f>IF(C4707="","",VLOOKUP(WEEKDAY(C4707),LIST!$A$15:$B$21,2,FALSE))</f>
        <v/>
      </c>
      <c r="H4707" s="42" t="str">
        <f>IF(B4707="","",IF(L4707=LIST!$A$80,LIST!$A$78,IF(L4707=LIST!$A$81,LIST!$A$78,IF(L4707=LIST!$A$82,LIST!$A$78,IF(IFERROR(VLOOKUP(B4707,'PHR (Project Hourly Rate)'!B:G,6,FALSE),LIST!$A$78)=0,LIST!$A$79,L4707)))))</f>
        <v/>
      </c>
      <c r="I4707" s="42" t="str">
        <f>IF(B4707="","",IF(L4707=LIST!$A$75,"",IF(K4707=LIST!$A$76,LIST!$A$76,IF(L4707=LIST!$A$77,"",IF(L4707=LIST!$A$78,"",IF(L4707=LIST!$A$80,"",IF(L4707=LIST!$A$72,"",IF(L4707=LIST!$A$73,"",IF(L4707=LIST!$A$81,"",IF(L4707=LIST!$A$82,"",IF(L4707=LIST!$A$79,"",IF(K4707=LIST!$A$75,LIST!$A$75,ROUND(J4707*L4707,2)))))))))))))</f>
        <v/>
      </c>
      <c r="J4707" s="43">
        <f>IF(D4707="",0,IF(K4707=LIST!$A$75,0,IF(K4707=LIST!$A$76,0,IF(K4707=LIST!$A$77,0,IF(K4707=LIST!$A$78,0,(MIN(D4707,8)-K4707))))))</f>
        <v>0</v>
      </c>
      <c r="K4707" s="185" t="str">
        <f>IF(D4707="","",IF('CLAIM FORM'!$M$7="",0,IF(L4707=LIST!$A$78,0,IF('CLAIM FORM'!$M$7="R&amp;D",0,IF(E4707="",LIST!$A$75,IF(F4707=LIST!$F$30,0,IFERROR(((VLOOKUP(E4707,'TRAINING CODE'!B:D,3,FALSE)*MIN(D4707,8))),LIST!$A$76)))))))</f>
        <v/>
      </c>
      <c r="L4707" s="183" t="str">
        <f>IF(B4707="","",IF('CLAIM FORM'!$M$7="",LIST!$A$77,IFERROR(VLOOKUP(B4707,'PHR (Project Hourly Rate)'!B:G,6,FALSE),LIST!$A$78)))</f>
        <v/>
      </c>
    </row>
    <row r="4708" spans="1:12" ht="36" customHeight="1">
      <c r="A4708" s="184">
        <v>4706</v>
      </c>
      <c r="B4708" s="46"/>
      <c r="C4708" s="47"/>
      <c r="D4708" s="48"/>
      <c r="E4708" s="49"/>
      <c r="F4708" s="49"/>
      <c r="G4708" s="41" t="str">
        <f>IF(C4708="","",VLOOKUP(WEEKDAY(C4708),LIST!$A$15:$B$21,2,FALSE))</f>
        <v/>
      </c>
      <c r="H4708" s="42" t="str">
        <f>IF(B4708="","",IF(L4708=LIST!$A$80,LIST!$A$78,IF(L4708=LIST!$A$81,LIST!$A$78,IF(L4708=LIST!$A$82,LIST!$A$78,IF(IFERROR(VLOOKUP(B4708,'PHR (Project Hourly Rate)'!B:G,6,FALSE),LIST!$A$78)=0,LIST!$A$79,L4708)))))</f>
        <v/>
      </c>
      <c r="I4708" s="42" t="str">
        <f>IF(B4708="","",IF(L4708=LIST!$A$75,"",IF(K4708=LIST!$A$76,LIST!$A$76,IF(L4708=LIST!$A$77,"",IF(L4708=LIST!$A$78,"",IF(L4708=LIST!$A$80,"",IF(L4708=LIST!$A$72,"",IF(L4708=LIST!$A$73,"",IF(L4708=LIST!$A$81,"",IF(L4708=LIST!$A$82,"",IF(L4708=LIST!$A$79,"",IF(K4708=LIST!$A$75,LIST!$A$75,ROUND(J4708*L4708,2)))))))))))))</f>
        <v/>
      </c>
      <c r="J4708" s="43">
        <f>IF(D4708="",0,IF(K4708=LIST!$A$75,0,IF(K4708=LIST!$A$76,0,IF(K4708=LIST!$A$77,0,IF(K4708=LIST!$A$78,0,(MIN(D4708,8)-K4708))))))</f>
        <v>0</v>
      </c>
      <c r="K4708" s="185" t="str">
        <f>IF(D4708="","",IF('CLAIM FORM'!$M$7="",0,IF(L4708=LIST!$A$78,0,IF('CLAIM FORM'!$M$7="R&amp;D",0,IF(E4708="",LIST!$A$75,IF(F4708=LIST!$F$30,0,IFERROR(((VLOOKUP(E4708,'TRAINING CODE'!B:D,3,FALSE)*MIN(D4708,8))),LIST!$A$76)))))))</f>
        <v/>
      </c>
      <c r="L4708" s="183" t="str">
        <f>IF(B4708="","",IF('CLAIM FORM'!$M$7="",LIST!$A$77,IFERROR(VLOOKUP(B4708,'PHR (Project Hourly Rate)'!B:G,6,FALSE),LIST!$A$78)))</f>
        <v/>
      </c>
    </row>
    <row r="4709" spans="1:12" ht="36" customHeight="1">
      <c r="A4709" s="184">
        <v>4707</v>
      </c>
      <c r="B4709" s="46"/>
      <c r="C4709" s="47"/>
      <c r="D4709" s="48"/>
      <c r="E4709" s="49"/>
      <c r="F4709" s="49"/>
      <c r="G4709" s="41" t="str">
        <f>IF(C4709="","",VLOOKUP(WEEKDAY(C4709),LIST!$A$15:$B$21,2,FALSE))</f>
        <v/>
      </c>
      <c r="H4709" s="42" t="str">
        <f>IF(B4709="","",IF(L4709=LIST!$A$80,LIST!$A$78,IF(L4709=LIST!$A$81,LIST!$A$78,IF(L4709=LIST!$A$82,LIST!$A$78,IF(IFERROR(VLOOKUP(B4709,'PHR (Project Hourly Rate)'!B:G,6,FALSE),LIST!$A$78)=0,LIST!$A$79,L4709)))))</f>
        <v/>
      </c>
      <c r="I4709" s="42" t="str">
        <f>IF(B4709="","",IF(L4709=LIST!$A$75,"",IF(K4709=LIST!$A$76,LIST!$A$76,IF(L4709=LIST!$A$77,"",IF(L4709=LIST!$A$78,"",IF(L4709=LIST!$A$80,"",IF(L4709=LIST!$A$72,"",IF(L4709=LIST!$A$73,"",IF(L4709=LIST!$A$81,"",IF(L4709=LIST!$A$82,"",IF(L4709=LIST!$A$79,"",IF(K4709=LIST!$A$75,LIST!$A$75,ROUND(J4709*L4709,2)))))))))))))</f>
        <v/>
      </c>
      <c r="J4709" s="43">
        <f>IF(D4709="",0,IF(K4709=LIST!$A$75,0,IF(K4709=LIST!$A$76,0,IF(K4709=LIST!$A$77,0,IF(K4709=LIST!$A$78,0,(MIN(D4709,8)-K4709))))))</f>
        <v>0</v>
      </c>
      <c r="K4709" s="185" t="str">
        <f>IF(D4709="","",IF('CLAIM FORM'!$M$7="",0,IF(L4709=LIST!$A$78,0,IF('CLAIM FORM'!$M$7="R&amp;D",0,IF(E4709="",LIST!$A$75,IF(F4709=LIST!$F$30,0,IFERROR(((VLOOKUP(E4709,'TRAINING CODE'!B:D,3,FALSE)*MIN(D4709,8))),LIST!$A$76)))))))</f>
        <v/>
      </c>
      <c r="L4709" s="183" t="str">
        <f>IF(B4709="","",IF('CLAIM FORM'!$M$7="",LIST!$A$77,IFERROR(VLOOKUP(B4709,'PHR (Project Hourly Rate)'!B:G,6,FALSE),LIST!$A$78)))</f>
        <v/>
      </c>
    </row>
    <row r="4710" spans="1:12" ht="36" customHeight="1">
      <c r="A4710" s="184">
        <v>4708</v>
      </c>
      <c r="B4710" s="46"/>
      <c r="C4710" s="47"/>
      <c r="D4710" s="48"/>
      <c r="E4710" s="49"/>
      <c r="F4710" s="49"/>
      <c r="G4710" s="41" t="str">
        <f>IF(C4710="","",VLOOKUP(WEEKDAY(C4710),LIST!$A$15:$B$21,2,FALSE))</f>
        <v/>
      </c>
      <c r="H4710" s="42" t="str">
        <f>IF(B4710="","",IF(L4710=LIST!$A$80,LIST!$A$78,IF(L4710=LIST!$A$81,LIST!$A$78,IF(L4710=LIST!$A$82,LIST!$A$78,IF(IFERROR(VLOOKUP(B4710,'PHR (Project Hourly Rate)'!B:G,6,FALSE),LIST!$A$78)=0,LIST!$A$79,L4710)))))</f>
        <v/>
      </c>
      <c r="I4710" s="42" t="str">
        <f>IF(B4710="","",IF(L4710=LIST!$A$75,"",IF(K4710=LIST!$A$76,LIST!$A$76,IF(L4710=LIST!$A$77,"",IF(L4710=LIST!$A$78,"",IF(L4710=LIST!$A$80,"",IF(L4710=LIST!$A$72,"",IF(L4710=LIST!$A$73,"",IF(L4710=LIST!$A$81,"",IF(L4710=LIST!$A$82,"",IF(L4710=LIST!$A$79,"",IF(K4710=LIST!$A$75,LIST!$A$75,ROUND(J4710*L4710,2)))))))))))))</f>
        <v/>
      </c>
      <c r="J4710" s="43">
        <f>IF(D4710="",0,IF(K4710=LIST!$A$75,0,IF(K4710=LIST!$A$76,0,IF(K4710=LIST!$A$77,0,IF(K4710=LIST!$A$78,0,(MIN(D4710,8)-K4710))))))</f>
        <v>0</v>
      </c>
      <c r="K4710" s="185" t="str">
        <f>IF(D4710="","",IF('CLAIM FORM'!$M$7="",0,IF(L4710=LIST!$A$78,0,IF('CLAIM FORM'!$M$7="R&amp;D",0,IF(E4710="",LIST!$A$75,IF(F4710=LIST!$F$30,0,IFERROR(((VLOOKUP(E4710,'TRAINING CODE'!B:D,3,FALSE)*MIN(D4710,8))),LIST!$A$76)))))))</f>
        <v/>
      </c>
      <c r="L4710" s="183" t="str">
        <f>IF(B4710="","",IF('CLAIM FORM'!$M$7="",LIST!$A$77,IFERROR(VLOOKUP(B4710,'PHR (Project Hourly Rate)'!B:G,6,FALSE),LIST!$A$78)))</f>
        <v/>
      </c>
    </row>
    <row r="4711" spans="1:12" ht="36" customHeight="1">
      <c r="A4711" s="184">
        <v>4709</v>
      </c>
      <c r="B4711" s="46"/>
      <c r="C4711" s="47"/>
      <c r="D4711" s="48"/>
      <c r="E4711" s="49"/>
      <c r="F4711" s="49"/>
      <c r="G4711" s="41" t="str">
        <f>IF(C4711="","",VLOOKUP(WEEKDAY(C4711),LIST!$A$15:$B$21,2,FALSE))</f>
        <v/>
      </c>
      <c r="H4711" s="42" t="str">
        <f>IF(B4711="","",IF(L4711=LIST!$A$80,LIST!$A$78,IF(L4711=LIST!$A$81,LIST!$A$78,IF(L4711=LIST!$A$82,LIST!$A$78,IF(IFERROR(VLOOKUP(B4711,'PHR (Project Hourly Rate)'!B:G,6,FALSE),LIST!$A$78)=0,LIST!$A$79,L4711)))))</f>
        <v/>
      </c>
      <c r="I4711" s="42" t="str">
        <f>IF(B4711="","",IF(L4711=LIST!$A$75,"",IF(K4711=LIST!$A$76,LIST!$A$76,IF(L4711=LIST!$A$77,"",IF(L4711=LIST!$A$78,"",IF(L4711=LIST!$A$80,"",IF(L4711=LIST!$A$72,"",IF(L4711=LIST!$A$73,"",IF(L4711=LIST!$A$81,"",IF(L4711=LIST!$A$82,"",IF(L4711=LIST!$A$79,"",IF(K4711=LIST!$A$75,LIST!$A$75,ROUND(J4711*L4711,2)))))))))))))</f>
        <v/>
      </c>
      <c r="J4711" s="43">
        <f>IF(D4711="",0,IF(K4711=LIST!$A$75,0,IF(K4711=LIST!$A$76,0,IF(K4711=LIST!$A$77,0,IF(K4711=LIST!$A$78,0,(MIN(D4711,8)-K4711))))))</f>
        <v>0</v>
      </c>
      <c r="K4711" s="185" t="str">
        <f>IF(D4711="","",IF('CLAIM FORM'!$M$7="",0,IF(L4711=LIST!$A$78,0,IF('CLAIM FORM'!$M$7="R&amp;D",0,IF(E4711="",LIST!$A$75,IF(F4711=LIST!$F$30,0,IFERROR(((VLOOKUP(E4711,'TRAINING CODE'!B:D,3,FALSE)*MIN(D4711,8))),LIST!$A$76)))))))</f>
        <v/>
      </c>
      <c r="L4711" s="183" t="str">
        <f>IF(B4711="","",IF('CLAIM FORM'!$M$7="",LIST!$A$77,IFERROR(VLOOKUP(B4711,'PHR (Project Hourly Rate)'!B:G,6,FALSE),LIST!$A$78)))</f>
        <v/>
      </c>
    </row>
    <row r="4712" spans="1:12" ht="36" customHeight="1">
      <c r="A4712" s="184">
        <v>4710</v>
      </c>
      <c r="B4712" s="46"/>
      <c r="C4712" s="47"/>
      <c r="D4712" s="48"/>
      <c r="E4712" s="49"/>
      <c r="F4712" s="49"/>
      <c r="G4712" s="41" t="str">
        <f>IF(C4712="","",VLOOKUP(WEEKDAY(C4712),LIST!$A$15:$B$21,2,FALSE))</f>
        <v/>
      </c>
      <c r="H4712" s="42" t="str">
        <f>IF(B4712="","",IF(L4712=LIST!$A$80,LIST!$A$78,IF(L4712=LIST!$A$81,LIST!$A$78,IF(L4712=LIST!$A$82,LIST!$A$78,IF(IFERROR(VLOOKUP(B4712,'PHR (Project Hourly Rate)'!B:G,6,FALSE),LIST!$A$78)=0,LIST!$A$79,L4712)))))</f>
        <v/>
      </c>
      <c r="I4712" s="42" t="str">
        <f>IF(B4712="","",IF(L4712=LIST!$A$75,"",IF(K4712=LIST!$A$76,LIST!$A$76,IF(L4712=LIST!$A$77,"",IF(L4712=LIST!$A$78,"",IF(L4712=LIST!$A$80,"",IF(L4712=LIST!$A$72,"",IF(L4712=LIST!$A$73,"",IF(L4712=LIST!$A$81,"",IF(L4712=LIST!$A$82,"",IF(L4712=LIST!$A$79,"",IF(K4712=LIST!$A$75,LIST!$A$75,ROUND(J4712*L4712,2)))))))))))))</f>
        <v/>
      </c>
      <c r="J4712" s="43">
        <f>IF(D4712="",0,IF(K4712=LIST!$A$75,0,IF(K4712=LIST!$A$76,0,IF(K4712=LIST!$A$77,0,IF(K4712=LIST!$A$78,0,(MIN(D4712,8)-K4712))))))</f>
        <v>0</v>
      </c>
      <c r="K4712" s="185" t="str">
        <f>IF(D4712="","",IF('CLAIM FORM'!$M$7="",0,IF(L4712=LIST!$A$78,0,IF('CLAIM FORM'!$M$7="R&amp;D",0,IF(E4712="",LIST!$A$75,IF(F4712=LIST!$F$30,0,IFERROR(((VLOOKUP(E4712,'TRAINING CODE'!B:D,3,FALSE)*MIN(D4712,8))),LIST!$A$76)))))))</f>
        <v/>
      </c>
      <c r="L4712" s="183" t="str">
        <f>IF(B4712="","",IF('CLAIM FORM'!$M$7="",LIST!$A$77,IFERROR(VLOOKUP(B4712,'PHR (Project Hourly Rate)'!B:G,6,FALSE),LIST!$A$78)))</f>
        <v/>
      </c>
    </row>
    <row r="4713" spans="1:12" ht="36" customHeight="1">
      <c r="A4713" s="184">
        <v>4711</v>
      </c>
      <c r="B4713" s="46"/>
      <c r="C4713" s="47"/>
      <c r="D4713" s="48"/>
      <c r="E4713" s="49"/>
      <c r="F4713" s="49"/>
      <c r="G4713" s="41" t="str">
        <f>IF(C4713="","",VLOOKUP(WEEKDAY(C4713),LIST!$A$15:$B$21,2,FALSE))</f>
        <v/>
      </c>
      <c r="H4713" s="42" t="str">
        <f>IF(B4713="","",IF(L4713=LIST!$A$80,LIST!$A$78,IF(L4713=LIST!$A$81,LIST!$A$78,IF(L4713=LIST!$A$82,LIST!$A$78,IF(IFERROR(VLOOKUP(B4713,'PHR (Project Hourly Rate)'!B:G,6,FALSE),LIST!$A$78)=0,LIST!$A$79,L4713)))))</f>
        <v/>
      </c>
      <c r="I4713" s="42" t="str">
        <f>IF(B4713="","",IF(L4713=LIST!$A$75,"",IF(K4713=LIST!$A$76,LIST!$A$76,IF(L4713=LIST!$A$77,"",IF(L4713=LIST!$A$78,"",IF(L4713=LIST!$A$80,"",IF(L4713=LIST!$A$72,"",IF(L4713=LIST!$A$73,"",IF(L4713=LIST!$A$81,"",IF(L4713=LIST!$A$82,"",IF(L4713=LIST!$A$79,"",IF(K4713=LIST!$A$75,LIST!$A$75,ROUND(J4713*L4713,2)))))))))))))</f>
        <v/>
      </c>
      <c r="J4713" s="43">
        <f>IF(D4713="",0,IF(K4713=LIST!$A$75,0,IF(K4713=LIST!$A$76,0,IF(K4713=LIST!$A$77,0,IF(K4713=LIST!$A$78,0,(MIN(D4713,8)-K4713))))))</f>
        <v>0</v>
      </c>
      <c r="K4713" s="185" t="str">
        <f>IF(D4713="","",IF('CLAIM FORM'!$M$7="",0,IF(L4713=LIST!$A$78,0,IF('CLAIM FORM'!$M$7="R&amp;D",0,IF(E4713="",LIST!$A$75,IF(F4713=LIST!$F$30,0,IFERROR(((VLOOKUP(E4713,'TRAINING CODE'!B:D,3,FALSE)*MIN(D4713,8))),LIST!$A$76)))))))</f>
        <v/>
      </c>
      <c r="L4713" s="183" t="str">
        <f>IF(B4713="","",IF('CLAIM FORM'!$M$7="",LIST!$A$77,IFERROR(VLOOKUP(B4713,'PHR (Project Hourly Rate)'!B:G,6,FALSE),LIST!$A$78)))</f>
        <v/>
      </c>
    </row>
    <row r="4714" spans="1:12" ht="36" customHeight="1">
      <c r="A4714" s="184">
        <v>4712</v>
      </c>
      <c r="B4714" s="46"/>
      <c r="C4714" s="47"/>
      <c r="D4714" s="48"/>
      <c r="E4714" s="49"/>
      <c r="F4714" s="49"/>
      <c r="G4714" s="41" t="str">
        <f>IF(C4714="","",VLOOKUP(WEEKDAY(C4714),LIST!$A$15:$B$21,2,FALSE))</f>
        <v/>
      </c>
      <c r="H4714" s="42" t="str">
        <f>IF(B4714="","",IF(L4714=LIST!$A$80,LIST!$A$78,IF(L4714=LIST!$A$81,LIST!$A$78,IF(L4714=LIST!$A$82,LIST!$A$78,IF(IFERROR(VLOOKUP(B4714,'PHR (Project Hourly Rate)'!B:G,6,FALSE),LIST!$A$78)=0,LIST!$A$79,L4714)))))</f>
        <v/>
      </c>
      <c r="I4714" s="42" t="str">
        <f>IF(B4714="","",IF(L4714=LIST!$A$75,"",IF(K4714=LIST!$A$76,LIST!$A$76,IF(L4714=LIST!$A$77,"",IF(L4714=LIST!$A$78,"",IF(L4714=LIST!$A$80,"",IF(L4714=LIST!$A$72,"",IF(L4714=LIST!$A$73,"",IF(L4714=LIST!$A$81,"",IF(L4714=LIST!$A$82,"",IF(L4714=LIST!$A$79,"",IF(K4714=LIST!$A$75,LIST!$A$75,ROUND(J4714*L4714,2)))))))))))))</f>
        <v/>
      </c>
      <c r="J4714" s="43">
        <f>IF(D4714="",0,IF(K4714=LIST!$A$75,0,IF(K4714=LIST!$A$76,0,IF(K4714=LIST!$A$77,0,IF(K4714=LIST!$A$78,0,(MIN(D4714,8)-K4714))))))</f>
        <v>0</v>
      </c>
      <c r="K4714" s="185" t="str">
        <f>IF(D4714="","",IF('CLAIM FORM'!$M$7="",0,IF(L4714=LIST!$A$78,0,IF('CLAIM FORM'!$M$7="R&amp;D",0,IF(E4714="",LIST!$A$75,IF(F4714=LIST!$F$30,0,IFERROR(((VLOOKUP(E4714,'TRAINING CODE'!B:D,3,FALSE)*MIN(D4714,8))),LIST!$A$76)))))))</f>
        <v/>
      </c>
      <c r="L4714" s="183" t="str">
        <f>IF(B4714="","",IF('CLAIM FORM'!$M$7="",LIST!$A$77,IFERROR(VLOOKUP(B4714,'PHR (Project Hourly Rate)'!B:G,6,FALSE),LIST!$A$78)))</f>
        <v/>
      </c>
    </row>
    <row r="4715" spans="1:12" ht="36" customHeight="1">
      <c r="A4715" s="184">
        <v>4713</v>
      </c>
      <c r="B4715" s="46"/>
      <c r="C4715" s="47"/>
      <c r="D4715" s="48"/>
      <c r="E4715" s="49"/>
      <c r="F4715" s="49"/>
      <c r="G4715" s="41" t="str">
        <f>IF(C4715="","",VLOOKUP(WEEKDAY(C4715),LIST!$A$15:$B$21,2,FALSE))</f>
        <v/>
      </c>
      <c r="H4715" s="42" t="str">
        <f>IF(B4715="","",IF(L4715=LIST!$A$80,LIST!$A$78,IF(L4715=LIST!$A$81,LIST!$A$78,IF(L4715=LIST!$A$82,LIST!$A$78,IF(IFERROR(VLOOKUP(B4715,'PHR (Project Hourly Rate)'!B:G,6,FALSE),LIST!$A$78)=0,LIST!$A$79,L4715)))))</f>
        <v/>
      </c>
      <c r="I4715" s="42" t="str">
        <f>IF(B4715="","",IF(L4715=LIST!$A$75,"",IF(K4715=LIST!$A$76,LIST!$A$76,IF(L4715=LIST!$A$77,"",IF(L4715=LIST!$A$78,"",IF(L4715=LIST!$A$80,"",IF(L4715=LIST!$A$72,"",IF(L4715=LIST!$A$73,"",IF(L4715=LIST!$A$81,"",IF(L4715=LIST!$A$82,"",IF(L4715=LIST!$A$79,"",IF(K4715=LIST!$A$75,LIST!$A$75,ROUND(J4715*L4715,2)))))))))))))</f>
        <v/>
      </c>
      <c r="J4715" s="43">
        <f>IF(D4715="",0,IF(K4715=LIST!$A$75,0,IF(K4715=LIST!$A$76,0,IF(K4715=LIST!$A$77,0,IF(K4715=LIST!$A$78,0,(MIN(D4715,8)-K4715))))))</f>
        <v>0</v>
      </c>
      <c r="K4715" s="185" t="str">
        <f>IF(D4715="","",IF('CLAIM FORM'!$M$7="",0,IF(L4715=LIST!$A$78,0,IF('CLAIM FORM'!$M$7="R&amp;D",0,IF(E4715="",LIST!$A$75,IF(F4715=LIST!$F$30,0,IFERROR(((VLOOKUP(E4715,'TRAINING CODE'!B:D,3,FALSE)*MIN(D4715,8))),LIST!$A$76)))))))</f>
        <v/>
      </c>
      <c r="L4715" s="183" t="str">
        <f>IF(B4715="","",IF('CLAIM FORM'!$M$7="",LIST!$A$77,IFERROR(VLOOKUP(B4715,'PHR (Project Hourly Rate)'!B:G,6,FALSE),LIST!$A$78)))</f>
        <v/>
      </c>
    </row>
    <row r="4716" spans="1:12" ht="36" customHeight="1">
      <c r="A4716" s="184">
        <v>4714</v>
      </c>
      <c r="B4716" s="46"/>
      <c r="C4716" s="47"/>
      <c r="D4716" s="48"/>
      <c r="E4716" s="49"/>
      <c r="F4716" s="49"/>
      <c r="G4716" s="41" t="str">
        <f>IF(C4716="","",VLOOKUP(WEEKDAY(C4716),LIST!$A$15:$B$21,2,FALSE))</f>
        <v/>
      </c>
      <c r="H4716" s="42" t="str">
        <f>IF(B4716="","",IF(L4716=LIST!$A$80,LIST!$A$78,IF(L4716=LIST!$A$81,LIST!$A$78,IF(L4716=LIST!$A$82,LIST!$A$78,IF(IFERROR(VLOOKUP(B4716,'PHR (Project Hourly Rate)'!B:G,6,FALSE),LIST!$A$78)=0,LIST!$A$79,L4716)))))</f>
        <v/>
      </c>
      <c r="I4716" s="42" t="str">
        <f>IF(B4716="","",IF(L4716=LIST!$A$75,"",IF(K4716=LIST!$A$76,LIST!$A$76,IF(L4716=LIST!$A$77,"",IF(L4716=LIST!$A$78,"",IF(L4716=LIST!$A$80,"",IF(L4716=LIST!$A$72,"",IF(L4716=LIST!$A$73,"",IF(L4716=LIST!$A$81,"",IF(L4716=LIST!$A$82,"",IF(L4716=LIST!$A$79,"",IF(K4716=LIST!$A$75,LIST!$A$75,ROUND(J4716*L4716,2)))))))))))))</f>
        <v/>
      </c>
      <c r="J4716" s="43">
        <f>IF(D4716="",0,IF(K4716=LIST!$A$75,0,IF(K4716=LIST!$A$76,0,IF(K4716=LIST!$A$77,0,IF(K4716=LIST!$A$78,0,(MIN(D4716,8)-K4716))))))</f>
        <v>0</v>
      </c>
      <c r="K4716" s="185" t="str">
        <f>IF(D4716="","",IF('CLAIM FORM'!$M$7="",0,IF(L4716=LIST!$A$78,0,IF('CLAIM FORM'!$M$7="R&amp;D",0,IF(E4716="",LIST!$A$75,IF(F4716=LIST!$F$30,0,IFERROR(((VLOOKUP(E4716,'TRAINING CODE'!B:D,3,FALSE)*MIN(D4716,8))),LIST!$A$76)))))))</f>
        <v/>
      </c>
      <c r="L4716" s="183" t="str">
        <f>IF(B4716="","",IF('CLAIM FORM'!$M$7="",LIST!$A$77,IFERROR(VLOOKUP(B4716,'PHR (Project Hourly Rate)'!B:G,6,FALSE),LIST!$A$78)))</f>
        <v/>
      </c>
    </row>
    <row r="4717" spans="1:12" ht="36" customHeight="1">
      <c r="A4717" s="184">
        <v>4715</v>
      </c>
      <c r="B4717" s="46"/>
      <c r="C4717" s="47"/>
      <c r="D4717" s="48"/>
      <c r="E4717" s="49"/>
      <c r="F4717" s="49"/>
      <c r="G4717" s="41" t="str">
        <f>IF(C4717="","",VLOOKUP(WEEKDAY(C4717),LIST!$A$15:$B$21,2,FALSE))</f>
        <v/>
      </c>
      <c r="H4717" s="42" t="str">
        <f>IF(B4717="","",IF(L4717=LIST!$A$80,LIST!$A$78,IF(L4717=LIST!$A$81,LIST!$A$78,IF(L4717=LIST!$A$82,LIST!$A$78,IF(IFERROR(VLOOKUP(B4717,'PHR (Project Hourly Rate)'!B:G,6,FALSE),LIST!$A$78)=0,LIST!$A$79,L4717)))))</f>
        <v/>
      </c>
      <c r="I4717" s="42" t="str">
        <f>IF(B4717="","",IF(L4717=LIST!$A$75,"",IF(K4717=LIST!$A$76,LIST!$A$76,IF(L4717=LIST!$A$77,"",IF(L4717=LIST!$A$78,"",IF(L4717=LIST!$A$80,"",IF(L4717=LIST!$A$72,"",IF(L4717=LIST!$A$73,"",IF(L4717=LIST!$A$81,"",IF(L4717=LIST!$A$82,"",IF(L4717=LIST!$A$79,"",IF(K4717=LIST!$A$75,LIST!$A$75,ROUND(J4717*L4717,2)))))))))))))</f>
        <v/>
      </c>
      <c r="J4717" s="43">
        <f>IF(D4717="",0,IF(K4717=LIST!$A$75,0,IF(K4717=LIST!$A$76,0,IF(K4717=LIST!$A$77,0,IF(K4717=LIST!$A$78,0,(MIN(D4717,8)-K4717))))))</f>
        <v>0</v>
      </c>
      <c r="K4717" s="185" t="str">
        <f>IF(D4717="","",IF('CLAIM FORM'!$M$7="",0,IF(L4717=LIST!$A$78,0,IF('CLAIM FORM'!$M$7="R&amp;D",0,IF(E4717="",LIST!$A$75,IF(F4717=LIST!$F$30,0,IFERROR(((VLOOKUP(E4717,'TRAINING CODE'!B:D,3,FALSE)*MIN(D4717,8))),LIST!$A$76)))))))</f>
        <v/>
      </c>
      <c r="L4717" s="183" t="str">
        <f>IF(B4717="","",IF('CLAIM FORM'!$M$7="",LIST!$A$77,IFERROR(VLOOKUP(B4717,'PHR (Project Hourly Rate)'!B:G,6,FALSE),LIST!$A$78)))</f>
        <v/>
      </c>
    </row>
    <row r="4718" spans="1:12" ht="36" customHeight="1">
      <c r="A4718" s="184">
        <v>4716</v>
      </c>
      <c r="B4718" s="46"/>
      <c r="C4718" s="47"/>
      <c r="D4718" s="48"/>
      <c r="E4718" s="49"/>
      <c r="F4718" s="49"/>
      <c r="G4718" s="41" t="str">
        <f>IF(C4718="","",VLOOKUP(WEEKDAY(C4718),LIST!$A$15:$B$21,2,FALSE))</f>
        <v/>
      </c>
      <c r="H4718" s="42" t="str">
        <f>IF(B4718="","",IF(L4718=LIST!$A$80,LIST!$A$78,IF(L4718=LIST!$A$81,LIST!$A$78,IF(L4718=LIST!$A$82,LIST!$A$78,IF(IFERROR(VLOOKUP(B4718,'PHR (Project Hourly Rate)'!B:G,6,FALSE),LIST!$A$78)=0,LIST!$A$79,L4718)))))</f>
        <v/>
      </c>
      <c r="I4718" s="42" t="str">
        <f>IF(B4718="","",IF(L4718=LIST!$A$75,"",IF(K4718=LIST!$A$76,LIST!$A$76,IF(L4718=LIST!$A$77,"",IF(L4718=LIST!$A$78,"",IF(L4718=LIST!$A$80,"",IF(L4718=LIST!$A$72,"",IF(L4718=LIST!$A$73,"",IF(L4718=LIST!$A$81,"",IF(L4718=LIST!$A$82,"",IF(L4718=LIST!$A$79,"",IF(K4718=LIST!$A$75,LIST!$A$75,ROUND(J4718*L4718,2)))))))))))))</f>
        <v/>
      </c>
      <c r="J4718" s="43">
        <f>IF(D4718="",0,IF(K4718=LIST!$A$75,0,IF(K4718=LIST!$A$76,0,IF(K4718=LIST!$A$77,0,IF(K4718=LIST!$A$78,0,(MIN(D4718,8)-K4718))))))</f>
        <v>0</v>
      </c>
      <c r="K4718" s="185" t="str">
        <f>IF(D4718="","",IF('CLAIM FORM'!$M$7="",0,IF(L4718=LIST!$A$78,0,IF('CLAIM FORM'!$M$7="R&amp;D",0,IF(E4718="",LIST!$A$75,IF(F4718=LIST!$F$30,0,IFERROR(((VLOOKUP(E4718,'TRAINING CODE'!B:D,3,FALSE)*MIN(D4718,8))),LIST!$A$76)))))))</f>
        <v/>
      </c>
      <c r="L4718" s="183" t="str">
        <f>IF(B4718="","",IF('CLAIM FORM'!$M$7="",LIST!$A$77,IFERROR(VLOOKUP(B4718,'PHR (Project Hourly Rate)'!B:G,6,FALSE),LIST!$A$78)))</f>
        <v/>
      </c>
    </row>
    <row r="4719" spans="1:12" ht="36" customHeight="1">
      <c r="A4719" s="184">
        <v>4717</v>
      </c>
      <c r="B4719" s="46"/>
      <c r="C4719" s="47"/>
      <c r="D4719" s="48"/>
      <c r="E4719" s="49"/>
      <c r="F4719" s="49"/>
      <c r="G4719" s="41" t="str">
        <f>IF(C4719="","",VLOOKUP(WEEKDAY(C4719),LIST!$A$15:$B$21,2,FALSE))</f>
        <v/>
      </c>
      <c r="H4719" s="42" t="str">
        <f>IF(B4719="","",IF(L4719=LIST!$A$80,LIST!$A$78,IF(L4719=LIST!$A$81,LIST!$A$78,IF(L4719=LIST!$A$82,LIST!$A$78,IF(IFERROR(VLOOKUP(B4719,'PHR (Project Hourly Rate)'!B:G,6,FALSE),LIST!$A$78)=0,LIST!$A$79,L4719)))))</f>
        <v/>
      </c>
      <c r="I4719" s="42" t="str">
        <f>IF(B4719="","",IF(L4719=LIST!$A$75,"",IF(K4719=LIST!$A$76,LIST!$A$76,IF(L4719=LIST!$A$77,"",IF(L4719=LIST!$A$78,"",IF(L4719=LIST!$A$80,"",IF(L4719=LIST!$A$72,"",IF(L4719=LIST!$A$73,"",IF(L4719=LIST!$A$81,"",IF(L4719=LIST!$A$82,"",IF(L4719=LIST!$A$79,"",IF(K4719=LIST!$A$75,LIST!$A$75,ROUND(J4719*L4719,2)))))))))))))</f>
        <v/>
      </c>
      <c r="J4719" s="43">
        <f>IF(D4719="",0,IF(K4719=LIST!$A$75,0,IF(K4719=LIST!$A$76,0,IF(K4719=LIST!$A$77,0,IF(K4719=LIST!$A$78,0,(MIN(D4719,8)-K4719))))))</f>
        <v>0</v>
      </c>
      <c r="K4719" s="185" t="str">
        <f>IF(D4719="","",IF('CLAIM FORM'!$M$7="",0,IF(L4719=LIST!$A$78,0,IF('CLAIM FORM'!$M$7="R&amp;D",0,IF(E4719="",LIST!$A$75,IF(F4719=LIST!$F$30,0,IFERROR(((VLOOKUP(E4719,'TRAINING CODE'!B:D,3,FALSE)*MIN(D4719,8))),LIST!$A$76)))))))</f>
        <v/>
      </c>
      <c r="L4719" s="183" t="str">
        <f>IF(B4719="","",IF('CLAIM FORM'!$M$7="",LIST!$A$77,IFERROR(VLOOKUP(B4719,'PHR (Project Hourly Rate)'!B:G,6,FALSE),LIST!$A$78)))</f>
        <v/>
      </c>
    </row>
    <row r="4720" spans="1:12" ht="36" customHeight="1">
      <c r="A4720" s="184">
        <v>4718</v>
      </c>
      <c r="B4720" s="46"/>
      <c r="C4720" s="47"/>
      <c r="D4720" s="48"/>
      <c r="E4720" s="49"/>
      <c r="F4720" s="49"/>
      <c r="G4720" s="41" t="str">
        <f>IF(C4720="","",VLOOKUP(WEEKDAY(C4720),LIST!$A$15:$B$21,2,FALSE))</f>
        <v/>
      </c>
      <c r="H4720" s="42" t="str">
        <f>IF(B4720="","",IF(L4720=LIST!$A$80,LIST!$A$78,IF(L4720=LIST!$A$81,LIST!$A$78,IF(L4720=LIST!$A$82,LIST!$A$78,IF(IFERROR(VLOOKUP(B4720,'PHR (Project Hourly Rate)'!B:G,6,FALSE),LIST!$A$78)=0,LIST!$A$79,L4720)))))</f>
        <v/>
      </c>
      <c r="I4720" s="42" t="str">
        <f>IF(B4720="","",IF(L4720=LIST!$A$75,"",IF(K4720=LIST!$A$76,LIST!$A$76,IF(L4720=LIST!$A$77,"",IF(L4720=LIST!$A$78,"",IF(L4720=LIST!$A$80,"",IF(L4720=LIST!$A$72,"",IF(L4720=LIST!$A$73,"",IF(L4720=LIST!$A$81,"",IF(L4720=LIST!$A$82,"",IF(L4720=LIST!$A$79,"",IF(K4720=LIST!$A$75,LIST!$A$75,ROUND(J4720*L4720,2)))))))))))))</f>
        <v/>
      </c>
      <c r="J4720" s="43">
        <f>IF(D4720="",0,IF(K4720=LIST!$A$75,0,IF(K4720=LIST!$A$76,0,IF(K4720=LIST!$A$77,0,IF(K4720=LIST!$A$78,0,(MIN(D4720,8)-K4720))))))</f>
        <v>0</v>
      </c>
      <c r="K4720" s="185" t="str">
        <f>IF(D4720="","",IF('CLAIM FORM'!$M$7="",0,IF(L4720=LIST!$A$78,0,IF('CLAIM FORM'!$M$7="R&amp;D",0,IF(E4720="",LIST!$A$75,IF(F4720=LIST!$F$30,0,IFERROR(((VLOOKUP(E4720,'TRAINING CODE'!B:D,3,FALSE)*MIN(D4720,8))),LIST!$A$76)))))))</f>
        <v/>
      </c>
      <c r="L4720" s="183" t="str">
        <f>IF(B4720="","",IF('CLAIM FORM'!$M$7="",LIST!$A$77,IFERROR(VLOOKUP(B4720,'PHR (Project Hourly Rate)'!B:G,6,FALSE),LIST!$A$78)))</f>
        <v/>
      </c>
    </row>
    <row r="4721" spans="1:12" ht="36" customHeight="1">
      <c r="A4721" s="184">
        <v>4719</v>
      </c>
      <c r="B4721" s="46"/>
      <c r="C4721" s="47"/>
      <c r="D4721" s="48"/>
      <c r="E4721" s="49"/>
      <c r="F4721" s="49"/>
      <c r="G4721" s="41" t="str">
        <f>IF(C4721="","",VLOOKUP(WEEKDAY(C4721),LIST!$A$15:$B$21,2,FALSE))</f>
        <v/>
      </c>
      <c r="H4721" s="42" t="str">
        <f>IF(B4721="","",IF(L4721=LIST!$A$80,LIST!$A$78,IF(L4721=LIST!$A$81,LIST!$A$78,IF(L4721=LIST!$A$82,LIST!$A$78,IF(IFERROR(VLOOKUP(B4721,'PHR (Project Hourly Rate)'!B:G,6,FALSE),LIST!$A$78)=0,LIST!$A$79,L4721)))))</f>
        <v/>
      </c>
      <c r="I4721" s="42" t="str">
        <f>IF(B4721="","",IF(L4721=LIST!$A$75,"",IF(K4721=LIST!$A$76,LIST!$A$76,IF(L4721=LIST!$A$77,"",IF(L4721=LIST!$A$78,"",IF(L4721=LIST!$A$80,"",IF(L4721=LIST!$A$72,"",IF(L4721=LIST!$A$73,"",IF(L4721=LIST!$A$81,"",IF(L4721=LIST!$A$82,"",IF(L4721=LIST!$A$79,"",IF(K4721=LIST!$A$75,LIST!$A$75,ROUND(J4721*L4721,2)))))))))))))</f>
        <v/>
      </c>
      <c r="J4721" s="43">
        <f>IF(D4721="",0,IF(K4721=LIST!$A$75,0,IF(K4721=LIST!$A$76,0,IF(K4721=LIST!$A$77,0,IF(K4721=LIST!$A$78,0,(MIN(D4721,8)-K4721))))))</f>
        <v>0</v>
      </c>
      <c r="K4721" s="185" t="str">
        <f>IF(D4721="","",IF('CLAIM FORM'!$M$7="",0,IF(L4721=LIST!$A$78,0,IF('CLAIM FORM'!$M$7="R&amp;D",0,IF(E4721="",LIST!$A$75,IF(F4721=LIST!$F$30,0,IFERROR(((VLOOKUP(E4721,'TRAINING CODE'!B:D,3,FALSE)*MIN(D4721,8))),LIST!$A$76)))))))</f>
        <v/>
      </c>
      <c r="L4721" s="183" t="str">
        <f>IF(B4721="","",IF('CLAIM FORM'!$M$7="",LIST!$A$77,IFERROR(VLOOKUP(B4721,'PHR (Project Hourly Rate)'!B:G,6,FALSE),LIST!$A$78)))</f>
        <v/>
      </c>
    </row>
    <row r="4722" spans="1:12" ht="36" customHeight="1">
      <c r="A4722" s="184">
        <v>4720</v>
      </c>
      <c r="B4722" s="46"/>
      <c r="C4722" s="47"/>
      <c r="D4722" s="48"/>
      <c r="E4722" s="49"/>
      <c r="F4722" s="49"/>
      <c r="G4722" s="41" t="str">
        <f>IF(C4722="","",VLOOKUP(WEEKDAY(C4722),LIST!$A$15:$B$21,2,FALSE))</f>
        <v/>
      </c>
      <c r="H4722" s="42" t="str">
        <f>IF(B4722="","",IF(L4722=LIST!$A$80,LIST!$A$78,IF(L4722=LIST!$A$81,LIST!$A$78,IF(L4722=LIST!$A$82,LIST!$A$78,IF(IFERROR(VLOOKUP(B4722,'PHR (Project Hourly Rate)'!B:G,6,FALSE),LIST!$A$78)=0,LIST!$A$79,L4722)))))</f>
        <v/>
      </c>
      <c r="I4722" s="42" t="str">
        <f>IF(B4722="","",IF(L4722=LIST!$A$75,"",IF(K4722=LIST!$A$76,LIST!$A$76,IF(L4722=LIST!$A$77,"",IF(L4722=LIST!$A$78,"",IF(L4722=LIST!$A$80,"",IF(L4722=LIST!$A$72,"",IF(L4722=LIST!$A$73,"",IF(L4722=LIST!$A$81,"",IF(L4722=LIST!$A$82,"",IF(L4722=LIST!$A$79,"",IF(K4722=LIST!$A$75,LIST!$A$75,ROUND(J4722*L4722,2)))))))))))))</f>
        <v/>
      </c>
      <c r="J4722" s="43">
        <f>IF(D4722="",0,IF(K4722=LIST!$A$75,0,IF(K4722=LIST!$A$76,0,IF(K4722=LIST!$A$77,0,IF(K4722=LIST!$A$78,0,(MIN(D4722,8)-K4722))))))</f>
        <v>0</v>
      </c>
      <c r="K4722" s="185" t="str">
        <f>IF(D4722="","",IF('CLAIM FORM'!$M$7="",0,IF(L4722=LIST!$A$78,0,IF('CLAIM FORM'!$M$7="R&amp;D",0,IF(E4722="",LIST!$A$75,IF(F4722=LIST!$F$30,0,IFERROR(((VLOOKUP(E4722,'TRAINING CODE'!B:D,3,FALSE)*MIN(D4722,8))),LIST!$A$76)))))))</f>
        <v/>
      </c>
      <c r="L4722" s="183" t="str">
        <f>IF(B4722="","",IF('CLAIM FORM'!$M$7="",LIST!$A$77,IFERROR(VLOOKUP(B4722,'PHR (Project Hourly Rate)'!B:G,6,FALSE),LIST!$A$78)))</f>
        <v/>
      </c>
    </row>
    <row r="4723" spans="1:12" ht="36" customHeight="1">
      <c r="A4723" s="184">
        <v>4721</v>
      </c>
      <c r="B4723" s="46"/>
      <c r="C4723" s="47"/>
      <c r="D4723" s="48"/>
      <c r="E4723" s="49"/>
      <c r="F4723" s="49"/>
      <c r="G4723" s="41" t="str">
        <f>IF(C4723="","",VLOOKUP(WEEKDAY(C4723),LIST!$A$15:$B$21,2,FALSE))</f>
        <v/>
      </c>
      <c r="H4723" s="42" t="str">
        <f>IF(B4723="","",IF(L4723=LIST!$A$80,LIST!$A$78,IF(L4723=LIST!$A$81,LIST!$A$78,IF(L4723=LIST!$A$82,LIST!$A$78,IF(IFERROR(VLOOKUP(B4723,'PHR (Project Hourly Rate)'!B:G,6,FALSE),LIST!$A$78)=0,LIST!$A$79,L4723)))))</f>
        <v/>
      </c>
      <c r="I4723" s="42" t="str">
        <f>IF(B4723="","",IF(L4723=LIST!$A$75,"",IF(K4723=LIST!$A$76,LIST!$A$76,IF(L4723=LIST!$A$77,"",IF(L4723=LIST!$A$78,"",IF(L4723=LIST!$A$80,"",IF(L4723=LIST!$A$72,"",IF(L4723=LIST!$A$73,"",IF(L4723=LIST!$A$81,"",IF(L4723=LIST!$A$82,"",IF(L4723=LIST!$A$79,"",IF(K4723=LIST!$A$75,LIST!$A$75,ROUND(J4723*L4723,2)))))))))))))</f>
        <v/>
      </c>
      <c r="J4723" s="43">
        <f>IF(D4723="",0,IF(K4723=LIST!$A$75,0,IF(K4723=LIST!$A$76,0,IF(K4723=LIST!$A$77,0,IF(K4723=LIST!$A$78,0,(MIN(D4723,8)-K4723))))))</f>
        <v>0</v>
      </c>
      <c r="K4723" s="185" t="str">
        <f>IF(D4723="","",IF('CLAIM FORM'!$M$7="",0,IF(L4723=LIST!$A$78,0,IF('CLAIM FORM'!$M$7="R&amp;D",0,IF(E4723="",LIST!$A$75,IF(F4723=LIST!$F$30,0,IFERROR(((VLOOKUP(E4723,'TRAINING CODE'!B:D,3,FALSE)*MIN(D4723,8))),LIST!$A$76)))))))</f>
        <v/>
      </c>
      <c r="L4723" s="183" t="str">
        <f>IF(B4723="","",IF('CLAIM FORM'!$M$7="",LIST!$A$77,IFERROR(VLOOKUP(B4723,'PHR (Project Hourly Rate)'!B:G,6,FALSE),LIST!$A$78)))</f>
        <v/>
      </c>
    </row>
    <row r="4724" spans="1:12" ht="36" customHeight="1">
      <c r="A4724" s="184">
        <v>4722</v>
      </c>
      <c r="B4724" s="46"/>
      <c r="C4724" s="47"/>
      <c r="D4724" s="48"/>
      <c r="E4724" s="49"/>
      <c r="F4724" s="49"/>
      <c r="G4724" s="41" t="str">
        <f>IF(C4724="","",VLOOKUP(WEEKDAY(C4724),LIST!$A$15:$B$21,2,FALSE))</f>
        <v/>
      </c>
      <c r="H4724" s="42" t="str">
        <f>IF(B4724="","",IF(L4724=LIST!$A$80,LIST!$A$78,IF(L4724=LIST!$A$81,LIST!$A$78,IF(L4724=LIST!$A$82,LIST!$A$78,IF(IFERROR(VLOOKUP(B4724,'PHR (Project Hourly Rate)'!B:G,6,FALSE),LIST!$A$78)=0,LIST!$A$79,L4724)))))</f>
        <v/>
      </c>
      <c r="I4724" s="42" t="str">
        <f>IF(B4724="","",IF(L4724=LIST!$A$75,"",IF(K4724=LIST!$A$76,LIST!$A$76,IF(L4724=LIST!$A$77,"",IF(L4724=LIST!$A$78,"",IF(L4724=LIST!$A$80,"",IF(L4724=LIST!$A$72,"",IF(L4724=LIST!$A$73,"",IF(L4724=LIST!$A$81,"",IF(L4724=LIST!$A$82,"",IF(L4724=LIST!$A$79,"",IF(K4724=LIST!$A$75,LIST!$A$75,ROUND(J4724*L4724,2)))))))))))))</f>
        <v/>
      </c>
      <c r="J4724" s="43">
        <f>IF(D4724="",0,IF(K4724=LIST!$A$75,0,IF(K4724=LIST!$A$76,0,IF(K4724=LIST!$A$77,0,IF(K4724=LIST!$A$78,0,(MIN(D4724,8)-K4724))))))</f>
        <v>0</v>
      </c>
      <c r="K4724" s="185" t="str">
        <f>IF(D4724="","",IF('CLAIM FORM'!$M$7="",0,IF(L4724=LIST!$A$78,0,IF('CLAIM FORM'!$M$7="R&amp;D",0,IF(E4724="",LIST!$A$75,IF(F4724=LIST!$F$30,0,IFERROR(((VLOOKUP(E4724,'TRAINING CODE'!B:D,3,FALSE)*MIN(D4724,8))),LIST!$A$76)))))))</f>
        <v/>
      </c>
      <c r="L4724" s="183" t="str">
        <f>IF(B4724="","",IF('CLAIM FORM'!$M$7="",LIST!$A$77,IFERROR(VLOOKUP(B4724,'PHR (Project Hourly Rate)'!B:G,6,FALSE),LIST!$A$78)))</f>
        <v/>
      </c>
    </row>
    <row r="4725" spans="1:12" ht="36" customHeight="1">
      <c r="A4725" s="184">
        <v>4723</v>
      </c>
      <c r="B4725" s="46"/>
      <c r="C4725" s="47"/>
      <c r="D4725" s="48"/>
      <c r="E4725" s="49"/>
      <c r="F4725" s="49"/>
      <c r="G4725" s="41" t="str">
        <f>IF(C4725="","",VLOOKUP(WEEKDAY(C4725),LIST!$A$15:$B$21,2,FALSE))</f>
        <v/>
      </c>
      <c r="H4725" s="42" t="str">
        <f>IF(B4725="","",IF(L4725=LIST!$A$80,LIST!$A$78,IF(L4725=LIST!$A$81,LIST!$A$78,IF(L4725=LIST!$A$82,LIST!$A$78,IF(IFERROR(VLOOKUP(B4725,'PHR (Project Hourly Rate)'!B:G,6,FALSE),LIST!$A$78)=0,LIST!$A$79,L4725)))))</f>
        <v/>
      </c>
      <c r="I4725" s="42" t="str">
        <f>IF(B4725="","",IF(L4725=LIST!$A$75,"",IF(K4725=LIST!$A$76,LIST!$A$76,IF(L4725=LIST!$A$77,"",IF(L4725=LIST!$A$78,"",IF(L4725=LIST!$A$80,"",IF(L4725=LIST!$A$72,"",IF(L4725=LIST!$A$73,"",IF(L4725=LIST!$A$81,"",IF(L4725=LIST!$A$82,"",IF(L4725=LIST!$A$79,"",IF(K4725=LIST!$A$75,LIST!$A$75,ROUND(J4725*L4725,2)))))))))))))</f>
        <v/>
      </c>
      <c r="J4725" s="43">
        <f>IF(D4725="",0,IF(K4725=LIST!$A$75,0,IF(K4725=LIST!$A$76,0,IF(K4725=LIST!$A$77,0,IF(K4725=LIST!$A$78,0,(MIN(D4725,8)-K4725))))))</f>
        <v>0</v>
      </c>
      <c r="K4725" s="185" t="str">
        <f>IF(D4725="","",IF('CLAIM FORM'!$M$7="",0,IF(L4725=LIST!$A$78,0,IF('CLAIM FORM'!$M$7="R&amp;D",0,IF(E4725="",LIST!$A$75,IF(F4725=LIST!$F$30,0,IFERROR(((VLOOKUP(E4725,'TRAINING CODE'!B:D,3,FALSE)*MIN(D4725,8))),LIST!$A$76)))))))</f>
        <v/>
      </c>
      <c r="L4725" s="183" t="str">
        <f>IF(B4725="","",IF('CLAIM FORM'!$M$7="",LIST!$A$77,IFERROR(VLOOKUP(B4725,'PHR (Project Hourly Rate)'!B:G,6,FALSE),LIST!$A$78)))</f>
        <v/>
      </c>
    </row>
    <row r="4726" spans="1:12" ht="36" customHeight="1">
      <c r="A4726" s="184">
        <v>4724</v>
      </c>
      <c r="B4726" s="46"/>
      <c r="C4726" s="47"/>
      <c r="D4726" s="48"/>
      <c r="E4726" s="49"/>
      <c r="F4726" s="49"/>
      <c r="G4726" s="41" t="str">
        <f>IF(C4726="","",VLOOKUP(WEEKDAY(C4726),LIST!$A$15:$B$21,2,FALSE))</f>
        <v/>
      </c>
      <c r="H4726" s="42" t="str">
        <f>IF(B4726="","",IF(L4726=LIST!$A$80,LIST!$A$78,IF(L4726=LIST!$A$81,LIST!$A$78,IF(L4726=LIST!$A$82,LIST!$A$78,IF(IFERROR(VLOOKUP(B4726,'PHR (Project Hourly Rate)'!B:G,6,FALSE),LIST!$A$78)=0,LIST!$A$79,L4726)))))</f>
        <v/>
      </c>
      <c r="I4726" s="42" t="str">
        <f>IF(B4726="","",IF(L4726=LIST!$A$75,"",IF(K4726=LIST!$A$76,LIST!$A$76,IF(L4726=LIST!$A$77,"",IF(L4726=LIST!$A$78,"",IF(L4726=LIST!$A$80,"",IF(L4726=LIST!$A$72,"",IF(L4726=LIST!$A$73,"",IF(L4726=LIST!$A$81,"",IF(L4726=LIST!$A$82,"",IF(L4726=LIST!$A$79,"",IF(K4726=LIST!$A$75,LIST!$A$75,ROUND(J4726*L4726,2)))))))))))))</f>
        <v/>
      </c>
      <c r="J4726" s="43">
        <f>IF(D4726="",0,IF(K4726=LIST!$A$75,0,IF(K4726=LIST!$A$76,0,IF(K4726=LIST!$A$77,0,IF(K4726=LIST!$A$78,0,(MIN(D4726,8)-K4726))))))</f>
        <v>0</v>
      </c>
      <c r="K4726" s="185" t="str">
        <f>IF(D4726="","",IF('CLAIM FORM'!$M$7="",0,IF(L4726=LIST!$A$78,0,IF('CLAIM FORM'!$M$7="R&amp;D",0,IF(E4726="",LIST!$A$75,IF(F4726=LIST!$F$30,0,IFERROR(((VLOOKUP(E4726,'TRAINING CODE'!B:D,3,FALSE)*MIN(D4726,8))),LIST!$A$76)))))))</f>
        <v/>
      </c>
      <c r="L4726" s="183" t="str">
        <f>IF(B4726="","",IF('CLAIM FORM'!$M$7="",LIST!$A$77,IFERROR(VLOOKUP(B4726,'PHR (Project Hourly Rate)'!B:G,6,FALSE),LIST!$A$78)))</f>
        <v/>
      </c>
    </row>
    <row r="4727" spans="1:12" ht="36" customHeight="1">
      <c r="A4727" s="184">
        <v>4725</v>
      </c>
      <c r="B4727" s="46"/>
      <c r="C4727" s="47"/>
      <c r="D4727" s="48"/>
      <c r="E4727" s="49"/>
      <c r="F4727" s="49"/>
      <c r="G4727" s="41" t="str">
        <f>IF(C4727="","",VLOOKUP(WEEKDAY(C4727),LIST!$A$15:$B$21,2,FALSE))</f>
        <v/>
      </c>
      <c r="H4727" s="42" t="str">
        <f>IF(B4727="","",IF(L4727=LIST!$A$80,LIST!$A$78,IF(L4727=LIST!$A$81,LIST!$A$78,IF(L4727=LIST!$A$82,LIST!$A$78,IF(IFERROR(VLOOKUP(B4727,'PHR (Project Hourly Rate)'!B:G,6,FALSE),LIST!$A$78)=0,LIST!$A$79,L4727)))))</f>
        <v/>
      </c>
      <c r="I4727" s="42" t="str">
        <f>IF(B4727="","",IF(L4727=LIST!$A$75,"",IF(K4727=LIST!$A$76,LIST!$A$76,IF(L4727=LIST!$A$77,"",IF(L4727=LIST!$A$78,"",IF(L4727=LIST!$A$80,"",IF(L4727=LIST!$A$72,"",IF(L4727=LIST!$A$73,"",IF(L4727=LIST!$A$81,"",IF(L4727=LIST!$A$82,"",IF(L4727=LIST!$A$79,"",IF(K4727=LIST!$A$75,LIST!$A$75,ROUND(J4727*L4727,2)))))))))))))</f>
        <v/>
      </c>
      <c r="J4727" s="43">
        <f>IF(D4727="",0,IF(K4727=LIST!$A$75,0,IF(K4727=LIST!$A$76,0,IF(K4727=LIST!$A$77,0,IF(K4727=LIST!$A$78,0,(MIN(D4727,8)-K4727))))))</f>
        <v>0</v>
      </c>
      <c r="K4727" s="185" t="str">
        <f>IF(D4727="","",IF('CLAIM FORM'!$M$7="",0,IF(L4727=LIST!$A$78,0,IF('CLAIM FORM'!$M$7="R&amp;D",0,IF(E4727="",LIST!$A$75,IF(F4727=LIST!$F$30,0,IFERROR(((VLOOKUP(E4727,'TRAINING CODE'!B:D,3,FALSE)*MIN(D4727,8))),LIST!$A$76)))))))</f>
        <v/>
      </c>
      <c r="L4727" s="183" t="str">
        <f>IF(B4727="","",IF('CLAIM FORM'!$M$7="",LIST!$A$77,IFERROR(VLOOKUP(B4727,'PHR (Project Hourly Rate)'!B:G,6,FALSE),LIST!$A$78)))</f>
        <v/>
      </c>
    </row>
    <row r="4728" spans="1:12" ht="36" customHeight="1">
      <c r="A4728" s="184">
        <v>4726</v>
      </c>
      <c r="B4728" s="46"/>
      <c r="C4728" s="47"/>
      <c r="D4728" s="48"/>
      <c r="E4728" s="49"/>
      <c r="F4728" s="49"/>
      <c r="G4728" s="41" t="str">
        <f>IF(C4728="","",VLOOKUP(WEEKDAY(C4728),LIST!$A$15:$B$21,2,FALSE))</f>
        <v/>
      </c>
      <c r="H4728" s="42" t="str">
        <f>IF(B4728="","",IF(L4728=LIST!$A$80,LIST!$A$78,IF(L4728=LIST!$A$81,LIST!$A$78,IF(L4728=LIST!$A$82,LIST!$A$78,IF(IFERROR(VLOOKUP(B4728,'PHR (Project Hourly Rate)'!B:G,6,FALSE),LIST!$A$78)=0,LIST!$A$79,L4728)))))</f>
        <v/>
      </c>
      <c r="I4728" s="42" t="str">
        <f>IF(B4728="","",IF(L4728=LIST!$A$75,"",IF(K4728=LIST!$A$76,LIST!$A$76,IF(L4728=LIST!$A$77,"",IF(L4728=LIST!$A$78,"",IF(L4728=LIST!$A$80,"",IF(L4728=LIST!$A$72,"",IF(L4728=LIST!$A$73,"",IF(L4728=LIST!$A$81,"",IF(L4728=LIST!$A$82,"",IF(L4728=LIST!$A$79,"",IF(K4728=LIST!$A$75,LIST!$A$75,ROUND(J4728*L4728,2)))))))))))))</f>
        <v/>
      </c>
      <c r="J4728" s="43">
        <f>IF(D4728="",0,IF(K4728=LIST!$A$75,0,IF(K4728=LIST!$A$76,0,IF(K4728=LIST!$A$77,0,IF(K4728=LIST!$A$78,0,(MIN(D4728,8)-K4728))))))</f>
        <v>0</v>
      </c>
      <c r="K4728" s="185" t="str">
        <f>IF(D4728="","",IF('CLAIM FORM'!$M$7="",0,IF(L4728=LIST!$A$78,0,IF('CLAIM FORM'!$M$7="R&amp;D",0,IF(E4728="",LIST!$A$75,IF(F4728=LIST!$F$30,0,IFERROR(((VLOOKUP(E4728,'TRAINING CODE'!B:D,3,FALSE)*MIN(D4728,8))),LIST!$A$76)))))))</f>
        <v/>
      </c>
      <c r="L4728" s="183" t="str">
        <f>IF(B4728="","",IF('CLAIM FORM'!$M$7="",LIST!$A$77,IFERROR(VLOOKUP(B4728,'PHR (Project Hourly Rate)'!B:G,6,FALSE),LIST!$A$78)))</f>
        <v/>
      </c>
    </row>
    <row r="4729" spans="1:12" ht="36" customHeight="1">
      <c r="A4729" s="184">
        <v>4727</v>
      </c>
      <c r="B4729" s="46"/>
      <c r="C4729" s="47"/>
      <c r="D4729" s="48"/>
      <c r="E4729" s="49"/>
      <c r="F4729" s="49"/>
      <c r="G4729" s="41" t="str">
        <f>IF(C4729="","",VLOOKUP(WEEKDAY(C4729),LIST!$A$15:$B$21,2,FALSE))</f>
        <v/>
      </c>
      <c r="H4729" s="42" t="str">
        <f>IF(B4729="","",IF(L4729=LIST!$A$80,LIST!$A$78,IF(L4729=LIST!$A$81,LIST!$A$78,IF(L4729=LIST!$A$82,LIST!$A$78,IF(IFERROR(VLOOKUP(B4729,'PHR (Project Hourly Rate)'!B:G,6,FALSE),LIST!$A$78)=0,LIST!$A$79,L4729)))))</f>
        <v/>
      </c>
      <c r="I4729" s="42" t="str">
        <f>IF(B4729="","",IF(L4729=LIST!$A$75,"",IF(K4729=LIST!$A$76,LIST!$A$76,IF(L4729=LIST!$A$77,"",IF(L4729=LIST!$A$78,"",IF(L4729=LIST!$A$80,"",IF(L4729=LIST!$A$72,"",IF(L4729=LIST!$A$73,"",IF(L4729=LIST!$A$81,"",IF(L4729=LIST!$A$82,"",IF(L4729=LIST!$A$79,"",IF(K4729=LIST!$A$75,LIST!$A$75,ROUND(J4729*L4729,2)))))))))))))</f>
        <v/>
      </c>
      <c r="J4729" s="43">
        <f>IF(D4729="",0,IF(K4729=LIST!$A$75,0,IF(K4729=LIST!$A$76,0,IF(K4729=LIST!$A$77,0,IF(K4729=LIST!$A$78,0,(MIN(D4729,8)-K4729))))))</f>
        <v>0</v>
      </c>
      <c r="K4729" s="185" t="str">
        <f>IF(D4729="","",IF('CLAIM FORM'!$M$7="",0,IF(L4729=LIST!$A$78,0,IF('CLAIM FORM'!$M$7="R&amp;D",0,IF(E4729="",LIST!$A$75,IF(F4729=LIST!$F$30,0,IFERROR(((VLOOKUP(E4729,'TRAINING CODE'!B:D,3,FALSE)*MIN(D4729,8))),LIST!$A$76)))))))</f>
        <v/>
      </c>
      <c r="L4729" s="183" t="str">
        <f>IF(B4729="","",IF('CLAIM FORM'!$M$7="",LIST!$A$77,IFERROR(VLOOKUP(B4729,'PHR (Project Hourly Rate)'!B:G,6,FALSE),LIST!$A$78)))</f>
        <v/>
      </c>
    </row>
    <row r="4730" spans="1:12" ht="36" customHeight="1">
      <c r="A4730" s="184">
        <v>4728</v>
      </c>
      <c r="B4730" s="46"/>
      <c r="C4730" s="47"/>
      <c r="D4730" s="48"/>
      <c r="E4730" s="49"/>
      <c r="F4730" s="49"/>
      <c r="G4730" s="41" t="str">
        <f>IF(C4730="","",VLOOKUP(WEEKDAY(C4730),LIST!$A$15:$B$21,2,FALSE))</f>
        <v/>
      </c>
      <c r="H4730" s="42" t="str">
        <f>IF(B4730="","",IF(L4730=LIST!$A$80,LIST!$A$78,IF(L4730=LIST!$A$81,LIST!$A$78,IF(L4730=LIST!$A$82,LIST!$A$78,IF(IFERROR(VLOOKUP(B4730,'PHR (Project Hourly Rate)'!B:G,6,FALSE),LIST!$A$78)=0,LIST!$A$79,L4730)))))</f>
        <v/>
      </c>
      <c r="I4730" s="42" t="str">
        <f>IF(B4730="","",IF(L4730=LIST!$A$75,"",IF(K4730=LIST!$A$76,LIST!$A$76,IF(L4730=LIST!$A$77,"",IF(L4730=LIST!$A$78,"",IF(L4730=LIST!$A$80,"",IF(L4730=LIST!$A$72,"",IF(L4730=LIST!$A$73,"",IF(L4730=LIST!$A$81,"",IF(L4730=LIST!$A$82,"",IF(L4730=LIST!$A$79,"",IF(K4730=LIST!$A$75,LIST!$A$75,ROUND(J4730*L4730,2)))))))))))))</f>
        <v/>
      </c>
      <c r="J4730" s="43">
        <f>IF(D4730="",0,IF(K4730=LIST!$A$75,0,IF(K4730=LIST!$A$76,0,IF(K4730=LIST!$A$77,0,IF(K4730=LIST!$A$78,0,(MIN(D4730,8)-K4730))))))</f>
        <v>0</v>
      </c>
      <c r="K4730" s="185" t="str">
        <f>IF(D4730="","",IF('CLAIM FORM'!$M$7="",0,IF(L4730=LIST!$A$78,0,IF('CLAIM FORM'!$M$7="R&amp;D",0,IF(E4730="",LIST!$A$75,IF(F4730=LIST!$F$30,0,IFERROR(((VLOOKUP(E4730,'TRAINING CODE'!B:D,3,FALSE)*MIN(D4730,8))),LIST!$A$76)))))))</f>
        <v/>
      </c>
      <c r="L4730" s="183" t="str">
        <f>IF(B4730="","",IF('CLAIM FORM'!$M$7="",LIST!$A$77,IFERROR(VLOOKUP(B4730,'PHR (Project Hourly Rate)'!B:G,6,FALSE),LIST!$A$78)))</f>
        <v/>
      </c>
    </row>
    <row r="4731" spans="1:12" ht="36" customHeight="1">
      <c r="A4731" s="184">
        <v>4729</v>
      </c>
      <c r="B4731" s="46"/>
      <c r="C4731" s="47"/>
      <c r="D4731" s="48"/>
      <c r="E4731" s="49"/>
      <c r="F4731" s="49"/>
      <c r="G4731" s="41" t="str">
        <f>IF(C4731="","",VLOOKUP(WEEKDAY(C4731),LIST!$A$15:$B$21,2,FALSE))</f>
        <v/>
      </c>
      <c r="H4731" s="42" t="str">
        <f>IF(B4731="","",IF(L4731=LIST!$A$80,LIST!$A$78,IF(L4731=LIST!$A$81,LIST!$A$78,IF(L4731=LIST!$A$82,LIST!$A$78,IF(IFERROR(VLOOKUP(B4731,'PHR (Project Hourly Rate)'!B:G,6,FALSE),LIST!$A$78)=0,LIST!$A$79,L4731)))))</f>
        <v/>
      </c>
      <c r="I4731" s="42" t="str">
        <f>IF(B4731="","",IF(L4731=LIST!$A$75,"",IF(K4731=LIST!$A$76,LIST!$A$76,IF(L4731=LIST!$A$77,"",IF(L4731=LIST!$A$78,"",IF(L4731=LIST!$A$80,"",IF(L4731=LIST!$A$72,"",IF(L4731=LIST!$A$73,"",IF(L4731=LIST!$A$81,"",IF(L4731=LIST!$A$82,"",IF(L4731=LIST!$A$79,"",IF(K4731=LIST!$A$75,LIST!$A$75,ROUND(J4731*L4731,2)))))))))))))</f>
        <v/>
      </c>
      <c r="J4731" s="43">
        <f>IF(D4731="",0,IF(K4731=LIST!$A$75,0,IF(K4731=LIST!$A$76,0,IF(K4731=LIST!$A$77,0,IF(K4731=LIST!$A$78,0,(MIN(D4731,8)-K4731))))))</f>
        <v>0</v>
      </c>
      <c r="K4731" s="185" t="str">
        <f>IF(D4731="","",IF('CLAIM FORM'!$M$7="",0,IF(L4731=LIST!$A$78,0,IF('CLAIM FORM'!$M$7="R&amp;D",0,IF(E4731="",LIST!$A$75,IF(F4731=LIST!$F$30,0,IFERROR(((VLOOKUP(E4731,'TRAINING CODE'!B:D,3,FALSE)*MIN(D4731,8))),LIST!$A$76)))))))</f>
        <v/>
      </c>
      <c r="L4731" s="183" t="str">
        <f>IF(B4731="","",IF('CLAIM FORM'!$M$7="",LIST!$A$77,IFERROR(VLOOKUP(B4731,'PHR (Project Hourly Rate)'!B:G,6,FALSE),LIST!$A$78)))</f>
        <v/>
      </c>
    </row>
    <row r="4732" spans="1:12" ht="36" customHeight="1">
      <c r="A4732" s="184">
        <v>4730</v>
      </c>
      <c r="B4732" s="46"/>
      <c r="C4732" s="47"/>
      <c r="D4732" s="48"/>
      <c r="E4732" s="49"/>
      <c r="F4732" s="49"/>
      <c r="G4732" s="41" t="str">
        <f>IF(C4732="","",VLOOKUP(WEEKDAY(C4732),LIST!$A$15:$B$21,2,FALSE))</f>
        <v/>
      </c>
      <c r="H4732" s="42" t="str">
        <f>IF(B4732="","",IF(L4732=LIST!$A$80,LIST!$A$78,IF(L4732=LIST!$A$81,LIST!$A$78,IF(L4732=LIST!$A$82,LIST!$A$78,IF(IFERROR(VLOOKUP(B4732,'PHR (Project Hourly Rate)'!B:G,6,FALSE),LIST!$A$78)=0,LIST!$A$79,L4732)))))</f>
        <v/>
      </c>
      <c r="I4732" s="42" t="str">
        <f>IF(B4732="","",IF(L4732=LIST!$A$75,"",IF(K4732=LIST!$A$76,LIST!$A$76,IF(L4732=LIST!$A$77,"",IF(L4732=LIST!$A$78,"",IF(L4732=LIST!$A$80,"",IF(L4732=LIST!$A$72,"",IF(L4732=LIST!$A$73,"",IF(L4732=LIST!$A$81,"",IF(L4732=LIST!$A$82,"",IF(L4732=LIST!$A$79,"",IF(K4732=LIST!$A$75,LIST!$A$75,ROUND(J4732*L4732,2)))))))))))))</f>
        <v/>
      </c>
      <c r="J4732" s="43">
        <f>IF(D4732="",0,IF(K4732=LIST!$A$75,0,IF(K4732=LIST!$A$76,0,IF(K4732=LIST!$A$77,0,IF(K4732=LIST!$A$78,0,(MIN(D4732,8)-K4732))))))</f>
        <v>0</v>
      </c>
      <c r="K4732" s="185" t="str">
        <f>IF(D4732="","",IF('CLAIM FORM'!$M$7="",0,IF(L4732=LIST!$A$78,0,IF('CLAIM FORM'!$M$7="R&amp;D",0,IF(E4732="",LIST!$A$75,IF(F4732=LIST!$F$30,0,IFERROR(((VLOOKUP(E4732,'TRAINING CODE'!B:D,3,FALSE)*MIN(D4732,8))),LIST!$A$76)))))))</f>
        <v/>
      </c>
      <c r="L4732" s="183" t="str">
        <f>IF(B4732="","",IF('CLAIM FORM'!$M$7="",LIST!$A$77,IFERROR(VLOOKUP(B4732,'PHR (Project Hourly Rate)'!B:G,6,FALSE),LIST!$A$78)))</f>
        <v/>
      </c>
    </row>
    <row r="4733" spans="1:12" ht="36" customHeight="1">
      <c r="A4733" s="184">
        <v>4731</v>
      </c>
      <c r="B4733" s="46"/>
      <c r="C4733" s="47"/>
      <c r="D4733" s="48"/>
      <c r="E4733" s="49"/>
      <c r="F4733" s="49"/>
      <c r="G4733" s="41" t="str">
        <f>IF(C4733="","",VLOOKUP(WEEKDAY(C4733),LIST!$A$15:$B$21,2,FALSE))</f>
        <v/>
      </c>
      <c r="H4733" s="42" t="str">
        <f>IF(B4733="","",IF(L4733=LIST!$A$80,LIST!$A$78,IF(L4733=LIST!$A$81,LIST!$A$78,IF(L4733=LIST!$A$82,LIST!$A$78,IF(IFERROR(VLOOKUP(B4733,'PHR (Project Hourly Rate)'!B:G,6,FALSE),LIST!$A$78)=0,LIST!$A$79,L4733)))))</f>
        <v/>
      </c>
      <c r="I4733" s="42" t="str">
        <f>IF(B4733="","",IF(L4733=LIST!$A$75,"",IF(K4733=LIST!$A$76,LIST!$A$76,IF(L4733=LIST!$A$77,"",IF(L4733=LIST!$A$78,"",IF(L4733=LIST!$A$80,"",IF(L4733=LIST!$A$72,"",IF(L4733=LIST!$A$73,"",IF(L4733=LIST!$A$81,"",IF(L4733=LIST!$A$82,"",IF(L4733=LIST!$A$79,"",IF(K4733=LIST!$A$75,LIST!$A$75,ROUND(J4733*L4733,2)))))))))))))</f>
        <v/>
      </c>
      <c r="J4733" s="43">
        <f>IF(D4733="",0,IF(K4733=LIST!$A$75,0,IF(K4733=LIST!$A$76,0,IF(K4733=LIST!$A$77,0,IF(K4733=LIST!$A$78,0,(MIN(D4733,8)-K4733))))))</f>
        <v>0</v>
      </c>
      <c r="K4733" s="185" t="str">
        <f>IF(D4733="","",IF('CLAIM FORM'!$M$7="",0,IF(L4733=LIST!$A$78,0,IF('CLAIM FORM'!$M$7="R&amp;D",0,IF(E4733="",LIST!$A$75,IF(F4733=LIST!$F$30,0,IFERROR(((VLOOKUP(E4733,'TRAINING CODE'!B:D,3,FALSE)*MIN(D4733,8))),LIST!$A$76)))))))</f>
        <v/>
      </c>
      <c r="L4733" s="183" t="str">
        <f>IF(B4733="","",IF('CLAIM FORM'!$M$7="",LIST!$A$77,IFERROR(VLOOKUP(B4733,'PHR (Project Hourly Rate)'!B:G,6,FALSE),LIST!$A$78)))</f>
        <v/>
      </c>
    </row>
    <row r="4734" spans="1:12" ht="36" customHeight="1">
      <c r="A4734" s="184">
        <v>4732</v>
      </c>
      <c r="B4734" s="46"/>
      <c r="C4734" s="47"/>
      <c r="D4734" s="48"/>
      <c r="E4734" s="49"/>
      <c r="F4734" s="49"/>
      <c r="G4734" s="41" t="str">
        <f>IF(C4734="","",VLOOKUP(WEEKDAY(C4734),LIST!$A$15:$B$21,2,FALSE))</f>
        <v/>
      </c>
      <c r="H4734" s="42" t="str">
        <f>IF(B4734="","",IF(L4734=LIST!$A$80,LIST!$A$78,IF(L4734=LIST!$A$81,LIST!$A$78,IF(L4734=LIST!$A$82,LIST!$A$78,IF(IFERROR(VLOOKUP(B4734,'PHR (Project Hourly Rate)'!B:G,6,FALSE),LIST!$A$78)=0,LIST!$A$79,L4734)))))</f>
        <v/>
      </c>
      <c r="I4734" s="42" t="str">
        <f>IF(B4734="","",IF(L4734=LIST!$A$75,"",IF(K4734=LIST!$A$76,LIST!$A$76,IF(L4734=LIST!$A$77,"",IF(L4734=LIST!$A$78,"",IF(L4734=LIST!$A$80,"",IF(L4734=LIST!$A$72,"",IF(L4734=LIST!$A$73,"",IF(L4734=LIST!$A$81,"",IF(L4734=LIST!$A$82,"",IF(L4734=LIST!$A$79,"",IF(K4734=LIST!$A$75,LIST!$A$75,ROUND(J4734*L4734,2)))))))))))))</f>
        <v/>
      </c>
      <c r="J4734" s="43">
        <f>IF(D4734="",0,IF(K4734=LIST!$A$75,0,IF(K4734=LIST!$A$76,0,IF(K4734=LIST!$A$77,0,IF(K4734=LIST!$A$78,0,(MIN(D4734,8)-K4734))))))</f>
        <v>0</v>
      </c>
      <c r="K4734" s="185" t="str">
        <f>IF(D4734="","",IF('CLAIM FORM'!$M$7="",0,IF(L4734=LIST!$A$78,0,IF('CLAIM FORM'!$M$7="R&amp;D",0,IF(E4734="",LIST!$A$75,IF(F4734=LIST!$F$30,0,IFERROR(((VLOOKUP(E4734,'TRAINING CODE'!B:D,3,FALSE)*MIN(D4734,8))),LIST!$A$76)))))))</f>
        <v/>
      </c>
      <c r="L4734" s="183" t="str">
        <f>IF(B4734="","",IF('CLAIM FORM'!$M$7="",LIST!$A$77,IFERROR(VLOOKUP(B4734,'PHR (Project Hourly Rate)'!B:G,6,FALSE),LIST!$A$78)))</f>
        <v/>
      </c>
    </row>
    <row r="4735" spans="1:12" ht="36" customHeight="1">
      <c r="A4735" s="184">
        <v>4733</v>
      </c>
      <c r="B4735" s="46"/>
      <c r="C4735" s="47"/>
      <c r="D4735" s="48"/>
      <c r="E4735" s="49"/>
      <c r="F4735" s="49"/>
      <c r="G4735" s="41" t="str">
        <f>IF(C4735="","",VLOOKUP(WEEKDAY(C4735),LIST!$A$15:$B$21,2,FALSE))</f>
        <v/>
      </c>
      <c r="H4735" s="42" t="str">
        <f>IF(B4735="","",IF(L4735=LIST!$A$80,LIST!$A$78,IF(L4735=LIST!$A$81,LIST!$A$78,IF(L4735=LIST!$A$82,LIST!$A$78,IF(IFERROR(VLOOKUP(B4735,'PHR (Project Hourly Rate)'!B:G,6,FALSE),LIST!$A$78)=0,LIST!$A$79,L4735)))))</f>
        <v/>
      </c>
      <c r="I4735" s="42" t="str">
        <f>IF(B4735="","",IF(L4735=LIST!$A$75,"",IF(K4735=LIST!$A$76,LIST!$A$76,IF(L4735=LIST!$A$77,"",IF(L4735=LIST!$A$78,"",IF(L4735=LIST!$A$80,"",IF(L4735=LIST!$A$72,"",IF(L4735=LIST!$A$73,"",IF(L4735=LIST!$A$81,"",IF(L4735=LIST!$A$82,"",IF(L4735=LIST!$A$79,"",IF(K4735=LIST!$A$75,LIST!$A$75,ROUND(J4735*L4735,2)))))))))))))</f>
        <v/>
      </c>
      <c r="J4735" s="43">
        <f>IF(D4735="",0,IF(K4735=LIST!$A$75,0,IF(K4735=LIST!$A$76,0,IF(K4735=LIST!$A$77,0,IF(K4735=LIST!$A$78,0,(MIN(D4735,8)-K4735))))))</f>
        <v>0</v>
      </c>
      <c r="K4735" s="185" t="str">
        <f>IF(D4735="","",IF('CLAIM FORM'!$M$7="",0,IF(L4735=LIST!$A$78,0,IF('CLAIM FORM'!$M$7="R&amp;D",0,IF(E4735="",LIST!$A$75,IF(F4735=LIST!$F$30,0,IFERROR(((VLOOKUP(E4735,'TRAINING CODE'!B:D,3,FALSE)*MIN(D4735,8))),LIST!$A$76)))))))</f>
        <v/>
      </c>
      <c r="L4735" s="183" t="str">
        <f>IF(B4735="","",IF('CLAIM FORM'!$M$7="",LIST!$A$77,IFERROR(VLOOKUP(B4735,'PHR (Project Hourly Rate)'!B:G,6,FALSE),LIST!$A$78)))</f>
        <v/>
      </c>
    </row>
    <row r="4736" spans="1:12" ht="36" customHeight="1">
      <c r="A4736" s="184">
        <v>4734</v>
      </c>
      <c r="B4736" s="46"/>
      <c r="C4736" s="47"/>
      <c r="D4736" s="48"/>
      <c r="E4736" s="49"/>
      <c r="F4736" s="49"/>
      <c r="G4736" s="41" t="str">
        <f>IF(C4736="","",VLOOKUP(WEEKDAY(C4736),LIST!$A$15:$B$21,2,FALSE))</f>
        <v/>
      </c>
      <c r="H4736" s="42" t="str">
        <f>IF(B4736="","",IF(L4736=LIST!$A$80,LIST!$A$78,IF(L4736=LIST!$A$81,LIST!$A$78,IF(L4736=LIST!$A$82,LIST!$A$78,IF(IFERROR(VLOOKUP(B4736,'PHR (Project Hourly Rate)'!B:G,6,FALSE),LIST!$A$78)=0,LIST!$A$79,L4736)))))</f>
        <v/>
      </c>
      <c r="I4736" s="42" t="str">
        <f>IF(B4736="","",IF(L4736=LIST!$A$75,"",IF(K4736=LIST!$A$76,LIST!$A$76,IF(L4736=LIST!$A$77,"",IF(L4736=LIST!$A$78,"",IF(L4736=LIST!$A$80,"",IF(L4736=LIST!$A$72,"",IF(L4736=LIST!$A$73,"",IF(L4736=LIST!$A$81,"",IF(L4736=LIST!$A$82,"",IF(L4736=LIST!$A$79,"",IF(K4736=LIST!$A$75,LIST!$A$75,ROUND(J4736*L4736,2)))))))))))))</f>
        <v/>
      </c>
      <c r="J4736" s="43">
        <f>IF(D4736="",0,IF(K4736=LIST!$A$75,0,IF(K4736=LIST!$A$76,0,IF(K4736=LIST!$A$77,0,IF(K4736=LIST!$A$78,0,(MIN(D4736,8)-K4736))))))</f>
        <v>0</v>
      </c>
      <c r="K4736" s="185" t="str">
        <f>IF(D4736="","",IF('CLAIM FORM'!$M$7="",0,IF(L4736=LIST!$A$78,0,IF('CLAIM FORM'!$M$7="R&amp;D",0,IF(E4736="",LIST!$A$75,IF(F4736=LIST!$F$30,0,IFERROR(((VLOOKUP(E4736,'TRAINING CODE'!B:D,3,FALSE)*MIN(D4736,8))),LIST!$A$76)))))))</f>
        <v/>
      </c>
      <c r="L4736" s="183" t="str">
        <f>IF(B4736="","",IF('CLAIM FORM'!$M$7="",LIST!$A$77,IFERROR(VLOOKUP(B4736,'PHR (Project Hourly Rate)'!B:G,6,FALSE),LIST!$A$78)))</f>
        <v/>
      </c>
    </row>
    <row r="4737" spans="1:12" ht="36" customHeight="1">
      <c r="A4737" s="184">
        <v>4735</v>
      </c>
      <c r="B4737" s="46"/>
      <c r="C4737" s="47"/>
      <c r="D4737" s="48"/>
      <c r="E4737" s="49"/>
      <c r="F4737" s="49"/>
      <c r="G4737" s="41" t="str">
        <f>IF(C4737="","",VLOOKUP(WEEKDAY(C4737),LIST!$A$15:$B$21,2,FALSE))</f>
        <v/>
      </c>
      <c r="H4737" s="42" t="str">
        <f>IF(B4737="","",IF(L4737=LIST!$A$80,LIST!$A$78,IF(L4737=LIST!$A$81,LIST!$A$78,IF(L4737=LIST!$A$82,LIST!$A$78,IF(IFERROR(VLOOKUP(B4737,'PHR (Project Hourly Rate)'!B:G,6,FALSE),LIST!$A$78)=0,LIST!$A$79,L4737)))))</f>
        <v/>
      </c>
      <c r="I4737" s="42" t="str">
        <f>IF(B4737="","",IF(L4737=LIST!$A$75,"",IF(K4737=LIST!$A$76,LIST!$A$76,IF(L4737=LIST!$A$77,"",IF(L4737=LIST!$A$78,"",IF(L4737=LIST!$A$80,"",IF(L4737=LIST!$A$72,"",IF(L4737=LIST!$A$73,"",IF(L4737=LIST!$A$81,"",IF(L4737=LIST!$A$82,"",IF(L4737=LIST!$A$79,"",IF(K4737=LIST!$A$75,LIST!$A$75,ROUND(J4737*L4737,2)))))))))))))</f>
        <v/>
      </c>
      <c r="J4737" s="43">
        <f>IF(D4737="",0,IF(K4737=LIST!$A$75,0,IF(K4737=LIST!$A$76,0,IF(K4737=LIST!$A$77,0,IF(K4737=LIST!$A$78,0,(MIN(D4737,8)-K4737))))))</f>
        <v>0</v>
      </c>
      <c r="K4737" s="185" t="str">
        <f>IF(D4737="","",IF('CLAIM FORM'!$M$7="",0,IF(L4737=LIST!$A$78,0,IF('CLAIM FORM'!$M$7="R&amp;D",0,IF(E4737="",LIST!$A$75,IF(F4737=LIST!$F$30,0,IFERROR(((VLOOKUP(E4737,'TRAINING CODE'!B:D,3,FALSE)*MIN(D4737,8))),LIST!$A$76)))))))</f>
        <v/>
      </c>
      <c r="L4737" s="183" t="str">
        <f>IF(B4737="","",IF('CLAIM FORM'!$M$7="",LIST!$A$77,IFERROR(VLOOKUP(B4737,'PHR (Project Hourly Rate)'!B:G,6,FALSE),LIST!$A$78)))</f>
        <v/>
      </c>
    </row>
    <row r="4738" spans="1:12" ht="36" customHeight="1">
      <c r="A4738" s="184">
        <v>4736</v>
      </c>
      <c r="B4738" s="46"/>
      <c r="C4738" s="47"/>
      <c r="D4738" s="48"/>
      <c r="E4738" s="49"/>
      <c r="F4738" s="49"/>
      <c r="G4738" s="41" t="str">
        <f>IF(C4738="","",VLOOKUP(WEEKDAY(C4738),LIST!$A$15:$B$21,2,FALSE))</f>
        <v/>
      </c>
      <c r="H4738" s="42" t="str">
        <f>IF(B4738="","",IF(L4738=LIST!$A$80,LIST!$A$78,IF(L4738=LIST!$A$81,LIST!$A$78,IF(L4738=LIST!$A$82,LIST!$A$78,IF(IFERROR(VLOOKUP(B4738,'PHR (Project Hourly Rate)'!B:G,6,FALSE),LIST!$A$78)=0,LIST!$A$79,L4738)))))</f>
        <v/>
      </c>
      <c r="I4738" s="42" t="str">
        <f>IF(B4738="","",IF(L4738=LIST!$A$75,"",IF(K4738=LIST!$A$76,LIST!$A$76,IF(L4738=LIST!$A$77,"",IF(L4738=LIST!$A$78,"",IF(L4738=LIST!$A$80,"",IF(L4738=LIST!$A$72,"",IF(L4738=LIST!$A$73,"",IF(L4738=LIST!$A$81,"",IF(L4738=LIST!$A$82,"",IF(L4738=LIST!$A$79,"",IF(K4738=LIST!$A$75,LIST!$A$75,ROUND(J4738*L4738,2)))))))))))))</f>
        <v/>
      </c>
      <c r="J4738" s="43">
        <f>IF(D4738="",0,IF(K4738=LIST!$A$75,0,IF(K4738=LIST!$A$76,0,IF(K4738=LIST!$A$77,0,IF(K4738=LIST!$A$78,0,(MIN(D4738,8)-K4738))))))</f>
        <v>0</v>
      </c>
      <c r="K4738" s="185" t="str">
        <f>IF(D4738="","",IF('CLAIM FORM'!$M$7="",0,IF(L4738=LIST!$A$78,0,IF('CLAIM FORM'!$M$7="R&amp;D",0,IF(E4738="",LIST!$A$75,IF(F4738=LIST!$F$30,0,IFERROR(((VLOOKUP(E4738,'TRAINING CODE'!B:D,3,FALSE)*MIN(D4738,8))),LIST!$A$76)))))))</f>
        <v/>
      </c>
      <c r="L4738" s="183" t="str">
        <f>IF(B4738="","",IF('CLAIM FORM'!$M$7="",LIST!$A$77,IFERROR(VLOOKUP(B4738,'PHR (Project Hourly Rate)'!B:G,6,FALSE),LIST!$A$78)))</f>
        <v/>
      </c>
    </row>
    <row r="4739" spans="1:12" ht="36" customHeight="1">
      <c r="A4739" s="184">
        <v>4737</v>
      </c>
      <c r="B4739" s="46"/>
      <c r="C4739" s="47"/>
      <c r="D4739" s="48"/>
      <c r="E4739" s="49"/>
      <c r="F4739" s="49"/>
      <c r="G4739" s="41" t="str">
        <f>IF(C4739="","",VLOOKUP(WEEKDAY(C4739),LIST!$A$15:$B$21,2,FALSE))</f>
        <v/>
      </c>
      <c r="H4739" s="42" t="str">
        <f>IF(B4739="","",IF(L4739=LIST!$A$80,LIST!$A$78,IF(L4739=LIST!$A$81,LIST!$A$78,IF(L4739=LIST!$A$82,LIST!$A$78,IF(IFERROR(VLOOKUP(B4739,'PHR (Project Hourly Rate)'!B:G,6,FALSE),LIST!$A$78)=0,LIST!$A$79,L4739)))))</f>
        <v/>
      </c>
      <c r="I4739" s="42" t="str">
        <f>IF(B4739="","",IF(L4739=LIST!$A$75,"",IF(K4739=LIST!$A$76,LIST!$A$76,IF(L4739=LIST!$A$77,"",IF(L4739=LIST!$A$78,"",IF(L4739=LIST!$A$80,"",IF(L4739=LIST!$A$72,"",IF(L4739=LIST!$A$73,"",IF(L4739=LIST!$A$81,"",IF(L4739=LIST!$A$82,"",IF(L4739=LIST!$A$79,"",IF(K4739=LIST!$A$75,LIST!$A$75,ROUND(J4739*L4739,2)))))))))))))</f>
        <v/>
      </c>
      <c r="J4739" s="43">
        <f>IF(D4739="",0,IF(K4739=LIST!$A$75,0,IF(K4739=LIST!$A$76,0,IF(K4739=LIST!$A$77,0,IF(K4739=LIST!$A$78,0,(MIN(D4739,8)-K4739))))))</f>
        <v>0</v>
      </c>
      <c r="K4739" s="185" t="str">
        <f>IF(D4739="","",IF('CLAIM FORM'!$M$7="",0,IF(L4739=LIST!$A$78,0,IF('CLAIM FORM'!$M$7="R&amp;D",0,IF(E4739="",LIST!$A$75,IF(F4739=LIST!$F$30,0,IFERROR(((VLOOKUP(E4739,'TRAINING CODE'!B:D,3,FALSE)*MIN(D4739,8))),LIST!$A$76)))))))</f>
        <v/>
      </c>
      <c r="L4739" s="183" t="str">
        <f>IF(B4739="","",IF('CLAIM FORM'!$M$7="",LIST!$A$77,IFERROR(VLOOKUP(B4739,'PHR (Project Hourly Rate)'!B:G,6,FALSE),LIST!$A$78)))</f>
        <v/>
      </c>
    </row>
    <row r="4740" spans="1:12" ht="36" customHeight="1">
      <c r="A4740" s="184">
        <v>4738</v>
      </c>
      <c r="B4740" s="46"/>
      <c r="C4740" s="47"/>
      <c r="D4740" s="48"/>
      <c r="E4740" s="49"/>
      <c r="F4740" s="49"/>
      <c r="G4740" s="41" t="str">
        <f>IF(C4740="","",VLOOKUP(WEEKDAY(C4740),LIST!$A$15:$B$21,2,FALSE))</f>
        <v/>
      </c>
      <c r="H4740" s="42" t="str">
        <f>IF(B4740="","",IF(L4740=LIST!$A$80,LIST!$A$78,IF(L4740=LIST!$A$81,LIST!$A$78,IF(L4740=LIST!$A$82,LIST!$A$78,IF(IFERROR(VLOOKUP(B4740,'PHR (Project Hourly Rate)'!B:G,6,FALSE),LIST!$A$78)=0,LIST!$A$79,L4740)))))</f>
        <v/>
      </c>
      <c r="I4740" s="42" t="str">
        <f>IF(B4740="","",IF(L4740=LIST!$A$75,"",IF(K4740=LIST!$A$76,LIST!$A$76,IF(L4740=LIST!$A$77,"",IF(L4740=LIST!$A$78,"",IF(L4740=LIST!$A$80,"",IF(L4740=LIST!$A$72,"",IF(L4740=LIST!$A$73,"",IF(L4740=LIST!$A$81,"",IF(L4740=LIST!$A$82,"",IF(L4740=LIST!$A$79,"",IF(K4740=LIST!$A$75,LIST!$A$75,ROUND(J4740*L4740,2)))))))))))))</f>
        <v/>
      </c>
      <c r="J4740" s="43">
        <f>IF(D4740="",0,IF(K4740=LIST!$A$75,0,IF(K4740=LIST!$A$76,0,IF(K4740=LIST!$A$77,0,IF(K4740=LIST!$A$78,0,(MIN(D4740,8)-K4740))))))</f>
        <v>0</v>
      </c>
      <c r="K4740" s="185" t="str">
        <f>IF(D4740="","",IF('CLAIM FORM'!$M$7="",0,IF(L4740=LIST!$A$78,0,IF('CLAIM FORM'!$M$7="R&amp;D",0,IF(E4740="",LIST!$A$75,IF(F4740=LIST!$F$30,0,IFERROR(((VLOOKUP(E4740,'TRAINING CODE'!B:D,3,FALSE)*MIN(D4740,8))),LIST!$A$76)))))))</f>
        <v/>
      </c>
      <c r="L4740" s="183" t="str">
        <f>IF(B4740="","",IF('CLAIM FORM'!$M$7="",LIST!$A$77,IFERROR(VLOOKUP(B4740,'PHR (Project Hourly Rate)'!B:G,6,FALSE),LIST!$A$78)))</f>
        <v/>
      </c>
    </row>
    <row r="4741" spans="1:12" ht="36" customHeight="1">
      <c r="A4741" s="184">
        <v>4739</v>
      </c>
      <c r="B4741" s="46"/>
      <c r="C4741" s="47"/>
      <c r="D4741" s="48"/>
      <c r="E4741" s="49"/>
      <c r="F4741" s="49"/>
      <c r="G4741" s="41" t="str">
        <f>IF(C4741="","",VLOOKUP(WEEKDAY(C4741),LIST!$A$15:$B$21,2,FALSE))</f>
        <v/>
      </c>
      <c r="H4741" s="42" t="str">
        <f>IF(B4741="","",IF(L4741=LIST!$A$80,LIST!$A$78,IF(L4741=LIST!$A$81,LIST!$A$78,IF(L4741=LIST!$A$82,LIST!$A$78,IF(IFERROR(VLOOKUP(B4741,'PHR (Project Hourly Rate)'!B:G,6,FALSE),LIST!$A$78)=0,LIST!$A$79,L4741)))))</f>
        <v/>
      </c>
      <c r="I4741" s="42" t="str">
        <f>IF(B4741="","",IF(L4741=LIST!$A$75,"",IF(K4741=LIST!$A$76,LIST!$A$76,IF(L4741=LIST!$A$77,"",IF(L4741=LIST!$A$78,"",IF(L4741=LIST!$A$80,"",IF(L4741=LIST!$A$72,"",IF(L4741=LIST!$A$73,"",IF(L4741=LIST!$A$81,"",IF(L4741=LIST!$A$82,"",IF(L4741=LIST!$A$79,"",IF(K4741=LIST!$A$75,LIST!$A$75,ROUND(J4741*L4741,2)))))))))))))</f>
        <v/>
      </c>
      <c r="J4741" s="43">
        <f>IF(D4741="",0,IF(K4741=LIST!$A$75,0,IF(K4741=LIST!$A$76,0,IF(K4741=LIST!$A$77,0,IF(K4741=LIST!$A$78,0,(MIN(D4741,8)-K4741))))))</f>
        <v>0</v>
      </c>
      <c r="K4741" s="185" t="str">
        <f>IF(D4741="","",IF('CLAIM FORM'!$M$7="",0,IF(L4741=LIST!$A$78,0,IF('CLAIM FORM'!$M$7="R&amp;D",0,IF(E4741="",LIST!$A$75,IF(F4741=LIST!$F$30,0,IFERROR(((VLOOKUP(E4741,'TRAINING CODE'!B:D,3,FALSE)*MIN(D4741,8))),LIST!$A$76)))))))</f>
        <v/>
      </c>
      <c r="L4741" s="183" t="str">
        <f>IF(B4741="","",IF('CLAIM FORM'!$M$7="",LIST!$A$77,IFERROR(VLOOKUP(B4741,'PHR (Project Hourly Rate)'!B:G,6,FALSE),LIST!$A$78)))</f>
        <v/>
      </c>
    </row>
    <row r="4742" spans="1:12" ht="36" customHeight="1">
      <c r="A4742" s="184">
        <v>4740</v>
      </c>
      <c r="B4742" s="46"/>
      <c r="C4742" s="47"/>
      <c r="D4742" s="48"/>
      <c r="E4742" s="49"/>
      <c r="F4742" s="49"/>
      <c r="G4742" s="41" t="str">
        <f>IF(C4742="","",VLOOKUP(WEEKDAY(C4742),LIST!$A$15:$B$21,2,FALSE))</f>
        <v/>
      </c>
      <c r="H4742" s="42" t="str">
        <f>IF(B4742="","",IF(L4742=LIST!$A$80,LIST!$A$78,IF(L4742=LIST!$A$81,LIST!$A$78,IF(L4742=LIST!$A$82,LIST!$A$78,IF(IFERROR(VLOOKUP(B4742,'PHR (Project Hourly Rate)'!B:G,6,FALSE),LIST!$A$78)=0,LIST!$A$79,L4742)))))</f>
        <v/>
      </c>
      <c r="I4742" s="42" t="str">
        <f>IF(B4742="","",IF(L4742=LIST!$A$75,"",IF(K4742=LIST!$A$76,LIST!$A$76,IF(L4742=LIST!$A$77,"",IF(L4742=LIST!$A$78,"",IF(L4742=LIST!$A$80,"",IF(L4742=LIST!$A$72,"",IF(L4742=LIST!$A$73,"",IF(L4742=LIST!$A$81,"",IF(L4742=LIST!$A$82,"",IF(L4742=LIST!$A$79,"",IF(K4742=LIST!$A$75,LIST!$A$75,ROUND(J4742*L4742,2)))))))))))))</f>
        <v/>
      </c>
      <c r="J4742" s="43">
        <f>IF(D4742="",0,IF(K4742=LIST!$A$75,0,IF(K4742=LIST!$A$76,0,IF(K4742=LIST!$A$77,0,IF(K4742=LIST!$A$78,0,(MIN(D4742,8)-K4742))))))</f>
        <v>0</v>
      </c>
      <c r="K4742" s="185" t="str">
        <f>IF(D4742="","",IF('CLAIM FORM'!$M$7="",0,IF(L4742=LIST!$A$78,0,IF('CLAIM FORM'!$M$7="R&amp;D",0,IF(E4742="",LIST!$A$75,IF(F4742=LIST!$F$30,0,IFERROR(((VLOOKUP(E4742,'TRAINING CODE'!B:D,3,FALSE)*MIN(D4742,8))),LIST!$A$76)))))))</f>
        <v/>
      </c>
      <c r="L4742" s="183" t="str">
        <f>IF(B4742="","",IF('CLAIM FORM'!$M$7="",LIST!$A$77,IFERROR(VLOOKUP(B4742,'PHR (Project Hourly Rate)'!B:G,6,FALSE),LIST!$A$78)))</f>
        <v/>
      </c>
    </row>
    <row r="4743" spans="1:12" ht="36" customHeight="1">
      <c r="A4743" s="184">
        <v>4741</v>
      </c>
      <c r="B4743" s="46"/>
      <c r="C4743" s="47"/>
      <c r="D4743" s="48"/>
      <c r="E4743" s="49"/>
      <c r="F4743" s="49"/>
      <c r="G4743" s="41" t="str">
        <f>IF(C4743="","",VLOOKUP(WEEKDAY(C4743),LIST!$A$15:$B$21,2,FALSE))</f>
        <v/>
      </c>
      <c r="H4743" s="42" t="str">
        <f>IF(B4743="","",IF(L4743=LIST!$A$80,LIST!$A$78,IF(L4743=LIST!$A$81,LIST!$A$78,IF(L4743=LIST!$A$82,LIST!$A$78,IF(IFERROR(VLOOKUP(B4743,'PHR (Project Hourly Rate)'!B:G,6,FALSE),LIST!$A$78)=0,LIST!$A$79,L4743)))))</f>
        <v/>
      </c>
      <c r="I4743" s="42" t="str">
        <f>IF(B4743="","",IF(L4743=LIST!$A$75,"",IF(K4743=LIST!$A$76,LIST!$A$76,IF(L4743=LIST!$A$77,"",IF(L4743=LIST!$A$78,"",IF(L4743=LIST!$A$80,"",IF(L4743=LIST!$A$72,"",IF(L4743=LIST!$A$73,"",IF(L4743=LIST!$A$81,"",IF(L4743=LIST!$A$82,"",IF(L4743=LIST!$A$79,"",IF(K4743=LIST!$A$75,LIST!$A$75,ROUND(J4743*L4743,2)))))))))))))</f>
        <v/>
      </c>
      <c r="J4743" s="43">
        <f>IF(D4743="",0,IF(K4743=LIST!$A$75,0,IF(K4743=LIST!$A$76,0,IF(K4743=LIST!$A$77,0,IF(K4743=LIST!$A$78,0,(MIN(D4743,8)-K4743))))))</f>
        <v>0</v>
      </c>
      <c r="K4743" s="185" t="str">
        <f>IF(D4743="","",IF('CLAIM FORM'!$M$7="",0,IF(L4743=LIST!$A$78,0,IF('CLAIM FORM'!$M$7="R&amp;D",0,IF(E4743="",LIST!$A$75,IF(F4743=LIST!$F$30,0,IFERROR(((VLOOKUP(E4743,'TRAINING CODE'!B:D,3,FALSE)*MIN(D4743,8))),LIST!$A$76)))))))</f>
        <v/>
      </c>
      <c r="L4743" s="183" t="str">
        <f>IF(B4743="","",IF('CLAIM FORM'!$M$7="",LIST!$A$77,IFERROR(VLOOKUP(B4743,'PHR (Project Hourly Rate)'!B:G,6,FALSE),LIST!$A$78)))</f>
        <v/>
      </c>
    </row>
    <row r="4744" spans="1:12" ht="36" customHeight="1">
      <c r="A4744" s="184">
        <v>4742</v>
      </c>
      <c r="B4744" s="46"/>
      <c r="C4744" s="47"/>
      <c r="D4744" s="48"/>
      <c r="E4744" s="49"/>
      <c r="F4744" s="49"/>
      <c r="G4744" s="41" t="str">
        <f>IF(C4744="","",VLOOKUP(WEEKDAY(C4744),LIST!$A$15:$B$21,2,FALSE))</f>
        <v/>
      </c>
      <c r="H4744" s="42" t="str">
        <f>IF(B4744="","",IF(L4744=LIST!$A$80,LIST!$A$78,IF(L4744=LIST!$A$81,LIST!$A$78,IF(L4744=LIST!$A$82,LIST!$A$78,IF(IFERROR(VLOOKUP(B4744,'PHR (Project Hourly Rate)'!B:G,6,FALSE),LIST!$A$78)=0,LIST!$A$79,L4744)))))</f>
        <v/>
      </c>
      <c r="I4744" s="42" t="str">
        <f>IF(B4744="","",IF(L4744=LIST!$A$75,"",IF(K4744=LIST!$A$76,LIST!$A$76,IF(L4744=LIST!$A$77,"",IF(L4744=LIST!$A$78,"",IF(L4744=LIST!$A$80,"",IF(L4744=LIST!$A$72,"",IF(L4744=LIST!$A$73,"",IF(L4744=LIST!$A$81,"",IF(L4744=LIST!$A$82,"",IF(L4744=LIST!$A$79,"",IF(K4744=LIST!$A$75,LIST!$A$75,ROUND(J4744*L4744,2)))))))))))))</f>
        <v/>
      </c>
      <c r="J4744" s="43">
        <f>IF(D4744="",0,IF(K4744=LIST!$A$75,0,IF(K4744=LIST!$A$76,0,IF(K4744=LIST!$A$77,0,IF(K4744=LIST!$A$78,0,(MIN(D4744,8)-K4744))))))</f>
        <v>0</v>
      </c>
      <c r="K4744" s="185" t="str">
        <f>IF(D4744="","",IF('CLAIM FORM'!$M$7="",0,IF(L4744=LIST!$A$78,0,IF('CLAIM FORM'!$M$7="R&amp;D",0,IF(E4744="",LIST!$A$75,IF(F4744=LIST!$F$30,0,IFERROR(((VLOOKUP(E4744,'TRAINING CODE'!B:D,3,FALSE)*MIN(D4744,8))),LIST!$A$76)))))))</f>
        <v/>
      </c>
      <c r="L4744" s="183" t="str">
        <f>IF(B4744="","",IF('CLAIM FORM'!$M$7="",LIST!$A$77,IFERROR(VLOOKUP(B4744,'PHR (Project Hourly Rate)'!B:G,6,FALSE),LIST!$A$78)))</f>
        <v/>
      </c>
    </row>
    <row r="4745" spans="1:12" ht="36" customHeight="1">
      <c r="A4745" s="184">
        <v>4743</v>
      </c>
      <c r="B4745" s="46"/>
      <c r="C4745" s="47"/>
      <c r="D4745" s="48"/>
      <c r="E4745" s="49"/>
      <c r="F4745" s="49"/>
      <c r="G4745" s="41" t="str">
        <f>IF(C4745="","",VLOOKUP(WEEKDAY(C4745),LIST!$A$15:$B$21,2,FALSE))</f>
        <v/>
      </c>
      <c r="H4745" s="42" t="str">
        <f>IF(B4745="","",IF(L4745=LIST!$A$80,LIST!$A$78,IF(L4745=LIST!$A$81,LIST!$A$78,IF(L4745=LIST!$A$82,LIST!$A$78,IF(IFERROR(VLOOKUP(B4745,'PHR (Project Hourly Rate)'!B:G,6,FALSE),LIST!$A$78)=0,LIST!$A$79,L4745)))))</f>
        <v/>
      </c>
      <c r="I4745" s="42" t="str">
        <f>IF(B4745="","",IF(L4745=LIST!$A$75,"",IF(K4745=LIST!$A$76,LIST!$A$76,IF(L4745=LIST!$A$77,"",IF(L4745=LIST!$A$78,"",IF(L4745=LIST!$A$80,"",IF(L4745=LIST!$A$72,"",IF(L4745=LIST!$A$73,"",IF(L4745=LIST!$A$81,"",IF(L4745=LIST!$A$82,"",IF(L4745=LIST!$A$79,"",IF(K4745=LIST!$A$75,LIST!$A$75,ROUND(J4745*L4745,2)))))))))))))</f>
        <v/>
      </c>
      <c r="J4745" s="43">
        <f>IF(D4745="",0,IF(K4745=LIST!$A$75,0,IF(K4745=LIST!$A$76,0,IF(K4745=LIST!$A$77,0,IF(K4745=LIST!$A$78,0,(MIN(D4745,8)-K4745))))))</f>
        <v>0</v>
      </c>
      <c r="K4745" s="185" t="str">
        <f>IF(D4745="","",IF('CLAIM FORM'!$M$7="",0,IF(L4745=LIST!$A$78,0,IF('CLAIM FORM'!$M$7="R&amp;D",0,IF(E4745="",LIST!$A$75,IF(F4745=LIST!$F$30,0,IFERROR(((VLOOKUP(E4745,'TRAINING CODE'!B:D,3,FALSE)*MIN(D4745,8))),LIST!$A$76)))))))</f>
        <v/>
      </c>
      <c r="L4745" s="183" t="str">
        <f>IF(B4745="","",IF('CLAIM FORM'!$M$7="",LIST!$A$77,IFERROR(VLOOKUP(B4745,'PHR (Project Hourly Rate)'!B:G,6,FALSE),LIST!$A$78)))</f>
        <v/>
      </c>
    </row>
    <row r="4746" spans="1:12" ht="36" customHeight="1">
      <c r="A4746" s="184">
        <v>4744</v>
      </c>
      <c r="B4746" s="46"/>
      <c r="C4746" s="47"/>
      <c r="D4746" s="48"/>
      <c r="E4746" s="49"/>
      <c r="F4746" s="49"/>
      <c r="G4746" s="41" t="str">
        <f>IF(C4746="","",VLOOKUP(WEEKDAY(C4746),LIST!$A$15:$B$21,2,FALSE))</f>
        <v/>
      </c>
      <c r="H4746" s="42" t="str">
        <f>IF(B4746="","",IF(L4746=LIST!$A$80,LIST!$A$78,IF(L4746=LIST!$A$81,LIST!$A$78,IF(L4746=LIST!$A$82,LIST!$A$78,IF(IFERROR(VLOOKUP(B4746,'PHR (Project Hourly Rate)'!B:G,6,FALSE),LIST!$A$78)=0,LIST!$A$79,L4746)))))</f>
        <v/>
      </c>
      <c r="I4746" s="42" t="str">
        <f>IF(B4746="","",IF(L4746=LIST!$A$75,"",IF(K4746=LIST!$A$76,LIST!$A$76,IF(L4746=LIST!$A$77,"",IF(L4746=LIST!$A$78,"",IF(L4746=LIST!$A$80,"",IF(L4746=LIST!$A$72,"",IF(L4746=LIST!$A$73,"",IF(L4746=LIST!$A$81,"",IF(L4746=LIST!$A$82,"",IF(L4746=LIST!$A$79,"",IF(K4746=LIST!$A$75,LIST!$A$75,ROUND(J4746*L4746,2)))))))))))))</f>
        <v/>
      </c>
      <c r="J4746" s="43">
        <f>IF(D4746="",0,IF(K4746=LIST!$A$75,0,IF(K4746=LIST!$A$76,0,IF(K4746=LIST!$A$77,0,IF(K4746=LIST!$A$78,0,(MIN(D4746,8)-K4746))))))</f>
        <v>0</v>
      </c>
      <c r="K4746" s="185" t="str">
        <f>IF(D4746="","",IF('CLAIM FORM'!$M$7="",0,IF(L4746=LIST!$A$78,0,IF('CLAIM FORM'!$M$7="R&amp;D",0,IF(E4746="",LIST!$A$75,IF(F4746=LIST!$F$30,0,IFERROR(((VLOOKUP(E4746,'TRAINING CODE'!B:D,3,FALSE)*MIN(D4746,8))),LIST!$A$76)))))))</f>
        <v/>
      </c>
      <c r="L4746" s="183" t="str">
        <f>IF(B4746="","",IF('CLAIM FORM'!$M$7="",LIST!$A$77,IFERROR(VLOOKUP(B4746,'PHR (Project Hourly Rate)'!B:G,6,FALSE),LIST!$A$78)))</f>
        <v/>
      </c>
    </row>
    <row r="4747" spans="1:12" ht="36" customHeight="1">
      <c r="A4747" s="184">
        <v>4745</v>
      </c>
      <c r="B4747" s="46"/>
      <c r="C4747" s="47"/>
      <c r="D4747" s="48"/>
      <c r="E4747" s="49"/>
      <c r="F4747" s="49"/>
      <c r="G4747" s="41" t="str">
        <f>IF(C4747="","",VLOOKUP(WEEKDAY(C4747),LIST!$A$15:$B$21,2,FALSE))</f>
        <v/>
      </c>
      <c r="H4747" s="42" t="str">
        <f>IF(B4747="","",IF(L4747=LIST!$A$80,LIST!$A$78,IF(L4747=LIST!$A$81,LIST!$A$78,IF(L4747=LIST!$A$82,LIST!$A$78,IF(IFERROR(VLOOKUP(B4747,'PHR (Project Hourly Rate)'!B:G,6,FALSE),LIST!$A$78)=0,LIST!$A$79,L4747)))))</f>
        <v/>
      </c>
      <c r="I4747" s="42" t="str">
        <f>IF(B4747="","",IF(L4747=LIST!$A$75,"",IF(K4747=LIST!$A$76,LIST!$A$76,IF(L4747=LIST!$A$77,"",IF(L4747=LIST!$A$78,"",IF(L4747=LIST!$A$80,"",IF(L4747=LIST!$A$72,"",IF(L4747=LIST!$A$73,"",IF(L4747=LIST!$A$81,"",IF(L4747=LIST!$A$82,"",IF(L4747=LIST!$A$79,"",IF(K4747=LIST!$A$75,LIST!$A$75,ROUND(J4747*L4747,2)))))))))))))</f>
        <v/>
      </c>
      <c r="J4747" s="43">
        <f>IF(D4747="",0,IF(K4747=LIST!$A$75,0,IF(K4747=LIST!$A$76,0,IF(K4747=LIST!$A$77,0,IF(K4747=LIST!$A$78,0,(MIN(D4747,8)-K4747))))))</f>
        <v>0</v>
      </c>
      <c r="K4747" s="185" t="str">
        <f>IF(D4747="","",IF('CLAIM FORM'!$M$7="",0,IF(L4747=LIST!$A$78,0,IF('CLAIM FORM'!$M$7="R&amp;D",0,IF(E4747="",LIST!$A$75,IF(F4747=LIST!$F$30,0,IFERROR(((VLOOKUP(E4747,'TRAINING CODE'!B:D,3,FALSE)*MIN(D4747,8))),LIST!$A$76)))))))</f>
        <v/>
      </c>
      <c r="L4747" s="183" t="str">
        <f>IF(B4747="","",IF('CLAIM FORM'!$M$7="",LIST!$A$77,IFERROR(VLOOKUP(B4747,'PHR (Project Hourly Rate)'!B:G,6,FALSE),LIST!$A$78)))</f>
        <v/>
      </c>
    </row>
    <row r="4748" spans="1:12" ht="36" customHeight="1">
      <c r="A4748" s="184">
        <v>4746</v>
      </c>
      <c r="B4748" s="46"/>
      <c r="C4748" s="47"/>
      <c r="D4748" s="48"/>
      <c r="E4748" s="49"/>
      <c r="F4748" s="49"/>
      <c r="G4748" s="41" t="str">
        <f>IF(C4748="","",VLOOKUP(WEEKDAY(C4748),LIST!$A$15:$B$21,2,FALSE))</f>
        <v/>
      </c>
      <c r="H4748" s="42" t="str">
        <f>IF(B4748="","",IF(L4748=LIST!$A$80,LIST!$A$78,IF(L4748=LIST!$A$81,LIST!$A$78,IF(L4748=LIST!$A$82,LIST!$A$78,IF(IFERROR(VLOOKUP(B4748,'PHR (Project Hourly Rate)'!B:G,6,FALSE),LIST!$A$78)=0,LIST!$A$79,L4748)))))</f>
        <v/>
      </c>
      <c r="I4748" s="42" t="str">
        <f>IF(B4748="","",IF(L4748=LIST!$A$75,"",IF(K4748=LIST!$A$76,LIST!$A$76,IF(L4748=LIST!$A$77,"",IF(L4748=LIST!$A$78,"",IF(L4748=LIST!$A$80,"",IF(L4748=LIST!$A$72,"",IF(L4748=LIST!$A$73,"",IF(L4748=LIST!$A$81,"",IF(L4748=LIST!$A$82,"",IF(L4748=LIST!$A$79,"",IF(K4748=LIST!$A$75,LIST!$A$75,ROUND(J4748*L4748,2)))))))))))))</f>
        <v/>
      </c>
      <c r="J4748" s="43">
        <f>IF(D4748="",0,IF(K4748=LIST!$A$75,0,IF(K4748=LIST!$A$76,0,IF(K4748=LIST!$A$77,0,IF(K4748=LIST!$A$78,0,(MIN(D4748,8)-K4748))))))</f>
        <v>0</v>
      </c>
      <c r="K4748" s="185" t="str">
        <f>IF(D4748="","",IF('CLAIM FORM'!$M$7="",0,IF(L4748=LIST!$A$78,0,IF('CLAIM FORM'!$M$7="R&amp;D",0,IF(E4748="",LIST!$A$75,IF(F4748=LIST!$F$30,0,IFERROR(((VLOOKUP(E4748,'TRAINING CODE'!B:D,3,FALSE)*MIN(D4748,8))),LIST!$A$76)))))))</f>
        <v/>
      </c>
      <c r="L4748" s="183" t="str">
        <f>IF(B4748="","",IF('CLAIM FORM'!$M$7="",LIST!$A$77,IFERROR(VLOOKUP(B4748,'PHR (Project Hourly Rate)'!B:G,6,FALSE),LIST!$A$78)))</f>
        <v/>
      </c>
    </row>
    <row r="4749" spans="1:12" ht="36" customHeight="1">
      <c r="A4749" s="184">
        <v>4747</v>
      </c>
      <c r="B4749" s="46"/>
      <c r="C4749" s="47"/>
      <c r="D4749" s="48"/>
      <c r="E4749" s="49"/>
      <c r="F4749" s="49"/>
      <c r="G4749" s="41" t="str">
        <f>IF(C4749="","",VLOOKUP(WEEKDAY(C4749),LIST!$A$15:$B$21,2,FALSE))</f>
        <v/>
      </c>
      <c r="H4749" s="42" t="str">
        <f>IF(B4749="","",IF(L4749=LIST!$A$80,LIST!$A$78,IF(L4749=LIST!$A$81,LIST!$A$78,IF(L4749=LIST!$A$82,LIST!$A$78,IF(IFERROR(VLOOKUP(B4749,'PHR (Project Hourly Rate)'!B:G,6,FALSE),LIST!$A$78)=0,LIST!$A$79,L4749)))))</f>
        <v/>
      </c>
      <c r="I4749" s="42" t="str">
        <f>IF(B4749="","",IF(L4749=LIST!$A$75,"",IF(K4749=LIST!$A$76,LIST!$A$76,IF(L4749=LIST!$A$77,"",IF(L4749=LIST!$A$78,"",IF(L4749=LIST!$A$80,"",IF(L4749=LIST!$A$72,"",IF(L4749=LIST!$A$73,"",IF(L4749=LIST!$A$81,"",IF(L4749=LIST!$A$82,"",IF(L4749=LIST!$A$79,"",IF(K4749=LIST!$A$75,LIST!$A$75,ROUND(J4749*L4749,2)))))))))))))</f>
        <v/>
      </c>
      <c r="J4749" s="43">
        <f>IF(D4749="",0,IF(K4749=LIST!$A$75,0,IF(K4749=LIST!$A$76,0,IF(K4749=LIST!$A$77,0,IF(K4749=LIST!$A$78,0,(MIN(D4749,8)-K4749))))))</f>
        <v>0</v>
      </c>
      <c r="K4749" s="185" t="str">
        <f>IF(D4749="","",IF('CLAIM FORM'!$M$7="",0,IF(L4749=LIST!$A$78,0,IF('CLAIM FORM'!$M$7="R&amp;D",0,IF(E4749="",LIST!$A$75,IF(F4749=LIST!$F$30,0,IFERROR(((VLOOKUP(E4749,'TRAINING CODE'!B:D,3,FALSE)*MIN(D4749,8))),LIST!$A$76)))))))</f>
        <v/>
      </c>
      <c r="L4749" s="183" t="str">
        <f>IF(B4749="","",IF('CLAIM FORM'!$M$7="",LIST!$A$77,IFERROR(VLOOKUP(B4749,'PHR (Project Hourly Rate)'!B:G,6,FALSE),LIST!$A$78)))</f>
        <v/>
      </c>
    </row>
    <row r="4750" spans="1:12" ht="36" customHeight="1">
      <c r="A4750" s="184">
        <v>4748</v>
      </c>
      <c r="B4750" s="46"/>
      <c r="C4750" s="47"/>
      <c r="D4750" s="48"/>
      <c r="E4750" s="49"/>
      <c r="F4750" s="49"/>
      <c r="G4750" s="41" t="str">
        <f>IF(C4750="","",VLOOKUP(WEEKDAY(C4750),LIST!$A$15:$B$21,2,FALSE))</f>
        <v/>
      </c>
      <c r="H4750" s="42" t="str">
        <f>IF(B4750="","",IF(L4750=LIST!$A$80,LIST!$A$78,IF(L4750=LIST!$A$81,LIST!$A$78,IF(L4750=LIST!$A$82,LIST!$A$78,IF(IFERROR(VLOOKUP(B4750,'PHR (Project Hourly Rate)'!B:G,6,FALSE),LIST!$A$78)=0,LIST!$A$79,L4750)))))</f>
        <v/>
      </c>
      <c r="I4750" s="42" t="str">
        <f>IF(B4750="","",IF(L4750=LIST!$A$75,"",IF(K4750=LIST!$A$76,LIST!$A$76,IF(L4750=LIST!$A$77,"",IF(L4750=LIST!$A$78,"",IF(L4750=LIST!$A$80,"",IF(L4750=LIST!$A$72,"",IF(L4750=LIST!$A$73,"",IF(L4750=LIST!$A$81,"",IF(L4750=LIST!$A$82,"",IF(L4750=LIST!$A$79,"",IF(K4750=LIST!$A$75,LIST!$A$75,ROUND(J4750*L4750,2)))))))))))))</f>
        <v/>
      </c>
      <c r="J4750" s="43">
        <f>IF(D4750="",0,IF(K4750=LIST!$A$75,0,IF(K4750=LIST!$A$76,0,IF(K4750=LIST!$A$77,0,IF(K4750=LIST!$A$78,0,(MIN(D4750,8)-K4750))))))</f>
        <v>0</v>
      </c>
      <c r="K4750" s="185" t="str">
        <f>IF(D4750="","",IF('CLAIM FORM'!$M$7="",0,IF(L4750=LIST!$A$78,0,IF('CLAIM FORM'!$M$7="R&amp;D",0,IF(E4750="",LIST!$A$75,IF(F4750=LIST!$F$30,0,IFERROR(((VLOOKUP(E4750,'TRAINING CODE'!B:D,3,FALSE)*MIN(D4750,8))),LIST!$A$76)))))))</f>
        <v/>
      </c>
      <c r="L4750" s="183" t="str">
        <f>IF(B4750="","",IF('CLAIM FORM'!$M$7="",LIST!$A$77,IFERROR(VLOOKUP(B4750,'PHR (Project Hourly Rate)'!B:G,6,FALSE),LIST!$A$78)))</f>
        <v/>
      </c>
    </row>
    <row r="4751" spans="1:12" ht="36" customHeight="1">
      <c r="A4751" s="184">
        <v>4749</v>
      </c>
      <c r="B4751" s="46"/>
      <c r="C4751" s="47"/>
      <c r="D4751" s="48"/>
      <c r="E4751" s="49"/>
      <c r="F4751" s="49"/>
      <c r="G4751" s="41" t="str">
        <f>IF(C4751="","",VLOOKUP(WEEKDAY(C4751),LIST!$A$15:$B$21,2,FALSE))</f>
        <v/>
      </c>
      <c r="H4751" s="42" t="str">
        <f>IF(B4751="","",IF(L4751=LIST!$A$80,LIST!$A$78,IF(L4751=LIST!$A$81,LIST!$A$78,IF(L4751=LIST!$A$82,LIST!$A$78,IF(IFERROR(VLOOKUP(B4751,'PHR (Project Hourly Rate)'!B:G,6,FALSE),LIST!$A$78)=0,LIST!$A$79,L4751)))))</f>
        <v/>
      </c>
      <c r="I4751" s="42" t="str">
        <f>IF(B4751="","",IF(L4751=LIST!$A$75,"",IF(K4751=LIST!$A$76,LIST!$A$76,IF(L4751=LIST!$A$77,"",IF(L4751=LIST!$A$78,"",IF(L4751=LIST!$A$80,"",IF(L4751=LIST!$A$72,"",IF(L4751=LIST!$A$73,"",IF(L4751=LIST!$A$81,"",IF(L4751=LIST!$A$82,"",IF(L4751=LIST!$A$79,"",IF(K4751=LIST!$A$75,LIST!$A$75,ROUND(J4751*L4751,2)))))))))))))</f>
        <v/>
      </c>
      <c r="J4751" s="43">
        <f>IF(D4751="",0,IF(K4751=LIST!$A$75,0,IF(K4751=LIST!$A$76,0,IF(K4751=LIST!$A$77,0,IF(K4751=LIST!$A$78,0,(MIN(D4751,8)-K4751))))))</f>
        <v>0</v>
      </c>
      <c r="K4751" s="185" t="str">
        <f>IF(D4751="","",IF('CLAIM FORM'!$M$7="",0,IF(L4751=LIST!$A$78,0,IF('CLAIM FORM'!$M$7="R&amp;D",0,IF(E4751="",LIST!$A$75,IF(F4751=LIST!$F$30,0,IFERROR(((VLOOKUP(E4751,'TRAINING CODE'!B:D,3,FALSE)*MIN(D4751,8))),LIST!$A$76)))))))</f>
        <v/>
      </c>
      <c r="L4751" s="183" t="str">
        <f>IF(B4751="","",IF('CLAIM FORM'!$M$7="",LIST!$A$77,IFERROR(VLOOKUP(B4751,'PHR (Project Hourly Rate)'!B:G,6,FALSE),LIST!$A$78)))</f>
        <v/>
      </c>
    </row>
    <row r="4752" spans="1:12" ht="36" customHeight="1">
      <c r="A4752" s="184">
        <v>4750</v>
      </c>
      <c r="B4752" s="46"/>
      <c r="C4752" s="47"/>
      <c r="D4752" s="48"/>
      <c r="E4752" s="49"/>
      <c r="F4752" s="49"/>
      <c r="G4752" s="41" t="str">
        <f>IF(C4752="","",VLOOKUP(WEEKDAY(C4752),LIST!$A$15:$B$21,2,FALSE))</f>
        <v/>
      </c>
      <c r="H4752" s="42" t="str">
        <f>IF(B4752="","",IF(L4752=LIST!$A$80,LIST!$A$78,IF(L4752=LIST!$A$81,LIST!$A$78,IF(L4752=LIST!$A$82,LIST!$A$78,IF(IFERROR(VLOOKUP(B4752,'PHR (Project Hourly Rate)'!B:G,6,FALSE),LIST!$A$78)=0,LIST!$A$79,L4752)))))</f>
        <v/>
      </c>
      <c r="I4752" s="42" t="str">
        <f>IF(B4752="","",IF(L4752=LIST!$A$75,"",IF(K4752=LIST!$A$76,LIST!$A$76,IF(L4752=LIST!$A$77,"",IF(L4752=LIST!$A$78,"",IF(L4752=LIST!$A$80,"",IF(L4752=LIST!$A$72,"",IF(L4752=LIST!$A$73,"",IF(L4752=LIST!$A$81,"",IF(L4752=LIST!$A$82,"",IF(L4752=LIST!$A$79,"",IF(K4752=LIST!$A$75,LIST!$A$75,ROUND(J4752*L4752,2)))))))))))))</f>
        <v/>
      </c>
      <c r="J4752" s="43">
        <f>IF(D4752="",0,IF(K4752=LIST!$A$75,0,IF(K4752=LIST!$A$76,0,IF(K4752=LIST!$A$77,0,IF(K4752=LIST!$A$78,0,(MIN(D4752,8)-K4752))))))</f>
        <v>0</v>
      </c>
      <c r="K4752" s="185" t="str">
        <f>IF(D4752="","",IF('CLAIM FORM'!$M$7="",0,IF(L4752=LIST!$A$78,0,IF('CLAIM FORM'!$M$7="R&amp;D",0,IF(E4752="",LIST!$A$75,IF(F4752=LIST!$F$30,0,IFERROR(((VLOOKUP(E4752,'TRAINING CODE'!B:D,3,FALSE)*MIN(D4752,8))),LIST!$A$76)))))))</f>
        <v/>
      </c>
      <c r="L4752" s="183" t="str">
        <f>IF(B4752="","",IF('CLAIM FORM'!$M$7="",LIST!$A$77,IFERROR(VLOOKUP(B4752,'PHR (Project Hourly Rate)'!B:G,6,FALSE),LIST!$A$78)))</f>
        <v/>
      </c>
    </row>
    <row r="4753" spans="1:12" ht="36" customHeight="1">
      <c r="A4753" s="184">
        <v>4751</v>
      </c>
      <c r="B4753" s="46"/>
      <c r="C4753" s="47"/>
      <c r="D4753" s="48"/>
      <c r="E4753" s="49"/>
      <c r="F4753" s="49"/>
      <c r="G4753" s="41" t="str">
        <f>IF(C4753="","",VLOOKUP(WEEKDAY(C4753),LIST!$A$15:$B$21,2,FALSE))</f>
        <v/>
      </c>
      <c r="H4753" s="42" t="str">
        <f>IF(B4753="","",IF(L4753=LIST!$A$80,LIST!$A$78,IF(L4753=LIST!$A$81,LIST!$A$78,IF(L4753=LIST!$A$82,LIST!$A$78,IF(IFERROR(VLOOKUP(B4753,'PHR (Project Hourly Rate)'!B:G,6,FALSE),LIST!$A$78)=0,LIST!$A$79,L4753)))))</f>
        <v/>
      </c>
      <c r="I4753" s="42" t="str">
        <f>IF(B4753="","",IF(L4753=LIST!$A$75,"",IF(K4753=LIST!$A$76,LIST!$A$76,IF(L4753=LIST!$A$77,"",IF(L4753=LIST!$A$78,"",IF(L4753=LIST!$A$80,"",IF(L4753=LIST!$A$72,"",IF(L4753=LIST!$A$73,"",IF(L4753=LIST!$A$81,"",IF(L4753=LIST!$A$82,"",IF(L4753=LIST!$A$79,"",IF(K4753=LIST!$A$75,LIST!$A$75,ROUND(J4753*L4753,2)))))))))))))</f>
        <v/>
      </c>
      <c r="J4753" s="43">
        <f>IF(D4753="",0,IF(K4753=LIST!$A$75,0,IF(K4753=LIST!$A$76,0,IF(K4753=LIST!$A$77,0,IF(K4753=LIST!$A$78,0,(MIN(D4753,8)-K4753))))))</f>
        <v>0</v>
      </c>
      <c r="K4753" s="185" t="str">
        <f>IF(D4753="","",IF('CLAIM FORM'!$M$7="",0,IF(L4753=LIST!$A$78,0,IF('CLAIM FORM'!$M$7="R&amp;D",0,IF(E4753="",LIST!$A$75,IF(F4753=LIST!$F$30,0,IFERROR(((VLOOKUP(E4753,'TRAINING CODE'!B:D,3,FALSE)*MIN(D4753,8))),LIST!$A$76)))))))</f>
        <v/>
      </c>
      <c r="L4753" s="183" t="str">
        <f>IF(B4753="","",IF('CLAIM FORM'!$M$7="",LIST!$A$77,IFERROR(VLOOKUP(B4753,'PHR (Project Hourly Rate)'!B:G,6,FALSE),LIST!$A$78)))</f>
        <v/>
      </c>
    </row>
    <row r="4754" spans="1:12" ht="36" customHeight="1">
      <c r="A4754" s="184">
        <v>4752</v>
      </c>
      <c r="B4754" s="46"/>
      <c r="C4754" s="47"/>
      <c r="D4754" s="48"/>
      <c r="E4754" s="49"/>
      <c r="F4754" s="49"/>
      <c r="G4754" s="41" t="str">
        <f>IF(C4754="","",VLOOKUP(WEEKDAY(C4754),LIST!$A$15:$B$21,2,FALSE))</f>
        <v/>
      </c>
      <c r="H4754" s="42" t="str">
        <f>IF(B4754="","",IF(L4754=LIST!$A$80,LIST!$A$78,IF(L4754=LIST!$A$81,LIST!$A$78,IF(L4754=LIST!$A$82,LIST!$A$78,IF(IFERROR(VLOOKUP(B4754,'PHR (Project Hourly Rate)'!B:G,6,FALSE),LIST!$A$78)=0,LIST!$A$79,L4754)))))</f>
        <v/>
      </c>
      <c r="I4754" s="42" t="str">
        <f>IF(B4754="","",IF(L4754=LIST!$A$75,"",IF(K4754=LIST!$A$76,LIST!$A$76,IF(L4754=LIST!$A$77,"",IF(L4754=LIST!$A$78,"",IF(L4754=LIST!$A$80,"",IF(L4754=LIST!$A$72,"",IF(L4754=LIST!$A$73,"",IF(L4754=LIST!$A$81,"",IF(L4754=LIST!$A$82,"",IF(L4754=LIST!$A$79,"",IF(K4754=LIST!$A$75,LIST!$A$75,ROUND(J4754*L4754,2)))))))))))))</f>
        <v/>
      </c>
      <c r="J4754" s="43">
        <f>IF(D4754="",0,IF(K4754=LIST!$A$75,0,IF(K4754=LIST!$A$76,0,IF(K4754=LIST!$A$77,0,IF(K4754=LIST!$A$78,0,(MIN(D4754,8)-K4754))))))</f>
        <v>0</v>
      </c>
      <c r="K4754" s="185" t="str">
        <f>IF(D4754="","",IF('CLAIM FORM'!$M$7="",0,IF(L4754=LIST!$A$78,0,IF('CLAIM FORM'!$M$7="R&amp;D",0,IF(E4754="",LIST!$A$75,IF(F4754=LIST!$F$30,0,IFERROR(((VLOOKUP(E4754,'TRAINING CODE'!B:D,3,FALSE)*MIN(D4754,8))),LIST!$A$76)))))))</f>
        <v/>
      </c>
      <c r="L4754" s="183" t="str">
        <f>IF(B4754="","",IF('CLAIM FORM'!$M$7="",LIST!$A$77,IFERROR(VLOOKUP(B4754,'PHR (Project Hourly Rate)'!B:G,6,FALSE),LIST!$A$78)))</f>
        <v/>
      </c>
    </row>
    <row r="4755" spans="1:12" ht="36" customHeight="1">
      <c r="A4755" s="184">
        <v>4753</v>
      </c>
      <c r="B4755" s="46"/>
      <c r="C4755" s="47"/>
      <c r="D4755" s="48"/>
      <c r="E4755" s="49"/>
      <c r="F4755" s="49"/>
      <c r="G4755" s="41" t="str">
        <f>IF(C4755="","",VLOOKUP(WEEKDAY(C4755),LIST!$A$15:$B$21,2,FALSE))</f>
        <v/>
      </c>
      <c r="H4755" s="42" t="str">
        <f>IF(B4755="","",IF(L4755=LIST!$A$80,LIST!$A$78,IF(L4755=LIST!$A$81,LIST!$A$78,IF(L4755=LIST!$A$82,LIST!$A$78,IF(IFERROR(VLOOKUP(B4755,'PHR (Project Hourly Rate)'!B:G,6,FALSE),LIST!$A$78)=0,LIST!$A$79,L4755)))))</f>
        <v/>
      </c>
      <c r="I4755" s="42" t="str">
        <f>IF(B4755="","",IF(L4755=LIST!$A$75,"",IF(K4755=LIST!$A$76,LIST!$A$76,IF(L4755=LIST!$A$77,"",IF(L4755=LIST!$A$78,"",IF(L4755=LIST!$A$80,"",IF(L4755=LIST!$A$72,"",IF(L4755=LIST!$A$73,"",IF(L4755=LIST!$A$81,"",IF(L4755=LIST!$A$82,"",IF(L4755=LIST!$A$79,"",IF(K4755=LIST!$A$75,LIST!$A$75,ROUND(J4755*L4755,2)))))))))))))</f>
        <v/>
      </c>
      <c r="J4755" s="43">
        <f>IF(D4755="",0,IF(K4755=LIST!$A$75,0,IF(K4755=LIST!$A$76,0,IF(K4755=LIST!$A$77,0,IF(K4755=LIST!$A$78,0,(MIN(D4755,8)-K4755))))))</f>
        <v>0</v>
      </c>
      <c r="K4755" s="185" t="str">
        <f>IF(D4755="","",IF('CLAIM FORM'!$M$7="",0,IF(L4755=LIST!$A$78,0,IF('CLAIM FORM'!$M$7="R&amp;D",0,IF(E4755="",LIST!$A$75,IF(F4755=LIST!$F$30,0,IFERROR(((VLOOKUP(E4755,'TRAINING CODE'!B:D,3,FALSE)*MIN(D4755,8))),LIST!$A$76)))))))</f>
        <v/>
      </c>
      <c r="L4755" s="183" t="str">
        <f>IF(B4755="","",IF('CLAIM FORM'!$M$7="",LIST!$A$77,IFERROR(VLOOKUP(B4755,'PHR (Project Hourly Rate)'!B:G,6,FALSE),LIST!$A$78)))</f>
        <v/>
      </c>
    </row>
    <row r="4756" spans="1:12" ht="36" customHeight="1">
      <c r="A4756" s="184">
        <v>4754</v>
      </c>
      <c r="B4756" s="46"/>
      <c r="C4756" s="47"/>
      <c r="D4756" s="48"/>
      <c r="E4756" s="49"/>
      <c r="F4756" s="49"/>
      <c r="G4756" s="41" t="str">
        <f>IF(C4756="","",VLOOKUP(WEEKDAY(C4756),LIST!$A$15:$B$21,2,FALSE))</f>
        <v/>
      </c>
      <c r="H4756" s="42" t="str">
        <f>IF(B4756="","",IF(L4756=LIST!$A$80,LIST!$A$78,IF(L4756=LIST!$A$81,LIST!$A$78,IF(L4756=LIST!$A$82,LIST!$A$78,IF(IFERROR(VLOOKUP(B4756,'PHR (Project Hourly Rate)'!B:G,6,FALSE),LIST!$A$78)=0,LIST!$A$79,L4756)))))</f>
        <v/>
      </c>
      <c r="I4756" s="42" t="str">
        <f>IF(B4756="","",IF(L4756=LIST!$A$75,"",IF(K4756=LIST!$A$76,LIST!$A$76,IF(L4756=LIST!$A$77,"",IF(L4756=LIST!$A$78,"",IF(L4756=LIST!$A$80,"",IF(L4756=LIST!$A$72,"",IF(L4756=LIST!$A$73,"",IF(L4756=LIST!$A$81,"",IF(L4756=LIST!$A$82,"",IF(L4756=LIST!$A$79,"",IF(K4756=LIST!$A$75,LIST!$A$75,ROUND(J4756*L4756,2)))))))))))))</f>
        <v/>
      </c>
      <c r="J4756" s="43">
        <f>IF(D4756="",0,IF(K4756=LIST!$A$75,0,IF(K4756=LIST!$A$76,0,IF(K4756=LIST!$A$77,0,IF(K4756=LIST!$A$78,0,(MIN(D4756,8)-K4756))))))</f>
        <v>0</v>
      </c>
      <c r="K4756" s="185" t="str">
        <f>IF(D4756="","",IF('CLAIM FORM'!$M$7="",0,IF(L4756=LIST!$A$78,0,IF('CLAIM FORM'!$M$7="R&amp;D",0,IF(E4756="",LIST!$A$75,IF(F4756=LIST!$F$30,0,IFERROR(((VLOOKUP(E4756,'TRAINING CODE'!B:D,3,FALSE)*MIN(D4756,8))),LIST!$A$76)))))))</f>
        <v/>
      </c>
      <c r="L4756" s="183" t="str">
        <f>IF(B4756="","",IF('CLAIM FORM'!$M$7="",LIST!$A$77,IFERROR(VLOOKUP(B4756,'PHR (Project Hourly Rate)'!B:G,6,FALSE),LIST!$A$78)))</f>
        <v/>
      </c>
    </row>
    <row r="4757" spans="1:12" ht="36" customHeight="1">
      <c r="A4757" s="184">
        <v>4755</v>
      </c>
      <c r="B4757" s="46"/>
      <c r="C4757" s="47"/>
      <c r="D4757" s="48"/>
      <c r="E4757" s="49"/>
      <c r="F4757" s="49"/>
      <c r="G4757" s="41" t="str">
        <f>IF(C4757="","",VLOOKUP(WEEKDAY(C4757),LIST!$A$15:$B$21,2,FALSE))</f>
        <v/>
      </c>
      <c r="H4757" s="42" t="str">
        <f>IF(B4757="","",IF(L4757=LIST!$A$80,LIST!$A$78,IF(L4757=LIST!$A$81,LIST!$A$78,IF(L4757=LIST!$A$82,LIST!$A$78,IF(IFERROR(VLOOKUP(B4757,'PHR (Project Hourly Rate)'!B:G,6,FALSE),LIST!$A$78)=0,LIST!$A$79,L4757)))))</f>
        <v/>
      </c>
      <c r="I4757" s="42" t="str">
        <f>IF(B4757="","",IF(L4757=LIST!$A$75,"",IF(K4757=LIST!$A$76,LIST!$A$76,IF(L4757=LIST!$A$77,"",IF(L4757=LIST!$A$78,"",IF(L4757=LIST!$A$80,"",IF(L4757=LIST!$A$72,"",IF(L4757=LIST!$A$73,"",IF(L4757=LIST!$A$81,"",IF(L4757=LIST!$A$82,"",IF(L4757=LIST!$A$79,"",IF(K4757=LIST!$A$75,LIST!$A$75,ROUND(J4757*L4757,2)))))))))))))</f>
        <v/>
      </c>
      <c r="J4757" s="43">
        <f>IF(D4757="",0,IF(K4757=LIST!$A$75,0,IF(K4757=LIST!$A$76,0,IF(K4757=LIST!$A$77,0,IF(K4757=LIST!$A$78,0,(MIN(D4757,8)-K4757))))))</f>
        <v>0</v>
      </c>
      <c r="K4757" s="185" t="str">
        <f>IF(D4757="","",IF('CLAIM FORM'!$M$7="",0,IF(L4757=LIST!$A$78,0,IF('CLAIM FORM'!$M$7="R&amp;D",0,IF(E4757="",LIST!$A$75,IF(F4757=LIST!$F$30,0,IFERROR(((VLOOKUP(E4757,'TRAINING CODE'!B:D,3,FALSE)*MIN(D4757,8))),LIST!$A$76)))))))</f>
        <v/>
      </c>
      <c r="L4757" s="183" t="str">
        <f>IF(B4757="","",IF('CLAIM FORM'!$M$7="",LIST!$A$77,IFERROR(VLOOKUP(B4757,'PHR (Project Hourly Rate)'!B:G,6,FALSE),LIST!$A$78)))</f>
        <v/>
      </c>
    </row>
    <row r="4758" spans="1:12" ht="36" customHeight="1">
      <c r="A4758" s="184">
        <v>4756</v>
      </c>
      <c r="B4758" s="46"/>
      <c r="C4758" s="47"/>
      <c r="D4758" s="48"/>
      <c r="E4758" s="49"/>
      <c r="F4758" s="49"/>
      <c r="G4758" s="41" t="str">
        <f>IF(C4758="","",VLOOKUP(WEEKDAY(C4758),LIST!$A$15:$B$21,2,FALSE))</f>
        <v/>
      </c>
      <c r="H4758" s="42" t="str">
        <f>IF(B4758="","",IF(L4758=LIST!$A$80,LIST!$A$78,IF(L4758=LIST!$A$81,LIST!$A$78,IF(L4758=LIST!$A$82,LIST!$A$78,IF(IFERROR(VLOOKUP(B4758,'PHR (Project Hourly Rate)'!B:G,6,FALSE),LIST!$A$78)=0,LIST!$A$79,L4758)))))</f>
        <v/>
      </c>
      <c r="I4758" s="42" t="str">
        <f>IF(B4758="","",IF(L4758=LIST!$A$75,"",IF(K4758=LIST!$A$76,LIST!$A$76,IF(L4758=LIST!$A$77,"",IF(L4758=LIST!$A$78,"",IF(L4758=LIST!$A$80,"",IF(L4758=LIST!$A$72,"",IF(L4758=LIST!$A$73,"",IF(L4758=LIST!$A$81,"",IF(L4758=LIST!$A$82,"",IF(L4758=LIST!$A$79,"",IF(K4758=LIST!$A$75,LIST!$A$75,ROUND(J4758*L4758,2)))))))))))))</f>
        <v/>
      </c>
      <c r="J4758" s="43">
        <f>IF(D4758="",0,IF(K4758=LIST!$A$75,0,IF(K4758=LIST!$A$76,0,IF(K4758=LIST!$A$77,0,IF(K4758=LIST!$A$78,0,(MIN(D4758,8)-K4758))))))</f>
        <v>0</v>
      </c>
      <c r="K4758" s="185" t="str">
        <f>IF(D4758="","",IF('CLAIM FORM'!$M$7="",0,IF(L4758=LIST!$A$78,0,IF('CLAIM FORM'!$M$7="R&amp;D",0,IF(E4758="",LIST!$A$75,IF(F4758=LIST!$F$30,0,IFERROR(((VLOOKUP(E4758,'TRAINING CODE'!B:D,3,FALSE)*MIN(D4758,8))),LIST!$A$76)))))))</f>
        <v/>
      </c>
      <c r="L4758" s="183" t="str">
        <f>IF(B4758="","",IF('CLAIM FORM'!$M$7="",LIST!$A$77,IFERROR(VLOOKUP(B4758,'PHR (Project Hourly Rate)'!B:G,6,FALSE),LIST!$A$78)))</f>
        <v/>
      </c>
    </row>
    <row r="4759" spans="1:12" ht="36" customHeight="1">
      <c r="A4759" s="184">
        <v>4757</v>
      </c>
      <c r="B4759" s="46"/>
      <c r="C4759" s="47"/>
      <c r="D4759" s="48"/>
      <c r="E4759" s="49"/>
      <c r="F4759" s="49"/>
      <c r="G4759" s="41" t="str">
        <f>IF(C4759="","",VLOOKUP(WEEKDAY(C4759),LIST!$A$15:$B$21,2,FALSE))</f>
        <v/>
      </c>
      <c r="H4759" s="42" t="str">
        <f>IF(B4759="","",IF(L4759=LIST!$A$80,LIST!$A$78,IF(L4759=LIST!$A$81,LIST!$A$78,IF(L4759=LIST!$A$82,LIST!$A$78,IF(IFERROR(VLOOKUP(B4759,'PHR (Project Hourly Rate)'!B:G,6,FALSE),LIST!$A$78)=0,LIST!$A$79,L4759)))))</f>
        <v/>
      </c>
      <c r="I4759" s="42" t="str">
        <f>IF(B4759="","",IF(L4759=LIST!$A$75,"",IF(K4759=LIST!$A$76,LIST!$A$76,IF(L4759=LIST!$A$77,"",IF(L4759=LIST!$A$78,"",IF(L4759=LIST!$A$80,"",IF(L4759=LIST!$A$72,"",IF(L4759=LIST!$A$73,"",IF(L4759=LIST!$A$81,"",IF(L4759=LIST!$A$82,"",IF(L4759=LIST!$A$79,"",IF(K4759=LIST!$A$75,LIST!$A$75,ROUND(J4759*L4759,2)))))))))))))</f>
        <v/>
      </c>
      <c r="J4759" s="43">
        <f>IF(D4759="",0,IF(K4759=LIST!$A$75,0,IF(K4759=LIST!$A$76,0,IF(K4759=LIST!$A$77,0,IF(K4759=LIST!$A$78,0,(MIN(D4759,8)-K4759))))))</f>
        <v>0</v>
      </c>
      <c r="K4759" s="185" t="str">
        <f>IF(D4759="","",IF('CLAIM FORM'!$M$7="",0,IF(L4759=LIST!$A$78,0,IF('CLAIM FORM'!$M$7="R&amp;D",0,IF(E4759="",LIST!$A$75,IF(F4759=LIST!$F$30,0,IFERROR(((VLOOKUP(E4759,'TRAINING CODE'!B:D,3,FALSE)*MIN(D4759,8))),LIST!$A$76)))))))</f>
        <v/>
      </c>
      <c r="L4759" s="183" t="str">
        <f>IF(B4759="","",IF('CLAIM FORM'!$M$7="",LIST!$A$77,IFERROR(VLOOKUP(B4759,'PHR (Project Hourly Rate)'!B:G,6,FALSE),LIST!$A$78)))</f>
        <v/>
      </c>
    </row>
    <row r="4760" spans="1:12" ht="36" customHeight="1">
      <c r="A4760" s="184">
        <v>4758</v>
      </c>
      <c r="B4760" s="46"/>
      <c r="C4760" s="47"/>
      <c r="D4760" s="48"/>
      <c r="E4760" s="49"/>
      <c r="F4760" s="49"/>
      <c r="G4760" s="41" t="str">
        <f>IF(C4760="","",VLOOKUP(WEEKDAY(C4760),LIST!$A$15:$B$21,2,FALSE))</f>
        <v/>
      </c>
      <c r="H4760" s="42" t="str">
        <f>IF(B4760="","",IF(L4760=LIST!$A$80,LIST!$A$78,IF(L4760=LIST!$A$81,LIST!$A$78,IF(L4760=LIST!$A$82,LIST!$A$78,IF(IFERROR(VLOOKUP(B4760,'PHR (Project Hourly Rate)'!B:G,6,FALSE),LIST!$A$78)=0,LIST!$A$79,L4760)))))</f>
        <v/>
      </c>
      <c r="I4760" s="42" t="str">
        <f>IF(B4760="","",IF(L4760=LIST!$A$75,"",IF(K4760=LIST!$A$76,LIST!$A$76,IF(L4760=LIST!$A$77,"",IF(L4760=LIST!$A$78,"",IF(L4760=LIST!$A$80,"",IF(L4760=LIST!$A$72,"",IF(L4760=LIST!$A$73,"",IF(L4760=LIST!$A$81,"",IF(L4760=LIST!$A$82,"",IF(L4760=LIST!$A$79,"",IF(K4760=LIST!$A$75,LIST!$A$75,ROUND(J4760*L4760,2)))))))))))))</f>
        <v/>
      </c>
      <c r="J4760" s="43">
        <f>IF(D4760="",0,IF(K4760=LIST!$A$75,0,IF(K4760=LIST!$A$76,0,IF(K4760=LIST!$A$77,0,IF(K4760=LIST!$A$78,0,(MIN(D4760,8)-K4760))))))</f>
        <v>0</v>
      </c>
      <c r="K4760" s="185" t="str">
        <f>IF(D4760="","",IF('CLAIM FORM'!$M$7="",0,IF(L4760=LIST!$A$78,0,IF('CLAIM FORM'!$M$7="R&amp;D",0,IF(E4760="",LIST!$A$75,IF(F4760=LIST!$F$30,0,IFERROR(((VLOOKUP(E4760,'TRAINING CODE'!B:D,3,FALSE)*MIN(D4760,8))),LIST!$A$76)))))))</f>
        <v/>
      </c>
      <c r="L4760" s="183" t="str">
        <f>IF(B4760="","",IF('CLAIM FORM'!$M$7="",LIST!$A$77,IFERROR(VLOOKUP(B4760,'PHR (Project Hourly Rate)'!B:G,6,FALSE),LIST!$A$78)))</f>
        <v/>
      </c>
    </row>
    <row r="4761" spans="1:12" ht="36" customHeight="1">
      <c r="A4761" s="184">
        <v>4759</v>
      </c>
      <c r="B4761" s="46"/>
      <c r="C4761" s="47"/>
      <c r="D4761" s="48"/>
      <c r="E4761" s="49"/>
      <c r="F4761" s="49"/>
      <c r="G4761" s="41" t="str">
        <f>IF(C4761="","",VLOOKUP(WEEKDAY(C4761),LIST!$A$15:$B$21,2,FALSE))</f>
        <v/>
      </c>
      <c r="H4761" s="42" t="str">
        <f>IF(B4761="","",IF(L4761=LIST!$A$80,LIST!$A$78,IF(L4761=LIST!$A$81,LIST!$A$78,IF(L4761=LIST!$A$82,LIST!$A$78,IF(IFERROR(VLOOKUP(B4761,'PHR (Project Hourly Rate)'!B:G,6,FALSE),LIST!$A$78)=0,LIST!$A$79,L4761)))))</f>
        <v/>
      </c>
      <c r="I4761" s="42" t="str">
        <f>IF(B4761="","",IF(L4761=LIST!$A$75,"",IF(K4761=LIST!$A$76,LIST!$A$76,IF(L4761=LIST!$A$77,"",IF(L4761=LIST!$A$78,"",IF(L4761=LIST!$A$80,"",IF(L4761=LIST!$A$72,"",IF(L4761=LIST!$A$73,"",IF(L4761=LIST!$A$81,"",IF(L4761=LIST!$A$82,"",IF(L4761=LIST!$A$79,"",IF(K4761=LIST!$A$75,LIST!$A$75,ROUND(J4761*L4761,2)))))))))))))</f>
        <v/>
      </c>
      <c r="J4761" s="43">
        <f>IF(D4761="",0,IF(K4761=LIST!$A$75,0,IF(K4761=LIST!$A$76,0,IF(K4761=LIST!$A$77,0,IF(K4761=LIST!$A$78,0,(MIN(D4761,8)-K4761))))))</f>
        <v>0</v>
      </c>
      <c r="K4761" s="185" t="str">
        <f>IF(D4761="","",IF('CLAIM FORM'!$M$7="",0,IF(L4761=LIST!$A$78,0,IF('CLAIM FORM'!$M$7="R&amp;D",0,IF(E4761="",LIST!$A$75,IF(F4761=LIST!$F$30,0,IFERROR(((VLOOKUP(E4761,'TRAINING CODE'!B:D,3,FALSE)*MIN(D4761,8))),LIST!$A$76)))))))</f>
        <v/>
      </c>
      <c r="L4761" s="183" t="str">
        <f>IF(B4761="","",IF('CLAIM FORM'!$M$7="",LIST!$A$77,IFERROR(VLOOKUP(B4761,'PHR (Project Hourly Rate)'!B:G,6,FALSE),LIST!$A$78)))</f>
        <v/>
      </c>
    </row>
    <row r="4762" spans="1:12" ht="36" customHeight="1">
      <c r="A4762" s="184">
        <v>4760</v>
      </c>
      <c r="B4762" s="46"/>
      <c r="C4762" s="47"/>
      <c r="D4762" s="48"/>
      <c r="E4762" s="49"/>
      <c r="F4762" s="49"/>
      <c r="G4762" s="41" t="str">
        <f>IF(C4762="","",VLOOKUP(WEEKDAY(C4762),LIST!$A$15:$B$21,2,FALSE))</f>
        <v/>
      </c>
      <c r="H4762" s="42" t="str">
        <f>IF(B4762="","",IF(L4762=LIST!$A$80,LIST!$A$78,IF(L4762=LIST!$A$81,LIST!$A$78,IF(L4762=LIST!$A$82,LIST!$A$78,IF(IFERROR(VLOOKUP(B4762,'PHR (Project Hourly Rate)'!B:G,6,FALSE),LIST!$A$78)=0,LIST!$A$79,L4762)))))</f>
        <v/>
      </c>
      <c r="I4762" s="42" t="str">
        <f>IF(B4762="","",IF(L4762=LIST!$A$75,"",IF(K4762=LIST!$A$76,LIST!$A$76,IF(L4762=LIST!$A$77,"",IF(L4762=LIST!$A$78,"",IF(L4762=LIST!$A$80,"",IF(L4762=LIST!$A$72,"",IF(L4762=LIST!$A$73,"",IF(L4762=LIST!$A$81,"",IF(L4762=LIST!$A$82,"",IF(L4762=LIST!$A$79,"",IF(K4762=LIST!$A$75,LIST!$A$75,ROUND(J4762*L4762,2)))))))))))))</f>
        <v/>
      </c>
      <c r="J4762" s="43">
        <f>IF(D4762="",0,IF(K4762=LIST!$A$75,0,IF(K4762=LIST!$A$76,0,IF(K4762=LIST!$A$77,0,IF(K4762=LIST!$A$78,0,(MIN(D4762,8)-K4762))))))</f>
        <v>0</v>
      </c>
      <c r="K4762" s="185" t="str">
        <f>IF(D4762="","",IF('CLAIM FORM'!$M$7="",0,IF(L4762=LIST!$A$78,0,IF('CLAIM FORM'!$M$7="R&amp;D",0,IF(E4762="",LIST!$A$75,IF(F4762=LIST!$F$30,0,IFERROR(((VLOOKUP(E4762,'TRAINING CODE'!B:D,3,FALSE)*MIN(D4762,8))),LIST!$A$76)))))))</f>
        <v/>
      </c>
      <c r="L4762" s="183" t="str">
        <f>IF(B4762="","",IF('CLAIM FORM'!$M$7="",LIST!$A$77,IFERROR(VLOOKUP(B4762,'PHR (Project Hourly Rate)'!B:G,6,FALSE),LIST!$A$78)))</f>
        <v/>
      </c>
    </row>
    <row r="4763" spans="1:12" ht="36" customHeight="1">
      <c r="A4763" s="184">
        <v>4761</v>
      </c>
      <c r="B4763" s="46"/>
      <c r="C4763" s="47"/>
      <c r="D4763" s="48"/>
      <c r="E4763" s="49"/>
      <c r="F4763" s="49"/>
      <c r="G4763" s="41" t="str">
        <f>IF(C4763="","",VLOOKUP(WEEKDAY(C4763),LIST!$A$15:$B$21,2,FALSE))</f>
        <v/>
      </c>
      <c r="H4763" s="42" t="str">
        <f>IF(B4763="","",IF(L4763=LIST!$A$80,LIST!$A$78,IF(L4763=LIST!$A$81,LIST!$A$78,IF(L4763=LIST!$A$82,LIST!$A$78,IF(IFERROR(VLOOKUP(B4763,'PHR (Project Hourly Rate)'!B:G,6,FALSE),LIST!$A$78)=0,LIST!$A$79,L4763)))))</f>
        <v/>
      </c>
      <c r="I4763" s="42" t="str">
        <f>IF(B4763="","",IF(L4763=LIST!$A$75,"",IF(K4763=LIST!$A$76,LIST!$A$76,IF(L4763=LIST!$A$77,"",IF(L4763=LIST!$A$78,"",IF(L4763=LIST!$A$80,"",IF(L4763=LIST!$A$72,"",IF(L4763=LIST!$A$73,"",IF(L4763=LIST!$A$81,"",IF(L4763=LIST!$A$82,"",IF(L4763=LIST!$A$79,"",IF(K4763=LIST!$A$75,LIST!$A$75,ROUND(J4763*L4763,2)))))))))))))</f>
        <v/>
      </c>
      <c r="J4763" s="43">
        <f>IF(D4763="",0,IF(K4763=LIST!$A$75,0,IF(K4763=LIST!$A$76,0,IF(K4763=LIST!$A$77,0,IF(K4763=LIST!$A$78,0,(MIN(D4763,8)-K4763))))))</f>
        <v>0</v>
      </c>
      <c r="K4763" s="185" t="str">
        <f>IF(D4763="","",IF('CLAIM FORM'!$M$7="",0,IF(L4763=LIST!$A$78,0,IF('CLAIM FORM'!$M$7="R&amp;D",0,IF(E4763="",LIST!$A$75,IF(F4763=LIST!$F$30,0,IFERROR(((VLOOKUP(E4763,'TRAINING CODE'!B:D,3,FALSE)*MIN(D4763,8))),LIST!$A$76)))))))</f>
        <v/>
      </c>
      <c r="L4763" s="183" t="str">
        <f>IF(B4763="","",IF('CLAIM FORM'!$M$7="",LIST!$A$77,IFERROR(VLOOKUP(B4763,'PHR (Project Hourly Rate)'!B:G,6,FALSE),LIST!$A$78)))</f>
        <v/>
      </c>
    </row>
    <row r="4764" spans="1:12" ht="36" customHeight="1">
      <c r="A4764" s="184">
        <v>4762</v>
      </c>
      <c r="B4764" s="46"/>
      <c r="C4764" s="47"/>
      <c r="D4764" s="48"/>
      <c r="E4764" s="49"/>
      <c r="F4764" s="49"/>
      <c r="G4764" s="41" t="str">
        <f>IF(C4764="","",VLOOKUP(WEEKDAY(C4764),LIST!$A$15:$B$21,2,FALSE))</f>
        <v/>
      </c>
      <c r="H4764" s="42" t="str">
        <f>IF(B4764="","",IF(L4764=LIST!$A$80,LIST!$A$78,IF(L4764=LIST!$A$81,LIST!$A$78,IF(L4764=LIST!$A$82,LIST!$A$78,IF(IFERROR(VLOOKUP(B4764,'PHR (Project Hourly Rate)'!B:G,6,FALSE),LIST!$A$78)=0,LIST!$A$79,L4764)))))</f>
        <v/>
      </c>
      <c r="I4764" s="42" t="str">
        <f>IF(B4764="","",IF(L4764=LIST!$A$75,"",IF(K4764=LIST!$A$76,LIST!$A$76,IF(L4764=LIST!$A$77,"",IF(L4764=LIST!$A$78,"",IF(L4764=LIST!$A$80,"",IF(L4764=LIST!$A$72,"",IF(L4764=LIST!$A$73,"",IF(L4764=LIST!$A$81,"",IF(L4764=LIST!$A$82,"",IF(L4764=LIST!$A$79,"",IF(K4764=LIST!$A$75,LIST!$A$75,ROUND(J4764*L4764,2)))))))))))))</f>
        <v/>
      </c>
      <c r="J4764" s="43">
        <f>IF(D4764="",0,IF(K4764=LIST!$A$75,0,IF(K4764=LIST!$A$76,0,IF(K4764=LIST!$A$77,0,IF(K4764=LIST!$A$78,0,(MIN(D4764,8)-K4764))))))</f>
        <v>0</v>
      </c>
      <c r="K4764" s="185" t="str">
        <f>IF(D4764="","",IF('CLAIM FORM'!$M$7="",0,IF(L4764=LIST!$A$78,0,IF('CLAIM FORM'!$M$7="R&amp;D",0,IF(E4764="",LIST!$A$75,IF(F4764=LIST!$F$30,0,IFERROR(((VLOOKUP(E4764,'TRAINING CODE'!B:D,3,FALSE)*MIN(D4764,8))),LIST!$A$76)))))))</f>
        <v/>
      </c>
      <c r="L4764" s="183" t="str">
        <f>IF(B4764="","",IF('CLAIM FORM'!$M$7="",LIST!$A$77,IFERROR(VLOOKUP(B4764,'PHR (Project Hourly Rate)'!B:G,6,FALSE),LIST!$A$78)))</f>
        <v/>
      </c>
    </row>
    <row r="4765" spans="1:12" ht="36" customHeight="1">
      <c r="A4765" s="184">
        <v>4763</v>
      </c>
      <c r="B4765" s="46"/>
      <c r="C4765" s="47"/>
      <c r="D4765" s="48"/>
      <c r="E4765" s="49"/>
      <c r="F4765" s="49"/>
      <c r="G4765" s="41" t="str">
        <f>IF(C4765="","",VLOOKUP(WEEKDAY(C4765),LIST!$A$15:$B$21,2,FALSE))</f>
        <v/>
      </c>
      <c r="H4765" s="42" t="str">
        <f>IF(B4765="","",IF(L4765=LIST!$A$80,LIST!$A$78,IF(L4765=LIST!$A$81,LIST!$A$78,IF(L4765=LIST!$A$82,LIST!$A$78,IF(IFERROR(VLOOKUP(B4765,'PHR (Project Hourly Rate)'!B:G,6,FALSE),LIST!$A$78)=0,LIST!$A$79,L4765)))))</f>
        <v/>
      </c>
      <c r="I4765" s="42" t="str">
        <f>IF(B4765="","",IF(L4765=LIST!$A$75,"",IF(K4765=LIST!$A$76,LIST!$A$76,IF(L4765=LIST!$A$77,"",IF(L4765=LIST!$A$78,"",IF(L4765=LIST!$A$80,"",IF(L4765=LIST!$A$72,"",IF(L4765=LIST!$A$73,"",IF(L4765=LIST!$A$81,"",IF(L4765=LIST!$A$82,"",IF(L4765=LIST!$A$79,"",IF(K4765=LIST!$A$75,LIST!$A$75,ROUND(J4765*L4765,2)))))))))))))</f>
        <v/>
      </c>
      <c r="J4765" s="43">
        <f>IF(D4765="",0,IF(K4765=LIST!$A$75,0,IF(K4765=LIST!$A$76,0,IF(K4765=LIST!$A$77,0,IF(K4765=LIST!$A$78,0,(MIN(D4765,8)-K4765))))))</f>
        <v>0</v>
      </c>
      <c r="K4765" s="185" t="str">
        <f>IF(D4765="","",IF('CLAIM FORM'!$M$7="",0,IF(L4765=LIST!$A$78,0,IF('CLAIM FORM'!$M$7="R&amp;D",0,IF(E4765="",LIST!$A$75,IF(F4765=LIST!$F$30,0,IFERROR(((VLOOKUP(E4765,'TRAINING CODE'!B:D,3,FALSE)*MIN(D4765,8))),LIST!$A$76)))))))</f>
        <v/>
      </c>
      <c r="L4765" s="183" t="str">
        <f>IF(B4765="","",IF('CLAIM FORM'!$M$7="",LIST!$A$77,IFERROR(VLOOKUP(B4765,'PHR (Project Hourly Rate)'!B:G,6,FALSE),LIST!$A$78)))</f>
        <v/>
      </c>
    </row>
    <row r="4766" spans="1:12" ht="36" customHeight="1">
      <c r="A4766" s="184">
        <v>4764</v>
      </c>
      <c r="B4766" s="46"/>
      <c r="C4766" s="47"/>
      <c r="D4766" s="48"/>
      <c r="E4766" s="49"/>
      <c r="F4766" s="49"/>
      <c r="G4766" s="41" t="str">
        <f>IF(C4766="","",VLOOKUP(WEEKDAY(C4766),LIST!$A$15:$B$21,2,FALSE))</f>
        <v/>
      </c>
      <c r="H4766" s="42" t="str">
        <f>IF(B4766="","",IF(L4766=LIST!$A$80,LIST!$A$78,IF(L4766=LIST!$A$81,LIST!$A$78,IF(L4766=LIST!$A$82,LIST!$A$78,IF(IFERROR(VLOOKUP(B4766,'PHR (Project Hourly Rate)'!B:G,6,FALSE),LIST!$A$78)=0,LIST!$A$79,L4766)))))</f>
        <v/>
      </c>
      <c r="I4766" s="42" t="str">
        <f>IF(B4766="","",IF(L4766=LIST!$A$75,"",IF(K4766=LIST!$A$76,LIST!$A$76,IF(L4766=LIST!$A$77,"",IF(L4766=LIST!$A$78,"",IF(L4766=LIST!$A$80,"",IF(L4766=LIST!$A$72,"",IF(L4766=LIST!$A$73,"",IF(L4766=LIST!$A$81,"",IF(L4766=LIST!$A$82,"",IF(L4766=LIST!$A$79,"",IF(K4766=LIST!$A$75,LIST!$A$75,ROUND(J4766*L4766,2)))))))))))))</f>
        <v/>
      </c>
      <c r="J4766" s="43">
        <f>IF(D4766="",0,IF(K4766=LIST!$A$75,0,IF(K4766=LIST!$A$76,0,IF(K4766=LIST!$A$77,0,IF(K4766=LIST!$A$78,0,(MIN(D4766,8)-K4766))))))</f>
        <v>0</v>
      </c>
      <c r="K4766" s="185" t="str">
        <f>IF(D4766="","",IF('CLAIM FORM'!$M$7="",0,IF(L4766=LIST!$A$78,0,IF('CLAIM FORM'!$M$7="R&amp;D",0,IF(E4766="",LIST!$A$75,IF(F4766=LIST!$F$30,0,IFERROR(((VLOOKUP(E4766,'TRAINING CODE'!B:D,3,FALSE)*MIN(D4766,8))),LIST!$A$76)))))))</f>
        <v/>
      </c>
      <c r="L4766" s="183" t="str">
        <f>IF(B4766="","",IF('CLAIM FORM'!$M$7="",LIST!$A$77,IFERROR(VLOOKUP(B4766,'PHR (Project Hourly Rate)'!B:G,6,FALSE),LIST!$A$78)))</f>
        <v/>
      </c>
    </row>
    <row r="4767" spans="1:12" ht="36" customHeight="1">
      <c r="A4767" s="184">
        <v>4765</v>
      </c>
      <c r="B4767" s="46"/>
      <c r="C4767" s="47"/>
      <c r="D4767" s="48"/>
      <c r="E4767" s="49"/>
      <c r="F4767" s="49"/>
      <c r="G4767" s="41" t="str">
        <f>IF(C4767="","",VLOOKUP(WEEKDAY(C4767),LIST!$A$15:$B$21,2,FALSE))</f>
        <v/>
      </c>
      <c r="H4767" s="42" t="str">
        <f>IF(B4767="","",IF(L4767=LIST!$A$80,LIST!$A$78,IF(L4767=LIST!$A$81,LIST!$A$78,IF(L4767=LIST!$A$82,LIST!$A$78,IF(IFERROR(VLOOKUP(B4767,'PHR (Project Hourly Rate)'!B:G,6,FALSE),LIST!$A$78)=0,LIST!$A$79,L4767)))))</f>
        <v/>
      </c>
      <c r="I4767" s="42" t="str">
        <f>IF(B4767="","",IF(L4767=LIST!$A$75,"",IF(K4767=LIST!$A$76,LIST!$A$76,IF(L4767=LIST!$A$77,"",IF(L4767=LIST!$A$78,"",IF(L4767=LIST!$A$80,"",IF(L4767=LIST!$A$72,"",IF(L4767=LIST!$A$73,"",IF(L4767=LIST!$A$81,"",IF(L4767=LIST!$A$82,"",IF(L4767=LIST!$A$79,"",IF(K4767=LIST!$A$75,LIST!$A$75,ROUND(J4767*L4767,2)))))))))))))</f>
        <v/>
      </c>
      <c r="J4767" s="43">
        <f>IF(D4767="",0,IF(K4767=LIST!$A$75,0,IF(K4767=LIST!$A$76,0,IF(K4767=LIST!$A$77,0,IF(K4767=LIST!$A$78,0,(MIN(D4767,8)-K4767))))))</f>
        <v>0</v>
      </c>
      <c r="K4767" s="185" t="str">
        <f>IF(D4767="","",IF('CLAIM FORM'!$M$7="",0,IF(L4767=LIST!$A$78,0,IF('CLAIM FORM'!$M$7="R&amp;D",0,IF(E4767="",LIST!$A$75,IF(F4767=LIST!$F$30,0,IFERROR(((VLOOKUP(E4767,'TRAINING CODE'!B:D,3,FALSE)*MIN(D4767,8))),LIST!$A$76)))))))</f>
        <v/>
      </c>
      <c r="L4767" s="183" t="str">
        <f>IF(B4767="","",IF('CLAIM FORM'!$M$7="",LIST!$A$77,IFERROR(VLOOKUP(B4767,'PHR (Project Hourly Rate)'!B:G,6,FALSE),LIST!$A$78)))</f>
        <v/>
      </c>
    </row>
    <row r="4768" spans="1:12" ht="36" customHeight="1">
      <c r="A4768" s="184">
        <v>4766</v>
      </c>
      <c r="B4768" s="46"/>
      <c r="C4768" s="47"/>
      <c r="D4768" s="48"/>
      <c r="E4768" s="49"/>
      <c r="F4768" s="49"/>
      <c r="G4768" s="41" t="str">
        <f>IF(C4768="","",VLOOKUP(WEEKDAY(C4768),LIST!$A$15:$B$21,2,FALSE))</f>
        <v/>
      </c>
      <c r="H4768" s="42" t="str">
        <f>IF(B4768="","",IF(L4768=LIST!$A$80,LIST!$A$78,IF(L4768=LIST!$A$81,LIST!$A$78,IF(L4768=LIST!$A$82,LIST!$A$78,IF(IFERROR(VLOOKUP(B4768,'PHR (Project Hourly Rate)'!B:G,6,FALSE),LIST!$A$78)=0,LIST!$A$79,L4768)))))</f>
        <v/>
      </c>
      <c r="I4768" s="42" t="str">
        <f>IF(B4768="","",IF(L4768=LIST!$A$75,"",IF(K4768=LIST!$A$76,LIST!$A$76,IF(L4768=LIST!$A$77,"",IF(L4768=LIST!$A$78,"",IF(L4768=LIST!$A$80,"",IF(L4768=LIST!$A$72,"",IF(L4768=LIST!$A$73,"",IF(L4768=LIST!$A$81,"",IF(L4768=LIST!$A$82,"",IF(L4768=LIST!$A$79,"",IF(K4768=LIST!$A$75,LIST!$A$75,ROUND(J4768*L4768,2)))))))))))))</f>
        <v/>
      </c>
      <c r="J4768" s="43">
        <f>IF(D4768="",0,IF(K4768=LIST!$A$75,0,IF(K4768=LIST!$A$76,0,IF(K4768=LIST!$A$77,0,IF(K4768=LIST!$A$78,0,(MIN(D4768,8)-K4768))))))</f>
        <v>0</v>
      </c>
      <c r="K4768" s="185" t="str">
        <f>IF(D4768="","",IF('CLAIM FORM'!$M$7="",0,IF(L4768=LIST!$A$78,0,IF('CLAIM FORM'!$M$7="R&amp;D",0,IF(E4768="",LIST!$A$75,IF(F4768=LIST!$F$30,0,IFERROR(((VLOOKUP(E4768,'TRAINING CODE'!B:D,3,FALSE)*MIN(D4768,8))),LIST!$A$76)))))))</f>
        <v/>
      </c>
      <c r="L4768" s="183" t="str">
        <f>IF(B4768="","",IF('CLAIM FORM'!$M$7="",LIST!$A$77,IFERROR(VLOOKUP(B4768,'PHR (Project Hourly Rate)'!B:G,6,FALSE),LIST!$A$78)))</f>
        <v/>
      </c>
    </row>
    <row r="4769" spans="1:12" ht="36" customHeight="1">
      <c r="A4769" s="184">
        <v>4767</v>
      </c>
      <c r="B4769" s="46"/>
      <c r="C4769" s="47"/>
      <c r="D4769" s="48"/>
      <c r="E4769" s="49"/>
      <c r="F4769" s="49"/>
      <c r="G4769" s="41" t="str">
        <f>IF(C4769="","",VLOOKUP(WEEKDAY(C4769),LIST!$A$15:$B$21,2,FALSE))</f>
        <v/>
      </c>
      <c r="H4769" s="42" t="str">
        <f>IF(B4769="","",IF(L4769=LIST!$A$80,LIST!$A$78,IF(L4769=LIST!$A$81,LIST!$A$78,IF(L4769=LIST!$A$82,LIST!$A$78,IF(IFERROR(VLOOKUP(B4769,'PHR (Project Hourly Rate)'!B:G,6,FALSE),LIST!$A$78)=0,LIST!$A$79,L4769)))))</f>
        <v/>
      </c>
      <c r="I4769" s="42" t="str">
        <f>IF(B4769="","",IF(L4769=LIST!$A$75,"",IF(K4769=LIST!$A$76,LIST!$A$76,IF(L4769=LIST!$A$77,"",IF(L4769=LIST!$A$78,"",IF(L4769=LIST!$A$80,"",IF(L4769=LIST!$A$72,"",IF(L4769=LIST!$A$73,"",IF(L4769=LIST!$A$81,"",IF(L4769=LIST!$A$82,"",IF(L4769=LIST!$A$79,"",IF(K4769=LIST!$A$75,LIST!$A$75,ROUND(J4769*L4769,2)))))))))))))</f>
        <v/>
      </c>
      <c r="J4769" s="43">
        <f>IF(D4769="",0,IF(K4769=LIST!$A$75,0,IF(K4769=LIST!$A$76,0,IF(K4769=LIST!$A$77,0,IF(K4769=LIST!$A$78,0,(MIN(D4769,8)-K4769))))))</f>
        <v>0</v>
      </c>
      <c r="K4769" s="185" t="str">
        <f>IF(D4769="","",IF('CLAIM FORM'!$M$7="",0,IF(L4769=LIST!$A$78,0,IF('CLAIM FORM'!$M$7="R&amp;D",0,IF(E4769="",LIST!$A$75,IF(F4769=LIST!$F$30,0,IFERROR(((VLOOKUP(E4769,'TRAINING CODE'!B:D,3,FALSE)*MIN(D4769,8))),LIST!$A$76)))))))</f>
        <v/>
      </c>
      <c r="L4769" s="183" t="str">
        <f>IF(B4769="","",IF('CLAIM FORM'!$M$7="",LIST!$A$77,IFERROR(VLOOKUP(B4769,'PHR (Project Hourly Rate)'!B:G,6,FALSE),LIST!$A$78)))</f>
        <v/>
      </c>
    </row>
    <row r="4770" spans="1:12" ht="36" customHeight="1">
      <c r="A4770" s="184">
        <v>4768</v>
      </c>
      <c r="B4770" s="46"/>
      <c r="C4770" s="47"/>
      <c r="D4770" s="48"/>
      <c r="E4770" s="49"/>
      <c r="F4770" s="49"/>
      <c r="G4770" s="41" t="str">
        <f>IF(C4770="","",VLOOKUP(WEEKDAY(C4770),LIST!$A$15:$B$21,2,FALSE))</f>
        <v/>
      </c>
      <c r="H4770" s="42" t="str">
        <f>IF(B4770="","",IF(L4770=LIST!$A$80,LIST!$A$78,IF(L4770=LIST!$A$81,LIST!$A$78,IF(L4770=LIST!$A$82,LIST!$A$78,IF(IFERROR(VLOOKUP(B4770,'PHR (Project Hourly Rate)'!B:G,6,FALSE),LIST!$A$78)=0,LIST!$A$79,L4770)))))</f>
        <v/>
      </c>
      <c r="I4770" s="42" t="str">
        <f>IF(B4770="","",IF(L4770=LIST!$A$75,"",IF(K4770=LIST!$A$76,LIST!$A$76,IF(L4770=LIST!$A$77,"",IF(L4770=LIST!$A$78,"",IF(L4770=LIST!$A$80,"",IF(L4770=LIST!$A$72,"",IF(L4770=LIST!$A$73,"",IF(L4770=LIST!$A$81,"",IF(L4770=LIST!$A$82,"",IF(L4770=LIST!$A$79,"",IF(K4770=LIST!$A$75,LIST!$A$75,ROUND(J4770*L4770,2)))))))))))))</f>
        <v/>
      </c>
      <c r="J4770" s="43">
        <f>IF(D4770="",0,IF(K4770=LIST!$A$75,0,IF(K4770=LIST!$A$76,0,IF(K4770=LIST!$A$77,0,IF(K4770=LIST!$A$78,0,(MIN(D4770,8)-K4770))))))</f>
        <v>0</v>
      </c>
      <c r="K4770" s="185" t="str">
        <f>IF(D4770="","",IF('CLAIM FORM'!$M$7="",0,IF(L4770=LIST!$A$78,0,IF('CLAIM FORM'!$M$7="R&amp;D",0,IF(E4770="",LIST!$A$75,IF(F4770=LIST!$F$30,0,IFERROR(((VLOOKUP(E4770,'TRAINING CODE'!B:D,3,FALSE)*MIN(D4770,8))),LIST!$A$76)))))))</f>
        <v/>
      </c>
      <c r="L4770" s="183" t="str">
        <f>IF(B4770="","",IF('CLAIM FORM'!$M$7="",LIST!$A$77,IFERROR(VLOOKUP(B4770,'PHR (Project Hourly Rate)'!B:G,6,FALSE),LIST!$A$78)))</f>
        <v/>
      </c>
    </row>
    <row r="4771" spans="1:12" ht="36" customHeight="1">
      <c r="A4771" s="184">
        <v>4769</v>
      </c>
      <c r="B4771" s="46"/>
      <c r="C4771" s="47"/>
      <c r="D4771" s="48"/>
      <c r="E4771" s="49"/>
      <c r="F4771" s="49"/>
      <c r="G4771" s="41" t="str">
        <f>IF(C4771="","",VLOOKUP(WEEKDAY(C4771),LIST!$A$15:$B$21,2,FALSE))</f>
        <v/>
      </c>
      <c r="H4771" s="42" t="str">
        <f>IF(B4771="","",IF(L4771=LIST!$A$80,LIST!$A$78,IF(L4771=LIST!$A$81,LIST!$A$78,IF(L4771=LIST!$A$82,LIST!$A$78,IF(IFERROR(VLOOKUP(B4771,'PHR (Project Hourly Rate)'!B:G,6,FALSE),LIST!$A$78)=0,LIST!$A$79,L4771)))))</f>
        <v/>
      </c>
      <c r="I4771" s="42" t="str">
        <f>IF(B4771="","",IF(L4771=LIST!$A$75,"",IF(K4771=LIST!$A$76,LIST!$A$76,IF(L4771=LIST!$A$77,"",IF(L4771=LIST!$A$78,"",IF(L4771=LIST!$A$80,"",IF(L4771=LIST!$A$72,"",IF(L4771=LIST!$A$73,"",IF(L4771=LIST!$A$81,"",IF(L4771=LIST!$A$82,"",IF(L4771=LIST!$A$79,"",IF(K4771=LIST!$A$75,LIST!$A$75,ROUND(J4771*L4771,2)))))))))))))</f>
        <v/>
      </c>
      <c r="J4771" s="43">
        <f>IF(D4771="",0,IF(K4771=LIST!$A$75,0,IF(K4771=LIST!$A$76,0,IF(K4771=LIST!$A$77,0,IF(K4771=LIST!$A$78,0,(MIN(D4771,8)-K4771))))))</f>
        <v>0</v>
      </c>
      <c r="K4771" s="185" t="str">
        <f>IF(D4771="","",IF('CLAIM FORM'!$M$7="",0,IF(L4771=LIST!$A$78,0,IF('CLAIM FORM'!$M$7="R&amp;D",0,IF(E4771="",LIST!$A$75,IF(F4771=LIST!$F$30,0,IFERROR(((VLOOKUP(E4771,'TRAINING CODE'!B:D,3,FALSE)*MIN(D4771,8))),LIST!$A$76)))))))</f>
        <v/>
      </c>
      <c r="L4771" s="183" t="str">
        <f>IF(B4771="","",IF('CLAIM FORM'!$M$7="",LIST!$A$77,IFERROR(VLOOKUP(B4771,'PHR (Project Hourly Rate)'!B:G,6,FALSE),LIST!$A$78)))</f>
        <v/>
      </c>
    </row>
    <row r="4772" spans="1:12" ht="36" customHeight="1">
      <c r="A4772" s="184">
        <v>4770</v>
      </c>
      <c r="B4772" s="46"/>
      <c r="C4772" s="47"/>
      <c r="D4772" s="48"/>
      <c r="E4772" s="49"/>
      <c r="F4772" s="49"/>
      <c r="G4772" s="41" t="str">
        <f>IF(C4772="","",VLOOKUP(WEEKDAY(C4772),LIST!$A$15:$B$21,2,FALSE))</f>
        <v/>
      </c>
      <c r="H4772" s="42" t="str">
        <f>IF(B4772="","",IF(L4772=LIST!$A$80,LIST!$A$78,IF(L4772=LIST!$A$81,LIST!$A$78,IF(L4772=LIST!$A$82,LIST!$A$78,IF(IFERROR(VLOOKUP(B4772,'PHR (Project Hourly Rate)'!B:G,6,FALSE),LIST!$A$78)=0,LIST!$A$79,L4772)))))</f>
        <v/>
      </c>
      <c r="I4772" s="42" t="str">
        <f>IF(B4772="","",IF(L4772=LIST!$A$75,"",IF(K4772=LIST!$A$76,LIST!$A$76,IF(L4772=LIST!$A$77,"",IF(L4772=LIST!$A$78,"",IF(L4772=LIST!$A$80,"",IF(L4772=LIST!$A$72,"",IF(L4772=LIST!$A$73,"",IF(L4772=LIST!$A$81,"",IF(L4772=LIST!$A$82,"",IF(L4772=LIST!$A$79,"",IF(K4772=LIST!$A$75,LIST!$A$75,ROUND(J4772*L4772,2)))))))))))))</f>
        <v/>
      </c>
      <c r="J4772" s="43">
        <f>IF(D4772="",0,IF(K4772=LIST!$A$75,0,IF(K4772=LIST!$A$76,0,IF(K4772=LIST!$A$77,0,IF(K4772=LIST!$A$78,0,(MIN(D4772,8)-K4772))))))</f>
        <v>0</v>
      </c>
      <c r="K4772" s="185" t="str">
        <f>IF(D4772="","",IF('CLAIM FORM'!$M$7="",0,IF(L4772=LIST!$A$78,0,IF('CLAIM FORM'!$M$7="R&amp;D",0,IF(E4772="",LIST!$A$75,IF(F4772=LIST!$F$30,0,IFERROR(((VLOOKUP(E4772,'TRAINING CODE'!B:D,3,FALSE)*MIN(D4772,8))),LIST!$A$76)))))))</f>
        <v/>
      </c>
      <c r="L4772" s="183" t="str">
        <f>IF(B4772="","",IF('CLAIM FORM'!$M$7="",LIST!$A$77,IFERROR(VLOOKUP(B4772,'PHR (Project Hourly Rate)'!B:G,6,FALSE),LIST!$A$78)))</f>
        <v/>
      </c>
    </row>
    <row r="4773" spans="1:12" ht="36" customHeight="1">
      <c r="A4773" s="184">
        <v>4771</v>
      </c>
      <c r="B4773" s="46"/>
      <c r="C4773" s="47"/>
      <c r="D4773" s="48"/>
      <c r="E4773" s="49"/>
      <c r="F4773" s="49"/>
      <c r="G4773" s="41" t="str">
        <f>IF(C4773="","",VLOOKUP(WEEKDAY(C4773),LIST!$A$15:$B$21,2,FALSE))</f>
        <v/>
      </c>
      <c r="H4773" s="42" t="str">
        <f>IF(B4773="","",IF(L4773=LIST!$A$80,LIST!$A$78,IF(L4773=LIST!$A$81,LIST!$A$78,IF(L4773=LIST!$A$82,LIST!$A$78,IF(IFERROR(VLOOKUP(B4773,'PHR (Project Hourly Rate)'!B:G,6,FALSE),LIST!$A$78)=0,LIST!$A$79,L4773)))))</f>
        <v/>
      </c>
      <c r="I4773" s="42" t="str">
        <f>IF(B4773="","",IF(L4773=LIST!$A$75,"",IF(K4773=LIST!$A$76,LIST!$A$76,IF(L4773=LIST!$A$77,"",IF(L4773=LIST!$A$78,"",IF(L4773=LIST!$A$80,"",IF(L4773=LIST!$A$72,"",IF(L4773=LIST!$A$73,"",IF(L4773=LIST!$A$81,"",IF(L4773=LIST!$A$82,"",IF(L4773=LIST!$A$79,"",IF(K4773=LIST!$A$75,LIST!$A$75,ROUND(J4773*L4773,2)))))))))))))</f>
        <v/>
      </c>
      <c r="J4773" s="43">
        <f>IF(D4773="",0,IF(K4773=LIST!$A$75,0,IF(K4773=LIST!$A$76,0,IF(K4773=LIST!$A$77,0,IF(K4773=LIST!$A$78,0,(MIN(D4773,8)-K4773))))))</f>
        <v>0</v>
      </c>
      <c r="K4773" s="185" t="str">
        <f>IF(D4773="","",IF('CLAIM FORM'!$M$7="",0,IF(L4773=LIST!$A$78,0,IF('CLAIM FORM'!$M$7="R&amp;D",0,IF(E4773="",LIST!$A$75,IF(F4773=LIST!$F$30,0,IFERROR(((VLOOKUP(E4773,'TRAINING CODE'!B:D,3,FALSE)*MIN(D4773,8))),LIST!$A$76)))))))</f>
        <v/>
      </c>
      <c r="L4773" s="183" t="str">
        <f>IF(B4773="","",IF('CLAIM FORM'!$M$7="",LIST!$A$77,IFERROR(VLOOKUP(B4773,'PHR (Project Hourly Rate)'!B:G,6,FALSE),LIST!$A$78)))</f>
        <v/>
      </c>
    </row>
    <row r="4774" spans="1:12" ht="36" customHeight="1">
      <c r="A4774" s="184">
        <v>4772</v>
      </c>
      <c r="B4774" s="46"/>
      <c r="C4774" s="47"/>
      <c r="D4774" s="48"/>
      <c r="E4774" s="49"/>
      <c r="F4774" s="49"/>
      <c r="G4774" s="41" t="str">
        <f>IF(C4774="","",VLOOKUP(WEEKDAY(C4774),LIST!$A$15:$B$21,2,FALSE))</f>
        <v/>
      </c>
      <c r="H4774" s="42" t="str">
        <f>IF(B4774="","",IF(L4774=LIST!$A$80,LIST!$A$78,IF(L4774=LIST!$A$81,LIST!$A$78,IF(L4774=LIST!$A$82,LIST!$A$78,IF(IFERROR(VLOOKUP(B4774,'PHR (Project Hourly Rate)'!B:G,6,FALSE),LIST!$A$78)=0,LIST!$A$79,L4774)))))</f>
        <v/>
      </c>
      <c r="I4774" s="42" t="str">
        <f>IF(B4774="","",IF(L4774=LIST!$A$75,"",IF(K4774=LIST!$A$76,LIST!$A$76,IF(L4774=LIST!$A$77,"",IF(L4774=LIST!$A$78,"",IF(L4774=LIST!$A$80,"",IF(L4774=LIST!$A$72,"",IF(L4774=LIST!$A$73,"",IF(L4774=LIST!$A$81,"",IF(L4774=LIST!$A$82,"",IF(L4774=LIST!$A$79,"",IF(K4774=LIST!$A$75,LIST!$A$75,ROUND(J4774*L4774,2)))))))))))))</f>
        <v/>
      </c>
      <c r="J4774" s="43">
        <f>IF(D4774="",0,IF(K4774=LIST!$A$75,0,IF(K4774=LIST!$A$76,0,IF(K4774=LIST!$A$77,0,IF(K4774=LIST!$A$78,0,(MIN(D4774,8)-K4774))))))</f>
        <v>0</v>
      </c>
      <c r="K4774" s="185" t="str">
        <f>IF(D4774="","",IF('CLAIM FORM'!$M$7="",0,IF(L4774=LIST!$A$78,0,IF('CLAIM FORM'!$M$7="R&amp;D",0,IF(E4774="",LIST!$A$75,IF(F4774=LIST!$F$30,0,IFERROR(((VLOOKUP(E4774,'TRAINING CODE'!B:D,3,FALSE)*MIN(D4774,8))),LIST!$A$76)))))))</f>
        <v/>
      </c>
      <c r="L4774" s="183" t="str">
        <f>IF(B4774="","",IF('CLAIM FORM'!$M$7="",LIST!$A$77,IFERROR(VLOOKUP(B4774,'PHR (Project Hourly Rate)'!B:G,6,FALSE),LIST!$A$78)))</f>
        <v/>
      </c>
    </row>
    <row r="4775" spans="1:12" ht="36" customHeight="1">
      <c r="A4775" s="184">
        <v>4773</v>
      </c>
      <c r="B4775" s="46"/>
      <c r="C4775" s="47"/>
      <c r="D4775" s="48"/>
      <c r="E4775" s="49"/>
      <c r="F4775" s="49"/>
      <c r="G4775" s="41" t="str">
        <f>IF(C4775="","",VLOOKUP(WEEKDAY(C4775),LIST!$A$15:$B$21,2,FALSE))</f>
        <v/>
      </c>
      <c r="H4775" s="42" t="str">
        <f>IF(B4775="","",IF(L4775=LIST!$A$80,LIST!$A$78,IF(L4775=LIST!$A$81,LIST!$A$78,IF(L4775=LIST!$A$82,LIST!$A$78,IF(IFERROR(VLOOKUP(B4775,'PHR (Project Hourly Rate)'!B:G,6,FALSE),LIST!$A$78)=0,LIST!$A$79,L4775)))))</f>
        <v/>
      </c>
      <c r="I4775" s="42" t="str">
        <f>IF(B4775="","",IF(L4775=LIST!$A$75,"",IF(K4775=LIST!$A$76,LIST!$A$76,IF(L4775=LIST!$A$77,"",IF(L4775=LIST!$A$78,"",IF(L4775=LIST!$A$80,"",IF(L4775=LIST!$A$72,"",IF(L4775=LIST!$A$73,"",IF(L4775=LIST!$A$81,"",IF(L4775=LIST!$A$82,"",IF(L4775=LIST!$A$79,"",IF(K4775=LIST!$A$75,LIST!$A$75,ROUND(J4775*L4775,2)))))))))))))</f>
        <v/>
      </c>
      <c r="J4775" s="43">
        <f>IF(D4775="",0,IF(K4775=LIST!$A$75,0,IF(K4775=LIST!$A$76,0,IF(K4775=LIST!$A$77,0,IF(K4775=LIST!$A$78,0,(MIN(D4775,8)-K4775))))))</f>
        <v>0</v>
      </c>
      <c r="K4775" s="185" t="str">
        <f>IF(D4775="","",IF('CLAIM FORM'!$M$7="",0,IF(L4775=LIST!$A$78,0,IF('CLAIM FORM'!$M$7="R&amp;D",0,IF(E4775="",LIST!$A$75,IF(F4775=LIST!$F$30,0,IFERROR(((VLOOKUP(E4775,'TRAINING CODE'!B:D,3,FALSE)*MIN(D4775,8))),LIST!$A$76)))))))</f>
        <v/>
      </c>
      <c r="L4775" s="183" t="str">
        <f>IF(B4775="","",IF('CLAIM FORM'!$M$7="",LIST!$A$77,IFERROR(VLOOKUP(B4775,'PHR (Project Hourly Rate)'!B:G,6,FALSE),LIST!$A$78)))</f>
        <v/>
      </c>
    </row>
    <row r="4776" spans="1:12" ht="36" customHeight="1">
      <c r="A4776" s="184">
        <v>4774</v>
      </c>
      <c r="B4776" s="46"/>
      <c r="C4776" s="47"/>
      <c r="D4776" s="48"/>
      <c r="E4776" s="49"/>
      <c r="F4776" s="49"/>
      <c r="G4776" s="41" t="str">
        <f>IF(C4776="","",VLOOKUP(WEEKDAY(C4776),LIST!$A$15:$B$21,2,FALSE))</f>
        <v/>
      </c>
      <c r="H4776" s="42" t="str">
        <f>IF(B4776="","",IF(L4776=LIST!$A$80,LIST!$A$78,IF(L4776=LIST!$A$81,LIST!$A$78,IF(L4776=LIST!$A$82,LIST!$A$78,IF(IFERROR(VLOOKUP(B4776,'PHR (Project Hourly Rate)'!B:G,6,FALSE),LIST!$A$78)=0,LIST!$A$79,L4776)))))</f>
        <v/>
      </c>
      <c r="I4776" s="42" t="str">
        <f>IF(B4776="","",IF(L4776=LIST!$A$75,"",IF(K4776=LIST!$A$76,LIST!$A$76,IF(L4776=LIST!$A$77,"",IF(L4776=LIST!$A$78,"",IF(L4776=LIST!$A$80,"",IF(L4776=LIST!$A$72,"",IF(L4776=LIST!$A$73,"",IF(L4776=LIST!$A$81,"",IF(L4776=LIST!$A$82,"",IF(L4776=LIST!$A$79,"",IF(K4776=LIST!$A$75,LIST!$A$75,ROUND(J4776*L4776,2)))))))))))))</f>
        <v/>
      </c>
      <c r="J4776" s="43">
        <f>IF(D4776="",0,IF(K4776=LIST!$A$75,0,IF(K4776=LIST!$A$76,0,IF(K4776=LIST!$A$77,0,IF(K4776=LIST!$A$78,0,(MIN(D4776,8)-K4776))))))</f>
        <v>0</v>
      </c>
      <c r="K4776" s="185" t="str">
        <f>IF(D4776="","",IF('CLAIM FORM'!$M$7="",0,IF(L4776=LIST!$A$78,0,IF('CLAIM FORM'!$M$7="R&amp;D",0,IF(E4776="",LIST!$A$75,IF(F4776=LIST!$F$30,0,IFERROR(((VLOOKUP(E4776,'TRAINING CODE'!B:D,3,FALSE)*MIN(D4776,8))),LIST!$A$76)))))))</f>
        <v/>
      </c>
      <c r="L4776" s="183" t="str">
        <f>IF(B4776="","",IF('CLAIM FORM'!$M$7="",LIST!$A$77,IFERROR(VLOOKUP(B4776,'PHR (Project Hourly Rate)'!B:G,6,FALSE),LIST!$A$78)))</f>
        <v/>
      </c>
    </row>
    <row r="4777" spans="1:12" ht="36" customHeight="1">
      <c r="A4777" s="184">
        <v>4775</v>
      </c>
      <c r="B4777" s="46"/>
      <c r="C4777" s="47"/>
      <c r="D4777" s="48"/>
      <c r="E4777" s="49"/>
      <c r="F4777" s="49"/>
      <c r="G4777" s="41" t="str">
        <f>IF(C4777="","",VLOOKUP(WEEKDAY(C4777),LIST!$A$15:$B$21,2,FALSE))</f>
        <v/>
      </c>
      <c r="H4777" s="42" t="str">
        <f>IF(B4777="","",IF(L4777=LIST!$A$80,LIST!$A$78,IF(L4777=LIST!$A$81,LIST!$A$78,IF(L4777=LIST!$A$82,LIST!$A$78,IF(IFERROR(VLOOKUP(B4777,'PHR (Project Hourly Rate)'!B:G,6,FALSE),LIST!$A$78)=0,LIST!$A$79,L4777)))))</f>
        <v/>
      </c>
      <c r="I4777" s="42" t="str">
        <f>IF(B4777="","",IF(L4777=LIST!$A$75,"",IF(K4777=LIST!$A$76,LIST!$A$76,IF(L4777=LIST!$A$77,"",IF(L4777=LIST!$A$78,"",IF(L4777=LIST!$A$80,"",IF(L4777=LIST!$A$72,"",IF(L4777=LIST!$A$73,"",IF(L4777=LIST!$A$81,"",IF(L4777=LIST!$A$82,"",IF(L4777=LIST!$A$79,"",IF(K4777=LIST!$A$75,LIST!$A$75,ROUND(J4777*L4777,2)))))))))))))</f>
        <v/>
      </c>
      <c r="J4777" s="43">
        <f>IF(D4777="",0,IF(K4777=LIST!$A$75,0,IF(K4777=LIST!$A$76,0,IF(K4777=LIST!$A$77,0,IF(K4777=LIST!$A$78,0,(MIN(D4777,8)-K4777))))))</f>
        <v>0</v>
      </c>
      <c r="K4777" s="185" t="str">
        <f>IF(D4777="","",IF('CLAIM FORM'!$M$7="",0,IF(L4777=LIST!$A$78,0,IF('CLAIM FORM'!$M$7="R&amp;D",0,IF(E4777="",LIST!$A$75,IF(F4777=LIST!$F$30,0,IFERROR(((VLOOKUP(E4777,'TRAINING CODE'!B:D,3,FALSE)*MIN(D4777,8))),LIST!$A$76)))))))</f>
        <v/>
      </c>
      <c r="L4777" s="183" t="str">
        <f>IF(B4777="","",IF('CLAIM FORM'!$M$7="",LIST!$A$77,IFERROR(VLOOKUP(B4777,'PHR (Project Hourly Rate)'!B:G,6,FALSE),LIST!$A$78)))</f>
        <v/>
      </c>
    </row>
    <row r="4778" spans="1:12" ht="36" customHeight="1">
      <c r="A4778" s="184">
        <v>4776</v>
      </c>
      <c r="B4778" s="46"/>
      <c r="C4778" s="47"/>
      <c r="D4778" s="48"/>
      <c r="E4778" s="49"/>
      <c r="F4778" s="49"/>
      <c r="G4778" s="41" t="str">
        <f>IF(C4778="","",VLOOKUP(WEEKDAY(C4778),LIST!$A$15:$B$21,2,FALSE))</f>
        <v/>
      </c>
      <c r="H4778" s="42" t="str">
        <f>IF(B4778="","",IF(L4778=LIST!$A$80,LIST!$A$78,IF(L4778=LIST!$A$81,LIST!$A$78,IF(L4778=LIST!$A$82,LIST!$A$78,IF(IFERROR(VLOOKUP(B4778,'PHR (Project Hourly Rate)'!B:G,6,FALSE),LIST!$A$78)=0,LIST!$A$79,L4778)))))</f>
        <v/>
      </c>
      <c r="I4778" s="42" t="str">
        <f>IF(B4778="","",IF(L4778=LIST!$A$75,"",IF(K4778=LIST!$A$76,LIST!$A$76,IF(L4778=LIST!$A$77,"",IF(L4778=LIST!$A$78,"",IF(L4778=LIST!$A$80,"",IF(L4778=LIST!$A$72,"",IF(L4778=LIST!$A$73,"",IF(L4778=LIST!$A$81,"",IF(L4778=LIST!$A$82,"",IF(L4778=LIST!$A$79,"",IF(K4778=LIST!$A$75,LIST!$A$75,ROUND(J4778*L4778,2)))))))))))))</f>
        <v/>
      </c>
      <c r="J4778" s="43">
        <f>IF(D4778="",0,IF(K4778=LIST!$A$75,0,IF(K4778=LIST!$A$76,0,IF(K4778=LIST!$A$77,0,IF(K4778=LIST!$A$78,0,(MIN(D4778,8)-K4778))))))</f>
        <v>0</v>
      </c>
      <c r="K4778" s="185" t="str">
        <f>IF(D4778="","",IF('CLAIM FORM'!$M$7="",0,IF(L4778=LIST!$A$78,0,IF('CLAIM FORM'!$M$7="R&amp;D",0,IF(E4778="",LIST!$A$75,IF(F4778=LIST!$F$30,0,IFERROR(((VLOOKUP(E4778,'TRAINING CODE'!B:D,3,FALSE)*MIN(D4778,8))),LIST!$A$76)))))))</f>
        <v/>
      </c>
      <c r="L4778" s="183" t="str">
        <f>IF(B4778="","",IF('CLAIM FORM'!$M$7="",LIST!$A$77,IFERROR(VLOOKUP(B4778,'PHR (Project Hourly Rate)'!B:G,6,FALSE),LIST!$A$78)))</f>
        <v/>
      </c>
    </row>
    <row r="4779" spans="1:12" ht="36" customHeight="1">
      <c r="A4779" s="184">
        <v>4777</v>
      </c>
      <c r="B4779" s="46"/>
      <c r="C4779" s="47"/>
      <c r="D4779" s="48"/>
      <c r="E4779" s="49"/>
      <c r="F4779" s="49"/>
      <c r="G4779" s="41" t="str">
        <f>IF(C4779="","",VLOOKUP(WEEKDAY(C4779),LIST!$A$15:$B$21,2,FALSE))</f>
        <v/>
      </c>
      <c r="H4779" s="42" t="str">
        <f>IF(B4779="","",IF(L4779=LIST!$A$80,LIST!$A$78,IF(L4779=LIST!$A$81,LIST!$A$78,IF(L4779=LIST!$A$82,LIST!$A$78,IF(IFERROR(VLOOKUP(B4779,'PHR (Project Hourly Rate)'!B:G,6,FALSE),LIST!$A$78)=0,LIST!$A$79,L4779)))))</f>
        <v/>
      </c>
      <c r="I4779" s="42" t="str">
        <f>IF(B4779="","",IF(L4779=LIST!$A$75,"",IF(K4779=LIST!$A$76,LIST!$A$76,IF(L4779=LIST!$A$77,"",IF(L4779=LIST!$A$78,"",IF(L4779=LIST!$A$80,"",IF(L4779=LIST!$A$72,"",IF(L4779=LIST!$A$73,"",IF(L4779=LIST!$A$81,"",IF(L4779=LIST!$A$82,"",IF(L4779=LIST!$A$79,"",IF(K4779=LIST!$A$75,LIST!$A$75,ROUND(J4779*L4779,2)))))))))))))</f>
        <v/>
      </c>
      <c r="J4779" s="43">
        <f>IF(D4779="",0,IF(K4779=LIST!$A$75,0,IF(K4779=LIST!$A$76,0,IF(K4779=LIST!$A$77,0,IF(K4779=LIST!$A$78,0,(MIN(D4779,8)-K4779))))))</f>
        <v>0</v>
      </c>
      <c r="K4779" s="185" t="str">
        <f>IF(D4779="","",IF('CLAIM FORM'!$M$7="",0,IF(L4779=LIST!$A$78,0,IF('CLAIM FORM'!$M$7="R&amp;D",0,IF(E4779="",LIST!$A$75,IF(F4779=LIST!$F$30,0,IFERROR(((VLOOKUP(E4779,'TRAINING CODE'!B:D,3,FALSE)*MIN(D4779,8))),LIST!$A$76)))))))</f>
        <v/>
      </c>
      <c r="L4779" s="183" t="str">
        <f>IF(B4779="","",IF('CLAIM FORM'!$M$7="",LIST!$A$77,IFERROR(VLOOKUP(B4779,'PHR (Project Hourly Rate)'!B:G,6,FALSE),LIST!$A$78)))</f>
        <v/>
      </c>
    </row>
    <row r="4780" spans="1:12" ht="36" customHeight="1">
      <c r="A4780" s="184">
        <v>4778</v>
      </c>
      <c r="B4780" s="46"/>
      <c r="C4780" s="47"/>
      <c r="D4780" s="48"/>
      <c r="E4780" s="49"/>
      <c r="F4780" s="49"/>
      <c r="G4780" s="41" t="str">
        <f>IF(C4780="","",VLOOKUP(WEEKDAY(C4780),LIST!$A$15:$B$21,2,FALSE))</f>
        <v/>
      </c>
      <c r="H4780" s="42" t="str">
        <f>IF(B4780="","",IF(L4780=LIST!$A$80,LIST!$A$78,IF(L4780=LIST!$A$81,LIST!$A$78,IF(L4780=LIST!$A$82,LIST!$A$78,IF(IFERROR(VLOOKUP(B4780,'PHR (Project Hourly Rate)'!B:G,6,FALSE),LIST!$A$78)=0,LIST!$A$79,L4780)))))</f>
        <v/>
      </c>
      <c r="I4780" s="42" t="str">
        <f>IF(B4780="","",IF(L4780=LIST!$A$75,"",IF(K4780=LIST!$A$76,LIST!$A$76,IF(L4780=LIST!$A$77,"",IF(L4780=LIST!$A$78,"",IF(L4780=LIST!$A$80,"",IF(L4780=LIST!$A$72,"",IF(L4780=LIST!$A$73,"",IF(L4780=LIST!$A$81,"",IF(L4780=LIST!$A$82,"",IF(L4780=LIST!$A$79,"",IF(K4780=LIST!$A$75,LIST!$A$75,ROUND(J4780*L4780,2)))))))))))))</f>
        <v/>
      </c>
      <c r="J4780" s="43">
        <f>IF(D4780="",0,IF(K4780=LIST!$A$75,0,IF(K4780=LIST!$A$76,0,IF(K4780=LIST!$A$77,0,IF(K4780=LIST!$A$78,0,(MIN(D4780,8)-K4780))))))</f>
        <v>0</v>
      </c>
      <c r="K4780" s="185" t="str">
        <f>IF(D4780="","",IF('CLAIM FORM'!$M$7="",0,IF(L4780=LIST!$A$78,0,IF('CLAIM FORM'!$M$7="R&amp;D",0,IF(E4780="",LIST!$A$75,IF(F4780=LIST!$F$30,0,IFERROR(((VLOOKUP(E4780,'TRAINING CODE'!B:D,3,FALSE)*MIN(D4780,8))),LIST!$A$76)))))))</f>
        <v/>
      </c>
      <c r="L4780" s="183" t="str">
        <f>IF(B4780="","",IF('CLAIM FORM'!$M$7="",LIST!$A$77,IFERROR(VLOOKUP(B4780,'PHR (Project Hourly Rate)'!B:G,6,FALSE),LIST!$A$78)))</f>
        <v/>
      </c>
    </row>
    <row r="4781" spans="1:12" ht="36" customHeight="1">
      <c r="A4781" s="184">
        <v>4779</v>
      </c>
      <c r="B4781" s="46"/>
      <c r="C4781" s="47"/>
      <c r="D4781" s="48"/>
      <c r="E4781" s="49"/>
      <c r="F4781" s="49"/>
      <c r="G4781" s="41" t="str">
        <f>IF(C4781="","",VLOOKUP(WEEKDAY(C4781),LIST!$A$15:$B$21,2,FALSE))</f>
        <v/>
      </c>
      <c r="H4781" s="42" t="str">
        <f>IF(B4781="","",IF(L4781=LIST!$A$80,LIST!$A$78,IF(L4781=LIST!$A$81,LIST!$A$78,IF(L4781=LIST!$A$82,LIST!$A$78,IF(IFERROR(VLOOKUP(B4781,'PHR (Project Hourly Rate)'!B:G,6,FALSE),LIST!$A$78)=0,LIST!$A$79,L4781)))))</f>
        <v/>
      </c>
      <c r="I4781" s="42" t="str">
        <f>IF(B4781="","",IF(L4781=LIST!$A$75,"",IF(K4781=LIST!$A$76,LIST!$A$76,IF(L4781=LIST!$A$77,"",IF(L4781=LIST!$A$78,"",IF(L4781=LIST!$A$80,"",IF(L4781=LIST!$A$72,"",IF(L4781=LIST!$A$73,"",IF(L4781=LIST!$A$81,"",IF(L4781=LIST!$A$82,"",IF(L4781=LIST!$A$79,"",IF(K4781=LIST!$A$75,LIST!$A$75,ROUND(J4781*L4781,2)))))))))))))</f>
        <v/>
      </c>
      <c r="J4781" s="43">
        <f>IF(D4781="",0,IF(K4781=LIST!$A$75,0,IF(K4781=LIST!$A$76,0,IF(K4781=LIST!$A$77,0,IF(K4781=LIST!$A$78,0,(MIN(D4781,8)-K4781))))))</f>
        <v>0</v>
      </c>
      <c r="K4781" s="185" t="str">
        <f>IF(D4781="","",IF('CLAIM FORM'!$M$7="",0,IF(L4781=LIST!$A$78,0,IF('CLAIM FORM'!$M$7="R&amp;D",0,IF(E4781="",LIST!$A$75,IF(F4781=LIST!$F$30,0,IFERROR(((VLOOKUP(E4781,'TRAINING CODE'!B:D,3,FALSE)*MIN(D4781,8))),LIST!$A$76)))))))</f>
        <v/>
      </c>
      <c r="L4781" s="183" t="str">
        <f>IF(B4781="","",IF('CLAIM FORM'!$M$7="",LIST!$A$77,IFERROR(VLOOKUP(B4781,'PHR (Project Hourly Rate)'!B:G,6,FALSE),LIST!$A$78)))</f>
        <v/>
      </c>
    </row>
    <row r="4782" spans="1:12" ht="36" customHeight="1">
      <c r="A4782" s="184">
        <v>4780</v>
      </c>
      <c r="B4782" s="46"/>
      <c r="C4782" s="47"/>
      <c r="D4782" s="48"/>
      <c r="E4782" s="49"/>
      <c r="F4782" s="49"/>
      <c r="G4782" s="41" t="str">
        <f>IF(C4782="","",VLOOKUP(WEEKDAY(C4782),LIST!$A$15:$B$21,2,FALSE))</f>
        <v/>
      </c>
      <c r="H4782" s="42" t="str">
        <f>IF(B4782="","",IF(L4782=LIST!$A$80,LIST!$A$78,IF(L4782=LIST!$A$81,LIST!$A$78,IF(L4782=LIST!$A$82,LIST!$A$78,IF(IFERROR(VLOOKUP(B4782,'PHR (Project Hourly Rate)'!B:G,6,FALSE),LIST!$A$78)=0,LIST!$A$79,L4782)))))</f>
        <v/>
      </c>
      <c r="I4782" s="42" t="str">
        <f>IF(B4782="","",IF(L4782=LIST!$A$75,"",IF(K4782=LIST!$A$76,LIST!$A$76,IF(L4782=LIST!$A$77,"",IF(L4782=LIST!$A$78,"",IF(L4782=LIST!$A$80,"",IF(L4782=LIST!$A$72,"",IF(L4782=LIST!$A$73,"",IF(L4782=LIST!$A$81,"",IF(L4782=LIST!$A$82,"",IF(L4782=LIST!$A$79,"",IF(K4782=LIST!$A$75,LIST!$A$75,ROUND(J4782*L4782,2)))))))))))))</f>
        <v/>
      </c>
      <c r="J4782" s="43">
        <f>IF(D4782="",0,IF(K4782=LIST!$A$75,0,IF(K4782=LIST!$A$76,0,IF(K4782=LIST!$A$77,0,IF(K4782=LIST!$A$78,0,(MIN(D4782,8)-K4782))))))</f>
        <v>0</v>
      </c>
      <c r="K4782" s="185" t="str">
        <f>IF(D4782="","",IF('CLAIM FORM'!$M$7="",0,IF(L4782=LIST!$A$78,0,IF('CLAIM FORM'!$M$7="R&amp;D",0,IF(E4782="",LIST!$A$75,IF(F4782=LIST!$F$30,0,IFERROR(((VLOOKUP(E4782,'TRAINING CODE'!B:D,3,FALSE)*MIN(D4782,8))),LIST!$A$76)))))))</f>
        <v/>
      </c>
      <c r="L4782" s="183" t="str">
        <f>IF(B4782="","",IF('CLAIM FORM'!$M$7="",LIST!$A$77,IFERROR(VLOOKUP(B4782,'PHR (Project Hourly Rate)'!B:G,6,FALSE),LIST!$A$78)))</f>
        <v/>
      </c>
    </row>
    <row r="4783" spans="1:12" ht="36" customHeight="1">
      <c r="A4783" s="184">
        <v>4781</v>
      </c>
      <c r="B4783" s="46"/>
      <c r="C4783" s="47"/>
      <c r="D4783" s="48"/>
      <c r="E4783" s="49"/>
      <c r="F4783" s="49"/>
      <c r="G4783" s="41" t="str">
        <f>IF(C4783="","",VLOOKUP(WEEKDAY(C4783),LIST!$A$15:$B$21,2,FALSE))</f>
        <v/>
      </c>
      <c r="H4783" s="42" t="str">
        <f>IF(B4783="","",IF(L4783=LIST!$A$80,LIST!$A$78,IF(L4783=LIST!$A$81,LIST!$A$78,IF(L4783=LIST!$A$82,LIST!$A$78,IF(IFERROR(VLOOKUP(B4783,'PHR (Project Hourly Rate)'!B:G,6,FALSE),LIST!$A$78)=0,LIST!$A$79,L4783)))))</f>
        <v/>
      </c>
      <c r="I4783" s="42" t="str">
        <f>IF(B4783="","",IF(L4783=LIST!$A$75,"",IF(K4783=LIST!$A$76,LIST!$A$76,IF(L4783=LIST!$A$77,"",IF(L4783=LIST!$A$78,"",IF(L4783=LIST!$A$80,"",IF(L4783=LIST!$A$72,"",IF(L4783=LIST!$A$73,"",IF(L4783=LIST!$A$81,"",IF(L4783=LIST!$A$82,"",IF(L4783=LIST!$A$79,"",IF(K4783=LIST!$A$75,LIST!$A$75,ROUND(J4783*L4783,2)))))))))))))</f>
        <v/>
      </c>
      <c r="J4783" s="43">
        <f>IF(D4783="",0,IF(K4783=LIST!$A$75,0,IF(K4783=LIST!$A$76,0,IF(K4783=LIST!$A$77,0,IF(K4783=LIST!$A$78,0,(MIN(D4783,8)-K4783))))))</f>
        <v>0</v>
      </c>
      <c r="K4783" s="185" t="str">
        <f>IF(D4783="","",IF('CLAIM FORM'!$M$7="",0,IF(L4783=LIST!$A$78,0,IF('CLAIM FORM'!$M$7="R&amp;D",0,IF(E4783="",LIST!$A$75,IF(F4783=LIST!$F$30,0,IFERROR(((VLOOKUP(E4783,'TRAINING CODE'!B:D,3,FALSE)*MIN(D4783,8))),LIST!$A$76)))))))</f>
        <v/>
      </c>
      <c r="L4783" s="183" t="str">
        <f>IF(B4783="","",IF('CLAIM FORM'!$M$7="",LIST!$A$77,IFERROR(VLOOKUP(B4783,'PHR (Project Hourly Rate)'!B:G,6,FALSE),LIST!$A$78)))</f>
        <v/>
      </c>
    </row>
    <row r="4784" spans="1:12" ht="36" customHeight="1">
      <c r="A4784" s="184">
        <v>4782</v>
      </c>
      <c r="B4784" s="46"/>
      <c r="C4784" s="47"/>
      <c r="D4784" s="48"/>
      <c r="E4784" s="49"/>
      <c r="F4784" s="49"/>
      <c r="G4784" s="41" t="str">
        <f>IF(C4784="","",VLOOKUP(WEEKDAY(C4784),LIST!$A$15:$B$21,2,FALSE))</f>
        <v/>
      </c>
      <c r="H4784" s="42" t="str">
        <f>IF(B4784="","",IF(L4784=LIST!$A$80,LIST!$A$78,IF(L4784=LIST!$A$81,LIST!$A$78,IF(L4784=LIST!$A$82,LIST!$A$78,IF(IFERROR(VLOOKUP(B4784,'PHR (Project Hourly Rate)'!B:G,6,FALSE),LIST!$A$78)=0,LIST!$A$79,L4784)))))</f>
        <v/>
      </c>
      <c r="I4784" s="42" t="str">
        <f>IF(B4784="","",IF(L4784=LIST!$A$75,"",IF(K4784=LIST!$A$76,LIST!$A$76,IF(L4784=LIST!$A$77,"",IF(L4784=LIST!$A$78,"",IF(L4784=LIST!$A$80,"",IF(L4784=LIST!$A$72,"",IF(L4784=LIST!$A$73,"",IF(L4784=LIST!$A$81,"",IF(L4784=LIST!$A$82,"",IF(L4784=LIST!$A$79,"",IF(K4784=LIST!$A$75,LIST!$A$75,ROUND(J4784*L4784,2)))))))))))))</f>
        <v/>
      </c>
      <c r="J4784" s="43">
        <f>IF(D4784="",0,IF(K4784=LIST!$A$75,0,IF(K4784=LIST!$A$76,0,IF(K4784=LIST!$A$77,0,IF(K4784=LIST!$A$78,0,(MIN(D4784,8)-K4784))))))</f>
        <v>0</v>
      </c>
      <c r="K4784" s="185" t="str">
        <f>IF(D4784="","",IF('CLAIM FORM'!$M$7="",0,IF(L4784=LIST!$A$78,0,IF('CLAIM FORM'!$M$7="R&amp;D",0,IF(E4784="",LIST!$A$75,IF(F4784=LIST!$F$30,0,IFERROR(((VLOOKUP(E4784,'TRAINING CODE'!B:D,3,FALSE)*MIN(D4784,8))),LIST!$A$76)))))))</f>
        <v/>
      </c>
      <c r="L4784" s="183" t="str">
        <f>IF(B4784="","",IF('CLAIM FORM'!$M$7="",LIST!$A$77,IFERROR(VLOOKUP(B4784,'PHR (Project Hourly Rate)'!B:G,6,FALSE),LIST!$A$78)))</f>
        <v/>
      </c>
    </row>
    <row r="4785" spans="1:12" ht="36" customHeight="1">
      <c r="A4785" s="184">
        <v>4783</v>
      </c>
      <c r="B4785" s="46"/>
      <c r="C4785" s="47"/>
      <c r="D4785" s="48"/>
      <c r="E4785" s="49"/>
      <c r="F4785" s="49"/>
      <c r="G4785" s="41" t="str">
        <f>IF(C4785="","",VLOOKUP(WEEKDAY(C4785),LIST!$A$15:$B$21,2,FALSE))</f>
        <v/>
      </c>
      <c r="H4785" s="42" t="str">
        <f>IF(B4785="","",IF(L4785=LIST!$A$80,LIST!$A$78,IF(L4785=LIST!$A$81,LIST!$A$78,IF(L4785=LIST!$A$82,LIST!$A$78,IF(IFERROR(VLOOKUP(B4785,'PHR (Project Hourly Rate)'!B:G,6,FALSE),LIST!$A$78)=0,LIST!$A$79,L4785)))))</f>
        <v/>
      </c>
      <c r="I4785" s="42" t="str">
        <f>IF(B4785="","",IF(L4785=LIST!$A$75,"",IF(K4785=LIST!$A$76,LIST!$A$76,IF(L4785=LIST!$A$77,"",IF(L4785=LIST!$A$78,"",IF(L4785=LIST!$A$80,"",IF(L4785=LIST!$A$72,"",IF(L4785=LIST!$A$73,"",IF(L4785=LIST!$A$81,"",IF(L4785=LIST!$A$82,"",IF(L4785=LIST!$A$79,"",IF(K4785=LIST!$A$75,LIST!$A$75,ROUND(J4785*L4785,2)))))))))))))</f>
        <v/>
      </c>
      <c r="J4785" s="43">
        <f>IF(D4785="",0,IF(K4785=LIST!$A$75,0,IF(K4785=LIST!$A$76,0,IF(K4785=LIST!$A$77,0,IF(K4785=LIST!$A$78,0,(MIN(D4785,8)-K4785))))))</f>
        <v>0</v>
      </c>
      <c r="K4785" s="185" t="str">
        <f>IF(D4785="","",IF('CLAIM FORM'!$M$7="",0,IF(L4785=LIST!$A$78,0,IF('CLAIM FORM'!$M$7="R&amp;D",0,IF(E4785="",LIST!$A$75,IF(F4785=LIST!$F$30,0,IFERROR(((VLOOKUP(E4785,'TRAINING CODE'!B:D,3,FALSE)*MIN(D4785,8))),LIST!$A$76)))))))</f>
        <v/>
      </c>
      <c r="L4785" s="183" t="str">
        <f>IF(B4785="","",IF('CLAIM FORM'!$M$7="",LIST!$A$77,IFERROR(VLOOKUP(B4785,'PHR (Project Hourly Rate)'!B:G,6,FALSE),LIST!$A$78)))</f>
        <v/>
      </c>
    </row>
    <row r="4786" spans="1:12" ht="36" customHeight="1">
      <c r="A4786" s="184">
        <v>4784</v>
      </c>
      <c r="B4786" s="46"/>
      <c r="C4786" s="47"/>
      <c r="D4786" s="48"/>
      <c r="E4786" s="49"/>
      <c r="F4786" s="49"/>
      <c r="G4786" s="41" t="str">
        <f>IF(C4786="","",VLOOKUP(WEEKDAY(C4786),LIST!$A$15:$B$21,2,FALSE))</f>
        <v/>
      </c>
      <c r="H4786" s="42" t="str">
        <f>IF(B4786="","",IF(L4786=LIST!$A$80,LIST!$A$78,IF(L4786=LIST!$A$81,LIST!$A$78,IF(L4786=LIST!$A$82,LIST!$A$78,IF(IFERROR(VLOOKUP(B4786,'PHR (Project Hourly Rate)'!B:G,6,FALSE),LIST!$A$78)=0,LIST!$A$79,L4786)))))</f>
        <v/>
      </c>
      <c r="I4786" s="42" t="str">
        <f>IF(B4786="","",IF(L4786=LIST!$A$75,"",IF(K4786=LIST!$A$76,LIST!$A$76,IF(L4786=LIST!$A$77,"",IF(L4786=LIST!$A$78,"",IF(L4786=LIST!$A$80,"",IF(L4786=LIST!$A$72,"",IF(L4786=LIST!$A$73,"",IF(L4786=LIST!$A$81,"",IF(L4786=LIST!$A$82,"",IF(L4786=LIST!$A$79,"",IF(K4786=LIST!$A$75,LIST!$A$75,ROUND(J4786*L4786,2)))))))))))))</f>
        <v/>
      </c>
      <c r="J4786" s="43">
        <f>IF(D4786="",0,IF(K4786=LIST!$A$75,0,IF(K4786=LIST!$A$76,0,IF(K4786=LIST!$A$77,0,IF(K4786=LIST!$A$78,0,(MIN(D4786,8)-K4786))))))</f>
        <v>0</v>
      </c>
      <c r="K4786" s="185" t="str">
        <f>IF(D4786="","",IF('CLAIM FORM'!$M$7="",0,IF(L4786=LIST!$A$78,0,IF('CLAIM FORM'!$M$7="R&amp;D",0,IF(E4786="",LIST!$A$75,IF(F4786=LIST!$F$30,0,IFERROR(((VLOOKUP(E4786,'TRAINING CODE'!B:D,3,FALSE)*MIN(D4786,8))),LIST!$A$76)))))))</f>
        <v/>
      </c>
      <c r="L4786" s="183" t="str">
        <f>IF(B4786="","",IF('CLAIM FORM'!$M$7="",LIST!$A$77,IFERROR(VLOOKUP(B4786,'PHR (Project Hourly Rate)'!B:G,6,FALSE),LIST!$A$78)))</f>
        <v/>
      </c>
    </row>
    <row r="4787" spans="1:12" ht="36" customHeight="1">
      <c r="A4787" s="184">
        <v>4785</v>
      </c>
      <c r="B4787" s="46"/>
      <c r="C4787" s="47"/>
      <c r="D4787" s="48"/>
      <c r="E4787" s="49"/>
      <c r="F4787" s="49"/>
      <c r="G4787" s="41" t="str">
        <f>IF(C4787="","",VLOOKUP(WEEKDAY(C4787),LIST!$A$15:$B$21,2,FALSE))</f>
        <v/>
      </c>
      <c r="H4787" s="42" t="str">
        <f>IF(B4787="","",IF(L4787=LIST!$A$80,LIST!$A$78,IF(L4787=LIST!$A$81,LIST!$A$78,IF(L4787=LIST!$A$82,LIST!$A$78,IF(IFERROR(VLOOKUP(B4787,'PHR (Project Hourly Rate)'!B:G,6,FALSE),LIST!$A$78)=0,LIST!$A$79,L4787)))))</f>
        <v/>
      </c>
      <c r="I4787" s="42" t="str">
        <f>IF(B4787="","",IF(L4787=LIST!$A$75,"",IF(K4787=LIST!$A$76,LIST!$A$76,IF(L4787=LIST!$A$77,"",IF(L4787=LIST!$A$78,"",IF(L4787=LIST!$A$80,"",IF(L4787=LIST!$A$72,"",IF(L4787=LIST!$A$73,"",IF(L4787=LIST!$A$81,"",IF(L4787=LIST!$A$82,"",IF(L4787=LIST!$A$79,"",IF(K4787=LIST!$A$75,LIST!$A$75,ROUND(J4787*L4787,2)))))))))))))</f>
        <v/>
      </c>
      <c r="J4787" s="43">
        <f>IF(D4787="",0,IF(K4787=LIST!$A$75,0,IF(K4787=LIST!$A$76,0,IF(K4787=LIST!$A$77,0,IF(K4787=LIST!$A$78,0,(MIN(D4787,8)-K4787))))))</f>
        <v>0</v>
      </c>
      <c r="K4787" s="185" t="str">
        <f>IF(D4787="","",IF('CLAIM FORM'!$M$7="",0,IF(L4787=LIST!$A$78,0,IF('CLAIM FORM'!$M$7="R&amp;D",0,IF(E4787="",LIST!$A$75,IF(F4787=LIST!$F$30,0,IFERROR(((VLOOKUP(E4787,'TRAINING CODE'!B:D,3,FALSE)*MIN(D4787,8))),LIST!$A$76)))))))</f>
        <v/>
      </c>
      <c r="L4787" s="183" t="str">
        <f>IF(B4787="","",IF('CLAIM FORM'!$M$7="",LIST!$A$77,IFERROR(VLOOKUP(B4787,'PHR (Project Hourly Rate)'!B:G,6,FALSE),LIST!$A$78)))</f>
        <v/>
      </c>
    </row>
    <row r="4788" spans="1:12" ht="36" customHeight="1">
      <c r="A4788" s="184">
        <v>4786</v>
      </c>
      <c r="B4788" s="46"/>
      <c r="C4788" s="47"/>
      <c r="D4788" s="48"/>
      <c r="E4788" s="49"/>
      <c r="F4788" s="49"/>
      <c r="G4788" s="41" t="str">
        <f>IF(C4788="","",VLOOKUP(WEEKDAY(C4788),LIST!$A$15:$B$21,2,FALSE))</f>
        <v/>
      </c>
      <c r="H4788" s="42" t="str">
        <f>IF(B4788="","",IF(L4788=LIST!$A$80,LIST!$A$78,IF(L4788=LIST!$A$81,LIST!$A$78,IF(L4788=LIST!$A$82,LIST!$A$78,IF(IFERROR(VLOOKUP(B4788,'PHR (Project Hourly Rate)'!B:G,6,FALSE),LIST!$A$78)=0,LIST!$A$79,L4788)))))</f>
        <v/>
      </c>
      <c r="I4788" s="42" t="str">
        <f>IF(B4788="","",IF(L4788=LIST!$A$75,"",IF(K4788=LIST!$A$76,LIST!$A$76,IF(L4788=LIST!$A$77,"",IF(L4788=LIST!$A$78,"",IF(L4788=LIST!$A$80,"",IF(L4788=LIST!$A$72,"",IF(L4788=LIST!$A$73,"",IF(L4788=LIST!$A$81,"",IF(L4788=LIST!$A$82,"",IF(L4788=LIST!$A$79,"",IF(K4788=LIST!$A$75,LIST!$A$75,ROUND(J4788*L4788,2)))))))))))))</f>
        <v/>
      </c>
      <c r="J4788" s="43">
        <f>IF(D4788="",0,IF(K4788=LIST!$A$75,0,IF(K4788=LIST!$A$76,0,IF(K4788=LIST!$A$77,0,IF(K4788=LIST!$A$78,0,(MIN(D4788,8)-K4788))))))</f>
        <v>0</v>
      </c>
      <c r="K4788" s="185" t="str">
        <f>IF(D4788="","",IF('CLAIM FORM'!$M$7="",0,IF(L4788=LIST!$A$78,0,IF('CLAIM FORM'!$M$7="R&amp;D",0,IF(E4788="",LIST!$A$75,IF(F4788=LIST!$F$30,0,IFERROR(((VLOOKUP(E4788,'TRAINING CODE'!B:D,3,FALSE)*MIN(D4788,8))),LIST!$A$76)))))))</f>
        <v/>
      </c>
      <c r="L4788" s="183" t="str">
        <f>IF(B4788="","",IF('CLAIM FORM'!$M$7="",LIST!$A$77,IFERROR(VLOOKUP(B4788,'PHR (Project Hourly Rate)'!B:G,6,FALSE),LIST!$A$78)))</f>
        <v/>
      </c>
    </row>
    <row r="4789" spans="1:12" ht="36" customHeight="1">
      <c r="A4789" s="184">
        <v>4787</v>
      </c>
      <c r="B4789" s="46"/>
      <c r="C4789" s="47"/>
      <c r="D4789" s="48"/>
      <c r="E4789" s="49"/>
      <c r="F4789" s="49"/>
      <c r="G4789" s="41" t="str">
        <f>IF(C4789="","",VLOOKUP(WEEKDAY(C4789),LIST!$A$15:$B$21,2,FALSE))</f>
        <v/>
      </c>
      <c r="H4789" s="42" t="str">
        <f>IF(B4789="","",IF(L4789=LIST!$A$80,LIST!$A$78,IF(L4789=LIST!$A$81,LIST!$A$78,IF(L4789=LIST!$A$82,LIST!$A$78,IF(IFERROR(VLOOKUP(B4789,'PHR (Project Hourly Rate)'!B:G,6,FALSE),LIST!$A$78)=0,LIST!$A$79,L4789)))))</f>
        <v/>
      </c>
      <c r="I4789" s="42" t="str">
        <f>IF(B4789="","",IF(L4789=LIST!$A$75,"",IF(K4789=LIST!$A$76,LIST!$A$76,IF(L4789=LIST!$A$77,"",IF(L4789=LIST!$A$78,"",IF(L4789=LIST!$A$80,"",IF(L4789=LIST!$A$72,"",IF(L4789=LIST!$A$73,"",IF(L4789=LIST!$A$81,"",IF(L4789=LIST!$A$82,"",IF(L4789=LIST!$A$79,"",IF(K4789=LIST!$A$75,LIST!$A$75,ROUND(J4789*L4789,2)))))))))))))</f>
        <v/>
      </c>
      <c r="J4789" s="43">
        <f>IF(D4789="",0,IF(K4789=LIST!$A$75,0,IF(K4789=LIST!$A$76,0,IF(K4789=LIST!$A$77,0,IF(K4789=LIST!$A$78,0,(MIN(D4789,8)-K4789))))))</f>
        <v>0</v>
      </c>
      <c r="K4789" s="185" t="str">
        <f>IF(D4789="","",IF('CLAIM FORM'!$M$7="",0,IF(L4789=LIST!$A$78,0,IF('CLAIM FORM'!$M$7="R&amp;D",0,IF(E4789="",LIST!$A$75,IF(F4789=LIST!$F$30,0,IFERROR(((VLOOKUP(E4789,'TRAINING CODE'!B:D,3,FALSE)*MIN(D4789,8))),LIST!$A$76)))))))</f>
        <v/>
      </c>
      <c r="L4789" s="183" t="str">
        <f>IF(B4789="","",IF('CLAIM FORM'!$M$7="",LIST!$A$77,IFERROR(VLOOKUP(B4789,'PHR (Project Hourly Rate)'!B:G,6,FALSE),LIST!$A$78)))</f>
        <v/>
      </c>
    </row>
    <row r="4790" spans="1:12" ht="36" customHeight="1">
      <c r="A4790" s="184">
        <v>4788</v>
      </c>
      <c r="B4790" s="46"/>
      <c r="C4790" s="47"/>
      <c r="D4790" s="48"/>
      <c r="E4790" s="49"/>
      <c r="F4790" s="49"/>
      <c r="G4790" s="41" t="str">
        <f>IF(C4790="","",VLOOKUP(WEEKDAY(C4790),LIST!$A$15:$B$21,2,FALSE))</f>
        <v/>
      </c>
      <c r="H4790" s="42" t="str">
        <f>IF(B4790="","",IF(L4790=LIST!$A$80,LIST!$A$78,IF(L4790=LIST!$A$81,LIST!$A$78,IF(L4790=LIST!$A$82,LIST!$A$78,IF(IFERROR(VLOOKUP(B4790,'PHR (Project Hourly Rate)'!B:G,6,FALSE),LIST!$A$78)=0,LIST!$A$79,L4790)))))</f>
        <v/>
      </c>
      <c r="I4790" s="42" t="str">
        <f>IF(B4790="","",IF(L4790=LIST!$A$75,"",IF(K4790=LIST!$A$76,LIST!$A$76,IF(L4790=LIST!$A$77,"",IF(L4790=LIST!$A$78,"",IF(L4790=LIST!$A$80,"",IF(L4790=LIST!$A$72,"",IF(L4790=LIST!$A$73,"",IF(L4790=LIST!$A$81,"",IF(L4790=LIST!$A$82,"",IF(L4790=LIST!$A$79,"",IF(K4790=LIST!$A$75,LIST!$A$75,ROUND(J4790*L4790,2)))))))))))))</f>
        <v/>
      </c>
      <c r="J4790" s="43">
        <f>IF(D4790="",0,IF(K4790=LIST!$A$75,0,IF(K4790=LIST!$A$76,0,IF(K4790=LIST!$A$77,0,IF(K4790=LIST!$A$78,0,(MIN(D4790,8)-K4790))))))</f>
        <v>0</v>
      </c>
      <c r="K4790" s="185" t="str">
        <f>IF(D4790="","",IF('CLAIM FORM'!$M$7="",0,IF(L4790=LIST!$A$78,0,IF('CLAIM FORM'!$M$7="R&amp;D",0,IF(E4790="",LIST!$A$75,IF(F4790=LIST!$F$30,0,IFERROR(((VLOOKUP(E4790,'TRAINING CODE'!B:D,3,FALSE)*MIN(D4790,8))),LIST!$A$76)))))))</f>
        <v/>
      </c>
      <c r="L4790" s="183" t="str">
        <f>IF(B4790="","",IF('CLAIM FORM'!$M$7="",LIST!$A$77,IFERROR(VLOOKUP(B4790,'PHR (Project Hourly Rate)'!B:G,6,FALSE),LIST!$A$78)))</f>
        <v/>
      </c>
    </row>
    <row r="4791" spans="1:12" ht="36" customHeight="1">
      <c r="A4791" s="184">
        <v>4789</v>
      </c>
      <c r="B4791" s="46"/>
      <c r="C4791" s="47"/>
      <c r="D4791" s="48"/>
      <c r="E4791" s="49"/>
      <c r="F4791" s="49"/>
      <c r="G4791" s="41" t="str">
        <f>IF(C4791="","",VLOOKUP(WEEKDAY(C4791),LIST!$A$15:$B$21,2,FALSE))</f>
        <v/>
      </c>
      <c r="H4791" s="42" t="str">
        <f>IF(B4791="","",IF(L4791=LIST!$A$80,LIST!$A$78,IF(L4791=LIST!$A$81,LIST!$A$78,IF(L4791=LIST!$A$82,LIST!$A$78,IF(IFERROR(VLOOKUP(B4791,'PHR (Project Hourly Rate)'!B:G,6,FALSE),LIST!$A$78)=0,LIST!$A$79,L4791)))))</f>
        <v/>
      </c>
      <c r="I4791" s="42" t="str">
        <f>IF(B4791="","",IF(L4791=LIST!$A$75,"",IF(K4791=LIST!$A$76,LIST!$A$76,IF(L4791=LIST!$A$77,"",IF(L4791=LIST!$A$78,"",IF(L4791=LIST!$A$80,"",IF(L4791=LIST!$A$72,"",IF(L4791=LIST!$A$73,"",IF(L4791=LIST!$A$81,"",IF(L4791=LIST!$A$82,"",IF(L4791=LIST!$A$79,"",IF(K4791=LIST!$A$75,LIST!$A$75,ROUND(J4791*L4791,2)))))))))))))</f>
        <v/>
      </c>
      <c r="J4791" s="43">
        <f>IF(D4791="",0,IF(K4791=LIST!$A$75,0,IF(K4791=LIST!$A$76,0,IF(K4791=LIST!$A$77,0,IF(K4791=LIST!$A$78,0,(MIN(D4791,8)-K4791))))))</f>
        <v>0</v>
      </c>
      <c r="K4791" s="185" t="str">
        <f>IF(D4791="","",IF('CLAIM FORM'!$M$7="",0,IF(L4791=LIST!$A$78,0,IF('CLAIM FORM'!$M$7="R&amp;D",0,IF(E4791="",LIST!$A$75,IF(F4791=LIST!$F$30,0,IFERROR(((VLOOKUP(E4791,'TRAINING CODE'!B:D,3,FALSE)*MIN(D4791,8))),LIST!$A$76)))))))</f>
        <v/>
      </c>
      <c r="L4791" s="183" t="str">
        <f>IF(B4791="","",IF('CLAIM FORM'!$M$7="",LIST!$A$77,IFERROR(VLOOKUP(B4791,'PHR (Project Hourly Rate)'!B:G,6,FALSE),LIST!$A$78)))</f>
        <v/>
      </c>
    </row>
    <row r="4792" spans="1:12" ht="36" customHeight="1">
      <c r="A4792" s="184">
        <v>4790</v>
      </c>
      <c r="B4792" s="46"/>
      <c r="C4792" s="47"/>
      <c r="D4792" s="48"/>
      <c r="E4792" s="49"/>
      <c r="F4792" s="49"/>
      <c r="G4792" s="41" t="str">
        <f>IF(C4792="","",VLOOKUP(WEEKDAY(C4792),LIST!$A$15:$B$21,2,FALSE))</f>
        <v/>
      </c>
      <c r="H4792" s="42" t="str">
        <f>IF(B4792="","",IF(L4792=LIST!$A$80,LIST!$A$78,IF(L4792=LIST!$A$81,LIST!$A$78,IF(L4792=LIST!$A$82,LIST!$A$78,IF(IFERROR(VLOOKUP(B4792,'PHR (Project Hourly Rate)'!B:G,6,FALSE),LIST!$A$78)=0,LIST!$A$79,L4792)))))</f>
        <v/>
      </c>
      <c r="I4792" s="42" t="str">
        <f>IF(B4792="","",IF(L4792=LIST!$A$75,"",IF(K4792=LIST!$A$76,LIST!$A$76,IF(L4792=LIST!$A$77,"",IF(L4792=LIST!$A$78,"",IF(L4792=LIST!$A$80,"",IF(L4792=LIST!$A$72,"",IF(L4792=LIST!$A$73,"",IF(L4792=LIST!$A$81,"",IF(L4792=LIST!$A$82,"",IF(L4792=LIST!$A$79,"",IF(K4792=LIST!$A$75,LIST!$A$75,ROUND(J4792*L4792,2)))))))))))))</f>
        <v/>
      </c>
      <c r="J4792" s="43">
        <f>IF(D4792="",0,IF(K4792=LIST!$A$75,0,IF(K4792=LIST!$A$76,0,IF(K4792=LIST!$A$77,0,IF(K4792=LIST!$A$78,0,(MIN(D4792,8)-K4792))))))</f>
        <v>0</v>
      </c>
      <c r="K4792" s="185" t="str">
        <f>IF(D4792="","",IF('CLAIM FORM'!$M$7="",0,IF(L4792=LIST!$A$78,0,IF('CLAIM FORM'!$M$7="R&amp;D",0,IF(E4792="",LIST!$A$75,IF(F4792=LIST!$F$30,0,IFERROR(((VLOOKUP(E4792,'TRAINING CODE'!B:D,3,FALSE)*MIN(D4792,8))),LIST!$A$76)))))))</f>
        <v/>
      </c>
      <c r="L4792" s="183" t="str">
        <f>IF(B4792="","",IF('CLAIM FORM'!$M$7="",LIST!$A$77,IFERROR(VLOOKUP(B4792,'PHR (Project Hourly Rate)'!B:G,6,FALSE),LIST!$A$78)))</f>
        <v/>
      </c>
    </row>
    <row r="4793" spans="1:12" ht="36" customHeight="1">
      <c r="A4793" s="184">
        <v>4791</v>
      </c>
      <c r="B4793" s="46"/>
      <c r="C4793" s="47"/>
      <c r="D4793" s="48"/>
      <c r="E4793" s="49"/>
      <c r="F4793" s="49"/>
      <c r="G4793" s="41" t="str">
        <f>IF(C4793="","",VLOOKUP(WEEKDAY(C4793),LIST!$A$15:$B$21,2,FALSE))</f>
        <v/>
      </c>
      <c r="H4793" s="42" t="str">
        <f>IF(B4793="","",IF(L4793=LIST!$A$80,LIST!$A$78,IF(L4793=LIST!$A$81,LIST!$A$78,IF(L4793=LIST!$A$82,LIST!$A$78,IF(IFERROR(VLOOKUP(B4793,'PHR (Project Hourly Rate)'!B:G,6,FALSE),LIST!$A$78)=0,LIST!$A$79,L4793)))))</f>
        <v/>
      </c>
      <c r="I4793" s="42" t="str">
        <f>IF(B4793="","",IF(L4793=LIST!$A$75,"",IF(K4793=LIST!$A$76,LIST!$A$76,IF(L4793=LIST!$A$77,"",IF(L4793=LIST!$A$78,"",IF(L4793=LIST!$A$80,"",IF(L4793=LIST!$A$72,"",IF(L4793=LIST!$A$73,"",IF(L4793=LIST!$A$81,"",IF(L4793=LIST!$A$82,"",IF(L4793=LIST!$A$79,"",IF(K4793=LIST!$A$75,LIST!$A$75,ROUND(J4793*L4793,2)))))))))))))</f>
        <v/>
      </c>
      <c r="J4793" s="43">
        <f>IF(D4793="",0,IF(K4793=LIST!$A$75,0,IF(K4793=LIST!$A$76,0,IF(K4793=LIST!$A$77,0,IF(K4793=LIST!$A$78,0,(MIN(D4793,8)-K4793))))))</f>
        <v>0</v>
      </c>
      <c r="K4793" s="185" t="str">
        <f>IF(D4793="","",IF('CLAIM FORM'!$M$7="",0,IF(L4793=LIST!$A$78,0,IF('CLAIM FORM'!$M$7="R&amp;D",0,IF(E4793="",LIST!$A$75,IF(F4793=LIST!$F$30,0,IFERROR(((VLOOKUP(E4793,'TRAINING CODE'!B:D,3,FALSE)*MIN(D4793,8))),LIST!$A$76)))))))</f>
        <v/>
      </c>
      <c r="L4793" s="183" t="str">
        <f>IF(B4793="","",IF('CLAIM FORM'!$M$7="",LIST!$A$77,IFERROR(VLOOKUP(B4793,'PHR (Project Hourly Rate)'!B:G,6,FALSE),LIST!$A$78)))</f>
        <v/>
      </c>
    </row>
    <row r="4794" spans="1:12" ht="36" customHeight="1">
      <c r="A4794" s="184">
        <v>4792</v>
      </c>
      <c r="B4794" s="46"/>
      <c r="C4794" s="47"/>
      <c r="D4794" s="48"/>
      <c r="E4794" s="49"/>
      <c r="F4794" s="49"/>
      <c r="G4794" s="41" t="str">
        <f>IF(C4794="","",VLOOKUP(WEEKDAY(C4794),LIST!$A$15:$B$21,2,FALSE))</f>
        <v/>
      </c>
      <c r="H4794" s="42" t="str">
        <f>IF(B4794="","",IF(L4794=LIST!$A$80,LIST!$A$78,IF(L4794=LIST!$A$81,LIST!$A$78,IF(L4794=LIST!$A$82,LIST!$A$78,IF(IFERROR(VLOOKUP(B4794,'PHR (Project Hourly Rate)'!B:G,6,FALSE),LIST!$A$78)=0,LIST!$A$79,L4794)))))</f>
        <v/>
      </c>
      <c r="I4794" s="42" t="str">
        <f>IF(B4794="","",IF(L4794=LIST!$A$75,"",IF(K4794=LIST!$A$76,LIST!$A$76,IF(L4794=LIST!$A$77,"",IF(L4794=LIST!$A$78,"",IF(L4794=LIST!$A$80,"",IF(L4794=LIST!$A$72,"",IF(L4794=LIST!$A$73,"",IF(L4794=LIST!$A$81,"",IF(L4794=LIST!$A$82,"",IF(L4794=LIST!$A$79,"",IF(K4794=LIST!$A$75,LIST!$A$75,ROUND(J4794*L4794,2)))))))))))))</f>
        <v/>
      </c>
      <c r="J4794" s="43">
        <f>IF(D4794="",0,IF(K4794=LIST!$A$75,0,IF(K4794=LIST!$A$76,0,IF(K4794=LIST!$A$77,0,IF(K4794=LIST!$A$78,0,(MIN(D4794,8)-K4794))))))</f>
        <v>0</v>
      </c>
      <c r="K4794" s="185" t="str">
        <f>IF(D4794="","",IF('CLAIM FORM'!$M$7="",0,IF(L4794=LIST!$A$78,0,IF('CLAIM FORM'!$M$7="R&amp;D",0,IF(E4794="",LIST!$A$75,IF(F4794=LIST!$F$30,0,IFERROR(((VLOOKUP(E4794,'TRAINING CODE'!B:D,3,FALSE)*MIN(D4794,8))),LIST!$A$76)))))))</f>
        <v/>
      </c>
      <c r="L4794" s="183" t="str">
        <f>IF(B4794="","",IF('CLAIM FORM'!$M$7="",LIST!$A$77,IFERROR(VLOOKUP(B4794,'PHR (Project Hourly Rate)'!B:G,6,FALSE),LIST!$A$78)))</f>
        <v/>
      </c>
    </row>
    <row r="4795" spans="1:12" ht="36" customHeight="1">
      <c r="A4795" s="184">
        <v>4793</v>
      </c>
      <c r="B4795" s="46"/>
      <c r="C4795" s="47"/>
      <c r="D4795" s="48"/>
      <c r="E4795" s="49"/>
      <c r="F4795" s="49"/>
      <c r="G4795" s="41" t="str">
        <f>IF(C4795="","",VLOOKUP(WEEKDAY(C4795),LIST!$A$15:$B$21,2,FALSE))</f>
        <v/>
      </c>
      <c r="H4795" s="42" t="str">
        <f>IF(B4795="","",IF(L4795=LIST!$A$80,LIST!$A$78,IF(L4795=LIST!$A$81,LIST!$A$78,IF(L4795=LIST!$A$82,LIST!$A$78,IF(IFERROR(VLOOKUP(B4795,'PHR (Project Hourly Rate)'!B:G,6,FALSE),LIST!$A$78)=0,LIST!$A$79,L4795)))))</f>
        <v/>
      </c>
      <c r="I4795" s="42" t="str">
        <f>IF(B4795="","",IF(L4795=LIST!$A$75,"",IF(K4795=LIST!$A$76,LIST!$A$76,IF(L4795=LIST!$A$77,"",IF(L4795=LIST!$A$78,"",IF(L4795=LIST!$A$80,"",IF(L4795=LIST!$A$72,"",IF(L4795=LIST!$A$73,"",IF(L4795=LIST!$A$81,"",IF(L4795=LIST!$A$82,"",IF(L4795=LIST!$A$79,"",IF(K4795=LIST!$A$75,LIST!$A$75,ROUND(J4795*L4795,2)))))))))))))</f>
        <v/>
      </c>
      <c r="J4795" s="43">
        <f>IF(D4795="",0,IF(K4795=LIST!$A$75,0,IF(K4795=LIST!$A$76,0,IF(K4795=LIST!$A$77,0,IF(K4795=LIST!$A$78,0,(MIN(D4795,8)-K4795))))))</f>
        <v>0</v>
      </c>
      <c r="K4795" s="185" t="str">
        <f>IF(D4795="","",IF('CLAIM FORM'!$M$7="",0,IF(L4795=LIST!$A$78,0,IF('CLAIM FORM'!$M$7="R&amp;D",0,IF(E4795="",LIST!$A$75,IF(F4795=LIST!$F$30,0,IFERROR(((VLOOKUP(E4795,'TRAINING CODE'!B:D,3,FALSE)*MIN(D4795,8))),LIST!$A$76)))))))</f>
        <v/>
      </c>
      <c r="L4795" s="183" t="str">
        <f>IF(B4795="","",IF('CLAIM FORM'!$M$7="",LIST!$A$77,IFERROR(VLOOKUP(B4795,'PHR (Project Hourly Rate)'!B:G,6,FALSE),LIST!$A$78)))</f>
        <v/>
      </c>
    </row>
    <row r="4796" spans="1:12" ht="36" customHeight="1">
      <c r="A4796" s="184">
        <v>4794</v>
      </c>
      <c r="B4796" s="46"/>
      <c r="C4796" s="47"/>
      <c r="D4796" s="48"/>
      <c r="E4796" s="49"/>
      <c r="F4796" s="49"/>
      <c r="G4796" s="41" t="str">
        <f>IF(C4796="","",VLOOKUP(WEEKDAY(C4796),LIST!$A$15:$B$21,2,FALSE))</f>
        <v/>
      </c>
      <c r="H4796" s="42" t="str">
        <f>IF(B4796="","",IF(L4796=LIST!$A$80,LIST!$A$78,IF(L4796=LIST!$A$81,LIST!$A$78,IF(L4796=LIST!$A$82,LIST!$A$78,IF(IFERROR(VLOOKUP(B4796,'PHR (Project Hourly Rate)'!B:G,6,FALSE),LIST!$A$78)=0,LIST!$A$79,L4796)))))</f>
        <v/>
      </c>
      <c r="I4796" s="42" t="str">
        <f>IF(B4796="","",IF(L4796=LIST!$A$75,"",IF(K4796=LIST!$A$76,LIST!$A$76,IF(L4796=LIST!$A$77,"",IF(L4796=LIST!$A$78,"",IF(L4796=LIST!$A$80,"",IF(L4796=LIST!$A$72,"",IF(L4796=LIST!$A$73,"",IF(L4796=LIST!$A$81,"",IF(L4796=LIST!$A$82,"",IF(L4796=LIST!$A$79,"",IF(K4796=LIST!$A$75,LIST!$A$75,ROUND(J4796*L4796,2)))))))))))))</f>
        <v/>
      </c>
      <c r="J4796" s="43">
        <f>IF(D4796="",0,IF(K4796=LIST!$A$75,0,IF(K4796=LIST!$A$76,0,IF(K4796=LIST!$A$77,0,IF(K4796=LIST!$A$78,0,(MIN(D4796,8)-K4796))))))</f>
        <v>0</v>
      </c>
      <c r="K4796" s="185" t="str">
        <f>IF(D4796="","",IF('CLAIM FORM'!$M$7="",0,IF(L4796=LIST!$A$78,0,IF('CLAIM FORM'!$M$7="R&amp;D",0,IF(E4796="",LIST!$A$75,IF(F4796=LIST!$F$30,0,IFERROR(((VLOOKUP(E4796,'TRAINING CODE'!B:D,3,FALSE)*MIN(D4796,8))),LIST!$A$76)))))))</f>
        <v/>
      </c>
      <c r="L4796" s="183" t="str">
        <f>IF(B4796="","",IF('CLAIM FORM'!$M$7="",LIST!$A$77,IFERROR(VLOOKUP(B4796,'PHR (Project Hourly Rate)'!B:G,6,FALSE),LIST!$A$78)))</f>
        <v/>
      </c>
    </row>
    <row r="4797" spans="1:12" ht="36" customHeight="1">
      <c r="A4797" s="184">
        <v>4795</v>
      </c>
      <c r="B4797" s="46"/>
      <c r="C4797" s="47"/>
      <c r="D4797" s="48"/>
      <c r="E4797" s="49"/>
      <c r="F4797" s="49"/>
      <c r="G4797" s="41" t="str">
        <f>IF(C4797="","",VLOOKUP(WEEKDAY(C4797),LIST!$A$15:$B$21,2,FALSE))</f>
        <v/>
      </c>
      <c r="H4797" s="42" t="str">
        <f>IF(B4797="","",IF(L4797=LIST!$A$80,LIST!$A$78,IF(L4797=LIST!$A$81,LIST!$A$78,IF(L4797=LIST!$A$82,LIST!$A$78,IF(IFERROR(VLOOKUP(B4797,'PHR (Project Hourly Rate)'!B:G,6,FALSE),LIST!$A$78)=0,LIST!$A$79,L4797)))))</f>
        <v/>
      </c>
      <c r="I4797" s="42" t="str">
        <f>IF(B4797="","",IF(L4797=LIST!$A$75,"",IF(K4797=LIST!$A$76,LIST!$A$76,IF(L4797=LIST!$A$77,"",IF(L4797=LIST!$A$78,"",IF(L4797=LIST!$A$80,"",IF(L4797=LIST!$A$72,"",IF(L4797=LIST!$A$73,"",IF(L4797=LIST!$A$81,"",IF(L4797=LIST!$A$82,"",IF(L4797=LIST!$A$79,"",IF(K4797=LIST!$A$75,LIST!$A$75,ROUND(J4797*L4797,2)))))))))))))</f>
        <v/>
      </c>
      <c r="J4797" s="43">
        <f>IF(D4797="",0,IF(K4797=LIST!$A$75,0,IF(K4797=LIST!$A$76,0,IF(K4797=LIST!$A$77,0,IF(K4797=LIST!$A$78,0,(MIN(D4797,8)-K4797))))))</f>
        <v>0</v>
      </c>
      <c r="K4797" s="185" t="str">
        <f>IF(D4797="","",IF('CLAIM FORM'!$M$7="",0,IF(L4797=LIST!$A$78,0,IF('CLAIM FORM'!$M$7="R&amp;D",0,IF(E4797="",LIST!$A$75,IF(F4797=LIST!$F$30,0,IFERROR(((VLOOKUP(E4797,'TRAINING CODE'!B:D,3,FALSE)*MIN(D4797,8))),LIST!$A$76)))))))</f>
        <v/>
      </c>
      <c r="L4797" s="183" t="str">
        <f>IF(B4797="","",IF('CLAIM FORM'!$M$7="",LIST!$A$77,IFERROR(VLOOKUP(B4797,'PHR (Project Hourly Rate)'!B:G,6,FALSE),LIST!$A$78)))</f>
        <v/>
      </c>
    </row>
    <row r="4798" spans="1:12" ht="36" customHeight="1">
      <c r="A4798" s="184">
        <v>4796</v>
      </c>
      <c r="B4798" s="46"/>
      <c r="C4798" s="47"/>
      <c r="D4798" s="48"/>
      <c r="E4798" s="49"/>
      <c r="F4798" s="49"/>
      <c r="G4798" s="41" t="str">
        <f>IF(C4798="","",VLOOKUP(WEEKDAY(C4798),LIST!$A$15:$B$21,2,FALSE))</f>
        <v/>
      </c>
      <c r="H4798" s="42" t="str">
        <f>IF(B4798="","",IF(L4798=LIST!$A$80,LIST!$A$78,IF(L4798=LIST!$A$81,LIST!$A$78,IF(L4798=LIST!$A$82,LIST!$A$78,IF(IFERROR(VLOOKUP(B4798,'PHR (Project Hourly Rate)'!B:G,6,FALSE),LIST!$A$78)=0,LIST!$A$79,L4798)))))</f>
        <v/>
      </c>
      <c r="I4798" s="42" t="str">
        <f>IF(B4798="","",IF(L4798=LIST!$A$75,"",IF(K4798=LIST!$A$76,LIST!$A$76,IF(L4798=LIST!$A$77,"",IF(L4798=LIST!$A$78,"",IF(L4798=LIST!$A$80,"",IF(L4798=LIST!$A$72,"",IF(L4798=LIST!$A$73,"",IF(L4798=LIST!$A$81,"",IF(L4798=LIST!$A$82,"",IF(L4798=LIST!$A$79,"",IF(K4798=LIST!$A$75,LIST!$A$75,ROUND(J4798*L4798,2)))))))))))))</f>
        <v/>
      </c>
      <c r="J4798" s="43">
        <f>IF(D4798="",0,IF(K4798=LIST!$A$75,0,IF(K4798=LIST!$A$76,0,IF(K4798=LIST!$A$77,0,IF(K4798=LIST!$A$78,0,(MIN(D4798,8)-K4798))))))</f>
        <v>0</v>
      </c>
      <c r="K4798" s="185" t="str">
        <f>IF(D4798="","",IF('CLAIM FORM'!$M$7="",0,IF(L4798=LIST!$A$78,0,IF('CLAIM FORM'!$M$7="R&amp;D",0,IF(E4798="",LIST!$A$75,IF(F4798=LIST!$F$30,0,IFERROR(((VLOOKUP(E4798,'TRAINING CODE'!B:D,3,FALSE)*MIN(D4798,8))),LIST!$A$76)))))))</f>
        <v/>
      </c>
      <c r="L4798" s="183" t="str">
        <f>IF(B4798="","",IF('CLAIM FORM'!$M$7="",LIST!$A$77,IFERROR(VLOOKUP(B4798,'PHR (Project Hourly Rate)'!B:G,6,FALSE),LIST!$A$78)))</f>
        <v/>
      </c>
    </row>
    <row r="4799" spans="1:12" ht="36" customHeight="1">
      <c r="A4799" s="184">
        <v>4797</v>
      </c>
      <c r="B4799" s="46"/>
      <c r="C4799" s="47"/>
      <c r="D4799" s="48"/>
      <c r="E4799" s="49"/>
      <c r="F4799" s="49"/>
      <c r="G4799" s="41" t="str">
        <f>IF(C4799="","",VLOOKUP(WEEKDAY(C4799),LIST!$A$15:$B$21,2,FALSE))</f>
        <v/>
      </c>
      <c r="H4799" s="42" t="str">
        <f>IF(B4799="","",IF(L4799=LIST!$A$80,LIST!$A$78,IF(L4799=LIST!$A$81,LIST!$A$78,IF(L4799=LIST!$A$82,LIST!$A$78,IF(IFERROR(VLOOKUP(B4799,'PHR (Project Hourly Rate)'!B:G,6,FALSE),LIST!$A$78)=0,LIST!$A$79,L4799)))))</f>
        <v/>
      </c>
      <c r="I4799" s="42" t="str">
        <f>IF(B4799="","",IF(L4799=LIST!$A$75,"",IF(K4799=LIST!$A$76,LIST!$A$76,IF(L4799=LIST!$A$77,"",IF(L4799=LIST!$A$78,"",IF(L4799=LIST!$A$80,"",IF(L4799=LIST!$A$72,"",IF(L4799=LIST!$A$73,"",IF(L4799=LIST!$A$81,"",IF(L4799=LIST!$A$82,"",IF(L4799=LIST!$A$79,"",IF(K4799=LIST!$A$75,LIST!$A$75,ROUND(J4799*L4799,2)))))))))))))</f>
        <v/>
      </c>
      <c r="J4799" s="43">
        <f>IF(D4799="",0,IF(K4799=LIST!$A$75,0,IF(K4799=LIST!$A$76,0,IF(K4799=LIST!$A$77,0,IF(K4799=LIST!$A$78,0,(MIN(D4799,8)-K4799))))))</f>
        <v>0</v>
      </c>
      <c r="K4799" s="185" t="str">
        <f>IF(D4799="","",IF('CLAIM FORM'!$M$7="",0,IF(L4799=LIST!$A$78,0,IF('CLAIM FORM'!$M$7="R&amp;D",0,IF(E4799="",LIST!$A$75,IF(F4799=LIST!$F$30,0,IFERROR(((VLOOKUP(E4799,'TRAINING CODE'!B:D,3,FALSE)*MIN(D4799,8))),LIST!$A$76)))))))</f>
        <v/>
      </c>
      <c r="L4799" s="183" t="str">
        <f>IF(B4799="","",IF('CLAIM FORM'!$M$7="",LIST!$A$77,IFERROR(VLOOKUP(B4799,'PHR (Project Hourly Rate)'!B:G,6,FALSE),LIST!$A$78)))</f>
        <v/>
      </c>
    </row>
    <row r="4800" spans="1:12" ht="36" customHeight="1">
      <c r="A4800" s="184">
        <v>4798</v>
      </c>
      <c r="B4800" s="46"/>
      <c r="C4800" s="47"/>
      <c r="D4800" s="48"/>
      <c r="E4800" s="49"/>
      <c r="F4800" s="49"/>
      <c r="G4800" s="41" t="str">
        <f>IF(C4800="","",VLOOKUP(WEEKDAY(C4800),LIST!$A$15:$B$21,2,FALSE))</f>
        <v/>
      </c>
      <c r="H4800" s="42" t="str">
        <f>IF(B4800="","",IF(L4800=LIST!$A$80,LIST!$A$78,IF(L4800=LIST!$A$81,LIST!$A$78,IF(L4800=LIST!$A$82,LIST!$A$78,IF(IFERROR(VLOOKUP(B4800,'PHR (Project Hourly Rate)'!B:G,6,FALSE),LIST!$A$78)=0,LIST!$A$79,L4800)))))</f>
        <v/>
      </c>
      <c r="I4800" s="42" t="str">
        <f>IF(B4800="","",IF(L4800=LIST!$A$75,"",IF(K4800=LIST!$A$76,LIST!$A$76,IF(L4800=LIST!$A$77,"",IF(L4800=LIST!$A$78,"",IF(L4800=LIST!$A$80,"",IF(L4800=LIST!$A$72,"",IF(L4800=LIST!$A$73,"",IF(L4800=LIST!$A$81,"",IF(L4800=LIST!$A$82,"",IF(L4800=LIST!$A$79,"",IF(K4800=LIST!$A$75,LIST!$A$75,ROUND(J4800*L4800,2)))))))))))))</f>
        <v/>
      </c>
      <c r="J4800" s="43">
        <f>IF(D4800="",0,IF(K4800=LIST!$A$75,0,IF(K4800=LIST!$A$76,0,IF(K4800=LIST!$A$77,0,IF(K4800=LIST!$A$78,0,(MIN(D4800,8)-K4800))))))</f>
        <v>0</v>
      </c>
      <c r="K4800" s="185" t="str">
        <f>IF(D4800="","",IF('CLAIM FORM'!$M$7="",0,IF(L4800=LIST!$A$78,0,IF('CLAIM FORM'!$M$7="R&amp;D",0,IF(E4800="",LIST!$A$75,IF(F4800=LIST!$F$30,0,IFERROR(((VLOOKUP(E4800,'TRAINING CODE'!B:D,3,FALSE)*MIN(D4800,8))),LIST!$A$76)))))))</f>
        <v/>
      </c>
      <c r="L4800" s="183" t="str">
        <f>IF(B4800="","",IF('CLAIM FORM'!$M$7="",LIST!$A$77,IFERROR(VLOOKUP(B4800,'PHR (Project Hourly Rate)'!B:G,6,FALSE),LIST!$A$78)))</f>
        <v/>
      </c>
    </row>
    <row r="4801" spans="1:12" ht="36" customHeight="1">
      <c r="A4801" s="184">
        <v>4799</v>
      </c>
      <c r="B4801" s="46"/>
      <c r="C4801" s="47"/>
      <c r="D4801" s="48"/>
      <c r="E4801" s="49"/>
      <c r="F4801" s="49"/>
      <c r="G4801" s="41" t="str">
        <f>IF(C4801="","",VLOOKUP(WEEKDAY(C4801),LIST!$A$15:$B$21,2,FALSE))</f>
        <v/>
      </c>
      <c r="H4801" s="42" t="str">
        <f>IF(B4801="","",IF(L4801=LIST!$A$80,LIST!$A$78,IF(L4801=LIST!$A$81,LIST!$A$78,IF(L4801=LIST!$A$82,LIST!$A$78,IF(IFERROR(VLOOKUP(B4801,'PHR (Project Hourly Rate)'!B:G,6,FALSE),LIST!$A$78)=0,LIST!$A$79,L4801)))))</f>
        <v/>
      </c>
      <c r="I4801" s="42" t="str">
        <f>IF(B4801="","",IF(L4801=LIST!$A$75,"",IF(K4801=LIST!$A$76,LIST!$A$76,IF(L4801=LIST!$A$77,"",IF(L4801=LIST!$A$78,"",IF(L4801=LIST!$A$80,"",IF(L4801=LIST!$A$72,"",IF(L4801=LIST!$A$73,"",IF(L4801=LIST!$A$81,"",IF(L4801=LIST!$A$82,"",IF(L4801=LIST!$A$79,"",IF(K4801=LIST!$A$75,LIST!$A$75,ROUND(J4801*L4801,2)))))))))))))</f>
        <v/>
      </c>
      <c r="J4801" s="43">
        <f>IF(D4801="",0,IF(K4801=LIST!$A$75,0,IF(K4801=LIST!$A$76,0,IF(K4801=LIST!$A$77,0,IF(K4801=LIST!$A$78,0,(MIN(D4801,8)-K4801))))))</f>
        <v>0</v>
      </c>
      <c r="K4801" s="185" t="str">
        <f>IF(D4801="","",IF('CLAIM FORM'!$M$7="",0,IF(L4801=LIST!$A$78,0,IF('CLAIM FORM'!$M$7="R&amp;D",0,IF(E4801="",LIST!$A$75,IF(F4801=LIST!$F$30,0,IFERROR(((VLOOKUP(E4801,'TRAINING CODE'!B:D,3,FALSE)*MIN(D4801,8))),LIST!$A$76)))))))</f>
        <v/>
      </c>
      <c r="L4801" s="183" t="str">
        <f>IF(B4801="","",IF('CLAIM FORM'!$M$7="",LIST!$A$77,IFERROR(VLOOKUP(B4801,'PHR (Project Hourly Rate)'!B:G,6,FALSE),LIST!$A$78)))</f>
        <v/>
      </c>
    </row>
    <row r="4802" spans="1:12" ht="36" customHeight="1">
      <c r="A4802" s="184">
        <v>4800</v>
      </c>
      <c r="B4802" s="46"/>
      <c r="C4802" s="47"/>
      <c r="D4802" s="48"/>
      <c r="E4802" s="49"/>
      <c r="F4802" s="49"/>
      <c r="G4802" s="41" t="str">
        <f>IF(C4802="","",VLOOKUP(WEEKDAY(C4802),LIST!$A$15:$B$21,2,FALSE))</f>
        <v/>
      </c>
      <c r="H4802" s="42" t="str">
        <f>IF(B4802="","",IF(L4802=LIST!$A$80,LIST!$A$78,IF(L4802=LIST!$A$81,LIST!$A$78,IF(L4802=LIST!$A$82,LIST!$A$78,IF(IFERROR(VLOOKUP(B4802,'PHR (Project Hourly Rate)'!B:G,6,FALSE),LIST!$A$78)=0,LIST!$A$79,L4802)))))</f>
        <v/>
      </c>
      <c r="I4802" s="42" t="str">
        <f>IF(B4802="","",IF(L4802=LIST!$A$75,"",IF(K4802=LIST!$A$76,LIST!$A$76,IF(L4802=LIST!$A$77,"",IF(L4802=LIST!$A$78,"",IF(L4802=LIST!$A$80,"",IF(L4802=LIST!$A$72,"",IF(L4802=LIST!$A$73,"",IF(L4802=LIST!$A$81,"",IF(L4802=LIST!$A$82,"",IF(L4802=LIST!$A$79,"",IF(K4802=LIST!$A$75,LIST!$A$75,ROUND(J4802*L4802,2)))))))))))))</f>
        <v/>
      </c>
      <c r="J4802" s="43">
        <f>IF(D4802="",0,IF(K4802=LIST!$A$75,0,IF(K4802=LIST!$A$76,0,IF(K4802=LIST!$A$77,0,IF(K4802=LIST!$A$78,0,(MIN(D4802,8)-K4802))))))</f>
        <v>0</v>
      </c>
      <c r="K4802" s="185" t="str">
        <f>IF(D4802="","",IF('CLAIM FORM'!$M$7="",0,IF(L4802=LIST!$A$78,0,IF('CLAIM FORM'!$M$7="R&amp;D",0,IF(E4802="",LIST!$A$75,IF(F4802=LIST!$F$30,0,IFERROR(((VLOOKUP(E4802,'TRAINING CODE'!B:D,3,FALSE)*MIN(D4802,8))),LIST!$A$76)))))))</f>
        <v/>
      </c>
      <c r="L4802" s="183" t="str">
        <f>IF(B4802="","",IF('CLAIM FORM'!$M$7="",LIST!$A$77,IFERROR(VLOOKUP(B4802,'PHR (Project Hourly Rate)'!B:G,6,FALSE),LIST!$A$78)))</f>
        <v/>
      </c>
    </row>
    <row r="4803" spans="1:12" ht="36" customHeight="1">
      <c r="A4803" s="184">
        <v>4801</v>
      </c>
      <c r="B4803" s="46"/>
      <c r="C4803" s="47"/>
      <c r="D4803" s="48"/>
      <c r="E4803" s="49"/>
      <c r="F4803" s="49"/>
      <c r="G4803" s="41" t="str">
        <f>IF(C4803="","",VLOOKUP(WEEKDAY(C4803),LIST!$A$15:$B$21,2,FALSE))</f>
        <v/>
      </c>
      <c r="H4803" s="42" t="str">
        <f>IF(B4803="","",IF(L4803=LIST!$A$80,LIST!$A$78,IF(L4803=LIST!$A$81,LIST!$A$78,IF(L4803=LIST!$A$82,LIST!$A$78,IF(IFERROR(VLOOKUP(B4803,'PHR (Project Hourly Rate)'!B:G,6,FALSE),LIST!$A$78)=0,LIST!$A$79,L4803)))))</f>
        <v/>
      </c>
      <c r="I4803" s="42" t="str">
        <f>IF(B4803="","",IF(L4803=LIST!$A$75,"",IF(K4803=LIST!$A$76,LIST!$A$76,IF(L4803=LIST!$A$77,"",IF(L4803=LIST!$A$78,"",IF(L4803=LIST!$A$80,"",IF(L4803=LIST!$A$72,"",IF(L4803=LIST!$A$73,"",IF(L4803=LIST!$A$81,"",IF(L4803=LIST!$A$82,"",IF(L4803=LIST!$A$79,"",IF(K4803=LIST!$A$75,LIST!$A$75,ROUND(J4803*L4803,2)))))))))))))</f>
        <v/>
      </c>
      <c r="J4803" s="43">
        <f>IF(D4803="",0,IF(K4803=LIST!$A$75,0,IF(K4803=LIST!$A$76,0,IF(K4803=LIST!$A$77,0,IF(K4803=LIST!$A$78,0,(MIN(D4803,8)-K4803))))))</f>
        <v>0</v>
      </c>
      <c r="K4803" s="185" t="str">
        <f>IF(D4803="","",IF('CLAIM FORM'!$M$7="",0,IF(L4803=LIST!$A$78,0,IF('CLAIM FORM'!$M$7="R&amp;D",0,IF(E4803="",LIST!$A$75,IF(F4803=LIST!$F$30,0,IFERROR(((VLOOKUP(E4803,'TRAINING CODE'!B:D,3,FALSE)*MIN(D4803,8))),LIST!$A$76)))))))</f>
        <v/>
      </c>
      <c r="L4803" s="183" t="str">
        <f>IF(B4803="","",IF('CLAIM FORM'!$M$7="",LIST!$A$77,IFERROR(VLOOKUP(B4803,'PHR (Project Hourly Rate)'!B:G,6,FALSE),LIST!$A$78)))</f>
        <v/>
      </c>
    </row>
    <row r="4804" spans="1:12" ht="36" customHeight="1">
      <c r="A4804" s="184">
        <v>4802</v>
      </c>
      <c r="B4804" s="46"/>
      <c r="C4804" s="47"/>
      <c r="D4804" s="48"/>
      <c r="E4804" s="49"/>
      <c r="F4804" s="49"/>
      <c r="G4804" s="41" t="str">
        <f>IF(C4804="","",VLOOKUP(WEEKDAY(C4804),LIST!$A$15:$B$21,2,FALSE))</f>
        <v/>
      </c>
      <c r="H4804" s="42" t="str">
        <f>IF(B4804="","",IF(L4804=LIST!$A$80,LIST!$A$78,IF(L4804=LIST!$A$81,LIST!$A$78,IF(L4804=LIST!$A$82,LIST!$A$78,IF(IFERROR(VLOOKUP(B4804,'PHR (Project Hourly Rate)'!B:G,6,FALSE),LIST!$A$78)=0,LIST!$A$79,L4804)))))</f>
        <v/>
      </c>
      <c r="I4804" s="42" t="str">
        <f>IF(B4804="","",IF(L4804=LIST!$A$75,"",IF(K4804=LIST!$A$76,LIST!$A$76,IF(L4804=LIST!$A$77,"",IF(L4804=LIST!$A$78,"",IF(L4804=LIST!$A$80,"",IF(L4804=LIST!$A$72,"",IF(L4804=LIST!$A$73,"",IF(L4804=LIST!$A$81,"",IF(L4804=LIST!$A$82,"",IF(L4804=LIST!$A$79,"",IF(K4804=LIST!$A$75,LIST!$A$75,ROUND(J4804*L4804,2)))))))))))))</f>
        <v/>
      </c>
      <c r="J4804" s="43">
        <f>IF(D4804="",0,IF(K4804=LIST!$A$75,0,IF(K4804=LIST!$A$76,0,IF(K4804=LIST!$A$77,0,IF(K4804=LIST!$A$78,0,(MIN(D4804,8)-K4804))))))</f>
        <v>0</v>
      </c>
      <c r="K4804" s="185" t="str">
        <f>IF(D4804="","",IF('CLAIM FORM'!$M$7="",0,IF(L4804=LIST!$A$78,0,IF('CLAIM FORM'!$M$7="R&amp;D",0,IF(E4804="",LIST!$A$75,IF(F4804=LIST!$F$30,0,IFERROR(((VLOOKUP(E4804,'TRAINING CODE'!B:D,3,FALSE)*MIN(D4804,8))),LIST!$A$76)))))))</f>
        <v/>
      </c>
      <c r="L4804" s="183" t="str">
        <f>IF(B4804="","",IF('CLAIM FORM'!$M$7="",LIST!$A$77,IFERROR(VLOOKUP(B4804,'PHR (Project Hourly Rate)'!B:G,6,FALSE),LIST!$A$78)))</f>
        <v/>
      </c>
    </row>
    <row r="4805" spans="1:12" ht="36" customHeight="1">
      <c r="A4805" s="184">
        <v>4803</v>
      </c>
      <c r="B4805" s="46"/>
      <c r="C4805" s="47"/>
      <c r="D4805" s="48"/>
      <c r="E4805" s="49"/>
      <c r="F4805" s="49"/>
      <c r="G4805" s="41" t="str">
        <f>IF(C4805="","",VLOOKUP(WEEKDAY(C4805),LIST!$A$15:$B$21,2,FALSE))</f>
        <v/>
      </c>
      <c r="H4805" s="42" t="str">
        <f>IF(B4805="","",IF(L4805=LIST!$A$80,LIST!$A$78,IF(L4805=LIST!$A$81,LIST!$A$78,IF(L4805=LIST!$A$82,LIST!$A$78,IF(IFERROR(VLOOKUP(B4805,'PHR (Project Hourly Rate)'!B:G,6,FALSE),LIST!$A$78)=0,LIST!$A$79,L4805)))))</f>
        <v/>
      </c>
      <c r="I4805" s="42" t="str">
        <f>IF(B4805="","",IF(L4805=LIST!$A$75,"",IF(K4805=LIST!$A$76,LIST!$A$76,IF(L4805=LIST!$A$77,"",IF(L4805=LIST!$A$78,"",IF(L4805=LIST!$A$80,"",IF(L4805=LIST!$A$72,"",IF(L4805=LIST!$A$73,"",IF(L4805=LIST!$A$81,"",IF(L4805=LIST!$A$82,"",IF(L4805=LIST!$A$79,"",IF(K4805=LIST!$A$75,LIST!$A$75,ROUND(J4805*L4805,2)))))))))))))</f>
        <v/>
      </c>
      <c r="J4805" s="43">
        <f>IF(D4805="",0,IF(K4805=LIST!$A$75,0,IF(K4805=LIST!$A$76,0,IF(K4805=LIST!$A$77,0,IF(K4805=LIST!$A$78,0,(MIN(D4805,8)-K4805))))))</f>
        <v>0</v>
      </c>
      <c r="K4805" s="185" t="str">
        <f>IF(D4805="","",IF('CLAIM FORM'!$M$7="",0,IF(L4805=LIST!$A$78,0,IF('CLAIM FORM'!$M$7="R&amp;D",0,IF(E4805="",LIST!$A$75,IF(F4805=LIST!$F$30,0,IFERROR(((VLOOKUP(E4805,'TRAINING CODE'!B:D,3,FALSE)*MIN(D4805,8))),LIST!$A$76)))))))</f>
        <v/>
      </c>
      <c r="L4805" s="183" t="str">
        <f>IF(B4805="","",IF('CLAIM FORM'!$M$7="",LIST!$A$77,IFERROR(VLOOKUP(B4805,'PHR (Project Hourly Rate)'!B:G,6,FALSE),LIST!$A$78)))</f>
        <v/>
      </c>
    </row>
    <row r="4806" spans="1:12" ht="36" customHeight="1">
      <c r="A4806" s="184">
        <v>4804</v>
      </c>
      <c r="B4806" s="46"/>
      <c r="C4806" s="47"/>
      <c r="D4806" s="48"/>
      <c r="E4806" s="49"/>
      <c r="F4806" s="49"/>
      <c r="G4806" s="41" t="str">
        <f>IF(C4806="","",VLOOKUP(WEEKDAY(C4806),LIST!$A$15:$B$21,2,FALSE))</f>
        <v/>
      </c>
      <c r="H4806" s="42" t="str">
        <f>IF(B4806="","",IF(L4806=LIST!$A$80,LIST!$A$78,IF(L4806=LIST!$A$81,LIST!$A$78,IF(L4806=LIST!$A$82,LIST!$A$78,IF(IFERROR(VLOOKUP(B4806,'PHR (Project Hourly Rate)'!B:G,6,FALSE),LIST!$A$78)=0,LIST!$A$79,L4806)))))</f>
        <v/>
      </c>
      <c r="I4806" s="42" t="str">
        <f>IF(B4806="","",IF(L4806=LIST!$A$75,"",IF(K4806=LIST!$A$76,LIST!$A$76,IF(L4806=LIST!$A$77,"",IF(L4806=LIST!$A$78,"",IF(L4806=LIST!$A$80,"",IF(L4806=LIST!$A$72,"",IF(L4806=LIST!$A$73,"",IF(L4806=LIST!$A$81,"",IF(L4806=LIST!$A$82,"",IF(L4806=LIST!$A$79,"",IF(K4806=LIST!$A$75,LIST!$A$75,ROUND(J4806*L4806,2)))))))))))))</f>
        <v/>
      </c>
      <c r="J4806" s="43">
        <f>IF(D4806="",0,IF(K4806=LIST!$A$75,0,IF(K4806=LIST!$A$76,0,IF(K4806=LIST!$A$77,0,IF(K4806=LIST!$A$78,0,(MIN(D4806,8)-K4806))))))</f>
        <v>0</v>
      </c>
      <c r="K4806" s="185" t="str">
        <f>IF(D4806="","",IF('CLAIM FORM'!$M$7="",0,IF(L4806=LIST!$A$78,0,IF('CLAIM FORM'!$M$7="R&amp;D",0,IF(E4806="",LIST!$A$75,IF(F4806=LIST!$F$30,0,IFERROR(((VLOOKUP(E4806,'TRAINING CODE'!B:D,3,FALSE)*MIN(D4806,8))),LIST!$A$76)))))))</f>
        <v/>
      </c>
      <c r="L4806" s="183" t="str">
        <f>IF(B4806="","",IF('CLAIM FORM'!$M$7="",LIST!$A$77,IFERROR(VLOOKUP(B4806,'PHR (Project Hourly Rate)'!B:G,6,FALSE),LIST!$A$78)))</f>
        <v/>
      </c>
    </row>
    <row r="4807" spans="1:12" ht="36" customHeight="1">
      <c r="A4807" s="184">
        <v>4805</v>
      </c>
      <c r="B4807" s="46"/>
      <c r="C4807" s="47"/>
      <c r="D4807" s="48"/>
      <c r="E4807" s="49"/>
      <c r="F4807" s="49"/>
      <c r="G4807" s="41" t="str">
        <f>IF(C4807="","",VLOOKUP(WEEKDAY(C4807),LIST!$A$15:$B$21,2,FALSE))</f>
        <v/>
      </c>
      <c r="H4807" s="42" t="str">
        <f>IF(B4807="","",IF(L4807=LIST!$A$80,LIST!$A$78,IF(L4807=LIST!$A$81,LIST!$A$78,IF(L4807=LIST!$A$82,LIST!$A$78,IF(IFERROR(VLOOKUP(B4807,'PHR (Project Hourly Rate)'!B:G,6,FALSE),LIST!$A$78)=0,LIST!$A$79,L4807)))))</f>
        <v/>
      </c>
      <c r="I4807" s="42" t="str">
        <f>IF(B4807="","",IF(L4807=LIST!$A$75,"",IF(K4807=LIST!$A$76,LIST!$A$76,IF(L4807=LIST!$A$77,"",IF(L4807=LIST!$A$78,"",IF(L4807=LIST!$A$80,"",IF(L4807=LIST!$A$72,"",IF(L4807=LIST!$A$73,"",IF(L4807=LIST!$A$81,"",IF(L4807=LIST!$A$82,"",IF(L4807=LIST!$A$79,"",IF(K4807=LIST!$A$75,LIST!$A$75,ROUND(J4807*L4807,2)))))))))))))</f>
        <v/>
      </c>
      <c r="J4807" s="43">
        <f>IF(D4807="",0,IF(K4807=LIST!$A$75,0,IF(K4807=LIST!$A$76,0,IF(K4807=LIST!$A$77,0,IF(K4807=LIST!$A$78,0,(MIN(D4807,8)-K4807))))))</f>
        <v>0</v>
      </c>
      <c r="K4807" s="185" t="str">
        <f>IF(D4807="","",IF('CLAIM FORM'!$M$7="",0,IF(L4807=LIST!$A$78,0,IF('CLAIM FORM'!$M$7="R&amp;D",0,IF(E4807="",LIST!$A$75,IF(F4807=LIST!$F$30,0,IFERROR(((VLOOKUP(E4807,'TRAINING CODE'!B:D,3,FALSE)*MIN(D4807,8))),LIST!$A$76)))))))</f>
        <v/>
      </c>
      <c r="L4807" s="183" t="str">
        <f>IF(B4807="","",IF('CLAIM FORM'!$M$7="",LIST!$A$77,IFERROR(VLOOKUP(B4807,'PHR (Project Hourly Rate)'!B:G,6,FALSE),LIST!$A$78)))</f>
        <v/>
      </c>
    </row>
    <row r="4808" spans="1:12" ht="36" customHeight="1">
      <c r="A4808" s="184">
        <v>4806</v>
      </c>
      <c r="B4808" s="46"/>
      <c r="C4808" s="47"/>
      <c r="D4808" s="48"/>
      <c r="E4808" s="49"/>
      <c r="F4808" s="49"/>
      <c r="G4808" s="41" t="str">
        <f>IF(C4808="","",VLOOKUP(WEEKDAY(C4808),LIST!$A$15:$B$21,2,FALSE))</f>
        <v/>
      </c>
      <c r="H4808" s="42" t="str">
        <f>IF(B4808="","",IF(L4808=LIST!$A$80,LIST!$A$78,IF(L4808=LIST!$A$81,LIST!$A$78,IF(L4808=LIST!$A$82,LIST!$A$78,IF(IFERROR(VLOOKUP(B4808,'PHR (Project Hourly Rate)'!B:G,6,FALSE),LIST!$A$78)=0,LIST!$A$79,L4808)))))</f>
        <v/>
      </c>
      <c r="I4808" s="42" t="str">
        <f>IF(B4808="","",IF(L4808=LIST!$A$75,"",IF(K4808=LIST!$A$76,LIST!$A$76,IF(L4808=LIST!$A$77,"",IF(L4808=LIST!$A$78,"",IF(L4808=LIST!$A$80,"",IF(L4808=LIST!$A$72,"",IF(L4808=LIST!$A$73,"",IF(L4808=LIST!$A$81,"",IF(L4808=LIST!$A$82,"",IF(L4808=LIST!$A$79,"",IF(K4808=LIST!$A$75,LIST!$A$75,ROUND(J4808*L4808,2)))))))))))))</f>
        <v/>
      </c>
      <c r="J4808" s="43">
        <f>IF(D4808="",0,IF(K4808=LIST!$A$75,0,IF(K4808=LIST!$A$76,0,IF(K4808=LIST!$A$77,0,IF(K4808=LIST!$A$78,0,(MIN(D4808,8)-K4808))))))</f>
        <v>0</v>
      </c>
      <c r="K4808" s="185" t="str">
        <f>IF(D4808="","",IF('CLAIM FORM'!$M$7="",0,IF(L4808=LIST!$A$78,0,IF('CLAIM FORM'!$M$7="R&amp;D",0,IF(E4808="",LIST!$A$75,IF(F4808=LIST!$F$30,0,IFERROR(((VLOOKUP(E4808,'TRAINING CODE'!B:D,3,FALSE)*MIN(D4808,8))),LIST!$A$76)))))))</f>
        <v/>
      </c>
      <c r="L4808" s="183" t="str">
        <f>IF(B4808="","",IF('CLAIM FORM'!$M$7="",LIST!$A$77,IFERROR(VLOOKUP(B4808,'PHR (Project Hourly Rate)'!B:G,6,FALSE),LIST!$A$78)))</f>
        <v/>
      </c>
    </row>
    <row r="4809" spans="1:12" ht="36" customHeight="1">
      <c r="A4809" s="184">
        <v>4807</v>
      </c>
      <c r="B4809" s="46"/>
      <c r="C4809" s="47"/>
      <c r="D4809" s="48"/>
      <c r="E4809" s="49"/>
      <c r="F4809" s="49"/>
      <c r="G4809" s="41" t="str">
        <f>IF(C4809="","",VLOOKUP(WEEKDAY(C4809),LIST!$A$15:$B$21,2,FALSE))</f>
        <v/>
      </c>
      <c r="H4809" s="42" t="str">
        <f>IF(B4809="","",IF(L4809=LIST!$A$80,LIST!$A$78,IF(L4809=LIST!$A$81,LIST!$A$78,IF(L4809=LIST!$A$82,LIST!$A$78,IF(IFERROR(VLOOKUP(B4809,'PHR (Project Hourly Rate)'!B:G,6,FALSE),LIST!$A$78)=0,LIST!$A$79,L4809)))))</f>
        <v/>
      </c>
      <c r="I4809" s="42" t="str">
        <f>IF(B4809="","",IF(L4809=LIST!$A$75,"",IF(K4809=LIST!$A$76,LIST!$A$76,IF(L4809=LIST!$A$77,"",IF(L4809=LIST!$A$78,"",IF(L4809=LIST!$A$80,"",IF(L4809=LIST!$A$72,"",IF(L4809=LIST!$A$73,"",IF(L4809=LIST!$A$81,"",IF(L4809=LIST!$A$82,"",IF(L4809=LIST!$A$79,"",IF(K4809=LIST!$A$75,LIST!$A$75,ROUND(J4809*L4809,2)))))))))))))</f>
        <v/>
      </c>
      <c r="J4809" s="43">
        <f>IF(D4809="",0,IF(K4809=LIST!$A$75,0,IF(K4809=LIST!$A$76,0,IF(K4809=LIST!$A$77,0,IF(K4809=LIST!$A$78,0,(MIN(D4809,8)-K4809))))))</f>
        <v>0</v>
      </c>
      <c r="K4809" s="185" t="str">
        <f>IF(D4809="","",IF('CLAIM FORM'!$M$7="",0,IF(L4809=LIST!$A$78,0,IF('CLAIM FORM'!$M$7="R&amp;D",0,IF(E4809="",LIST!$A$75,IF(F4809=LIST!$F$30,0,IFERROR(((VLOOKUP(E4809,'TRAINING CODE'!B:D,3,FALSE)*MIN(D4809,8))),LIST!$A$76)))))))</f>
        <v/>
      </c>
      <c r="L4809" s="183" t="str">
        <f>IF(B4809="","",IF('CLAIM FORM'!$M$7="",LIST!$A$77,IFERROR(VLOOKUP(B4809,'PHR (Project Hourly Rate)'!B:G,6,FALSE),LIST!$A$78)))</f>
        <v/>
      </c>
    </row>
    <row r="4810" spans="1:12" ht="36" customHeight="1">
      <c r="A4810" s="184">
        <v>4808</v>
      </c>
      <c r="B4810" s="46"/>
      <c r="C4810" s="47"/>
      <c r="D4810" s="48"/>
      <c r="E4810" s="49"/>
      <c r="F4810" s="49"/>
      <c r="G4810" s="41" t="str">
        <f>IF(C4810="","",VLOOKUP(WEEKDAY(C4810),LIST!$A$15:$B$21,2,FALSE))</f>
        <v/>
      </c>
      <c r="H4810" s="42" t="str">
        <f>IF(B4810="","",IF(L4810=LIST!$A$80,LIST!$A$78,IF(L4810=LIST!$A$81,LIST!$A$78,IF(L4810=LIST!$A$82,LIST!$A$78,IF(IFERROR(VLOOKUP(B4810,'PHR (Project Hourly Rate)'!B:G,6,FALSE),LIST!$A$78)=0,LIST!$A$79,L4810)))))</f>
        <v/>
      </c>
      <c r="I4810" s="42" t="str">
        <f>IF(B4810="","",IF(L4810=LIST!$A$75,"",IF(K4810=LIST!$A$76,LIST!$A$76,IF(L4810=LIST!$A$77,"",IF(L4810=LIST!$A$78,"",IF(L4810=LIST!$A$80,"",IF(L4810=LIST!$A$72,"",IF(L4810=LIST!$A$73,"",IF(L4810=LIST!$A$81,"",IF(L4810=LIST!$A$82,"",IF(L4810=LIST!$A$79,"",IF(K4810=LIST!$A$75,LIST!$A$75,ROUND(J4810*L4810,2)))))))))))))</f>
        <v/>
      </c>
      <c r="J4810" s="43">
        <f>IF(D4810="",0,IF(K4810=LIST!$A$75,0,IF(K4810=LIST!$A$76,0,IF(K4810=LIST!$A$77,0,IF(K4810=LIST!$A$78,0,(MIN(D4810,8)-K4810))))))</f>
        <v>0</v>
      </c>
      <c r="K4810" s="185" t="str">
        <f>IF(D4810="","",IF('CLAIM FORM'!$M$7="",0,IF(L4810=LIST!$A$78,0,IF('CLAIM FORM'!$M$7="R&amp;D",0,IF(E4810="",LIST!$A$75,IF(F4810=LIST!$F$30,0,IFERROR(((VLOOKUP(E4810,'TRAINING CODE'!B:D,3,FALSE)*MIN(D4810,8))),LIST!$A$76)))))))</f>
        <v/>
      </c>
      <c r="L4810" s="183" t="str">
        <f>IF(B4810="","",IF('CLAIM FORM'!$M$7="",LIST!$A$77,IFERROR(VLOOKUP(B4810,'PHR (Project Hourly Rate)'!B:G,6,FALSE),LIST!$A$78)))</f>
        <v/>
      </c>
    </row>
    <row r="4811" spans="1:12" ht="36" customHeight="1">
      <c r="A4811" s="184">
        <v>4809</v>
      </c>
      <c r="B4811" s="46"/>
      <c r="C4811" s="47"/>
      <c r="D4811" s="48"/>
      <c r="E4811" s="49"/>
      <c r="F4811" s="49"/>
      <c r="G4811" s="41" t="str">
        <f>IF(C4811="","",VLOOKUP(WEEKDAY(C4811),LIST!$A$15:$B$21,2,FALSE))</f>
        <v/>
      </c>
      <c r="H4811" s="42" t="str">
        <f>IF(B4811="","",IF(L4811=LIST!$A$80,LIST!$A$78,IF(L4811=LIST!$A$81,LIST!$A$78,IF(L4811=LIST!$A$82,LIST!$A$78,IF(IFERROR(VLOOKUP(B4811,'PHR (Project Hourly Rate)'!B:G,6,FALSE),LIST!$A$78)=0,LIST!$A$79,L4811)))))</f>
        <v/>
      </c>
      <c r="I4811" s="42" t="str">
        <f>IF(B4811="","",IF(L4811=LIST!$A$75,"",IF(K4811=LIST!$A$76,LIST!$A$76,IF(L4811=LIST!$A$77,"",IF(L4811=LIST!$A$78,"",IF(L4811=LIST!$A$80,"",IF(L4811=LIST!$A$72,"",IF(L4811=LIST!$A$73,"",IF(L4811=LIST!$A$81,"",IF(L4811=LIST!$A$82,"",IF(L4811=LIST!$A$79,"",IF(K4811=LIST!$A$75,LIST!$A$75,ROUND(J4811*L4811,2)))))))))))))</f>
        <v/>
      </c>
      <c r="J4811" s="43">
        <f>IF(D4811="",0,IF(K4811=LIST!$A$75,0,IF(K4811=LIST!$A$76,0,IF(K4811=LIST!$A$77,0,IF(K4811=LIST!$A$78,0,(MIN(D4811,8)-K4811))))))</f>
        <v>0</v>
      </c>
      <c r="K4811" s="185" t="str">
        <f>IF(D4811="","",IF('CLAIM FORM'!$M$7="",0,IF(L4811=LIST!$A$78,0,IF('CLAIM FORM'!$M$7="R&amp;D",0,IF(E4811="",LIST!$A$75,IF(F4811=LIST!$F$30,0,IFERROR(((VLOOKUP(E4811,'TRAINING CODE'!B:D,3,FALSE)*MIN(D4811,8))),LIST!$A$76)))))))</f>
        <v/>
      </c>
      <c r="L4811" s="183" t="str">
        <f>IF(B4811="","",IF('CLAIM FORM'!$M$7="",LIST!$A$77,IFERROR(VLOOKUP(B4811,'PHR (Project Hourly Rate)'!B:G,6,FALSE),LIST!$A$78)))</f>
        <v/>
      </c>
    </row>
    <row r="4812" spans="1:12" ht="36" customHeight="1">
      <c r="A4812" s="184">
        <v>4810</v>
      </c>
      <c r="B4812" s="46"/>
      <c r="C4812" s="47"/>
      <c r="D4812" s="48"/>
      <c r="E4812" s="49"/>
      <c r="F4812" s="49"/>
      <c r="G4812" s="41" t="str">
        <f>IF(C4812="","",VLOOKUP(WEEKDAY(C4812),LIST!$A$15:$B$21,2,FALSE))</f>
        <v/>
      </c>
      <c r="H4812" s="42" t="str">
        <f>IF(B4812="","",IF(L4812=LIST!$A$80,LIST!$A$78,IF(L4812=LIST!$A$81,LIST!$A$78,IF(L4812=LIST!$A$82,LIST!$A$78,IF(IFERROR(VLOOKUP(B4812,'PHR (Project Hourly Rate)'!B:G,6,FALSE),LIST!$A$78)=0,LIST!$A$79,L4812)))))</f>
        <v/>
      </c>
      <c r="I4812" s="42" t="str">
        <f>IF(B4812="","",IF(L4812=LIST!$A$75,"",IF(K4812=LIST!$A$76,LIST!$A$76,IF(L4812=LIST!$A$77,"",IF(L4812=LIST!$A$78,"",IF(L4812=LIST!$A$80,"",IF(L4812=LIST!$A$72,"",IF(L4812=LIST!$A$73,"",IF(L4812=LIST!$A$81,"",IF(L4812=LIST!$A$82,"",IF(L4812=LIST!$A$79,"",IF(K4812=LIST!$A$75,LIST!$A$75,ROUND(J4812*L4812,2)))))))))))))</f>
        <v/>
      </c>
      <c r="J4812" s="43">
        <f>IF(D4812="",0,IF(K4812=LIST!$A$75,0,IF(K4812=LIST!$A$76,0,IF(K4812=LIST!$A$77,0,IF(K4812=LIST!$A$78,0,(MIN(D4812,8)-K4812))))))</f>
        <v>0</v>
      </c>
      <c r="K4812" s="185" t="str">
        <f>IF(D4812="","",IF('CLAIM FORM'!$M$7="",0,IF(L4812=LIST!$A$78,0,IF('CLAIM FORM'!$M$7="R&amp;D",0,IF(E4812="",LIST!$A$75,IF(F4812=LIST!$F$30,0,IFERROR(((VLOOKUP(E4812,'TRAINING CODE'!B:D,3,FALSE)*MIN(D4812,8))),LIST!$A$76)))))))</f>
        <v/>
      </c>
      <c r="L4812" s="183" t="str">
        <f>IF(B4812="","",IF('CLAIM FORM'!$M$7="",LIST!$A$77,IFERROR(VLOOKUP(B4812,'PHR (Project Hourly Rate)'!B:G,6,FALSE),LIST!$A$78)))</f>
        <v/>
      </c>
    </row>
    <row r="4813" spans="1:12" ht="36" customHeight="1">
      <c r="A4813" s="184">
        <v>4811</v>
      </c>
      <c r="B4813" s="46"/>
      <c r="C4813" s="47"/>
      <c r="D4813" s="48"/>
      <c r="E4813" s="49"/>
      <c r="F4813" s="49"/>
      <c r="G4813" s="41" t="str">
        <f>IF(C4813="","",VLOOKUP(WEEKDAY(C4813),LIST!$A$15:$B$21,2,FALSE))</f>
        <v/>
      </c>
      <c r="H4813" s="42" t="str">
        <f>IF(B4813="","",IF(L4813=LIST!$A$80,LIST!$A$78,IF(L4813=LIST!$A$81,LIST!$A$78,IF(L4813=LIST!$A$82,LIST!$A$78,IF(IFERROR(VLOOKUP(B4813,'PHR (Project Hourly Rate)'!B:G,6,FALSE),LIST!$A$78)=0,LIST!$A$79,L4813)))))</f>
        <v/>
      </c>
      <c r="I4813" s="42" t="str">
        <f>IF(B4813="","",IF(L4813=LIST!$A$75,"",IF(K4813=LIST!$A$76,LIST!$A$76,IF(L4813=LIST!$A$77,"",IF(L4813=LIST!$A$78,"",IF(L4813=LIST!$A$80,"",IF(L4813=LIST!$A$72,"",IF(L4813=LIST!$A$73,"",IF(L4813=LIST!$A$81,"",IF(L4813=LIST!$A$82,"",IF(L4813=LIST!$A$79,"",IF(K4813=LIST!$A$75,LIST!$A$75,ROUND(J4813*L4813,2)))))))))))))</f>
        <v/>
      </c>
      <c r="J4813" s="43">
        <f>IF(D4813="",0,IF(K4813=LIST!$A$75,0,IF(K4813=LIST!$A$76,0,IF(K4813=LIST!$A$77,0,IF(K4813=LIST!$A$78,0,(MIN(D4813,8)-K4813))))))</f>
        <v>0</v>
      </c>
      <c r="K4813" s="185" t="str">
        <f>IF(D4813="","",IF('CLAIM FORM'!$M$7="",0,IF(L4813=LIST!$A$78,0,IF('CLAIM FORM'!$M$7="R&amp;D",0,IF(E4813="",LIST!$A$75,IF(F4813=LIST!$F$30,0,IFERROR(((VLOOKUP(E4813,'TRAINING CODE'!B:D,3,FALSE)*MIN(D4813,8))),LIST!$A$76)))))))</f>
        <v/>
      </c>
      <c r="L4813" s="183" t="str">
        <f>IF(B4813="","",IF('CLAIM FORM'!$M$7="",LIST!$A$77,IFERROR(VLOOKUP(B4813,'PHR (Project Hourly Rate)'!B:G,6,FALSE),LIST!$A$78)))</f>
        <v/>
      </c>
    </row>
    <row r="4814" spans="1:12" ht="36" customHeight="1">
      <c r="A4814" s="184">
        <v>4812</v>
      </c>
      <c r="B4814" s="46"/>
      <c r="C4814" s="47"/>
      <c r="D4814" s="48"/>
      <c r="E4814" s="49"/>
      <c r="F4814" s="49"/>
      <c r="G4814" s="41" t="str">
        <f>IF(C4814="","",VLOOKUP(WEEKDAY(C4814),LIST!$A$15:$B$21,2,FALSE))</f>
        <v/>
      </c>
      <c r="H4814" s="42" t="str">
        <f>IF(B4814="","",IF(L4814=LIST!$A$80,LIST!$A$78,IF(L4814=LIST!$A$81,LIST!$A$78,IF(L4814=LIST!$A$82,LIST!$A$78,IF(IFERROR(VLOOKUP(B4814,'PHR (Project Hourly Rate)'!B:G,6,FALSE),LIST!$A$78)=0,LIST!$A$79,L4814)))))</f>
        <v/>
      </c>
      <c r="I4814" s="42" t="str">
        <f>IF(B4814="","",IF(L4814=LIST!$A$75,"",IF(K4814=LIST!$A$76,LIST!$A$76,IF(L4814=LIST!$A$77,"",IF(L4814=LIST!$A$78,"",IF(L4814=LIST!$A$80,"",IF(L4814=LIST!$A$72,"",IF(L4814=LIST!$A$73,"",IF(L4814=LIST!$A$81,"",IF(L4814=LIST!$A$82,"",IF(L4814=LIST!$A$79,"",IF(K4814=LIST!$A$75,LIST!$A$75,ROUND(J4814*L4814,2)))))))))))))</f>
        <v/>
      </c>
      <c r="J4814" s="43">
        <f>IF(D4814="",0,IF(K4814=LIST!$A$75,0,IF(K4814=LIST!$A$76,0,IF(K4814=LIST!$A$77,0,IF(K4814=LIST!$A$78,0,(MIN(D4814,8)-K4814))))))</f>
        <v>0</v>
      </c>
      <c r="K4814" s="185" t="str">
        <f>IF(D4814="","",IF('CLAIM FORM'!$M$7="",0,IF(L4814=LIST!$A$78,0,IF('CLAIM FORM'!$M$7="R&amp;D",0,IF(E4814="",LIST!$A$75,IF(F4814=LIST!$F$30,0,IFERROR(((VLOOKUP(E4814,'TRAINING CODE'!B:D,3,FALSE)*MIN(D4814,8))),LIST!$A$76)))))))</f>
        <v/>
      </c>
      <c r="L4814" s="183" t="str">
        <f>IF(B4814="","",IF('CLAIM FORM'!$M$7="",LIST!$A$77,IFERROR(VLOOKUP(B4814,'PHR (Project Hourly Rate)'!B:G,6,FALSE),LIST!$A$78)))</f>
        <v/>
      </c>
    </row>
    <row r="4815" spans="1:12" ht="36" customHeight="1">
      <c r="A4815" s="184">
        <v>4813</v>
      </c>
      <c r="B4815" s="46"/>
      <c r="C4815" s="47"/>
      <c r="D4815" s="48"/>
      <c r="E4815" s="49"/>
      <c r="F4815" s="49"/>
      <c r="G4815" s="41" t="str">
        <f>IF(C4815="","",VLOOKUP(WEEKDAY(C4815),LIST!$A$15:$B$21,2,FALSE))</f>
        <v/>
      </c>
      <c r="H4815" s="42" t="str">
        <f>IF(B4815="","",IF(L4815=LIST!$A$80,LIST!$A$78,IF(L4815=LIST!$A$81,LIST!$A$78,IF(L4815=LIST!$A$82,LIST!$A$78,IF(IFERROR(VLOOKUP(B4815,'PHR (Project Hourly Rate)'!B:G,6,FALSE),LIST!$A$78)=0,LIST!$A$79,L4815)))))</f>
        <v/>
      </c>
      <c r="I4815" s="42" t="str">
        <f>IF(B4815="","",IF(L4815=LIST!$A$75,"",IF(K4815=LIST!$A$76,LIST!$A$76,IF(L4815=LIST!$A$77,"",IF(L4815=LIST!$A$78,"",IF(L4815=LIST!$A$80,"",IF(L4815=LIST!$A$72,"",IF(L4815=LIST!$A$73,"",IF(L4815=LIST!$A$81,"",IF(L4815=LIST!$A$82,"",IF(L4815=LIST!$A$79,"",IF(K4815=LIST!$A$75,LIST!$A$75,ROUND(J4815*L4815,2)))))))))))))</f>
        <v/>
      </c>
      <c r="J4815" s="43">
        <f>IF(D4815="",0,IF(K4815=LIST!$A$75,0,IF(K4815=LIST!$A$76,0,IF(K4815=LIST!$A$77,0,IF(K4815=LIST!$A$78,0,(MIN(D4815,8)-K4815))))))</f>
        <v>0</v>
      </c>
      <c r="K4815" s="185" t="str">
        <f>IF(D4815="","",IF('CLAIM FORM'!$M$7="",0,IF(L4815=LIST!$A$78,0,IF('CLAIM FORM'!$M$7="R&amp;D",0,IF(E4815="",LIST!$A$75,IF(F4815=LIST!$F$30,0,IFERROR(((VLOOKUP(E4815,'TRAINING CODE'!B:D,3,FALSE)*MIN(D4815,8))),LIST!$A$76)))))))</f>
        <v/>
      </c>
      <c r="L4815" s="183" t="str">
        <f>IF(B4815="","",IF('CLAIM FORM'!$M$7="",LIST!$A$77,IFERROR(VLOOKUP(B4815,'PHR (Project Hourly Rate)'!B:G,6,FALSE),LIST!$A$78)))</f>
        <v/>
      </c>
    </row>
    <row r="4816" spans="1:12" ht="36" customHeight="1">
      <c r="A4816" s="184">
        <v>4814</v>
      </c>
      <c r="B4816" s="46"/>
      <c r="C4816" s="47"/>
      <c r="D4816" s="48"/>
      <c r="E4816" s="49"/>
      <c r="F4816" s="49"/>
      <c r="G4816" s="41" t="str">
        <f>IF(C4816="","",VLOOKUP(WEEKDAY(C4816),LIST!$A$15:$B$21,2,FALSE))</f>
        <v/>
      </c>
      <c r="H4816" s="42" t="str">
        <f>IF(B4816="","",IF(L4816=LIST!$A$80,LIST!$A$78,IF(L4816=LIST!$A$81,LIST!$A$78,IF(L4816=LIST!$A$82,LIST!$A$78,IF(IFERROR(VLOOKUP(B4816,'PHR (Project Hourly Rate)'!B:G,6,FALSE),LIST!$A$78)=0,LIST!$A$79,L4816)))))</f>
        <v/>
      </c>
      <c r="I4816" s="42" t="str">
        <f>IF(B4816="","",IF(L4816=LIST!$A$75,"",IF(K4816=LIST!$A$76,LIST!$A$76,IF(L4816=LIST!$A$77,"",IF(L4816=LIST!$A$78,"",IF(L4816=LIST!$A$80,"",IF(L4816=LIST!$A$72,"",IF(L4816=LIST!$A$73,"",IF(L4816=LIST!$A$81,"",IF(L4816=LIST!$A$82,"",IF(L4816=LIST!$A$79,"",IF(K4816=LIST!$A$75,LIST!$A$75,ROUND(J4816*L4816,2)))))))))))))</f>
        <v/>
      </c>
      <c r="J4816" s="43">
        <f>IF(D4816="",0,IF(K4816=LIST!$A$75,0,IF(K4816=LIST!$A$76,0,IF(K4816=LIST!$A$77,0,IF(K4816=LIST!$A$78,0,(MIN(D4816,8)-K4816))))))</f>
        <v>0</v>
      </c>
      <c r="K4816" s="185" t="str">
        <f>IF(D4816="","",IF('CLAIM FORM'!$M$7="",0,IF(L4816=LIST!$A$78,0,IF('CLAIM FORM'!$M$7="R&amp;D",0,IF(E4816="",LIST!$A$75,IF(F4816=LIST!$F$30,0,IFERROR(((VLOOKUP(E4816,'TRAINING CODE'!B:D,3,FALSE)*MIN(D4816,8))),LIST!$A$76)))))))</f>
        <v/>
      </c>
      <c r="L4816" s="183" t="str">
        <f>IF(B4816="","",IF('CLAIM FORM'!$M$7="",LIST!$A$77,IFERROR(VLOOKUP(B4816,'PHR (Project Hourly Rate)'!B:G,6,FALSE),LIST!$A$78)))</f>
        <v/>
      </c>
    </row>
    <row r="4817" spans="1:12" ht="36" customHeight="1">
      <c r="A4817" s="184">
        <v>4815</v>
      </c>
      <c r="B4817" s="46"/>
      <c r="C4817" s="47"/>
      <c r="D4817" s="48"/>
      <c r="E4817" s="49"/>
      <c r="F4817" s="49"/>
      <c r="G4817" s="41" t="str">
        <f>IF(C4817="","",VLOOKUP(WEEKDAY(C4817),LIST!$A$15:$B$21,2,FALSE))</f>
        <v/>
      </c>
      <c r="H4817" s="42" t="str">
        <f>IF(B4817="","",IF(L4817=LIST!$A$80,LIST!$A$78,IF(L4817=LIST!$A$81,LIST!$A$78,IF(L4817=LIST!$A$82,LIST!$A$78,IF(IFERROR(VLOOKUP(B4817,'PHR (Project Hourly Rate)'!B:G,6,FALSE),LIST!$A$78)=0,LIST!$A$79,L4817)))))</f>
        <v/>
      </c>
      <c r="I4817" s="42" t="str">
        <f>IF(B4817="","",IF(L4817=LIST!$A$75,"",IF(K4817=LIST!$A$76,LIST!$A$76,IF(L4817=LIST!$A$77,"",IF(L4817=LIST!$A$78,"",IF(L4817=LIST!$A$80,"",IF(L4817=LIST!$A$72,"",IF(L4817=LIST!$A$73,"",IF(L4817=LIST!$A$81,"",IF(L4817=LIST!$A$82,"",IF(L4817=LIST!$A$79,"",IF(K4817=LIST!$A$75,LIST!$A$75,ROUND(J4817*L4817,2)))))))))))))</f>
        <v/>
      </c>
      <c r="J4817" s="43">
        <f>IF(D4817="",0,IF(K4817=LIST!$A$75,0,IF(K4817=LIST!$A$76,0,IF(K4817=LIST!$A$77,0,IF(K4817=LIST!$A$78,0,(MIN(D4817,8)-K4817))))))</f>
        <v>0</v>
      </c>
      <c r="K4817" s="185" t="str">
        <f>IF(D4817="","",IF('CLAIM FORM'!$M$7="",0,IF(L4817=LIST!$A$78,0,IF('CLAIM FORM'!$M$7="R&amp;D",0,IF(E4817="",LIST!$A$75,IF(F4817=LIST!$F$30,0,IFERROR(((VLOOKUP(E4817,'TRAINING CODE'!B:D,3,FALSE)*MIN(D4817,8))),LIST!$A$76)))))))</f>
        <v/>
      </c>
      <c r="L4817" s="183" t="str">
        <f>IF(B4817="","",IF('CLAIM FORM'!$M$7="",LIST!$A$77,IFERROR(VLOOKUP(B4817,'PHR (Project Hourly Rate)'!B:G,6,FALSE),LIST!$A$78)))</f>
        <v/>
      </c>
    </row>
    <row r="4818" spans="1:12" ht="36" customHeight="1">
      <c r="A4818" s="184">
        <v>4816</v>
      </c>
      <c r="B4818" s="46"/>
      <c r="C4818" s="47"/>
      <c r="D4818" s="48"/>
      <c r="E4818" s="49"/>
      <c r="F4818" s="49"/>
      <c r="G4818" s="41" t="str">
        <f>IF(C4818="","",VLOOKUP(WEEKDAY(C4818),LIST!$A$15:$B$21,2,FALSE))</f>
        <v/>
      </c>
      <c r="H4818" s="42" t="str">
        <f>IF(B4818="","",IF(L4818=LIST!$A$80,LIST!$A$78,IF(L4818=LIST!$A$81,LIST!$A$78,IF(L4818=LIST!$A$82,LIST!$A$78,IF(IFERROR(VLOOKUP(B4818,'PHR (Project Hourly Rate)'!B:G,6,FALSE),LIST!$A$78)=0,LIST!$A$79,L4818)))))</f>
        <v/>
      </c>
      <c r="I4818" s="42" t="str">
        <f>IF(B4818="","",IF(L4818=LIST!$A$75,"",IF(K4818=LIST!$A$76,LIST!$A$76,IF(L4818=LIST!$A$77,"",IF(L4818=LIST!$A$78,"",IF(L4818=LIST!$A$80,"",IF(L4818=LIST!$A$72,"",IF(L4818=LIST!$A$73,"",IF(L4818=LIST!$A$81,"",IF(L4818=LIST!$A$82,"",IF(L4818=LIST!$A$79,"",IF(K4818=LIST!$A$75,LIST!$A$75,ROUND(J4818*L4818,2)))))))))))))</f>
        <v/>
      </c>
      <c r="J4818" s="43">
        <f>IF(D4818="",0,IF(K4818=LIST!$A$75,0,IF(K4818=LIST!$A$76,0,IF(K4818=LIST!$A$77,0,IF(K4818=LIST!$A$78,0,(MIN(D4818,8)-K4818))))))</f>
        <v>0</v>
      </c>
      <c r="K4818" s="185" t="str">
        <f>IF(D4818="","",IF('CLAIM FORM'!$M$7="",0,IF(L4818=LIST!$A$78,0,IF('CLAIM FORM'!$M$7="R&amp;D",0,IF(E4818="",LIST!$A$75,IF(F4818=LIST!$F$30,0,IFERROR(((VLOOKUP(E4818,'TRAINING CODE'!B:D,3,FALSE)*MIN(D4818,8))),LIST!$A$76)))))))</f>
        <v/>
      </c>
      <c r="L4818" s="183" t="str">
        <f>IF(B4818="","",IF('CLAIM FORM'!$M$7="",LIST!$A$77,IFERROR(VLOOKUP(B4818,'PHR (Project Hourly Rate)'!B:G,6,FALSE),LIST!$A$78)))</f>
        <v/>
      </c>
    </row>
    <row r="4819" spans="1:12" ht="36" customHeight="1">
      <c r="A4819" s="184">
        <v>4817</v>
      </c>
      <c r="B4819" s="46"/>
      <c r="C4819" s="47"/>
      <c r="D4819" s="48"/>
      <c r="E4819" s="49"/>
      <c r="F4819" s="49"/>
      <c r="G4819" s="41" t="str">
        <f>IF(C4819="","",VLOOKUP(WEEKDAY(C4819),LIST!$A$15:$B$21,2,FALSE))</f>
        <v/>
      </c>
      <c r="H4819" s="42" t="str">
        <f>IF(B4819="","",IF(L4819=LIST!$A$80,LIST!$A$78,IF(L4819=LIST!$A$81,LIST!$A$78,IF(L4819=LIST!$A$82,LIST!$A$78,IF(IFERROR(VLOOKUP(B4819,'PHR (Project Hourly Rate)'!B:G,6,FALSE),LIST!$A$78)=0,LIST!$A$79,L4819)))))</f>
        <v/>
      </c>
      <c r="I4819" s="42" t="str">
        <f>IF(B4819="","",IF(L4819=LIST!$A$75,"",IF(K4819=LIST!$A$76,LIST!$A$76,IF(L4819=LIST!$A$77,"",IF(L4819=LIST!$A$78,"",IF(L4819=LIST!$A$80,"",IF(L4819=LIST!$A$72,"",IF(L4819=LIST!$A$73,"",IF(L4819=LIST!$A$81,"",IF(L4819=LIST!$A$82,"",IF(L4819=LIST!$A$79,"",IF(K4819=LIST!$A$75,LIST!$A$75,ROUND(J4819*L4819,2)))))))))))))</f>
        <v/>
      </c>
      <c r="J4819" s="43">
        <f>IF(D4819="",0,IF(K4819=LIST!$A$75,0,IF(K4819=LIST!$A$76,0,IF(K4819=LIST!$A$77,0,IF(K4819=LIST!$A$78,0,(MIN(D4819,8)-K4819))))))</f>
        <v>0</v>
      </c>
      <c r="K4819" s="185" t="str">
        <f>IF(D4819="","",IF('CLAIM FORM'!$M$7="",0,IF(L4819=LIST!$A$78,0,IF('CLAIM FORM'!$M$7="R&amp;D",0,IF(E4819="",LIST!$A$75,IF(F4819=LIST!$F$30,0,IFERROR(((VLOOKUP(E4819,'TRAINING CODE'!B:D,3,FALSE)*MIN(D4819,8))),LIST!$A$76)))))))</f>
        <v/>
      </c>
      <c r="L4819" s="183" t="str">
        <f>IF(B4819="","",IF('CLAIM FORM'!$M$7="",LIST!$A$77,IFERROR(VLOOKUP(B4819,'PHR (Project Hourly Rate)'!B:G,6,FALSE),LIST!$A$78)))</f>
        <v/>
      </c>
    </row>
    <row r="4820" spans="1:12" ht="36" customHeight="1">
      <c r="A4820" s="184">
        <v>4818</v>
      </c>
      <c r="B4820" s="46"/>
      <c r="C4820" s="47"/>
      <c r="D4820" s="48"/>
      <c r="E4820" s="49"/>
      <c r="F4820" s="49"/>
      <c r="G4820" s="41" t="str">
        <f>IF(C4820="","",VLOOKUP(WEEKDAY(C4820),LIST!$A$15:$B$21,2,FALSE))</f>
        <v/>
      </c>
      <c r="H4820" s="42" t="str">
        <f>IF(B4820="","",IF(L4820=LIST!$A$80,LIST!$A$78,IF(L4820=LIST!$A$81,LIST!$A$78,IF(L4820=LIST!$A$82,LIST!$A$78,IF(IFERROR(VLOOKUP(B4820,'PHR (Project Hourly Rate)'!B:G,6,FALSE),LIST!$A$78)=0,LIST!$A$79,L4820)))))</f>
        <v/>
      </c>
      <c r="I4820" s="42" t="str">
        <f>IF(B4820="","",IF(L4820=LIST!$A$75,"",IF(K4820=LIST!$A$76,LIST!$A$76,IF(L4820=LIST!$A$77,"",IF(L4820=LIST!$A$78,"",IF(L4820=LIST!$A$80,"",IF(L4820=LIST!$A$72,"",IF(L4820=LIST!$A$73,"",IF(L4820=LIST!$A$81,"",IF(L4820=LIST!$A$82,"",IF(L4820=LIST!$A$79,"",IF(K4820=LIST!$A$75,LIST!$A$75,ROUND(J4820*L4820,2)))))))))))))</f>
        <v/>
      </c>
      <c r="J4820" s="43">
        <f>IF(D4820="",0,IF(K4820=LIST!$A$75,0,IF(K4820=LIST!$A$76,0,IF(K4820=LIST!$A$77,0,IF(K4820=LIST!$A$78,0,(MIN(D4820,8)-K4820))))))</f>
        <v>0</v>
      </c>
      <c r="K4820" s="185" t="str">
        <f>IF(D4820="","",IF('CLAIM FORM'!$M$7="",0,IF(L4820=LIST!$A$78,0,IF('CLAIM FORM'!$M$7="R&amp;D",0,IF(E4820="",LIST!$A$75,IF(F4820=LIST!$F$30,0,IFERROR(((VLOOKUP(E4820,'TRAINING CODE'!B:D,3,FALSE)*MIN(D4820,8))),LIST!$A$76)))))))</f>
        <v/>
      </c>
      <c r="L4820" s="183" t="str">
        <f>IF(B4820="","",IF('CLAIM FORM'!$M$7="",LIST!$A$77,IFERROR(VLOOKUP(B4820,'PHR (Project Hourly Rate)'!B:G,6,FALSE),LIST!$A$78)))</f>
        <v/>
      </c>
    </row>
    <row r="4821" spans="1:12" ht="36" customHeight="1">
      <c r="A4821" s="184">
        <v>4819</v>
      </c>
      <c r="B4821" s="46"/>
      <c r="C4821" s="47"/>
      <c r="D4821" s="48"/>
      <c r="E4821" s="49"/>
      <c r="F4821" s="49"/>
      <c r="G4821" s="41" t="str">
        <f>IF(C4821="","",VLOOKUP(WEEKDAY(C4821),LIST!$A$15:$B$21,2,FALSE))</f>
        <v/>
      </c>
      <c r="H4821" s="42" t="str">
        <f>IF(B4821="","",IF(L4821=LIST!$A$80,LIST!$A$78,IF(L4821=LIST!$A$81,LIST!$A$78,IF(L4821=LIST!$A$82,LIST!$A$78,IF(IFERROR(VLOOKUP(B4821,'PHR (Project Hourly Rate)'!B:G,6,FALSE),LIST!$A$78)=0,LIST!$A$79,L4821)))))</f>
        <v/>
      </c>
      <c r="I4821" s="42" t="str">
        <f>IF(B4821="","",IF(L4821=LIST!$A$75,"",IF(K4821=LIST!$A$76,LIST!$A$76,IF(L4821=LIST!$A$77,"",IF(L4821=LIST!$A$78,"",IF(L4821=LIST!$A$80,"",IF(L4821=LIST!$A$72,"",IF(L4821=LIST!$A$73,"",IF(L4821=LIST!$A$81,"",IF(L4821=LIST!$A$82,"",IF(L4821=LIST!$A$79,"",IF(K4821=LIST!$A$75,LIST!$A$75,ROUND(J4821*L4821,2)))))))))))))</f>
        <v/>
      </c>
      <c r="J4821" s="43">
        <f>IF(D4821="",0,IF(K4821=LIST!$A$75,0,IF(K4821=LIST!$A$76,0,IF(K4821=LIST!$A$77,0,IF(K4821=LIST!$A$78,0,(MIN(D4821,8)-K4821))))))</f>
        <v>0</v>
      </c>
      <c r="K4821" s="185" t="str">
        <f>IF(D4821="","",IF('CLAIM FORM'!$M$7="",0,IF(L4821=LIST!$A$78,0,IF('CLAIM FORM'!$M$7="R&amp;D",0,IF(E4821="",LIST!$A$75,IF(F4821=LIST!$F$30,0,IFERROR(((VLOOKUP(E4821,'TRAINING CODE'!B:D,3,FALSE)*MIN(D4821,8))),LIST!$A$76)))))))</f>
        <v/>
      </c>
      <c r="L4821" s="183" t="str">
        <f>IF(B4821="","",IF('CLAIM FORM'!$M$7="",LIST!$A$77,IFERROR(VLOOKUP(B4821,'PHR (Project Hourly Rate)'!B:G,6,FALSE),LIST!$A$78)))</f>
        <v/>
      </c>
    </row>
    <row r="4822" spans="1:12" ht="36" customHeight="1">
      <c r="A4822" s="184">
        <v>4820</v>
      </c>
      <c r="B4822" s="46"/>
      <c r="C4822" s="47"/>
      <c r="D4822" s="48"/>
      <c r="E4822" s="49"/>
      <c r="F4822" s="49"/>
      <c r="G4822" s="41" t="str">
        <f>IF(C4822="","",VLOOKUP(WEEKDAY(C4822),LIST!$A$15:$B$21,2,FALSE))</f>
        <v/>
      </c>
      <c r="H4822" s="42" t="str">
        <f>IF(B4822="","",IF(L4822=LIST!$A$80,LIST!$A$78,IF(L4822=LIST!$A$81,LIST!$A$78,IF(L4822=LIST!$A$82,LIST!$A$78,IF(IFERROR(VLOOKUP(B4822,'PHR (Project Hourly Rate)'!B:G,6,FALSE),LIST!$A$78)=0,LIST!$A$79,L4822)))))</f>
        <v/>
      </c>
      <c r="I4822" s="42" t="str">
        <f>IF(B4822="","",IF(L4822=LIST!$A$75,"",IF(K4822=LIST!$A$76,LIST!$A$76,IF(L4822=LIST!$A$77,"",IF(L4822=LIST!$A$78,"",IF(L4822=LIST!$A$80,"",IF(L4822=LIST!$A$72,"",IF(L4822=LIST!$A$73,"",IF(L4822=LIST!$A$81,"",IF(L4822=LIST!$A$82,"",IF(L4822=LIST!$A$79,"",IF(K4822=LIST!$A$75,LIST!$A$75,ROUND(J4822*L4822,2)))))))))))))</f>
        <v/>
      </c>
      <c r="J4822" s="43">
        <f>IF(D4822="",0,IF(K4822=LIST!$A$75,0,IF(K4822=LIST!$A$76,0,IF(K4822=LIST!$A$77,0,IF(K4822=LIST!$A$78,0,(MIN(D4822,8)-K4822))))))</f>
        <v>0</v>
      </c>
      <c r="K4822" s="185" t="str">
        <f>IF(D4822="","",IF('CLAIM FORM'!$M$7="",0,IF(L4822=LIST!$A$78,0,IF('CLAIM FORM'!$M$7="R&amp;D",0,IF(E4822="",LIST!$A$75,IF(F4822=LIST!$F$30,0,IFERROR(((VLOOKUP(E4822,'TRAINING CODE'!B:D,3,FALSE)*MIN(D4822,8))),LIST!$A$76)))))))</f>
        <v/>
      </c>
      <c r="L4822" s="183" t="str">
        <f>IF(B4822="","",IF('CLAIM FORM'!$M$7="",LIST!$A$77,IFERROR(VLOOKUP(B4822,'PHR (Project Hourly Rate)'!B:G,6,FALSE),LIST!$A$78)))</f>
        <v/>
      </c>
    </row>
    <row r="4823" spans="1:12" ht="36" customHeight="1">
      <c r="A4823" s="184">
        <v>4821</v>
      </c>
      <c r="B4823" s="46"/>
      <c r="C4823" s="47"/>
      <c r="D4823" s="48"/>
      <c r="E4823" s="49"/>
      <c r="F4823" s="49"/>
      <c r="G4823" s="41" t="str">
        <f>IF(C4823="","",VLOOKUP(WEEKDAY(C4823),LIST!$A$15:$B$21,2,FALSE))</f>
        <v/>
      </c>
      <c r="H4823" s="42" t="str">
        <f>IF(B4823="","",IF(L4823=LIST!$A$80,LIST!$A$78,IF(L4823=LIST!$A$81,LIST!$A$78,IF(L4823=LIST!$A$82,LIST!$A$78,IF(IFERROR(VLOOKUP(B4823,'PHR (Project Hourly Rate)'!B:G,6,FALSE),LIST!$A$78)=0,LIST!$A$79,L4823)))))</f>
        <v/>
      </c>
      <c r="I4823" s="42" t="str">
        <f>IF(B4823="","",IF(L4823=LIST!$A$75,"",IF(K4823=LIST!$A$76,LIST!$A$76,IF(L4823=LIST!$A$77,"",IF(L4823=LIST!$A$78,"",IF(L4823=LIST!$A$80,"",IF(L4823=LIST!$A$72,"",IF(L4823=LIST!$A$73,"",IF(L4823=LIST!$A$81,"",IF(L4823=LIST!$A$82,"",IF(L4823=LIST!$A$79,"",IF(K4823=LIST!$A$75,LIST!$A$75,ROUND(J4823*L4823,2)))))))))))))</f>
        <v/>
      </c>
      <c r="J4823" s="43">
        <f>IF(D4823="",0,IF(K4823=LIST!$A$75,0,IF(K4823=LIST!$A$76,0,IF(K4823=LIST!$A$77,0,IF(K4823=LIST!$A$78,0,(MIN(D4823,8)-K4823))))))</f>
        <v>0</v>
      </c>
      <c r="K4823" s="185" t="str">
        <f>IF(D4823="","",IF('CLAIM FORM'!$M$7="",0,IF(L4823=LIST!$A$78,0,IF('CLAIM FORM'!$M$7="R&amp;D",0,IF(E4823="",LIST!$A$75,IF(F4823=LIST!$F$30,0,IFERROR(((VLOOKUP(E4823,'TRAINING CODE'!B:D,3,FALSE)*MIN(D4823,8))),LIST!$A$76)))))))</f>
        <v/>
      </c>
      <c r="L4823" s="183" t="str">
        <f>IF(B4823="","",IF('CLAIM FORM'!$M$7="",LIST!$A$77,IFERROR(VLOOKUP(B4823,'PHR (Project Hourly Rate)'!B:G,6,FALSE),LIST!$A$78)))</f>
        <v/>
      </c>
    </row>
    <row r="4824" spans="1:12" ht="36" customHeight="1">
      <c r="A4824" s="184">
        <v>4822</v>
      </c>
      <c r="B4824" s="46"/>
      <c r="C4824" s="47"/>
      <c r="D4824" s="48"/>
      <c r="E4824" s="49"/>
      <c r="F4824" s="49"/>
      <c r="G4824" s="41" t="str">
        <f>IF(C4824="","",VLOOKUP(WEEKDAY(C4824),LIST!$A$15:$B$21,2,FALSE))</f>
        <v/>
      </c>
      <c r="H4824" s="42" t="str">
        <f>IF(B4824="","",IF(L4824=LIST!$A$80,LIST!$A$78,IF(L4824=LIST!$A$81,LIST!$A$78,IF(L4824=LIST!$A$82,LIST!$A$78,IF(IFERROR(VLOOKUP(B4824,'PHR (Project Hourly Rate)'!B:G,6,FALSE),LIST!$A$78)=0,LIST!$A$79,L4824)))))</f>
        <v/>
      </c>
      <c r="I4824" s="42" t="str">
        <f>IF(B4824="","",IF(L4824=LIST!$A$75,"",IF(K4824=LIST!$A$76,LIST!$A$76,IF(L4824=LIST!$A$77,"",IF(L4824=LIST!$A$78,"",IF(L4824=LIST!$A$80,"",IF(L4824=LIST!$A$72,"",IF(L4824=LIST!$A$73,"",IF(L4824=LIST!$A$81,"",IF(L4824=LIST!$A$82,"",IF(L4824=LIST!$A$79,"",IF(K4824=LIST!$A$75,LIST!$A$75,ROUND(J4824*L4824,2)))))))))))))</f>
        <v/>
      </c>
      <c r="J4824" s="43">
        <f>IF(D4824="",0,IF(K4824=LIST!$A$75,0,IF(K4824=LIST!$A$76,0,IF(K4824=LIST!$A$77,0,IF(K4824=LIST!$A$78,0,(MIN(D4824,8)-K4824))))))</f>
        <v>0</v>
      </c>
      <c r="K4824" s="185" t="str">
        <f>IF(D4824="","",IF('CLAIM FORM'!$M$7="",0,IF(L4824=LIST!$A$78,0,IF('CLAIM FORM'!$M$7="R&amp;D",0,IF(E4824="",LIST!$A$75,IF(F4824=LIST!$F$30,0,IFERROR(((VLOOKUP(E4824,'TRAINING CODE'!B:D,3,FALSE)*MIN(D4824,8))),LIST!$A$76)))))))</f>
        <v/>
      </c>
      <c r="L4824" s="183" t="str">
        <f>IF(B4824="","",IF('CLAIM FORM'!$M$7="",LIST!$A$77,IFERROR(VLOOKUP(B4824,'PHR (Project Hourly Rate)'!B:G,6,FALSE),LIST!$A$78)))</f>
        <v/>
      </c>
    </row>
    <row r="4825" spans="1:12" ht="36" customHeight="1">
      <c r="A4825" s="184">
        <v>4823</v>
      </c>
      <c r="B4825" s="46"/>
      <c r="C4825" s="47"/>
      <c r="D4825" s="48"/>
      <c r="E4825" s="49"/>
      <c r="F4825" s="49"/>
      <c r="G4825" s="41" t="str">
        <f>IF(C4825="","",VLOOKUP(WEEKDAY(C4825),LIST!$A$15:$B$21,2,FALSE))</f>
        <v/>
      </c>
      <c r="H4825" s="42" t="str">
        <f>IF(B4825="","",IF(L4825=LIST!$A$80,LIST!$A$78,IF(L4825=LIST!$A$81,LIST!$A$78,IF(L4825=LIST!$A$82,LIST!$A$78,IF(IFERROR(VLOOKUP(B4825,'PHR (Project Hourly Rate)'!B:G,6,FALSE),LIST!$A$78)=0,LIST!$A$79,L4825)))))</f>
        <v/>
      </c>
      <c r="I4825" s="42" t="str">
        <f>IF(B4825="","",IF(L4825=LIST!$A$75,"",IF(K4825=LIST!$A$76,LIST!$A$76,IF(L4825=LIST!$A$77,"",IF(L4825=LIST!$A$78,"",IF(L4825=LIST!$A$80,"",IF(L4825=LIST!$A$72,"",IF(L4825=LIST!$A$73,"",IF(L4825=LIST!$A$81,"",IF(L4825=LIST!$A$82,"",IF(L4825=LIST!$A$79,"",IF(K4825=LIST!$A$75,LIST!$A$75,ROUND(J4825*L4825,2)))))))))))))</f>
        <v/>
      </c>
      <c r="J4825" s="43">
        <f>IF(D4825="",0,IF(K4825=LIST!$A$75,0,IF(K4825=LIST!$A$76,0,IF(K4825=LIST!$A$77,0,IF(K4825=LIST!$A$78,0,(MIN(D4825,8)-K4825))))))</f>
        <v>0</v>
      </c>
      <c r="K4825" s="185" t="str">
        <f>IF(D4825="","",IF('CLAIM FORM'!$M$7="",0,IF(L4825=LIST!$A$78,0,IF('CLAIM FORM'!$M$7="R&amp;D",0,IF(E4825="",LIST!$A$75,IF(F4825=LIST!$F$30,0,IFERROR(((VLOOKUP(E4825,'TRAINING CODE'!B:D,3,FALSE)*MIN(D4825,8))),LIST!$A$76)))))))</f>
        <v/>
      </c>
      <c r="L4825" s="183" t="str">
        <f>IF(B4825="","",IF('CLAIM FORM'!$M$7="",LIST!$A$77,IFERROR(VLOOKUP(B4825,'PHR (Project Hourly Rate)'!B:G,6,FALSE),LIST!$A$78)))</f>
        <v/>
      </c>
    </row>
    <row r="4826" spans="1:12" ht="36" customHeight="1">
      <c r="A4826" s="184">
        <v>4824</v>
      </c>
      <c r="B4826" s="46"/>
      <c r="C4826" s="47"/>
      <c r="D4826" s="48"/>
      <c r="E4826" s="49"/>
      <c r="F4826" s="49"/>
      <c r="G4826" s="41" t="str">
        <f>IF(C4826="","",VLOOKUP(WEEKDAY(C4826),LIST!$A$15:$B$21,2,FALSE))</f>
        <v/>
      </c>
      <c r="H4826" s="42" t="str">
        <f>IF(B4826="","",IF(L4826=LIST!$A$80,LIST!$A$78,IF(L4826=LIST!$A$81,LIST!$A$78,IF(L4826=LIST!$A$82,LIST!$A$78,IF(IFERROR(VLOOKUP(B4826,'PHR (Project Hourly Rate)'!B:G,6,FALSE),LIST!$A$78)=0,LIST!$A$79,L4826)))))</f>
        <v/>
      </c>
      <c r="I4826" s="42" t="str">
        <f>IF(B4826="","",IF(L4826=LIST!$A$75,"",IF(K4826=LIST!$A$76,LIST!$A$76,IF(L4826=LIST!$A$77,"",IF(L4826=LIST!$A$78,"",IF(L4826=LIST!$A$80,"",IF(L4826=LIST!$A$72,"",IF(L4826=LIST!$A$73,"",IF(L4826=LIST!$A$81,"",IF(L4826=LIST!$A$82,"",IF(L4826=LIST!$A$79,"",IF(K4826=LIST!$A$75,LIST!$A$75,ROUND(J4826*L4826,2)))))))))))))</f>
        <v/>
      </c>
      <c r="J4826" s="43">
        <f>IF(D4826="",0,IF(K4826=LIST!$A$75,0,IF(K4826=LIST!$A$76,0,IF(K4826=LIST!$A$77,0,IF(K4826=LIST!$A$78,0,(MIN(D4826,8)-K4826))))))</f>
        <v>0</v>
      </c>
      <c r="K4826" s="185" t="str">
        <f>IF(D4826="","",IF('CLAIM FORM'!$M$7="",0,IF(L4826=LIST!$A$78,0,IF('CLAIM FORM'!$M$7="R&amp;D",0,IF(E4826="",LIST!$A$75,IF(F4826=LIST!$F$30,0,IFERROR(((VLOOKUP(E4826,'TRAINING CODE'!B:D,3,FALSE)*MIN(D4826,8))),LIST!$A$76)))))))</f>
        <v/>
      </c>
      <c r="L4826" s="183" t="str">
        <f>IF(B4826="","",IF('CLAIM FORM'!$M$7="",LIST!$A$77,IFERROR(VLOOKUP(B4826,'PHR (Project Hourly Rate)'!B:G,6,FALSE),LIST!$A$78)))</f>
        <v/>
      </c>
    </row>
    <row r="4827" spans="1:12" ht="36" customHeight="1">
      <c r="A4827" s="184">
        <v>4825</v>
      </c>
      <c r="B4827" s="46"/>
      <c r="C4827" s="47"/>
      <c r="D4827" s="48"/>
      <c r="E4827" s="49"/>
      <c r="F4827" s="49"/>
      <c r="G4827" s="41" t="str">
        <f>IF(C4827="","",VLOOKUP(WEEKDAY(C4827),LIST!$A$15:$B$21,2,FALSE))</f>
        <v/>
      </c>
      <c r="H4827" s="42" t="str">
        <f>IF(B4827="","",IF(L4827=LIST!$A$80,LIST!$A$78,IF(L4827=LIST!$A$81,LIST!$A$78,IF(L4827=LIST!$A$82,LIST!$A$78,IF(IFERROR(VLOOKUP(B4827,'PHR (Project Hourly Rate)'!B:G,6,FALSE),LIST!$A$78)=0,LIST!$A$79,L4827)))))</f>
        <v/>
      </c>
      <c r="I4827" s="42" t="str">
        <f>IF(B4827="","",IF(L4827=LIST!$A$75,"",IF(K4827=LIST!$A$76,LIST!$A$76,IF(L4827=LIST!$A$77,"",IF(L4827=LIST!$A$78,"",IF(L4827=LIST!$A$80,"",IF(L4827=LIST!$A$72,"",IF(L4827=LIST!$A$73,"",IF(L4827=LIST!$A$81,"",IF(L4827=LIST!$A$82,"",IF(L4827=LIST!$A$79,"",IF(K4827=LIST!$A$75,LIST!$A$75,ROUND(J4827*L4827,2)))))))))))))</f>
        <v/>
      </c>
      <c r="J4827" s="43">
        <f>IF(D4827="",0,IF(K4827=LIST!$A$75,0,IF(K4827=LIST!$A$76,0,IF(K4827=LIST!$A$77,0,IF(K4827=LIST!$A$78,0,(MIN(D4827,8)-K4827))))))</f>
        <v>0</v>
      </c>
      <c r="K4827" s="185" t="str">
        <f>IF(D4827="","",IF('CLAIM FORM'!$M$7="",0,IF(L4827=LIST!$A$78,0,IF('CLAIM FORM'!$M$7="R&amp;D",0,IF(E4827="",LIST!$A$75,IF(F4827=LIST!$F$30,0,IFERROR(((VLOOKUP(E4827,'TRAINING CODE'!B:D,3,FALSE)*MIN(D4827,8))),LIST!$A$76)))))))</f>
        <v/>
      </c>
      <c r="L4827" s="183" t="str">
        <f>IF(B4827="","",IF('CLAIM FORM'!$M$7="",LIST!$A$77,IFERROR(VLOOKUP(B4827,'PHR (Project Hourly Rate)'!B:G,6,FALSE),LIST!$A$78)))</f>
        <v/>
      </c>
    </row>
    <row r="4828" spans="1:12" ht="36" customHeight="1">
      <c r="A4828" s="184">
        <v>4826</v>
      </c>
      <c r="B4828" s="46"/>
      <c r="C4828" s="47"/>
      <c r="D4828" s="48"/>
      <c r="E4828" s="49"/>
      <c r="F4828" s="49"/>
      <c r="G4828" s="41" t="str">
        <f>IF(C4828="","",VLOOKUP(WEEKDAY(C4828),LIST!$A$15:$B$21,2,FALSE))</f>
        <v/>
      </c>
      <c r="H4828" s="42" t="str">
        <f>IF(B4828="","",IF(L4828=LIST!$A$80,LIST!$A$78,IF(L4828=LIST!$A$81,LIST!$A$78,IF(L4828=LIST!$A$82,LIST!$A$78,IF(IFERROR(VLOOKUP(B4828,'PHR (Project Hourly Rate)'!B:G,6,FALSE),LIST!$A$78)=0,LIST!$A$79,L4828)))))</f>
        <v/>
      </c>
      <c r="I4828" s="42" t="str">
        <f>IF(B4828="","",IF(L4828=LIST!$A$75,"",IF(K4828=LIST!$A$76,LIST!$A$76,IF(L4828=LIST!$A$77,"",IF(L4828=LIST!$A$78,"",IF(L4828=LIST!$A$80,"",IF(L4828=LIST!$A$72,"",IF(L4828=LIST!$A$73,"",IF(L4828=LIST!$A$81,"",IF(L4828=LIST!$A$82,"",IF(L4828=LIST!$A$79,"",IF(K4828=LIST!$A$75,LIST!$A$75,ROUND(J4828*L4828,2)))))))))))))</f>
        <v/>
      </c>
      <c r="J4828" s="43">
        <f>IF(D4828="",0,IF(K4828=LIST!$A$75,0,IF(K4828=LIST!$A$76,0,IF(K4828=LIST!$A$77,0,IF(K4828=LIST!$A$78,0,(MIN(D4828,8)-K4828))))))</f>
        <v>0</v>
      </c>
      <c r="K4828" s="185" t="str">
        <f>IF(D4828="","",IF('CLAIM FORM'!$M$7="",0,IF(L4828=LIST!$A$78,0,IF('CLAIM FORM'!$M$7="R&amp;D",0,IF(E4828="",LIST!$A$75,IF(F4828=LIST!$F$30,0,IFERROR(((VLOOKUP(E4828,'TRAINING CODE'!B:D,3,FALSE)*MIN(D4828,8))),LIST!$A$76)))))))</f>
        <v/>
      </c>
      <c r="L4828" s="183" t="str">
        <f>IF(B4828="","",IF('CLAIM FORM'!$M$7="",LIST!$A$77,IFERROR(VLOOKUP(B4828,'PHR (Project Hourly Rate)'!B:G,6,FALSE),LIST!$A$78)))</f>
        <v/>
      </c>
    </row>
    <row r="4829" spans="1:12" ht="36" customHeight="1">
      <c r="A4829" s="184">
        <v>4827</v>
      </c>
      <c r="B4829" s="46"/>
      <c r="C4829" s="47"/>
      <c r="D4829" s="48"/>
      <c r="E4829" s="49"/>
      <c r="F4829" s="49"/>
      <c r="G4829" s="41" t="str">
        <f>IF(C4829="","",VLOOKUP(WEEKDAY(C4829),LIST!$A$15:$B$21,2,FALSE))</f>
        <v/>
      </c>
      <c r="H4829" s="42" t="str">
        <f>IF(B4829="","",IF(L4829=LIST!$A$80,LIST!$A$78,IF(L4829=LIST!$A$81,LIST!$A$78,IF(L4829=LIST!$A$82,LIST!$A$78,IF(IFERROR(VLOOKUP(B4829,'PHR (Project Hourly Rate)'!B:G,6,FALSE),LIST!$A$78)=0,LIST!$A$79,L4829)))))</f>
        <v/>
      </c>
      <c r="I4829" s="42" t="str">
        <f>IF(B4829="","",IF(L4829=LIST!$A$75,"",IF(K4829=LIST!$A$76,LIST!$A$76,IF(L4829=LIST!$A$77,"",IF(L4829=LIST!$A$78,"",IF(L4829=LIST!$A$80,"",IF(L4829=LIST!$A$72,"",IF(L4829=LIST!$A$73,"",IF(L4829=LIST!$A$81,"",IF(L4829=LIST!$A$82,"",IF(L4829=LIST!$A$79,"",IF(K4829=LIST!$A$75,LIST!$A$75,ROUND(J4829*L4829,2)))))))))))))</f>
        <v/>
      </c>
      <c r="J4829" s="43">
        <f>IF(D4829="",0,IF(K4829=LIST!$A$75,0,IF(K4829=LIST!$A$76,0,IF(K4829=LIST!$A$77,0,IF(K4829=LIST!$A$78,0,(MIN(D4829,8)-K4829))))))</f>
        <v>0</v>
      </c>
      <c r="K4829" s="185" t="str">
        <f>IF(D4829="","",IF('CLAIM FORM'!$M$7="",0,IF(L4829=LIST!$A$78,0,IF('CLAIM FORM'!$M$7="R&amp;D",0,IF(E4829="",LIST!$A$75,IF(F4829=LIST!$F$30,0,IFERROR(((VLOOKUP(E4829,'TRAINING CODE'!B:D,3,FALSE)*MIN(D4829,8))),LIST!$A$76)))))))</f>
        <v/>
      </c>
      <c r="L4829" s="183" t="str">
        <f>IF(B4829="","",IF('CLAIM FORM'!$M$7="",LIST!$A$77,IFERROR(VLOOKUP(B4829,'PHR (Project Hourly Rate)'!B:G,6,FALSE),LIST!$A$78)))</f>
        <v/>
      </c>
    </row>
    <row r="4830" spans="1:12" ht="36" customHeight="1">
      <c r="A4830" s="184">
        <v>4828</v>
      </c>
      <c r="B4830" s="46"/>
      <c r="C4830" s="47"/>
      <c r="D4830" s="48"/>
      <c r="E4830" s="49"/>
      <c r="F4830" s="49"/>
      <c r="G4830" s="41" t="str">
        <f>IF(C4830="","",VLOOKUP(WEEKDAY(C4830),LIST!$A$15:$B$21,2,FALSE))</f>
        <v/>
      </c>
      <c r="H4830" s="42" t="str">
        <f>IF(B4830="","",IF(L4830=LIST!$A$80,LIST!$A$78,IF(L4830=LIST!$A$81,LIST!$A$78,IF(L4830=LIST!$A$82,LIST!$A$78,IF(IFERROR(VLOOKUP(B4830,'PHR (Project Hourly Rate)'!B:G,6,FALSE),LIST!$A$78)=0,LIST!$A$79,L4830)))))</f>
        <v/>
      </c>
      <c r="I4830" s="42" t="str">
        <f>IF(B4830="","",IF(L4830=LIST!$A$75,"",IF(K4830=LIST!$A$76,LIST!$A$76,IF(L4830=LIST!$A$77,"",IF(L4830=LIST!$A$78,"",IF(L4830=LIST!$A$80,"",IF(L4830=LIST!$A$72,"",IF(L4830=LIST!$A$73,"",IF(L4830=LIST!$A$81,"",IF(L4830=LIST!$A$82,"",IF(L4830=LIST!$A$79,"",IF(K4830=LIST!$A$75,LIST!$A$75,ROUND(J4830*L4830,2)))))))))))))</f>
        <v/>
      </c>
      <c r="J4830" s="43">
        <f>IF(D4830="",0,IF(K4830=LIST!$A$75,0,IF(K4830=LIST!$A$76,0,IF(K4830=LIST!$A$77,0,IF(K4830=LIST!$A$78,0,(MIN(D4830,8)-K4830))))))</f>
        <v>0</v>
      </c>
      <c r="K4830" s="185" t="str">
        <f>IF(D4830="","",IF('CLAIM FORM'!$M$7="",0,IF(L4830=LIST!$A$78,0,IF('CLAIM FORM'!$M$7="R&amp;D",0,IF(E4830="",LIST!$A$75,IF(F4830=LIST!$F$30,0,IFERROR(((VLOOKUP(E4830,'TRAINING CODE'!B:D,3,FALSE)*MIN(D4830,8))),LIST!$A$76)))))))</f>
        <v/>
      </c>
      <c r="L4830" s="183" t="str">
        <f>IF(B4830="","",IF('CLAIM FORM'!$M$7="",LIST!$A$77,IFERROR(VLOOKUP(B4830,'PHR (Project Hourly Rate)'!B:G,6,FALSE),LIST!$A$78)))</f>
        <v/>
      </c>
    </row>
    <row r="4831" spans="1:12" ht="36" customHeight="1">
      <c r="A4831" s="184">
        <v>4829</v>
      </c>
      <c r="B4831" s="46"/>
      <c r="C4831" s="47"/>
      <c r="D4831" s="48"/>
      <c r="E4831" s="49"/>
      <c r="F4831" s="49"/>
      <c r="G4831" s="41" t="str">
        <f>IF(C4831="","",VLOOKUP(WEEKDAY(C4831),LIST!$A$15:$B$21,2,FALSE))</f>
        <v/>
      </c>
      <c r="H4831" s="42" t="str">
        <f>IF(B4831="","",IF(L4831=LIST!$A$80,LIST!$A$78,IF(L4831=LIST!$A$81,LIST!$A$78,IF(L4831=LIST!$A$82,LIST!$A$78,IF(IFERROR(VLOOKUP(B4831,'PHR (Project Hourly Rate)'!B:G,6,FALSE),LIST!$A$78)=0,LIST!$A$79,L4831)))))</f>
        <v/>
      </c>
      <c r="I4831" s="42" t="str">
        <f>IF(B4831="","",IF(L4831=LIST!$A$75,"",IF(K4831=LIST!$A$76,LIST!$A$76,IF(L4831=LIST!$A$77,"",IF(L4831=LIST!$A$78,"",IF(L4831=LIST!$A$80,"",IF(L4831=LIST!$A$72,"",IF(L4831=LIST!$A$73,"",IF(L4831=LIST!$A$81,"",IF(L4831=LIST!$A$82,"",IF(L4831=LIST!$A$79,"",IF(K4831=LIST!$A$75,LIST!$A$75,ROUND(J4831*L4831,2)))))))))))))</f>
        <v/>
      </c>
      <c r="J4831" s="43">
        <f>IF(D4831="",0,IF(K4831=LIST!$A$75,0,IF(K4831=LIST!$A$76,0,IF(K4831=LIST!$A$77,0,IF(K4831=LIST!$A$78,0,(MIN(D4831,8)-K4831))))))</f>
        <v>0</v>
      </c>
      <c r="K4831" s="185" t="str">
        <f>IF(D4831="","",IF('CLAIM FORM'!$M$7="",0,IF(L4831=LIST!$A$78,0,IF('CLAIM FORM'!$M$7="R&amp;D",0,IF(E4831="",LIST!$A$75,IF(F4831=LIST!$F$30,0,IFERROR(((VLOOKUP(E4831,'TRAINING CODE'!B:D,3,FALSE)*MIN(D4831,8))),LIST!$A$76)))))))</f>
        <v/>
      </c>
      <c r="L4831" s="183" t="str">
        <f>IF(B4831="","",IF('CLAIM FORM'!$M$7="",LIST!$A$77,IFERROR(VLOOKUP(B4831,'PHR (Project Hourly Rate)'!B:G,6,FALSE),LIST!$A$78)))</f>
        <v/>
      </c>
    </row>
    <row r="4832" spans="1:12" ht="36" customHeight="1">
      <c r="A4832" s="184">
        <v>4830</v>
      </c>
      <c r="B4832" s="46"/>
      <c r="C4832" s="47"/>
      <c r="D4832" s="48"/>
      <c r="E4832" s="49"/>
      <c r="F4832" s="49"/>
      <c r="G4832" s="41" t="str">
        <f>IF(C4832="","",VLOOKUP(WEEKDAY(C4832),LIST!$A$15:$B$21,2,FALSE))</f>
        <v/>
      </c>
      <c r="H4832" s="42" t="str">
        <f>IF(B4832="","",IF(L4832=LIST!$A$80,LIST!$A$78,IF(L4832=LIST!$A$81,LIST!$A$78,IF(L4832=LIST!$A$82,LIST!$A$78,IF(IFERROR(VLOOKUP(B4832,'PHR (Project Hourly Rate)'!B:G,6,FALSE),LIST!$A$78)=0,LIST!$A$79,L4832)))))</f>
        <v/>
      </c>
      <c r="I4832" s="42" t="str">
        <f>IF(B4832="","",IF(L4832=LIST!$A$75,"",IF(K4832=LIST!$A$76,LIST!$A$76,IF(L4832=LIST!$A$77,"",IF(L4832=LIST!$A$78,"",IF(L4832=LIST!$A$80,"",IF(L4832=LIST!$A$72,"",IF(L4832=LIST!$A$73,"",IF(L4832=LIST!$A$81,"",IF(L4832=LIST!$A$82,"",IF(L4832=LIST!$A$79,"",IF(K4832=LIST!$A$75,LIST!$A$75,ROUND(J4832*L4832,2)))))))))))))</f>
        <v/>
      </c>
      <c r="J4832" s="43">
        <f>IF(D4832="",0,IF(K4832=LIST!$A$75,0,IF(K4832=LIST!$A$76,0,IF(K4832=LIST!$A$77,0,IF(K4832=LIST!$A$78,0,(MIN(D4832,8)-K4832))))))</f>
        <v>0</v>
      </c>
      <c r="K4832" s="185" t="str">
        <f>IF(D4832="","",IF('CLAIM FORM'!$M$7="",0,IF(L4832=LIST!$A$78,0,IF('CLAIM FORM'!$M$7="R&amp;D",0,IF(E4832="",LIST!$A$75,IF(F4832=LIST!$F$30,0,IFERROR(((VLOOKUP(E4832,'TRAINING CODE'!B:D,3,FALSE)*MIN(D4832,8))),LIST!$A$76)))))))</f>
        <v/>
      </c>
      <c r="L4832" s="183" t="str">
        <f>IF(B4832="","",IF('CLAIM FORM'!$M$7="",LIST!$A$77,IFERROR(VLOOKUP(B4832,'PHR (Project Hourly Rate)'!B:G,6,FALSE),LIST!$A$78)))</f>
        <v/>
      </c>
    </row>
    <row r="4833" spans="1:12" ht="36" customHeight="1">
      <c r="A4833" s="184">
        <v>4831</v>
      </c>
      <c r="B4833" s="46"/>
      <c r="C4833" s="47"/>
      <c r="D4833" s="48"/>
      <c r="E4833" s="49"/>
      <c r="F4833" s="49"/>
      <c r="G4833" s="41" t="str">
        <f>IF(C4833="","",VLOOKUP(WEEKDAY(C4833),LIST!$A$15:$B$21,2,FALSE))</f>
        <v/>
      </c>
      <c r="H4833" s="42" t="str">
        <f>IF(B4833="","",IF(L4833=LIST!$A$80,LIST!$A$78,IF(L4833=LIST!$A$81,LIST!$A$78,IF(L4833=LIST!$A$82,LIST!$A$78,IF(IFERROR(VLOOKUP(B4833,'PHR (Project Hourly Rate)'!B:G,6,FALSE),LIST!$A$78)=0,LIST!$A$79,L4833)))))</f>
        <v/>
      </c>
      <c r="I4833" s="42" t="str">
        <f>IF(B4833="","",IF(L4833=LIST!$A$75,"",IF(K4833=LIST!$A$76,LIST!$A$76,IF(L4833=LIST!$A$77,"",IF(L4833=LIST!$A$78,"",IF(L4833=LIST!$A$80,"",IF(L4833=LIST!$A$72,"",IF(L4833=LIST!$A$73,"",IF(L4833=LIST!$A$81,"",IF(L4833=LIST!$A$82,"",IF(L4833=LIST!$A$79,"",IF(K4833=LIST!$A$75,LIST!$A$75,ROUND(J4833*L4833,2)))))))))))))</f>
        <v/>
      </c>
      <c r="J4833" s="43">
        <f>IF(D4833="",0,IF(K4833=LIST!$A$75,0,IF(K4833=LIST!$A$76,0,IF(K4833=LIST!$A$77,0,IF(K4833=LIST!$A$78,0,(MIN(D4833,8)-K4833))))))</f>
        <v>0</v>
      </c>
      <c r="K4833" s="185" t="str">
        <f>IF(D4833="","",IF('CLAIM FORM'!$M$7="",0,IF(L4833=LIST!$A$78,0,IF('CLAIM FORM'!$M$7="R&amp;D",0,IF(E4833="",LIST!$A$75,IF(F4833=LIST!$F$30,0,IFERROR(((VLOOKUP(E4833,'TRAINING CODE'!B:D,3,FALSE)*MIN(D4833,8))),LIST!$A$76)))))))</f>
        <v/>
      </c>
      <c r="L4833" s="183" t="str">
        <f>IF(B4833="","",IF('CLAIM FORM'!$M$7="",LIST!$A$77,IFERROR(VLOOKUP(B4833,'PHR (Project Hourly Rate)'!B:G,6,FALSE),LIST!$A$78)))</f>
        <v/>
      </c>
    </row>
    <row r="4834" spans="1:12" ht="36" customHeight="1">
      <c r="A4834" s="184">
        <v>4832</v>
      </c>
      <c r="B4834" s="46"/>
      <c r="C4834" s="47"/>
      <c r="D4834" s="48"/>
      <c r="E4834" s="49"/>
      <c r="F4834" s="49"/>
      <c r="G4834" s="41" t="str">
        <f>IF(C4834="","",VLOOKUP(WEEKDAY(C4834),LIST!$A$15:$B$21,2,FALSE))</f>
        <v/>
      </c>
      <c r="H4834" s="42" t="str">
        <f>IF(B4834="","",IF(L4834=LIST!$A$80,LIST!$A$78,IF(L4834=LIST!$A$81,LIST!$A$78,IF(L4834=LIST!$A$82,LIST!$A$78,IF(IFERROR(VLOOKUP(B4834,'PHR (Project Hourly Rate)'!B:G,6,FALSE),LIST!$A$78)=0,LIST!$A$79,L4834)))))</f>
        <v/>
      </c>
      <c r="I4834" s="42" t="str">
        <f>IF(B4834="","",IF(L4834=LIST!$A$75,"",IF(K4834=LIST!$A$76,LIST!$A$76,IF(L4834=LIST!$A$77,"",IF(L4834=LIST!$A$78,"",IF(L4834=LIST!$A$80,"",IF(L4834=LIST!$A$72,"",IF(L4834=LIST!$A$73,"",IF(L4834=LIST!$A$81,"",IF(L4834=LIST!$A$82,"",IF(L4834=LIST!$A$79,"",IF(K4834=LIST!$A$75,LIST!$A$75,ROUND(J4834*L4834,2)))))))))))))</f>
        <v/>
      </c>
      <c r="J4834" s="43">
        <f>IF(D4834="",0,IF(K4834=LIST!$A$75,0,IF(K4834=LIST!$A$76,0,IF(K4834=LIST!$A$77,0,IF(K4834=LIST!$A$78,0,(MIN(D4834,8)-K4834))))))</f>
        <v>0</v>
      </c>
      <c r="K4834" s="185" t="str">
        <f>IF(D4834="","",IF('CLAIM FORM'!$M$7="",0,IF(L4834=LIST!$A$78,0,IF('CLAIM FORM'!$M$7="R&amp;D",0,IF(E4834="",LIST!$A$75,IF(F4834=LIST!$F$30,0,IFERROR(((VLOOKUP(E4834,'TRAINING CODE'!B:D,3,FALSE)*MIN(D4834,8))),LIST!$A$76)))))))</f>
        <v/>
      </c>
      <c r="L4834" s="183" t="str">
        <f>IF(B4834="","",IF('CLAIM FORM'!$M$7="",LIST!$A$77,IFERROR(VLOOKUP(B4834,'PHR (Project Hourly Rate)'!B:G,6,FALSE),LIST!$A$78)))</f>
        <v/>
      </c>
    </row>
    <row r="4835" spans="1:12" ht="36" customHeight="1">
      <c r="A4835" s="184">
        <v>4833</v>
      </c>
      <c r="B4835" s="46"/>
      <c r="C4835" s="47"/>
      <c r="D4835" s="48"/>
      <c r="E4835" s="49"/>
      <c r="F4835" s="49"/>
      <c r="G4835" s="41" t="str">
        <f>IF(C4835="","",VLOOKUP(WEEKDAY(C4835),LIST!$A$15:$B$21,2,FALSE))</f>
        <v/>
      </c>
      <c r="H4835" s="42" t="str">
        <f>IF(B4835="","",IF(L4835=LIST!$A$80,LIST!$A$78,IF(L4835=LIST!$A$81,LIST!$A$78,IF(L4835=LIST!$A$82,LIST!$A$78,IF(IFERROR(VLOOKUP(B4835,'PHR (Project Hourly Rate)'!B:G,6,FALSE),LIST!$A$78)=0,LIST!$A$79,L4835)))))</f>
        <v/>
      </c>
      <c r="I4835" s="42" t="str">
        <f>IF(B4835="","",IF(L4835=LIST!$A$75,"",IF(K4835=LIST!$A$76,LIST!$A$76,IF(L4835=LIST!$A$77,"",IF(L4835=LIST!$A$78,"",IF(L4835=LIST!$A$80,"",IF(L4835=LIST!$A$72,"",IF(L4835=LIST!$A$73,"",IF(L4835=LIST!$A$81,"",IF(L4835=LIST!$A$82,"",IF(L4835=LIST!$A$79,"",IF(K4835=LIST!$A$75,LIST!$A$75,ROUND(J4835*L4835,2)))))))))))))</f>
        <v/>
      </c>
      <c r="J4835" s="43">
        <f>IF(D4835="",0,IF(K4835=LIST!$A$75,0,IF(K4835=LIST!$A$76,0,IF(K4835=LIST!$A$77,0,IF(K4835=LIST!$A$78,0,(MIN(D4835,8)-K4835))))))</f>
        <v>0</v>
      </c>
      <c r="K4835" s="185" t="str">
        <f>IF(D4835="","",IF('CLAIM FORM'!$M$7="",0,IF(L4835=LIST!$A$78,0,IF('CLAIM FORM'!$M$7="R&amp;D",0,IF(E4835="",LIST!$A$75,IF(F4835=LIST!$F$30,0,IFERROR(((VLOOKUP(E4835,'TRAINING CODE'!B:D,3,FALSE)*MIN(D4835,8))),LIST!$A$76)))))))</f>
        <v/>
      </c>
      <c r="L4835" s="183" t="str">
        <f>IF(B4835="","",IF('CLAIM FORM'!$M$7="",LIST!$A$77,IFERROR(VLOOKUP(B4835,'PHR (Project Hourly Rate)'!B:G,6,FALSE),LIST!$A$78)))</f>
        <v/>
      </c>
    </row>
    <row r="4836" spans="1:12" ht="36" customHeight="1">
      <c r="A4836" s="184">
        <v>4834</v>
      </c>
      <c r="B4836" s="46"/>
      <c r="C4836" s="47"/>
      <c r="D4836" s="48"/>
      <c r="E4836" s="49"/>
      <c r="F4836" s="49"/>
      <c r="G4836" s="41" t="str">
        <f>IF(C4836="","",VLOOKUP(WEEKDAY(C4836),LIST!$A$15:$B$21,2,FALSE))</f>
        <v/>
      </c>
      <c r="H4836" s="42" t="str">
        <f>IF(B4836="","",IF(L4836=LIST!$A$80,LIST!$A$78,IF(L4836=LIST!$A$81,LIST!$A$78,IF(L4836=LIST!$A$82,LIST!$A$78,IF(IFERROR(VLOOKUP(B4836,'PHR (Project Hourly Rate)'!B:G,6,FALSE),LIST!$A$78)=0,LIST!$A$79,L4836)))))</f>
        <v/>
      </c>
      <c r="I4836" s="42" t="str">
        <f>IF(B4836="","",IF(L4836=LIST!$A$75,"",IF(K4836=LIST!$A$76,LIST!$A$76,IF(L4836=LIST!$A$77,"",IF(L4836=LIST!$A$78,"",IF(L4836=LIST!$A$80,"",IF(L4836=LIST!$A$72,"",IF(L4836=LIST!$A$73,"",IF(L4836=LIST!$A$81,"",IF(L4836=LIST!$A$82,"",IF(L4836=LIST!$A$79,"",IF(K4836=LIST!$A$75,LIST!$A$75,ROUND(J4836*L4836,2)))))))))))))</f>
        <v/>
      </c>
      <c r="J4836" s="43">
        <f>IF(D4836="",0,IF(K4836=LIST!$A$75,0,IF(K4836=LIST!$A$76,0,IF(K4836=LIST!$A$77,0,IF(K4836=LIST!$A$78,0,(MIN(D4836,8)-K4836))))))</f>
        <v>0</v>
      </c>
      <c r="K4836" s="185" t="str">
        <f>IF(D4836="","",IF('CLAIM FORM'!$M$7="",0,IF(L4836=LIST!$A$78,0,IF('CLAIM FORM'!$M$7="R&amp;D",0,IF(E4836="",LIST!$A$75,IF(F4836=LIST!$F$30,0,IFERROR(((VLOOKUP(E4836,'TRAINING CODE'!B:D,3,FALSE)*MIN(D4836,8))),LIST!$A$76)))))))</f>
        <v/>
      </c>
      <c r="L4836" s="183" t="str">
        <f>IF(B4836="","",IF('CLAIM FORM'!$M$7="",LIST!$A$77,IFERROR(VLOOKUP(B4836,'PHR (Project Hourly Rate)'!B:G,6,FALSE),LIST!$A$78)))</f>
        <v/>
      </c>
    </row>
    <row r="4837" spans="1:12" ht="36" customHeight="1">
      <c r="A4837" s="184">
        <v>4835</v>
      </c>
      <c r="B4837" s="46"/>
      <c r="C4837" s="47"/>
      <c r="D4837" s="48"/>
      <c r="E4837" s="49"/>
      <c r="F4837" s="49"/>
      <c r="G4837" s="41" t="str">
        <f>IF(C4837="","",VLOOKUP(WEEKDAY(C4837),LIST!$A$15:$B$21,2,FALSE))</f>
        <v/>
      </c>
      <c r="H4837" s="42" t="str">
        <f>IF(B4837="","",IF(L4837=LIST!$A$80,LIST!$A$78,IF(L4837=LIST!$A$81,LIST!$A$78,IF(L4837=LIST!$A$82,LIST!$A$78,IF(IFERROR(VLOOKUP(B4837,'PHR (Project Hourly Rate)'!B:G,6,FALSE),LIST!$A$78)=0,LIST!$A$79,L4837)))))</f>
        <v/>
      </c>
      <c r="I4837" s="42" t="str">
        <f>IF(B4837="","",IF(L4837=LIST!$A$75,"",IF(K4837=LIST!$A$76,LIST!$A$76,IF(L4837=LIST!$A$77,"",IF(L4837=LIST!$A$78,"",IF(L4837=LIST!$A$80,"",IF(L4837=LIST!$A$72,"",IF(L4837=LIST!$A$73,"",IF(L4837=LIST!$A$81,"",IF(L4837=LIST!$A$82,"",IF(L4837=LIST!$A$79,"",IF(K4837=LIST!$A$75,LIST!$A$75,ROUND(J4837*L4837,2)))))))))))))</f>
        <v/>
      </c>
      <c r="J4837" s="43">
        <f>IF(D4837="",0,IF(K4837=LIST!$A$75,0,IF(K4837=LIST!$A$76,0,IF(K4837=LIST!$A$77,0,IF(K4837=LIST!$A$78,0,(MIN(D4837,8)-K4837))))))</f>
        <v>0</v>
      </c>
      <c r="K4837" s="185" t="str">
        <f>IF(D4837="","",IF('CLAIM FORM'!$M$7="",0,IF(L4837=LIST!$A$78,0,IF('CLAIM FORM'!$M$7="R&amp;D",0,IF(E4837="",LIST!$A$75,IF(F4837=LIST!$F$30,0,IFERROR(((VLOOKUP(E4837,'TRAINING CODE'!B:D,3,FALSE)*MIN(D4837,8))),LIST!$A$76)))))))</f>
        <v/>
      </c>
      <c r="L4837" s="183" t="str">
        <f>IF(B4837="","",IF('CLAIM FORM'!$M$7="",LIST!$A$77,IFERROR(VLOOKUP(B4837,'PHR (Project Hourly Rate)'!B:G,6,FALSE),LIST!$A$78)))</f>
        <v/>
      </c>
    </row>
    <row r="4838" spans="1:12" ht="36" customHeight="1">
      <c r="A4838" s="184">
        <v>4836</v>
      </c>
      <c r="B4838" s="46"/>
      <c r="C4838" s="47"/>
      <c r="D4838" s="48"/>
      <c r="E4838" s="49"/>
      <c r="F4838" s="49"/>
      <c r="G4838" s="41" t="str">
        <f>IF(C4838="","",VLOOKUP(WEEKDAY(C4838),LIST!$A$15:$B$21,2,FALSE))</f>
        <v/>
      </c>
      <c r="H4838" s="42" t="str">
        <f>IF(B4838="","",IF(L4838=LIST!$A$80,LIST!$A$78,IF(L4838=LIST!$A$81,LIST!$A$78,IF(L4838=LIST!$A$82,LIST!$A$78,IF(IFERROR(VLOOKUP(B4838,'PHR (Project Hourly Rate)'!B:G,6,FALSE),LIST!$A$78)=0,LIST!$A$79,L4838)))))</f>
        <v/>
      </c>
      <c r="I4838" s="42" t="str">
        <f>IF(B4838="","",IF(L4838=LIST!$A$75,"",IF(K4838=LIST!$A$76,LIST!$A$76,IF(L4838=LIST!$A$77,"",IF(L4838=LIST!$A$78,"",IF(L4838=LIST!$A$80,"",IF(L4838=LIST!$A$72,"",IF(L4838=LIST!$A$73,"",IF(L4838=LIST!$A$81,"",IF(L4838=LIST!$A$82,"",IF(L4838=LIST!$A$79,"",IF(K4838=LIST!$A$75,LIST!$A$75,ROUND(J4838*L4838,2)))))))))))))</f>
        <v/>
      </c>
      <c r="J4838" s="43">
        <f>IF(D4838="",0,IF(K4838=LIST!$A$75,0,IF(K4838=LIST!$A$76,0,IF(K4838=LIST!$A$77,0,IF(K4838=LIST!$A$78,0,(MIN(D4838,8)-K4838))))))</f>
        <v>0</v>
      </c>
      <c r="K4838" s="185" t="str">
        <f>IF(D4838="","",IF('CLAIM FORM'!$M$7="",0,IF(L4838=LIST!$A$78,0,IF('CLAIM FORM'!$M$7="R&amp;D",0,IF(E4838="",LIST!$A$75,IF(F4838=LIST!$F$30,0,IFERROR(((VLOOKUP(E4838,'TRAINING CODE'!B:D,3,FALSE)*MIN(D4838,8))),LIST!$A$76)))))))</f>
        <v/>
      </c>
      <c r="L4838" s="183" t="str">
        <f>IF(B4838="","",IF('CLAIM FORM'!$M$7="",LIST!$A$77,IFERROR(VLOOKUP(B4838,'PHR (Project Hourly Rate)'!B:G,6,FALSE),LIST!$A$78)))</f>
        <v/>
      </c>
    </row>
    <row r="4839" spans="1:12" ht="36" customHeight="1">
      <c r="A4839" s="184">
        <v>4837</v>
      </c>
      <c r="B4839" s="46"/>
      <c r="C4839" s="47"/>
      <c r="D4839" s="48"/>
      <c r="E4839" s="49"/>
      <c r="F4839" s="49"/>
      <c r="G4839" s="41" t="str">
        <f>IF(C4839="","",VLOOKUP(WEEKDAY(C4839),LIST!$A$15:$B$21,2,FALSE))</f>
        <v/>
      </c>
      <c r="H4839" s="42" t="str">
        <f>IF(B4839="","",IF(L4839=LIST!$A$80,LIST!$A$78,IF(L4839=LIST!$A$81,LIST!$A$78,IF(L4839=LIST!$A$82,LIST!$A$78,IF(IFERROR(VLOOKUP(B4839,'PHR (Project Hourly Rate)'!B:G,6,FALSE),LIST!$A$78)=0,LIST!$A$79,L4839)))))</f>
        <v/>
      </c>
      <c r="I4839" s="42" t="str">
        <f>IF(B4839="","",IF(L4839=LIST!$A$75,"",IF(K4839=LIST!$A$76,LIST!$A$76,IF(L4839=LIST!$A$77,"",IF(L4839=LIST!$A$78,"",IF(L4839=LIST!$A$80,"",IF(L4839=LIST!$A$72,"",IF(L4839=LIST!$A$73,"",IF(L4839=LIST!$A$81,"",IF(L4839=LIST!$A$82,"",IF(L4839=LIST!$A$79,"",IF(K4839=LIST!$A$75,LIST!$A$75,ROUND(J4839*L4839,2)))))))))))))</f>
        <v/>
      </c>
      <c r="J4839" s="43">
        <f>IF(D4839="",0,IF(K4839=LIST!$A$75,0,IF(K4839=LIST!$A$76,0,IF(K4839=LIST!$A$77,0,IF(K4839=LIST!$A$78,0,(MIN(D4839,8)-K4839))))))</f>
        <v>0</v>
      </c>
      <c r="K4839" s="185" t="str">
        <f>IF(D4839="","",IF('CLAIM FORM'!$M$7="",0,IF(L4839=LIST!$A$78,0,IF('CLAIM FORM'!$M$7="R&amp;D",0,IF(E4839="",LIST!$A$75,IF(F4839=LIST!$F$30,0,IFERROR(((VLOOKUP(E4839,'TRAINING CODE'!B:D,3,FALSE)*MIN(D4839,8))),LIST!$A$76)))))))</f>
        <v/>
      </c>
      <c r="L4839" s="183" t="str">
        <f>IF(B4839="","",IF('CLAIM FORM'!$M$7="",LIST!$A$77,IFERROR(VLOOKUP(B4839,'PHR (Project Hourly Rate)'!B:G,6,FALSE),LIST!$A$78)))</f>
        <v/>
      </c>
    </row>
    <row r="4840" spans="1:12" ht="36" customHeight="1">
      <c r="A4840" s="184">
        <v>4838</v>
      </c>
      <c r="B4840" s="46"/>
      <c r="C4840" s="47"/>
      <c r="D4840" s="48"/>
      <c r="E4840" s="49"/>
      <c r="F4840" s="49"/>
      <c r="G4840" s="41" t="str">
        <f>IF(C4840="","",VLOOKUP(WEEKDAY(C4840),LIST!$A$15:$B$21,2,FALSE))</f>
        <v/>
      </c>
      <c r="H4840" s="42" t="str">
        <f>IF(B4840="","",IF(L4840=LIST!$A$80,LIST!$A$78,IF(L4840=LIST!$A$81,LIST!$A$78,IF(L4840=LIST!$A$82,LIST!$A$78,IF(IFERROR(VLOOKUP(B4840,'PHR (Project Hourly Rate)'!B:G,6,FALSE),LIST!$A$78)=0,LIST!$A$79,L4840)))))</f>
        <v/>
      </c>
      <c r="I4840" s="42" t="str">
        <f>IF(B4840="","",IF(L4840=LIST!$A$75,"",IF(K4840=LIST!$A$76,LIST!$A$76,IF(L4840=LIST!$A$77,"",IF(L4840=LIST!$A$78,"",IF(L4840=LIST!$A$80,"",IF(L4840=LIST!$A$72,"",IF(L4840=LIST!$A$73,"",IF(L4840=LIST!$A$81,"",IF(L4840=LIST!$A$82,"",IF(L4840=LIST!$A$79,"",IF(K4840=LIST!$A$75,LIST!$A$75,ROUND(J4840*L4840,2)))))))))))))</f>
        <v/>
      </c>
      <c r="J4840" s="43">
        <f>IF(D4840="",0,IF(K4840=LIST!$A$75,0,IF(K4840=LIST!$A$76,0,IF(K4840=LIST!$A$77,0,IF(K4840=LIST!$A$78,0,(MIN(D4840,8)-K4840))))))</f>
        <v>0</v>
      </c>
      <c r="K4840" s="185" t="str">
        <f>IF(D4840="","",IF('CLAIM FORM'!$M$7="",0,IF(L4840=LIST!$A$78,0,IF('CLAIM FORM'!$M$7="R&amp;D",0,IF(E4840="",LIST!$A$75,IF(F4840=LIST!$F$30,0,IFERROR(((VLOOKUP(E4840,'TRAINING CODE'!B:D,3,FALSE)*MIN(D4840,8))),LIST!$A$76)))))))</f>
        <v/>
      </c>
      <c r="L4840" s="183" t="str">
        <f>IF(B4840="","",IF('CLAIM FORM'!$M$7="",LIST!$A$77,IFERROR(VLOOKUP(B4840,'PHR (Project Hourly Rate)'!B:G,6,FALSE),LIST!$A$78)))</f>
        <v/>
      </c>
    </row>
    <row r="4841" spans="1:12" ht="36" customHeight="1">
      <c r="A4841" s="184">
        <v>4839</v>
      </c>
      <c r="B4841" s="46"/>
      <c r="C4841" s="47"/>
      <c r="D4841" s="48"/>
      <c r="E4841" s="49"/>
      <c r="F4841" s="49"/>
      <c r="G4841" s="41" t="str">
        <f>IF(C4841="","",VLOOKUP(WEEKDAY(C4841),LIST!$A$15:$B$21,2,FALSE))</f>
        <v/>
      </c>
      <c r="H4841" s="42" t="str">
        <f>IF(B4841="","",IF(L4841=LIST!$A$80,LIST!$A$78,IF(L4841=LIST!$A$81,LIST!$A$78,IF(L4841=LIST!$A$82,LIST!$A$78,IF(IFERROR(VLOOKUP(B4841,'PHR (Project Hourly Rate)'!B:G,6,FALSE),LIST!$A$78)=0,LIST!$A$79,L4841)))))</f>
        <v/>
      </c>
      <c r="I4841" s="42" t="str">
        <f>IF(B4841="","",IF(L4841=LIST!$A$75,"",IF(K4841=LIST!$A$76,LIST!$A$76,IF(L4841=LIST!$A$77,"",IF(L4841=LIST!$A$78,"",IF(L4841=LIST!$A$80,"",IF(L4841=LIST!$A$72,"",IF(L4841=LIST!$A$73,"",IF(L4841=LIST!$A$81,"",IF(L4841=LIST!$A$82,"",IF(L4841=LIST!$A$79,"",IF(K4841=LIST!$A$75,LIST!$A$75,ROUND(J4841*L4841,2)))))))))))))</f>
        <v/>
      </c>
      <c r="J4841" s="43">
        <f>IF(D4841="",0,IF(K4841=LIST!$A$75,0,IF(K4841=LIST!$A$76,0,IF(K4841=LIST!$A$77,0,IF(K4841=LIST!$A$78,0,(MIN(D4841,8)-K4841))))))</f>
        <v>0</v>
      </c>
      <c r="K4841" s="185" t="str">
        <f>IF(D4841="","",IF('CLAIM FORM'!$M$7="",0,IF(L4841=LIST!$A$78,0,IF('CLAIM FORM'!$M$7="R&amp;D",0,IF(E4841="",LIST!$A$75,IF(F4841=LIST!$F$30,0,IFERROR(((VLOOKUP(E4841,'TRAINING CODE'!B:D,3,FALSE)*MIN(D4841,8))),LIST!$A$76)))))))</f>
        <v/>
      </c>
      <c r="L4841" s="183" t="str">
        <f>IF(B4841="","",IF('CLAIM FORM'!$M$7="",LIST!$A$77,IFERROR(VLOOKUP(B4841,'PHR (Project Hourly Rate)'!B:G,6,FALSE),LIST!$A$78)))</f>
        <v/>
      </c>
    </row>
    <row r="4842" spans="1:12" ht="36" customHeight="1">
      <c r="A4842" s="184">
        <v>4840</v>
      </c>
      <c r="B4842" s="46"/>
      <c r="C4842" s="47"/>
      <c r="D4842" s="48"/>
      <c r="E4842" s="49"/>
      <c r="F4842" s="49"/>
      <c r="G4842" s="41" t="str">
        <f>IF(C4842="","",VLOOKUP(WEEKDAY(C4842),LIST!$A$15:$B$21,2,FALSE))</f>
        <v/>
      </c>
      <c r="H4842" s="42" t="str">
        <f>IF(B4842="","",IF(L4842=LIST!$A$80,LIST!$A$78,IF(L4842=LIST!$A$81,LIST!$A$78,IF(L4842=LIST!$A$82,LIST!$A$78,IF(IFERROR(VLOOKUP(B4842,'PHR (Project Hourly Rate)'!B:G,6,FALSE),LIST!$A$78)=0,LIST!$A$79,L4842)))))</f>
        <v/>
      </c>
      <c r="I4842" s="42" t="str">
        <f>IF(B4842="","",IF(L4842=LIST!$A$75,"",IF(K4842=LIST!$A$76,LIST!$A$76,IF(L4842=LIST!$A$77,"",IF(L4842=LIST!$A$78,"",IF(L4842=LIST!$A$80,"",IF(L4842=LIST!$A$72,"",IF(L4842=LIST!$A$73,"",IF(L4842=LIST!$A$81,"",IF(L4842=LIST!$A$82,"",IF(L4842=LIST!$A$79,"",IF(K4842=LIST!$A$75,LIST!$A$75,ROUND(J4842*L4842,2)))))))))))))</f>
        <v/>
      </c>
      <c r="J4842" s="43">
        <f>IF(D4842="",0,IF(K4842=LIST!$A$75,0,IF(K4842=LIST!$A$76,0,IF(K4842=LIST!$A$77,0,IF(K4842=LIST!$A$78,0,(MIN(D4842,8)-K4842))))))</f>
        <v>0</v>
      </c>
      <c r="K4842" s="185" t="str">
        <f>IF(D4842="","",IF('CLAIM FORM'!$M$7="",0,IF(L4842=LIST!$A$78,0,IF('CLAIM FORM'!$M$7="R&amp;D",0,IF(E4842="",LIST!$A$75,IF(F4842=LIST!$F$30,0,IFERROR(((VLOOKUP(E4842,'TRAINING CODE'!B:D,3,FALSE)*MIN(D4842,8))),LIST!$A$76)))))))</f>
        <v/>
      </c>
      <c r="L4842" s="183" t="str">
        <f>IF(B4842="","",IF('CLAIM FORM'!$M$7="",LIST!$A$77,IFERROR(VLOOKUP(B4842,'PHR (Project Hourly Rate)'!B:G,6,FALSE),LIST!$A$78)))</f>
        <v/>
      </c>
    </row>
    <row r="4843" spans="1:12" ht="36" customHeight="1">
      <c r="A4843" s="184">
        <v>4841</v>
      </c>
      <c r="B4843" s="46"/>
      <c r="C4843" s="47"/>
      <c r="D4843" s="48"/>
      <c r="E4843" s="49"/>
      <c r="F4843" s="49"/>
      <c r="G4843" s="41" t="str">
        <f>IF(C4843="","",VLOOKUP(WEEKDAY(C4843),LIST!$A$15:$B$21,2,FALSE))</f>
        <v/>
      </c>
      <c r="H4843" s="42" t="str">
        <f>IF(B4843="","",IF(L4843=LIST!$A$80,LIST!$A$78,IF(L4843=LIST!$A$81,LIST!$A$78,IF(L4843=LIST!$A$82,LIST!$A$78,IF(IFERROR(VLOOKUP(B4843,'PHR (Project Hourly Rate)'!B:G,6,FALSE),LIST!$A$78)=0,LIST!$A$79,L4843)))))</f>
        <v/>
      </c>
      <c r="I4843" s="42" t="str">
        <f>IF(B4843="","",IF(L4843=LIST!$A$75,"",IF(K4843=LIST!$A$76,LIST!$A$76,IF(L4843=LIST!$A$77,"",IF(L4843=LIST!$A$78,"",IF(L4843=LIST!$A$80,"",IF(L4843=LIST!$A$72,"",IF(L4843=LIST!$A$73,"",IF(L4843=LIST!$A$81,"",IF(L4843=LIST!$A$82,"",IF(L4843=LIST!$A$79,"",IF(K4843=LIST!$A$75,LIST!$A$75,ROUND(J4843*L4843,2)))))))))))))</f>
        <v/>
      </c>
      <c r="J4843" s="43">
        <f>IF(D4843="",0,IF(K4843=LIST!$A$75,0,IF(K4843=LIST!$A$76,0,IF(K4843=LIST!$A$77,0,IF(K4843=LIST!$A$78,0,(MIN(D4843,8)-K4843))))))</f>
        <v>0</v>
      </c>
      <c r="K4843" s="185" t="str">
        <f>IF(D4843="","",IF('CLAIM FORM'!$M$7="",0,IF(L4843=LIST!$A$78,0,IF('CLAIM FORM'!$M$7="R&amp;D",0,IF(E4843="",LIST!$A$75,IF(F4843=LIST!$F$30,0,IFERROR(((VLOOKUP(E4843,'TRAINING CODE'!B:D,3,FALSE)*MIN(D4843,8))),LIST!$A$76)))))))</f>
        <v/>
      </c>
      <c r="L4843" s="183" t="str">
        <f>IF(B4843="","",IF('CLAIM FORM'!$M$7="",LIST!$A$77,IFERROR(VLOOKUP(B4843,'PHR (Project Hourly Rate)'!B:G,6,FALSE),LIST!$A$78)))</f>
        <v/>
      </c>
    </row>
    <row r="4844" spans="1:12" ht="36" customHeight="1">
      <c r="A4844" s="184">
        <v>4842</v>
      </c>
      <c r="B4844" s="46"/>
      <c r="C4844" s="47"/>
      <c r="D4844" s="48"/>
      <c r="E4844" s="49"/>
      <c r="F4844" s="49"/>
      <c r="G4844" s="41" t="str">
        <f>IF(C4844="","",VLOOKUP(WEEKDAY(C4844),LIST!$A$15:$B$21,2,FALSE))</f>
        <v/>
      </c>
      <c r="H4844" s="42" t="str">
        <f>IF(B4844="","",IF(L4844=LIST!$A$80,LIST!$A$78,IF(L4844=LIST!$A$81,LIST!$A$78,IF(L4844=LIST!$A$82,LIST!$A$78,IF(IFERROR(VLOOKUP(B4844,'PHR (Project Hourly Rate)'!B:G,6,FALSE),LIST!$A$78)=0,LIST!$A$79,L4844)))))</f>
        <v/>
      </c>
      <c r="I4844" s="42" t="str">
        <f>IF(B4844="","",IF(L4844=LIST!$A$75,"",IF(K4844=LIST!$A$76,LIST!$A$76,IF(L4844=LIST!$A$77,"",IF(L4844=LIST!$A$78,"",IF(L4844=LIST!$A$80,"",IF(L4844=LIST!$A$72,"",IF(L4844=LIST!$A$73,"",IF(L4844=LIST!$A$81,"",IF(L4844=LIST!$A$82,"",IF(L4844=LIST!$A$79,"",IF(K4844=LIST!$A$75,LIST!$A$75,ROUND(J4844*L4844,2)))))))))))))</f>
        <v/>
      </c>
      <c r="J4844" s="43">
        <f>IF(D4844="",0,IF(K4844=LIST!$A$75,0,IF(K4844=LIST!$A$76,0,IF(K4844=LIST!$A$77,0,IF(K4844=LIST!$A$78,0,(MIN(D4844,8)-K4844))))))</f>
        <v>0</v>
      </c>
      <c r="K4844" s="185" t="str">
        <f>IF(D4844="","",IF('CLAIM FORM'!$M$7="",0,IF(L4844=LIST!$A$78,0,IF('CLAIM FORM'!$M$7="R&amp;D",0,IF(E4844="",LIST!$A$75,IF(F4844=LIST!$F$30,0,IFERROR(((VLOOKUP(E4844,'TRAINING CODE'!B:D,3,FALSE)*MIN(D4844,8))),LIST!$A$76)))))))</f>
        <v/>
      </c>
      <c r="L4844" s="183" t="str">
        <f>IF(B4844="","",IF('CLAIM FORM'!$M$7="",LIST!$A$77,IFERROR(VLOOKUP(B4844,'PHR (Project Hourly Rate)'!B:G,6,FALSE),LIST!$A$78)))</f>
        <v/>
      </c>
    </row>
    <row r="4845" spans="1:12" ht="36" customHeight="1">
      <c r="A4845" s="184">
        <v>4843</v>
      </c>
      <c r="B4845" s="46"/>
      <c r="C4845" s="47"/>
      <c r="D4845" s="48"/>
      <c r="E4845" s="49"/>
      <c r="F4845" s="49"/>
      <c r="G4845" s="41" t="str">
        <f>IF(C4845="","",VLOOKUP(WEEKDAY(C4845),LIST!$A$15:$B$21,2,FALSE))</f>
        <v/>
      </c>
      <c r="H4845" s="42" t="str">
        <f>IF(B4845="","",IF(L4845=LIST!$A$80,LIST!$A$78,IF(L4845=LIST!$A$81,LIST!$A$78,IF(L4845=LIST!$A$82,LIST!$A$78,IF(IFERROR(VLOOKUP(B4845,'PHR (Project Hourly Rate)'!B:G,6,FALSE),LIST!$A$78)=0,LIST!$A$79,L4845)))))</f>
        <v/>
      </c>
      <c r="I4845" s="42" t="str">
        <f>IF(B4845="","",IF(L4845=LIST!$A$75,"",IF(K4845=LIST!$A$76,LIST!$A$76,IF(L4845=LIST!$A$77,"",IF(L4845=LIST!$A$78,"",IF(L4845=LIST!$A$80,"",IF(L4845=LIST!$A$72,"",IF(L4845=LIST!$A$73,"",IF(L4845=LIST!$A$81,"",IF(L4845=LIST!$A$82,"",IF(L4845=LIST!$A$79,"",IF(K4845=LIST!$A$75,LIST!$A$75,ROUND(J4845*L4845,2)))))))))))))</f>
        <v/>
      </c>
      <c r="J4845" s="43">
        <f>IF(D4845="",0,IF(K4845=LIST!$A$75,0,IF(K4845=LIST!$A$76,0,IF(K4845=LIST!$A$77,0,IF(K4845=LIST!$A$78,0,(MIN(D4845,8)-K4845))))))</f>
        <v>0</v>
      </c>
      <c r="K4845" s="185" t="str">
        <f>IF(D4845="","",IF('CLAIM FORM'!$M$7="",0,IF(L4845=LIST!$A$78,0,IF('CLAIM FORM'!$M$7="R&amp;D",0,IF(E4845="",LIST!$A$75,IF(F4845=LIST!$F$30,0,IFERROR(((VLOOKUP(E4845,'TRAINING CODE'!B:D,3,FALSE)*MIN(D4845,8))),LIST!$A$76)))))))</f>
        <v/>
      </c>
      <c r="L4845" s="183" t="str">
        <f>IF(B4845="","",IF('CLAIM FORM'!$M$7="",LIST!$A$77,IFERROR(VLOOKUP(B4845,'PHR (Project Hourly Rate)'!B:G,6,FALSE),LIST!$A$78)))</f>
        <v/>
      </c>
    </row>
    <row r="4846" spans="1:12" ht="36" customHeight="1">
      <c r="A4846" s="184">
        <v>4844</v>
      </c>
      <c r="B4846" s="46"/>
      <c r="C4846" s="47"/>
      <c r="D4846" s="48"/>
      <c r="E4846" s="49"/>
      <c r="F4846" s="49"/>
      <c r="G4846" s="41" t="str">
        <f>IF(C4846="","",VLOOKUP(WEEKDAY(C4846),LIST!$A$15:$B$21,2,FALSE))</f>
        <v/>
      </c>
      <c r="H4846" s="42" t="str">
        <f>IF(B4846="","",IF(L4846=LIST!$A$80,LIST!$A$78,IF(L4846=LIST!$A$81,LIST!$A$78,IF(L4846=LIST!$A$82,LIST!$A$78,IF(IFERROR(VLOOKUP(B4846,'PHR (Project Hourly Rate)'!B:G,6,FALSE),LIST!$A$78)=0,LIST!$A$79,L4846)))))</f>
        <v/>
      </c>
      <c r="I4846" s="42" t="str">
        <f>IF(B4846="","",IF(L4846=LIST!$A$75,"",IF(K4846=LIST!$A$76,LIST!$A$76,IF(L4846=LIST!$A$77,"",IF(L4846=LIST!$A$78,"",IF(L4846=LIST!$A$80,"",IF(L4846=LIST!$A$72,"",IF(L4846=LIST!$A$73,"",IF(L4846=LIST!$A$81,"",IF(L4846=LIST!$A$82,"",IF(L4846=LIST!$A$79,"",IF(K4846=LIST!$A$75,LIST!$A$75,ROUND(J4846*L4846,2)))))))))))))</f>
        <v/>
      </c>
      <c r="J4846" s="43">
        <f>IF(D4846="",0,IF(K4846=LIST!$A$75,0,IF(K4846=LIST!$A$76,0,IF(K4846=LIST!$A$77,0,IF(K4846=LIST!$A$78,0,(MIN(D4846,8)-K4846))))))</f>
        <v>0</v>
      </c>
      <c r="K4846" s="185" t="str">
        <f>IF(D4846="","",IF('CLAIM FORM'!$M$7="",0,IF(L4846=LIST!$A$78,0,IF('CLAIM FORM'!$M$7="R&amp;D",0,IF(E4846="",LIST!$A$75,IF(F4846=LIST!$F$30,0,IFERROR(((VLOOKUP(E4846,'TRAINING CODE'!B:D,3,FALSE)*MIN(D4846,8))),LIST!$A$76)))))))</f>
        <v/>
      </c>
      <c r="L4846" s="183" t="str">
        <f>IF(B4846="","",IF('CLAIM FORM'!$M$7="",LIST!$A$77,IFERROR(VLOOKUP(B4846,'PHR (Project Hourly Rate)'!B:G,6,FALSE),LIST!$A$78)))</f>
        <v/>
      </c>
    </row>
    <row r="4847" spans="1:12" ht="36" customHeight="1">
      <c r="A4847" s="184">
        <v>4845</v>
      </c>
      <c r="B4847" s="46"/>
      <c r="C4847" s="47"/>
      <c r="D4847" s="48"/>
      <c r="E4847" s="49"/>
      <c r="F4847" s="49"/>
      <c r="G4847" s="41" t="str">
        <f>IF(C4847="","",VLOOKUP(WEEKDAY(C4847),LIST!$A$15:$B$21,2,FALSE))</f>
        <v/>
      </c>
      <c r="H4847" s="42" t="str">
        <f>IF(B4847="","",IF(L4847=LIST!$A$80,LIST!$A$78,IF(L4847=LIST!$A$81,LIST!$A$78,IF(L4847=LIST!$A$82,LIST!$A$78,IF(IFERROR(VLOOKUP(B4847,'PHR (Project Hourly Rate)'!B:G,6,FALSE),LIST!$A$78)=0,LIST!$A$79,L4847)))))</f>
        <v/>
      </c>
      <c r="I4847" s="42" t="str">
        <f>IF(B4847="","",IF(L4847=LIST!$A$75,"",IF(K4847=LIST!$A$76,LIST!$A$76,IF(L4847=LIST!$A$77,"",IF(L4847=LIST!$A$78,"",IF(L4847=LIST!$A$80,"",IF(L4847=LIST!$A$72,"",IF(L4847=LIST!$A$73,"",IF(L4847=LIST!$A$81,"",IF(L4847=LIST!$A$82,"",IF(L4847=LIST!$A$79,"",IF(K4847=LIST!$A$75,LIST!$A$75,ROUND(J4847*L4847,2)))))))))))))</f>
        <v/>
      </c>
      <c r="J4847" s="43">
        <f>IF(D4847="",0,IF(K4847=LIST!$A$75,0,IF(K4847=LIST!$A$76,0,IF(K4847=LIST!$A$77,0,IF(K4847=LIST!$A$78,0,(MIN(D4847,8)-K4847))))))</f>
        <v>0</v>
      </c>
      <c r="K4847" s="185" t="str">
        <f>IF(D4847="","",IF('CLAIM FORM'!$M$7="",0,IF(L4847=LIST!$A$78,0,IF('CLAIM FORM'!$M$7="R&amp;D",0,IF(E4847="",LIST!$A$75,IF(F4847=LIST!$F$30,0,IFERROR(((VLOOKUP(E4847,'TRAINING CODE'!B:D,3,FALSE)*MIN(D4847,8))),LIST!$A$76)))))))</f>
        <v/>
      </c>
      <c r="L4847" s="183" t="str">
        <f>IF(B4847="","",IF('CLAIM FORM'!$M$7="",LIST!$A$77,IFERROR(VLOOKUP(B4847,'PHR (Project Hourly Rate)'!B:G,6,FALSE),LIST!$A$78)))</f>
        <v/>
      </c>
    </row>
    <row r="4848" spans="1:12" ht="36" customHeight="1">
      <c r="A4848" s="184">
        <v>4846</v>
      </c>
      <c r="B4848" s="46"/>
      <c r="C4848" s="47"/>
      <c r="D4848" s="48"/>
      <c r="E4848" s="49"/>
      <c r="F4848" s="49"/>
      <c r="G4848" s="41" t="str">
        <f>IF(C4848="","",VLOOKUP(WEEKDAY(C4848),LIST!$A$15:$B$21,2,FALSE))</f>
        <v/>
      </c>
      <c r="H4848" s="42" t="str">
        <f>IF(B4848="","",IF(L4848=LIST!$A$80,LIST!$A$78,IF(L4848=LIST!$A$81,LIST!$A$78,IF(L4848=LIST!$A$82,LIST!$A$78,IF(IFERROR(VLOOKUP(B4848,'PHR (Project Hourly Rate)'!B:G,6,FALSE),LIST!$A$78)=0,LIST!$A$79,L4848)))))</f>
        <v/>
      </c>
      <c r="I4848" s="42" t="str">
        <f>IF(B4848="","",IF(L4848=LIST!$A$75,"",IF(K4848=LIST!$A$76,LIST!$A$76,IF(L4848=LIST!$A$77,"",IF(L4848=LIST!$A$78,"",IF(L4848=LIST!$A$80,"",IF(L4848=LIST!$A$72,"",IF(L4848=LIST!$A$73,"",IF(L4848=LIST!$A$81,"",IF(L4848=LIST!$A$82,"",IF(L4848=LIST!$A$79,"",IF(K4848=LIST!$A$75,LIST!$A$75,ROUND(J4848*L4848,2)))))))))))))</f>
        <v/>
      </c>
      <c r="J4848" s="43">
        <f>IF(D4848="",0,IF(K4848=LIST!$A$75,0,IF(K4848=LIST!$A$76,0,IF(K4848=LIST!$A$77,0,IF(K4848=LIST!$A$78,0,(MIN(D4848,8)-K4848))))))</f>
        <v>0</v>
      </c>
      <c r="K4848" s="185" t="str">
        <f>IF(D4848="","",IF('CLAIM FORM'!$M$7="",0,IF(L4848=LIST!$A$78,0,IF('CLAIM FORM'!$M$7="R&amp;D",0,IF(E4848="",LIST!$A$75,IF(F4848=LIST!$F$30,0,IFERROR(((VLOOKUP(E4848,'TRAINING CODE'!B:D,3,FALSE)*MIN(D4848,8))),LIST!$A$76)))))))</f>
        <v/>
      </c>
      <c r="L4848" s="183" t="str">
        <f>IF(B4848="","",IF('CLAIM FORM'!$M$7="",LIST!$A$77,IFERROR(VLOOKUP(B4848,'PHR (Project Hourly Rate)'!B:G,6,FALSE),LIST!$A$78)))</f>
        <v/>
      </c>
    </row>
    <row r="4849" spans="1:12" ht="36" customHeight="1">
      <c r="A4849" s="184">
        <v>4847</v>
      </c>
      <c r="B4849" s="46"/>
      <c r="C4849" s="47"/>
      <c r="D4849" s="48"/>
      <c r="E4849" s="49"/>
      <c r="F4849" s="49"/>
      <c r="G4849" s="41" t="str">
        <f>IF(C4849="","",VLOOKUP(WEEKDAY(C4849),LIST!$A$15:$B$21,2,FALSE))</f>
        <v/>
      </c>
      <c r="H4849" s="42" t="str">
        <f>IF(B4849="","",IF(L4849=LIST!$A$80,LIST!$A$78,IF(L4849=LIST!$A$81,LIST!$A$78,IF(L4849=LIST!$A$82,LIST!$A$78,IF(IFERROR(VLOOKUP(B4849,'PHR (Project Hourly Rate)'!B:G,6,FALSE),LIST!$A$78)=0,LIST!$A$79,L4849)))))</f>
        <v/>
      </c>
      <c r="I4849" s="42" t="str">
        <f>IF(B4849="","",IF(L4849=LIST!$A$75,"",IF(K4849=LIST!$A$76,LIST!$A$76,IF(L4849=LIST!$A$77,"",IF(L4849=LIST!$A$78,"",IF(L4849=LIST!$A$80,"",IF(L4849=LIST!$A$72,"",IF(L4849=LIST!$A$73,"",IF(L4849=LIST!$A$81,"",IF(L4849=LIST!$A$82,"",IF(L4849=LIST!$A$79,"",IF(K4849=LIST!$A$75,LIST!$A$75,ROUND(J4849*L4849,2)))))))))))))</f>
        <v/>
      </c>
      <c r="J4849" s="43">
        <f>IF(D4849="",0,IF(K4849=LIST!$A$75,0,IF(K4849=LIST!$A$76,0,IF(K4849=LIST!$A$77,0,IF(K4849=LIST!$A$78,0,(MIN(D4849,8)-K4849))))))</f>
        <v>0</v>
      </c>
      <c r="K4849" s="185" t="str">
        <f>IF(D4849="","",IF('CLAIM FORM'!$M$7="",0,IF(L4849=LIST!$A$78,0,IF('CLAIM FORM'!$M$7="R&amp;D",0,IF(E4849="",LIST!$A$75,IF(F4849=LIST!$F$30,0,IFERROR(((VLOOKUP(E4849,'TRAINING CODE'!B:D,3,FALSE)*MIN(D4849,8))),LIST!$A$76)))))))</f>
        <v/>
      </c>
      <c r="L4849" s="183" t="str">
        <f>IF(B4849="","",IF('CLAIM FORM'!$M$7="",LIST!$A$77,IFERROR(VLOOKUP(B4849,'PHR (Project Hourly Rate)'!B:G,6,FALSE),LIST!$A$78)))</f>
        <v/>
      </c>
    </row>
    <row r="4850" spans="1:12" ht="36" customHeight="1">
      <c r="A4850" s="184">
        <v>4848</v>
      </c>
      <c r="B4850" s="46"/>
      <c r="C4850" s="47"/>
      <c r="D4850" s="48"/>
      <c r="E4850" s="49"/>
      <c r="F4850" s="49"/>
      <c r="G4850" s="41" t="str">
        <f>IF(C4850="","",VLOOKUP(WEEKDAY(C4850),LIST!$A$15:$B$21,2,FALSE))</f>
        <v/>
      </c>
      <c r="H4850" s="42" t="str">
        <f>IF(B4850="","",IF(L4850=LIST!$A$80,LIST!$A$78,IF(L4850=LIST!$A$81,LIST!$A$78,IF(L4850=LIST!$A$82,LIST!$A$78,IF(IFERROR(VLOOKUP(B4850,'PHR (Project Hourly Rate)'!B:G,6,FALSE),LIST!$A$78)=0,LIST!$A$79,L4850)))))</f>
        <v/>
      </c>
      <c r="I4850" s="42" t="str">
        <f>IF(B4850="","",IF(L4850=LIST!$A$75,"",IF(K4850=LIST!$A$76,LIST!$A$76,IF(L4850=LIST!$A$77,"",IF(L4850=LIST!$A$78,"",IF(L4850=LIST!$A$80,"",IF(L4850=LIST!$A$72,"",IF(L4850=LIST!$A$73,"",IF(L4850=LIST!$A$81,"",IF(L4850=LIST!$A$82,"",IF(L4850=LIST!$A$79,"",IF(K4850=LIST!$A$75,LIST!$A$75,ROUND(J4850*L4850,2)))))))))))))</f>
        <v/>
      </c>
      <c r="J4850" s="43">
        <f>IF(D4850="",0,IF(K4850=LIST!$A$75,0,IF(K4850=LIST!$A$76,0,IF(K4850=LIST!$A$77,0,IF(K4850=LIST!$A$78,0,(MIN(D4850,8)-K4850))))))</f>
        <v>0</v>
      </c>
      <c r="K4850" s="185" t="str">
        <f>IF(D4850="","",IF('CLAIM FORM'!$M$7="",0,IF(L4850=LIST!$A$78,0,IF('CLAIM FORM'!$M$7="R&amp;D",0,IF(E4850="",LIST!$A$75,IF(F4850=LIST!$F$30,0,IFERROR(((VLOOKUP(E4850,'TRAINING CODE'!B:D,3,FALSE)*MIN(D4850,8))),LIST!$A$76)))))))</f>
        <v/>
      </c>
      <c r="L4850" s="183" t="str">
        <f>IF(B4850="","",IF('CLAIM FORM'!$M$7="",LIST!$A$77,IFERROR(VLOOKUP(B4850,'PHR (Project Hourly Rate)'!B:G,6,FALSE),LIST!$A$78)))</f>
        <v/>
      </c>
    </row>
    <row r="4851" spans="1:12" ht="36" customHeight="1">
      <c r="A4851" s="184">
        <v>4849</v>
      </c>
      <c r="B4851" s="46"/>
      <c r="C4851" s="47"/>
      <c r="D4851" s="48"/>
      <c r="E4851" s="49"/>
      <c r="F4851" s="49"/>
      <c r="G4851" s="41" t="str">
        <f>IF(C4851="","",VLOOKUP(WEEKDAY(C4851),LIST!$A$15:$B$21,2,FALSE))</f>
        <v/>
      </c>
      <c r="H4851" s="42" t="str">
        <f>IF(B4851="","",IF(L4851=LIST!$A$80,LIST!$A$78,IF(L4851=LIST!$A$81,LIST!$A$78,IF(L4851=LIST!$A$82,LIST!$A$78,IF(IFERROR(VLOOKUP(B4851,'PHR (Project Hourly Rate)'!B:G,6,FALSE),LIST!$A$78)=0,LIST!$A$79,L4851)))))</f>
        <v/>
      </c>
      <c r="I4851" s="42" t="str">
        <f>IF(B4851="","",IF(L4851=LIST!$A$75,"",IF(K4851=LIST!$A$76,LIST!$A$76,IF(L4851=LIST!$A$77,"",IF(L4851=LIST!$A$78,"",IF(L4851=LIST!$A$80,"",IF(L4851=LIST!$A$72,"",IF(L4851=LIST!$A$73,"",IF(L4851=LIST!$A$81,"",IF(L4851=LIST!$A$82,"",IF(L4851=LIST!$A$79,"",IF(K4851=LIST!$A$75,LIST!$A$75,ROUND(J4851*L4851,2)))))))))))))</f>
        <v/>
      </c>
      <c r="J4851" s="43">
        <f>IF(D4851="",0,IF(K4851=LIST!$A$75,0,IF(K4851=LIST!$A$76,0,IF(K4851=LIST!$A$77,0,IF(K4851=LIST!$A$78,0,(MIN(D4851,8)-K4851))))))</f>
        <v>0</v>
      </c>
      <c r="K4851" s="185" t="str">
        <f>IF(D4851="","",IF('CLAIM FORM'!$M$7="",0,IF(L4851=LIST!$A$78,0,IF('CLAIM FORM'!$M$7="R&amp;D",0,IF(E4851="",LIST!$A$75,IF(F4851=LIST!$F$30,0,IFERROR(((VLOOKUP(E4851,'TRAINING CODE'!B:D,3,FALSE)*MIN(D4851,8))),LIST!$A$76)))))))</f>
        <v/>
      </c>
      <c r="L4851" s="183" t="str">
        <f>IF(B4851="","",IF('CLAIM FORM'!$M$7="",LIST!$A$77,IFERROR(VLOOKUP(B4851,'PHR (Project Hourly Rate)'!B:G,6,FALSE),LIST!$A$78)))</f>
        <v/>
      </c>
    </row>
    <row r="4852" spans="1:12" ht="36" customHeight="1">
      <c r="A4852" s="184">
        <v>4850</v>
      </c>
      <c r="B4852" s="46"/>
      <c r="C4852" s="47"/>
      <c r="D4852" s="48"/>
      <c r="E4852" s="49"/>
      <c r="F4852" s="49"/>
      <c r="G4852" s="41" t="str">
        <f>IF(C4852="","",VLOOKUP(WEEKDAY(C4852),LIST!$A$15:$B$21,2,FALSE))</f>
        <v/>
      </c>
      <c r="H4852" s="42" t="str">
        <f>IF(B4852="","",IF(L4852=LIST!$A$80,LIST!$A$78,IF(L4852=LIST!$A$81,LIST!$A$78,IF(L4852=LIST!$A$82,LIST!$A$78,IF(IFERROR(VLOOKUP(B4852,'PHR (Project Hourly Rate)'!B:G,6,FALSE),LIST!$A$78)=0,LIST!$A$79,L4852)))))</f>
        <v/>
      </c>
      <c r="I4852" s="42" t="str">
        <f>IF(B4852="","",IF(L4852=LIST!$A$75,"",IF(K4852=LIST!$A$76,LIST!$A$76,IF(L4852=LIST!$A$77,"",IF(L4852=LIST!$A$78,"",IF(L4852=LIST!$A$80,"",IF(L4852=LIST!$A$72,"",IF(L4852=LIST!$A$73,"",IF(L4852=LIST!$A$81,"",IF(L4852=LIST!$A$82,"",IF(L4852=LIST!$A$79,"",IF(K4852=LIST!$A$75,LIST!$A$75,ROUND(J4852*L4852,2)))))))))))))</f>
        <v/>
      </c>
      <c r="J4852" s="43">
        <f>IF(D4852="",0,IF(K4852=LIST!$A$75,0,IF(K4852=LIST!$A$76,0,IF(K4852=LIST!$A$77,0,IF(K4852=LIST!$A$78,0,(MIN(D4852,8)-K4852))))))</f>
        <v>0</v>
      </c>
      <c r="K4852" s="185" t="str">
        <f>IF(D4852="","",IF('CLAIM FORM'!$M$7="",0,IF(L4852=LIST!$A$78,0,IF('CLAIM FORM'!$M$7="R&amp;D",0,IF(E4852="",LIST!$A$75,IF(F4852=LIST!$F$30,0,IFERROR(((VLOOKUP(E4852,'TRAINING CODE'!B:D,3,FALSE)*MIN(D4852,8))),LIST!$A$76)))))))</f>
        <v/>
      </c>
      <c r="L4852" s="183" t="str">
        <f>IF(B4852="","",IF('CLAIM FORM'!$M$7="",LIST!$A$77,IFERROR(VLOOKUP(B4852,'PHR (Project Hourly Rate)'!B:G,6,FALSE),LIST!$A$78)))</f>
        <v/>
      </c>
    </row>
    <row r="4853" spans="1:12" ht="36" customHeight="1">
      <c r="A4853" s="184">
        <v>4851</v>
      </c>
      <c r="B4853" s="46"/>
      <c r="C4853" s="47"/>
      <c r="D4853" s="48"/>
      <c r="E4853" s="49"/>
      <c r="F4853" s="49"/>
      <c r="G4853" s="41" t="str">
        <f>IF(C4853="","",VLOOKUP(WEEKDAY(C4853),LIST!$A$15:$B$21,2,FALSE))</f>
        <v/>
      </c>
      <c r="H4853" s="42" t="str">
        <f>IF(B4853="","",IF(L4853=LIST!$A$80,LIST!$A$78,IF(L4853=LIST!$A$81,LIST!$A$78,IF(L4853=LIST!$A$82,LIST!$A$78,IF(IFERROR(VLOOKUP(B4853,'PHR (Project Hourly Rate)'!B:G,6,FALSE),LIST!$A$78)=0,LIST!$A$79,L4853)))))</f>
        <v/>
      </c>
      <c r="I4853" s="42" t="str">
        <f>IF(B4853="","",IF(L4853=LIST!$A$75,"",IF(K4853=LIST!$A$76,LIST!$A$76,IF(L4853=LIST!$A$77,"",IF(L4853=LIST!$A$78,"",IF(L4853=LIST!$A$80,"",IF(L4853=LIST!$A$72,"",IF(L4853=LIST!$A$73,"",IF(L4853=LIST!$A$81,"",IF(L4853=LIST!$A$82,"",IF(L4853=LIST!$A$79,"",IF(K4853=LIST!$A$75,LIST!$A$75,ROUND(J4853*L4853,2)))))))))))))</f>
        <v/>
      </c>
      <c r="J4853" s="43">
        <f>IF(D4853="",0,IF(K4853=LIST!$A$75,0,IF(K4853=LIST!$A$76,0,IF(K4853=LIST!$A$77,0,IF(K4853=LIST!$A$78,0,(MIN(D4853,8)-K4853))))))</f>
        <v>0</v>
      </c>
      <c r="K4853" s="185" t="str">
        <f>IF(D4853="","",IF('CLAIM FORM'!$M$7="",0,IF(L4853=LIST!$A$78,0,IF('CLAIM FORM'!$M$7="R&amp;D",0,IF(E4853="",LIST!$A$75,IF(F4853=LIST!$F$30,0,IFERROR(((VLOOKUP(E4853,'TRAINING CODE'!B:D,3,FALSE)*MIN(D4853,8))),LIST!$A$76)))))))</f>
        <v/>
      </c>
      <c r="L4853" s="183" t="str">
        <f>IF(B4853="","",IF('CLAIM FORM'!$M$7="",LIST!$A$77,IFERROR(VLOOKUP(B4853,'PHR (Project Hourly Rate)'!B:G,6,FALSE),LIST!$A$78)))</f>
        <v/>
      </c>
    </row>
    <row r="4854" spans="1:12" ht="36" customHeight="1">
      <c r="A4854" s="184">
        <v>4852</v>
      </c>
      <c r="B4854" s="46"/>
      <c r="C4854" s="47"/>
      <c r="D4854" s="48"/>
      <c r="E4854" s="49"/>
      <c r="F4854" s="49"/>
      <c r="G4854" s="41" t="str">
        <f>IF(C4854="","",VLOOKUP(WEEKDAY(C4854),LIST!$A$15:$B$21,2,FALSE))</f>
        <v/>
      </c>
      <c r="H4854" s="42" t="str">
        <f>IF(B4854="","",IF(L4854=LIST!$A$80,LIST!$A$78,IF(L4854=LIST!$A$81,LIST!$A$78,IF(L4854=LIST!$A$82,LIST!$A$78,IF(IFERROR(VLOOKUP(B4854,'PHR (Project Hourly Rate)'!B:G,6,FALSE),LIST!$A$78)=0,LIST!$A$79,L4854)))))</f>
        <v/>
      </c>
      <c r="I4854" s="42" t="str">
        <f>IF(B4854="","",IF(L4854=LIST!$A$75,"",IF(K4854=LIST!$A$76,LIST!$A$76,IF(L4854=LIST!$A$77,"",IF(L4854=LIST!$A$78,"",IF(L4854=LIST!$A$80,"",IF(L4854=LIST!$A$72,"",IF(L4854=LIST!$A$73,"",IF(L4854=LIST!$A$81,"",IF(L4854=LIST!$A$82,"",IF(L4854=LIST!$A$79,"",IF(K4854=LIST!$A$75,LIST!$A$75,ROUND(J4854*L4854,2)))))))))))))</f>
        <v/>
      </c>
      <c r="J4854" s="43">
        <f>IF(D4854="",0,IF(K4854=LIST!$A$75,0,IF(K4854=LIST!$A$76,0,IF(K4854=LIST!$A$77,0,IF(K4854=LIST!$A$78,0,(MIN(D4854,8)-K4854))))))</f>
        <v>0</v>
      </c>
      <c r="K4854" s="185" t="str">
        <f>IF(D4854="","",IF('CLAIM FORM'!$M$7="",0,IF(L4854=LIST!$A$78,0,IF('CLAIM FORM'!$M$7="R&amp;D",0,IF(E4854="",LIST!$A$75,IF(F4854=LIST!$F$30,0,IFERROR(((VLOOKUP(E4854,'TRAINING CODE'!B:D,3,FALSE)*MIN(D4854,8))),LIST!$A$76)))))))</f>
        <v/>
      </c>
      <c r="L4854" s="183" t="str">
        <f>IF(B4854="","",IF('CLAIM FORM'!$M$7="",LIST!$A$77,IFERROR(VLOOKUP(B4854,'PHR (Project Hourly Rate)'!B:G,6,FALSE),LIST!$A$78)))</f>
        <v/>
      </c>
    </row>
    <row r="4855" spans="1:12" ht="36" customHeight="1">
      <c r="A4855" s="184">
        <v>4853</v>
      </c>
      <c r="B4855" s="46"/>
      <c r="C4855" s="47"/>
      <c r="D4855" s="48"/>
      <c r="E4855" s="49"/>
      <c r="F4855" s="49"/>
      <c r="G4855" s="41" t="str">
        <f>IF(C4855="","",VLOOKUP(WEEKDAY(C4855),LIST!$A$15:$B$21,2,FALSE))</f>
        <v/>
      </c>
      <c r="H4855" s="42" t="str">
        <f>IF(B4855="","",IF(L4855=LIST!$A$80,LIST!$A$78,IF(L4855=LIST!$A$81,LIST!$A$78,IF(L4855=LIST!$A$82,LIST!$A$78,IF(IFERROR(VLOOKUP(B4855,'PHR (Project Hourly Rate)'!B:G,6,FALSE),LIST!$A$78)=0,LIST!$A$79,L4855)))))</f>
        <v/>
      </c>
      <c r="I4855" s="42" t="str">
        <f>IF(B4855="","",IF(L4855=LIST!$A$75,"",IF(K4855=LIST!$A$76,LIST!$A$76,IF(L4855=LIST!$A$77,"",IF(L4855=LIST!$A$78,"",IF(L4855=LIST!$A$80,"",IF(L4855=LIST!$A$72,"",IF(L4855=LIST!$A$73,"",IF(L4855=LIST!$A$81,"",IF(L4855=LIST!$A$82,"",IF(L4855=LIST!$A$79,"",IF(K4855=LIST!$A$75,LIST!$A$75,ROUND(J4855*L4855,2)))))))))))))</f>
        <v/>
      </c>
      <c r="J4855" s="43">
        <f>IF(D4855="",0,IF(K4855=LIST!$A$75,0,IF(K4855=LIST!$A$76,0,IF(K4855=LIST!$A$77,0,IF(K4855=LIST!$A$78,0,(MIN(D4855,8)-K4855))))))</f>
        <v>0</v>
      </c>
      <c r="K4855" s="185" t="str">
        <f>IF(D4855="","",IF('CLAIM FORM'!$M$7="",0,IF(L4855=LIST!$A$78,0,IF('CLAIM FORM'!$M$7="R&amp;D",0,IF(E4855="",LIST!$A$75,IF(F4855=LIST!$F$30,0,IFERROR(((VLOOKUP(E4855,'TRAINING CODE'!B:D,3,FALSE)*MIN(D4855,8))),LIST!$A$76)))))))</f>
        <v/>
      </c>
      <c r="L4855" s="183" t="str">
        <f>IF(B4855="","",IF('CLAIM FORM'!$M$7="",LIST!$A$77,IFERROR(VLOOKUP(B4855,'PHR (Project Hourly Rate)'!B:G,6,FALSE),LIST!$A$78)))</f>
        <v/>
      </c>
    </row>
    <row r="4856" spans="1:12" ht="36" customHeight="1">
      <c r="A4856" s="184">
        <v>4854</v>
      </c>
      <c r="B4856" s="46"/>
      <c r="C4856" s="47"/>
      <c r="D4856" s="48"/>
      <c r="E4856" s="49"/>
      <c r="F4856" s="49"/>
      <c r="G4856" s="41" t="str">
        <f>IF(C4856="","",VLOOKUP(WEEKDAY(C4856),LIST!$A$15:$B$21,2,FALSE))</f>
        <v/>
      </c>
      <c r="H4856" s="42" t="str">
        <f>IF(B4856="","",IF(L4856=LIST!$A$80,LIST!$A$78,IF(L4856=LIST!$A$81,LIST!$A$78,IF(L4856=LIST!$A$82,LIST!$A$78,IF(IFERROR(VLOOKUP(B4856,'PHR (Project Hourly Rate)'!B:G,6,FALSE),LIST!$A$78)=0,LIST!$A$79,L4856)))))</f>
        <v/>
      </c>
      <c r="I4856" s="42" t="str">
        <f>IF(B4856="","",IF(L4856=LIST!$A$75,"",IF(K4856=LIST!$A$76,LIST!$A$76,IF(L4856=LIST!$A$77,"",IF(L4856=LIST!$A$78,"",IF(L4856=LIST!$A$80,"",IF(L4856=LIST!$A$72,"",IF(L4856=LIST!$A$73,"",IF(L4856=LIST!$A$81,"",IF(L4856=LIST!$A$82,"",IF(L4856=LIST!$A$79,"",IF(K4856=LIST!$A$75,LIST!$A$75,ROUND(J4856*L4856,2)))))))))))))</f>
        <v/>
      </c>
      <c r="J4856" s="43">
        <f>IF(D4856="",0,IF(K4856=LIST!$A$75,0,IF(K4856=LIST!$A$76,0,IF(K4856=LIST!$A$77,0,IF(K4856=LIST!$A$78,0,(MIN(D4856,8)-K4856))))))</f>
        <v>0</v>
      </c>
      <c r="K4856" s="185" t="str">
        <f>IF(D4856="","",IF('CLAIM FORM'!$M$7="",0,IF(L4856=LIST!$A$78,0,IF('CLAIM FORM'!$M$7="R&amp;D",0,IF(E4856="",LIST!$A$75,IF(F4856=LIST!$F$30,0,IFERROR(((VLOOKUP(E4856,'TRAINING CODE'!B:D,3,FALSE)*MIN(D4856,8))),LIST!$A$76)))))))</f>
        <v/>
      </c>
      <c r="L4856" s="183" t="str">
        <f>IF(B4856="","",IF('CLAIM FORM'!$M$7="",LIST!$A$77,IFERROR(VLOOKUP(B4856,'PHR (Project Hourly Rate)'!B:G,6,FALSE),LIST!$A$78)))</f>
        <v/>
      </c>
    </row>
    <row r="4857" spans="1:12" ht="36" customHeight="1">
      <c r="A4857" s="184">
        <v>4855</v>
      </c>
      <c r="B4857" s="46"/>
      <c r="C4857" s="47"/>
      <c r="D4857" s="48"/>
      <c r="E4857" s="49"/>
      <c r="F4857" s="49"/>
      <c r="G4857" s="41" t="str">
        <f>IF(C4857="","",VLOOKUP(WEEKDAY(C4857),LIST!$A$15:$B$21,2,FALSE))</f>
        <v/>
      </c>
      <c r="H4857" s="42" t="str">
        <f>IF(B4857="","",IF(L4857=LIST!$A$80,LIST!$A$78,IF(L4857=LIST!$A$81,LIST!$A$78,IF(L4857=LIST!$A$82,LIST!$A$78,IF(IFERROR(VLOOKUP(B4857,'PHR (Project Hourly Rate)'!B:G,6,FALSE),LIST!$A$78)=0,LIST!$A$79,L4857)))))</f>
        <v/>
      </c>
      <c r="I4857" s="42" t="str">
        <f>IF(B4857="","",IF(L4857=LIST!$A$75,"",IF(K4857=LIST!$A$76,LIST!$A$76,IF(L4857=LIST!$A$77,"",IF(L4857=LIST!$A$78,"",IF(L4857=LIST!$A$80,"",IF(L4857=LIST!$A$72,"",IF(L4857=LIST!$A$73,"",IF(L4857=LIST!$A$81,"",IF(L4857=LIST!$A$82,"",IF(L4857=LIST!$A$79,"",IF(K4857=LIST!$A$75,LIST!$A$75,ROUND(J4857*L4857,2)))))))))))))</f>
        <v/>
      </c>
      <c r="J4857" s="43">
        <f>IF(D4857="",0,IF(K4857=LIST!$A$75,0,IF(K4857=LIST!$A$76,0,IF(K4857=LIST!$A$77,0,IF(K4857=LIST!$A$78,0,(MIN(D4857,8)-K4857))))))</f>
        <v>0</v>
      </c>
      <c r="K4857" s="185" t="str">
        <f>IF(D4857="","",IF('CLAIM FORM'!$M$7="",0,IF(L4857=LIST!$A$78,0,IF('CLAIM FORM'!$M$7="R&amp;D",0,IF(E4857="",LIST!$A$75,IF(F4857=LIST!$F$30,0,IFERROR(((VLOOKUP(E4857,'TRAINING CODE'!B:D,3,FALSE)*MIN(D4857,8))),LIST!$A$76)))))))</f>
        <v/>
      </c>
      <c r="L4857" s="183" t="str">
        <f>IF(B4857="","",IF('CLAIM FORM'!$M$7="",LIST!$A$77,IFERROR(VLOOKUP(B4857,'PHR (Project Hourly Rate)'!B:G,6,FALSE),LIST!$A$78)))</f>
        <v/>
      </c>
    </row>
    <row r="4858" spans="1:12" ht="36" customHeight="1">
      <c r="A4858" s="184">
        <v>4856</v>
      </c>
      <c r="B4858" s="46"/>
      <c r="C4858" s="47"/>
      <c r="D4858" s="48"/>
      <c r="E4858" s="49"/>
      <c r="F4858" s="49"/>
      <c r="G4858" s="41" t="str">
        <f>IF(C4858="","",VLOOKUP(WEEKDAY(C4858),LIST!$A$15:$B$21,2,FALSE))</f>
        <v/>
      </c>
      <c r="H4858" s="42" t="str">
        <f>IF(B4858="","",IF(L4858=LIST!$A$80,LIST!$A$78,IF(L4858=LIST!$A$81,LIST!$A$78,IF(L4858=LIST!$A$82,LIST!$A$78,IF(IFERROR(VLOOKUP(B4858,'PHR (Project Hourly Rate)'!B:G,6,FALSE),LIST!$A$78)=0,LIST!$A$79,L4858)))))</f>
        <v/>
      </c>
      <c r="I4858" s="42" t="str">
        <f>IF(B4858="","",IF(L4858=LIST!$A$75,"",IF(K4858=LIST!$A$76,LIST!$A$76,IF(L4858=LIST!$A$77,"",IF(L4858=LIST!$A$78,"",IF(L4858=LIST!$A$80,"",IF(L4858=LIST!$A$72,"",IF(L4858=LIST!$A$73,"",IF(L4858=LIST!$A$81,"",IF(L4858=LIST!$A$82,"",IF(L4858=LIST!$A$79,"",IF(K4858=LIST!$A$75,LIST!$A$75,ROUND(J4858*L4858,2)))))))))))))</f>
        <v/>
      </c>
      <c r="J4858" s="43">
        <f>IF(D4858="",0,IF(K4858=LIST!$A$75,0,IF(K4858=LIST!$A$76,0,IF(K4858=LIST!$A$77,0,IF(K4858=LIST!$A$78,0,(MIN(D4858,8)-K4858))))))</f>
        <v>0</v>
      </c>
      <c r="K4858" s="185" t="str">
        <f>IF(D4858="","",IF('CLAIM FORM'!$M$7="",0,IF(L4858=LIST!$A$78,0,IF('CLAIM FORM'!$M$7="R&amp;D",0,IF(E4858="",LIST!$A$75,IF(F4858=LIST!$F$30,0,IFERROR(((VLOOKUP(E4858,'TRAINING CODE'!B:D,3,FALSE)*MIN(D4858,8))),LIST!$A$76)))))))</f>
        <v/>
      </c>
      <c r="L4858" s="183" t="str">
        <f>IF(B4858="","",IF('CLAIM FORM'!$M$7="",LIST!$A$77,IFERROR(VLOOKUP(B4858,'PHR (Project Hourly Rate)'!B:G,6,FALSE),LIST!$A$78)))</f>
        <v/>
      </c>
    </row>
    <row r="4859" spans="1:12" ht="36" customHeight="1">
      <c r="A4859" s="184">
        <v>4857</v>
      </c>
      <c r="B4859" s="46"/>
      <c r="C4859" s="47"/>
      <c r="D4859" s="48"/>
      <c r="E4859" s="49"/>
      <c r="F4859" s="49"/>
      <c r="G4859" s="41" t="str">
        <f>IF(C4859="","",VLOOKUP(WEEKDAY(C4859),LIST!$A$15:$B$21,2,FALSE))</f>
        <v/>
      </c>
      <c r="H4859" s="42" t="str">
        <f>IF(B4859="","",IF(L4859=LIST!$A$80,LIST!$A$78,IF(L4859=LIST!$A$81,LIST!$A$78,IF(L4859=LIST!$A$82,LIST!$A$78,IF(IFERROR(VLOOKUP(B4859,'PHR (Project Hourly Rate)'!B:G,6,FALSE),LIST!$A$78)=0,LIST!$A$79,L4859)))))</f>
        <v/>
      </c>
      <c r="I4859" s="42" t="str">
        <f>IF(B4859="","",IF(L4859=LIST!$A$75,"",IF(K4859=LIST!$A$76,LIST!$A$76,IF(L4859=LIST!$A$77,"",IF(L4859=LIST!$A$78,"",IF(L4859=LIST!$A$80,"",IF(L4859=LIST!$A$72,"",IF(L4859=LIST!$A$73,"",IF(L4859=LIST!$A$81,"",IF(L4859=LIST!$A$82,"",IF(L4859=LIST!$A$79,"",IF(K4859=LIST!$A$75,LIST!$A$75,ROUND(J4859*L4859,2)))))))))))))</f>
        <v/>
      </c>
      <c r="J4859" s="43">
        <f>IF(D4859="",0,IF(K4859=LIST!$A$75,0,IF(K4859=LIST!$A$76,0,IF(K4859=LIST!$A$77,0,IF(K4859=LIST!$A$78,0,(MIN(D4859,8)-K4859))))))</f>
        <v>0</v>
      </c>
      <c r="K4859" s="185" t="str">
        <f>IF(D4859="","",IF('CLAIM FORM'!$M$7="",0,IF(L4859=LIST!$A$78,0,IF('CLAIM FORM'!$M$7="R&amp;D",0,IF(E4859="",LIST!$A$75,IF(F4859=LIST!$F$30,0,IFERROR(((VLOOKUP(E4859,'TRAINING CODE'!B:D,3,FALSE)*MIN(D4859,8))),LIST!$A$76)))))))</f>
        <v/>
      </c>
      <c r="L4859" s="183" t="str">
        <f>IF(B4859="","",IF('CLAIM FORM'!$M$7="",LIST!$A$77,IFERROR(VLOOKUP(B4859,'PHR (Project Hourly Rate)'!B:G,6,FALSE),LIST!$A$78)))</f>
        <v/>
      </c>
    </row>
    <row r="4860" spans="1:12" ht="36" customHeight="1">
      <c r="A4860" s="184">
        <v>4858</v>
      </c>
      <c r="B4860" s="46"/>
      <c r="C4860" s="47"/>
      <c r="D4860" s="48"/>
      <c r="E4860" s="49"/>
      <c r="F4860" s="49"/>
      <c r="G4860" s="41" t="str">
        <f>IF(C4860="","",VLOOKUP(WEEKDAY(C4860),LIST!$A$15:$B$21,2,FALSE))</f>
        <v/>
      </c>
      <c r="H4860" s="42" t="str">
        <f>IF(B4860="","",IF(L4860=LIST!$A$80,LIST!$A$78,IF(L4860=LIST!$A$81,LIST!$A$78,IF(L4860=LIST!$A$82,LIST!$A$78,IF(IFERROR(VLOOKUP(B4860,'PHR (Project Hourly Rate)'!B:G,6,FALSE),LIST!$A$78)=0,LIST!$A$79,L4860)))))</f>
        <v/>
      </c>
      <c r="I4860" s="42" t="str">
        <f>IF(B4860="","",IF(L4860=LIST!$A$75,"",IF(K4860=LIST!$A$76,LIST!$A$76,IF(L4860=LIST!$A$77,"",IF(L4860=LIST!$A$78,"",IF(L4860=LIST!$A$80,"",IF(L4860=LIST!$A$72,"",IF(L4860=LIST!$A$73,"",IF(L4860=LIST!$A$81,"",IF(L4860=LIST!$A$82,"",IF(L4860=LIST!$A$79,"",IF(K4860=LIST!$A$75,LIST!$A$75,ROUND(J4860*L4860,2)))))))))))))</f>
        <v/>
      </c>
      <c r="J4860" s="43">
        <f>IF(D4860="",0,IF(K4860=LIST!$A$75,0,IF(K4860=LIST!$A$76,0,IF(K4860=LIST!$A$77,0,IF(K4860=LIST!$A$78,0,(MIN(D4860,8)-K4860))))))</f>
        <v>0</v>
      </c>
      <c r="K4860" s="185" t="str">
        <f>IF(D4860="","",IF('CLAIM FORM'!$M$7="",0,IF(L4860=LIST!$A$78,0,IF('CLAIM FORM'!$M$7="R&amp;D",0,IF(E4860="",LIST!$A$75,IF(F4860=LIST!$F$30,0,IFERROR(((VLOOKUP(E4860,'TRAINING CODE'!B:D,3,FALSE)*MIN(D4860,8))),LIST!$A$76)))))))</f>
        <v/>
      </c>
      <c r="L4860" s="183" t="str">
        <f>IF(B4860="","",IF('CLAIM FORM'!$M$7="",LIST!$A$77,IFERROR(VLOOKUP(B4860,'PHR (Project Hourly Rate)'!B:G,6,FALSE),LIST!$A$78)))</f>
        <v/>
      </c>
    </row>
    <row r="4861" spans="1:12" ht="36" customHeight="1">
      <c r="A4861" s="184">
        <v>4859</v>
      </c>
      <c r="B4861" s="46"/>
      <c r="C4861" s="47"/>
      <c r="D4861" s="48"/>
      <c r="E4861" s="49"/>
      <c r="F4861" s="49"/>
      <c r="G4861" s="41" t="str">
        <f>IF(C4861="","",VLOOKUP(WEEKDAY(C4861),LIST!$A$15:$B$21,2,FALSE))</f>
        <v/>
      </c>
      <c r="H4861" s="42" t="str">
        <f>IF(B4861="","",IF(L4861=LIST!$A$80,LIST!$A$78,IF(L4861=LIST!$A$81,LIST!$A$78,IF(L4861=LIST!$A$82,LIST!$A$78,IF(IFERROR(VLOOKUP(B4861,'PHR (Project Hourly Rate)'!B:G,6,FALSE),LIST!$A$78)=0,LIST!$A$79,L4861)))))</f>
        <v/>
      </c>
      <c r="I4861" s="42" t="str">
        <f>IF(B4861="","",IF(L4861=LIST!$A$75,"",IF(K4861=LIST!$A$76,LIST!$A$76,IF(L4861=LIST!$A$77,"",IF(L4861=LIST!$A$78,"",IF(L4861=LIST!$A$80,"",IF(L4861=LIST!$A$72,"",IF(L4861=LIST!$A$73,"",IF(L4861=LIST!$A$81,"",IF(L4861=LIST!$A$82,"",IF(L4861=LIST!$A$79,"",IF(K4861=LIST!$A$75,LIST!$A$75,ROUND(J4861*L4861,2)))))))))))))</f>
        <v/>
      </c>
      <c r="J4861" s="43">
        <f>IF(D4861="",0,IF(K4861=LIST!$A$75,0,IF(K4861=LIST!$A$76,0,IF(K4861=LIST!$A$77,0,IF(K4861=LIST!$A$78,0,(MIN(D4861,8)-K4861))))))</f>
        <v>0</v>
      </c>
      <c r="K4861" s="185" t="str">
        <f>IF(D4861="","",IF('CLAIM FORM'!$M$7="",0,IF(L4861=LIST!$A$78,0,IF('CLAIM FORM'!$M$7="R&amp;D",0,IF(E4861="",LIST!$A$75,IF(F4861=LIST!$F$30,0,IFERROR(((VLOOKUP(E4861,'TRAINING CODE'!B:D,3,FALSE)*MIN(D4861,8))),LIST!$A$76)))))))</f>
        <v/>
      </c>
      <c r="L4861" s="183" t="str">
        <f>IF(B4861="","",IF('CLAIM FORM'!$M$7="",LIST!$A$77,IFERROR(VLOOKUP(B4861,'PHR (Project Hourly Rate)'!B:G,6,FALSE),LIST!$A$78)))</f>
        <v/>
      </c>
    </row>
    <row r="4862" spans="1:12" ht="36" customHeight="1">
      <c r="A4862" s="184">
        <v>4860</v>
      </c>
      <c r="B4862" s="46"/>
      <c r="C4862" s="47"/>
      <c r="D4862" s="48"/>
      <c r="E4862" s="49"/>
      <c r="F4862" s="49"/>
      <c r="G4862" s="41" t="str">
        <f>IF(C4862="","",VLOOKUP(WEEKDAY(C4862),LIST!$A$15:$B$21,2,FALSE))</f>
        <v/>
      </c>
      <c r="H4862" s="42" t="str">
        <f>IF(B4862="","",IF(L4862=LIST!$A$80,LIST!$A$78,IF(L4862=LIST!$A$81,LIST!$A$78,IF(L4862=LIST!$A$82,LIST!$A$78,IF(IFERROR(VLOOKUP(B4862,'PHR (Project Hourly Rate)'!B:G,6,FALSE),LIST!$A$78)=0,LIST!$A$79,L4862)))))</f>
        <v/>
      </c>
      <c r="I4862" s="42" t="str">
        <f>IF(B4862="","",IF(L4862=LIST!$A$75,"",IF(K4862=LIST!$A$76,LIST!$A$76,IF(L4862=LIST!$A$77,"",IF(L4862=LIST!$A$78,"",IF(L4862=LIST!$A$80,"",IF(L4862=LIST!$A$72,"",IF(L4862=LIST!$A$73,"",IF(L4862=LIST!$A$81,"",IF(L4862=LIST!$A$82,"",IF(L4862=LIST!$A$79,"",IF(K4862=LIST!$A$75,LIST!$A$75,ROUND(J4862*L4862,2)))))))))))))</f>
        <v/>
      </c>
      <c r="J4862" s="43">
        <f>IF(D4862="",0,IF(K4862=LIST!$A$75,0,IF(K4862=LIST!$A$76,0,IF(K4862=LIST!$A$77,0,IF(K4862=LIST!$A$78,0,(MIN(D4862,8)-K4862))))))</f>
        <v>0</v>
      </c>
      <c r="K4862" s="185" t="str">
        <f>IF(D4862="","",IF('CLAIM FORM'!$M$7="",0,IF(L4862=LIST!$A$78,0,IF('CLAIM FORM'!$M$7="R&amp;D",0,IF(E4862="",LIST!$A$75,IF(F4862=LIST!$F$30,0,IFERROR(((VLOOKUP(E4862,'TRAINING CODE'!B:D,3,FALSE)*MIN(D4862,8))),LIST!$A$76)))))))</f>
        <v/>
      </c>
      <c r="L4862" s="183" t="str">
        <f>IF(B4862="","",IF('CLAIM FORM'!$M$7="",LIST!$A$77,IFERROR(VLOOKUP(B4862,'PHR (Project Hourly Rate)'!B:G,6,FALSE),LIST!$A$78)))</f>
        <v/>
      </c>
    </row>
    <row r="4863" spans="1:12" ht="36" customHeight="1">
      <c r="A4863" s="184">
        <v>4861</v>
      </c>
      <c r="B4863" s="46"/>
      <c r="C4863" s="47"/>
      <c r="D4863" s="48"/>
      <c r="E4863" s="49"/>
      <c r="F4863" s="49"/>
      <c r="G4863" s="41" t="str">
        <f>IF(C4863="","",VLOOKUP(WEEKDAY(C4863),LIST!$A$15:$B$21,2,FALSE))</f>
        <v/>
      </c>
      <c r="H4863" s="42" t="str">
        <f>IF(B4863="","",IF(L4863=LIST!$A$80,LIST!$A$78,IF(L4863=LIST!$A$81,LIST!$A$78,IF(L4863=LIST!$A$82,LIST!$A$78,IF(IFERROR(VLOOKUP(B4863,'PHR (Project Hourly Rate)'!B:G,6,FALSE),LIST!$A$78)=0,LIST!$A$79,L4863)))))</f>
        <v/>
      </c>
      <c r="I4863" s="42" t="str">
        <f>IF(B4863="","",IF(L4863=LIST!$A$75,"",IF(K4863=LIST!$A$76,LIST!$A$76,IF(L4863=LIST!$A$77,"",IF(L4863=LIST!$A$78,"",IF(L4863=LIST!$A$80,"",IF(L4863=LIST!$A$72,"",IF(L4863=LIST!$A$73,"",IF(L4863=LIST!$A$81,"",IF(L4863=LIST!$A$82,"",IF(L4863=LIST!$A$79,"",IF(K4863=LIST!$A$75,LIST!$A$75,ROUND(J4863*L4863,2)))))))))))))</f>
        <v/>
      </c>
      <c r="J4863" s="43">
        <f>IF(D4863="",0,IF(K4863=LIST!$A$75,0,IF(K4863=LIST!$A$76,0,IF(K4863=LIST!$A$77,0,IF(K4863=LIST!$A$78,0,(MIN(D4863,8)-K4863))))))</f>
        <v>0</v>
      </c>
      <c r="K4863" s="185" t="str">
        <f>IF(D4863="","",IF('CLAIM FORM'!$M$7="",0,IF(L4863=LIST!$A$78,0,IF('CLAIM FORM'!$M$7="R&amp;D",0,IF(E4863="",LIST!$A$75,IF(F4863=LIST!$F$30,0,IFERROR(((VLOOKUP(E4863,'TRAINING CODE'!B:D,3,FALSE)*MIN(D4863,8))),LIST!$A$76)))))))</f>
        <v/>
      </c>
      <c r="L4863" s="183" t="str">
        <f>IF(B4863="","",IF('CLAIM FORM'!$M$7="",LIST!$A$77,IFERROR(VLOOKUP(B4863,'PHR (Project Hourly Rate)'!B:G,6,FALSE),LIST!$A$78)))</f>
        <v/>
      </c>
    </row>
    <row r="4864" spans="1:12" ht="36" customHeight="1">
      <c r="A4864" s="184">
        <v>4862</v>
      </c>
      <c r="B4864" s="46"/>
      <c r="C4864" s="47"/>
      <c r="D4864" s="48"/>
      <c r="E4864" s="49"/>
      <c r="F4864" s="49"/>
      <c r="G4864" s="41" t="str">
        <f>IF(C4864="","",VLOOKUP(WEEKDAY(C4864),LIST!$A$15:$B$21,2,FALSE))</f>
        <v/>
      </c>
      <c r="H4864" s="42" t="str">
        <f>IF(B4864="","",IF(L4864=LIST!$A$80,LIST!$A$78,IF(L4864=LIST!$A$81,LIST!$A$78,IF(L4864=LIST!$A$82,LIST!$A$78,IF(IFERROR(VLOOKUP(B4864,'PHR (Project Hourly Rate)'!B:G,6,FALSE),LIST!$A$78)=0,LIST!$A$79,L4864)))))</f>
        <v/>
      </c>
      <c r="I4864" s="42" t="str">
        <f>IF(B4864="","",IF(L4864=LIST!$A$75,"",IF(K4864=LIST!$A$76,LIST!$A$76,IF(L4864=LIST!$A$77,"",IF(L4864=LIST!$A$78,"",IF(L4864=LIST!$A$80,"",IF(L4864=LIST!$A$72,"",IF(L4864=LIST!$A$73,"",IF(L4864=LIST!$A$81,"",IF(L4864=LIST!$A$82,"",IF(L4864=LIST!$A$79,"",IF(K4864=LIST!$A$75,LIST!$A$75,ROUND(J4864*L4864,2)))))))))))))</f>
        <v/>
      </c>
      <c r="J4864" s="43">
        <f>IF(D4864="",0,IF(K4864=LIST!$A$75,0,IF(K4864=LIST!$A$76,0,IF(K4864=LIST!$A$77,0,IF(K4864=LIST!$A$78,0,(MIN(D4864,8)-K4864))))))</f>
        <v>0</v>
      </c>
      <c r="K4864" s="185" t="str">
        <f>IF(D4864="","",IF('CLAIM FORM'!$M$7="",0,IF(L4864=LIST!$A$78,0,IF('CLAIM FORM'!$M$7="R&amp;D",0,IF(E4864="",LIST!$A$75,IF(F4864=LIST!$F$30,0,IFERROR(((VLOOKUP(E4864,'TRAINING CODE'!B:D,3,FALSE)*MIN(D4864,8))),LIST!$A$76)))))))</f>
        <v/>
      </c>
      <c r="L4864" s="183" t="str">
        <f>IF(B4864="","",IF('CLAIM FORM'!$M$7="",LIST!$A$77,IFERROR(VLOOKUP(B4864,'PHR (Project Hourly Rate)'!B:G,6,FALSE),LIST!$A$78)))</f>
        <v/>
      </c>
    </row>
    <row r="4865" spans="1:12" ht="36" customHeight="1">
      <c r="A4865" s="184">
        <v>4863</v>
      </c>
      <c r="B4865" s="46"/>
      <c r="C4865" s="47"/>
      <c r="D4865" s="48"/>
      <c r="E4865" s="49"/>
      <c r="F4865" s="49"/>
      <c r="G4865" s="41" t="str">
        <f>IF(C4865="","",VLOOKUP(WEEKDAY(C4865),LIST!$A$15:$B$21,2,FALSE))</f>
        <v/>
      </c>
      <c r="H4865" s="42" t="str">
        <f>IF(B4865="","",IF(L4865=LIST!$A$80,LIST!$A$78,IF(L4865=LIST!$A$81,LIST!$A$78,IF(L4865=LIST!$A$82,LIST!$A$78,IF(IFERROR(VLOOKUP(B4865,'PHR (Project Hourly Rate)'!B:G,6,FALSE),LIST!$A$78)=0,LIST!$A$79,L4865)))))</f>
        <v/>
      </c>
      <c r="I4865" s="42" t="str">
        <f>IF(B4865="","",IF(L4865=LIST!$A$75,"",IF(K4865=LIST!$A$76,LIST!$A$76,IF(L4865=LIST!$A$77,"",IF(L4865=LIST!$A$78,"",IF(L4865=LIST!$A$80,"",IF(L4865=LIST!$A$72,"",IF(L4865=LIST!$A$73,"",IF(L4865=LIST!$A$81,"",IF(L4865=LIST!$A$82,"",IF(L4865=LIST!$A$79,"",IF(K4865=LIST!$A$75,LIST!$A$75,ROUND(J4865*L4865,2)))))))))))))</f>
        <v/>
      </c>
      <c r="J4865" s="43">
        <f>IF(D4865="",0,IF(K4865=LIST!$A$75,0,IF(K4865=LIST!$A$76,0,IF(K4865=LIST!$A$77,0,IF(K4865=LIST!$A$78,0,(MIN(D4865,8)-K4865))))))</f>
        <v>0</v>
      </c>
      <c r="K4865" s="185" t="str">
        <f>IF(D4865="","",IF('CLAIM FORM'!$M$7="",0,IF(L4865=LIST!$A$78,0,IF('CLAIM FORM'!$M$7="R&amp;D",0,IF(E4865="",LIST!$A$75,IF(F4865=LIST!$F$30,0,IFERROR(((VLOOKUP(E4865,'TRAINING CODE'!B:D,3,FALSE)*MIN(D4865,8))),LIST!$A$76)))))))</f>
        <v/>
      </c>
      <c r="L4865" s="183" t="str">
        <f>IF(B4865="","",IF('CLAIM FORM'!$M$7="",LIST!$A$77,IFERROR(VLOOKUP(B4865,'PHR (Project Hourly Rate)'!B:G,6,FALSE),LIST!$A$78)))</f>
        <v/>
      </c>
    </row>
    <row r="4866" spans="1:12" ht="36" customHeight="1">
      <c r="A4866" s="184">
        <v>4864</v>
      </c>
      <c r="B4866" s="46"/>
      <c r="C4866" s="47"/>
      <c r="D4866" s="48"/>
      <c r="E4866" s="49"/>
      <c r="F4866" s="49"/>
      <c r="G4866" s="41" t="str">
        <f>IF(C4866="","",VLOOKUP(WEEKDAY(C4866),LIST!$A$15:$B$21,2,FALSE))</f>
        <v/>
      </c>
      <c r="H4866" s="42" t="str">
        <f>IF(B4866="","",IF(L4866=LIST!$A$80,LIST!$A$78,IF(L4866=LIST!$A$81,LIST!$A$78,IF(L4866=LIST!$A$82,LIST!$A$78,IF(IFERROR(VLOOKUP(B4866,'PHR (Project Hourly Rate)'!B:G,6,FALSE),LIST!$A$78)=0,LIST!$A$79,L4866)))))</f>
        <v/>
      </c>
      <c r="I4866" s="42" t="str">
        <f>IF(B4866="","",IF(L4866=LIST!$A$75,"",IF(K4866=LIST!$A$76,LIST!$A$76,IF(L4866=LIST!$A$77,"",IF(L4866=LIST!$A$78,"",IF(L4866=LIST!$A$80,"",IF(L4866=LIST!$A$72,"",IF(L4866=LIST!$A$73,"",IF(L4866=LIST!$A$81,"",IF(L4866=LIST!$A$82,"",IF(L4866=LIST!$A$79,"",IF(K4866=LIST!$A$75,LIST!$A$75,ROUND(J4866*L4866,2)))))))))))))</f>
        <v/>
      </c>
      <c r="J4866" s="43">
        <f>IF(D4866="",0,IF(K4866=LIST!$A$75,0,IF(K4866=LIST!$A$76,0,IF(K4866=LIST!$A$77,0,IF(K4866=LIST!$A$78,0,(MIN(D4866,8)-K4866))))))</f>
        <v>0</v>
      </c>
      <c r="K4866" s="185" t="str">
        <f>IF(D4866="","",IF('CLAIM FORM'!$M$7="",0,IF(L4866=LIST!$A$78,0,IF('CLAIM FORM'!$M$7="R&amp;D",0,IF(E4866="",LIST!$A$75,IF(F4866=LIST!$F$30,0,IFERROR(((VLOOKUP(E4866,'TRAINING CODE'!B:D,3,FALSE)*MIN(D4866,8))),LIST!$A$76)))))))</f>
        <v/>
      </c>
      <c r="L4866" s="183" t="str">
        <f>IF(B4866="","",IF('CLAIM FORM'!$M$7="",LIST!$A$77,IFERROR(VLOOKUP(B4866,'PHR (Project Hourly Rate)'!B:G,6,FALSE),LIST!$A$78)))</f>
        <v/>
      </c>
    </row>
    <row r="4867" spans="1:12" ht="36" customHeight="1">
      <c r="A4867" s="184">
        <v>4865</v>
      </c>
      <c r="B4867" s="46"/>
      <c r="C4867" s="47"/>
      <c r="D4867" s="48"/>
      <c r="E4867" s="49"/>
      <c r="F4867" s="49"/>
      <c r="G4867" s="41" t="str">
        <f>IF(C4867="","",VLOOKUP(WEEKDAY(C4867),LIST!$A$15:$B$21,2,FALSE))</f>
        <v/>
      </c>
      <c r="H4867" s="42" t="str">
        <f>IF(B4867="","",IF(L4867=LIST!$A$80,LIST!$A$78,IF(L4867=LIST!$A$81,LIST!$A$78,IF(L4867=LIST!$A$82,LIST!$A$78,IF(IFERROR(VLOOKUP(B4867,'PHR (Project Hourly Rate)'!B:G,6,FALSE),LIST!$A$78)=0,LIST!$A$79,L4867)))))</f>
        <v/>
      </c>
      <c r="I4867" s="42" t="str">
        <f>IF(B4867="","",IF(L4867=LIST!$A$75,"",IF(K4867=LIST!$A$76,LIST!$A$76,IF(L4867=LIST!$A$77,"",IF(L4867=LIST!$A$78,"",IF(L4867=LIST!$A$80,"",IF(L4867=LIST!$A$72,"",IF(L4867=LIST!$A$73,"",IF(L4867=LIST!$A$81,"",IF(L4867=LIST!$A$82,"",IF(L4867=LIST!$A$79,"",IF(K4867=LIST!$A$75,LIST!$A$75,ROUND(J4867*L4867,2)))))))))))))</f>
        <v/>
      </c>
      <c r="J4867" s="43">
        <f>IF(D4867="",0,IF(K4867=LIST!$A$75,0,IF(K4867=LIST!$A$76,0,IF(K4867=LIST!$A$77,0,IF(K4867=LIST!$A$78,0,(MIN(D4867,8)-K4867))))))</f>
        <v>0</v>
      </c>
      <c r="K4867" s="185" t="str">
        <f>IF(D4867="","",IF('CLAIM FORM'!$M$7="",0,IF(L4867=LIST!$A$78,0,IF('CLAIM FORM'!$M$7="R&amp;D",0,IF(E4867="",LIST!$A$75,IF(F4867=LIST!$F$30,0,IFERROR(((VLOOKUP(E4867,'TRAINING CODE'!B:D,3,FALSE)*MIN(D4867,8))),LIST!$A$76)))))))</f>
        <v/>
      </c>
      <c r="L4867" s="183" t="str">
        <f>IF(B4867="","",IF('CLAIM FORM'!$M$7="",LIST!$A$77,IFERROR(VLOOKUP(B4867,'PHR (Project Hourly Rate)'!B:G,6,FALSE),LIST!$A$78)))</f>
        <v/>
      </c>
    </row>
    <row r="4868" spans="1:12" ht="36" customHeight="1">
      <c r="A4868" s="184">
        <v>4866</v>
      </c>
      <c r="B4868" s="46"/>
      <c r="C4868" s="47"/>
      <c r="D4868" s="48"/>
      <c r="E4868" s="49"/>
      <c r="F4868" s="49"/>
      <c r="G4868" s="41" t="str">
        <f>IF(C4868="","",VLOOKUP(WEEKDAY(C4868),LIST!$A$15:$B$21,2,FALSE))</f>
        <v/>
      </c>
      <c r="H4868" s="42" t="str">
        <f>IF(B4868="","",IF(L4868=LIST!$A$80,LIST!$A$78,IF(L4868=LIST!$A$81,LIST!$A$78,IF(L4868=LIST!$A$82,LIST!$A$78,IF(IFERROR(VLOOKUP(B4868,'PHR (Project Hourly Rate)'!B:G,6,FALSE),LIST!$A$78)=0,LIST!$A$79,L4868)))))</f>
        <v/>
      </c>
      <c r="I4868" s="42" t="str">
        <f>IF(B4868="","",IF(L4868=LIST!$A$75,"",IF(K4868=LIST!$A$76,LIST!$A$76,IF(L4868=LIST!$A$77,"",IF(L4868=LIST!$A$78,"",IF(L4868=LIST!$A$80,"",IF(L4868=LIST!$A$72,"",IF(L4868=LIST!$A$73,"",IF(L4868=LIST!$A$81,"",IF(L4868=LIST!$A$82,"",IF(L4868=LIST!$A$79,"",IF(K4868=LIST!$A$75,LIST!$A$75,ROUND(J4868*L4868,2)))))))))))))</f>
        <v/>
      </c>
      <c r="J4868" s="43">
        <f>IF(D4868="",0,IF(K4868=LIST!$A$75,0,IF(K4868=LIST!$A$76,0,IF(K4868=LIST!$A$77,0,IF(K4868=LIST!$A$78,0,(MIN(D4868,8)-K4868))))))</f>
        <v>0</v>
      </c>
      <c r="K4868" s="185" t="str">
        <f>IF(D4868="","",IF('CLAIM FORM'!$M$7="",0,IF(L4868=LIST!$A$78,0,IF('CLAIM FORM'!$M$7="R&amp;D",0,IF(E4868="",LIST!$A$75,IF(F4868=LIST!$F$30,0,IFERROR(((VLOOKUP(E4868,'TRAINING CODE'!B:D,3,FALSE)*MIN(D4868,8))),LIST!$A$76)))))))</f>
        <v/>
      </c>
      <c r="L4868" s="183" t="str">
        <f>IF(B4868="","",IF('CLAIM FORM'!$M$7="",LIST!$A$77,IFERROR(VLOOKUP(B4868,'PHR (Project Hourly Rate)'!B:G,6,FALSE),LIST!$A$78)))</f>
        <v/>
      </c>
    </row>
    <row r="4869" spans="1:12" ht="36" customHeight="1">
      <c r="A4869" s="184">
        <v>4867</v>
      </c>
      <c r="B4869" s="46"/>
      <c r="C4869" s="47"/>
      <c r="D4869" s="48"/>
      <c r="E4869" s="49"/>
      <c r="F4869" s="49"/>
      <c r="G4869" s="41" t="str">
        <f>IF(C4869="","",VLOOKUP(WEEKDAY(C4869),LIST!$A$15:$B$21,2,FALSE))</f>
        <v/>
      </c>
      <c r="H4869" s="42" t="str">
        <f>IF(B4869="","",IF(L4869=LIST!$A$80,LIST!$A$78,IF(L4869=LIST!$A$81,LIST!$A$78,IF(L4869=LIST!$A$82,LIST!$A$78,IF(IFERROR(VLOOKUP(B4869,'PHR (Project Hourly Rate)'!B:G,6,FALSE),LIST!$A$78)=0,LIST!$A$79,L4869)))))</f>
        <v/>
      </c>
      <c r="I4869" s="42" t="str">
        <f>IF(B4869="","",IF(L4869=LIST!$A$75,"",IF(K4869=LIST!$A$76,LIST!$A$76,IF(L4869=LIST!$A$77,"",IF(L4869=LIST!$A$78,"",IF(L4869=LIST!$A$80,"",IF(L4869=LIST!$A$72,"",IF(L4869=LIST!$A$73,"",IF(L4869=LIST!$A$81,"",IF(L4869=LIST!$A$82,"",IF(L4869=LIST!$A$79,"",IF(K4869=LIST!$A$75,LIST!$A$75,ROUND(J4869*L4869,2)))))))))))))</f>
        <v/>
      </c>
      <c r="J4869" s="43">
        <f>IF(D4869="",0,IF(K4869=LIST!$A$75,0,IF(K4869=LIST!$A$76,0,IF(K4869=LIST!$A$77,0,IF(K4869=LIST!$A$78,0,(MIN(D4869,8)-K4869))))))</f>
        <v>0</v>
      </c>
      <c r="K4869" s="185" t="str">
        <f>IF(D4869="","",IF('CLAIM FORM'!$M$7="",0,IF(L4869=LIST!$A$78,0,IF('CLAIM FORM'!$M$7="R&amp;D",0,IF(E4869="",LIST!$A$75,IF(F4869=LIST!$F$30,0,IFERROR(((VLOOKUP(E4869,'TRAINING CODE'!B:D,3,FALSE)*MIN(D4869,8))),LIST!$A$76)))))))</f>
        <v/>
      </c>
      <c r="L4869" s="183" t="str">
        <f>IF(B4869="","",IF('CLAIM FORM'!$M$7="",LIST!$A$77,IFERROR(VLOOKUP(B4869,'PHR (Project Hourly Rate)'!B:G,6,FALSE),LIST!$A$78)))</f>
        <v/>
      </c>
    </row>
    <row r="4870" spans="1:12" ht="36" customHeight="1">
      <c r="A4870" s="184">
        <v>4868</v>
      </c>
      <c r="B4870" s="46"/>
      <c r="C4870" s="47"/>
      <c r="D4870" s="48"/>
      <c r="E4870" s="49"/>
      <c r="F4870" s="49"/>
      <c r="G4870" s="41" t="str">
        <f>IF(C4870="","",VLOOKUP(WEEKDAY(C4870),LIST!$A$15:$B$21,2,FALSE))</f>
        <v/>
      </c>
      <c r="H4870" s="42" t="str">
        <f>IF(B4870="","",IF(L4870=LIST!$A$80,LIST!$A$78,IF(L4870=LIST!$A$81,LIST!$A$78,IF(L4870=LIST!$A$82,LIST!$A$78,IF(IFERROR(VLOOKUP(B4870,'PHR (Project Hourly Rate)'!B:G,6,FALSE),LIST!$A$78)=0,LIST!$A$79,L4870)))))</f>
        <v/>
      </c>
      <c r="I4870" s="42" t="str">
        <f>IF(B4870="","",IF(L4870=LIST!$A$75,"",IF(K4870=LIST!$A$76,LIST!$A$76,IF(L4870=LIST!$A$77,"",IF(L4870=LIST!$A$78,"",IF(L4870=LIST!$A$80,"",IF(L4870=LIST!$A$72,"",IF(L4870=LIST!$A$73,"",IF(L4870=LIST!$A$81,"",IF(L4870=LIST!$A$82,"",IF(L4870=LIST!$A$79,"",IF(K4870=LIST!$A$75,LIST!$A$75,ROUND(J4870*L4870,2)))))))))))))</f>
        <v/>
      </c>
      <c r="J4870" s="43">
        <f>IF(D4870="",0,IF(K4870=LIST!$A$75,0,IF(K4870=LIST!$A$76,0,IF(K4870=LIST!$A$77,0,IF(K4870=LIST!$A$78,0,(MIN(D4870,8)-K4870))))))</f>
        <v>0</v>
      </c>
      <c r="K4870" s="185" t="str">
        <f>IF(D4870="","",IF('CLAIM FORM'!$M$7="",0,IF(L4870=LIST!$A$78,0,IF('CLAIM FORM'!$M$7="R&amp;D",0,IF(E4870="",LIST!$A$75,IF(F4870=LIST!$F$30,0,IFERROR(((VLOOKUP(E4870,'TRAINING CODE'!B:D,3,FALSE)*MIN(D4870,8))),LIST!$A$76)))))))</f>
        <v/>
      </c>
      <c r="L4870" s="183" t="str">
        <f>IF(B4870="","",IF('CLAIM FORM'!$M$7="",LIST!$A$77,IFERROR(VLOOKUP(B4870,'PHR (Project Hourly Rate)'!B:G,6,FALSE),LIST!$A$78)))</f>
        <v/>
      </c>
    </row>
    <row r="4871" spans="1:12" ht="36" customHeight="1">
      <c r="A4871" s="184">
        <v>4869</v>
      </c>
      <c r="B4871" s="46"/>
      <c r="C4871" s="47"/>
      <c r="D4871" s="48"/>
      <c r="E4871" s="49"/>
      <c r="F4871" s="49"/>
      <c r="G4871" s="41" t="str">
        <f>IF(C4871="","",VLOOKUP(WEEKDAY(C4871),LIST!$A$15:$B$21,2,FALSE))</f>
        <v/>
      </c>
      <c r="H4871" s="42" t="str">
        <f>IF(B4871="","",IF(L4871=LIST!$A$80,LIST!$A$78,IF(L4871=LIST!$A$81,LIST!$A$78,IF(L4871=LIST!$A$82,LIST!$A$78,IF(IFERROR(VLOOKUP(B4871,'PHR (Project Hourly Rate)'!B:G,6,FALSE),LIST!$A$78)=0,LIST!$A$79,L4871)))))</f>
        <v/>
      </c>
      <c r="I4871" s="42" t="str">
        <f>IF(B4871="","",IF(L4871=LIST!$A$75,"",IF(K4871=LIST!$A$76,LIST!$A$76,IF(L4871=LIST!$A$77,"",IF(L4871=LIST!$A$78,"",IF(L4871=LIST!$A$80,"",IF(L4871=LIST!$A$72,"",IF(L4871=LIST!$A$73,"",IF(L4871=LIST!$A$81,"",IF(L4871=LIST!$A$82,"",IF(L4871=LIST!$A$79,"",IF(K4871=LIST!$A$75,LIST!$A$75,ROUND(J4871*L4871,2)))))))))))))</f>
        <v/>
      </c>
      <c r="J4871" s="43">
        <f>IF(D4871="",0,IF(K4871=LIST!$A$75,0,IF(K4871=LIST!$A$76,0,IF(K4871=LIST!$A$77,0,IF(K4871=LIST!$A$78,0,(MIN(D4871,8)-K4871))))))</f>
        <v>0</v>
      </c>
      <c r="K4871" s="185" t="str">
        <f>IF(D4871="","",IF('CLAIM FORM'!$M$7="",0,IF(L4871=LIST!$A$78,0,IF('CLAIM FORM'!$M$7="R&amp;D",0,IF(E4871="",LIST!$A$75,IF(F4871=LIST!$F$30,0,IFERROR(((VLOOKUP(E4871,'TRAINING CODE'!B:D,3,FALSE)*MIN(D4871,8))),LIST!$A$76)))))))</f>
        <v/>
      </c>
      <c r="L4871" s="183" t="str">
        <f>IF(B4871="","",IF('CLAIM FORM'!$M$7="",LIST!$A$77,IFERROR(VLOOKUP(B4871,'PHR (Project Hourly Rate)'!B:G,6,FALSE),LIST!$A$78)))</f>
        <v/>
      </c>
    </row>
    <row r="4872" spans="1:12" ht="36" customHeight="1">
      <c r="A4872" s="184">
        <v>4870</v>
      </c>
      <c r="B4872" s="46"/>
      <c r="C4872" s="47"/>
      <c r="D4872" s="48"/>
      <c r="E4872" s="49"/>
      <c r="F4872" s="49"/>
      <c r="G4872" s="41" t="str">
        <f>IF(C4872="","",VLOOKUP(WEEKDAY(C4872),LIST!$A$15:$B$21,2,FALSE))</f>
        <v/>
      </c>
      <c r="H4872" s="42" t="str">
        <f>IF(B4872="","",IF(L4872=LIST!$A$80,LIST!$A$78,IF(L4872=LIST!$A$81,LIST!$A$78,IF(L4872=LIST!$A$82,LIST!$A$78,IF(IFERROR(VLOOKUP(B4872,'PHR (Project Hourly Rate)'!B:G,6,FALSE),LIST!$A$78)=0,LIST!$A$79,L4872)))))</f>
        <v/>
      </c>
      <c r="I4872" s="42" t="str">
        <f>IF(B4872="","",IF(L4872=LIST!$A$75,"",IF(K4872=LIST!$A$76,LIST!$A$76,IF(L4872=LIST!$A$77,"",IF(L4872=LIST!$A$78,"",IF(L4872=LIST!$A$80,"",IF(L4872=LIST!$A$72,"",IF(L4872=LIST!$A$73,"",IF(L4872=LIST!$A$81,"",IF(L4872=LIST!$A$82,"",IF(L4872=LIST!$A$79,"",IF(K4872=LIST!$A$75,LIST!$A$75,ROUND(J4872*L4872,2)))))))))))))</f>
        <v/>
      </c>
      <c r="J4872" s="43">
        <f>IF(D4872="",0,IF(K4872=LIST!$A$75,0,IF(K4872=LIST!$A$76,0,IF(K4872=LIST!$A$77,0,IF(K4872=LIST!$A$78,0,(MIN(D4872,8)-K4872))))))</f>
        <v>0</v>
      </c>
      <c r="K4872" s="185" t="str">
        <f>IF(D4872="","",IF('CLAIM FORM'!$M$7="",0,IF(L4872=LIST!$A$78,0,IF('CLAIM FORM'!$M$7="R&amp;D",0,IF(E4872="",LIST!$A$75,IF(F4872=LIST!$F$30,0,IFERROR(((VLOOKUP(E4872,'TRAINING CODE'!B:D,3,FALSE)*MIN(D4872,8))),LIST!$A$76)))))))</f>
        <v/>
      </c>
      <c r="L4872" s="183" t="str">
        <f>IF(B4872="","",IF('CLAIM FORM'!$M$7="",LIST!$A$77,IFERROR(VLOOKUP(B4872,'PHR (Project Hourly Rate)'!B:G,6,FALSE),LIST!$A$78)))</f>
        <v/>
      </c>
    </row>
    <row r="4873" spans="1:12" ht="36" customHeight="1">
      <c r="A4873" s="184">
        <v>4871</v>
      </c>
      <c r="B4873" s="46"/>
      <c r="C4873" s="47"/>
      <c r="D4873" s="48"/>
      <c r="E4873" s="49"/>
      <c r="F4873" s="49"/>
      <c r="G4873" s="41" t="str">
        <f>IF(C4873="","",VLOOKUP(WEEKDAY(C4873),LIST!$A$15:$B$21,2,FALSE))</f>
        <v/>
      </c>
      <c r="H4873" s="42" t="str">
        <f>IF(B4873="","",IF(L4873=LIST!$A$80,LIST!$A$78,IF(L4873=LIST!$A$81,LIST!$A$78,IF(L4873=LIST!$A$82,LIST!$A$78,IF(IFERROR(VLOOKUP(B4873,'PHR (Project Hourly Rate)'!B:G,6,FALSE),LIST!$A$78)=0,LIST!$A$79,L4873)))))</f>
        <v/>
      </c>
      <c r="I4873" s="42" t="str">
        <f>IF(B4873="","",IF(L4873=LIST!$A$75,"",IF(K4873=LIST!$A$76,LIST!$A$76,IF(L4873=LIST!$A$77,"",IF(L4873=LIST!$A$78,"",IF(L4873=LIST!$A$80,"",IF(L4873=LIST!$A$72,"",IF(L4873=LIST!$A$73,"",IF(L4873=LIST!$A$81,"",IF(L4873=LIST!$A$82,"",IF(L4873=LIST!$A$79,"",IF(K4873=LIST!$A$75,LIST!$A$75,ROUND(J4873*L4873,2)))))))))))))</f>
        <v/>
      </c>
      <c r="J4873" s="43">
        <f>IF(D4873="",0,IF(K4873=LIST!$A$75,0,IF(K4873=LIST!$A$76,0,IF(K4873=LIST!$A$77,0,IF(K4873=LIST!$A$78,0,(MIN(D4873,8)-K4873))))))</f>
        <v>0</v>
      </c>
      <c r="K4873" s="185" t="str">
        <f>IF(D4873="","",IF('CLAIM FORM'!$M$7="",0,IF(L4873=LIST!$A$78,0,IF('CLAIM FORM'!$M$7="R&amp;D",0,IF(E4873="",LIST!$A$75,IF(F4873=LIST!$F$30,0,IFERROR(((VLOOKUP(E4873,'TRAINING CODE'!B:D,3,FALSE)*MIN(D4873,8))),LIST!$A$76)))))))</f>
        <v/>
      </c>
      <c r="L4873" s="183" t="str">
        <f>IF(B4873="","",IF('CLAIM FORM'!$M$7="",LIST!$A$77,IFERROR(VLOOKUP(B4873,'PHR (Project Hourly Rate)'!B:G,6,FALSE),LIST!$A$78)))</f>
        <v/>
      </c>
    </row>
    <row r="4874" spans="1:12" ht="36" customHeight="1">
      <c r="A4874" s="184">
        <v>4872</v>
      </c>
      <c r="B4874" s="46"/>
      <c r="C4874" s="47"/>
      <c r="D4874" s="48"/>
      <c r="E4874" s="49"/>
      <c r="F4874" s="49"/>
      <c r="G4874" s="41" t="str">
        <f>IF(C4874="","",VLOOKUP(WEEKDAY(C4874),LIST!$A$15:$B$21,2,FALSE))</f>
        <v/>
      </c>
      <c r="H4874" s="42" t="str">
        <f>IF(B4874="","",IF(L4874=LIST!$A$80,LIST!$A$78,IF(L4874=LIST!$A$81,LIST!$A$78,IF(L4874=LIST!$A$82,LIST!$A$78,IF(IFERROR(VLOOKUP(B4874,'PHR (Project Hourly Rate)'!B:G,6,FALSE),LIST!$A$78)=0,LIST!$A$79,L4874)))))</f>
        <v/>
      </c>
      <c r="I4874" s="42" t="str">
        <f>IF(B4874="","",IF(L4874=LIST!$A$75,"",IF(K4874=LIST!$A$76,LIST!$A$76,IF(L4874=LIST!$A$77,"",IF(L4874=LIST!$A$78,"",IF(L4874=LIST!$A$80,"",IF(L4874=LIST!$A$72,"",IF(L4874=LIST!$A$73,"",IF(L4874=LIST!$A$81,"",IF(L4874=LIST!$A$82,"",IF(L4874=LIST!$A$79,"",IF(K4874=LIST!$A$75,LIST!$A$75,ROUND(J4874*L4874,2)))))))))))))</f>
        <v/>
      </c>
      <c r="J4874" s="43">
        <f>IF(D4874="",0,IF(K4874=LIST!$A$75,0,IF(K4874=LIST!$A$76,0,IF(K4874=LIST!$A$77,0,IF(K4874=LIST!$A$78,0,(MIN(D4874,8)-K4874))))))</f>
        <v>0</v>
      </c>
      <c r="K4874" s="185" t="str">
        <f>IF(D4874="","",IF('CLAIM FORM'!$M$7="",0,IF(L4874=LIST!$A$78,0,IF('CLAIM FORM'!$M$7="R&amp;D",0,IF(E4874="",LIST!$A$75,IF(F4874=LIST!$F$30,0,IFERROR(((VLOOKUP(E4874,'TRAINING CODE'!B:D,3,FALSE)*MIN(D4874,8))),LIST!$A$76)))))))</f>
        <v/>
      </c>
      <c r="L4874" s="183" t="str">
        <f>IF(B4874="","",IF('CLAIM FORM'!$M$7="",LIST!$A$77,IFERROR(VLOOKUP(B4874,'PHR (Project Hourly Rate)'!B:G,6,FALSE),LIST!$A$78)))</f>
        <v/>
      </c>
    </row>
    <row r="4875" spans="1:12" ht="36" customHeight="1">
      <c r="A4875" s="184">
        <v>4873</v>
      </c>
      <c r="B4875" s="46"/>
      <c r="C4875" s="47"/>
      <c r="D4875" s="48"/>
      <c r="E4875" s="49"/>
      <c r="F4875" s="49"/>
      <c r="G4875" s="41" t="str">
        <f>IF(C4875="","",VLOOKUP(WEEKDAY(C4875),LIST!$A$15:$B$21,2,FALSE))</f>
        <v/>
      </c>
      <c r="H4875" s="42" t="str">
        <f>IF(B4875="","",IF(L4875=LIST!$A$80,LIST!$A$78,IF(L4875=LIST!$A$81,LIST!$A$78,IF(L4875=LIST!$A$82,LIST!$A$78,IF(IFERROR(VLOOKUP(B4875,'PHR (Project Hourly Rate)'!B:G,6,FALSE),LIST!$A$78)=0,LIST!$A$79,L4875)))))</f>
        <v/>
      </c>
      <c r="I4875" s="42" t="str">
        <f>IF(B4875="","",IF(L4875=LIST!$A$75,"",IF(K4875=LIST!$A$76,LIST!$A$76,IF(L4875=LIST!$A$77,"",IF(L4875=LIST!$A$78,"",IF(L4875=LIST!$A$80,"",IF(L4875=LIST!$A$72,"",IF(L4875=LIST!$A$73,"",IF(L4875=LIST!$A$81,"",IF(L4875=LIST!$A$82,"",IF(L4875=LIST!$A$79,"",IF(K4875=LIST!$A$75,LIST!$A$75,ROUND(J4875*L4875,2)))))))))))))</f>
        <v/>
      </c>
      <c r="J4875" s="43">
        <f>IF(D4875="",0,IF(K4875=LIST!$A$75,0,IF(K4875=LIST!$A$76,0,IF(K4875=LIST!$A$77,0,IF(K4875=LIST!$A$78,0,(MIN(D4875,8)-K4875))))))</f>
        <v>0</v>
      </c>
      <c r="K4875" s="185" t="str">
        <f>IF(D4875="","",IF('CLAIM FORM'!$M$7="",0,IF(L4875=LIST!$A$78,0,IF('CLAIM FORM'!$M$7="R&amp;D",0,IF(E4875="",LIST!$A$75,IF(F4875=LIST!$F$30,0,IFERROR(((VLOOKUP(E4875,'TRAINING CODE'!B:D,3,FALSE)*MIN(D4875,8))),LIST!$A$76)))))))</f>
        <v/>
      </c>
      <c r="L4875" s="183" t="str">
        <f>IF(B4875="","",IF('CLAIM FORM'!$M$7="",LIST!$A$77,IFERROR(VLOOKUP(B4875,'PHR (Project Hourly Rate)'!B:G,6,FALSE),LIST!$A$78)))</f>
        <v/>
      </c>
    </row>
    <row r="4876" spans="1:12" ht="36" customHeight="1">
      <c r="A4876" s="184">
        <v>4874</v>
      </c>
      <c r="B4876" s="46"/>
      <c r="C4876" s="47"/>
      <c r="D4876" s="48"/>
      <c r="E4876" s="49"/>
      <c r="F4876" s="49"/>
      <c r="G4876" s="41" t="str">
        <f>IF(C4876="","",VLOOKUP(WEEKDAY(C4876),LIST!$A$15:$B$21,2,FALSE))</f>
        <v/>
      </c>
      <c r="H4876" s="42" t="str">
        <f>IF(B4876="","",IF(L4876=LIST!$A$80,LIST!$A$78,IF(L4876=LIST!$A$81,LIST!$A$78,IF(L4876=LIST!$A$82,LIST!$A$78,IF(IFERROR(VLOOKUP(B4876,'PHR (Project Hourly Rate)'!B:G,6,FALSE),LIST!$A$78)=0,LIST!$A$79,L4876)))))</f>
        <v/>
      </c>
      <c r="I4876" s="42" t="str">
        <f>IF(B4876="","",IF(L4876=LIST!$A$75,"",IF(K4876=LIST!$A$76,LIST!$A$76,IF(L4876=LIST!$A$77,"",IF(L4876=LIST!$A$78,"",IF(L4876=LIST!$A$80,"",IF(L4876=LIST!$A$72,"",IF(L4876=LIST!$A$73,"",IF(L4876=LIST!$A$81,"",IF(L4876=LIST!$A$82,"",IF(L4876=LIST!$A$79,"",IF(K4876=LIST!$A$75,LIST!$A$75,ROUND(J4876*L4876,2)))))))))))))</f>
        <v/>
      </c>
      <c r="J4876" s="43">
        <f>IF(D4876="",0,IF(K4876=LIST!$A$75,0,IF(K4876=LIST!$A$76,0,IF(K4876=LIST!$A$77,0,IF(K4876=LIST!$A$78,0,(MIN(D4876,8)-K4876))))))</f>
        <v>0</v>
      </c>
      <c r="K4876" s="185" t="str">
        <f>IF(D4876="","",IF('CLAIM FORM'!$M$7="",0,IF(L4876=LIST!$A$78,0,IF('CLAIM FORM'!$M$7="R&amp;D",0,IF(E4876="",LIST!$A$75,IF(F4876=LIST!$F$30,0,IFERROR(((VLOOKUP(E4876,'TRAINING CODE'!B:D,3,FALSE)*MIN(D4876,8))),LIST!$A$76)))))))</f>
        <v/>
      </c>
      <c r="L4876" s="183" t="str">
        <f>IF(B4876="","",IF('CLAIM FORM'!$M$7="",LIST!$A$77,IFERROR(VLOOKUP(B4876,'PHR (Project Hourly Rate)'!B:G,6,FALSE),LIST!$A$78)))</f>
        <v/>
      </c>
    </row>
    <row r="4877" spans="1:12" ht="36" customHeight="1">
      <c r="A4877" s="184">
        <v>4875</v>
      </c>
      <c r="B4877" s="46"/>
      <c r="C4877" s="47"/>
      <c r="D4877" s="48"/>
      <c r="E4877" s="49"/>
      <c r="F4877" s="49"/>
      <c r="G4877" s="41" t="str">
        <f>IF(C4877="","",VLOOKUP(WEEKDAY(C4877),LIST!$A$15:$B$21,2,FALSE))</f>
        <v/>
      </c>
      <c r="H4877" s="42" t="str">
        <f>IF(B4877="","",IF(L4877=LIST!$A$80,LIST!$A$78,IF(L4877=LIST!$A$81,LIST!$A$78,IF(L4877=LIST!$A$82,LIST!$A$78,IF(IFERROR(VLOOKUP(B4877,'PHR (Project Hourly Rate)'!B:G,6,FALSE),LIST!$A$78)=0,LIST!$A$79,L4877)))))</f>
        <v/>
      </c>
      <c r="I4877" s="42" t="str">
        <f>IF(B4877="","",IF(L4877=LIST!$A$75,"",IF(K4877=LIST!$A$76,LIST!$A$76,IF(L4877=LIST!$A$77,"",IF(L4877=LIST!$A$78,"",IF(L4877=LIST!$A$80,"",IF(L4877=LIST!$A$72,"",IF(L4877=LIST!$A$73,"",IF(L4877=LIST!$A$81,"",IF(L4877=LIST!$A$82,"",IF(L4877=LIST!$A$79,"",IF(K4877=LIST!$A$75,LIST!$A$75,ROUND(J4877*L4877,2)))))))))))))</f>
        <v/>
      </c>
      <c r="J4877" s="43">
        <f>IF(D4877="",0,IF(K4877=LIST!$A$75,0,IF(K4877=LIST!$A$76,0,IF(K4877=LIST!$A$77,0,IF(K4877=LIST!$A$78,0,(MIN(D4877,8)-K4877))))))</f>
        <v>0</v>
      </c>
      <c r="K4877" s="185" t="str">
        <f>IF(D4877="","",IF('CLAIM FORM'!$M$7="",0,IF(L4877=LIST!$A$78,0,IF('CLAIM FORM'!$M$7="R&amp;D",0,IF(E4877="",LIST!$A$75,IF(F4877=LIST!$F$30,0,IFERROR(((VLOOKUP(E4877,'TRAINING CODE'!B:D,3,FALSE)*MIN(D4877,8))),LIST!$A$76)))))))</f>
        <v/>
      </c>
      <c r="L4877" s="183" t="str">
        <f>IF(B4877="","",IF('CLAIM FORM'!$M$7="",LIST!$A$77,IFERROR(VLOOKUP(B4877,'PHR (Project Hourly Rate)'!B:G,6,FALSE),LIST!$A$78)))</f>
        <v/>
      </c>
    </row>
    <row r="4878" spans="1:12" ht="36" customHeight="1">
      <c r="A4878" s="184">
        <v>4876</v>
      </c>
      <c r="B4878" s="46"/>
      <c r="C4878" s="47"/>
      <c r="D4878" s="48"/>
      <c r="E4878" s="49"/>
      <c r="F4878" s="49"/>
      <c r="G4878" s="41" t="str">
        <f>IF(C4878="","",VLOOKUP(WEEKDAY(C4878),LIST!$A$15:$B$21,2,FALSE))</f>
        <v/>
      </c>
      <c r="H4878" s="42" t="str">
        <f>IF(B4878="","",IF(L4878=LIST!$A$80,LIST!$A$78,IF(L4878=LIST!$A$81,LIST!$A$78,IF(L4878=LIST!$A$82,LIST!$A$78,IF(IFERROR(VLOOKUP(B4878,'PHR (Project Hourly Rate)'!B:G,6,FALSE),LIST!$A$78)=0,LIST!$A$79,L4878)))))</f>
        <v/>
      </c>
      <c r="I4878" s="42" t="str">
        <f>IF(B4878="","",IF(L4878=LIST!$A$75,"",IF(K4878=LIST!$A$76,LIST!$A$76,IF(L4878=LIST!$A$77,"",IF(L4878=LIST!$A$78,"",IF(L4878=LIST!$A$80,"",IF(L4878=LIST!$A$72,"",IF(L4878=LIST!$A$73,"",IF(L4878=LIST!$A$81,"",IF(L4878=LIST!$A$82,"",IF(L4878=LIST!$A$79,"",IF(K4878=LIST!$A$75,LIST!$A$75,ROUND(J4878*L4878,2)))))))))))))</f>
        <v/>
      </c>
      <c r="J4878" s="43">
        <f>IF(D4878="",0,IF(K4878=LIST!$A$75,0,IF(K4878=LIST!$A$76,0,IF(K4878=LIST!$A$77,0,IF(K4878=LIST!$A$78,0,(MIN(D4878,8)-K4878))))))</f>
        <v>0</v>
      </c>
      <c r="K4878" s="185" t="str">
        <f>IF(D4878="","",IF('CLAIM FORM'!$M$7="",0,IF(L4878=LIST!$A$78,0,IF('CLAIM FORM'!$M$7="R&amp;D",0,IF(E4878="",LIST!$A$75,IF(F4878=LIST!$F$30,0,IFERROR(((VLOOKUP(E4878,'TRAINING CODE'!B:D,3,FALSE)*MIN(D4878,8))),LIST!$A$76)))))))</f>
        <v/>
      </c>
      <c r="L4878" s="183" t="str">
        <f>IF(B4878="","",IF('CLAIM FORM'!$M$7="",LIST!$A$77,IFERROR(VLOOKUP(B4878,'PHR (Project Hourly Rate)'!B:G,6,FALSE),LIST!$A$78)))</f>
        <v/>
      </c>
    </row>
    <row r="4879" spans="1:12" ht="36" customHeight="1">
      <c r="A4879" s="184">
        <v>4877</v>
      </c>
      <c r="B4879" s="46"/>
      <c r="C4879" s="47"/>
      <c r="D4879" s="48"/>
      <c r="E4879" s="49"/>
      <c r="F4879" s="49"/>
      <c r="G4879" s="41" t="str">
        <f>IF(C4879="","",VLOOKUP(WEEKDAY(C4879),LIST!$A$15:$B$21,2,FALSE))</f>
        <v/>
      </c>
      <c r="H4879" s="42" t="str">
        <f>IF(B4879="","",IF(L4879=LIST!$A$80,LIST!$A$78,IF(L4879=LIST!$A$81,LIST!$A$78,IF(L4879=LIST!$A$82,LIST!$A$78,IF(IFERROR(VLOOKUP(B4879,'PHR (Project Hourly Rate)'!B:G,6,FALSE),LIST!$A$78)=0,LIST!$A$79,L4879)))))</f>
        <v/>
      </c>
      <c r="I4879" s="42" t="str">
        <f>IF(B4879="","",IF(L4879=LIST!$A$75,"",IF(K4879=LIST!$A$76,LIST!$A$76,IF(L4879=LIST!$A$77,"",IF(L4879=LIST!$A$78,"",IF(L4879=LIST!$A$80,"",IF(L4879=LIST!$A$72,"",IF(L4879=LIST!$A$73,"",IF(L4879=LIST!$A$81,"",IF(L4879=LIST!$A$82,"",IF(L4879=LIST!$A$79,"",IF(K4879=LIST!$A$75,LIST!$A$75,ROUND(J4879*L4879,2)))))))))))))</f>
        <v/>
      </c>
      <c r="J4879" s="43">
        <f>IF(D4879="",0,IF(K4879=LIST!$A$75,0,IF(K4879=LIST!$A$76,0,IF(K4879=LIST!$A$77,0,IF(K4879=LIST!$A$78,0,(MIN(D4879,8)-K4879))))))</f>
        <v>0</v>
      </c>
      <c r="K4879" s="185" t="str">
        <f>IF(D4879="","",IF('CLAIM FORM'!$M$7="",0,IF(L4879=LIST!$A$78,0,IF('CLAIM FORM'!$M$7="R&amp;D",0,IF(E4879="",LIST!$A$75,IF(F4879=LIST!$F$30,0,IFERROR(((VLOOKUP(E4879,'TRAINING CODE'!B:D,3,FALSE)*MIN(D4879,8))),LIST!$A$76)))))))</f>
        <v/>
      </c>
      <c r="L4879" s="183" t="str">
        <f>IF(B4879="","",IF('CLAIM FORM'!$M$7="",LIST!$A$77,IFERROR(VLOOKUP(B4879,'PHR (Project Hourly Rate)'!B:G,6,FALSE),LIST!$A$78)))</f>
        <v/>
      </c>
    </row>
    <row r="4880" spans="1:12" ht="36" customHeight="1">
      <c r="A4880" s="184">
        <v>4878</v>
      </c>
      <c r="B4880" s="46"/>
      <c r="C4880" s="47"/>
      <c r="D4880" s="48"/>
      <c r="E4880" s="49"/>
      <c r="F4880" s="49"/>
      <c r="G4880" s="41" t="str">
        <f>IF(C4880="","",VLOOKUP(WEEKDAY(C4880),LIST!$A$15:$B$21,2,FALSE))</f>
        <v/>
      </c>
      <c r="H4880" s="42" t="str">
        <f>IF(B4880="","",IF(L4880=LIST!$A$80,LIST!$A$78,IF(L4880=LIST!$A$81,LIST!$A$78,IF(L4880=LIST!$A$82,LIST!$A$78,IF(IFERROR(VLOOKUP(B4880,'PHR (Project Hourly Rate)'!B:G,6,FALSE),LIST!$A$78)=0,LIST!$A$79,L4880)))))</f>
        <v/>
      </c>
      <c r="I4880" s="42" t="str">
        <f>IF(B4880="","",IF(L4880=LIST!$A$75,"",IF(K4880=LIST!$A$76,LIST!$A$76,IF(L4880=LIST!$A$77,"",IF(L4880=LIST!$A$78,"",IF(L4880=LIST!$A$80,"",IF(L4880=LIST!$A$72,"",IF(L4880=LIST!$A$73,"",IF(L4880=LIST!$A$81,"",IF(L4880=LIST!$A$82,"",IF(L4880=LIST!$A$79,"",IF(K4880=LIST!$A$75,LIST!$A$75,ROUND(J4880*L4880,2)))))))))))))</f>
        <v/>
      </c>
      <c r="J4880" s="43">
        <f>IF(D4880="",0,IF(K4880=LIST!$A$75,0,IF(K4880=LIST!$A$76,0,IF(K4880=LIST!$A$77,0,IF(K4880=LIST!$A$78,0,(MIN(D4880,8)-K4880))))))</f>
        <v>0</v>
      </c>
      <c r="K4880" s="185" t="str">
        <f>IF(D4880="","",IF('CLAIM FORM'!$M$7="",0,IF(L4880=LIST!$A$78,0,IF('CLAIM FORM'!$M$7="R&amp;D",0,IF(E4880="",LIST!$A$75,IF(F4880=LIST!$F$30,0,IFERROR(((VLOOKUP(E4880,'TRAINING CODE'!B:D,3,FALSE)*MIN(D4880,8))),LIST!$A$76)))))))</f>
        <v/>
      </c>
      <c r="L4880" s="183" t="str">
        <f>IF(B4880="","",IF('CLAIM FORM'!$M$7="",LIST!$A$77,IFERROR(VLOOKUP(B4880,'PHR (Project Hourly Rate)'!B:G,6,FALSE),LIST!$A$78)))</f>
        <v/>
      </c>
    </row>
    <row r="4881" spans="1:12" ht="36" customHeight="1">
      <c r="A4881" s="184">
        <v>4879</v>
      </c>
      <c r="B4881" s="46"/>
      <c r="C4881" s="47"/>
      <c r="D4881" s="48"/>
      <c r="E4881" s="49"/>
      <c r="F4881" s="49"/>
      <c r="G4881" s="41" t="str">
        <f>IF(C4881="","",VLOOKUP(WEEKDAY(C4881),LIST!$A$15:$B$21,2,FALSE))</f>
        <v/>
      </c>
      <c r="H4881" s="42" t="str">
        <f>IF(B4881="","",IF(L4881=LIST!$A$80,LIST!$A$78,IF(L4881=LIST!$A$81,LIST!$A$78,IF(L4881=LIST!$A$82,LIST!$A$78,IF(IFERROR(VLOOKUP(B4881,'PHR (Project Hourly Rate)'!B:G,6,FALSE),LIST!$A$78)=0,LIST!$A$79,L4881)))))</f>
        <v/>
      </c>
      <c r="I4881" s="42" t="str">
        <f>IF(B4881="","",IF(L4881=LIST!$A$75,"",IF(K4881=LIST!$A$76,LIST!$A$76,IF(L4881=LIST!$A$77,"",IF(L4881=LIST!$A$78,"",IF(L4881=LIST!$A$80,"",IF(L4881=LIST!$A$72,"",IF(L4881=LIST!$A$73,"",IF(L4881=LIST!$A$81,"",IF(L4881=LIST!$A$82,"",IF(L4881=LIST!$A$79,"",IF(K4881=LIST!$A$75,LIST!$A$75,ROUND(J4881*L4881,2)))))))))))))</f>
        <v/>
      </c>
      <c r="J4881" s="43">
        <f>IF(D4881="",0,IF(K4881=LIST!$A$75,0,IF(K4881=LIST!$A$76,0,IF(K4881=LIST!$A$77,0,IF(K4881=LIST!$A$78,0,(MIN(D4881,8)-K4881))))))</f>
        <v>0</v>
      </c>
      <c r="K4881" s="185" t="str">
        <f>IF(D4881="","",IF('CLAIM FORM'!$M$7="",0,IF(L4881=LIST!$A$78,0,IF('CLAIM FORM'!$M$7="R&amp;D",0,IF(E4881="",LIST!$A$75,IF(F4881=LIST!$F$30,0,IFERROR(((VLOOKUP(E4881,'TRAINING CODE'!B:D,3,FALSE)*MIN(D4881,8))),LIST!$A$76)))))))</f>
        <v/>
      </c>
      <c r="L4881" s="183" t="str">
        <f>IF(B4881="","",IF('CLAIM FORM'!$M$7="",LIST!$A$77,IFERROR(VLOOKUP(B4881,'PHR (Project Hourly Rate)'!B:G,6,FALSE),LIST!$A$78)))</f>
        <v/>
      </c>
    </row>
    <row r="4882" spans="1:12" ht="36" customHeight="1">
      <c r="A4882" s="184">
        <v>4880</v>
      </c>
      <c r="B4882" s="46"/>
      <c r="C4882" s="47"/>
      <c r="D4882" s="48"/>
      <c r="E4882" s="49"/>
      <c r="F4882" s="49"/>
      <c r="G4882" s="41" t="str">
        <f>IF(C4882="","",VLOOKUP(WEEKDAY(C4882),LIST!$A$15:$B$21,2,FALSE))</f>
        <v/>
      </c>
      <c r="H4882" s="42" t="str">
        <f>IF(B4882="","",IF(L4882=LIST!$A$80,LIST!$A$78,IF(L4882=LIST!$A$81,LIST!$A$78,IF(L4882=LIST!$A$82,LIST!$A$78,IF(IFERROR(VLOOKUP(B4882,'PHR (Project Hourly Rate)'!B:G,6,FALSE),LIST!$A$78)=0,LIST!$A$79,L4882)))))</f>
        <v/>
      </c>
      <c r="I4882" s="42" t="str">
        <f>IF(B4882="","",IF(L4882=LIST!$A$75,"",IF(K4882=LIST!$A$76,LIST!$A$76,IF(L4882=LIST!$A$77,"",IF(L4882=LIST!$A$78,"",IF(L4882=LIST!$A$80,"",IF(L4882=LIST!$A$72,"",IF(L4882=LIST!$A$73,"",IF(L4882=LIST!$A$81,"",IF(L4882=LIST!$A$82,"",IF(L4882=LIST!$A$79,"",IF(K4882=LIST!$A$75,LIST!$A$75,ROUND(J4882*L4882,2)))))))))))))</f>
        <v/>
      </c>
      <c r="J4882" s="43">
        <f>IF(D4882="",0,IF(K4882=LIST!$A$75,0,IF(K4882=LIST!$A$76,0,IF(K4882=LIST!$A$77,0,IF(K4882=LIST!$A$78,0,(MIN(D4882,8)-K4882))))))</f>
        <v>0</v>
      </c>
      <c r="K4882" s="185" t="str">
        <f>IF(D4882="","",IF('CLAIM FORM'!$M$7="",0,IF(L4882=LIST!$A$78,0,IF('CLAIM FORM'!$M$7="R&amp;D",0,IF(E4882="",LIST!$A$75,IF(F4882=LIST!$F$30,0,IFERROR(((VLOOKUP(E4882,'TRAINING CODE'!B:D,3,FALSE)*MIN(D4882,8))),LIST!$A$76)))))))</f>
        <v/>
      </c>
      <c r="L4882" s="183" t="str">
        <f>IF(B4882="","",IF('CLAIM FORM'!$M$7="",LIST!$A$77,IFERROR(VLOOKUP(B4882,'PHR (Project Hourly Rate)'!B:G,6,FALSE),LIST!$A$78)))</f>
        <v/>
      </c>
    </row>
    <row r="4883" spans="1:12" ht="36" customHeight="1">
      <c r="A4883" s="184">
        <v>4881</v>
      </c>
      <c r="B4883" s="46"/>
      <c r="C4883" s="47"/>
      <c r="D4883" s="48"/>
      <c r="E4883" s="49"/>
      <c r="F4883" s="49"/>
      <c r="G4883" s="41" t="str">
        <f>IF(C4883="","",VLOOKUP(WEEKDAY(C4883),LIST!$A$15:$B$21,2,FALSE))</f>
        <v/>
      </c>
      <c r="H4883" s="42" t="str">
        <f>IF(B4883="","",IF(L4883=LIST!$A$80,LIST!$A$78,IF(L4883=LIST!$A$81,LIST!$A$78,IF(L4883=LIST!$A$82,LIST!$A$78,IF(IFERROR(VLOOKUP(B4883,'PHR (Project Hourly Rate)'!B:G,6,FALSE),LIST!$A$78)=0,LIST!$A$79,L4883)))))</f>
        <v/>
      </c>
      <c r="I4883" s="42" t="str">
        <f>IF(B4883="","",IF(L4883=LIST!$A$75,"",IF(K4883=LIST!$A$76,LIST!$A$76,IF(L4883=LIST!$A$77,"",IF(L4883=LIST!$A$78,"",IF(L4883=LIST!$A$80,"",IF(L4883=LIST!$A$72,"",IF(L4883=LIST!$A$73,"",IF(L4883=LIST!$A$81,"",IF(L4883=LIST!$A$82,"",IF(L4883=LIST!$A$79,"",IF(K4883=LIST!$A$75,LIST!$A$75,ROUND(J4883*L4883,2)))))))))))))</f>
        <v/>
      </c>
      <c r="J4883" s="43">
        <f>IF(D4883="",0,IF(K4883=LIST!$A$75,0,IF(K4883=LIST!$A$76,0,IF(K4883=LIST!$A$77,0,IF(K4883=LIST!$A$78,0,(MIN(D4883,8)-K4883))))))</f>
        <v>0</v>
      </c>
      <c r="K4883" s="185" t="str">
        <f>IF(D4883="","",IF('CLAIM FORM'!$M$7="",0,IF(L4883=LIST!$A$78,0,IF('CLAIM FORM'!$M$7="R&amp;D",0,IF(E4883="",LIST!$A$75,IF(F4883=LIST!$F$30,0,IFERROR(((VLOOKUP(E4883,'TRAINING CODE'!B:D,3,FALSE)*MIN(D4883,8))),LIST!$A$76)))))))</f>
        <v/>
      </c>
      <c r="L4883" s="183" t="str">
        <f>IF(B4883="","",IF('CLAIM FORM'!$M$7="",LIST!$A$77,IFERROR(VLOOKUP(B4883,'PHR (Project Hourly Rate)'!B:G,6,FALSE),LIST!$A$78)))</f>
        <v/>
      </c>
    </row>
    <row r="4884" spans="1:12" ht="36" customHeight="1">
      <c r="A4884" s="184">
        <v>4882</v>
      </c>
      <c r="B4884" s="46"/>
      <c r="C4884" s="47"/>
      <c r="D4884" s="48"/>
      <c r="E4884" s="49"/>
      <c r="F4884" s="49"/>
      <c r="G4884" s="41" t="str">
        <f>IF(C4884="","",VLOOKUP(WEEKDAY(C4884),LIST!$A$15:$B$21,2,FALSE))</f>
        <v/>
      </c>
      <c r="H4884" s="42" t="str">
        <f>IF(B4884="","",IF(L4884=LIST!$A$80,LIST!$A$78,IF(L4884=LIST!$A$81,LIST!$A$78,IF(L4884=LIST!$A$82,LIST!$A$78,IF(IFERROR(VLOOKUP(B4884,'PHR (Project Hourly Rate)'!B:G,6,FALSE),LIST!$A$78)=0,LIST!$A$79,L4884)))))</f>
        <v/>
      </c>
      <c r="I4884" s="42" t="str">
        <f>IF(B4884="","",IF(L4884=LIST!$A$75,"",IF(K4884=LIST!$A$76,LIST!$A$76,IF(L4884=LIST!$A$77,"",IF(L4884=LIST!$A$78,"",IF(L4884=LIST!$A$80,"",IF(L4884=LIST!$A$72,"",IF(L4884=LIST!$A$73,"",IF(L4884=LIST!$A$81,"",IF(L4884=LIST!$A$82,"",IF(L4884=LIST!$A$79,"",IF(K4884=LIST!$A$75,LIST!$A$75,ROUND(J4884*L4884,2)))))))))))))</f>
        <v/>
      </c>
      <c r="J4884" s="43">
        <f>IF(D4884="",0,IF(K4884=LIST!$A$75,0,IF(K4884=LIST!$A$76,0,IF(K4884=LIST!$A$77,0,IF(K4884=LIST!$A$78,0,(MIN(D4884,8)-K4884))))))</f>
        <v>0</v>
      </c>
      <c r="K4884" s="185" t="str">
        <f>IF(D4884="","",IF('CLAIM FORM'!$M$7="",0,IF(L4884=LIST!$A$78,0,IF('CLAIM FORM'!$M$7="R&amp;D",0,IF(E4884="",LIST!$A$75,IF(F4884=LIST!$F$30,0,IFERROR(((VLOOKUP(E4884,'TRAINING CODE'!B:D,3,FALSE)*MIN(D4884,8))),LIST!$A$76)))))))</f>
        <v/>
      </c>
      <c r="L4884" s="183" t="str">
        <f>IF(B4884="","",IF('CLAIM FORM'!$M$7="",LIST!$A$77,IFERROR(VLOOKUP(B4884,'PHR (Project Hourly Rate)'!B:G,6,FALSE),LIST!$A$78)))</f>
        <v/>
      </c>
    </row>
    <row r="4885" spans="1:12" ht="36" customHeight="1">
      <c r="A4885" s="184">
        <v>4883</v>
      </c>
      <c r="B4885" s="46"/>
      <c r="C4885" s="47"/>
      <c r="D4885" s="48"/>
      <c r="E4885" s="49"/>
      <c r="F4885" s="49"/>
      <c r="G4885" s="41" t="str">
        <f>IF(C4885="","",VLOOKUP(WEEKDAY(C4885),LIST!$A$15:$B$21,2,FALSE))</f>
        <v/>
      </c>
      <c r="H4885" s="42" t="str">
        <f>IF(B4885="","",IF(L4885=LIST!$A$80,LIST!$A$78,IF(L4885=LIST!$A$81,LIST!$A$78,IF(L4885=LIST!$A$82,LIST!$A$78,IF(IFERROR(VLOOKUP(B4885,'PHR (Project Hourly Rate)'!B:G,6,FALSE),LIST!$A$78)=0,LIST!$A$79,L4885)))))</f>
        <v/>
      </c>
      <c r="I4885" s="42" t="str">
        <f>IF(B4885="","",IF(L4885=LIST!$A$75,"",IF(K4885=LIST!$A$76,LIST!$A$76,IF(L4885=LIST!$A$77,"",IF(L4885=LIST!$A$78,"",IF(L4885=LIST!$A$80,"",IF(L4885=LIST!$A$72,"",IF(L4885=LIST!$A$73,"",IF(L4885=LIST!$A$81,"",IF(L4885=LIST!$A$82,"",IF(L4885=LIST!$A$79,"",IF(K4885=LIST!$A$75,LIST!$A$75,ROUND(J4885*L4885,2)))))))))))))</f>
        <v/>
      </c>
      <c r="J4885" s="43">
        <f>IF(D4885="",0,IF(K4885=LIST!$A$75,0,IF(K4885=LIST!$A$76,0,IF(K4885=LIST!$A$77,0,IF(K4885=LIST!$A$78,0,(MIN(D4885,8)-K4885))))))</f>
        <v>0</v>
      </c>
      <c r="K4885" s="185" t="str">
        <f>IF(D4885="","",IF('CLAIM FORM'!$M$7="",0,IF(L4885=LIST!$A$78,0,IF('CLAIM FORM'!$M$7="R&amp;D",0,IF(E4885="",LIST!$A$75,IF(F4885=LIST!$F$30,0,IFERROR(((VLOOKUP(E4885,'TRAINING CODE'!B:D,3,FALSE)*MIN(D4885,8))),LIST!$A$76)))))))</f>
        <v/>
      </c>
      <c r="L4885" s="183" t="str">
        <f>IF(B4885="","",IF('CLAIM FORM'!$M$7="",LIST!$A$77,IFERROR(VLOOKUP(B4885,'PHR (Project Hourly Rate)'!B:G,6,FALSE),LIST!$A$78)))</f>
        <v/>
      </c>
    </row>
    <row r="4886" spans="1:12" ht="36" customHeight="1">
      <c r="A4886" s="184">
        <v>4884</v>
      </c>
      <c r="B4886" s="46"/>
      <c r="C4886" s="47"/>
      <c r="D4886" s="48"/>
      <c r="E4886" s="49"/>
      <c r="F4886" s="49"/>
      <c r="G4886" s="41" t="str">
        <f>IF(C4886="","",VLOOKUP(WEEKDAY(C4886),LIST!$A$15:$B$21,2,FALSE))</f>
        <v/>
      </c>
      <c r="H4886" s="42" t="str">
        <f>IF(B4886="","",IF(L4886=LIST!$A$80,LIST!$A$78,IF(L4886=LIST!$A$81,LIST!$A$78,IF(L4886=LIST!$A$82,LIST!$A$78,IF(IFERROR(VLOOKUP(B4886,'PHR (Project Hourly Rate)'!B:G,6,FALSE),LIST!$A$78)=0,LIST!$A$79,L4886)))))</f>
        <v/>
      </c>
      <c r="I4886" s="42" t="str">
        <f>IF(B4886="","",IF(L4886=LIST!$A$75,"",IF(K4886=LIST!$A$76,LIST!$A$76,IF(L4886=LIST!$A$77,"",IF(L4886=LIST!$A$78,"",IF(L4886=LIST!$A$80,"",IF(L4886=LIST!$A$72,"",IF(L4886=LIST!$A$73,"",IF(L4886=LIST!$A$81,"",IF(L4886=LIST!$A$82,"",IF(L4886=LIST!$A$79,"",IF(K4886=LIST!$A$75,LIST!$A$75,ROUND(J4886*L4886,2)))))))))))))</f>
        <v/>
      </c>
      <c r="J4886" s="43">
        <f>IF(D4886="",0,IF(K4886=LIST!$A$75,0,IF(K4886=LIST!$A$76,0,IF(K4886=LIST!$A$77,0,IF(K4886=LIST!$A$78,0,(MIN(D4886,8)-K4886))))))</f>
        <v>0</v>
      </c>
      <c r="K4886" s="185" t="str">
        <f>IF(D4886="","",IF('CLAIM FORM'!$M$7="",0,IF(L4886=LIST!$A$78,0,IF('CLAIM FORM'!$M$7="R&amp;D",0,IF(E4886="",LIST!$A$75,IF(F4886=LIST!$F$30,0,IFERROR(((VLOOKUP(E4886,'TRAINING CODE'!B:D,3,FALSE)*MIN(D4886,8))),LIST!$A$76)))))))</f>
        <v/>
      </c>
      <c r="L4886" s="183" t="str">
        <f>IF(B4886="","",IF('CLAIM FORM'!$M$7="",LIST!$A$77,IFERROR(VLOOKUP(B4886,'PHR (Project Hourly Rate)'!B:G,6,FALSE),LIST!$A$78)))</f>
        <v/>
      </c>
    </row>
    <row r="4887" spans="1:12" ht="36" customHeight="1">
      <c r="A4887" s="184">
        <v>4885</v>
      </c>
      <c r="B4887" s="46"/>
      <c r="C4887" s="47"/>
      <c r="D4887" s="48"/>
      <c r="E4887" s="49"/>
      <c r="F4887" s="49"/>
      <c r="G4887" s="41" t="str">
        <f>IF(C4887="","",VLOOKUP(WEEKDAY(C4887),LIST!$A$15:$B$21,2,FALSE))</f>
        <v/>
      </c>
      <c r="H4887" s="42" t="str">
        <f>IF(B4887="","",IF(L4887=LIST!$A$80,LIST!$A$78,IF(L4887=LIST!$A$81,LIST!$A$78,IF(L4887=LIST!$A$82,LIST!$A$78,IF(IFERROR(VLOOKUP(B4887,'PHR (Project Hourly Rate)'!B:G,6,FALSE),LIST!$A$78)=0,LIST!$A$79,L4887)))))</f>
        <v/>
      </c>
      <c r="I4887" s="42" t="str">
        <f>IF(B4887="","",IF(L4887=LIST!$A$75,"",IF(K4887=LIST!$A$76,LIST!$A$76,IF(L4887=LIST!$A$77,"",IF(L4887=LIST!$A$78,"",IF(L4887=LIST!$A$80,"",IF(L4887=LIST!$A$72,"",IF(L4887=LIST!$A$73,"",IF(L4887=LIST!$A$81,"",IF(L4887=LIST!$A$82,"",IF(L4887=LIST!$A$79,"",IF(K4887=LIST!$A$75,LIST!$A$75,ROUND(J4887*L4887,2)))))))))))))</f>
        <v/>
      </c>
      <c r="J4887" s="43">
        <f>IF(D4887="",0,IF(K4887=LIST!$A$75,0,IF(K4887=LIST!$A$76,0,IF(K4887=LIST!$A$77,0,IF(K4887=LIST!$A$78,0,(MIN(D4887,8)-K4887))))))</f>
        <v>0</v>
      </c>
      <c r="K4887" s="185" t="str">
        <f>IF(D4887="","",IF('CLAIM FORM'!$M$7="",0,IF(L4887=LIST!$A$78,0,IF('CLAIM FORM'!$M$7="R&amp;D",0,IF(E4887="",LIST!$A$75,IF(F4887=LIST!$F$30,0,IFERROR(((VLOOKUP(E4887,'TRAINING CODE'!B:D,3,FALSE)*MIN(D4887,8))),LIST!$A$76)))))))</f>
        <v/>
      </c>
      <c r="L4887" s="183" t="str">
        <f>IF(B4887="","",IF('CLAIM FORM'!$M$7="",LIST!$A$77,IFERROR(VLOOKUP(B4887,'PHR (Project Hourly Rate)'!B:G,6,FALSE),LIST!$A$78)))</f>
        <v/>
      </c>
    </row>
    <row r="4888" spans="1:12" ht="36" customHeight="1">
      <c r="A4888" s="184">
        <v>4886</v>
      </c>
      <c r="B4888" s="46"/>
      <c r="C4888" s="47"/>
      <c r="D4888" s="48"/>
      <c r="E4888" s="49"/>
      <c r="F4888" s="49"/>
      <c r="G4888" s="41" t="str">
        <f>IF(C4888="","",VLOOKUP(WEEKDAY(C4888),LIST!$A$15:$B$21,2,FALSE))</f>
        <v/>
      </c>
      <c r="H4888" s="42" t="str">
        <f>IF(B4888="","",IF(L4888=LIST!$A$80,LIST!$A$78,IF(L4888=LIST!$A$81,LIST!$A$78,IF(L4888=LIST!$A$82,LIST!$A$78,IF(IFERROR(VLOOKUP(B4888,'PHR (Project Hourly Rate)'!B:G,6,FALSE),LIST!$A$78)=0,LIST!$A$79,L4888)))))</f>
        <v/>
      </c>
      <c r="I4888" s="42" t="str">
        <f>IF(B4888="","",IF(L4888=LIST!$A$75,"",IF(K4888=LIST!$A$76,LIST!$A$76,IF(L4888=LIST!$A$77,"",IF(L4888=LIST!$A$78,"",IF(L4888=LIST!$A$80,"",IF(L4888=LIST!$A$72,"",IF(L4888=LIST!$A$73,"",IF(L4888=LIST!$A$81,"",IF(L4888=LIST!$A$82,"",IF(L4888=LIST!$A$79,"",IF(K4888=LIST!$A$75,LIST!$A$75,ROUND(J4888*L4888,2)))))))))))))</f>
        <v/>
      </c>
      <c r="J4888" s="43">
        <f>IF(D4888="",0,IF(K4888=LIST!$A$75,0,IF(K4888=LIST!$A$76,0,IF(K4888=LIST!$A$77,0,IF(K4888=LIST!$A$78,0,(MIN(D4888,8)-K4888))))))</f>
        <v>0</v>
      </c>
      <c r="K4888" s="185" t="str">
        <f>IF(D4888="","",IF('CLAIM FORM'!$M$7="",0,IF(L4888=LIST!$A$78,0,IF('CLAIM FORM'!$M$7="R&amp;D",0,IF(E4888="",LIST!$A$75,IF(F4888=LIST!$F$30,0,IFERROR(((VLOOKUP(E4888,'TRAINING CODE'!B:D,3,FALSE)*MIN(D4888,8))),LIST!$A$76)))))))</f>
        <v/>
      </c>
      <c r="L4888" s="183" t="str">
        <f>IF(B4888="","",IF('CLAIM FORM'!$M$7="",LIST!$A$77,IFERROR(VLOOKUP(B4888,'PHR (Project Hourly Rate)'!B:G,6,FALSE),LIST!$A$78)))</f>
        <v/>
      </c>
    </row>
    <row r="4889" spans="1:12" ht="36" customHeight="1">
      <c r="A4889" s="184">
        <v>4887</v>
      </c>
      <c r="B4889" s="46"/>
      <c r="C4889" s="47"/>
      <c r="D4889" s="48"/>
      <c r="E4889" s="49"/>
      <c r="F4889" s="49"/>
      <c r="G4889" s="41" t="str">
        <f>IF(C4889="","",VLOOKUP(WEEKDAY(C4889),LIST!$A$15:$B$21,2,FALSE))</f>
        <v/>
      </c>
      <c r="H4889" s="42" t="str">
        <f>IF(B4889="","",IF(L4889=LIST!$A$80,LIST!$A$78,IF(L4889=LIST!$A$81,LIST!$A$78,IF(L4889=LIST!$A$82,LIST!$A$78,IF(IFERROR(VLOOKUP(B4889,'PHR (Project Hourly Rate)'!B:G,6,FALSE),LIST!$A$78)=0,LIST!$A$79,L4889)))))</f>
        <v/>
      </c>
      <c r="I4889" s="42" t="str">
        <f>IF(B4889="","",IF(L4889=LIST!$A$75,"",IF(K4889=LIST!$A$76,LIST!$A$76,IF(L4889=LIST!$A$77,"",IF(L4889=LIST!$A$78,"",IF(L4889=LIST!$A$80,"",IF(L4889=LIST!$A$72,"",IF(L4889=LIST!$A$73,"",IF(L4889=LIST!$A$81,"",IF(L4889=LIST!$A$82,"",IF(L4889=LIST!$A$79,"",IF(K4889=LIST!$A$75,LIST!$A$75,ROUND(J4889*L4889,2)))))))))))))</f>
        <v/>
      </c>
      <c r="J4889" s="43">
        <f>IF(D4889="",0,IF(K4889=LIST!$A$75,0,IF(K4889=LIST!$A$76,0,IF(K4889=LIST!$A$77,0,IF(K4889=LIST!$A$78,0,(MIN(D4889,8)-K4889))))))</f>
        <v>0</v>
      </c>
      <c r="K4889" s="185" t="str">
        <f>IF(D4889="","",IF('CLAIM FORM'!$M$7="",0,IF(L4889=LIST!$A$78,0,IF('CLAIM FORM'!$M$7="R&amp;D",0,IF(E4889="",LIST!$A$75,IF(F4889=LIST!$F$30,0,IFERROR(((VLOOKUP(E4889,'TRAINING CODE'!B:D,3,FALSE)*MIN(D4889,8))),LIST!$A$76)))))))</f>
        <v/>
      </c>
      <c r="L4889" s="183" t="str">
        <f>IF(B4889="","",IF('CLAIM FORM'!$M$7="",LIST!$A$77,IFERROR(VLOOKUP(B4889,'PHR (Project Hourly Rate)'!B:G,6,FALSE),LIST!$A$78)))</f>
        <v/>
      </c>
    </row>
    <row r="4890" spans="1:12" ht="36" customHeight="1">
      <c r="A4890" s="184">
        <v>4888</v>
      </c>
      <c r="B4890" s="46"/>
      <c r="C4890" s="47"/>
      <c r="D4890" s="48"/>
      <c r="E4890" s="49"/>
      <c r="F4890" s="49"/>
      <c r="G4890" s="41" t="str">
        <f>IF(C4890="","",VLOOKUP(WEEKDAY(C4890),LIST!$A$15:$B$21,2,FALSE))</f>
        <v/>
      </c>
      <c r="H4890" s="42" t="str">
        <f>IF(B4890="","",IF(L4890=LIST!$A$80,LIST!$A$78,IF(L4890=LIST!$A$81,LIST!$A$78,IF(L4890=LIST!$A$82,LIST!$A$78,IF(IFERROR(VLOOKUP(B4890,'PHR (Project Hourly Rate)'!B:G,6,FALSE),LIST!$A$78)=0,LIST!$A$79,L4890)))))</f>
        <v/>
      </c>
      <c r="I4890" s="42" t="str">
        <f>IF(B4890="","",IF(L4890=LIST!$A$75,"",IF(K4890=LIST!$A$76,LIST!$A$76,IF(L4890=LIST!$A$77,"",IF(L4890=LIST!$A$78,"",IF(L4890=LIST!$A$80,"",IF(L4890=LIST!$A$72,"",IF(L4890=LIST!$A$73,"",IF(L4890=LIST!$A$81,"",IF(L4890=LIST!$A$82,"",IF(L4890=LIST!$A$79,"",IF(K4890=LIST!$A$75,LIST!$A$75,ROUND(J4890*L4890,2)))))))))))))</f>
        <v/>
      </c>
      <c r="J4890" s="43">
        <f>IF(D4890="",0,IF(K4890=LIST!$A$75,0,IF(K4890=LIST!$A$76,0,IF(K4890=LIST!$A$77,0,IF(K4890=LIST!$A$78,0,(MIN(D4890,8)-K4890))))))</f>
        <v>0</v>
      </c>
      <c r="K4890" s="185" t="str">
        <f>IF(D4890="","",IF('CLAIM FORM'!$M$7="",0,IF(L4890=LIST!$A$78,0,IF('CLAIM FORM'!$M$7="R&amp;D",0,IF(E4890="",LIST!$A$75,IF(F4890=LIST!$F$30,0,IFERROR(((VLOOKUP(E4890,'TRAINING CODE'!B:D,3,FALSE)*MIN(D4890,8))),LIST!$A$76)))))))</f>
        <v/>
      </c>
      <c r="L4890" s="183" t="str">
        <f>IF(B4890="","",IF('CLAIM FORM'!$M$7="",LIST!$A$77,IFERROR(VLOOKUP(B4890,'PHR (Project Hourly Rate)'!B:G,6,FALSE),LIST!$A$78)))</f>
        <v/>
      </c>
    </row>
    <row r="4891" spans="1:12" ht="36" customHeight="1">
      <c r="A4891" s="184">
        <v>4889</v>
      </c>
      <c r="B4891" s="46"/>
      <c r="C4891" s="47"/>
      <c r="D4891" s="48"/>
      <c r="E4891" s="49"/>
      <c r="F4891" s="49"/>
      <c r="G4891" s="41" t="str">
        <f>IF(C4891="","",VLOOKUP(WEEKDAY(C4891),LIST!$A$15:$B$21,2,FALSE))</f>
        <v/>
      </c>
      <c r="H4891" s="42" t="str">
        <f>IF(B4891="","",IF(L4891=LIST!$A$80,LIST!$A$78,IF(L4891=LIST!$A$81,LIST!$A$78,IF(L4891=LIST!$A$82,LIST!$A$78,IF(IFERROR(VLOOKUP(B4891,'PHR (Project Hourly Rate)'!B:G,6,FALSE),LIST!$A$78)=0,LIST!$A$79,L4891)))))</f>
        <v/>
      </c>
      <c r="I4891" s="42" t="str">
        <f>IF(B4891="","",IF(L4891=LIST!$A$75,"",IF(K4891=LIST!$A$76,LIST!$A$76,IF(L4891=LIST!$A$77,"",IF(L4891=LIST!$A$78,"",IF(L4891=LIST!$A$80,"",IF(L4891=LIST!$A$72,"",IF(L4891=LIST!$A$73,"",IF(L4891=LIST!$A$81,"",IF(L4891=LIST!$A$82,"",IF(L4891=LIST!$A$79,"",IF(K4891=LIST!$A$75,LIST!$A$75,ROUND(J4891*L4891,2)))))))))))))</f>
        <v/>
      </c>
      <c r="J4891" s="43">
        <f>IF(D4891="",0,IF(K4891=LIST!$A$75,0,IF(K4891=LIST!$A$76,0,IF(K4891=LIST!$A$77,0,IF(K4891=LIST!$A$78,0,(MIN(D4891,8)-K4891))))))</f>
        <v>0</v>
      </c>
      <c r="K4891" s="185" t="str">
        <f>IF(D4891="","",IF('CLAIM FORM'!$M$7="",0,IF(L4891=LIST!$A$78,0,IF('CLAIM FORM'!$M$7="R&amp;D",0,IF(E4891="",LIST!$A$75,IF(F4891=LIST!$F$30,0,IFERROR(((VLOOKUP(E4891,'TRAINING CODE'!B:D,3,FALSE)*MIN(D4891,8))),LIST!$A$76)))))))</f>
        <v/>
      </c>
      <c r="L4891" s="183" t="str">
        <f>IF(B4891="","",IF('CLAIM FORM'!$M$7="",LIST!$A$77,IFERROR(VLOOKUP(B4891,'PHR (Project Hourly Rate)'!B:G,6,FALSE),LIST!$A$78)))</f>
        <v/>
      </c>
    </row>
    <row r="4892" spans="1:12" ht="36" customHeight="1">
      <c r="A4892" s="184">
        <v>4890</v>
      </c>
      <c r="B4892" s="46"/>
      <c r="C4892" s="47"/>
      <c r="D4892" s="48"/>
      <c r="E4892" s="49"/>
      <c r="F4892" s="49"/>
      <c r="G4892" s="41" t="str">
        <f>IF(C4892="","",VLOOKUP(WEEKDAY(C4892),LIST!$A$15:$B$21,2,FALSE))</f>
        <v/>
      </c>
      <c r="H4892" s="42" t="str">
        <f>IF(B4892="","",IF(L4892=LIST!$A$80,LIST!$A$78,IF(L4892=LIST!$A$81,LIST!$A$78,IF(L4892=LIST!$A$82,LIST!$A$78,IF(IFERROR(VLOOKUP(B4892,'PHR (Project Hourly Rate)'!B:G,6,FALSE),LIST!$A$78)=0,LIST!$A$79,L4892)))))</f>
        <v/>
      </c>
      <c r="I4892" s="42" t="str">
        <f>IF(B4892="","",IF(L4892=LIST!$A$75,"",IF(K4892=LIST!$A$76,LIST!$A$76,IF(L4892=LIST!$A$77,"",IF(L4892=LIST!$A$78,"",IF(L4892=LIST!$A$80,"",IF(L4892=LIST!$A$72,"",IF(L4892=LIST!$A$73,"",IF(L4892=LIST!$A$81,"",IF(L4892=LIST!$A$82,"",IF(L4892=LIST!$A$79,"",IF(K4892=LIST!$A$75,LIST!$A$75,ROUND(J4892*L4892,2)))))))))))))</f>
        <v/>
      </c>
      <c r="J4892" s="43">
        <f>IF(D4892="",0,IF(K4892=LIST!$A$75,0,IF(K4892=LIST!$A$76,0,IF(K4892=LIST!$A$77,0,IF(K4892=LIST!$A$78,0,(MIN(D4892,8)-K4892))))))</f>
        <v>0</v>
      </c>
      <c r="K4892" s="185" t="str">
        <f>IF(D4892="","",IF('CLAIM FORM'!$M$7="",0,IF(L4892=LIST!$A$78,0,IF('CLAIM FORM'!$M$7="R&amp;D",0,IF(E4892="",LIST!$A$75,IF(F4892=LIST!$F$30,0,IFERROR(((VLOOKUP(E4892,'TRAINING CODE'!B:D,3,FALSE)*MIN(D4892,8))),LIST!$A$76)))))))</f>
        <v/>
      </c>
      <c r="L4892" s="183" t="str">
        <f>IF(B4892="","",IF('CLAIM FORM'!$M$7="",LIST!$A$77,IFERROR(VLOOKUP(B4892,'PHR (Project Hourly Rate)'!B:G,6,FALSE),LIST!$A$78)))</f>
        <v/>
      </c>
    </row>
    <row r="4893" spans="1:12" ht="36" customHeight="1">
      <c r="A4893" s="184">
        <v>4891</v>
      </c>
      <c r="B4893" s="46"/>
      <c r="C4893" s="47"/>
      <c r="D4893" s="48"/>
      <c r="E4893" s="49"/>
      <c r="F4893" s="49"/>
      <c r="G4893" s="41" t="str">
        <f>IF(C4893="","",VLOOKUP(WEEKDAY(C4893),LIST!$A$15:$B$21,2,FALSE))</f>
        <v/>
      </c>
      <c r="H4893" s="42" t="str">
        <f>IF(B4893="","",IF(L4893=LIST!$A$80,LIST!$A$78,IF(L4893=LIST!$A$81,LIST!$A$78,IF(L4893=LIST!$A$82,LIST!$A$78,IF(IFERROR(VLOOKUP(B4893,'PHR (Project Hourly Rate)'!B:G,6,FALSE),LIST!$A$78)=0,LIST!$A$79,L4893)))))</f>
        <v/>
      </c>
      <c r="I4893" s="42" t="str">
        <f>IF(B4893="","",IF(L4893=LIST!$A$75,"",IF(K4893=LIST!$A$76,LIST!$A$76,IF(L4893=LIST!$A$77,"",IF(L4893=LIST!$A$78,"",IF(L4893=LIST!$A$80,"",IF(L4893=LIST!$A$72,"",IF(L4893=LIST!$A$73,"",IF(L4893=LIST!$A$81,"",IF(L4893=LIST!$A$82,"",IF(L4893=LIST!$A$79,"",IF(K4893=LIST!$A$75,LIST!$A$75,ROUND(J4893*L4893,2)))))))))))))</f>
        <v/>
      </c>
      <c r="J4893" s="43">
        <f>IF(D4893="",0,IF(K4893=LIST!$A$75,0,IF(K4893=LIST!$A$76,0,IF(K4893=LIST!$A$77,0,IF(K4893=LIST!$A$78,0,(MIN(D4893,8)-K4893))))))</f>
        <v>0</v>
      </c>
      <c r="K4893" s="185" t="str">
        <f>IF(D4893="","",IF('CLAIM FORM'!$M$7="",0,IF(L4893=LIST!$A$78,0,IF('CLAIM FORM'!$M$7="R&amp;D",0,IF(E4893="",LIST!$A$75,IF(F4893=LIST!$F$30,0,IFERROR(((VLOOKUP(E4893,'TRAINING CODE'!B:D,3,FALSE)*MIN(D4893,8))),LIST!$A$76)))))))</f>
        <v/>
      </c>
      <c r="L4893" s="183" t="str">
        <f>IF(B4893="","",IF('CLAIM FORM'!$M$7="",LIST!$A$77,IFERROR(VLOOKUP(B4893,'PHR (Project Hourly Rate)'!B:G,6,FALSE),LIST!$A$78)))</f>
        <v/>
      </c>
    </row>
    <row r="4894" spans="1:12" ht="36" customHeight="1">
      <c r="A4894" s="184">
        <v>4892</v>
      </c>
      <c r="B4894" s="46"/>
      <c r="C4894" s="47"/>
      <c r="D4894" s="48"/>
      <c r="E4894" s="49"/>
      <c r="F4894" s="49"/>
      <c r="G4894" s="41" t="str">
        <f>IF(C4894="","",VLOOKUP(WEEKDAY(C4894),LIST!$A$15:$B$21,2,FALSE))</f>
        <v/>
      </c>
      <c r="H4894" s="42" t="str">
        <f>IF(B4894="","",IF(L4894=LIST!$A$80,LIST!$A$78,IF(L4894=LIST!$A$81,LIST!$A$78,IF(L4894=LIST!$A$82,LIST!$A$78,IF(IFERROR(VLOOKUP(B4894,'PHR (Project Hourly Rate)'!B:G,6,FALSE),LIST!$A$78)=0,LIST!$A$79,L4894)))))</f>
        <v/>
      </c>
      <c r="I4894" s="42" t="str">
        <f>IF(B4894="","",IF(L4894=LIST!$A$75,"",IF(K4894=LIST!$A$76,LIST!$A$76,IF(L4894=LIST!$A$77,"",IF(L4894=LIST!$A$78,"",IF(L4894=LIST!$A$80,"",IF(L4894=LIST!$A$72,"",IF(L4894=LIST!$A$73,"",IF(L4894=LIST!$A$81,"",IF(L4894=LIST!$A$82,"",IF(L4894=LIST!$A$79,"",IF(K4894=LIST!$A$75,LIST!$A$75,ROUND(J4894*L4894,2)))))))))))))</f>
        <v/>
      </c>
      <c r="J4894" s="43">
        <f>IF(D4894="",0,IF(K4894=LIST!$A$75,0,IF(K4894=LIST!$A$76,0,IF(K4894=LIST!$A$77,0,IF(K4894=LIST!$A$78,0,(MIN(D4894,8)-K4894))))))</f>
        <v>0</v>
      </c>
      <c r="K4894" s="185" t="str">
        <f>IF(D4894="","",IF('CLAIM FORM'!$M$7="",0,IF(L4894=LIST!$A$78,0,IF('CLAIM FORM'!$M$7="R&amp;D",0,IF(E4894="",LIST!$A$75,IF(F4894=LIST!$F$30,0,IFERROR(((VLOOKUP(E4894,'TRAINING CODE'!B:D,3,FALSE)*MIN(D4894,8))),LIST!$A$76)))))))</f>
        <v/>
      </c>
      <c r="L4894" s="183" t="str">
        <f>IF(B4894="","",IF('CLAIM FORM'!$M$7="",LIST!$A$77,IFERROR(VLOOKUP(B4894,'PHR (Project Hourly Rate)'!B:G,6,FALSE),LIST!$A$78)))</f>
        <v/>
      </c>
    </row>
    <row r="4895" spans="1:12" ht="36" customHeight="1">
      <c r="A4895" s="184">
        <v>4893</v>
      </c>
      <c r="B4895" s="46"/>
      <c r="C4895" s="47"/>
      <c r="D4895" s="48"/>
      <c r="E4895" s="49"/>
      <c r="F4895" s="49"/>
      <c r="G4895" s="41" t="str">
        <f>IF(C4895="","",VLOOKUP(WEEKDAY(C4895),LIST!$A$15:$B$21,2,FALSE))</f>
        <v/>
      </c>
      <c r="H4895" s="42" t="str">
        <f>IF(B4895="","",IF(L4895=LIST!$A$80,LIST!$A$78,IF(L4895=LIST!$A$81,LIST!$A$78,IF(L4895=LIST!$A$82,LIST!$A$78,IF(IFERROR(VLOOKUP(B4895,'PHR (Project Hourly Rate)'!B:G,6,FALSE),LIST!$A$78)=0,LIST!$A$79,L4895)))))</f>
        <v/>
      </c>
      <c r="I4895" s="42" t="str">
        <f>IF(B4895="","",IF(L4895=LIST!$A$75,"",IF(K4895=LIST!$A$76,LIST!$A$76,IF(L4895=LIST!$A$77,"",IF(L4895=LIST!$A$78,"",IF(L4895=LIST!$A$80,"",IF(L4895=LIST!$A$72,"",IF(L4895=LIST!$A$73,"",IF(L4895=LIST!$A$81,"",IF(L4895=LIST!$A$82,"",IF(L4895=LIST!$A$79,"",IF(K4895=LIST!$A$75,LIST!$A$75,ROUND(J4895*L4895,2)))))))))))))</f>
        <v/>
      </c>
      <c r="J4895" s="43">
        <f>IF(D4895="",0,IF(K4895=LIST!$A$75,0,IF(K4895=LIST!$A$76,0,IF(K4895=LIST!$A$77,0,IF(K4895=LIST!$A$78,0,(MIN(D4895,8)-K4895))))))</f>
        <v>0</v>
      </c>
      <c r="K4895" s="185" t="str">
        <f>IF(D4895="","",IF('CLAIM FORM'!$M$7="",0,IF(L4895=LIST!$A$78,0,IF('CLAIM FORM'!$M$7="R&amp;D",0,IF(E4895="",LIST!$A$75,IF(F4895=LIST!$F$30,0,IFERROR(((VLOOKUP(E4895,'TRAINING CODE'!B:D,3,FALSE)*MIN(D4895,8))),LIST!$A$76)))))))</f>
        <v/>
      </c>
      <c r="L4895" s="183" t="str">
        <f>IF(B4895="","",IF('CLAIM FORM'!$M$7="",LIST!$A$77,IFERROR(VLOOKUP(B4895,'PHR (Project Hourly Rate)'!B:G,6,FALSE),LIST!$A$78)))</f>
        <v/>
      </c>
    </row>
    <row r="4896" spans="1:12" ht="36" customHeight="1">
      <c r="A4896" s="184">
        <v>4894</v>
      </c>
      <c r="B4896" s="46"/>
      <c r="C4896" s="47"/>
      <c r="D4896" s="48"/>
      <c r="E4896" s="49"/>
      <c r="F4896" s="49"/>
      <c r="G4896" s="41" t="str">
        <f>IF(C4896="","",VLOOKUP(WEEKDAY(C4896),LIST!$A$15:$B$21,2,FALSE))</f>
        <v/>
      </c>
      <c r="H4896" s="42" t="str">
        <f>IF(B4896="","",IF(L4896=LIST!$A$80,LIST!$A$78,IF(L4896=LIST!$A$81,LIST!$A$78,IF(L4896=LIST!$A$82,LIST!$A$78,IF(IFERROR(VLOOKUP(B4896,'PHR (Project Hourly Rate)'!B:G,6,FALSE),LIST!$A$78)=0,LIST!$A$79,L4896)))))</f>
        <v/>
      </c>
      <c r="I4896" s="42" t="str">
        <f>IF(B4896="","",IF(L4896=LIST!$A$75,"",IF(K4896=LIST!$A$76,LIST!$A$76,IF(L4896=LIST!$A$77,"",IF(L4896=LIST!$A$78,"",IF(L4896=LIST!$A$80,"",IF(L4896=LIST!$A$72,"",IF(L4896=LIST!$A$73,"",IF(L4896=LIST!$A$81,"",IF(L4896=LIST!$A$82,"",IF(L4896=LIST!$A$79,"",IF(K4896=LIST!$A$75,LIST!$A$75,ROUND(J4896*L4896,2)))))))))))))</f>
        <v/>
      </c>
      <c r="J4896" s="43">
        <f>IF(D4896="",0,IF(K4896=LIST!$A$75,0,IF(K4896=LIST!$A$76,0,IF(K4896=LIST!$A$77,0,IF(K4896=LIST!$A$78,0,(MIN(D4896,8)-K4896))))))</f>
        <v>0</v>
      </c>
      <c r="K4896" s="185" t="str">
        <f>IF(D4896="","",IF('CLAIM FORM'!$M$7="",0,IF(L4896=LIST!$A$78,0,IF('CLAIM FORM'!$M$7="R&amp;D",0,IF(E4896="",LIST!$A$75,IF(F4896=LIST!$F$30,0,IFERROR(((VLOOKUP(E4896,'TRAINING CODE'!B:D,3,FALSE)*MIN(D4896,8))),LIST!$A$76)))))))</f>
        <v/>
      </c>
      <c r="L4896" s="183" t="str">
        <f>IF(B4896="","",IF('CLAIM FORM'!$M$7="",LIST!$A$77,IFERROR(VLOOKUP(B4896,'PHR (Project Hourly Rate)'!B:G,6,FALSE),LIST!$A$78)))</f>
        <v/>
      </c>
    </row>
    <row r="4897" spans="1:12" ht="36" customHeight="1">
      <c r="A4897" s="184">
        <v>4895</v>
      </c>
      <c r="B4897" s="46"/>
      <c r="C4897" s="47"/>
      <c r="D4897" s="48"/>
      <c r="E4897" s="49"/>
      <c r="F4897" s="49"/>
      <c r="G4897" s="41" t="str">
        <f>IF(C4897="","",VLOOKUP(WEEKDAY(C4897),LIST!$A$15:$B$21,2,FALSE))</f>
        <v/>
      </c>
      <c r="H4897" s="42" t="str">
        <f>IF(B4897="","",IF(L4897=LIST!$A$80,LIST!$A$78,IF(L4897=LIST!$A$81,LIST!$A$78,IF(L4897=LIST!$A$82,LIST!$A$78,IF(IFERROR(VLOOKUP(B4897,'PHR (Project Hourly Rate)'!B:G,6,FALSE),LIST!$A$78)=0,LIST!$A$79,L4897)))))</f>
        <v/>
      </c>
      <c r="I4897" s="42" t="str">
        <f>IF(B4897="","",IF(L4897=LIST!$A$75,"",IF(K4897=LIST!$A$76,LIST!$A$76,IF(L4897=LIST!$A$77,"",IF(L4897=LIST!$A$78,"",IF(L4897=LIST!$A$80,"",IF(L4897=LIST!$A$72,"",IF(L4897=LIST!$A$73,"",IF(L4897=LIST!$A$81,"",IF(L4897=LIST!$A$82,"",IF(L4897=LIST!$A$79,"",IF(K4897=LIST!$A$75,LIST!$A$75,ROUND(J4897*L4897,2)))))))))))))</f>
        <v/>
      </c>
      <c r="J4897" s="43">
        <f>IF(D4897="",0,IF(K4897=LIST!$A$75,0,IF(K4897=LIST!$A$76,0,IF(K4897=LIST!$A$77,0,IF(K4897=LIST!$A$78,0,(MIN(D4897,8)-K4897))))))</f>
        <v>0</v>
      </c>
      <c r="K4897" s="185" t="str">
        <f>IF(D4897="","",IF('CLAIM FORM'!$M$7="",0,IF(L4897=LIST!$A$78,0,IF('CLAIM FORM'!$M$7="R&amp;D",0,IF(E4897="",LIST!$A$75,IF(F4897=LIST!$F$30,0,IFERROR(((VLOOKUP(E4897,'TRAINING CODE'!B:D,3,FALSE)*MIN(D4897,8))),LIST!$A$76)))))))</f>
        <v/>
      </c>
      <c r="L4897" s="183" t="str">
        <f>IF(B4897="","",IF('CLAIM FORM'!$M$7="",LIST!$A$77,IFERROR(VLOOKUP(B4897,'PHR (Project Hourly Rate)'!B:G,6,FALSE),LIST!$A$78)))</f>
        <v/>
      </c>
    </row>
    <row r="4898" spans="1:12" ht="36" customHeight="1">
      <c r="A4898" s="184">
        <v>4896</v>
      </c>
      <c r="B4898" s="46"/>
      <c r="C4898" s="47"/>
      <c r="D4898" s="48"/>
      <c r="E4898" s="49"/>
      <c r="F4898" s="49"/>
      <c r="G4898" s="41" t="str">
        <f>IF(C4898="","",VLOOKUP(WEEKDAY(C4898),LIST!$A$15:$B$21,2,FALSE))</f>
        <v/>
      </c>
      <c r="H4898" s="42" t="str">
        <f>IF(B4898="","",IF(L4898=LIST!$A$80,LIST!$A$78,IF(L4898=LIST!$A$81,LIST!$A$78,IF(L4898=LIST!$A$82,LIST!$A$78,IF(IFERROR(VLOOKUP(B4898,'PHR (Project Hourly Rate)'!B:G,6,FALSE),LIST!$A$78)=0,LIST!$A$79,L4898)))))</f>
        <v/>
      </c>
      <c r="I4898" s="42" t="str">
        <f>IF(B4898="","",IF(L4898=LIST!$A$75,"",IF(K4898=LIST!$A$76,LIST!$A$76,IF(L4898=LIST!$A$77,"",IF(L4898=LIST!$A$78,"",IF(L4898=LIST!$A$80,"",IF(L4898=LIST!$A$72,"",IF(L4898=LIST!$A$73,"",IF(L4898=LIST!$A$81,"",IF(L4898=LIST!$A$82,"",IF(L4898=LIST!$A$79,"",IF(K4898=LIST!$A$75,LIST!$A$75,ROUND(J4898*L4898,2)))))))))))))</f>
        <v/>
      </c>
      <c r="J4898" s="43">
        <f>IF(D4898="",0,IF(K4898=LIST!$A$75,0,IF(K4898=LIST!$A$76,0,IF(K4898=LIST!$A$77,0,IF(K4898=LIST!$A$78,0,(MIN(D4898,8)-K4898))))))</f>
        <v>0</v>
      </c>
      <c r="K4898" s="185" t="str">
        <f>IF(D4898="","",IF('CLAIM FORM'!$M$7="",0,IF(L4898=LIST!$A$78,0,IF('CLAIM FORM'!$M$7="R&amp;D",0,IF(E4898="",LIST!$A$75,IF(F4898=LIST!$F$30,0,IFERROR(((VLOOKUP(E4898,'TRAINING CODE'!B:D,3,FALSE)*MIN(D4898,8))),LIST!$A$76)))))))</f>
        <v/>
      </c>
      <c r="L4898" s="183" t="str">
        <f>IF(B4898="","",IF('CLAIM FORM'!$M$7="",LIST!$A$77,IFERROR(VLOOKUP(B4898,'PHR (Project Hourly Rate)'!B:G,6,FALSE),LIST!$A$78)))</f>
        <v/>
      </c>
    </row>
    <row r="4899" spans="1:12" ht="36" customHeight="1">
      <c r="A4899" s="184">
        <v>4897</v>
      </c>
      <c r="B4899" s="46"/>
      <c r="C4899" s="47"/>
      <c r="D4899" s="48"/>
      <c r="E4899" s="49"/>
      <c r="F4899" s="49"/>
      <c r="G4899" s="41" t="str">
        <f>IF(C4899="","",VLOOKUP(WEEKDAY(C4899),LIST!$A$15:$B$21,2,FALSE))</f>
        <v/>
      </c>
      <c r="H4899" s="42" t="str">
        <f>IF(B4899="","",IF(L4899=LIST!$A$80,LIST!$A$78,IF(L4899=LIST!$A$81,LIST!$A$78,IF(L4899=LIST!$A$82,LIST!$A$78,IF(IFERROR(VLOOKUP(B4899,'PHR (Project Hourly Rate)'!B:G,6,FALSE),LIST!$A$78)=0,LIST!$A$79,L4899)))))</f>
        <v/>
      </c>
      <c r="I4899" s="42" t="str">
        <f>IF(B4899="","",IF(L4899=LIST!$A$75,"",IF(K4899=LIST!$A$76,LIST!$A$76,IF(L4899=LIST!$A$77,"",IF(L4899=LIST!$A$78,"",IF(L4899=LIST!$A$80,"",IF(L4899=LIST!$A$72,"",IF(L4899=LIST!$A$73,"",IF(L4899=LIST!$A$81,"",IF(L4899=LIST!$A$82,"",IF(L4899=LIST!$A$79,"",IF(K4899=LIST!$A$75,LIST!$A$75,ROUND(J4899*L4899,2)))))))))))))</f>
        <v/>
      </c>
      <c r="J4899" s="43">
        <f>IF(D4899="",0,IF(K4899=LIST!$A$75,0,IF(K4899=LIST!$A$76,0,IF(K4899=LIST!$A$77,0,IF(K4899=LIST!$A$78,0,(MIN(D4899,8)-K4899))))))</f>
        <v>0</v>
      </c>
      <c r="K4899" s="185" t="str">
        <f>IF(D4899="","",IF('CLAIM FORM'!$M$7="",0,IF(L4899=LIST!$A$78,0,IF('CLAIM FORM'!$M$7="R&amp;D",0,IF(E4899="",LIST!$A$75,IF(F4899=LIST!$F$30,0,IFERROR(((VLOOKUP(E4899,'TRAINING CODE'!B:D,3,FALSE)*MIN(D4899,8))),LIST!$A$76)))))))</f>
        <v/>
      </c>
      <c r="L4899" s="183" t="str">
        <f>IF(B4899="","",IF('CLAIM FORM'!$M$7="",LIST!$A$77,IFERROR(VLOOKUP(B4899,'PHR (Project Hourly Rate)'!B:G,6,FALSE),LIST!$A$78)))</f>
        <v/>
      </c>
    </row>
    <row r="4900" spans="1:12" ht="36" customHeight="1">
      <c r="A4900" s="184">
        <v>4898</v>
      </c>
      <c r="B4900" s="46"/>
      <c r="C4900" s="47"/>
      <c r="D4900" s="48"/>
      <c r="E4900" s="49"/>
      <c r="F4900" s="49"/>
      <c r="G4900" s="41" t="str">
        <f>IF(C4900="","",VLOOKUP(WEEKDAY(C4900),LIST!$A$15:$B$21,2,FALSE))</f>
        <v/>
      </c>
      <c r="H4900" s="42" t="str">
        <f>IF(B4900="","",IF(L4900=LIST!$A$80,LIST!$A$78,IF(L4900=LIST!$A$81,LIST!$A$78,IF(L4900=LIST!$A$82,LIST!$A$78,IF(IFERROR(VLOOKUP(B4900,'PHR (Project Hourly Rate)'!B:G,6,FALSE),LIST!$A$78)=0,LIST!$A$79,L4900)))))</f>
        <v/>
      </c>
      <c r="I4900" s="42" t="str">
        <f>IF(B4900="","",IF(L4900=LIST!$A$75,"",IF(K4900=LIST!$A$76,LIST!$A$76,IF(L4900=LIST!$A$77,"",IF(L4900=LIST!$A$78,"",IF(L4900=LIST!$A$80,"",IF(L4900=LIST!$A$72,"",IF(L4900=LIST!$A$73,"",IF(L4900=LIST!$A$81,"",IF(L4900=LIST!$A$82,"",IF(L4900=LIST!$A$79,"",IF(K4900=LIST!$A$75,LIST!$A$75,ROUND(J4900*L4900,2)))))))))))))</f>
        <v/>
      </c>
      <c r="J4900" s="43">
        <f>IF(D4900="",0,IF(K4900=LIST!$A$75,0,IF(K4900=LIST!$A$76,0,IF(K4900=LIST!$A$77,0,IF(K4900=LIST!$A$78,0,(MIN(D4900,8)-K4900))))))</f>
        <v>0</v>
      </c>
      <c r="K4900" s="185" t="str">
        <f>IF(D4900="","",IF('CLAIM FORM'!$M$7="",0,IF(L4900=LIST!$A$78,0,IF('CLAIM FORM'!$M$7="R&amp;D",0,IF(E4900="",LIST!$A$75,IF(F4900=LIST!$F$30,0,IFERROR(((VLOOKUP(E4900,'TRAINING CODE'!B:D,3,FALSE)*MIN(D4900,8))),LIST!$A$76)))))))</f>
        <v/>
      </c>
      <c r="L4900" s="183" t="str">
        <f>IF(B4900="","",IF('CLAIM FORM'!$M$7="",LIST!$A$77,IFERROR(VLOOKUP(B4900,'PHR (Project Hourly Rate)'!B:G,6,FALSE),LIST!$A$78)))</f>
        <v/>
      </c>
    </row>
    <row r="4901" spans="1:12" ht="36" customHeight="1">
      <c r="A4901" s="184">
        <v>4899</v>
      </c>
      <c r="B4901" s="46"/>
      <c r="C4901" s="47"/>
      <c r="D4901" s="48"/>
      <c r="E4901" s="49"/>
      <c r="F4901" s="49"/>
      <c r="G4901" s="41" t="str">
        <f>IF(C4901="","",VLOOKUP(WEEKDAY(C4901),LIST!$A$15:$B$21,2,FALSE))</f>
        <v/>
      </c>
      <c r="H4901" s="42" t="str">
        <f>IF(B4901="","",IF(L4901=LIST!$A$80,LIST!$A$78,IF(L4901=LIST!$A$81,LIST!$A$78,IF(L4901=LIST!$A$82,LIST!$A$78,IF(IFERROR(VLOOKUP(B4901,'PHR (Project Hourly Rate)'!B:G,6,FALSE),LIST!$A$78)=0,LIST!$A$79,L4901)))))</f>
        <v/>
      </c>
      <c r="I4901" s="42" t="str">
        <f>IF(B4901="","",IF(L4901=LIST!$A$75,"",IF(K4901=LIST!$A$76,LIST!$A$76,IF(L4901=LIST!$A$77,"",IF(L4901=LIST!$A$78,"",IF(L4901=LIST!$A$80,"",IF(L4901=LIST!$A$72,"",IF(L4901=LIST!$A$73,"",IF(L4901=LIST!$A$81,"",IF(L4901=LIST!$A$82,"",IF(L4901=LIST!$A$79,"",IF(K4901=LIST!$A$75,LIST!$A$75,ROUND(J4901*L4901,2)))))))))))))</f>
        <v/>
      </c>
      <c r="J4901" s="43">
        <f>IF(D4901="",0,IF(K4901=LIST!$A$75,0,IF(K4901=LIST!$A$76,0,IF(K4901=LIST!$A$77,0,IF(K4901=LIST!$A$78,0,(MIN(D4901,8)-K4901))))))</f>
        <v>0</v>
      </c>
      <c r="K4901" s="185" t="str">
        <f>IF(D4901="","",IF('CLAIM FORM'!$M$7="",0,IF(L4901=LIST!$A$78,0,IF('CLAIM FORM'!$M$7="R&amp;D",0,IF(E4901="",LIST!$A$75,IF(F4901=LIST!$F$30,0,IFERROR(((VLOOKUP(E4901,'TRAINING CODE'!B:D,3,FALSE)*MIN(D4901,8))),LIST!$A$76)))))))</f>
        <v/>
      </c>
      <c r="L4901" s="183" t="str">
        <f>IF(B4901="","",IF('CLAIM FORM'!$M$7="",LIST!$A$77,IFERROR(VLOOKUP(B4901,'PHR (Project Hourly Rate)'!B:G,6,FALSE),LIST!$A$78)))</f>
        <v/>
      </c>
    </row>
    <row r="4902" spans="1:12" ht="36" customHeight="1">
      <c r="A4902" s="184">
        <v>4900</v>
      </c>
      <c r="B4902" s="46"/>
      <c r="C4902" s="47"/>
      <c r="D4902" s="48"/>
      <c r="E4902" s="49"/>
      <c r="F4902" s="49"/>
      <c r="G4902" s="41" t="str">
        <f>IF(C4902="","",VLOOKUP(WEEKDAY(C4902),LIST!$A$15:$B$21,2,FALSE))</f>
        <v/>
      </c>
      <c r="H4902" s="42" t="str">
        <f>IF(B4902="","",IF(L4902=LIST!$A$80,LIST!$A$78,IF(L4902=LIST!$A$81,LIST!$A$78,IF(L4902=LIST!$A$82,LIST!$A$78,IF(IFERROR(VLOOKUP(B4902,'PHR (Project Hourly Rate)'!B:G,6,FALSE),LIST!$A$78)=0,LIST!$A$79,L4902)))))</f>
        <v/>
      </c>
      <c r="I4902" s="42" t="str">
        <f>IF(B4902="","",IF(L4902=LIST!$A$75,"",IF(K4902=LIST!$A$76,LIST!$A$76,IF(L4902=LIST!$A$77,"",IF(L4902=LIST!$A$78,"",IF(L4902=LIST!$A$80,"",IF(L4902=LIST!$A$72,"",IF(L4902=LIST!$A$73,"",IF(L4902=LIST!$A$81,"",IF(L4902=LIST!$A$82,"",IF(L4902=LIST!$A$79,"",IF(K4902=LIST!$A$75,LIST!$A$75,ROUND(J4902*L4902,2)))))))))))))</f>
        <v/>
      </c>
      <c r="J4902" s="43">
        <f>IF(D4902="",0,IF(K4902=LIST!$A$75,0,IF(K4902=LIST!$A$76,0,IF(K4902=LIST!$A$77,0,IF(K4902=LIST!$A$78,0,(MIN(D4902,8)-K4902))))))</f>
        <v>0</v>
      </c>
      <c r="K4902" s="185" t="str">
        <f>IF(D4902="","",IF('CLAIM FORM'!$M$7="",0,IF(L4902=LIST!$A$78,0,IF('CLAIM FORM'!$M$7="R&amp;D",0,IF(E4902="",LIST!$A$75,IF(F4902=LIST!$F$30,0,IFERROR(((VLOOKUP(E4902,'TRAINING CODE'!B:D,3,FALSE)*MIN(D4902,8))),LIST!$A$76)))))))</f>
        <v/>
      </c>
      <c r="L4902" s="183" t="str">
        <f>IF(B4902="","",IF('CLAIM FORM'!$M$7="",LIST!$A$77,IFERROR(VLOOKUP(B4902,'PHR (Project Hourly Rate)'!B:G,6,FALSE),LIST!$A$78)))</f>
        <v/>
      </c>
    </row>
    <row r="4903" spans="1:12" ht="36" customHeight="1">
      <c r="A4903" s="184">
        <v>4901</v>
      </c>
      <c r="B4903" s="46"/>
      <c r="C4903" s="47"/>
      <c r="D4903" s="48"/>
      <c r="E4903" s="49"/>
      <c r="F4903" s="49"/>
      <c r="G4903" s="41" t="str">
        <f>IF(C4903="","",VLOOKUP(WEEKDAY(C4903),LIST!$A$15:$B$21,2,FALSE))</f>
        <v/>
      </c>
      <c r="H4903" s="42" t="str">
        <f>IF(B4903="","",IF(L4903=LIST!$A$80,LIST!$A$78,IF(L4903=LIST!$A$81,LIST!$A$78,IF(L4903=LIST!$A$82,LIST!$A$78,IF(IFERROR(VLOOKUP(B4903,'PHR (Project Hourly Rate)'!B:G,6,FALSE),LIST!$A$78)=0,LIST!$A$79,L4903)))))</f>
        <v/>
      </c>
      <c r="I4903" s="42" t="str">
        <f>IF(B4903="","",IF(L4903=LIST!$A$75,"",IF(K4903=LIST!$A$76,LIST!$A$76,IF(L4903=LIST!$A$77,"",IF(L4903=LIST!$A$78,"",IF(L4903=LIST!$A$80,"",IF(L4903=LIST!$A$72,"",IF(L4903=LIST!$A$73,"",IF(L4903=LIST!$A$81,"",IF(L4903=LIST!$A$82,"",IF(L4903=LIST!$A$79,"",IF(K4903=LIST!$A$75,LIST!$A$75,ROUND(J4903*L4903,2)))))))))))))</f>
        <v/>
      </c>
      <c r="J4903" s="43">
        <f>IF(D4903="",0,IF(K4903=LIST!$A$75,0,IF(K4903=LIST!$A$76,0,IF(K4903=LIST!$A$77,0,IF(K4903=LIST!$A$78,0,(MIN(D4903,8)-K4903))))))</f>
        <v>0</v>
      </c>
      <c r="K4903" s="185" t="str">
        <f>IF(D4903="","",IF('CLAIM FORM'!$M$7="",0,IF(L4903=LIST!$A$78,0,IF('CLAIM FORM'!$M$7="R&amp;D",0,IF(E4903="",LIST!$A$75,IF(F4903=LIST!$F$30,0,IFERROR(((VLOOKUP(E4903,'TRAINING CODE'!B:D,3,FALSE)*MIN(D4903,8))),LIST!$A$76)))))))</f>
        <v/>
      </c>
      <c r="L4903" s="183" t="str">
        <f>IF(B4903="","",IF('CLAIM FORM'!$M$7="",LIST!$A$77,IFERROR(VLOOKUP(B4903,'PHR (Project Hourly Rate)'!B:G,6,FALSE),LIST!$A$78)))</f>
        <v/>
      </c>
    </row>
    <row r="4904" spans="1:12" ht="36" customHeight="1">
      <c r="A4904" s="184">
        <v>4902</v>
      </c>
      <c r="B4904" s="46"/>
      <c r="C4904" s="47"/>
      <c r="D4904" s="48"/>
      <c r="E4904" s="49"/>
      <c r="F4904" s="49"/>
      <c r="G4904" s="41" t="str">
        <f>IF(C4904="","",VLOOKUP(WEEKDAY(C4904),LIST!$A$15:$B$21,2,FALSE))</f>
        <v/>
      </c>
      <c r="H4904" s="42" t="str">
        <f>IF(B4904="","",IF(L4904=LIST!$A$80,LIST!$A$78,IF(L4904=LIST!$A$81,LIST!$A$78,IF(L4904=LIST!$A$82,LIST!$A$78,IF(IFERROR(VLOOKUP(B4904,'PHR (Project Hourly Rate)'!B:G,6,FALSE),LIST!$A$78)=0,LIST!$A$79,L4904)))))</f>
        <v/>
      </c>
      <c r="I4904" s="42" t="str">
        <f>IF(B4904="","",IF(L4904=LIST!$A$75,"",IF(K4904=LIST!$A$76,LIST!$A$76,IF(L4904=LIST!$A$77,"",IF(L4904=LIST!$A$78,"",IF(L4904=LIST!$A$80,"",IF(L4904=LIST!$A$72,"",IF(L4904=LIST!$A$73,"",IF(L4904=LIST!$A$81,"",IF(L4904=LIST!$A$82,"",IF(L4904=LIST!$A$79,"",IF(K4904=LIST!$A$75,LIST!$A$75,ROUND(J4904*L4904,2)))))))))))))</f>
        <v/>
      </c>
      <c r="J4904" s="43">
        <f>IF(D4904="",0,IF(K4904=LIST!$A$75,0,IF(K4904=LIST!$A$76,0,IF(K4904=LIST!$A$77,0,IF(K4904=LIST!$A$78,0,(MIN(D4904,8)-K4904))))))</f>
        <v>0</v>
      </c>
      <c r="K4904" s="185" t="str">
        <f>IF(D4904="","",IF('CLAIM FORM'!$M$7="",0,IF(L4904=LIST!$A$78,0,IF('CLAIM FORM'!$M$7="R&amp;D",0,IF(E4904="",LIST!$A$75,IF(F4904=LIST!$F$30,0,IFERROR(((VLOOKUP(E4904,'TRAINING CODE'!B:D,3,FALSE)*MIN(D4904,8))),LIST!$A$76)))))))</f>
        <v/>
      </c>
      <c r="L4904" s="183" t="str">
        <f>IF(B4904="","",IF('CLAIM FORM'!$M$7="",LIST!$A$77,IFERROR(VLOOKUP(B4904,'PHR (Project Hourly Rate)'!B:G,6,FALSE),LIST!$A$78)))</f>
        <v/>
      </c>
    </row>
    <row r="4905" spans="1:12" ht="36" customHeight="1">
      <c r="A4905" s="184">
        <v>4903</v>
      </c>
      <c r="B4905" s="46"/>
      <c r="C4905" s="47"/>
      <c r="D4905" s="48"/>
      <c r="E4905" s="49"/>
      <c r="F4905" s="49"/>
      <c r="G4905" s="41" t="str">
        <f>IF(C4905="","",VLOOKUP(WEEKDAY(C4905),LIST!$A$15:$B$21,2,FALSE))</f>
        <v/>
      </c>
      <c r="H4905" s="42" t="str">
        <f>IF(B4905="","",IF(L4905=LIST!$A$80,LIST!$A$78,IF(L4905=LIST!$A$81,LIST!$A$78,IF(L4905=LIST!$A$82,LIST!$A$78,IF(IFERROR(VLOOKUP(B4905,'PHR (Project Hourly Rate)'!B:G,6,FALSE),LIST!$A$78)=0,LIST!$A$79,L4905)))))</f>
        <v/>
      </c>
      <c r="I4905" s="42" t="str">
        <f>IF(B4905="","",IF(L4905=LIST!$A$75,"",IF(K4905=LIST!$A$76,LIST!$A$76,IF(L4905=LIST!$A$77,"",IF(L4905=LIST!$A$78,"",IF(L4905=LIST!$A$80,"",IF(L4905=LIST!$A$72,"",IF(L4905=LIST!$A$73,"",IF(L4905=LIST!$A$81,"",IF(L4905=LIST!$A$82,"",IF(L4905=LIST!$A$79,"",IF(K4905=LIST!$A$75,LIST!$A$75,ROUND(J4905*L4905,2)))))))))))))</f>
        <v/>
      </c>
      <c r="J4905" s="43">
        <f>IF(D4905="",0,IF(K4905=LIST!$A$75,0,IF(K4905=LIST!$A$76,0,IF(K4905=LIST!$A$77,0,IF(K4905=LIST!$A$78,0,(MIN(D4905,8)-K4905))))))</f>
        <v>0</v>
      </c>
      <c r="K4905" s="185" t="str">
        <f>IF(D4905="","",IF('CLAIM FORM'!$M$7="",0,IF(L4905=LIST!$A$78,0,IF('CLAIM FORM'!$M$7="R&amp;D",0,IF(E4905="",LIST!$A$75,IF(F4905=LIST!$F$30,0,IFERROR(((VLOOKUP(E4905,'TRAINING CODE'!B:D,3,FALSE)*MIN(D4905,8))),LIST!$A$76)))))))</f>
        <v/>
      </c>
      <c r="L4905" s="183" t="str">
        <f>IF(B4905="","",IF('CLAIM FORM'!$M$7="",LIST!$A$77,IFERROR(VLOOKUP(B4905,'PHR (Project Hourly Rate)'!B:G,6,FALSE),LIST!$A$78)))</f>
        <v/>
      </c>
    </row>
    <row r="4906" spans="1:12" ht="36" customHeight="1">
      <c r="A4906" s="184">
        <v>4904</v>
      </c>
      <c r="B4906" s="46"/>
      <c r="C4906" s="47"/>
      <c r="D4906" s="48"/>
      <c r="E4906" s="49"/>
      <c r="F4906" s="49"/>
      <c r="G4906" s="41" t="str">
        <f>IF(C4906="","",VLOOKUP(WEEKDAY(C4906),LIST!$A$15:$B$21,2,FALSE))</f>
        <v/>
      </c>
      <c r="H4906" s="42" t="str">
        <f>IF(B4906="","",IF(L4906=LIST!$A$80,LIST!$A$78,IF(L4906=LIST!$A$81,LIST!$A$78,IF(L4906=LIST!$A$82,LIST!$A$78,IF(IFERROR(VLOOKUP(B4906,'PHR (Project Hourly Rate)'!B:G,6,FALSE),LIST!$A$78)=0,LIST!$A$79,L4906)))))</f>
        <v/>
      </c>
      <c r="I4906" s="42" t="str">
        <f>IF(B4906="","",IF(L4906=LIST!$A$75,"",IF(K4906=LIST!$A$76,LIST!$A$76,IF(L4906=LIST!$A$77,"",IF(L4906=LIST!$A$78,"",IF(L4906=LIST!$A$80,"",IF(L4906=LIST!$A$72,"",IF(L4906=LIST!$A$73,"",IF(L4906=LIST!$A$81,"",IF(L4906=LIST!$A$82,"",IF(L4906=LIST!$A$79,"",IF(K4906=LIST!$A$75,LIST!$A$75,ROUND(J4906*L4906,2)))))))))))))</f>
        <v/>
      </c>
      <c r="J4906" s="43">
        <f>IF(D4906="",0,IF(K4906=LIST!$A$75,0,IF(K4906=LIST!$A$76,0,IF(K4906=LIST!$A$77,0,IF(K4906=LIST!$A$78,0,(MIN(D4906,8)-K4906))))))</f>
        <v>0</v>
      </c>
      <c r="K4906" s="185" t="str">
        <f>IF(D4906="","",IF('CLAIM FORM'!$M$7="",0,IF(L4906=LIST!$A$78,0,IF('CLAIM FORM'!$M$7="R&amp;D",0,IF(E4906="",LIST!$A$75,IF(F4906=LIST!$F$30,0,IFERROR(((VLOOKUP(E4906,'TRAINING CODE'!B:D,3,FALSE)*MIN(D4906,8))),LIST!$A$76)))))))</f>
        <v/>
      </c>
      <c r="L4906" s="183" t="str">
        <f>IF(B4906="","",IF('CLAIM FORM'!$M$7="",LIST!$A$77,IFERROR(VLOOKUP(B4906,'PHR (Project Hourly Rate)'!B:G,6,FALSE),LIST!$A$78)))</f>
        <v/>
      </c>
    </row>
    <row r="4907" spans="1:12" ht="36" customHeight="1">
      <c r="A4907" s="184">
        <v>4905</v>
      </c>
      <c r="B4907" s="46"/>
      <c r="C4907" s="47"/>
      <c r="D4907" s="48"/>
      <c r="E4907" s="49"/>
      <c r="F4907" s="49"/>
      <c r="G4907" s="41" t="str">
        <f>IF(C4907="","",VLOOKUP(WEEKDAY(C4907),LIST!$A$15:$B$21,2,FALSE))</f>
        <v/>
      </c>
      <c r="H4907" s="42" t="str">
        <f>IF(B4907="","",IF(L4907=LIST!$A$80,LIST!$A$78,IF(L4907=LIST!$A$81,LIST!$A$78,IF(L4907=LIST!$A$82,LIST!$A$78,IF(IFERROR(VLOOKUP(B4907,'PHR (Project Hourly Rate)'!B:G,6,FALSE),LIST!$A$78)=0,LIST!$A$79,L4907)))))</f>
        <v/>
      </c>
      <c r="I4907" s="42" t="str">
        <f>IF(B4907="","",IF(L4907=LIST!$A$75,"",IF(K4907=LIST!$A$76,LIST!$A$76,IF(L4907=LIST!$A$77,"",IF(L4907=LIST!$A$78,"",IF(L4907=LIST!$A$80,"",IF(L4907=LIST!$A$72,"",IF(L4907=LIST!$A$73,"",IF(L4907=LIST!$A$81,"",IF(L4907=LIST!$A$82,"",IF(L4907=LIST!$A$79,"",IF(K4907=LIST!$A$75,LIST!$A$75,ROUND(J4907*L4907,2)))))))))))))</f>
        <v/>
      </c>
      <c r="J4907" s="43">
        <f>IF(D4907="",0,IF(K4907=LIST!$A$75,0,IF(K4907=LIST!$A$76,0,IF(K4907=LIST!$A$77,0,IF(K4907=LIST!$A$78,0,(MIN(D4907,8)-K4907))))))</f>
        <v>0</v>
      </c>
      <c r="K4907" s="185" t="str">
        <f>IF(D4907="","",IF('CLAIM FORM'!$M$7="",0,IF(L4907=LIST!$A$78,0,IF('CLAIM FORM'!$M$7="R&amp;D",0,IF(E4907="",LIST!$A$75,IF(F4907=LIST!$F$30,0,IFERROR(((VLOOKUP(E4907,'TRAINING CODE'!B:D,3,FALSE)*MIN(D4907,8))),LIST!$A$76)))))))</f>
        <v/>
      </c>
      <c r="L4907" s="183" t="str">
        <f>IF(B4907="","",IF('CLAIM FORM'!$M$7="",LIST!$A$77,IFERROR(VLOOKUP(B4907,'PHR (Project Hourly Rate)'!B:G,6,FALSE),LIST!$A$78)))</f>
        <v/>
      </c>
    </row>
    <row r="4908" spans="1:12" ht="36" customHeight="1">
      <c r="A4908" s="184">
        <v>4906</v>
      </c>
      <c r="B4908" s="46"/>
      <c r="C4908" s="47"/>
      <c r="D4908" s="48"/>
      <c r="E4908" s="49"/>
      <c r="F4908" s="49"/>
      <c r="G4908" s="41" t="str">
        <f>IF(C4908="","",VLOOKUP(WEEKDAY(C4908),LIST!$A$15:$B$21,2,FALSE))</f>
        <v/>
      </c>
      <c r="H4908" s="42" t="str">
        <f>IF(B4908="","",IF(L4908=LIST!$A$80,LIST!$A$78,IF(L4908=LIST!$A$81,LIST!$A$78,IF(L4908=LIST!$A$82,LIST!$A$78,IF(IFERROR(VLOOKUP(B4908,'PHR (Project Hourly Rate)'!B:G,6,FALSE),LIST!$A$78)=0,LIST!$A$79,L4908)))))</f>
        <v/>
      </c>
      <c r="I4908" s="42" t="str">
        <f>IF(B4908="","",IF(L4908=LIST!$A$75,"",IF(K4908=LIST!$A$76,LIST!$A$76,IF(L4908=LIST!$A$77,"",IF(L4908=LIST!$A$78,"",IF(L4908=LIST!$A$80,"",IF(L4908=LIST!$A$72,"",IF(L4908=LIST!$A$73,"",IF(L4908=LIST!$A$81,"",IF(L4908=LIST!$A$82,"",IF(L4908=LIST!$A$79,"",IF(K4908=LIST!$A$75,LIST!$A$75,ROUND(J4908*L4908,2)))))))))))))</f>
        <v/>
      </c>
      <c r="J4908" s="43">
        <f>IF(D4908="",0,IF(K4908=LIST!$A$75,0,IF(K4908=LIST!$A$76,0,IF(K4908=LIST!$A$77,0,IF(K4908=LIST!$A$78,0,(MIN(D4908,8)-K4908))))))</f>
        <v>0</v>
      </c>
      <c r="K4908" s="185" t="str">
        <f>IF(D4908="","",IF('CLAIM FORM'!$M$7="",0,IF(L4908=LIST!$A$78,0,IF('CLAIM FORM'!$M$7="R&amp;D",0,IF(E4908="",LIST!$A$75,IF(F4908=LIST!$F$30,0,IFERROR(((VLOOKUP(E4908,'TRAINING CODE'!B:D,3,FALSE)*MIN(D4908,8))),LIST!$A$76)))))))</f>
        <v/>
      </c>
      <c r="L4908" s="183" t="str">
        <f>IF(B4908="","",IF('CLAIM FORM'!$M$7="",LIST!$A$77,IFERROR(VLOOKUP(B4908,'PHR (Project Hourly Rate)'!B:G,6,FALSE),LIST!$A$78)))</f>
        <v/>
      </c>
    </row>
    <row r="4909" spans="1:12" ht="36" customHeight="1">
      <c r="A4909" s="184">
        <v>4907</v>
      </c>
      <c r="B4909" s="46"/>
      <c r="C4909" s="47"/>
      <c r="D4909" s="48"/>
      <c r="E4909" s="49"/>
      <c r="F4909" s="49"/>
      <c r="G4909" s="41" t="str">
        <f>IF(C4909="","",VLOOKUP(WEEKDAY(C4909),LIST!$A$15:$B$21,2,FALSE))</f>
        <v/>
      </c>
      <c r="H4909" s="42" t="str">
        <f>IF(B4909="","",IF(L4909=LIST!$A$80,LIST!$A$78,IF(L4909=LIST!$A$81,LIST!$A$78,IF(L4909=LIST!$A$82,LIST!$A$78,IF(IFERROR(VLOOKUP(B4909,'PHR (Project Hourly Rate)'!B:G,6,FALSE),LIST!$A$78)=0,LIST!$A$79,L4909)))))</f>
        <v/>
      </c>
      <c r="I4909" s="42" t="str">
        <f>IF(B4909="","",IF(L4909=LIST!$A$75,"",IF(K4909=LIST!$A$76,LIST!$A$76,IF(L4909=LIST!$A$77,"",IF(L4909=LIST!$A$78,"",IF(L4909=LIST!$A$80,"",IF(L4909=LIST!$A$72,"",IF(L4909=LIST!$A$73,"",IF(L4909=LIST!$A$81,"",IF(L4909=LIST!$A$82,"",IF(L4909=LIST!$A$79,"",IF(K4909=LIST!$A$75,LIST!$A$75,ROUND(J4909*L4909,2)))))))))))))</f>
        <v/>
      </c>
      <c r="J4909" s="43">
        <f>IF(D4909="",0,IF(K4909=LIST!$A$75,0,IF(K4909=LIST!$A$76,0,IF(K4909=LIST!$A$77,0,IF(K4909=LIST!$A$78,0,(MIN(D4909,8)-K4909))))))</f>
        <v>0</v>
      </c>
      <c r="K4909" s="185" t="str">
        <f>IF(D4909="","",IF('CLAIM FORM'!$M$7="",0,IF(L4909=LIST!$A$78,0,IF('CLAIM FORM'!$M$7="R&amp;D",0,IF(E4909="",LIST!$A$75,IF(F4909=LIST!$F$30,0,IFERROR(((VLOOKUP(E4909,'TRAINING CODE'!B:D,3,FALSE)*MIN(D4909,8))),LIST!$A$76)))))))</f>
        <v/>
      </c>
      <c r="L4909" s="183" t="str">
        <f>IF(B4909="","",IF('CLAIM FORM'!$M$7="",LIST!$A$77,IFERROR(VLOOKUP(B4909,'PHR (Project Hourly Rate)'!B:G,6,FALSE),LIST!$A$78)))</f>
        <v/>
      </c>
    </row>
    <row r="4910" spans="1:12" ht="36" customHeight="1">
      <c r="A4910" s="184">
        <v>4908</v>
      </c>
      <c r="B4910" s="46"/>
      <c r="C4910" s="47"/>
      <c r="D4910" s="48"/>
      <c r="E4910" s="49"/>
      <c r="F4910" s="49"/>
      <c r="G4910" s="41" t="str">
        <f>IF(C4910="","",VLOOKUP(WEEKDAY(C4910),LIST!$A$15:$B$21,2,FALSE))</f>
        <v/>
      </c>
      <c r="H4910" s="42" t="str">
        <f>IF(B4910="","",IF(L4910=LIST!$A$80,LIST!$A$78,IF(L4910=LIST!$A$81,LIST!$A$78,IF(L4910=LIST!$A$82,LIST!$A$78,IF(IFERROR(VLOOKUP(B4910,'PHR (Project Hourly Rate)'!B:G,6,FALSE),LIST!$A$78)=0,LIST!$A$79,L4910)))))</f>
        <v/>
      </c>
      <c r="I4910" s="42" t="str">
        <f>IF(B4910="","",IF(L4910=LIST!$A$75,"",IF(K4910=LIST!$A$76,LIST!$A$76,IF(L4910=LIST!$A$77,"",IF(L4910=LIST!$A$78,"",IF(L4910=LIST!$A$80,"",IF(L4910=LIST!$A$72,"",IF(L4910=LIST!$A$73,"",IF(L4910=LIST!$A$81,"",IF(L4910=LIST!$A$82,"",IF(L4910=LIST!$A$79,"",IF(K4910=LIST!$A$75,LIST!$A$75,ROUND(J4910*L4910,2)))))))))))))</f>
        <v/>
      </c>
      <c r="J4910" s="43">
        <f>IF(D4910="",0,IF(K4910=LIST!$A$75,0,IF(K4910=LIST!$A$76,0,IF(K4910=LIST!$A$77,0,IF(K4910=LIST!$A$78,0,(MIN(D4910,8)-K4910))))))</f>
        <v>0</v>
      </c>
      <c r="K4910" s="185" t="str">
        <f>IF(D4910="","",IF('CLAIM FORM'!$M$7="",0,IF(L4910=LIST!$A$78,0,IF('CLAIM FORM'!$M$7="R&amp;D",0,IF(E4910="",LIST!$A$75,IF(F4910=LIST!$F$30,0,IFERROR(((VLOOKUP(E4910,'TRAINING CODE'!B:D,3,FALSE)*MIN(D4910,8))),LIST!$A$76)))))))</f>
        <v/>
      </c>
      <c r="L4910" s="183" t="str">
        <f>IF(B4910="","",IF('CLAIM FORM'!$M$7="",LIST!$A$77,IFERROR(VLOOKUP(B4910,'PHR (Project Hourly Rate)'!B:G,6,FALSE),LIST!$A$78)))</f>
        <v/>
      </c>
    </row>
    <row r="4911" spans="1:12" ht="36" customHeight="1">
      <c r="A4911" s="184">
        <v>4909</v>
      </c>
      <c r="B4911" s="46"/>
      <c r="C4911" s="47"/>
      <c r="D4911" s="48"/>
      <c r="E4911" s="49"/>
      <c r="F4911" s="49"/>
      <c r="G4911" s="41" t="str">
        <f>IF(C4911="","",VLOOKUP(WEEKDAY(C4911),LIST!$A$15:$B$21,2,FALSE))</f>
        <v/>
      </c>
      <c r="H4911" s="42" t="str">
        <f>IF(B4911="","",IF(L4911=LIST!$A$80,LIST!$A$78,IF(L4911=LIST!$A$81,LIST!$A$78,IF(L4911=LIST!$A$82,LIST!$A$78,IF(IFERROR(VLOOKUP(B4911,'PHR (Project Hourly Rate)'!B:G,6,FALSE),LIST!$A$78)=0,LIST!$A$79,L4911)))))</f>
        <v/>
      </c>
      <c r="I4911" s="42" t="str">
        <f>IF(B4911="","",IF(L4911=LIST!$A$75,"",IF(K4911=LIST!$A$76,LIST!$A$76,IF(L4911=LIST!$A$77,"",IF(L4911=LIST!$A$78,"",IF(L4911=LIST!$A$80,"",IF(L4911=LIST!$A$72,"",IF(L4911=LIST!$A$73,"",IF(L4911=LIST!$A$81,"",IF(L4911=LIST!$A$82,"",IF(L4911=LIST!$A$79,"",IF(K4911=LIST!$A$75,LIST!$A$75,ROUND(J4911*L4911,2)))))))))))))</f>
        <v/>
      </c>
      <c r="J4911" s="43">
        <f>IF(D4911="",0,IF(K4911=LIST!$A$75,0,IF(K4911=LIST!$A$76,0,IF(K4911=LIST!$A$77,0,IF(K4911=LIST!$A$78,0,(MIN(D4911,8)-K4911))))))</f>
        <v>0</v>
      </c>
      <c r="K4911" s="185" t="str">
        <f>IF(D4911="","",IF('CLAIM FORM'!$M$7="",0,IF(L4911=LIST!$A$78,0,IF('CLAIM FORM'!$M$7="R&amp;D",0,IF(E4911="",LIST!$A$75,IF(F4911=LIST!$F$30,0,IFERROR(((VLOOKUP(E4911,'TRAINING CODE'!B:D,3,FALSE)*MIN(D4911,8))),LIST!$A$76)))))))</f>
        <v/>
      </c>
      <c r="L4911" s="183" t="str">
        <f>IF(B4911="","",IF('CLAIM FORM'!$M$7="",LIST!$A$77,IFERROR(VLOOKUP(B4911,'PHR (Project Hourly Rate)'!B:G,6,FALSE),LIST!$A$78)))</f>
        <v/>
      </c>
    </row>
    <row r="4912" spans="1:12" ht="36" customHeight="1">
      <c r="A4912" s="184">
        <v>4910</v>
      </c>
      <c r="B4912" s="46"/>
      <c r="C4912" s="47"/>
      <c r="D4912" s="48"/>
      <c r="E4912" s="49"/>
      <c r="F4912" s="49"/>
      <c r="G4912" s="41" t="str">
        <f>IF(C4912="","",VLOOKUP(WEEKDAY(C4912),LIST!$A$15:$B$21,2,FALSE))</f>
        <v/>
      </c>
      <c r="H4912" s="42" t="str">
        <f>IF(B4912="","",IF(L4912=LIST!$A$80,LIST!$A$78,IF(L4912=LIST!$A$81,LIST!$A$78,IF(L4912=LIST!$A$82,LIST!$A$78,IF(IFERROR(VLOOKUP(B4912,'PHR (Project Hourly Rate)'!B:G,6,FALSE),LIST!$A$78)=0,LIST!$A$79,L4912)))))</f>
        <v/>
      </c>
      <c r="I4912" s="42" t="str">
        <f>IF(B4912="","",IF(L4912=LIST!$A$75,"",IF(K4912=LIST!$A$76,LIST!$A$76,IF(L4912=LIST!$A$77,"",IF(L4912=LIST!$A$78,"",IF(L4912=LIST!$A$80,"",IF(L4912=LIST!$A$72,"",IF(L4912=LIST!$A$73,"",IF(L4912=LIST!$A$81,"",IF(L4912=LIST!$A$82,"",IF(L4912=LIST!$A$79,"",IF(K4912=LIST!$A$75,LIST!$A$75,ROUND(J4912*L4912,2)))))))))))))</f>
        <v/>
      </c>
      <c r="J4912" s="43">
        <f>IF(D4912="",0,IF(K4912=LIST!$A$75,0,IF(K4912=LIST!$A$76,0,IF(K4912=LIST!$A$77,0,IF(K4912=LIST!$A$78,0,(MIN(D4912,8)-K4912))))))</f>
        <v>0</v>
      </c>
      <c r="K4912" s="185" t="str">
        <f>IF(D4912="","",IF('CLAIM FORM'!$M$7="",0,IF(L4912=LIST!$A$78,0,IF('CLAIM FORM'!$M$7="R&amp;D",0,IF(E4912="",LIST!$A$75,IF(F4912=LIST!$F$30,0,IFERROR(((VLOOKUP(E4912,'TRAINING CODE'!B:D,3,FALSE)*MIN(D4912,8))),LIST!$A$76)))))))</f>
        <v/>
      </c>
      <c r="L4912" s="183" t="str">
        <f>IF(B4912="","",IF('CLAIM FORM'!$M$7="",LIST!$A$77,IFERROR(VLOOKUP(B4912,'PHR (Project Hourly Rate)'!B:G,6,FALSE),LIST!$A$78)))</f>
        <v/>
      </c>
    </row>
    <row r="4913" spans="1:12" ht="36" customHeight="1">
      <c r="A4913" s="184">
        <v>4911</v>
      </c>
      <c r="B4913" s="46"/>
      <c r="C4913" s="47"/>
      <c r="D4913" s="48"/>
      <c r="E4913" s="49"/>
      <c r="F4913" s="49"/>
      <c r="G4913" s="41" t="str">
        <f>IF(C4913="","",VLOOKUP(WEEKDAY(C4913),LIST!$A$15:$B$21,2,FALSE))</f>
        <v/>
      </c>
      <c r="H4913" s="42" t="str">
        <f>IF(B4913="","",IF(L4913=LIST!$A$80,LIST!$A$78,IF(L4913=LIST!$A$81,LIST!$A$78,IF(L4913=LIST!$A$82,LIST!$A$78,IF(IFERROR(VLOOKUP(B4913,'PHR (Project Hourly Rate)'!B:G,6,FALSE),LIST!$A$78)=0,LIST!$A$79,L4913)))))</f>
        <v/>
      </c>
      <c r="I4913" s="42" t="str">
        <f>IF(B4913="","",IF(L4913=LIST!$A$75,"",IF(K4913=LIST!$A$76,LIST!$A$76,IF(L4913=LIST!$A$77,"",IF(L4913=LIST!$A$78,"",IF(L4913=LIST!$A$80,"",IF(L4913=LIST!$A$72,"",IF(L4913=LIST!$A$73,"",IF(L4913=LIST!$A$81,"",IF(L4913=LIST!$A$82,"",IF(L4913=LIST!$A$79,"",IF(K4913=LIST!$A$75,LIST!$A$75,ROUND(J4913*L4913,2)))))))))))))</f>
        <v/>
      </c>
      <c r="J4913" s="43">
        <f>IF(D4913="",0,IF(K4913=LIST!$A$75,0,IF(K4913=LIST!$A$76,0,IF(K4913=LIST!$A$77,0,IF(K4913=LIST!$A$78,0,(MIN(D4913,8)-K4913))))))</f>
        <v>0</v>
      </c>
      <c r="K4913" s="185" t="str">
        <f>IF(D4913="","",IF('CLAIM FORM'!$M$7="",0,IF(L4913=LIST!$A$78,0,IF('CLAIM FORM'!$M$7="R&amp;D",0,IF(E4913="",LIST!$A$75,IF(F4913=LIST!$F$30,0,IFERROR(((VLOOKUP(E4913,'TRAINING CODE'!B:D,3,FALSE)*MIN(D4913,8))),LIST!$A$76)))))))</f>
        <v/>
      </c>
      <c r="L4913" s="183" t="str">
        <f>IF(B4913="","",IF('CLAIM FORM'!$M$7="",LIST!$A$77,IFERROR(VLOOKUP(B4913,'PHR (Project Hourly Rate)'!B:G,6,FALSE),LIST!$A$78)))</f>
        <v/>
      </c>
    </row>
    <row r="4914" spans="1:12" ht="36" customHeight="1">
      <c r="A4914" s="184">
        <v>4912</v>
      </c>
      <c r="B4914" s="46"/>
      <c r="C4914" s="47"/>
      <c r="D4914" s="48"/>
      <c r="E4914" s="49"/>
      <c r="F4914" s="49"/>
      <c r="G4914" s="41" t="str">
        <f>IF(C4914="","",VLOOKUP(WEEKDAY(C4914),LIST!$A$15:$B$21,2,FALSE))</f>
        <v/>
      </c>
      <c r="H4914" s="42" t="str">
        <f>IF(B4914="","",IF(L4914=LIST!$A$80,LIST!$A$78,IF(L4914=LIST!$A$81,LIST!$A$78,IF(L4914=LIST!$A$82,LIST!$A$78,IF(IFERROR(VLOOKUP(B4914,'PHR (Project Hourly Rate)'!B:G,6,FALSE),LIST!$A$78)=0,LIST!$A$79,L4914)))))</f>
        <v/>
      </c>
      <c r="I4914" s="42" t="str">
        <f>IF(B4914="","",IF(L4914=LIST!$A$75,"",IF(K4914=LIST!$A$76,LIST!$A$76,IF(L4914=LIST!$A$77,"",IF(L4914=LIST!$A$78,"",IF(L4914=LIST!$A$80,"",IF(L4914=LIST!$A$72,"",IF(L4914=LIST!$A$73,"",IF(L4914=LIST!$A$81,"",IF(L4914=LIST!$A$82,"",IF(L4914=LIST!$A$79,"",IF(K4914=LIST!$A$75,LIST!$A$75,ROUND(J4914*L4914,2)))))))))))))</f>
        <v/>
      </c>
      <c r="J4914" s="43">
        <f>IF(D4914="",0,IF(K4914=LIST!$A$75,0,IF(K4914=LIST!$A$76,0,IF(K4914=LIST!$A$77,0,IF(K4914=LIST!$A$78,0,(MIN(D4914,8)-K4914))))))</f>
        <v>0</v>
      </c>
      <c r="K4914" s="185" t="str">
        <f>IF(D4914="","",IF('CLAIM FORM'!$M$7="",0,IF(L4914=LIST!$A$78,0,IF('CLAIM FORM'!$M$7="R&amp;D",0,IF(E4914="",LIST!$A$75,IF(F4914=LIST!$F$30,0,IFERROR(((VLOOKUP(E4914,'TRAINING CODE'!B:D,3,FALSE)*MIN(D4914,8))),LIST!$A$76)))))))</f>
        <v/>
      </c>
      <c r="L4914" s="183" t="str">
        <f>IF(B4914="","",IF('CLAIM FORM'!$M$7="",LIST!$A$77,IFERROR(VLOOKUP(B4914,'PHR (Project Hourly Rate)'!B:G,6,FALSE),LIST!$A$78)))</f>
        <v/>
      </c>
    </row>
    <row r="4915" spans="1:12" ht="36" customHeight="1">
      <c r="A4915" s="184">
        <v>4913</v>
      </c>
      <c r="B4915" s="46"/>
      <c r="C4915" s="47"/>
      <c r="D4915" s="48"/>
      <c r="E4915" s="49"/>
      <c r="F4915" s="49"/>
      <c r="G4915" s="41" t="str">
        <f>IF(C4915="","",VLOOKUP(WEEKDAY(C4915),LIST!$A$15:$B$21,2,FALSE))</f>
        <v/>
      </c>
      <c r="H4915" s="42" t="str">
        <f>IF(B4915="","",IF(L4915=LIST!$A$80,LIST!$A$78,IF(L4915=LIST!$A$81,LIST!$A$78,IF(L4915=LIST!$A$82,LIST!$A$78,IF(IFERROR(VLOOKUP(B4915,'PHR (Project Hourly Rate)'!B:G,6,FALSE),LIST!$A$78)=0,LIST!$A$79,L4915)))))</f>
        <v/>
      </c>
      <c r="I4915" s="42" t="str">
        <f>IF(B4915="","",IF(L4915=LIST!$A$75,"",IF(K4915=LIST!$A$76,LIST!$A$76,IF(L4915=LIST!$A$77,"",IF(L4915=LIST!$A$78,"",IF(L4915=LIST!$A$80,"",IF(L4915=LIST!$A$72,"",IF(L4915=LIST!$A$73,"",IF(L4915=LIST!$A$81,"",IF(L4915=LIST!$A$82,"",IF(L4915=LIST!$A$79,"",IF(K4915=LIST!$A$75,LIST!$A$75,ROUND(J4915*L4915,2)))))))))))))</f>
        <v/>
      </c>
      <c r="J4915" s="43">
        <f>IF(D4915="",0,IF(K4915=LIST!$A$75,0,IF(K4915=LIST!$A$76,0,IF(K4915=LIST!$A$77,0,IF(K4915=LIST!$A$78,0,(MIN(D4915,8)-K4915))))))</f>
        <v>0</v>
      </c>
      <c r="K4915" s="185" t="str">
        <f>IF(D4915="","",IF('CLAIM FORM'!$M$7="",0,IF(L4915=LIST!$A$78,0,IF('CLAIM FORM'!$M$7="R&amp;D",0,IF(E4915="",LIST!$A$75,IF(F4915=LIST!$F$30,0,IFERROR(((VLOOKUP(E4915,'TRAINING CODE'!B:D,3,FALSE)*MIN(D4915,8))),LIST!$A$76)))))))</f>
        <v/>
      </c>
      <c r="L4915" s="183" t="str">
        <f>IF(B4915="","",IF('CLAIM FORM'!$M$7="",LIST!$A$77,IFERROR(VLOOKUP(B4915,'PHR (Project Hourly Rate)'!B:G,6,FALSE),LIST!$A$78)))</f>
        <v/>
      </c>
    </row>
    <row r="4916" spans="1:12" ht="36" customHeight="1">
      <c r="A4916" s="184">
        <v>4914</v>
      </c>
      <c r="B4916" s="46"/>
      <c r="C4916" s="47"/>
      <c r="D4916" s="48"/>
      <c r="E4916" s="49"/>
      <c r="F4916" s="49"/>
      <c r="G4916" s="41" t="str">
        <f>IF(C4916="","",VLOOKUP(WEEKDAY(C4916),LIST!$A$15:$B$21,2,FALSE))</f>
        <v/>
      </c>
      <c r="H4916" s="42" t="str">
        <f>IF(B4916="","",IF(L4916=LIST!$A$80,LIST!$A$78,IF(L4916=LIST!$A$81,LIST!$A$78,IF(L4916=LIST!$A$82,LIST!$A$78,IF(IFERROR(VLOOKUP(B4916,'PHR (Project Hourly Rate)'!B:G,6,FALSE),LIST!$A$78)=0,LIST!$A$79,L4916)))))</f>
        <v/>
      </c>
      <c r="I4916" s="42" t="str">
        <f>IF(B4916="","",IF(L4916=LIST!$A$75,"",IF(K4916=LIST!$A$76,LIST!$A$76,IF(L4916=LIST!$A$77,"",IF(L4916=LIST!$A$78,"",IF(L4916=LIST!$A$80,"",IF(L4916=LIST!$A$72,"",IF(L4916=LIST!$A$73,"",IF(L4916=LIST!$A$81,"",IF(L4916=LIST!$A$82,"",IF(L4916=LIST!$A$79,"",IF(K4916=LIST!$A$75,LIST!$A$75,ROUND(J4916*L4916,2)))))))))))))</f>
        <v/>
      </c>
      <c r="J4916" s="43">
        <f>IF(D4916="",0,IF(K4916=LIST!$A$75,0,IF(K4916=LIST!$A$76,0,IF(K4916=LIST!$A$77,0,IF(K4916=LIST!$A$78,0,(MIN(D4916,8)-K4916))))))</f>
        <v>0</v>
      </c>
      <c r="K4916" s="185" t="str">
        <f>IF(D4916="","",IF('CLAIM FORM'!$M$7="",0,IF(L4916=LIST!$A$78,0,IF('CLAIM FORM'!$M$7="R&amp;D",0,IF(E4916="",LIST!$A$75,IF(F4916=LIST!$F$30,0,IFERROR(((VLOOKUP(E4916,'TRAINING CODE'!B:D,3,FALSE)*MIN(D4916,8))),LIST!$A$76)))))))</f>
        <v/>
      </c>
      <c r="L4916" s="183" t="str">
        <f>IF(B4916="","",IF('CLAIM FORM'!$M$7="",LIST!$A$77,IFERROR(VLOOKUP(B4916,'PHR (Project Hourly Rate)'!B:G,6,FALSE),LIST!$A$78)))</f>
        <v/>
      </c>
    </row>
    <row r="4917" spans="1:12" ht="36" customHeight="1">
      <c r="A4917" s="184">
        <v>4915</v>
      </c>
      <c r="B4917" s="46"/>
      <c r="C4917" s="47"/>
      <c r="D4917" s="48"/>
      <c r="E4917" s="49"/>
      <c r="F4917" s="49"/>
      <c r="G4917" s="41" t="str">
        <f>IF(C4917="","",VLOOKUP(WEEKDAY(C4917),LIST!$A$15:$B$21,2,FALSE))</f>
        <v/>
      </c>
      <c r="H4917" s="42" t="str">
        <f>IF(B4917="","",IF(L4917=LIST!$A$80,LIST!$A$78,IF(L4917=LIST!$A$81,LIST!$A$78,IF(L4917=LIST!$A$82,LIST!$A$78,IF(IFERROR(VLOOKUP(B4917,'PHR (Project Hourly Rate)'!B:G,6,FALSE),LIST!$A$78)=0,LIST!$A$79,L4917)))))</f>
        <v/>
      </c>
      <c r="I4917" s="42" t="str">
        <f>IF(B4917="","",IF(L4917=LIST!$A$75,"",IF(K4917=LIST!$A$76,LIST!$A$76,IF(L4917=LIST!$A$77,"",IF(L4917=LIST!$A$78,"",IF(L4917=LIST!$A$80,"",IF(L4917=LIST!$A$72,"",IF(L4917=LIST!$A$73,"",IF(L4917=LIST!$A$81,"",IF(L4917=LIST!$A$82,"",IF(L4917=LIST!$A$79,"",IF(K4917=LIST!$A$75,LIST!$A$75,ROUND(J4917*L4917,2)))))))))))))</f>
        <v/>
      </c>
      <c r="J4917" s="43">
        <f>IF(D4917="",0,IF(K4917=LIST!$A$75,0,IF(K4917=LIST!$A$76,0,IF(K4917=LIST!$A$77,0,IF(K4917=LIST!$A$78,0,(MIN(D4917,8)-K4917))))))</f>
        <v>0</v>
      </c>
      <c r="K4917" s="185" t="str">
        <f>IF(D4917="","",IF('CLAIM FORM'!$M$7="",0,IF(L4917=LIST!$A$78,0,IF('CLAIM FORM'!$M$7="R&amp;D",0,IF(E4917="",LIST!$A$75,IF(F4917=LIST!$F$30,0,IFERROR(((VLOOKUP(E4917,'TRAINING CODE'!B:D,3,FALSE)*MIN(D4917,8))),LIST!$A$76)))))))</f>
        <v/>
      </c>
      <c r="L4917" s="183" t="str">
        <f>IF(B4917="","",IF('CLAIM FORM'!$M$7="",LIST!$A$77,IFERROR(VLOOKUP(B4917,'PHR (Project Hourly Rate)'!B:G,6,FALSE),LIST!$A$78)))</f>
        <v/>
      </c>
    </row>
    <row r="4918" spans="1:12" ht="36" customHeight="1">
      <c r="A4918" s="184">
        <v>4916</v>
      </c>
      <c r="B4918" s="46"/>
      <c r="C4918" s="47"/>
      <c r="D4918" s="48"/>
      <c r="E4918" s="49"/>
      <c r="F4918" s="49"/>
      <c r="G4918" s="41" t="str">
        <f>IF(C4918="","",VLOOKUP(WEEKDAY(C4918),LIST!$A$15:$B$21,2,FALSE))</f>
        <v/>
      </c>
      <c r="H4918" s="42" t="str">
        <f>IF(B4918="","",IF(L4918=LIST!$A$80,LIST!$A$78,IF(L4918=LIST!$A$81,LIST!$A$78,IF(L4918=LIST!$A$82,LIST!$A$78,IF(IFERROR(VLOOKUP(B4918,'PHR (Project Hourly Rate)'!B:G,6,FALSE),LIST!$A$78)=0,LIST!$A$79,L4918)))))</f>
        <v/>
      </c>
      <c r="I4918" s="42" t="str">
        <f>IF(B4918="","",IF(L4918=LIST!$A$75,"",IF(K4918=LIST!$A$76,LIST!$A$76,IF(L4918=LIST!$A$77,"",IF(L4918=LIST!$A$78,"",IF(L4918=LIST!$A$80,"",IF(L4918=LIST!$A$72,"",IF(L4918=LIST!$A$73,"",IF(L4918=LIST!$A$81,"",IF(L4918=LIST!$A$82,"",IF(L4918=LIST!$A$79,"",IF(K4918=LIST!$A$75,LIST!$A$75,ROUND(J4918*L4918,2)))))))))))))</f>
        <v/>
      </c>
      <c r="J4918" s="43">
        <f>IF(D4918="",0,IF(K4918=LIST!$A$75,0,IF(K4918=LIST!$A$76,0,IF(K4918=LIST!$A$77,0,IF(K4918=LIST!$A$78,0,(MIN(D4918,8)-K4918))))))</f>
        <v>0</v>
      </c>
      <c r="K4918" s="185" t="str">
        <f>IF(D4918="","",IF('CLAIM FORM'!$M$7="",0,IF(L4918=LIST!$A$78,0,IF('CLAIM FORM'!$M$7="R&amp;D",0,IF(E4918="",LIST!$A$75,IF(F4918=LIST!$F$30,0,IFERROR(((VLOOKUP(E4918,'TRAINING CODE'!B:D,3,FALSE)*MIN(D4918,8))),LIST!$A$76)))))))</f>
        <v/>
      </c>
      <c r="L4918" s="183" t="str">
        <f>IF(B4918="","",IF('CLAIM FORM'!$M$7="",LIST!$A$77,IFERROR(VLOOKUP(B4918,'PHR (Project Hourly Rate)'!B:G,6,FALSE),LIST!$A$78)))</f>
        <v/>
      </c>
    </row>
    <row r="4919" spans="1:12" ht="36" customHeight="1">
      <c r="A4919" s="184">
        <v>4917</v>
      </c>
      <c r="B4919" s="46"/>
      <c r="C4919" s="47"/>
      <c r="D4919" s="48"/>
      <c r="E4919" s="49"/>
      <c r="F4919" s="49"/>
      <c r="G4919" s="41" t="str">
        <f>IF(C4919="","",VLOOKUP(WEEKDAY(C4919),LIST!$A$15:$B$21,2,FALSE))</f>
        <v/>
      </c>
      <c r="H4919" s="42" t="str">
        <f>IF(B4919="","",IF(L4919=LIST!$A$80,LIST!$A$78,IF(L4919=LIST!$A$81,LIST!$A$78,IF(L4919=LIST!$A$82,LIST!$A$78,IF(IFERROR(VLOOKUP(B4919,'PHR (Project Hourly Rate)'!B:G,6,FALSE),LIST!$A$78)=0,LIST!$A$79,L4919)))))</f>
        <v/>
      </c>
      <c r="I4919" s="42" t="str">
        <f>IF(B4919="","",IF(L4919=LIST!$A$75,"",IF(K4919=LIST!$A$76,LIST!$A$76,IF(L4919=LIST!$A$77,"",IF(L4919=LIST!$A$78,"",IF(L4919=LIST!$A$80,"",IF(L4919=LIST!$A$72,"",IF(L4919=LIST!$A$73,"",IF(L4919=LIST!$A$81,"",IF(L4919=LIST!$A$82,"",IF(L4919=LIST!$A$79,"",IF(K4919=LIST!$A$75,LIST!$A$75,ROUND(J4919*L4919,2)))))))))))))</f>
        <v/>
      </c>
      <c r="J4919" s="43">
        <f>IF(D4919="",0,IF(K4919=LIST!$A$75,0,IF(K4919=LIST!$A$76,0,IF(K4919=LIST!$A$77,0,IF(K4919=LIST!$A$78,0,(MIN(D4919,8)-K4919))))))</f>
        <v>0</v>
      </c>
      <c r="K4919" s="185" t="str">
        <f>IF(D4919="","",IF('CLAIM FORM'!$M$7="",0,IF(L4919=LIST!$A$78,0,IF('CLAIM FORM'!$M$7="R&amp;D",0,IF(E4919="",LIST!$A$75,IF(F4919=LIST!$F$30,0,IFERROR(((VLOOKUP(E4919,'TRAINING CODE'!B:D,3,FALSE)*MIN(D4919,8))),LIST!$A$76)))))))</f>
        <v/>
      </c>
      <c r="L4919" s="183" t="str">
        <f>IF(B4919="","",IF('CLAIM FORM'!$M$7="",LIST!$A$77,IFERROR(VLOOKUP(B4919,'PHR (Project Hourly Rate)'!B:G,6,FALSE),LIST!$A$78)))</f>
        <v/>
      </c>
    </row>
    <row r="4920" spans="1:12" ht="36" customHeight="1">
      <c r="A4920" s="184">
        <v>4918</v>
      </c>
      <c r="B4920" s="46"/>
      <c r="C4920" s="47"/>
      <c r="D4920" s="48"/>
      <c r="E4920" s="49"/>
      <c r="F4920" s="49"/>
      <c r="G4920" s="41" t="str">
        <f>IF(C4920="","",VLOOKUP(WEEKDAY(C4920),LIST!$A$15:$B$21,2,FALSE))</f>
        <v/>
      </c>
      <c r="H4920" s="42" t="str">
        <f>IF(B4920="","",IF(L4920=LIST!$A$80,LIST!$A$78,IF(L4920=LIST!$A$81,LIST!$A$78,IF(L4920=LIST!$A$82,LIST!$A$78,IF(IFERROR(VLOOKUP(B4920,'PHR (Project Hourly Rate)'!B:G,6,FALSE),LIST!$A$78)=0,LIST!$A$79,L4920)))))</f>
        <v/>
      </c>
      <c r="I4920" s="42" t="str">
        <f>IF(B4920="","",IF(L4920=LIST!$A$75,"",IF(K4920=LIST!$A$76,LIST!$A$76,IF(L4920=LIST!$A$77,"",IF(L4920=LIST!$A$78,"",IF(L4920=LIST!$A$80,"",IF(L4920=LIST!$A$72,"",IF(L4920=LIST!$A$73,"",IF(L4920=LIST!$A$81,"",IF(L4920=LIST!$A$82,"",IF(L4920=LIST!$A$79,"",IF(K4920=LIST!$A$75,LIST!$A$75,ROUND(J4920*L4920,2)))))))))))))</f>
        <v/>
      </c>
      <c r="J4920" s="43">
        <f>IF(D4920="",0,IF(K4920=LIST!$A$75,0,IF(K4920=LIST!$A$76,0,IF(K4920=LIST!$A$77,0,IF(K4920=LIST!$A$78,0,(MIN(D4920,8)-K4920))))))</f>
        <v>0</v>
      </c>
      <c r="K4920" s="185" t="str">
        <f>IF(D4920="","",IF('CLAIM FORM'!$M$7="",0,IF(L4920=LIST!$A$78,0,IF('CLAIM FORM'!$M$7="R&amp;D",0,IF(E4920="",LIST!$A$75,IF(F4920=LIST!$F$30,0,IFERROR(((VLOOKUP(E4920,'TRAINING CODE'!B:D,3,FALSE)*MIN(D4920,8))),LIST!$A$76)))))))</f>
        <v/>
      </c>
      <c r="L4920" s="183" t="str">
        <f>IF(B4920="","",IF('CLAIM FORM'!$M$7="",LIST!$A$77,IFERROR(VLOOKUP(B4920,'PHR (Project Hourly Rate)'!B:G,6,FALSE),LIST!$A$78)))</f>
        <v/>
      </c>
    </row>
    <row r="4921" spans="1:12" ht="36" customHeight="1">
      <c r="A4921" s="184">
        <v>4919</v>
      </c>
      <c r="B4921" s="46"/>
      <c r="C4921" s="47"/>
      <c r="D4921" s="48"/>
      <c r="E4921" s="49"/>
      <c r="F4921" s="49"/>
      <c r="G4921" s="41" t="str">
        <f>IF(C4921="","",VLOOKUP(WEEKDAY(C4921),LIST!$A$15:$B$21,2,FALSE))</f>
        <v/>
      </c>
      <c r="H4921" s="42" t="str">
        <f>IF(B4921="","",IF(L4921=LIST!$A$80,LIST!$A$78,IF(L4921=LIST!$A$81,LIST!$A$78,IF(L4921=LIST!$A$82,LIST!$A$78,IF(IFERROR(VLOOKUP(B4921,'PHR (Project Hourly Rate)'!B:G,6,FALSE),LIST!$A$78)=0,LIST!$A$79,L4921)))))</f>
        <v/>
      </c>
      <c r="I4921" s="42" t="str">
        <f>IF(B4921="","",IF(L4921=LIST!$A$75,"",IF(K4921=LIST!$A$76,LIST!$A$76,IF(L4921=LIST!$A$77,"",IF(L4921=LIST!$A$78,"",IF(L4921=LIST!$A$80,"",IF(L4921=LIST!$A$72,"",IF(L4921=LIST!$A$73,"",IF(L4921=LIST!$A$81,"",IF(L4921=LIST!$A$82,"",IF(L4921=LIST!$A$79,"",IF(K4921=LIST!$A$75,LIST!$A$75,ROUND(J4921*L4921,2)))))))))))))</f>
        <v/>
      </c>
      <c r="J4921" s="43">
        <f>IF(D4921="",0,IF(K4921=LIST!$A$75,0,IF(K4921=LIST!$A$76,0,IF(K4921=LIST!$A$77,0,IF(K4921=LIST!$A$78,0,(MIN(D4921,8)-K4921))))))</f>
        <v>0</v>
      </c>
      <c r="K4921" s="185" t="str">
        <f>IF(D4921="","",IF('CLAIM FORM'!$M$7="",0,IF(L4921=LIST!$A$78,0,IF('CLAIM FORM'!$M$7="R&amp;D",0,IF(E4921="",LIST!$A$75,IF(F4921=LIST!$F$30,0,IFERROR(((VLOOKUP(E4921,'TRAINING CODE'!B:D,3,FALSE)*MIN(D4921,8))),LIST!$A$76)))))))</f>
        <v/>
      </c>
      <c r="L4921" s="183" t="str">
        <f>IF(B4921="","",IF('CLAIM FORM'!$M$7="",LIST!$A$77,IFERROR(VLOOKUP(B4921,'PHR (Project Hourly Rate)'!B:G,6,FALSE),LIST!$A$78)))</f>
        <v/>
      </c>
    </row>
    <row r="4922" spans="1:12" ht="36" customHeight="1">
      <c r="A4922" s="184">
        <v>4920</v>
      </c>
      <c r="B4922" s="46"/>
      <c r="C4922" s="47"/>
      <c r="D4922" s="48"/>
      <c r="E4922" s="49"/>
      <c r="F4922" s="49"/>
      <c r="G4922" s="41" t="str">
        <f>IF(C4922="","",VLOOKUP(WEEKDAY(C4922),LIST!$A$15:$B$21,2,FALSE))</f>
        <v/>
      </c>
      <c r="H4922" s="42" t="str">
        <f>IF(B4922="","",IF(L4922=LIST!$A$80,LIST!$A$78,IF(L4922=LIST!$A$81,LIST!$A$78,IF(L4922=LIST!$A$82,LIST!$A$78,IF(IFERROR(VLOOKUP(B4922,'PHR (Project Hourly Rate)'!B:G,6,FALSE),LIST!$A$78)=0,LIST!$A$79,L4922)))))</f>
        <v/>
      </c>
      <c r="I4922" s="42" t="str">
        <f>IF(B4922="","",IF(L4922=LIST!$A$75,"",IF(K4922=LIST!$A$76,LIST!$A$76,IF(L4922=LIST!$A$77,"",IF(L4922=LIST!$A$78,"",IF(L4922=LIST!$A$80,"",IF(L4922=LIST!$A$72,"",IF(L4922=LIST!$A$73,"",IF(L4922=LIST!$A$81,"",IF(L4922=LIST!$A$82,"",IF(L4922=LIST!$A$79,"",IF(K4922=LIST!$A$75,LIST!$A$75,ROUND(J4922*L4922,2)))))))))))))</f>
        <v/>
      </c>
      <c r="J4922" s="43">
        <f>IF(D4922="",0,IF(K4922=LIST!$A$75,0,IF(K4922=LIST!$A$76,0,IF(K4922=LIST!$A$77,0,IF(K4922=LIST!$A$78,0,(MIN(D4922,8)-K4922))))))</f>
        <v>0</v>
      </c>
      <c r="K4922" s="185" t="str">
        <f>IF(D4922="","",IF('CLAIM FORM'!$M$7="",0,IF(L4922=LIST!$A$78,0,IF('CLAIM FORM'!$M$7="R&amp;D",0,IF(E4922="",LIST!$A$75,IF(F4922=LIST!$F$30,0,IFERROR(((VLOOKUP(E4922,'TRAINING CODE'!B:D,3,FALSE)*MIN(D4922,8))),LIST!$A$76)))))))</f>
        <v/>
      </c>
      <c r="L4922" s="183" t="str">
        <f>IF(B4922="","",IF('CLAIM FORM'!$M$7="",LIST!$A$77,IFERROR(VLOOKUP(B4922,'PHR (Project Hourly Rate)'!B:G,6,FALSE),LIST!$A$78)))</f>
        <v/>
      </c>
    </row>
    <row r="4923" spans="1:12" ht="36" customHeight="1">
      <c r="A4923" s="184">
        <v>4921</v>
      </c>
      <c r="B4923" s="46"/>
      <c r="C4923" s="47"/>
      <c r="D4923" s="48"/>
      <c r="E4923" s="49"/>
      <c r="F4923" s="49"/>
      <c r="G4923" s="41" t="str">
        <f>IF(C4923="","",VLOOKUP(WEEKDAY(C4923),LIST!$A$15:$B$21,2,FALSE))</f>
        <v/>
      </c>
      <c r="H4923" s="42" t="str">
        <f>IF(B4923="","",IF(L4923=LIST!$A$80,LIST!$A$78,IF(L4923=LIST!$A$81,LIST!$A$78,IF(L4923=LIST!$A$82,LIST!$A$78,IF(IFERROR(VLOOKUP(B4923,'PHR (Project Hourly Rate)'!B:G,6,FALSE),LIST!$A$78)=0,LIST!$A$79,L4923)))))</f>
        <v/>
      </c>
      <c r="I4923" s="42" t="str">
        <f>IF(B4923="","",IF(L4923=LIST!$A$75,"",IF(K4923=LIST!$A$76,LIST!$A$76,IF(L4923=LIST!$A$77,"",IF(L4923=LIST!$A$78,"",IF(L4923=LIST!$A$80,"",IF(L4923=LIST!$A$72,"",IF(L4923=LIST!$A$73,"",IF(L4923=LIST!$A$81,"",IF(L4923=LIST!$A$82,"",IF(L4923=LIST!$A$79,"",IF(K4923=LIST!$A$75,LIST!$A$75,ROUND(J4923*L4923,2)))))))))))))</f>
        <v/>
      </c>
      <c r="J4923" s="43">
        <f>IF(D4923="",0,IF(K4923=LIST!$A$75,0,IF(K4923=LIST!$A$76,0,IF(K4923=LIST!$A$77,0,IF(K4923=LIST!$A$78,0,(MIN(D4923,8)-K4923))))))</f>
        <v>0</v>
      </c>
      <c r="K4923" s="185" t="str">
        <f>IF(D4923="","",IF('CLAIM FORM'!$M$7="",0,IF(L4923=LIST!$A$78,0,IF('CLAIM FORM'!$M$7="R&amp;D",0,IF(E4923="",LIST!$A$75,IF(F4923=LIST!$F$30,0,IFERROR(((VLOOKUP(E4923,'TRAINING CODE'!B:D,3,FALSE)*MIN(D4923,8))),LIST!$A$76)))))))</f>
        <v/>
      </c>
      <c r="L4923" s="183" t="str">
        <f>IF(B4923="","",IF('CLAIM FORM'!$M$7="",LIST!$A$77,IFERROR(VLOOKUP(B4923,'PHR (Project Hourly Rate)'!B:G,6,FALSE),LIST!$A$78)))</f>
        <v/>
      </c>
    </row>
    <row r="4924" spans="1:12" ht="36" customHeight="1">
      <c r="A4924" s="184">
        <v>4922</v>
      </c>
      <c r="B4924" s="46"/>
      <c r="C4924" s="47"/>
      <c r="D4924" s="48"/>
      <c r="E4924" s="49"/>
      <c r="F4924" s="49"/>
      <c r="G4924" s="41" t="str">
        <f>IF(C4924="","",VLOOKUP(WEEKDAY(C4924),LIST!$A$15:$B$21,2,FALSE))</f>
        <v/>
      </c>
      <c r="H4924" s="42" t="str">
        <f>IF(B4924="","",IF(L4924=LIST!$A$80,LIST!$A$78,IF(L4924=LIST!$A$81,LIST!$A$78,IF(L4924=LIST!$A$82,LIST!$A$78,IF(IFERROR(VLOOKUP(B4924,'PHR (Project Hourly Rate)'!B:G,6,FALSE),LIST!$A$78)=0,LIST!$A$79,L4924)))))</f>
        <v/>
      </c>
      <c r="I4924" s="42" t="str">
        <f>IF(B4924="","",IF(L4924=LIST!$A$75,"",IF(K4924=LIST!$A$76,LIST!$A$76,IF(L4924=LIST!$A$77,"",IF(L4924=LIST!$A$78,"",IF(L4924=LIST!$A$80,"",IF(L4924=LIST!$A$72,"",IF(L4924=LIST!$A$73,"",IF(L4924=LIST!$A$81,"",IF(L4924=LIST!$A$82,"",IF(L4924=LIST!$A$79,"",IF(K4924=LIST!$A$75,LIST!$A$75,ROUND(J4924*L4924,2)))))))))))))</f>
        <v/>
      </c>
      <c r="J4924" s="43">
        <f>IF(D4924="",0,IF(K4924=LIST!$A$75,0,IF(K4924=LIST!$A$76,0,IF(K4924=LIST!$A$77,0,IF(K4924=LIST!$A$78,0,(MIN(D4924,8)-K4924))))))</f>
        <v>0</v>
      </c>
      <c r="K4924" s="185" t="str">
        <f>IF(D4924="","",IF('CLAIM FORM'!$M$7="",0,IF(L4924=LIST!$A$78,0,IF('CLAIM FORM'!$M$7="R&amp;D",0,IF(E4924="",LIST!$A$75,IF(F4924=LIST!$F$30,0,IFERROR(((VLOOKUP(E4924,'TRAINING CODE'!B:D,3,FALSE)*MIN(D4924,8))),LIST!$A$76)))))))</f>
        <v/>
      </c>
      <c r="L4924" s="183" t="str">
        <f>IF(B4924="","",IF('CLAIM FORM'!$M$7="",LIST!$A$77,IFERROR(VLOOKUP(B4924,'PHR (Project Hourly Rate)'!B:G,6,FALSE),LIST!$A$78)))</f>
        <v/>
      </c>
    </row>
    <row r="4925" spans="1:12" ht="36" customHeight="1">
      <c r="A4925" s="184">
        <v>4923</v>
      </c>
      <c r="B4925" s="46"/>
      <c r="C4925" s="47"/>
      <c r="D4925" s="48"/>
      <c r="E4925" s="49"/>
      <c r="F4925" s="49"/>
      <c r="G4925" s="41" t="str">
        <f>IF(C4925="","",VLOOKUP(WEEKDAY(C4925),LIST!$A$15:$B$21,2,FALSE))</f>
        <v/>
      </c>
      <c r="H4925" s="42" t="str">
        <f>IF(B4925="","",IF(L4925=LIST!$A$80,LIST!$A$78,IF(L4925=LIST!$A$81,LIST!$A$78,IF(L4925=LIST!$A$82,LIST!$A$78,IF(IFERROR(VLOOKUP(B4925,'PHR (Project Hourly Rate)'!B:G,6,FALSE),LIST!$A$78)=0,LIST!$A$79,L4925)))))</f>
        <v/>
      </c>
      <c r="I4925" s="42" t="str">
        <f>IF(B4925="","",IF(L4925=LIST!$A$75,"",IF(K4925=LIST!$A$76,LIST!$A$76,IF(L4925=LIST!$A$77,"",IF(L4925=LIST!$A$78,"",IF(L4925=LIST!$A$80,"",IF(L4925=LIST!$A$72,"",IF(L4925=LIST!$A$73,"",IF(L4925=LIST!$A$81,"",IF(L4925=LIST!$A$82,"",IF(L4925=LIST!$A$79,"",IF(K4925=LIST!$A$75,LIST!$A$75,ROUND(J4925*L4925,2)))))))))))))</f>
        <v/>
      </c>
      <c r="J4925" s="43">
        <f>IF(D4925="",0,IF(K4925=LIST!$A$75,0,IF(K4925=LIST!$A$76,0,IF(K4925=LIST!$A$77,0,IF(K4925=LIST!$A$78,0,(MIN(D4925,8)-K4925))))))</f>
        <v>0</v>
      </c>
      <c r="K4925" s="185" t="str">
        <f>IF(D4925="","",IF('CLAIM FORM'!$M$7="",0,IF(L4925=LIST!$A$78,0,IF('CLAIM FORM'!$M$7="R&amp;D",0,IF(E4925="",LIST!$A$75,IF(F4925=LIST!$F$30,0,IFERROR(((VLOOKUP(E4925,'TRAINING CODE'!B:D,3,FALSE)*MIN(D4925,8))),LIST!$A$76)))))))</f>
        <v/>
      </c>
      <c r="L4925" s="183" t="str">
        <f>IF(B4925="","",IF('CLAIM FORM'!$M$7="",LIST!$A$77,IFERROR(VLOOKUP(B4925,'PHR (Project Hourly Rate)'!B:G,6,FALSE),LIST!$A$78)))</f>
        <v/>
      </c>
    </row>
    <row r="4926" spans="1:12" ht="36" customHeight="1">
      <c r="A4926" s="184">
        <v>4924</v>
      </c>
      <c r="B4926" s="46"/>
      <c r="C4926" s="47"/>
      <c r="D4926" s="48"/>
      <c r="E4926" s="49"/>
      <c r="F4926" s="49"/>
      <c r="G4926" s="41" t="str">
        <f>IF(C4926="","",VLOOKUP(WEEKDAY(C4926),LIST!$A$15:$B$21,2,FALSE))</f>
        <v/>
      </c>
      <c r="H4926" s="42" t="str">
        <f>IF(B4926="","",IF(L4926=LIST!$A$80,LIST!$A$78,IF(L4926=LIST!$A$81,LIST!$A$78,IF(L4926=LIST!$A$82,LIST!$A$78,IF(IFERROR(VLOOKUP(B4926,'PHR (Project Hourly Rate)'!B:G,6,FALSE),LIST!$A$78)=0,LIST!$A$79,L4926)))))</f>
        <v/>
      </c>
      <c r="I4926" s="42" t="str">
        <f>IF(B4926="","",IF(L4926=LIST!$A$75,"",IF(K4926=LIST!$A$76,LIST!$A$76,IF(L4926=LIST!$A$77,"",IF(L4926=LIST!$A$78,"",IF(L4926=LIST!$A$80,"",IF(L4926=LIST!$A$72,"",IF(L4926=LIST!$A$73,"",IF(L4926=LIST!$A$81,"",IF(L4926=LIST!$A$82,"",IF(L4926=LIST!$A$79,"",IF(K4926=LIST!$A$75,LIST!$A$75,ROUND(J4926*L4926,2)))))))))))))</f>
        <v/>
      </c>
      <c r="J4926" s="43">
        <f>IF(D4926="",0,IF(K4926=LIST!$A$75,0,IF(K4926=LIST!$A$76,0,IF(K4926=LIST!$A$77,0,IF(K4926=LIST!$A$78,0,(MIN(D4926,8)-K4926))))))</f>
        <v>0</v>
      </c>
      <c r="K4926" s="185" t="str">
        <f>IF(D4926="","",IF('CLAIM FORM'!$M$7="",0,IF(L4926=LIST!$A$78,0,IF('CLAIM FORM'!$M$7="R&amp;D",0,IF(E4926="",LIST!$A$75,IF(F4926=LIST!$F$30,0,IFERROR(((VLOOKUP(E4926,'TRAINING CODE'!B:D,3,FALSE)*MIN(D4926,8))),LIST!$A$76)))))))</f>
        <v/>
      </c>
      <c r="L4926" s="183" t="str">
        <f>IF(B4926="","",IF('CLAIM FORM'!$M$7="",LIST!$A$77,IFERROR(VLOOKUP(B4926,'PHR (Project Hourly Rate)'!B:G,6,FALSE),LIST!$A$78)))</f>
        <v/>
      </c>
    </row>
    <row r="4927" spans="1:12" ht="36" customHeight="1">
      <c r="A4927" s="184">
        <v>4925</v>
      </c>
      <c r="B4927" s="46"/>
      <c r="C4927" s="47"/>
      <c r="D4927" s="48"/>
      <c r="E4927" s="49"/>
      <c r="F4927" s="49"/>
      <c r="G4927" s="41" t="str">
        <f>IF(C4927="","",VLOOKUP(WEEKDAY(C4927),LIST!$A$15:$B$21,2,FALSE))</f>
        <v/>
      </c>
      <c r="H4927" s="42" t="str">
        <f>IF(B4927="","",IF(L4927=LIST!$A$80,LIST!$A$78,IF(L4927=LIST!$A$81,LIST!$A$78,IF(L4927=LIST!$A$82,LIST!$A$78,IF(IFERROR(VLOOKUP(B4927,'PHR (Project Hourly Rate)'!B:G,6,FALSE),LIST!$A$78)=0,LIST!$A$79,L4927)))))</f>
        <v/>
      </c>
      <c r="I4927" s="42" t="str">
        <f>IF(B4927="","",IF(L4927=LIST!$A$75,"",IF(K4927=LIST!$A$76,LIST!$A$76,IF(L4927=LIST!$A$77,"",IF(L4927=LIST!$A$78,"",IF(L4927=LIST!$A$80,"",IF(L4927=LIST!$A$72,"",IF(L4927=LIST!$A$73,"",IF(L4927=LIST!$A$81,"",IF(L4927=LIST!$A$82,"",IF(L4927=LIST!$A$79,"",IF(K4927=LIST!$A$75,LIST!$A$75,ROUND(J4927*L4927,2)))))))))))))</f>
        <v/>
      </c>
      <c r="J4927" s="43">
        <f>IF(D4927="",0,IF(K4927=LIST!$A$75,0,IF(K4927=LIST!$A$76,0,IF(K4927=LIST!$A$77,0,IF(K4927=LIST!$A$78,0,(MIN(D4927,8)-K4927))))))</f>
        <v>0</v>
      </c>
      <c r="K4927" s="185" t="str">
        <f>IF(D4927="","",IF('CLAIM FORM'!$M$7="",0,IF(L4927=LIST!$A$78,0,IF('CLAIM FORM'!$M$7="R&amp;D",0,IF(E4927="",LIST!$A$75,IF(F4927=LIST!$F$30,0,IFERROR(((VLOOKUP(E4927,'TRAINING CODE'!B:D,3,FALSE)*MIN(D4927,8))),LIST!$A$76)))))))</f>
        <v/>
      </c>
      <c r="L4927" s="183" t="str">
        <f>IF(B4927="","",IF('CLAIM FORM'!$M$7="",LIST!$A$77,IFERROR(VLOOKUP(B4927,'PHR (Project Hourly Rate)'!B:G,6,FALSE),LIST!$A$78)))</f>
        <v/>
      </c>
    </row>
    <row r="4928" spans="1:12" ht="36" customHeight="1">
      <c r="A4928" s="184">
        <v>4926</v>
      </c>
      <c r="B4928" s="46"/>
      <c r="C4928" s="47"/>
      <c r="D4928" s="48"/>
      <c r="E4928" s="49"/>
      <c r="F4928" s="49"/>
      <c r="G4928" s="41" t="str">
        <f>IF(C4928="","",VLOOKUP(WEEKDAY(C4928),LIST!$A$15:$B$21,2,FALSE))</f>
        <v/>
      </c>
      <c r="H4928" s="42" t="str">
        <f>IF(B4928="","",IF(L4928=LIST!$A$80,LIST!$A$78,IF(L4928=LIST!$A$81,LIST!$A$78,IF(L4928=LIST!$A$82,LIST!$A$78,IF(IFERROR(VLOOKUP(B4928,'PHR (Project Hourly Rate)'!B:G,6,FALSE),LIST!$A$78)=0,LIST!$A$79,L4928)))))</f>
        <v/>
      </c>
      <c r="I4928" s="42" t="str">
        <f>IF(B4928="","",IF(L4928=LIST!$A$75,"",IF(K4928=LIST!$A$76,LIST!$A$76,IF(L4928=LIST!$A$77,"",IF(L4928=LIST!$A$78,"",IF(L4928=LIST!$A$80,"",IF(L4928=LIST!$A$72,"",IF(L4928=LIST!$A$73,"",IF(L4928=LIST!$A$81,"",IF(L4928=LIST!$A$82,"",IF(L4928=LIST!$A$79,"",IF(K4928=LIST!$A$75,LIST!$A$75,ROUND(J4928*L4928,2)))))))))))))</f>
        <v/>
      </c>
      <c r="J4928" s="43">
        <f>IF(D4928="",0,IF(K4928=LIST!$A$75,0,IF(K4928=LIST!$A$76,0,IF(K4928=LIST!$A$77,0,IF(K4928=LIST!$A$78,0,(MIN(D4928,8)-K4928))))))</f>
        <v>0</v>
      </c>
      <c r="K4928" s="185" t="str">
        <f>IF(D4928="","",IF('CLAIM FORM'!$M$7="",0,IF(L4928=LIST!$A$78,0,IF('CLAIM FORM'!$M$7="R&amp;D",0,IF(E4928="",LIST!$A$75,IF(F4928=LIST!$F$30,0,IFERROR(((VLOOKUP(E4928,'TRAINING CODE'!B:D,3,FALSE)*MIN(D4928,8))),LIST!$A$76)))))))</f>
        <v/>
      </c>
      <c r="L4928" s="183" t="str">
        <f>IF(B4928="","",IF('CLAIM FORM'!$M$7="",LIST!$A$77,IFERROR(VLOOKUP(B4928,'PHR (Project Hourly Rate)'!B:G,6,FALSE),LIST!$A$78)))</f>
        <v/>
      </c>
    </row>
    <row r="4929" spans="1:12" ht="36" customHeight="1">
      <c r="A4929" s="184">
        <v>4927</v>
      </c>
      <c r="B4929" s="46"/>
      <c r="C4929" s="47"/>
      <c r="D4929" s="48"/>
      <c r="E4929" s="49"/>
      <c r="F4929" s="49"/>
      <c r="G4929" s="41" t="str">
        <f>IF(C4929="","",VLOOKUP(WEEKDAY(C4929),LIST!$A$15:$B$21,2,FALSE))</f>
        <v/>
      </c>
      <c r="H4929" s="42" t="str">
        <f>IF(B4929="","",IF(L4929=LIST!$A$80,LIST!$A$78,IF(L4929=LIST!$A$81,LIST!$A$78,IF(L4929=LIST!$A$82,LIST!$A$78,IF(IFERROR(VLOOKUP(B4929,'PHR (Project Hourly Rate)'!B:G,6,FALSE),LIST!$A$78)=0,LIST!$A$79,L4929)))))</f>
        <v/>
      </c>
      <c r="I4929" s="42" t="str">
        <f>IF(B4929="","",IF(L4929=LIST!$A$75,"",IF(K4929=LIST!$A$76,LIST!$A$76,IF(L4929=LIST!$A$77,"",IF(L4929=LIST!$A$78,"",IF(L4929=LIST!$A$80,"",IF(L4929=LIST!$A$72,"",IF(L4929=LIST!$A$73,"",IF(L4929=LIST!$A$81,"",IF(L4929=LIST!$A$82,"",IF(L4929=LIST!$A$79,"",IF(K4929=LIST!$A$75,LIST!$A$75,ROUND(J4929*L4929,2)))))))))))))</f>
        <v/>
      </c>
      <c r="J4929" s="43">
        <f>IF(D4929="",0,IF(K4929=LIST!$A$75,0,IF(K4929=LIST!$A$76,0,IF(K4929=LIST!$A$77,0,IF(K4929=LIST!$A$78,0,(MIN(D4929,8)-K4929))))))</f>
        <v>0</v>
      </c>
      <c r="K4929" s="185" t="str">
        <f>IF(D4929="","",IF('CLAIM FORM'!$M$7="",0,IF(L4929=LIST!$A$78,0,IF('CLAIM FORM'!$M$7="R&amp;D",0,IF(E4929="",LIST!$A$75,IF(F4929=LIST!$F$30,0,IFERROR(((VLOOKUP(E4929,'TRAINING CODE'!B:D,3,FALSE)*MIN(D4929,8))),LIST!$A$76)))))))</f>
        <v/>
      </c>
      <c r="L4929" s="183" t="str">
        <f>IF(B4929="","",IF('CLAIM FORM'!$M$7="",LIST!$A$77,IFERROR(VLOOKUP(B4929,'PHR (Project Hourly Rate)'!B:G,6,FALSE),LIST!$A$78)))</f>
        <v/>
      </c>
    </row>
    <row r="4930" spans="1:12" ht="36" customHeight="1">
      <c r="A4930" s="184">
        <v>4928</v>
      </c>
      <c r="B4930" s="46"/>
      <c r="C4930" s="47"/>
      <c r="D4930" s="48"/>
      <c r="E4930" s="49"/>
      <c r="F4930" s="49"/>
      <c r="G4930" s="41" t="str">
        <f>IF(C4930="","",VLOOKUP(WEEKDAY(C4930),LIST!$A$15:$B$21,2,FALSE))</f>
        <v/>
      </c>
      <c r="H4930" s="42" t="str">
        <f>IF(B4930="","",IF(L4930=LIST!$A$80,LIST!$A$78,IF(L4930=LIST!$A$81,LIST!$A$78,IF(L4930=LIST!$A$82,LIST!$A$78,IF(IFERROR(VLOOKUP(B4930,'PHR (Project Hourly Rate)'!B:G,6,FALSE),LIST!$A$78)=0,LIST!$A$79,L4930)))))</f>
        <v/>
      </c>
      <c r="I4930" s="42" t="str">
        <f>IF(B4930="","",IF(L4930=LIST!$A$75,"",IF(K4930=LIST!$A$76,LIST!$A$76,IF(L4930=LIST!$A$77,"",IF(L4930=LIST!$A$78,"",IF(L4930=LIST!$A$80,"",IF(L4930=LIST!$A$72,"",IF(L4930=LIST!$A$73,"",IF(L4930=LIST!$A$81,"",IF(L4930=LIST!$A$82,"",IF(L4930=LIST!$A$79,"",IF(K4930=LIST!$A$75,LIST!$A$75,ROUND(J4930*L4930,2)))))))))))))</f>
        <v/>
      </c>
      <c r="J4930" s="43">
        <f>IF(D4930="",0,IF(K4930=LIST!$A$75,0,IF(K4930=LIST!$A$76,0,IF(K4930=LIST!$A$77,0,IF(K4930=LIST!$A$78,0,(MIN(D4930,8)-K4930))))))</f>
        <v>0</v>
      </c>
      <c r="K4930" s="185" t="str">
        <f>IF(D4930="","",IF('CLAIM FORM'!$M$7="",0,IF(L4930=LIST!$A$78,0,IF('CLAIM FORM'!$M$7="R&amp;D",0,IF(E4930="",LIST!$A$75,IF(F4930=LIST!$F$30,0,IFERROR(((VLOOKUP(E4930,'TRAINING CODE'!B:D,3,FALSE)*MIN(D4930,8))),LIST!$A$76)))))))</f>
        <v/>
      </c>
      <c r="L4930" s="183" t="str">
        <f>IF(B4930="","",IF('CLAIM FORM'!$M$7="",LIST!$A$77,IFERROR(VLOOKUP(B4930,'PHR (Project Hourly Rate)'!B:G,6,FALSE),LIST!$A$78)))</f>
        <v/>
      </c>
    </row>
    <row r="4931" spans="1:12" ht="36" customHeight="1">
      <c r="A4931" s="184">
        <v>4929</v>
      </c>
      <c r="B4931" s="46"/>
      <c r="C4931" s="47"/>
      <c r="D4931" s="48"/>
      <c r="E4931" s="49"/>
      <c r="F4931" s="49"/>
      <c r="G4931" s="41" t="str">
        <f>IF(C4931="","",VLOOKUP(WEEKDAY(C4931),LIST!$A$15:$B$21,2,FALSE))</f>
        <v/>
      </c>
      <c r="H4931" s="42" t="str">
        <f>IF(B4931="","",IF(L4931=LIST!$A$80,LIST!$A$78,IF(L4931=LIST!$A$81,LIST!$A$78,IF(L4931=LIST!$A$82,LIST!$A$78,IF(IFERROR(VLOOKUP(B4931,'PHR (Project Hourly Rate)'!B:G,6,FALSE),LIST!$A$78)=0,LIST!$A$79,L4931)))))</f>
        <v/>
      </c>
      <c r="I4931" s="42" t="str">
        <f>IF(B4931="","",IF(L4931=LIST!$A$75,"",IF(K4931=LIST!$A$76,LIST!$A$76,IF(L4931=LIST!$A$77,"",IF(L4931=LIST!$A$78,"",IF(L4931=LIST!$A$80,"",IF(L4931=LIST!$A$72,"",IF(L4931=LIST!$A$73,"",IF(L4931=LIST!$A$81,"",IF(L4931=LIST!$A$82,"",IF(L4931=LIST!$A$79,"",IF(K4931=LIST!$A$75,LIST!$A$75,ROUND(J4931*L4931,2)))))))))))))</f>
        <v/>
      </c>
      <c r="J4931" s="43">
        <f>IF(D4931="",0,IF(K4931=LIST!$A$75,0,IF(K4931=LIST!$A$76,0,IF(K4931=LIST!$A$77,0,IF(K4931=LIST!$A$78,0,(MIN(D4931,8)-K4931))))))</f>
        <v>0</v>
      </c>
      <c r="K4931" s="185" t="str">
        <f>IF(D4931="","",IF('CLAIM FORM'!$M$7="",0,IF(L4931=LIST!$A$78,0,IF('CLAIM FORM'!$M$7="R&amp;D",0,IF(E4931="",LIST!$A$75,IF(F4931=LIST!$F$30,0,IFERROR(((VLOOKUP(E4931,'TRAINING CODE'!B:D,3,FALSE)*MIN(D4931,8))),LIST!$A$76)))))))</f>
        <v/>
      </c>
      <c r="L4931" s="183" t="str">
        <f>IF(B4931="","",IF('CLAIM FORM'!$M$7="",LIST!$A$77,IFERROR(VLOOKUP(B4931,'PHR (Project Hourly Rate)'!B:G,6,FALSE),LIST!$A$78)))</f>
        <v/>
      </c>
    </row>
    <row r="4932" spans="1:12" ht="36" customHeight="1">
      <c r="A4932" s="184">
        <v>4930</v>
      </c>
      <c r="B4932" s="46"/>
      <c r="C4932" s="47"/>
      <c r="D4932" s="48"/>
      <c r="E4932" s="49"/>
      <c r="F4932" s="49"/>
      <c r="G4932" s="41" t="str">
        <f>IF(C4932="","",VLOOKUP(WEEKDAY(C4932),LIST!$A$15:$B$21,2,FALSE))</f>
        <v/>
      </c>
      <c r="H4932" s="42" t="str">
        <f>IF(B4932="","",IF(L4932=LIST!$A$80,LIST!$A$78,IF(L4932=LIST!$A$81,LIST!$A$78,IF(L4932=LIST!$A$82,LIST!$A$78,IF(IFERROR(VLOOKUP(B4932,'PHR (Project Hourly Rate)'!B:G,6,FALSE),LIST!$A$78)=0,LIST!$A$79,L4932)))))</f>
        <v/>
      </c>
      <c r="I4932" s="42" t="str">
        <f>IF(B4932="","",IF(L4932=LIST!$A$75,"",IF(K4932=LIST!$A$76,LIST!$A$76,IF(L4932=LIST!$A$77,"",IF(L4932=LIST!$A$78,"",IF(L4932=LIST!$A$80,"",IF(L4932=LIST!$A$72,"",IF(L4932=LIST!$A$73,"",IF(L4932=LIST!$A$81,"",IF(L4932=LIST!$A$82,"",IF(L4932=LIST!$A$79,"",IF(K4932=LIST!$A$75,LIST!$A$75,ROUND(J4932*L4932,2)))))))))))))</f>
        <v/>
      </c>
      <c r="J4932" s="43">
        <f>IF(D4932="",0,IF(K4932=LIST!$A$75,0,IF(K4932=LIST!$A$76,0,IF(K4932=LIST!$A$77,0,IF(K4932=LIST!$A$78,0,(MIN(D4932,8)-K4932))))))</f>
        <v>0</v>
      </c>
      <c r="K4932" s="185" t="str">
        <f>IF(D4932="","",IF('CLAIM FORM'!$M$7="",0,IF(L4932=LIST!$A$78,0,IF('CLAIM FORM'!$M$7="R&amp;D",0,IF(E4932="",LIST!$A$75,IF(F4932=LIST!$F$30,0,IFERROR(((VLOOKUP(E4932,'TRAINING CODE'!B:D,3,FALSE)*MIN(D4932,8))),LIST!$A$76)))))))</f>
        <v/>
      </c>
      <c r="L4932" s="183" t="str">
        <f>IF(B4932="","",IF('CLAIM FORM'!$M$7="",LIST!$A$77,IFERROR(VLOOKUP(B4932,'PHR (Project Hourly Rate)'!B:G,6,FALSE),LIST!$A$78)))</f>
        <v/>
      </c>
    </row>
    <row r="4933" spans="1:12" ht="36" customHeight="1">
      <c r="A4933" s="184">
        <v>4931</v>
      </c>
      <c r="B4933" s="46"/>
      <c r="C4933" s="47"/>
      <c r="D4933" s="48"/>
      <c r="E4933" s="49"/>
      <c r="F4933" s="49"/>
      <c r="G4933" s="41" t="str">
        <f>IF(C4933="","",VLOOKUP(WEEKDAY(C4933),LIST!$A$15:$B$21,2,FALSE))</f>
        <v/>
      </c>
      <c r="H4933" s="42" t="str">
        <f>IF(B4933="","",IF(L4933=LIST!$A$80,LIST!$A$78,IF(L4933=LIST!$A$81,LIST!$A$78,IF(L4933=LIST!$A$82,LIST!$A$78,IF(IFERROR(VLOOKUP(B4933,'PHR (Project Hourly Rate)'!B:G,6,FALSE),LIST!$A$78)=0,LIST!$A$79,L4933)))))</f>
        <v/>
      </c>
      <c r="I4933" s="42" t="str">
        <f>IF(B4933="","",IF(L4933=LIST!$A$75,"",IF(K4933=LIST!$A$76,LIST!$A$76,IF(L4933=LIST!$A$77,"",IF(L4933=LIST!$A$78,"",IF(L4933=LIST!$A$80,"",IF(L4933=LIST!$A$72,"",IF(L4933=LIST!$A$73,"",IF(L4933=LIST!$A$81,"",IF(L4933=LIST!$A$82,"",IF(L4933=LIST!$A$79,"",IF(K4933=LIST!$A$75,LIST!$A$75,ROUND(J4933*L4933,2)))))))))))))</f>
        <v/>
      </c>
      <c r="J4933" s="43">
        <f>IF(D4933="",0,IF(K4933=LIST!$A$75,0,IF(K4933=LIST!$A$76,0,IF(K4933=LIST!$A$77,0,IF(K4933=LIST!$A$78,0,(MIN(D4933,8)-K4933))))))</f>
        <v>0</v>
      </c>
      <c r="K4933" s="185" t="str">
        <f>IF(D4933="","",IF('CLAIM FORM'!$M$7="",0,IF(L4933=LIST!$A$78,0,IF('CLAIM FORM'!$M$7="R&amp;D",0,IF(E4933="",LIST!$A$75,IF(F4933=LIST!$F$30,0,IFERROR(((VLOOKUP(E4933,'TRAINING CODE'!B:D,3,FALSE)*MIN(D4933,8))),LIST!$A$76)))))))</f>
        <v/>
      </c>
      <c r="L4933" s="183" t="str">
        <f>IF(B4933="","",IF('CLAIM FORM'!$M$7="",LIST!$A$77,IFERROR(VLOOKUP(B4933,'PHR (Project Hourly Rate)'!B:G,6,FALSE),LIST!$A$78)))</f>
        <v/>
      </c>
    </row>
    <row r="4934" spans="1:12" ht="36" customHeight="1">
      <c r="A4934" s="184">
        <v>4932</v>
      </c>
      <c r="B4934" s="46"/>
      <c r="C4934" s="47"/>
      <c r="D4934" s="48"/>
      <c r="E4934" s="49"/>
      <c r="F4934" s="49"/>
      <c r="G4934" s="41" t="str">
        <f>IF(C4934="","",VLOOKUP(WEEKDAY(C4934),LIST!$A$15:$B$21,2,FALSE))</f>
        <v/>
      </c>
      <c r="H4934" s="42" t="str">
        <f>IF(B4934="","",IF(L4934=LIST!$A$80,LIST!$A$78,IF(L4934=LIST!$A$81,LIST!$A$78,IF(L4934=LIST!$A$82,LIST!$A$78,IF(IFERROR(VLOOKUP(B4934,'PHR (Project Hourly Rate)'!B:G,6,FALSE),LIST!$A$78)=0,LIST!$A$79,L4934)))))</f>
        <v/>
      </c>
      <c r="I4934" s="42" t="str">
        <f>IF(B4934="","",IF(L4934=LIST!$A$75,"",IF(K4934=LIST!$A$76,LIST!$A$76,IF(L4934=LIST!$A$77,"",IF(L4934=LIST!$A$78,"",IF(L4934=LIST!$A$80,"",IF(L4934=LIST!$A$72,"",IF(L4934=LIST!$A$73,"",IF(L4934=LIST!$A$81,"",IF(L4934=LIST!$A$82,"",IF(L4934=LIST!$A$79,"",IF(K4934=LIST!$A$75,LIST!$A$75,ROUND(J4934*L4934,2)))))))))))))</f>
        <v/>
      </c>
      <c r="J4934" s="43">
        <f>IF(D4934="",0,IF(K4934=LIST!$A$75,0,IF(K4934=LIST!$A$76,0,IF(K4934=LIST!$A$77,0,IF(K4934=LIST!$A$78,0,(MIN(D4934,8)-K4934))))))</f>
        <v>0</v>
      </c>
      <c r="K4934" s="185" t="str">
        <f>IF(D4934="","",IF('CLAIM FORM'!$M$7="",0,IF(L4934=LIST!$A$78,0,IF('CLAIM FORM'!$M$7="R&amp;D",0,IF(E4934="",LIST!$A$75,IF(F4934=LIST!$F$30,0,IFERROR(((VLOOKUP(E4934,'TRAINING CODE'!B:D,3,FALSE)*MIN(D4934,8))),LIST!$A$76)))))))</f>
        <v/>
      </c>
      <c r="L4934" s="183" t="str">
        <f>IF(B4934="","",IF('CLAIM FORM'!$M$7="",LIST!$A$77,IFERROR(VLOOKUP(B4934,'PHR (Project Hourly Rate)'!B:G,6,FALSE),LIST!$A$78)))</f>
        <v/>
      </c>
    </row>
    <row r="4935" spans="1:12" ht="36" customHeight="1">
      <c r="A4935" s="184">
        <v>4933</v>
      </c>
      <c r="B4935" s="46"/>
      <c r="C4935" s="47"/>
      <c r="D4935" s="48"/>
      <c r="E4935" s="49"/>
      <c r="F4935" s="49"/>
      <c r="G4935" s="41" t="str">
        <f>IF(C4935="","",VLOOKUP(WEEKDAY(C4935),LIST!$A$15:$B$21,2,FALSE))</f>
        <v/>
      </c>
      <c r="H4935" s="42" t="str">
        <f>IF(B4935="","",IF(L4935=LIST!$A$80,LIST!$A$78,IF(L4935=LIST!$A$81,LIST!$A$78,IF(L4935=LIST!$A$82,LIST!$A$78,IF(IFERROR(VLOOKUP(B4935,'PHR (Project Hourly Rate)'!B:G,6,FALSE),LIST!$A$78)=0,LIST!$A$79,L4935)))))</f>
        <v/>
      </c>
      <c r="I4935" s="42" t="str">
        <f>IF(B4935="","",IF(L4935=LIST!$A$75,"",IF(K4935=LIST!$A$76,LIST!$A$76,IF(L4935=LIST!$A$77,"",IF(L4935=LIST!$A$78,"",IF(L4935=LIST!$A$80,"",IF(L4935=LIST!$A$72,"",IF(L4935=LIST!$A$73,"",IF(L4935=LIST!$A$81,"",IF(L4935=LIST!$A$82,"",IF(L4935=LIST!$A$79,"",IF(K4935=LIST!$A$75,LIST!$A$75,ROUND(J4935*L4935,2)))))))))))))</f>
        <v/>
      </c>
      <c r="J4935" s="43">
        <f>IF(D4935="",0,IF(K4935=LIST!$A$75,0,IF(K4935=LIST!$A$76,0,IF(K4935=LIST!$A$77,0,IF(K4935=LIST!$A$78,0,(MIN(D4935,8)-K4935))))))</f>
        <v>0</v>
      </c>
      <c r="K4935" s="185" t="str">
        <f>IF(D4935="","",IF('CLAIM FORM'!$M$7="",0,IF(L4935=LIST!$A$78,0,IF('CLAIM FORM'!$M$7="R&amp;D",0,IF(E4935="",LIST!$A$75,IF(F4935=LIST!$F$30,0,IFERROR(((VLOOKUP(E4935,'TRAINING CODE'!B:D,3,FALSE)*MIN(D4935,8))),LIST!$A$76)))))))</f>
        <v/>
      </c>
      <c r="L4935" s="183" t="str">
        <f>IF(B4935="","",IF('CLAIM FORM'!$M$7="",LIST!$A$77,IFERROR(VLOOKUP(B4935,'PHR (Project Hourly Rate)'!B:G,6,FALSE),LIST!$A$78)))</f>
        <v/>
      </c>
    </row>
    <row r="4936" spans="1:12" ht="36" customHeight="1">
      <c r="A4936" s="184">
        <v>4934</v>
      </c>
      <c r="B4936" s="46"/>
      <c r="C4936" s="47"/>
      <c r="D4936" s="48"/>
      <c r="E4936" s="49"/>
      <c r="F4936" s="49"/>
      <c r="G4936" s="41" t="str">
        <f>IF(C4936="","",VLOOKUP(WEEKDAY(C4936),LIST!$A$15:$B$21,2,FALSE))</f>
        <v/>
      </c>
      <c r="H4936" s="42" t="str">
        <f>IF(B4936="","",IF(L4936=LIST!$A$80,LIST!$A$78,IF(L4936=LIST!$A$81,LIST!$A$78,IF(L4936=LIST!$A$82,LIST!$A$78,IF(IFERROR(VLOOKUP(B4936,'PHR (Project Hourly Rate)'!B:G,6,FALSE),LIST!$A$78)=0,LIST!$A$79,L4936)))))</f>
        <v/>
      </c>
      <c r="I4936" s="42" t="str">
        <f>IF(B4936="","",IF(L4936=LIST!$A$75,"",IF(K4936=LIST!$A$76,LIST!$A$76,IF(L4936=LIST!$A$77,"",IF(L4936=LIST!$A$78,"",IF(L4936=LIST!$A$80,"",IF(L4936=LIST!$A$72,"",IF(L4936=LIST!$A$73,"",IF(L4936=LIST!$A$81,"",IF(L4936=LIST!$A$82,"",IF(L4936=LIST!$A$79,"",IF(K4936=LIST!$A$75,LIST!$A$75,ROUND(J4936*L4936,2)))))))))))))</f>
        <v/>
      </c>
      <c r="J4936" s="43">
        <f>IF(D4936="",0,IF(K4936=LIST!$A$75,0,IF(K4936=LIST!$A$76,0,IF(K4936=LIST!$A$77,0,IF(K4936=LIST!$A$78,0,(MIN(D4936,8)-K4936))))))</f>
        <v>0</v>
      </c>
      <c r="K4936" s="185" t="str">
        <f>IF(D4936="","",IF('CLAIM FORM'!$M$7="",0,IF(L4936=LIST!$A$78,0,IF('CLAIM FORM'!$M$7="R&amp;D",0,IF(E4936="",LIST!$A$75,IF(F4936=LIST!$F$30,0,IFERROR(((VLOOKUP(E4936,'TRAINING CODE'!B:D,3,FALSE)*MIN(D4936,8))),LIST!$A$76)))))))</f>
        <v/>
      </c>
      <c r="L4936" s="183" t="str">
        <f>IF(B4936="","",IF('CLAIM FORM'!$M$7="",LIST!$A$77,IFERROR(VLOOKUP(B4936,'PHR (Project Hourly Rate)'!B:G,6,FALSE),LIST!$A$78)))</f>
        <v/>
      </c>
    </row>
    <row r="4937" spans="1:12" ht="36" customHeight="1">
      <c r="A4937" s="184">
        <v>4935</v>
      </c>
      <c r="B4937" s="46"/>
      <c r="C4937" s="47"/>
      <c r="D4937" s="48"/>
      <c r="E4937" s="49"/>
      <c r="F4937" s="49"/>
      <c r="G4937" s="41" t="str">
        <f>IF(C4937="","",VLOOKUP(WEEKDAY(C4937),LIST!$A$15:$B$21,2,FALSE))</f>
        <v/>
      </c>
      <c r="H4937" s="42" t="str">
        <f>IF(B4937="","",IF(L4937=LIST!$A$80,LIST!$A$78,IF(L4937=LIST!$A$81,LIST!$A$78,IF(L4937=LIST!$A$82,LIST!$A$78,IF(IFERROR(VLOOKUP(B4937,'PHR (Project Hourly Rate)'!B:G,6,FALSE),LIST!$A$78)=0,LIST!$A$79,L4937)))))</f>
        <v/>
      </c>
      <c r="I4937" s="42" t="str">
        <f>IF(B4937="","",IF(L4937=LIST!$A$75,"",IF(K4937=LIST!$A$76,LIST!$A$76,IF(L4937=LIST!$A$77,"",IF(L4937=LIST!$A$78,"",IF(L4937=LIST!$A$80,"",IF(L4937=LIST!$A$72,"",IF(L4937=LIST!$A$73,"",IF(L4937=LIST!$A$81,"",IF(L4937=LIST!$A$82,"",IF(L4937=LIST!$A$79,"",IF(K4937=LIST!$A$75,LIST!$A$75,ROUND(J4937*L4937,2)))))))))))))</f>
        <v/>
      </c>
      <c r="J4937" s="43">
        <f>IF(D4937="",0,IF(K4937=LIST!$A$75,0,IF(K4937=LIST!$A$76,0,IF(K4937=LIST!$A$77,0,IF(K4937=LIST!$A$78,0,(MIN(D4937,8)-K4937))))))</f>
        <v>0</v>
      </c>
      <c r="K4937" s="185" t="str">
        <f>IF(D4937="","",IF('CLAIM FORM'!$M$7="",0,IF(L4937=LIST!$A$78,0,IF('CLAIM FORM'!$M$7="R&amp;D",0,IF(E4937="",LIST!$A$75,IF(F4937=LIST!$F$30,0,IFERROR(((VLOOKUP(E4937,'TRAINING CODE'!B:D,3,FALSE)*MIN(D4937,8))),LIST!$A$76)))))))</f>
        <v/>
      </c>
      <c r="L4937" s="183" t="str">
        <f>IF(B4937="","",IF('CLAIM FORM'!$M$7="",LIST!$A$77,IFERROR(VLOOKUP(B4937,'PHR (Project Hourly Rate)'!B:G,6,FALSE),LIST!$A$78)))</f>
        <v/>
      </c>
    </row>
    <row r="4938" spans="1:12" ht="36" customHeight="1">
      <c r="A4938" s="184">
        <v>4936</v>
      </c>
      <c r="B4938" s="46"/>
      <c r="C4938" s="47"/>
      <c r="D4938" s="48"/>
      <c r="E4938" s="49"/>
      <c r="F4938" s="49"/>
      <c r="G4938" s="41" t="str">
        <f>IF(C4938="","",VLOOKUP(WEEKDAY(C4938),LIST!$A$15:$B$21,2,FALSE))</f>
        <v/>
      </c>
      <c r="H4938" s="42" t="str">
        <f>IF(B4938="","",IF(L4938=LIST!$A$80,LIST!$A$78,IF(L4938=LIST!$A$81,LIST!$A$78,IF(L4938=LIST!$A$82,LIST!$A$78,IF(IFERROR(VLOOKUP(B4938,'PHR (Project Hourly Rate)'!B:G,6,FALSE),LIST!$A$78)=0,LIST!$A$79,L4938)))))</f>
        <v/>
      </c>
      <c r="I4938" s="42" t="str">
        <f>IF(B4938="","",IF(L4938=LIST!$A$75,"",IF(K4938=LIST!$A$76,LIST!$A$76,IF(L4938=LIST!$A$77,"",IF(L4938=LIST!$A$78,"",IF(L4938=LIST!$A$80,"",IF(L4938=LIST!$A$72,"",IF(L4938=LIST!$A$73,"",IF(L4938=LIST!$A$81,"",IF(L4938=LIST!$A$82,"",IF(L4938=LIST!$A$79,"",IF(K4938=LIST!$A$75,LIST!$A$75,ROUND(J4938*L4938,2)))))))))))))</f>
        <v/>
      </c>
      <c r="J4938" s="43">
        <f>IF(D4938="",0,IF(K4938=LIST!$A$75,0,IF(K4938=LIST!$A$76,0,IF(K4938=LIST!$A$77,0,IF(K4938=LIST!$A$78,0,(MIN(D4938,8)-K4938))))))</f>
        <v>0</v>
      </c>
      <c r="K4938" s="185" t="str">
        <f>IF(D4938="","",IF('CLAIM FORM'!$M$7="",0,IF(L4938=LIST!$A$78,0,IF('CLAIM FORM'!$M$7="R&amp;D",0,IF(E4938="",LIST!$A$75,IF(F4938=LIST!$F$30,0,IFERROR(((VLOOKUP(E4938,'TRAINING CODE'!B:D,3,FALSE)*MIN(D4938,8))),LIST!$A$76)))))))</f>
        <v/>
      </c>
      <c r="L4938" s="183" t="str">
        <f>IF(B4938="","",IF('CLAIM FORM'!$M$7="",LIST!$A$77,IFERROR(VLOOKUP(B4938,'PHR (Project Hourly Rate)'!B:G,6,FALSE),LIST!$A$78)))</f>
        <v/>
      </c>
    </row>
    <row r="4939" spans="1:12" ht="36" customHeight="1">
      <c r="A4939" s="184">
        <v>4937</v>
      </c>
      <c r="B4939" s="46"/>
      <c r="C4939" s="47"/>
      <c r="D4939" s="48"/>
      <c r="E4939" s="49"/>
      <c r="F4939" s="49"/>
      <c r="G4939" s="41" t="str">
        <f>IF(C4939="","",VLOOKUP(WEEKDAY(C4939),LIST!$A$15:$B$21,2,FALSE))</f>
        <v/>
      </c>
      <c r="H4939" s="42" t="str">
        <f>IF(B4939="","",IF(L4939=LIST!$A$80,LIST!$A$78,IF(L4939=LIST!$A$81,LIST!$A$78,IF(L4939=LIST!$A$82,LIST!$A$78,IF(IFERROR(VLOOKUP(B4939,'PHR (Project Hourly Rate)'!B:G,6,FALSE),LIST!$A$78)=0,LIST!$A$79,L4939)))))</f>
        <v/>
      </c>
      <c r="I4939" s="42" t="str">
        <f>IF(B4939="","",IF(L4939=LIST!$A$75,"",IF(K4939=LIST!$A$76,LIST!$A$76,IF(L4939=LIST!$A$77,"",IF(L4939=LIST!$A$78,"",IF(L4939=LIST!$A$80,"",IF(L4939=LIST!$A$72,"",IF(L4939=LIST!$A$73,"",IF(L4939=LIST!$A$81,"",IF(L4939=LIST!$A$82,"",IF(L4939=LIST!$A$79,"",IF(K4939=LIST!$A$75,LIST!$A$75,ROUND(J4939*L4939,2)))))))))))))</f>
        <v/>
      </c>
      <c r="J4939" s="43">
        <f>IF(D4939="",0,IF(K4939=LIST!$A$75,0,IF(K4939=LIST!$A$76,0,IF(K4939=LIST!$A$77,0,IF(K4939=LIST!$A$78,0,(MIN(D4939,8)-K4939))))))</f>
        <v>0</v>
      </c>
      <c r="K4939" s="185" t="str">
        <f>IF(D4939="","",IF('CLAIM FORM'!$M$7="",0,IF(L4939=LIST!$A$78,0,IF('CLAIM FORM'!$M$7="R&amp;D",0,IF(E4939="",LIST!$A$75,IF(F4939=LIST!$F$30,0,IFERROR(((VLOOKUP(E4939,'TRAINING CODE'!B:D,3,FALSE)*MIN(D4939,8))),LIST!$A$76)))))))</f>
        <v/>
      </c>
      <c r="L4939" s="183" t="str">
        <f>IF(B4939="","",IF('CLAIM FORM'!$M$7="",LIST!$A$77,IFERROR(VLOOKUP(B4939,'PHR (Project Hourly Rate)'!B:G,6,FALSE),LIST!$A$78)))</f>
        <v/>
      </c>
    </row>
    <row r="4940" spans="1:12" ht="36" customHeight="1">
      <c r="A4940" s="184">
        <v>4938</v>
      </c>
      <c r="B4940" s="46"/>
      <c r="C4940" s="47"/>
      <c r="D4940" s="48"/>
      <c r="E4940" s="49"/>
      <c r="F4940" s="49"/>
      <c r="G4940" s="41" t="str">
        <f>IF(C4940="","",VLOOKUP(WEEKDAY(C4940),LIST!$A$15:$B$21,2,FALSE))</f>
        <v/>
      </c>
      <c r="H4940" s="42" t="str">
        <f>IF(B4940="","",IF(L4940=LIST!$A$80,LIST!$A$78,IF(L4940=LIST!$A$81,LIST!$A$78,IF(L4940=LIST!$A$82,LIST!$A$78,IF(IFERROR(VLOOKUP(B4940,'PHR (Project Hourly Rate)'!B:G,6,FALSE),LIST!$A$78)=0,LIST!$A$79,L4940)))))</f>
        <v/>
      </c>
      <c r="I4940" s="42" t="str">
        <f>IF(B4940="","",IF(L4940=LIST!$A$75,"",IF(K4940=LIST!$A$76,LIST!$A$76,IF(L4940=LIST!$A$77,"",IF(L4940=LIST!$A$78,"",IF(L4940=LIST!$A$80,"",IF(L4940=LIST!$A$72,"",IF(L4940=LIST!$A$73,"",IF(L4940=LIST!$A$81,"",IF(L4940=LIST!$A$82,"",IF(L4940=LIST!$A$79,"",IF(K4940=LIST!$A$75,LIST!$A$75,ROUND(J4940*L4940,2)))))))))))))</f>
        <v/>
      </c>
      <c r="J4940" s="43">
        <f>IF(D4940="",0,IF(K4940=LIST!$A$75,0,IF(K4940=LIST!$A$76,0,IF(K4940=LIST!$A$77,0,IF(K4940=LIST!$A$78,0,(MIN(D4940,8)-K4940))))))</f>
        <v>0</v>
      </c>
      <c r="K4940" s="185" t="str">
        <f>IF(D4940="","",IF('CLAIM FORM'!$M$7="",0,IF(L4940=LIST!$A$78,0,IF('CLAIM FORM'!$M$7="R&amp;D",0,IF(E4940="",LIST!$A$75,IF(F4940=LIST!$F$30,0,IFERROR(((VLOOKUP(E4940,'TRAINING CODE'!B:D,3,FALSE)*MIN(D4940,8))),LIST!$A$76)))))))</f>
        <v/>
      </c>
      <c r="L4940" s="183" t="str">
        <f>IF(B4940="","",IF('CLAIM FORM'!$M$7="",LIST!$A$77,IFERROR(VLOOKUP(B4940,'PHR (Project Hourly Rate)'!B:G,6,FALSE),LIST!$A$78)))</f>
        <v/>
      </c>
    </row>
    <row r="4941" spans="1:12" ht="36" customHeight="1">
      <c r="A4941" s="184">
        <v>4939</v>
      </c>
      <c r="B4941" s="46"/>
      <c r="C4941" s="47"/>
      <c r="D4941" s="48"/>
      <c r="E4941" s="49"/>
      <c r="F4941" s="49"/>
      <c r="G4941" s="41" t="str">
        <f>IF(C4941="","",VLOOKUP(WEEKDAY(C4941),LIST!$A$15:$B$21,2,FALSE))</f>
        <v/>
      </c>
      <c r="H4941" s="42" t="str">
        <f>IF(B4941="","",IF(L4941=LIST!$A$80,LIST!$A$78,IF(L4941=LIST!$A$81,LIST!$A$78,IF(L4941=LIST!$A$82,LIST!$A$78,IF(IFERROR(VLOOKUP(B4941,'PHR (Project Hourly Rate)'!B:G,6,FALSE),LIST!$A$78)=0,LIST!$A$79,L4941)))))</f>
        <v/>
      </c>
      <c r="I4941" s="42" t="str">
        <f>IF(B4941="","",IF(L4941=LIST!$A$75,"",IF(K4941=LIST!$A$76,LIST!$A$76,IF(L4941=LIST!$A$77,"",IF(L4941=LIST!$A$78,"",IF(L4941=LIST!$A$80,"",IF(L4941=LIST!$A$72,"",IF(L4941=LIST!$A$73,"",IF(L4941=LIST!$A$81,"",IF(L4941=LIST!$A$82,"",IF(L4941=LIST!$A$79,"",IF(K4941=LIST!$A$75,LIST!$A$75,ROUND(J4941*L4941,2)))))))))))))</f>
        <v/>
      </c>
      <c r="J4941" s="43">
        <f>IF(D4941="",0,IF(K4941=LIST!$A$75,0,IF(K4941=LIST!$A$76,0,IF(K4941=LIST!$A$77,0,IF(K4941=LIST!$A$78,0,(MIN(D4941,8)-K4941))))))</f>
        <v>0</v>
      </c>
      <c r="K4941" s="185" t="str">
        <f>IF(D4941="","",IF('CLAIM FORM'!$M$7="",0,IF(L4941=LIST!$A$78,0,IF('CLAIM FORM'!$M$7="R&amp;D",0,IF(E4941="",LIST!$A$75,IF(F4941=LIST!$F$30,0,IFERROR(((VLOOKUP(E4941,'TRAINING CODE'!B:D,3,FALSE)*MIN(D4941,8))),LIST!$A$76)))))))</f>
        <v/>
      </c>
      <c r="L4941" s="183" t="str">
        <f>IF(B4941="","",IF('CLAIM FORM'!$M$7="",LIST!$A$77,IFERROR(VLOOKUP(B4941,'PHR (Project Hourly Rate)'!B:G,6,FALSE),LIST!$A$78)))</f>
        <v/>
      </c>
    </row>
    <row r="4942" spans="1:12" ht="36" customHeight="1">
      <c r="A4942" s="184">
        <v>4940</v>
      </c>
      <c r="B4942" s="46"/>
      <c r="C4942" s="47"/>
      <c r="D4942" s="48"/>
      <c r="E4942" s="49"/>
      <c r="F4942" s="49"/>
      <c r="G4942" s="41" t="str">
        <f>IF(C4942="","",VLOOKUP(WEEKDAY(C4942),LIST!$A$15:$B$21,2,FALSE))</f>
        <v/>
      </c>
      <c r="H4942" s="42" t="str">
        <f>IF(B4942="","",IF(L4942=LIST!$A$80,LIST!$A$78,IF(L4942=LIST!$A$81,LIST!$A$78,IF(L4942=LIST!$A$82,LIST!$A$78,IF(IFERROR(VLOOKUP(B4942,'PHR (Project Hourly Rate)'!B:G,6,FALSE),LIST!$A$78)=0,LIST!$A$79,L4942)))))</f>
        <v/>
      </c>
      <c r="I4942" s="42" t="str">
        <f>IF(B4942="","",IF(L4942=LIST!$A$75,"",IF(K4942=LIST!$A$76,LIST!$A$76,IF(L4942=LIST!$A$77,"",IF(L4942=LIST!$A$78,"",IF(L4942=LIST!$A$80,"",IF(L4942=LIST!$A$72,"",IF(L4942=LIST!$A$73,"",IF(L4942=LIST!$A$81,"",IF(L4942=LIST!$A$82,"",IF(L4942=LIST!$A$79,"",IF(K4942=LIST!$A$75,LIST!$A$75,ROUND(J4942*L4942,2)))))))))))))</f>
        <v/>
      </c>
      <c r="J4942" s="43">
        <f>IF(D4942="",0,IF(K4942=LIST!$A$75,0,IF(K4942=LIST!$A$76,0,IF(K4942=LIST!$A$77,0,IF(K4942=LIST!$A$78,0,(MIN(D4942,8)-K4942))))))</f>
        <v>0</v>
      </c>
      <c r="K4942" s="185" t="str">
        <f>IF(D4942="","",IF('CLAIM FORM'!$M$7="",0,IF(L4942=LIST!$A$78,0,IF('CLAIM FORM'!$M$7="R&amp;D",0,IF(E4942="",LIST!$A$75,IF(F4942=LIST!$F$30,0,IFERROR(((VLOOKUP(E4942,'TRAINING CODE'!B:D,3,FALSE)*MIN(D4942,8))),LIST!$A$76)))))))</f>
        <v/>
      </c>
      <c r="L4942" s="183" t="str">
        <f>IF(B4942="","",IF('CLAIM FORM'!$M$7="",LIST!$A$77,IFERROR(VLOOKUP(B4942,'PHR (Project Hourly Rate)'!B:G,6,FALSE),LIST!$A$78)))</f>
        <v/>
      </c>
    </row>
    <row r="4943" spans="1:12" ht="36" customHeight="1">
      <c r="A4943" s="184">
        <v>4941</v>
      </c>
      <c r="B4943" s="46"/>
      <c r="C4943" s="47"/>
      <c r="D4943" s="48"/>
      <c r="E4943" s="49"/>
      <c r="F4943" s="49"/>
      <c r="G4943" s="41" t="str">
        <f>IF(C4943="","",VLOOKUP(WEEKDAY(C4943),LIST!$A$15:$B$21,2,FALSE))</f>
        <v/>
      </c>
      <c r="H4943" s="42" t="str">
        <f>IF(B4943="","",IF(L4943=LIST!$A$80,LIST!$A$78,IF(L4943=LIST!$A$81,LIST!$A$78,IF(L4943=LIST!$A$82,LIST!$A$78,IF(IFERROR(VLOOKUP(B4943,'PHR (Project Hourly Rate)'!B:G,6,FALSE),LIST!$A$78)=0,LIST!$A$79,L4943)))))</f>
        <v/>
      </c>
      <c r="I4943" s="42" t="str">
        <f>IF(B4943="","",IF(L4943=LIST!$A$75,"",IF(K4943=LIST!$A$76,LIST!$A$76,IF(L4943=LIST!$A$77,"",IF(L4943=LIST!$A$78,"",IF(L4943=LIST!$A$80,"",IF(L4943=LIST!$A$72,"",IF(L4943=LIST!$A$73,"",IF(L4943=LIST!$A$81,"",IF(L4943=LIST!$A$82,"",IF(L4943=LIST!$A$79,"",IF(K4943=LIST!$A$75,LIST!$A$75,ROUND(J4943*L4943,2)))))))))))))</f>
        <v/>
      </c>
      <c r="J4943" s="43">
        <f>IF(D4943="",0,IF(K4943=LIST!$A$75,0,IF(K4943=LIST!$A$76,0,IF(K4943=LIST!$A$77,0,IF(K4943=LIST!$A$78,0,(MIN(D4943,8)-K4943))))))</f>
        <v>0</v>
      </c>
      <c r="K4943" s="185" t="str">
        <f>IF(D4943="","",IF('CLAIM FORM'!$M$7="",0,IF(L4943=LIST!$A$78,0,IF('CLAIM FORM'!$M$7="R&amp;D",0,IF(E4943="",LIST!$A$75,IF(F4943=LIST!$F$30,0,IFERROR(((VLOOKUP(E4943,'TRAINING CODE'!B:D,3,FALSE)*MIN(D4943,8))),LIST!$A$76)))))))</f>
        <v/>
      </c>
      <c r="L4943" s="183" t="str">
        <f>IF(B4943="","",IF('CLAIM FORM'!$M$7="",LIST!$A$77,IFERROR(VLOOKUP(B4943,'PHR (Project Hourly Rate)'!B:G,6,FALSE),LIST!$A$78)))</f>
        <v/>
      </c>
    </row>
    <row r="4944" spans="1:12" ht="36" customHeight="1">
      <c r="A4944" s="184">
        <v>4942</v>
      </c>
      <c r="B4944" s="46"/>
      <c r="C4944" s="47"/>
      <c r="D4944" s="48"/>
      <c r="E4944" s="49"/>
      <c r="F4944" s="49"/>
      <c r="G4944" s="41" t="str">
        <f>IF(C4944="","",VLOOKUP(WEEKDAY(C4944),LIST!$A$15:$B$21,2,FALSE))</f>
        <v/>
      </c>
      <c r="H4944" s="42" t="str">
        <f>IF(B4944="","",IF(L4944=LIST!$A$80,LIST!$A$78,IF(L4944=LIST!$A$81,LIST!$A$78,IF(L4944=LIST!$A$82,LIST!$A$78,IF(IFERROR(VLOOKUP(B4944,'PHR (Project Hourly Rate)'!B:G,6,FALSE),LIST!$A$78)=0,LIST!$A$79,L4944)))))</f>
        <v/>
      </c>
      <c r="I4944" s="42" t="str">
        <f>IF(B4944="","",IF(L4944=LIST!$A$75,"",IF(K4944=LIST!$A$76,LIST!$A$76,IF(L4944=LIST!$A$77,"",IF(L4944=LIST!$A$78,"",IF(L4944=LIST!$A$80,"",IF(L4944=LIST!$A$72,"",IF(L4944=LIST!$A$73,"",IF(L4944=LIST!$A$81,"",IF(L4944=LIST!$A$82,"",IF(L4944=LIST!$A$79,"",IF(K4944=LIST!$A$75,LIST!$A$75,ROUND(J4944*L4944,2)))))))))))))</f>
        <v/>
      </c>
      <c r="J4944" s="43">
        <f>IF(D4944="",0,IF(K4944=LIST!$A$75,0,IF(K4944=LIST!$A$76,0,IF(K4944=LIST!$A$77,0,IF(K4944=LIST!$A$78,0,(MIN(D4944,8)-K4944))))))</f>
        <v>0</v>
      </c>
      <c r="K4944" s="185" t="str">
        <f>IF(D4944="","",IF('CLAIM FORM'!$M$7="",0,IF(L4944=LIST!$A$78,0,IF('CLAIM FORM'!$M$7="R&amp;D",0,IF(E4944="",LIST!$A$75,IF(F4944=LIST!$F$30,0,IFERROR(((VLOOKUP(E4944,'TRAINING CODE'!B:D,3,FALSE)*MIN(D4944,8))),LIST!$A$76)))))))</f>
        <v/>
      </c>
      <c r="L4944" s="183" t="str">
        <f>IF(B4944="","",IF('CLAIM FORM'!$M$7="",LIST!$A$77,IFERROR(VLOOKUP(B4944,'PHR (Project Hourly Rate)'!B:G,6,FALSE),LIST!$A$78)))</f>
        <v/>
      </c>
    </row>
    <row r="4945" spans="1:12" ht="36" customHeight="1">
      <c r="A4945" s="184">
        <v>4943</v>
      </c>
      <c r="B4945" s="46"/>
      <c r="C4945" s="47"/>
      <c r="D4945" s="48"/>
      <c r="E4945" s="49"/>
      <c r="F4945" s="49"/>
      <c r="G4945" s="41" t="str">
        <f>IF(C4945="","",VLOOKUP(WEEKDAY(C4945),LIST!$A$15:$B$21,2,FALSE))</f>
        <v/>
      </c>
      <c r="H4945" s="42" t="str">
        <f>IF(B4945="","",IF(L4945=LIST!$A$80,LIST!$A$78,IF(L4945=LIST!$A$81,LIST!$A$78,IF(L4945=LIST!$A$82,LIST!$A$78,IF(IFERROR(VLOOKUP(B4945,'PHR (Project Hourly Rate)'!B:G,6,FALSE),LIST!$A$78)=0,LIST!$A$79,L4945)))))</f>
        <v/>
      </c>
      <c r="I4945" s="42" t="str">
        <f>IF(B4945="","",IF(L4945=LIST!$A$75,"",IF(K4945=LIST!$A$76,LIST!$A$76,IF(L4945=LIST!$A$77,"",IF(L4945=LIST!$A$78,"",IF(L4945=LIST!$A$80,"",IF(L4945=LIST!$A$72,"",IF(L4945=LIST!$A$73,"",IF(L4945=LIST!$A$81,"",IF(L4945=LIST!$A$82,"",IF(L4945=LIST!$A$79,"",IF(K4945=LIST!$A$75,LIST!$A$75,ROUND(J4945*L4945,2)))))))))))))</f>
        <v/>
      </c>
      <c r="J4945" s="43">
        <f>IF(D4945="",0,IF(K4945=LIST!$A$75,0,IF(K4945=LIST!$A$76,0,IF(K4945=LIST!$A$77,0,IF(K4945=LIST!$A$78,0,(MIN(D4945,8)-K4945))))))</f>
        <v>0</v>
      </c>
      <c r="K4945" s="185" t="str">
        <f>IF(D4945="","",IF('CLAIM FORM'!$M$7="",0,IF(L4945=LIST!$A$78,0,IF('CLAIM FORM'!$M$7="R&amp;D",0,IF(E4945="",LIST!$A$75,IF(F4945=LIST!$F$30,0,IFERROR(((VLOOKUP(E4945,'TRAINING CODE'!B:D,3,FALSE)*MIN(D4945,8))),LIST!$A$76)))))))</f>
        <v/>
      </c>
      <c r="L4945" s="183" t="str">
        <f>IF(B4945="","",IF('CLAIM FORM'!$M$7="",LIST!$A$77,IFERROR(VLOOKUP(B4945,'PHR (Project Hourly Rate)'!B:G,6,FALSE),LIST!$A$78)))</f>
        <v/>
      </c>
    </row>
    <row r="4946" spans="1:12" ht="36" customHeight="1">
      <c r="A4946" s="184">
        <v>4944</v>
      </c>
      <c r="B4946" s="46"/>
      <c r="C4946" s="47"/>
      <c r="D4946" s="48"/>
      <c r="E4946" s="49"/>
      <c r="F4946" s="49"/>
      <c r="G4946" s="41" t="str">
        <f>IF(C4946="","",VLOOKUP(WEEKDAY(C4946),LIST!$A$15:$B$21,2,FALSE))</f>
        <v/>
      </c>
      <c r="H4946" s="42" t="str">
        <f>IF(B4946="","",IF(L4946=LIST!$A$80,LIST!$A$78,IF(L4946=LIST!$A$81,LIST!$A$78,IF(L4946=LIST!$A$82,LIST!$A$78,IF(IFERROR(VLOOKUP(B4946,'PHR (Project Hourly Rate)'!B:G,6,FALSE),LIST!$A$78)=0,LIST!$A$79,L4946)))))</f>
        <v/>
      </c>
      <c r="I4946" s="42" t="str">
        <f>IF(B4946="","",IF(L4946=LIST!$A$75,"",IF(K4946=LIST!$A$76,LIST!$A$76,IF(L4946=LIST!$A$77,"",IF(L4946=LIST!$A$78,"",IF(L4946=LIST!$A$80,"",IF(L4946=LIST!$A$72,"",IF(L4946=LIST!$A$73,"",IF(L4946=LIST!$A$81,"",IF(L4946=LIST!$A$82,"",IF(L4946=LIST!$A$79,"",IF(K4946=LIST!$A$75,LIST!$A$75,ROUND(J4946*L4946,2)))))))))))))</f>
        <v/>
      </c>
      <c r="J4946" s="43">
        <f>IF(D4946="",0,IF(K4946=LIST!$A$75,0,IF(K4946=LIST!$A$76,0,IF(K4946=LIST!$A$77,0,IF(K4946=LIST!$A$78,0,(MIN(D4946,8)-K4946))))))</f>
        <v>0</v>
      </c>
      <c r="K4946" s="185" t="str">
        <f>IF(D4946="","",IF('CLAIM FORM'!$M$7="",0,IF(L4946=LIST!$A$78,0,IF('CLAIM FORM'!$M$7="R&amp;D",0,IF(E4946="",LIST!$A$75,IF(F4946=LIST!$F$30,0,IFERROR(((VLOOKUP(E4946,'TRAINING CODE'!B:D,3,FALSE)*MIN(D4946,8))),LIST!$A$76)))))))</f>
        <v/>
      </c>
      <c r="L4946" s="183" t="str">
        <f>IF(B4946="","",IF('CLAIM FORM'!$M$7="",LIST!$A$77,IFERROR(VLOOKUP(B4946,'PHR (Project Hourly Rate)'!B:G,6,FALSE),LIST!$A$78)))</f>
        <v/>
      </c>
    </row>
    <row r="4947" spans="1:12" ht="36" customHeight="1">
      <c r="A4947" s="184">
        <v>4945</v>
      </c>
      <c r="B4947" s="46"/>
      <c r="C4947" s="47"/>
      <c r="D4947" s="48"/>
      <c r="E4947" s="49"/>
      <c r="F4947" s="49"/>
      <c r="G4947" s="41" t="str">
        <f>IF(C4947="","",VLOOKUP(WEEKDAY(C4947),LIST!$A$15:$B$21,2,FALSE))</f>
        <v/>
      </c>
      <c r="H4947" s="42" t="str">
        <f>IF(B4947="","",IF(L4947=LIST!$A$80,LIST!$A$78,IF(L4947=LIST!$A$81,LIST!$A$78,IF(L4947=LIST!$A$82,LIST!$A$78,IF(IFERROR(VLOOKUP(B4947,'PHR (Project Hourly Rate)'!B:G,6,FALSE),LIST!$A$78)=0,LIST!$A$79,L4947)))))</f>
        <v/>
      </c>
      <c r="I4947" s="42" t="str">
        <f>IF(B4947="","",IF(L4947=LIST!$A$75,"",IF(K4947=LIST!$A$76,LIST!$A$76,IF(L4947=LIST!$A$77,"",IF(L4947=LIST!$A$78,"",IF(L4947=LIST!$A$80,"",IF(L4947=LIST!$A$72,"",IF(L4947=LIST!$A$73,"",IF(L4947=LIST!$A$81,"",IF(L4947=LIST!$A$82,"",IF(L4947=LIST!$A$79,"",IF(K4947=LIST!$A$75,LIST!$A$75,ROUND(J4947*L4947,2)))))))))))))</f>
        <v/>
      </c>
      <c r="J4947" s="43">
        <f>IF(D4947="",0,IF(K4947=LIST!$A$75,0,IF(K4947=LIST!$A$76,0,IF(K4947=LIST!$A$77,0,IF(K4947=LIST!$A$78,0,(MIN(D4947,8)-K4947))))))</f>
        <v>0</v>
      </c>
      <c r="K4947" s="185" t="str">
        <f>IF(D4947="","",IF('CLAIM FORM'!$M$7="",0,IF(L4947=LIST!$A$78,0,IF('CLAIM FORM'!$M$7="R&amp;D",0,IF(E4947="",LIST!$A$75,IF(F4947=LIST!$F$30,0,IFERROR(((VLOOKUP(E4947,'TRAINING CODE'!B:D,3,FALSE)*MIN(D4947,8))),LIST!$A$76)))))))</f>
        <v/>
      </c>
      <c r="L4947" s="183" t="str">
        <f>IF(B4947="","",IF('CLAIM FORM'!$M$7="",LIST!$A$77,IFERROR(VLOOKUP(B4947,'PHR (Project Hourly Rate)'!B:G,6,FALSE),LIST!$A$78)))</f>
        <v/>
      </c>
    </row>
    <row r="4948" spans="1:12" ht="36" customHeight="1">
      <c r="A4948" s="184">
        <v>4946</v>
      </c>
      <c r="B4948" s="46"/>
      <c r="C4948" s="47"/>
      <c r="D4948" s="48"/>
      <c r="E4948" s="49"/>
      <c r="F4948" s="49"/>
      <c r="G4948" s="41" t="str">
        <f>IF(C4948="","",VLOOKUP(WEEKDAY(C4948),LIST!$A$15:$B$21,2,FALSE))</f>
        <v/>
      </c>
      <c r="H4948" s="42" t="str">
        <f>IF(B4948="","",IF(L4948=LIST!$A$80,LIST!$A$78,IF(L4948=LIST!$A$81,LIST!$A$78,IF(L4948=LIST!$A$82,LIST!$A$78,IF(IFERROR(VLOOKUP(B4948,'PHR (Project Hourly Rate)'!B:G,6,FALSE),LIST!$A$78)=0,LIST!$A$79,L4948)))))</f>
        <v/>
      </c>
      <c r="I4948" s="42" t="str">
        <f>IF(B4948="","",IF(L4948=LIST!$A$75,"",IF(K4948=LIST!$A$76,LIST!$A$76,IF(L4948=LIST!$A$77,"",IF(L4948=LIST!$A$78,"",IF(L4948=LIST!$A$80,"",IF(L4948=LIST!$A$72,"",IF(L4948=LIST!$A$73,"",IF(L4948=LIST!$A$81,"",IF(L4948=LIST!$A$82,"",IF(L4948=LIST!$A$79,"",IF(K4948=LIST!$A$75,LIST!$A$75,ROUND(J4948*L4948,2)))))))))))))</f>
        <v/>
      </c>
      <c r="J4948" s="43">
        <f>IF(D4948="",0,IF(K4948=LIST!$A$75,0,IF(K4948=LIST!$A$76,0,IF(K4948=LIST!$A$77,0,IF(K4948=LIST!$A$78,0,(MIN(D4948,8)-K4948))))))</f>
        <v>0</v>
      </c>
      <c r="K4948" s="185" t="str">
        <f>IF(D4948="","",IF('CLAIM FORM'!$M$7="",0,IF(L4948=LIST!$A$78,0,IF('CLAIM FORM'!$M$7="R&amp;D",0,IF(E4948="",LIST!$A$75,IF(F4948=LIST!$F$30,0,IFERROR(((VLOOKUP(E4948,'TRAINING CODE'!B:D,3,FALSE)*MIN(D4948,8))),LIST!$A$76)))))))</f>
        <v/>
      </c>
      <c r="L4948" s="183" t="str">
        <f>IF(B4948="","",IF('CLAIM FORM'!$M$7="",LIST!$A$77,IFERROR(VLOOKUP(B4948,'PHR (Project Hourly Rate)'!B:G,6,FALSE),LIST!$A$78)))</f>
        <v/>
      </c>
    </row>
    <row r="4949" spans="1:12" ht="36" customHeight="1">
      <c r="A4949" s="184">
        <v>4947</v>
      </c>
      <c r="B4949" s="46"/>
      <c r="C4949" s="47"/>
      <c r="D4949" s="48"/>
      <c r="E4949" s="49"/>
      <c r="F4949" s="49"/>
      <c r="G4949" s="41" t="str">
        <f>IF(C4949="","",VLOOKUP(WEEKDAY(C4949),LIST!$A$15:$B$21,2,FALSE))</f>
        <v/>
      </c>
      <c r="H4949" s="42" t="str">
        <f>IF(B4949="","",IF(L4949=LIST!$A$80,LIST!$A$78,IF(L4949=LIST!$A$81,LIST!$A$78,IF(L4949=LIST!$A$82,LIST!$A$78,IF(IFERROR(VLOOKUP(B4949,'PHR (Project Hourly Rate)'!B:G,6,FALSE),LIST!$A$78)=0,LIST!$A$79,L4949)))))</f>
        <v/>
      </c>
      <c r="I4949" s="42" t="str">
        <f>IF(B4949="","",IF(L4949=LIST!$A$75,"",IF(K4949=LIST!$A$76,LIST!$A$76,IF(L4949=LIST!$A$77,"",IF(L4949=LIST!$A$78,"",IF(L4949=LIST!$A$80,"",IF(L4949=LIST!$A$72,"",IF(L4949=LIST!$A$73,"",IF(L4949=LIST!$A$81,"",IF(L4949=LIST!$A$82,"",IF(L4949=LIST!$A$79,"",IF(K4949=LIST!$A$75,LIST!$A$75,ROUND(J4949*L4949,2)))))))))))))</f>
        <v/>
      </c>
      <c r="J4949" s="43">
        <f>IF(D4949="",0,IF(K4949=LIST!$A$75,0,IF(K4949=LIST!$A$76,0,IF(K4949=LIST!$A$77,0,IF(K4949=LIST!$A$78,0,(MIN(D4949,8)-K4949))))))</f>
        <v>0</v>
      </c>
      <c r="K4949" s="185" t="str">
        <f>IF(D4949="","",IF('CLAIM FORM'!$M$7="",0,IF(L4949=LIST!$A$78,0,IF('CLAIM FORM'!$M$7="R&amp;D",0,IF(E4949="",LIST!$A$75,IF(F4949=LIST!$F$30,0,IFERROR(((VLOOKUP(E4949,'TRAINING CODE'!B:D,3,FALSE)*MIN(D4949,8))),LIST!$A$76)))))))</f>
        <v/>
      </c>
      <c r="L4949" s="183" t="str">
        <f>IF(B4949="","",IF('CLAIM FORM'!$M$7="",LIST!$A$77,IFERROR(VLOOKUP(B4949,'PHR (Project Hourly Rate)'!B:G,6,FALSE),LIST!$A$78)))</f>
        <v/>
      </c>
    </row>
    <row r="4950" spans="1:12" ht="36" customHeight="1">
      <c r="A4950" s="184">
        <v>4948</v>
      </c>
      <c r="B4950" s="46"/>
      <c r="C4950" s="47"/>
      <c r="D4950" s="48"/>
      <c r="E4950" s="49"/>
      <c r="F4950" s="49"/>
      <c r="G4950" s="41" t="str">
        <f>IF(C4950="","",VLOOKUP(WEEKDAY(C4950),LIST!$A$15:$B$21,2,FALSE))</f>
        <v/>
      </c>
      <c r="H4950" s="42" t="str">
        <f>IF(B4950="","",IF(L4950=LIST!$A$80,LIST!$A$78,IF(L4950=LIST!$A$81,LIST!$A$78,IF(L4950=LIST!$A$82,LIST!$A$78,IF(IFERROR(VLOOKUP(B4950,'PHR (Project Hourly Rate)'!B:G,6,FALSE),LIST!$A$78)=0,LIST!$A$79,L4950)))))</f>
        <v/>
      </c>
      <c r="I4950" s="42" t="str">
        <f>IF(B4950="","",IF(L4950=LIST!$A$75,"",IF(K4950=LIST!$A$76,LIST!$A$76,IF(L4950=LIST!$A$77,"",IF(L4950=LIST!$A$78,"",IF(L4950=LIST!$A$80,"",IF(L4950=LIST!$A$72,"",IF(L4950=LIST!$A$73,"",IF(L4950=LIST!$A$81,"",IF(L4950=LIST!$A$82,"",IF(L4950=LIST!$A$79,"",IF(K4950=LIST!$A$75,LIST!$A$75,ROUND(J4950*L4950,2)))))))))))))</f>
        <v/>
      </c>
      <c r="J4950" s="43">
        <f>IF(D4950="",0,IF(K4950=LIST!$A$75,0,IF(K4950=LIST!$A$76,0,IF(K4950=LIST!$A$77,0,IF(K4950=LIST!$A$78,0,(MIN(D4950,8)-K4950))))))</f>
        <v>0</v>
      </c>
      <c r="K4950" s="185" t="str">
        <f>IF(D4950="","",IF('CLAIM FORM'!$M$7="",0,IF(L4950=LIST!$A$78,0,IF('CLAIM FORM'!$M$7="R&amp;D",0,IF(E4950="",LIST!$A$75,IF(F4950=LIST!$F$30,0,IFERROR(((VLOOKUP(E4950,'TRAINING CODE'!B:D,3,FALSE)*MIN(D4950,8))),LIST!$A$76)))))))</f>
        <v/>
      </c>
      <c r="L4950" s="183" t="str">
        <f>IF(B4950="","",IF('CLAIM FORM'!$M$7="",LIST!$A$77,IFERROR(VLOOKUP(B4950,'PHR (Project Hourly Rate)'!B:G,6,FALSE),LIST!$A$78)))</f>
        <v/>
      </c>
    </row>
    <row r="4951" spans="1:12" ht="36" customHeight="1">
      <c r="A4951" s="184">
        <v>4949</v>
      </c>
      <c r="B4951" s="46"/>
      <c r="C4951" s="47"/>
      <c r="D4951" s="48"/>
      <c r="E4951" s="49"/>
      <c r="F4951" s="49"/>
      <c r="G4951" s="41" t="str">
        <f>IF(C4951="","",VLOOKUP(WEEKDAY(C4951),LIST!$A$15:$B$21,2,FALSE))</f>
        <v/>
      </c>
      <c r="H4951" s="42" t="str">
        <f>IF(B4951="","",IF(L4951=LIST!$A$80,LIST!$A$78,IF(L4951=LIST!$A$81,LIST!$A$78,IF(L4951=LIST!$A$82,LIST!$A$78,IF(IFERROR(VLOOKUP(B4951,'PHR (Project Hourly Rate)'!B:G,6,FALSE),LIST!$A$78)=0,LIST!$A$79,L4951)))))</f>
        <v/>
      </c>
      <c r="I4951" s="42" t="str">
        <f>IF(B4951="","",IF(L4951=LIST!$A$75,"",IF(K4951=LIST!$A$76,LIST!$A$76,IF(L4951=LIST!$A$77,"",IF(L4951=LIST!$A$78,"",IF(L4951=LIST!$A$80,"",IF(L4951=LIST!$A$72,"",IF(L4951=LIST!$A$73,"",IF(L4951=LIST!$A$81,"",IF(L4951=LIST!$A$82,"",IF(L4951=LIST!$A$79,"",IF(K4951=LIST!$A$75,LIST!$A$75,ROUND(J4951*L4951,2)))))))))))))</f>
        <v/>
      </c>
      <c r="J4951" s="43">
        <f>IF(D4951="",0,IF(K4951=LIST!$A$75,0,IF(K4951=LIST!$A$76,0,IF(K4951=LIST!$A$77,0,IF(K4951=LIST!$A$78,0,(MIN(D4951,8)-K4951))))))</f>
        <v>0</v>
      </c>
      <c r="K4951" s="185" t="str">
        <f>IF(D4951="","",IF('CLAIM FORM'!$M$7="",0,IF(L4951=LIST!$A$78,0,IF('CLAIM FORM'!$M$7="R&amp;D",0,IF(E4951="",LIST!$A$75,IF(F4951=LIST!$F$30,0,IFERROR(((VLOOKUP(E4951,'TRAINING CODE'!B:D,3,FALSE)*MIN(D4951,8))),LIST!$A$76)))))))</f>
        <v/>
      </c>
      <c r="L4951" s="183" t="str">
        <f>IF(B4951="","",IF('CLAIM FORM'!$M$7="",LIST!$A$77,IFERROR(VLOOKUP(B4951,'PHR (Project Hourly Rate)'!B:G,6,FALSE),LIST!$A$78)))</f>
        <v/>
      </c>
    </row>
    <row r="4952" spans="1:12" ht="36" customHeight="1">
      <c r="A4952" s="184">
        <v>4950</v>
      </c>
      <c r="B4952" s="46"/>
      <c r="C4952" s="47"/>
      <c r="D4952" s="48"/>
      <c r="E4952" s="49"/>
      <c r="F4952" s="49"/>
      <c r="G4952" s="41" t="str">
        <f>IF(C4952="","",VLOOKUP(WEEKDAY(C4952),LIST!$A$15:$B$21,2,FALSE))</f>
        <v/>
      </c>
      <c r="H4952" s="42" t="str">
        <f>IF(B4952="","",IF(L4952=LIST!$A$80,LIST!$A$78,IF(L4952=LIST!$A$81,LIST!$A$78,IF(L4952=LIST!$A$82,LIST!$A$78,IF(IFERROR(VLOOKUP(B4952,'PHR (Project Hourly Rate)'!B:G,6,FALSE),LIST!$A$78)=0,LIST!$A$79,L4952)))))</f>
        <v/>
      </c>
      <c r="I4952" s="42" t="str">
        <f>IF(B4952="","",IF(L4952=LIST!$A$75,"",IF(K4952=LIST!$A$76,LIST!$A$76,IF(L4952=LIST!$A$77,"",IF(L4952=LIST!$A$78,"",IF(L4952=LIST!$A$80,"",IF(L4952=LIST!$A$72,"",IF(L4952=LIST!$A$73,"",IF(L4952=LIST!$A$81,"",IF(L4952=LIST!$A$82,"",IF(L4952=LIST!$A$79,"",IF(K4952=LIST!$A$75,LIST!$A$75,ROUND(J4952*L4952,2)))))))))))))</f>
        <v/>
      </c>
      <c r="J4952" s="43">
        <f>IF(D4952="",0,IF(K4952=LIST!$A$75,0,IF(K4952=LIST!$A$76,0,IF(K4952=LIST!$A$77,0,IF(K4952=LIST!$A$78,0,(MIN(D4952,8)-K4952))))))</f>
        <v>0</v>
      </c>
      <c r="K4952" s="185" t="str">
        <f>IF(D4952="","",IF('CLAIM FORM'!$M$7="",0,IF(L4952=LIST!$A$78,0,IF('CLAIM FORM'!$M$7="R&amp;D",0,IF(E4952="",LIST!$A$75,IF(F4952=LIST!$F$30,0,IFERROR(((VLOOKUP(E4952,'TRAINING CODE'!B:D,3,FALSE)*MIN(D4952,8))),LIST!$A$76)))))))</f>
        <v/>
      </c>
      <c r="L4952" s="183" t="str">
        <f>IF(B4952="","",IF('CLAIM FORM'!$M$7="",LIST!$A$77,IFERROR(VLOOKUP(B4952,'PHR (Project Hourly Rate)'!B:G,6,FALSE),LIST!$A$78)))</f>
        <v/>
      </c>
    </row>
    <row r="4953" spans="1:12" ht="36" customHeight="1">
      <c r="A4953" s="184">
        <v>4951</v>
      </c>
      <c r="B4953" s="46"/>
      <c r="C4953" s="47"/>
      <c r="D4953" s="48"/>
      <c r="E4953" s="49"/>
      <c r="F4953" s="49"/>
      <c r="G4953" s="41" t="str">
        <f>IF(C4953="","",VLOOKUP(WEEKDAY(C4953),LIST!$A$15:$B$21,2,FALSE))</f>
        <v/>
      </c>
      <c r="H4953" s="42" t="str">
        <f>IF(B4953="","",IF(L4953=LIST!$A$80,LIST!$A$78,IF(L4953=LIST!$A$81,LIST!$A$78,IF(L4953=LIST!$A$82,LIST!$A$78,IF(IFERROR(VLOOKUP(B4953,'PHR (Project Hourly Rate)'!B:G,6,FALSE),LIST!$A$78)=0,LIST!$A$79,L4953)))))</f>
        <v/>
      </c>
      <c r="I4953" s="42" t="str">
        <f>IF(B4953="","",IF(L4953=LIST!$A$75,"",IF(K4953=LIST!$A$76,LIST!$A$76,IF(L4953=LIST!$A$77,"",IF(L4953=LIST!$A$78,"",IF(L4953=LIST!$A$80,"",IF(L4953=LIST!$A$72,"",IF(L4953=LIST!$A$73,"",IF(L4953=LIST!$A$81,"",IF(L4953=LIST!$A$82,"",IF(L4953=LIST!$A$79,"",IF(K4953=LIST!$A$75,LIST!$A$75,ROUND(J4953*L4953,2)))))))))))))</f>
        <v/>
      </c>
      <c r="J4953" s="43">
        <f>IF(D4953="",0,IF(K4953=LIST!$A$75,0,IF(K4953=LIST!$A$76,0,IF(K4953=LIST!$A$77,0,IF(K4953=LIST!$A$78,0,(MIN(D4953,8)-K4953))))))</f>
        <v>0</v>
      </c>
      <c r="K4953" s="185" t="str">
        <f>IF(D4953="","",IF('CLAIM FORM'!$M$7="",0,IF(L4953=LIST!$A$78,0,IF('CLAIM FORM'!$M$7="R&amp;D",0,IF(E4953="",LIST!$A$75,IF(F4953=LIST!$F$30,0,IFERROR(((VLOOKUP(E4953,'TRAINING CODE'!B:D,3,FALSE)*MIN(D4953,8))),LIST!$A$76)))))))</f>
        <v/>
      </c>
      <c r="L4953" s="183" t="str">
        <f>IF(B4953="","",IF('CLAIM FORM'!$M$7="",LIST!$A$77,IFERROR(VLOOKUP(B4953,'PHR (Project Hourly Rate)'!B:G,6,FALSE),LIST!$A$78)))</f>
        <v/>
      </c>
    </row>
    <row r="4954" spans="1:12" ht="36" customHeight="1">
      <c r="A4954" s="184">
        <v>4952</v>
      </c>
      <c r="B4954" s="46"/>
      <c r="C4954" s="47"/>
      <c r="D4954" s="48"/>
      <c r="E4954" s="49"/>
      <c r="F4954" s="49"/>
      <c r="G4954" s="41" t="str">
        <f>IF(C4954="","",VLOOKUP(WEEKDAY(C4954),LIST!$A$15:$B$21,2,FALSE))</f>
        <v/>
      </c>
      <c r="H4954" s="42" t="str">
        <f>IF(B4954="","",IF(L4954=LIST!$A$80,LIST!$A$78,IF(L4954=LIST!$A$81,LIST!$A$78,IF(L4954=LIST!$A$82,LIST!$A$78,IF(IFERROR(VLOOKUP(B4954,'PHR (Project Hourly Rate)'!B:G,6,FALSE),LIST!$A$78)=0,LIST!$A$79,L4954)))))</f>
        <v/>
      </c>
      <c r="I4954" s="42" t="str">
        <f>IF(B4954="","",IF(L4954=LIST!$A$75,"",IF(K4954=LIST!$A$76,LIST!$A$76,IF(L4954=LIST!$A$77,"",IF(L4954=LIST!$A$78,"",IF(L4954=LIST!$A$80,"",IF(L4954=LIST!$A$72,"",IF(L4954=LIST!$A$73,"",IF(L4954=LIST!$A$81,"",IF(L4954=LIST!$A$82,"",IF(L4954=LIST!$A$79,"",IF(K4954=LIST!$A$75,LIST!$A$75,ROUND(J4954*L4954,2)))))))))))))</f>
        <v/>
      </c>
      <c r="J4954" s="43">
        <f>IF(D4954="",0,IF(K4954=LIST!$A$75,0,IF(K4954=LIST!$A$76,0,IF(K4954=LIST!$A$77,0,IF(K4954=LIST!$A$78,0,(MIN(D4954,8)-K4954))))))</f>
        <v>0</v>
      </c>
      <c r="K4954" s="185" t="str">
        <f>IF(D4954="","",IF('CLAIM FORM'!$M$7="",0,IF(L4954=LIST!$A$78,0,IF('CLAIM FORM'!$M$7="R&amp;D",0,IF(E4954="",LIST!$A$75,IF(F4954=LIST!$F$30,0,IFERROR(((VLOOKUP(E4954,'TRAINING CODE'!B:D,3,FALSE)*MIN(D4954,8))),LIST!$A$76)))))))</f>
        <v/>
      </c>
      <c r="L4954" s="183" t="str">
        <f>IF(B4954="","",IF('CLAIM FORM'!$M$7="",LIST!$A$77,IFERROR(VLOOKUP(B4954,'PHR (Project Hourly Rate)'!B:G,6,FALSE),LIST!$A$78)))</f>
        <v/>
      </c>
    </row>
    <row r="4955" spans="1:12" ht="36" customHeight="1">
      <c r="A4955" s="184">
        <v>4953</v>
      </c>
      <c r="B4955" s="46"/>
      <c r="C4955" s="47"/>
      <c r="D4955" s="48"/>
      <c r="E4955" s="49"/>
      <c r="F4955" s="49"/>
      <c r="G4955" s="41" t="str">
        <f>IF(C4955="","",VLOOKUP(WEEKDAY(C4955),LIST!$A$15:$B$21,2,FALSE))</f>
        <v/>
      </c>
      <c r="H4955" s="42" t="str">
        <f>IF(B4955="","",IF(L4955=LIST!$A$80,LIST!$A$78,IF(L4955=LIST!$A$81,LIST!$A$78,IF(L4955=LIST!$A$82,LIST!$A$78,IF(IFERROR(VLOOKUP(B4955,'PHR (Project Hourly Rate)'!B:G,6,FALSE),LIST!$A$78)=0,LIST!$A$79,L4955)))))</f>
        <v/>
      </c>
      <c r="I4955" s="42" t="str">
        <f>IF(B4955="","",IF(L4955=LIST!$A$75,"",IF(K4955=LIST!$A$76,LIST!$A$76,IF(L4955=LIST!$A$77,"",IF(L4955=LIST!$A$78,"",IF(L4955=LIST!$A$80,"",IF(L4955=LIST!$A$72,"",IF(L4955=LIST!$A$73,"",IF(L4955=LIST!$A$81,"",IF(L4955=LIST!$A$82,"",IF(L4955=LIST!$A$79,"",IF(K4955=LIST!$A$75,LIST!$A$75,ROUND(J4955*L4955,2)))))))))))))</f>
        <v/>
      </c>
      <c r="J4955" s="43">
        <f>IF(D4955="",0,IF(K4955=LIST!$A$75,0,IF(K4955=LIST!$A$76,0,IF(K4955=LIST!$A$77,0,IF(K4955=LIST!$A$78,0,(MIN(D4955,8)-K4955))))))</f>
        <v>0</v>
      </c>
      <c r="K4955" s="185" t="str">
        <f>IF(D4955="","",IF('CLAIM FORM'!$M$7="",0,IF(L4955=LIST!$A$78,0,IF('CLAIM FORM'!$M$7="R&amp;D",0,IF(E4955="",LIST!$A$75,IF(F4955=LIST!$F$30,0,IFERROR(((VLOOKUP(E4955,'TRAINING CODE'!B:D,3,FALSE)*MIN(D4955,8))),LIST!$A$76)))))))</f>
        <v/>
      </c>
      <c r="L4955" s="183" t="str">
        <f>IF(B4955="","",IF('CLAIM FORM'!$M$7="",LIST!$A$77,IFERROR(VLOOKUP(B4955,'PHR (Project Hourly Rate)'!B:G,6,FALSE),LIST!$A$78)))</f>
        <v/>
      </c>
    </row>
    <row r="4956" spans="1:12" ht="36" customHeight="1">
      <c r="A4956" s="184">
        <v>4954</v>
      </c>
      <c r="B4956" s="46"/>
      <c r="C4956" s="47"/>
      <c r="D4956" s="48"/>
      <c r="E4956" s="49"/>
      <c r="F4956" s="49"/>
      <c r="G4956" s="41" t="str">
        <f>IF(C4956="","",VLOOKUP(WEEKDAY(C4956),LIST!$A$15:$B$21,2,FALSE))</f>
        <v/>
      </c>
      <c r="H4956" s="42" t="str">
        <f>IF(B4956="","",IF(L4956=LIST!$A$80,LIST!$A$78,IF(L4956=LIST!$A$81,LIST!$A$78,IF(L4956=LIST!$A$82,LIST!$A$78,IF(IFERROR(VLOOKUP(B4956,'PHR (Project Hourly Rate)'!B:G,6,FALSE),LIST!$A$78)=0,LIST!$A$79,L4956)))))</f>
        <v/>
      </c>
      <c r="I4956" s="42" t="str">
        <f>IF(B4956="","",IF(L4956=LIST!$A$75,"",IF(K4956=LIST!$A$76,LIST!$A$76,IF(L4956=LIST!$A$77,"",IF(L4956=LIST!$A$78,"",IF(L4956=LIST!$A$80,"",IF(L4956=LIST!$A$72,"",IF(L4956=LIST!$A$73,"",IF(L4956=LIST!$A$81,"",IF(L4956=LIST!$A$82,"",IF(L4956=LIST!$A$79,"",IF(K4956=LIST!$A$75,LIST!$A$75,ROUND(J4956*L4956,2)))))))))))))</f>
        <v/>
      </c>
      <c r="J4956" s="43">
        <f>IF(D4956="",0,IF(K4956=LIST!$A$75,0,IF(K4956=LIST!$A$76,0,IF(K4956=LIST!$A$77,0,IF(K4956=LIST!$A$78,0,(MIN(D4956,8)-K4956))))))</f>
        <v>0</v>
      </c>
      <c r="K4956" s="185" t="str">
        <f>IF(D4956="","",IF('CLAIM FORM'!$M$7="",0,IF(L4956=LIST!$A$78,0,IF('CLAIM FORM'!$M$7="R&amp;D",0,IF(E4956="",LIST!$A$75,IF(F4956=LIST!$F$30,0,IFERROR(((VLOOKUP(E4956,'TRAINING CODE'!B:D,3,FALSE)*MIN(D4956,8))),LIST!$A$76)))))))</f>
        <v/>
      </c>
      <c r="L4956" s="183" t="str">
        <f>IF(B4956="","",IF('CLAIM FORM'!$M$7="",LIST!$A$77,IFERROR(VLOOKUP(B4956,'PHR (Project Hourly Rate)'!B:G,6,FALSE),LIST!$A$78)))</f>
        <v/>
      </c>
    </row>
    <row r="4957" spans="1:12" ht="36" customHeight="1">
      <c r="A4957" s="184">
        <v>4955</v>
      </c>
      <c r="B4957" s="46"/>
      <c r="C4957" s="47"/>
      <c r="D4957" s="48"/>
      <c r="E4957" s="49"/>
      <c r="F4957" s="49"/>
      <c r="G4957" s="41" t="str">
        <f>IF(C4957="","",VLOOKUP(WEEKDAY(C4957),LIST!$A$15:$B$21,2,FALSE))</f>
        <v/>
      </c>
      <c r="H4957" s="42" t="str">
        <f>IF(B4957="","",IF(L4957=LIST!$A$80,LIST!$A$78,IF(L4957=LIST!$A$81,LIST!$A$78,IF(L4957=LIST!$A$82,LIST!$A$78,IF(IFERROR(VLOOKUP(B4957,'PHR (Project Hourly Rate)'!B:G,6,FALSE),LIST!$A$78)=0,LIST!$A$79,L4957)))))</f>
        <v/>
      </c>
      <c r="I4957" s="42" t="str">
        <f>IF(B4957="","",IF(L4957=LIST!$A$75,"",IF(K4957=LIST!$A$76,LIST!$A$76,IF(L4957=LIST!$A$77,"",IF(L4957=LIST!$A$78,"",IF(L4957=LIST!$A$80,"",IF(L4957=LIST!$A$72,"",IF(L4957=LIST!$A$73,"",IF(L4957=LIST!$A$81,"",IF(L4957=LIST!$A$82,"",IF(L4957=LIST!$A$79,"",IF(K4957=LIST!$A$75,LIST!$A$75,ROUND(J4957*L4957,2)))))))))))))</f>
        <v/>
      </c>
      <c r="J4957" s="43">
        <f>IF(D4957="",0,IF(K4957=LIST!$A$75,0,IF(K4957=LIST!$A$76,0,IF(K4957=LIST!$A$77,0,IF(K4957=LIST!$A$78,0,(MIN(D4957,8)-K4957))))))</f>
        <v>0</v>
      </c>
      <c r="K4957" s="185" t="str">
        <f>IF(D4957="","",IF('CLAIM FORM'!$M$7="",0,IF(L4957=LIST!$A$78,0,IF('CLAIM FORM'!$M$7="R&amp;D",0,IF(E4957="",LIST!$A$75,IF(F4957=LIST!$F$30,0,IFERROR(((VLOOKUP(E4957,'TRAINING CODE'!B:D,3,FALSE)*MIN(D4957,8))),LIST!$A$76)))))))</f>
        <v/>
      </c>
      <c r="L4957" s="183" t="str">
        <f>IF(B4957="","",IF('CLAIM FORM'!$M$7="",LIST!$A$77,IFERROR(VLOOKUP(B4957,'PHR (Project Hourly Rate)'!B:G,6,FALSE),LIST!$A$78)))</f>
        <v/>
      </c>
    </row>
    <row r="4958" spans="1:12" ht="36" customHeight="1">
      <c r="A4958" s="184">
        <v>4956</v>
      </c>
      <c r="B4958" s="46"/>
      <c r="C4958" s="47"/>
      <c r="D4958" s="48"/>
      <c r="E4958" s="49"/>
      <c r="F4958" s="49"/>
      <c r="G4958" s="41" t="str">
        <f>IF(C4958="","",VLOOKUP(WEEKDAY(C4958),LIST!$A$15:$B$21,2,FALSE))</f>
        <v/>
      </c>
      <c r="H4958" s="42" t="str">
        <f>IF(B4958="","",IF(L4958=LIST!$A$80,LIST!$A$78,IF(L4958=LIST!$A$81,LIST!$A$78,IF(L4958=LIST!$A$82,LIST!$A$78,IF(IFERROR(VLOOKUP(B4958,'PHR (Project Hourly Rate)'!B:G,6,FALSE),LIST!$A$78)=0,LIST!$A$79,L4958)))))</f>
        <v/>
      </c>
      <c r="I4958" s="42" t="str">
        <f>IF(B4958="","",IF(L4958=LIST!$A$75,"",IF(K4958=LIST!$A$76,LIST!$A$76,IF(L4958=LIST!$A$77,"",IF(L4958=LIST!$A$78,"",IF(L4958=LIST!$A$80,"",IF(L4958=LIST!$A$72,"",IF(L4958=LIST!$A$73,"",IF(L4958=LIST!$A$81,"",IF(L4958=LIST!$A$82,"",IF(L4958=LIST!$A$79,"",IF(K4958=LIST!$A$75,LIST!$A$75,ROUND(J4958*L4958,2)))))))))))))</f>
        <v/>
      </c>
      <c r="J4958" s="43">
        <f>IF(D4958="",0,IF(K4958=LIST!$A$75,0,IF(K4958=LIST!$A$76,0,IF(K4958=LIST!$A$77,0,IF(K4958=LIST!$A$78,0,(MIN(D4958,8)-K4958))))))</f>
        <v>0</v>
      </c>
      <c r="K4958" s="185" t="str">
        <f>IF(D4958="","",IF('CLAIM FORM'!$M$7="",0,IF(L4958=LIST!$A$78,0,IF('CLAIM FORM'!$M$7="R&amp;D",0,IF(E4958="",LIST!$A$75,IF(F4958=LIST!$F$30,0,IFERROR(((VLOOKUP(E4958,'TRAINING CODE'!B:D,3,FALSE)*MIN(D4958,8))),LIST!$A$76)))))))</f>
        <v/>
      </c>
      <c r="L4958" s="183" t="str">
        <f>IF(B4958="","",IF('CLAIM FORM'!$M$7="",LIST!$A$77,IFERROR(VLOOKUP(B4958,'PHR (Project Hourly Rate)'!B:G,6,FALSE),LIST!$A$78)))</f>
        <v/>
      </c>
    </row>
    <row r="4959" spans="1:12" ht="36" customHeight="1">
      <c r="A4959" s="184">
        <v>4957</v>
      </c>
      <c r="B4959" s="46"/>
      <c r="C4959" s="47"/>
      <c r="D4959" s="48"/>
      <c r="E4959" s="49"/>
      <c r="F4959" s="49"/>
      <c r="G4959" s="41" t="str">
        <f>IF(C4959="","",VLOOKUP(WEEKDAY(C4959),LIST!$A$15:$B$21,2,FALSE))</f>
        <v/>
      </c>
      <c r="H4959" s="42" t="str">
        <f>IF(B4959="","",IF(L4959=LIST!$A$80,LIST!$A$78,IF(L4959=LIST!$A$81,LIST!$A$78,IF(L4959=LIST!$A$82,LIST!$A$78,IF(IFERROR(VLOOKUP(B4959,'PHR (Project Hourly Rate)'!B:G,6,FALSE),LIST!$A$78)=0,LIST!$A$79,L4959)))))</f>
        <v/>
      </c>
      <c r="I4959" s="42" t="str">
        <f>IF(B4959="","",IF(L4959=LIST!$A$75,"",IF(K4959=LIST!$A$76,LIST!$A$76,IF(L4959=LIST!$A$77,"",IF(L4959=LIST!$A$78,"",IF(L4959=LIST!$A$80,"",IF(L4959=LIST!$A$72,"",IF(L4959=LIST!$A$73,"",IF(L4959=LIST!$A$81,"",IF(L4959=LIST!$A$82,"",IF(L4959=LIST!$A$79,"",IF(K4959=LIST!$A$75,LIST!$A$75,ROUND(J4959*L4959,2)))))))))))))</f>
        <v/>
      </c>
      <c r="J4959" s="43">
        <f>IF(D4959="",0,IF(K4959=LIST!$A$75,0,IF(K4959=LIST!$A$76,0,IF(K4959=LIST!$A$77,0,IF(K4959=LIST!$A$78,0,(MIN(D4959,8)-K4959))))))</f>
        <v>0</v>
      </c>
      <c r="K4959" s="185" t="str">
        <f>IF(D4959="","",IF('CLAIM FORM'!$M$7="",0,IF(L4959=LIST!$A$78,0,IF('CLAIM FORM'!$M$7="R&amp;D",0,IF(E4959="",LIST!$A$75,IF(F4959=LIST!$F$30,0,IFERROR(((VLOOKUP(E4959,'TRAINING CODE'!B:D,3,FALSE)*MIN(D4959,8))),LIST!$A$76)))))))</f>
        <v/>
      </c>
      <c r="L4959" s="183" t="str">
        <f>IF(B4959="","",IF('CLAIM FORM'!$M$7="",LIST!$A$77,IFERROR(VLOOKUP(B4959,'PHR (Project Hourly Rate)'!B:G,6,FALSE),LIST!$A$78)))</f>
        <v/>
      </c>
    </row>
    <row r="4960" spans="1:12" ht="36" customHeight="1">
      <c r="A4960" s="184">
        <v>4958</v>
      </c>
      <c r="B4960" s="46"/>
      <c r="C4960" s="47"/>
      <c r="D4960" s="48"/>
      <c r="E4960" s="49"/>
      <c r="F4960" s="49"/>
      <c r="G4960" s="41" t="str">
        <f>IF(C4960="","",VLOOKUP(WEEKDAY(C4960),LIST!$A$15:$B$21,2,FALSE))</f>
        <v/>
      </c>
      <c r="H4960" s="42" t="str">
        <f>IF(B4960="","",IF(L4960=LIST!$A$80,LIST!$A$78,IF(L4960=LIST!$A$81,LIST!$A$78,IF(L4960=LIST!$A$82,LIST!$A$78,IF(IFERROR(VLOOKUP(B4960,'PHR (Project Hourly Rate)'!B:G,6,FALSE),LIST!$A$78)=0,LIST!$A$79,L4960)))))</f>
        <v/>
      </c>
      <c r="I4960" s="42" t="str">
        <f>IF(B4960="","",IF(L4960=LIST!$A$75,"",IF(K4960=LIST!$A$76,LIST!$A$76,IF(L4960=LIST!$A$77,"",IF(L4960=LIST!$A$78,"",IF(L4960=LIST!$A$80,"",IF(L4960=LIST!$A$72,"",IF(L4960=LIST!$A$73,"",IF(L4960=LIST!$A$81,"",IF(L4960=LIST!$A$82,"",IF(L4960=LIST!$A$79,"",IF(K4960=LIST!$A$75,LIST!$A$75,ROUND(J4960*L4960,2)))))))))))))</f>
        <v/>
      </c>
      <c r="J4960" s="43">
        <f>IF(D4960="",0,IF(K4960=LIST!$A$75,0,IF(K4960=LIST!$A$76,0,IF(K4960=LIST!$A$77,0,IF(K4960=LIST!$A$78,0,(MIN(D4960,8)-K4960))))))</f>
        <v>0</v>
      </c>
      <c r="K4960" s="185" t="str">
        <f>IF(D4960="","",IF('CLAIM FORM'!$M$7="",0,IF(L4960=LIST!$A$78,0,IF('CLAIM FORM'!$M$7="R&amp;D",0,IF(E4960="",LIST!$A$75,IF(F4960=LIST!$F$30,0,IFERROR(((VLOOKUP(E4960,'TRAINING CODE'!B:D,3,FALSE)*MIN(D4960,8))),LIST!$A$76)))))))</f>
        <v/>
      </c>
      <c r="L4960" s="183" t="str">
        <f>IF(B4960="","",IF('CLAIM FORM'!$M$7="",LIST!$A$77,IFERROR(VLOOKUP(B4960,'PHR (Project Hourly Rate)'!B:G,6,FALSE),LIST!$A$78)))</f>
        <v/>
      </c>
    </row>
    <row r="4961" spans="1:12" ht="36" customHeight="1">
      <c r="A4961" s="184">
        <v>4959</v>
      </c>
      <c r="B4961" s="46"/>
      <c r="C4961" s="47"/>
      <c r="D4961" s="48"/>
      <c r="E4961" s="49"/>
      <c r="F4961" s="49"/>
      <c r="G4961" s="41" t="str">
        <f>IF(C4961="","",VLOOKUP(WEEKDAY(C4961),LIST!$A$15:$B$21,2,FALSE))</f>
        <v/>
      </c>
      <c r="H4961" s="42" t="str">
        <f>IF(B4961="","",IF(L4961=LIST!$A$80,LIST!$A$78,IF(L4961=LIST!$A$81,LIST!$A$78,IF(L4961=LIST!$A$82,LIST!$A$78,IF(IFERROR(VLOOKUP(B4961,'PHR (Project Hourly Rate)'!B:G,6,FALSE),LIST!$A$78)=0,LIST!$A$79,L4961)))))</f>
        <v/>
      </c>
      <c r="I4961" s="42" t="str">
        <f>IF(B4961="","",IF(L4961=LIST!$A$75,"",IF(K4961=LIST!$A$76,LIST!$A$76,IF(L4961=LIST!$A$77,"",IF(L4961=LIST!$A$78,"",IF(L4961=LIST!$A$80,"",IF(L4961=LIST!$A$72,"",IF(L4961=LIST!$A$73,"",IF(L4961=LIST!$A$81,"",IF(L4961=LIST!$A$82,"",IF(L4961=LIST!$A$79,"",IF(K4961=LIST!$A$75,LIST!$A$75,ROUND(J4961*L4961,2)))))))))))))</f>
        <v/>
      </c>
      <c r="J4961" s="43">
        <f>IF(D4961="",0,IF(K4961=LIST!$A$75,0,IF(K4961=LIST!$A$76,0,IF(K4961=LIST!$A$77,0,IF(K4961=LIST!$A$78,0,(MIN(D4961,8)-K4961))))))</f>
        <v>0</v>
      </c>
      <c r="K4961" s="185" t="str">
        <f>IF(D4961="","",IF('CLAIM FORM'!$M$7="",0,IF(L4961=LIST!$A$78,0,IF('CLAIM FORM'!$M$7="R&amp;D",0,IF(E4961="",LIST!$A$75,IF(F4961=LIST!$F$30,0,IFERROR(((VLOOKUP(E4961,'TRAINING CODE'!B:D,3,FALSE)*MIN(D4961,8))),LIST!$A$76)))))))</f>
        <v/>
      </c>
      <c r="L4961" s="183" t="str">
        <f>IF(B4961="","",IF('CLAIM FORM'!$M$7="",LIST!$A$77,IFERROR(VLOOKUP(B4961,'PHR (Project Hourly Rate)'!B:G,6,FALSE),LIST!$A$78)))</f>
        <v/>
      </c>
    </row>
    <row r="4962" spans="1:12" ht="36" customHeight="1">
      <c r="A4962" s="184">
        <v>4960</v>
      </c>
      <c r="B4962" s="46"/>
      <c r="C4962" s="47"/>
      <c r="D4962" s="48"/>
      <c r="E4962" s="49"/>
      <c r="F4962" s="49"/>
      <c r="G4962" s="41" t="str">
        <f>IF(C4962="","",VLOOKUP(WEEKDAY(C4962),LIST!$A$15:$B$21,2,FALSE))</f>
        <v/>
      </c>
      <c r="H4962" s="42" t="str">
        <f>IF(B4962="","",IF(L4962=LIST!$A$80,LIST!$A$78,IF(L4962=LIST!$A$81,LIST!$A$78,IF(L4962=LIST!$A$82,LIST!$A$78,IF(IFERROR(VLOOKUP(B4962,'PHR (Project Hourly Rate)'!B:G,6,FALSE),LIST!$A$78)=0,LIST!$A$79,L4962)))))</f>
        <v/>
      </c>
      <c r="I4962" s="42" t="str">
        <f>IF(B4962="","",IF(L4962=LIST!$A$75,"",IF(K4962=LIST!$A$76,LIST!$A$76,IF(L4962=LIST!$A$77,"",IF(L4962=LIST!$A$78,"",IF(L4962=LIST!$A$80,"",IF(L4962=LIST!$A$72,"",IF(L4962=LIST!$A$73,"",IF(L4962=LIST!$A$81,"",IF(L4962=LIST!$A$82,"",IF(L4962=LIST!$A$79,"",IF(K4962=LIST!$A$75,LIST!$A$75,ROUND(J4962*L4962,2)))))))))))))</f>
        <v/>
      </c>
      <c r="J4962" s="43">
        <f>IF(D4962="",0,IF(K4962=LIST!$A$75,0,IF(K4962=LIST!$A$76,0,IF(K4962=LIST!$A$77,0,IF(K4962=LIST!$A$78,0,(MIN(D4962,8)-K4962))))))</f>
        <v>0</v>
      </c>
      <c r="K4962" s="185" t="str">
        <f>IF(D4962="","",IF('CLAIM FORM'!$M$7="",0,IF(L4962=LIST!$A$78,0,IF('CLAIM FORM'!$M$7="R&amp;D",0,IF(E4962="",LIST!$A$75,IF(F4962=LIST!$F$30,0,IFERROR(((VLOOKUP(E4962,'TRAINING CODE'!B:D,3,FALSE)*MIN(D4962,8))),LIST!$A$76)))))))</f>
        <v/>
      </c>
      <c r="L4962" s="183" t="str">
        <f>IF(B4962="","",IF('CLAIM FORM'!$M$7="",LIST!$A$77,IFERROR(VLOOKUP(B4962,'PHR (Project Hourly Rate)'!B:G,6,FALSE),LIST!$A$78)))</f>
        <v/>
      </c>
    </row>
    <row r="4963" spans="1:12" ht="36" customHeight="1">
      <c r="A4963" s="184">
        <v>4961</v>
      </c>
      <c r="B4963" s="46"/>
      <c r="C4963" s="47"/>
      <c r="D4963" s="48"/>
      <c r="E4963" s="49"/>
      <c r="F4963" s="49"/>
      <c r="G4963" s="41" t="str">
        <f>IF(C4963="","",VLOOKUP(WEEKDAY(C4963),LIST!$A$15:$B$21,2,FALSE))</f>
        <v/>
      </c>
      <c r="H4963" s="42" t="str">
        <f>IF(B4963="","",IF(L4963=LIST!$A$80,LIST!$A$78,IF(L4963=LIST!$A$81,LIST!$A$78,IF(L4963=LIST!$A$82,LIST!$A$78,IF(IFERROR(VLOOKUP(B4963,'PHR (Project Hourly Rate)'!B:G,6,FALSE),LIST!$A$78)=0,LIST!$A$79,L4963)))))</f>
        <v/>
      </c>
      <c r="I4963" s="42" t="str">
        <f>IF(B4963="","",IF(L4963=LIST!$A$75,"",IF(K4963=LIST!$A$76,LIST!$A$76,IF(L4963=LIST!$A$77,"",IF(L4963=LIST!$A$78,"",IF(L4963=LIST!$A$80,"",IF(L4963=LIST!$A$72,"",IF(L4963=LIST!$A$73,"",IF(L4963=LIST!$A$81,"",IF(L4963=LIST!$A$82,"",IF(L4963=LIST!$A$79,"",IF(K4963=LIST!$A$75,LIST!$A$75,ROUND(J4963*L4963,2)))))))))))))</f>
        <v/>
      </c>
      <c r="J4963" s="43">
        <f>IF(D4963="",0,IF(K4963=LIST!$A$75,0,IF(K4963=LIST!$A$76,0,IF(K4963=LIST!$A$77,0,IF(K4963=LIST!$A$78,0,(MIN(D4963,8)-K4963))))))</f>
        <v>0</v>
      </c>
      <c r="K4963" s="185" t="str">
        <f>IF(D4963="","",IF('CLAIM FORM'!$M$7="",0,IF(L4963=LIST!$A$78,0,IF('CLAIM FORM'!$M$7="R&amp;D",0,IF(E4963="",LIST!$A$75,IF(F4963=LIST!$F$30,0,IFERROR(((VLOOKUP(E4963,'TRAINING CODE'!B:D,3,FALSE)*MIN(D4963,8))),LIST!$A$76)))))))</f>
        <v/>
      </c>
      <c r="L4963" s="183" t="str">
        <f>IF(B4963="","",IF('CLAIM FORM'!$M$7="",LIST!$A$77,IFERROR(VLOOKUP(B4963,'PHR (Project Hourly Rate)'!B:G,6,FALSE),LIST!$A$78)))</f>
        <v/>
      </c>
    </row>
    <row r="4964" spans="1:12" ht="36" customHeight="1">
      <c r="A4964" s="184">
        <v>4962</v>
      </c>
      <c r="B4964" s="46"/>
      <c r="C4964" s="47"/>
      <c r="D4964" s="48"/>
      <c r="E4964" s="49"/>
      <c r="F4964" s="49"/>
      <c r="G4964" s="41" t="str">
        <f>IF(C4964="","",VLOOKUP(WEEKDAY(C4964),LIST!$A$15:$B$21,2,FALSE))</f>
        <v/>
      </c>
      <c r="H4964" s="42" t="str">
        <f>IF(B4964="","",IF(L4964=LIST!$A$80,LIST!$A$78,IF(L4964=LIST!$A$81,LIST!$A$78,IF(L4964=LIST!$A$82,LIST!$A$78,IF(IFERROR(VLOOKUP(B4964,'PHR (Project Hourly Rate)'!B:G,6,FALSE),LIST!$A$78)=0,LIST!$A$79,L4964)))))</f>
        <v/>
      </c>
      <c r="I4964" s="42" t="str">
        <f>IF(B4964="","",IF(L4964=LIST!$A$75,"",IF(K4964=LIST!$A$76,LIST!$A$76,IF(L4964=LIST!$A$77,"",IF(L4964=LIST!$A$78,"",IF(L4964=LIST!$A$80,"",IF(L4964=LIST!$A$72,"",IF(L4964=LIST!$A$73,"",IF(L4964=LIST!$A$81,"",IF(L4964=LIST!$A$82,"",IF(L4964=LIST!$A$79,"",IF(K4964=LIST!$A$75,LIST!$A$75,ROUND(J4964*L4964,2)))))))))))))</f>
        <v/>
      </c>
      <c r="J4964" s="43">
        <f>IF(D4964="",0,IF(K4964=LIST!$A$75,0,IF(K4964=LIST!$A$76,0,IF(K4964=LIST!$A$77,0,IF(K4964=LIST!$A$78,0,(MIN(D4964,8)-K4964))))))</f>
        <v>0</v>
      </c>
      <c r="K4964" s="185" t="str">
        <f>IF(D4964="","",IF('CLAIM FORM'!$M$7="",0,IF(L4964=LIST!$A$78,0,IF('CLAIM FORM'!$M$7="R&amp;D",0,IF(E4964="",LIST!$A$75,IF(F4964=LIST!$F$30,0,IFERROR(((VLOOKUP(E4964,'TRAINING CODE'!B:D,3,FALSE)*MIN(D4964,8))),LIST!$A$76)))))))</f>
        <v/>
      </c>
      <c r="L4964" s="183" t="str">
        <f>IF(B4964="","",IF('CLAIM FORM'!$M$7="",LIST!$A$77,IFERROR(VLOOKUP(B4964,'PHR (Project Hourly Rate)'!B:G,6,FALSE),LIST!$A$78)))</f>
        <v/>
      </c>
    </row>
    <row r="4965" spans="1:12" ht="36" customHeight="1">
      <c r="A4965" s="184">
        <v>4963</v>
      </c>
      <c r="B4965" s="46"/>
      <c r="C4965" s="47"/>
      <c r="D4965" s="48"/>
      <c r="E4965" s="49"/>
      <c r="F4965" s="49"/>
      <c r="G4965" s="41" t="str">
        <f>IF(C4965="","",VLOOKUP(WEEKDAY(C4965),LIST!$A$15:$B$21,2,FALSE))</f>
        <v/>
      </c>
      <c r="H4965" s="42" t="str">
        <f>IF(B4965="","",IF(L4965=LIST!$A$80,LIST!$A$78,IF(L4965=LIST!$A$81,LIST!$A$78,IF(L4965=LIST!$A$82,LIST!$A$78,IF(IFERROR(VLOOKUP(B4965,'PHR (Project Hourly Rate)'!B:G,6,FALSE),LIST!$A$78)=0,LIST!$A$79,L4965)))))</f>
        <v/>
      </c>
      <c r="I4965" s="42" t="str">
        <f>IF(B4965="","",IF(L4965=LIST!$A$75,"",IF(K4965=LIST!$A$76,LIST!$A$76,IF(L4965=LIST!$A$77,"",IF(L4965=LIST!$A$78,"",IF(L4965=LIST!$A$80,"",IF(L4965=LIST!$A$72,"",IF(L4965=LIST!$A$73,"",IF(L4965=LIST!$A$81,"",IF(L4965=LIST!$A$82,"",IF(L4965=LIST!$A$79,"",IF(K4965=LIST!$A$75,LIST!$A$75,ROUND(J4965*L4965,2)))))))))))))</f>
        <v/>
      </c>
      <c r="J4965" s="43">
        <f>IF(D4965="",0,IF(K4965=LIST!$A$75,0,IF(K4965=LIST!$A$76,0,IF(K4965=LIST!$A$77,0,IF(K4965=LIST!$A$78,0,(MIN(D4965,8)-K4965))))))</f>
        <v>0</v>
      </c>
      <c r="K4965" s="185" t="str">
        <f>IF(D4965="","",IF('CLAIM FORM'!$M$7="",0,IF(L4965=LIST!$A$78,0,IF('CLAIM FORM'!$M$7="R&amp;D",0,IF(E4965="",LIST!$A$75,IF(F4965=LIST!$F$30,0,IFERROR(((VLOOKUP(E4965,'TRAINING CODE'!B:D,3,FALSE)*MIN(D4965,8))),LIST!$A$76)))))))</f>
        <v/>
      </c>
      <c r="L4965" s="183" t="str">
        <f>IF(B4965="","",IF('CLAIM FORM'!$M$7="",LIST!$A$77,IFERROR(VLOOKUP(B4965,'PHR (Project Hourly Rate)'!B:G,6,FALSE),LIST!$A$78)))</f>
        <v/>
      </c>
    </row>
    <row r="4966" spans="1:12" ht="36" customHeight="1">
      <c r="A4966" s="184">
        <v>4964</v>
      </c>
      <c r="B4966" s="46"/>
      <c r="C4966" s="47"/>
      <c r="D4966" s="48"/>
      <c r="E4966" s="49"/>
      <c r="F4966" s="49"/>
      <c r="G4966" s="41" t="str">
        <f>IF(C4966="","",VLOOKUP(WEEKDAY(C4966),LIST!$A$15:$B$21,2,FALSE))</f>
        <v/>
      </c>
      <c r="H4966" s="42" t="str">
        <f>IF(B4966="","",IF(L4966=LIST!$A$80,LIST!$A$78,IF(L4966=LIST!$A$81,LIST!$A$78,IF(L4966=LIST!$A$82,LIST!$A$78,IF(IFERROR(VLOOKUP(B4966,'PHR (Project Hourly Rate)'!B:G,6,FALSE),LIST!$A$78)=0,LIST!$A$79,L4966)))))</f>
        <v/>
      </c>
      <c r="I4966" s="42" t="str">
        <f>IF(B4966="","",IF(L4966=LIST!$A$75,"",IF(K4966=LIST!$A$76,LIST!$A$76,IF(L4966=LIST!$A$77,"",IF(L4966=LIST!$A$78,"",IF(L4966=LIST!$A$80,"",IF(L4966=LIST!$A$72,"",IF(L4966=LIST!$A$73,"",IF(L4966=LIST!$A$81,"",IF(L4966=LIST!$A$82,"",IF(L4966=LIST!$A$79,"",IF(K4966=LIST!$A$75,LIST!$A$75,ROUND(J4966*L4966,2)))))))))))))</f>
        <v/>
      </c>
      <c r="J4966" s="43">
        <f>IF(D4966="",0,IF(K4966=LIST!$A$75,0,IF(K4966=LIST!$A$76,0,IF(K4966=LIST!$A$77,0,IF(K4966=LIST!$A$78,0,(MIN(D4966,8)-K4966))))))</f>
        <v>0</v>
      </c>
      <c r="K4966" s="185" t="str">
        <f>IF(D4966="","",IF('CLAIM FORM'!$M$7="",0,IF(L4966=LIST!$A$78,0,IF('CLAIM FORM'!$M$7="R&amp;D",0,IF(E4966="",LIST!$A$75,IF(F4966=LIST!$F$30,0,IFERROR(((VLOOKUP(E4966,'TRAINING CODE'!B:D,3,FALSE)*MIN(D4966,8))),LIST!$A$76)))))))</f>
        <v/>
      </c>
      <c r="L4966" s="183" t="str">
        <f>IF(B4966="","",IF('CLAIM FORM'!$M$7="",LIST!$A$77,IFERROR(VLOOKUP(B4966,'PHR (Project Hourly Rate)'!B:G,6,FALSE),LIST!$A$78)))</f>
        <v/>
      </c>
    </row>
    <row r="4967" spans="1:12" ht="36" customHeight="1">
      <c r="A4967" s="184">
        <v>4965</v>
      </c>
      <c r="B4967" s="46"/>
      <c r="C4967" s="47"/>
      <c r="D4967" s="48"/>
      <c r="E4967" s="49"/>
      <c r="F4967" s="49"/>
      <c r="G4967" s="41" t="str">
        <f>IF(C4967="","",VLOOKUP(WEEKDAY(C4967),LIST!$A$15:$B$21,2,FALSE))</f>
        <v/>
      </c>
      <c r="H4967" s="42" t="str">
        <f>IF(B4967="","",IF(L4967=LIST!$A$80,LIST!$A$78,IF(L4967=LIST!$A$81,LIST!$A$78,IF(L4967=LIST!$A$82,LIST!$A$78,IF(IFERROR(VLOOKUP(B4967,'PHR (Project Hourly Rate)'!B:G,6,FALSE),LIST!$A$78)=0,LIST!$A$79,L4967)))))</f>
        <v/>
      </c>
      <c r="I4967" s="42" t="str">
        <f>IF(B4967="","",IF(L4967=LIST!$A$75,"",IF(K4967=LIST!$A$76,LIST!$A$76,IF(L4967=LIST!$A$77,"",IF(L4967=LIST!$A$78,"",IF(L4967=LIST!$A$80,"",IF(L4967=LIST!$A$72,"",IF(L4967=LIST!$A$73,"",IF(L4967=LIST!$A$81,"",IF(L4967=LIST!$A$82,"",IF(L4967=LIST!$A$79,"",IF(K4967=LIST!$A$75,LIST!$A$75,ROUND(J4967*L4967,2)))))))))))))</f>
        <v/>
      </c>
      <c r="J4967" s="43">
        <f>IF(D4967="",0,IF(K4967=LIST!$A$75,0,IF(K4967=LIST!$A$76,0,IF(K4967=LIST!$A$77,0,IF(K4967=LIST!$A$78,0,(MIN(D4967,8)-K4967))))))</f>
        <v>0</v>
      </c>
      <c r="K4967" s="185" t="str">
        <f>IF(D4967="","",IF('CLAIM FORM'!$M$7="",0,IF(L4967=LIST!$A$78,0,IF('CLAIM FORM'!$M$7="R&amp;D",0,IF(E4967="",LIST!$A$75,IF(F4967=LIST!$F$30,0,IFERROR(((VLOOKUP(E4967,'TRAINING CODE'!B:D,3,FALSE)*MIN(D4967,8))),LIST!$A$76)))))))</f>
        <v/>
      </c>
      <c r="L4967" s="183" t="str">
        <f>IF(B4967="","",IF('CLAIM FORM'!$M$7="",LIST!$A$77,IFERROR(VLOOKUP(B4967,'PHR (Project Hourly Rate)'!B:G,6,FALSE),LIST!$A$78)))</f>
        <v/>
      </c>
    </row>
    <row r="4968" spans="1:12" ht="36" customHeight="1">
      <c r="A4968" s="184">
        <v>4966</v>
      </c>
      <c r="B4968" s="46"/>
      <c r="C4968" s="47"/>
      <c r="D4968" s="48"/>
      <c r="E4968" s="49"/>
      <c r="F4968" s="49"/>
      <c r="G4968" s="41" t="str">
        <f>IF(C4968="","",VLOOKUP(WEEKDAY(C4968),LIST!$A$15:$B$21,2,FALSE))</f>
        <v/>
      </c>
      <c r="H4968" s="42" t="str">
        <f>IF(B4968="","",IF(L4968=LIST!$A$80,LIST!$A$78,IF(L4968=LIST!$A$81,LIST!$A$78,IF(L4968=LIST!$A$82,LIST!$A$78,IF(IFERROR(VLOOKUP(B4968,'PHR (Project Hourly Rate)'!B:G,6,FALSE),LIST!$A$78)=0,LIST!$A$79,L4968)))))</f>
        <v/>
      </c>
      <c r="I4968" s="42" t="str">
        <f>IF(B4968="","",IF(L4968=LIST!$A$75,"",IF(K4968=LIST!$A$76,LIST!$A$76,IF(L4968=LIST!$A$77,"",IF(L4968=LIST!$A$78,"",IF(L4968=LIST!$A$80,"",IF(L4968=LIST!$A$72,"",IF(L4968=LIST!$A$73,"",IF(L4968=LIST!$A$81,"",IF(L4968=LIST!$A$82,"",IF(L4968=LIST!$A$79,"",IF(K4968=LIST!$A$75,LIST!$A$75,ROUND(J4968*L4968,2)))))))))))))</f>
        <v/>
      </c>
      <c r="J4968" s="43">
        <f>IF(D4968="",0,IF(K4968=LIST!$A$75,0,IF(K4968=LIST!$A$76,0,IF(K4968=LIST!$A$77,0,IF(K4968=LIST!$A$78,0,(MIN(D4968,8)-K4968))))))</f>
        <v>0</v>
      </c>
      <c r="K4968" s="185" t="str">
        <f>IF(D4968="","",IF('CLAIM FORM'!$M$7="",0,IF(L4968=LIST!$A$78,0,IF('CLAIM FORM'!$M$7="R&amp;D",0,IF(E4968="",LIST!$A$75,IF(F4968=LIST!$F$30,0,IFERROR(((VLOOKUP(E4968,'TRAINING CODE'!B:D,3,FALSE)*MIN(D4968,8))),LIST!$A$76)))))))</f>
        <v/>
      </c>
      <c r="L4968" s="183" t="str">
        <f>IF(B4968="","",IF('CLAIM FORM'!$M$7="",LIST!$A$77,IFERROR(VLOOKUP(B4968,'PHR (Project Hourly Rate)'!B:G,6,FALSE),LIST!$A$78)))</f>
        <v/>
      </c>
    </row>
    <row r="4969" spans="1:12" ht="36" customHeight="1">
      <c r="A4969" s="184">
        <v>4967</v>
      </c>
      <c r="B4969" s="46"/>
      <c r="C4969" s="47"/>
      <c r="D4969" s="48"/>
      <c r="E4969" s="49"/>
      <c r="F4969" s="49"/>
      <c r="G4969" s="41" t="str">
        <f>IF(C4969="","",VLOOKUP(WEEKDAY(C4969),LIST!$A$15:$B$21,2,FALSE))</f>
        <v/>
      </c>
      <c r="H4969" s="42" t="str">
        <f>IF(B4969="","",IF(L4969=LIST!$A$80,LIST!$A$78,IF(L4969=LIST!$A$81,LIST!$A$78,IF(L4969=LIST!$A$82,LIST!$A$78,IF(IFERROR(VLOOKUP(B4969,'PHR (Project Hourly Rate)'!B:G,6,FALSE),LIST!$A$78)=0,LIST!$A$79,L4969)))))</f>
        <v/>
      </c>
      <c r="I4969" s="42" t="str">
        <f>IF(B4969="","",IF(L4969=LIST!$A$75,"",IF(K4969=LIST!$A$76,LIST!$A$76,IF(L4969=LIST!$A$77,"",IF(L4969=LIST!$A$78,"",IF(L4969=LIST!$A$80,"",IF(L4969=LIST!$A$72,"",IF(L4969=LIST!$A$73,"",IF(L4969=LIST!$A$81,"",IF(L4969=LIST!$A$82,"",IF(L4969=LIST!$A$79,"",IF(K4969=LIST!$A$75,LIST!$A$75,ROUND(J4969*L4969,2)))))))))))))</f>
        <v/>
      </c>
      <c r="J4969" s="43">
        <f>IF(D4969="",0,IF(K4969=LIST!$A$75,0,IF(K4969=LIST!$A$76,0,IF(K4969=LIST!$A$77,0,IF(K4969=LIST!$A$78,0,(MIN(D4969,8)-K4969))))))</f>
        <v>0</v>
      </c>
      <c r="K4969" s="185" t="str">
        <f>IF(D4969="","",IF('CLAIM FORM'!$M$7="",0,IF(L4969=LIST!$A$78,0,IF('CLAIM FORM'!$M$7="R&amp;D",0,IF(E4969="",LIST!$A$75,IF(F4969=LIST!$F$30,0,IFERROR(((VLOOKUP(E4969,'TRAINING CODE'!B:D,3,FALSE)*MIN(D4969,8))),LIST!$A$76)))))))</f>
        <v/>
      </c>
      <c r="L4969" s="183" t="str">
        <f>IF(B4969="","",IF('CLAIM FORM'!$M$7="",LIST!$A$77,IFERROR(VLOOKUP(B4969,'PHR (Project Hourly Rate)'!B:G,6,FALSE),LIST!$A$78)))</f>
        <v/>
      </c>
    </row>
    <row r="4970" spans="1:12" ht="36" customHeight="1">
      <c r="A4970" s="184">
        <v>4968</v>
      </c>
      <c r="B4970" s="46"/>
      <c r="C4970" s="47"/>
      <c r="D4970" s="48"/>
      <c r="E4970" s="49"/>
      <c r="F4970" s="49"/>
      <c r="G4970" s="41" t="str">
        <f>IF(C4970="","",VLOOKUP(WEEKDAY(C4970),LIST!$A$15:$B$21,2,FALSE))</f>
        <v/>
      </c>
      <c r="H4970" s="42" t="str">
        <f>IF(B4970="","",IF(L4970=LIST!$A$80,LIST!$A$78,IF(L4970=LIST!$A$81,LIST!$A$78,IF(L4970=LIST!$A$82,LIST!$A$78,IF(IFERROR(VLOOKUP(B4970,'PHR (Project Hourly Rate)'!B:G,6,FALSE),LIST!$A$78)=0,LIST!$A$79,L4970)))))</f>
        <v/>
      </c>
      <c r="I4970" s="42" t="str">
        <f>IF(B4970="","",IF(L4970=LIST!$A$75,"",IF(K4970=LIST!$A$76,LIST!$A$76,IF(L4970=LIST!$A$77,"",IF(L4970=LIST!$A$78,"",IF(L4970=LIST!$A$80,"",IF(L4970=LIST!$A$72,"",IF(L4970=LIST!$A$73,"",IF(L4970=LIST!$A$81,"",IF(L4970=LIST!$A$82,"",IF(L4970=LIST!$A$79,"",IF(K4970=LIST!$A$75,LIST!$A$75,ROUND(J4970*L4970,2)))))))))))))</f>
        <v/>
      </c>
      <c r="J4970" s="43">
        <f>IF(D4970="",0,IF(K4970=LIST!$A$75,0,IF(K4970=LIST!$A$76,0,IF(K4970=LIST!$A$77,0,IF(K4970=LIST!$A$78,0,(MIN(D4970,8)-K4970))))))</f>
        <v>0</v>
      </c>
      <c r="K4970" s="185" t="str">
        <f>IF(D4970="","",IF('CLAIM FORM'!$M$7="",0,IF(L4970=LIST!$A$78,0,IF('CLAIM FORM'!$M$7="R&amp;D",0,IF(E4970="",LIST!$A$75,IF(F4970=LIST!$F$30,0,IFERROR(((VLOOKUP(E4970,'TRAINING CODE'!B:D,3,FALSE)*MIN(D4970,8))),LIST!$A$76)))))))</f>
        <v/>
      </c>
      <c r="L4970" s="183" t="str">
        <f>IF(B4970="","",IF('CLAIM FORM'!$M$7="",LIST!$A$77,IFERROR(VLOOKUP(B4970,'PHR (Project Hourly Rate)'!B:G,6,FALSE),LIST!$A$78)))</f>
        <v/>
      </c>
    </row>
    <row r="4971" spans="1:12" ht="36" customHeight="1">
      <c r="A4971" s="184">
        <v>4969</v>
      </c>
      <c r="B4971" s="46"/>
      <c r="C4971" s="47"/>
      <c r="D4971" s="48"/>
      <c r="E4971" s="49"/>
      <c r="F4971" s="49"/>
      <c r="G4971" s="41" t="str">
        <f>IF(C4971="","",VLOOKUP(WEEKDAY(C4971),LIST!$A$15:$B$21,2,FALSE))</f>
        <v/>
      </c>
      <c r="H4971" s="42" t="str">
        <f>IF(B4971="","",IF(L4971=LIST!$A$80,LIST!$A$78,IF(L4971=LIST!$A$81,LIST!$A$78,IF(L4971=LIST!$A$82,LIST!$A$78,IF(IFERROR(VLOOKUP(B4971,'PHR (Project Hourly Rate)'!B:G,6,FALSE),LIST!$A$78)=0,LIST!$A$79,L4971)))))</f>
        <v/>
      </c>
      <c r="I4971" s="42" t="str">
        <f>IF(B4971="","",IF(L4971=LIST!$A$75,"",IF(K4971=LIST!$A$76,LIST!$A$76,IF(L4971=LIST!$A$77,"",IF(L4971=LIST!$A$78,"",IF(L4971=LIST!$A$80,"",IF(L4971=LIST!$A$72,"",IF(L4971=LIST!$A$73,"",IF(L4971=LIST!$A$81,"",IF(L4971=LIST!$A$82,"",IF(L4971=LIST!$A$79,"",IF(K4971=LIST!$A$75,LIST!$A$75,ROUND(J4971*L4971,2)))))))))))))</f>
        <v/>
      </c>
      <c r="J4971" s="43">
        <f>IF(D4971="",0,IF(K4971=LIST!$A$75,0,IF(K4971=LIST!$A$76,0,IF(K4971=LIST!$A$77,0,IF(K4971=LIST!$A$78,0,(MIN(D4971,8)-K4971))))))</f>
        <v>0</v>
      </c>
      <c r="K4971" s="185" t="str">
        <f>IF(D4971="","",IF('CLAIM FORM'!$M$7="",0,IF(L4971=LIST!$A$78,0,IF('CLAIM FORM'!$M$7="R&amp;D",0,IF(E4971="",LIST!$A$75,IF(F4971=LIST!$F$30,0,IFERROR(((VLOOKUP(E4971,'TRAINING CODE'!B:D,3,FALSE)*MIN(D4971,8))),LIST!$A$76)))))))</f>
        <v/>
      </c>
      <c r="L4971" s="183" t="str">
        <f>IF(B4971="","",IF('CLAIM FORM'!$M$7="",LIST!$A$77,IFERROR(VLOOKUP(B4971,'PHR (Project Hourly Rate)'!B:G,6,FALSE),LIST!$A$78)))</f>
        <v/>
      </c>
    </row>
    <row r="4972" spans="1:12" ht="36" customHeight="1">
      <c r="A4972" s="184">
        <v>4970</v>
      </c>
      <c r="B4972" s="46"/>
      <c r="C4972" s="47"/>
      <c r="D4972" s="48"/>
      <c r="E4972" s="49"/>
      <c r="F4972" s="49"/>
      <c r="G4972" s="41" t="str">
        <f>IF(C4972="","",VLOOKUP(WEEKDAY(C4972),LIST!$A$15:$B$21,2,FALSE))</f>
        <v/>
      </c>
      <c r="H4972" s="42" t="str">
        <f>IF(B4972="","",IF(L4972=LIST!$A$80,LIST!$A$78,IF(L4972=LIST!$A$81,LIST!$A$78,IF(L4972=LIST!$A$82,LIST!$A$78,IF(IFERROR(VLOOKUP(B4972,'PHR (Project Hourly Rate)'!B:G,6,FALSE),LIST!$A$78)=0,LIST!$A$79,L4972)))))</f>
        <v/>
      </c>
      <c r="I4972" s="42" t="str">
        <f>IF(B4972="","",IF(L4972=LIST!$A$75,"",IF(K4972=LIST!$A$76,LIST!$A$76,IF(L4972=LIST!$A$77,"",IF(L4972=LIST!$A$78,"",IF(L4972=LIST!$A$80,"",IF(L4972=LIST!$A$72,"",IF(L4972=LIST!$A$73,"",IF(L4972=LIST!$A$81,"",IF(L4972=LIST!$A$82,"",IF(L4972=LIST!$A$79,"",IF(K4972=LIST!$A$75,LIST!$A$75,ROUND(J4972*L4972,2)))))))))))))</f>
        <v/>
      </c>
      <c r="J4972" s="43">
        <f>IF(D4972="",0,IF(K4972=LIST!$A$75,0,IF(K4972=LIST!$A$76,0,IF(K4972=LIST!$A$77,0,IF(K4972=LIST!$A$78,0,(MIN(D4972,8)-K4972))))))</f>
        <v>0</v>
      </c>
      <c r="K4972" s="185" t="str">
        <f>IF(D4972="","",IF('CLAIM FORM'!$M$7="",0,IF(L4972=LIST!$A$78,0,IF('CLAIM FORM'!$M$7="R&amp;D",0,IF(E4972="",LIST!$A$75,IF(F4972=LIST!$F$30,0,IFERROR(((VLOOKUP(E4972,'TRAINING CODE'!B:D,3,FALSE)*MIN(D4972,8))),LIST!$A$76)))))))</f>
        <v/>
      </c>
      <c r="L4972" s="183" t="str">
        <f>IF(B4972="","",IF('CLAIM FORM'!$M$7="",LIST!$A$77,IFERROR(VLOOKUP(B4972,'PHR (Project Hourly Rate)'!B:G,6,FALSE),LIST!$A$78)))</f>
        <v/>
      </c>
    </row>
    <row r="4973" spans="1:12" ht="36" customHeight="1">
      <c r="A4973" s="184">
        <v>4971</v>
      </c>
      <c r="B4973" s="46"/>
      <c r="C4973" s="47"/>
      <c r="D4973" s="48"/>
      <c r="E4973" s="49"/>
      <c r="F4973" s="49"/>
      <c r="G4973" s="41" t="str">
        <f>IF(C4973="","",VLOOKUP(WEEKDAY(C4973),LIST!$A$15:$B$21,2,FALSE))</f>
        <v/>
      </c>
      <c r="H4973" s="42" t="str">
        <f>IF(B4973="","",IF(L4973=LIST!$A$80,LIST!$A$78,IF(L4973=LIST!$A$81,LIST!$A$78,IF(L4973=LIST!$A$82,LIST!$A$78,IF(IFERROR(VLOOKUP(B4973,'PHR (Project Hourly Rate)'!B:G,6,FALSE),LIST!$A$78)=0,LIST!$A$79,L4973)))))</f>
        <v/>
      </c>
      <c r="I4973" s="42" t="str">
        <f>IF(B4973="","",IF(L4973=LIST!$A$75,"",IF(K4973=LIST!$A$76,LIST!$A$76,IF(L4973=LIST!$A$77,"",IF(L4973=LIST!$A$78,"",IF(L4973=LIST!$A$80,"",IF(L4973=LIST!$A$72,"",IF(L4973=LIST!$A$73,"",IF(L4973=LIST!$A$81,"",IF(L4973=LIST!$A$82,"",IF(L4973=LIST!$A$79,"",IF(K4973=LIST!$A$75,LIST!$A$75,ROUND(J4973*L4973,2)))))))))))))</f>
        <v/>
      </c>
      <c r="J4973" s="43">
        <f>IF(D4973="",0,IF(K4973=LIST!$A$75,0,IF(K4973=LIST!$A$76,0,IF(K4973=LIST!$A$77,0,IF(K4973=LIST!$A$78,0,(MIN(D4973,8)-K4973))))))</f>
        <v>0</v>
      </c>
      <c r="K4973" s="185" t="str">
        <f>IF(D4973="","",IF('CLAIM FORM'!$M$7="",0,IF(L4973=LIST!$A$78,0,IF('CLAIM FORM'!$M$7="R&amp;D",0,IF(E4973="",LIST!$A$75,IF(F4973=LIST!$F$30,0,IFERROR(((VLOOKUP(E4973,'TRAINING CODE'!B:D,3,FALSE)*MIN(D4973,8))),LIST!$A$76)))))))</f>
        <v/>
      </c>
      <c r="L4973" s="183" t="str">
        <f>IF(B4973="","",IF('CLAIM FORM'!$M$7="",LIST!$A$77,IFERROR(VLOOKUP(B4973,'PHR (Project Hourly Rate)'!B:G,6,FALSE),LIST!$A$78)))</f>
        <v/>
      </c>
    </row>
    <row r="4974" spans="1:12" ht="36" customHeight="1">
      <c r="A4974" s="184">
        <v>4972</v>
      </c>
      <c r="B4974" s="46"/>
      <c r="C4974" s="47"/>
      <c r="D4974" s="48"/>
      <c r="E4974" s="49"/>
      <c r="F4974" s="49"/>
      <c r="G4974" s="41" t="str">
        <f>IF(C4974="","",VLOOKUP(WEEKDAY(C4974),LIST!$A$15:$B$21,2,FALSE))</f>
        <v/>
      </c>
      <c r="H4974" s="42" t="str">
        <f>IF(B4974="","",IF(L4974=LIST!$A$80,LIST!$A$78,IF(L4974=LIST!$A$81,LIST!$A$78,IF(L4974=LIST!$A$82,LIST!$A$78,IF(IFERROR(VLOOKUP(B4974,'PHR (Project Hourly Rate)'!B:G,6,FALSE),LIST!$A$78)=0,LIST!$A$79,L4974)))))</f>
        <v/>
      </c>
      <c r="I4974" s="42" t="str">
        <f>IF(B4974="","",IF(L4974=LIST!$A$75,"",IF(K4974=LIST!$A$76,LIST!$A$76,IF(L4974=LIST!$A$77,"",IF(L4974=LIST!$A$78,"",IF(L4974=LIST!$A$80,"",IF(L4974=LIST!$A$72,"",IF(L4974=LIST!$A$73,"",IF(L4974=LIST!$A$81,"",IF(L4974=LIST!$A$82,"",IF(L4974=LIST!$A$79,"",IF(K4974=LIST!$A$75,LIST!$A$75,ROUND(J4974*L4974,2)))))))))))))</f>
        <v/>
      </c>
      <c r="J4974" s="43">
        <f>IF(D4974="",0,IF(K4974=LIST!$A$75,0,IF(K4974=LIST!$A$76,0,IF(K4974=LIST!$A$77,0,IF(K4974=LIST!$A$78,0,(MIN(D4974,8)-K4974))))))</f>
        <v>0</v>
      </c>
      <c r="K4974" s="185" t="str">
        <f>IF(D4974="","",IF('CLAIM FORM'!$M$7="",0,IF(L4974=LIST!$A$78,0,IF('CLAIM FORM'!$M$7="R&amp;D",0,IF(E4974="",LIST!$A$75,IF(F4974=LIST!$F$30,0,IFERROR(((VLOOKUP(E4974,'TRAINING CODE'!B:D,3,FALSE)*MIN(D4974,8))),LIST!$A$76)))))))</f>
        <v/>
      </c>
      <c r="L4974" s="183" t="str">
        <f>IF(B4974="","",IF('CLAIM FORM'!$M$7="",LIST!$A$77,IFERROR(VLOOKUP(B4974,'PHR (Project Hourly Rate)'!B:G,6,FALSE),LIST!$A$78)))</f>
        <v/>
      </c>
    </row>
    <row r="4975" spans="1:12" ht="36" customHeight="1">
      <c r="A4975" s="184">
        <v>4973</v>
      </c>
      <c r="B4975" s="46"/>
      <c r="C4975" s="47"/>
      <c r="D4975" s="48"/>
      <c r="E4975" s="49"/>
      <c r="F4975" s="49"/>
      <c r="G4975" s="41" t="str">
        <f>IF(C4975="","",VLOOKUP(WEEKDAY(C4975),LIST!$A$15:$B$21,2,FALSE))</f>
        <v/>
      </c>
      <c r="H4975" s="42" t="str">
        <f>IF(B4975="","",IF(L4975=LIST!$A$80,LIST!$A$78,IF(L4975=LIST!$A$81,LIST!$A$78,IF(L4975=LIST!$A$82,LIST!$A$78,IF(IFERROR(VLOOKUP(B4975,'PHR (Project Hourly Rate)'!B:G,6,FALSE),LIST!$A$78)=0,LIST!$A$79,L4975)))))</f>
        <v/>
      </c>
      <c r="I4975" s="42" t="str">
        <f>IF(B4975="","",IF(L4975=LIST!$A$75,"",IF(K4975=LIST!$A$76,LIST!$A$76,IF(L4975=LIST!$A$77,"",IF(L4975=LIST!$A$78,"",IF(L4975=LIST!$A$80,"",IF(L4975=LIST!$A$72,"",IF(L4975=LIST!$A$73,"",IF(L4975=LIST!$A$81,"",IF(L4975=LIST!$A$82,"",IF(L4975=LIST!$A$79,"",IF(K4975=LIST!$A$75,LIST!$A$75,ROUND(J4975*L4975,2)))))))))))))</f>
        <v/>
      </c>
      <c r="J4975" s="43">
        <f>IF(D4975="",0,IF(K4975=LIST!$A$75,0,IF(K4975=LIST!$A$76,0,IF(K4975=LIST!$A$77,0,IF(K4975=LIST!$A$78,0,(MIN(D4975,8)-K4975))))))</f>
        <v>0</v>
      </c>
      <c r="K4975" s="185" t="str">
        <f>IF(D4975="","",IF('CLAIM FORM'!$M$7="",0,IF(L4975=LIST!$A$78,0,IF('CLAIM FORM'!$M$7="R&amp;D",0,IF(E4975="",LIST!$A$75,IF(F4975=LIST!$F$30,0,IFERROR(((VLOOKUP(E4975,'TRAINING CODE'!B:D,3,FALSE)*MIN(D4975,8))),LIST!$A$76)))))))</f>
        <v/>
      </c>
      <c r="L4975" s="183" t="str">
        <f>IF(B4975="","",IF('CLAIM FORM'!$M$7="",LIST!$A$77,IFERROR(VLOOKUP(B4975,'PHR (Project Hourly Rate)'!B:G,6,FALSE),LIST!$A$78)))</f>
        <v/>
      </c>
    </row>
    <row r="4976" spans="1:12" ht="36" customHeight="1">
      <c r="A4976" s="184">
        <v>4974</v>
      </c>
      <c r="B4976" s="46"/>
      <c r="C4976" s="47"/>
      <c r="D4976" s="48"/>
      <c r="E4976" s="49"/>
      <c r="F4976" s="49"/>
      <c r="G4976" s="41" t="str">
        <f>IF(C4976="","",VLOOKUP(WEEKDAY(C4976),LIST!$A$15:$B$21,2,FALSE))</f>
        <v/>
      </c>
      <c r="H4976" s="42" t="str">
        <f>IF(B4976="","",IF(L4976=LIST!$A$80,LIST!$A$78,IF(L4976=LIST!$A$81,LIST!$A$78,IF(L4976=LIST!$A$82,LIST!$A$78,IF(IFERROR(VLOOKUP(B4976,'PHR (Project Hourly Rate)'!B:G,6,FALSE),LIST!$A$78)=0,LIST!$A$79,L4976)))))</f>
        <v/>
      </c>
      <c r="I4976" s="42" t="str">
        <f>IF(B4976="","",IF(L4976=LIST!$A$75,"",IF(K4976=LIST!$A$76,LIST!$A$76,IF(L4976=LIST!$A$77,"",IF(L4976=LIST!$A$78,"",IF(L4976=LIST!$A$80,"",IF(L4976=LIST!$A$72,"",IF(L4976=LIST!$A$73,"",IF(L4976=LIST!$A$81,"",IF(L4976=LIST!$A$82,"",IF(L4976=LIST!$A$79,"",IF(K4976=LIST!$A$75,LIST!$A$75,ROUND(J4976*L4976,2)))))))))))))</f>
        <v/>
      </c>
      <c r="J4976" s="43">
        <f>IF(D4976="",0,IF(K4976=LIST!$A$75,0,IF(K4976=LIST!$A$76,0,IF(K4976=LIST!$A$77,0,IF(K4976=LIST!$A$78,0,(MIN(D4976,8)-K4976))))))</f>
        <v>0</v>
      </c>
      <c r="K4976" s="185" t="str">
        <f>IF(D4976="","",IF('CLAIM FORM'!$M$7="",0,IF(L4976=LIST!$A$78,0,IF('CLAIM FORM'!$M$7="R&amp;D",0,IF(E4976="",LIST!$A$75,IF(F4976=LIST!$F$30,0,IFERROR(((VLOOKUP(E4976,'TRAINING CODE'!B:D,3,FALSE)*MIN(D4976,8))),LIST!$A$76)))))))</f>
        <v/>
      </c>
      <c r="L4976" s="183" t="str">
        <f>IF(B4976="","",IF('CLAIM FORM'!$M$7="",LIST!$A$77,IFERROR(VLOOKUP(B4976,'PHR (Project Hourly Rate)'!B:G,6,FALSE),LIST!$A$78)))</f>
        <v/>
      </c>
    </row>
    <row r="4977" spans="1:12" ht="36" customHeight="1">
      <c r="A4977" s="184">
        <v>4975</v>
      </c>
      <c r="B4977" s="46"/>
      <c r="C4977" s="47"/>
      <c r="D4977" s="48"/>
      <c r="E4977" s="49"/>
      <c r="F4977" s="49"/>
      <c r="G4977" s="41" t="str">
        <f>IF(C4977="","",VLOOKUP(WEEKDAY(C4977),LIST!$A$15:$B$21,2,FALSE))</f>
        <v/>
      </c>
      <c r="H4977" s="42" t="str">
        <f>IF(B4977="","",IF(L4977=LIST!$A$80,LIST!$A$78,IF(L4977=LIST!$A$81,LIST!$A$78,IF(L4977=LIST!$A$82,LIST!$A$78,IF(IFERROR(VLOOKUP(B4977,'PHR (Project Hourly Rate)'!B:G,6,FALSE),LIST!$A$78)=0,LIST!$A$79,L4977)))))</f>
        <v/>
      </c>
      <c r="I4977" s="42" t="str">
        <f>IF(B4977="","",IF(L4977=LIST!$A$75,"",IF(K4977=LIST!$A$76,LIST!$A$76,IF(L4977=LIST!$A$77,"",IF(L4977=LIST!$A$78,"",IF(L4977=LIST!$A$80,"",IF(L4977=LIST!$A$72,"",IF(L4977=LIST!$A$73,"",IF(L4977=LIST!$A$81,"",IF(L4977=LIST!$A$82,"",IF(L4977=LIST!$A$79,"",IF(K4977=LIST!$A$75,LIST!$A$75,ROUND(J4977*L4977,2)))))))))))))</f>
        <v/>
      </c>
      <c r="J4977" s="43">
        <f>IF(D4977="",0,IF(K4977=LIST!$A$75,0,IF(K4977=LIST!$A$76,0,IF(K4977=LIST!$A$77,0,IF(K4977=LIST!$A$78,0,(MIN(D4977,8)-K4977))))))</f>
        <v>0</v>
      </c>
      <c r="K4977" s="185" t="str">
        <f>IF(D4977="","",IF('CLAIM FORM'!$M$7="",0,IF(L4977=LIST!$A$78,0,IF('CLAIM FORM'!$M$7="R&amp;D",0,IF(E4977="",LIST!$A$75,IF(F4977=LIST!$F$30,0,IFERROR(((VLOOKUP(E4977,'TRAINING CODE'!B:D,3,FALSE)*MIN(D4977,8))),LIST!$A$76)))))))</f>
        <v/>
      </c>
      <c r="L4977" s="183" t="str">
        <f>IF(B4977="","",IF('CLAIM FORM'!$M$7="",LIST!$A$77,IFERROR(VLOOKUP(B4977,'PHR (Project Hourly Rate)'!B:G,6,FALSE),LIST!$A$78)))</f>
        <v/>
      </c>
    </row>
    <row r="4978" spans="1:12" ht="36" customHeight="1">
      <c r="A4978" s="184">
        <v>4976</v>
      </c>
      <c r="B4978" s="46"/>
      <c r="C4978" s="47"/>
      <c r="D4978" s="48"/>
      <c r="E4978" s="49"/>
      <c r="F4978" s="49"/>
      <c r="G4978" s="41" t="str">
        <f>IF(C4978="","",VLOOKUP(WEEKDAY(C4978),LIST!$A$15:$B$21,2,FALSE))</f>
        <v/>
      </c>
      <c r="H4978" s="42" t="str">
        <f>IF(B4978="","",IF(L4978=LIST!$A$80,LIST!$A$78,IF(L4978=LIST!$A$81,LIST!$A$78,IF(L4978=LIST!$A$82,LIST!$A$78,IF(IFERROR(VLOOKUP(B4978,'PHR (Project Hourly Rate)'!B:G,6,FALSE),LIST!$A$78)=0,LIST!$A$79,L4978)))))</f>
        <v/>
      </c>
      <c r="I4978" s="42" t="str">
        <f>IF(B4978="","",IF(L4978=LIST!$A$75,"",IF(K4978=LIST!$A$76,LIST!$A$76,IF(L4978=LIST!$A$77,"",IF(L4978=LIST!$A$78,"",IF(L4978=LIST!$A$80,"",IF(L4978=LIST!$A$72,"",IF(L4978=LIST!$A$73,"",IF(L4978=LIST!$A$81,"",IF(L4978=LIST!$A$82,"",IF(L4978=LIST!$A$79,"",IF(K4978=LIST!$A$75,LIST!$A$75,ROUND(J4978*L4978,2)))))))))))))</f>
        <v/>
      </c>
      <c r="J4978" s="43">
        <f>IF(D4978="",0,IF(K4978=LIST!$A$75,0,IF(K4978=LIST!$A$76,0,IF(K4978=LIST!$A$77,0,IF(K4978=LIST!$A$78,0,(MIN(D4978,8)-K4978))))))</f>
        <v>0</v>
      </c>
      <c r="K4978" s="185" t="str">
        <f>IF(D4978="","",IF('CLAIM FORM'!$M$7="",0,IF(L4978=LIST!$A$78,0,IF('CLAIM FORM'!$M$7="R&amp;D",0,IF(E4978="",LIST!$A$75,IF(F4978=LIST!$F$30,0,IFERROR(((VLOOKUP(E4978,'TRAINING CODE'!B:D,3,FALSE)*MIN(D4978,8))),LIST!$A$76)))))))</f>
        <v/>
      </c>
      <c r="L4978" s="183" t="str">
        <f>IF(B4978="","",IF('CLAIM FORM'!$M$7="",LIST!$A$77,IFERROR(VLOOKUP(B4978,'PHR (Project Hourly Rate)'!B:G,6,FALSE),LIST!$A$78)))</f>
        <v/>
      </c>
    </row>
    <row r="4979" spans="1:12" ht="36" customHeight="1">
      <c r="A4979" s="184">
        <v>4977</v>
      </c>
      <c r="B4979" s="46"/>
      <c r="C4979" s="47"/>
      <c r="D4979" s="48"/>
      <c r="E4979" s="49"/>
      <c r="F4979" s="49"/>
      <c r="G4979" s="41" t="str">
        <f>IF(C4979="","",VLOOKUP(WEEKDAY(C4979),LIST!$A$15:$B$21,2,FALSE))</f>
        <v/>
      </c>
      <c r="H4979" s="42" t="str">
        <f>IF(B4979="","",IF(L4979=LIST!$A$80,LIST!$A$78,IF(L4979=LIST!$A$81,LIST!$A$78,IF(L4979=LIST!$A$82,LIST!$A$78,IF(IFERROR(VLOOKUP(B4979,'PHR (Project Hourly Rate)'!B:G,6,FALSE),LIST!$A$78)=0,LIST!$A$79,L4979)))))</f>
        <v/>
      </c>
      <c r="I4979" s="42" t="str">
        <f>IF(B4979="","",IF(L4979=LIST!$A$75,"",IF(K4979=LIST!$A$76,LIST!$A$76,IF(L4979=LIST!$A$77,"",IF(L4979=LIST!$A$78,"",IF(L4979=LIST!$A$80,"",IF(L4979=LIST!$A$72,"",IF(L4979=LIST!$A$73,"",IF(L4979=LIST!$A$81,"",IF(L4979=LIST!$A$82,"",IF(L4979=LIST!$A$79,"",IF(K4979=LIST!$A$75,LIST!$A$75,ROUND(J4979*L4979,2)))))))))))))</f>
        <v/>
      </c>
      <c r="J4979" s="43">
        <f>IF(D4979="",0,IF(K4979=LIST!$A$75,0,IF(K4979=LIST!$A$76,0,IF(K4979=LIST!$A$77,0,IF(K4979=LIST!$A$78,0,(MIN(D4979,8)-K4979))))))</f>
        <v>0</v>
      </c>
      <c r="K4979" s="185" t="str">
        <f>IF(D4979="","",IF('CLAIM FORM'!$M$7="",0,IF(L4979=LIST!$A$78,0,IF('CLAIM FORM'!$M$7="R&amp;D",0,IF(E4979="",LIST!$A$75,IF(F4979=LIST!$F$30,0,IFERROR(((VLOOKUP(E4979,'TRAINING CODE'!B:D,3,FALSE)*MIN(D4979,8))),LIST!$A$76)))))))</f>
        <v/>
      </c>
      <c r="L4979" s="183" t="str">
        <f>IF(B4979="","",IF('CLAIM FORM'!$M$7="",LIST!$A$77,IFERROR(VLOOKUP(B4979,'PHR (Project Hourly Rate)'!B:G,6,FALSE),LIST!$A$78)))</f>
        <v/>
      </c>
    </row>
    <row r="4980" spans="1:12" ht="36" customHeight="1">
      <c r="A4980" s="184">
        <v>4978</v>
      </c>
      <c r="B4980" s="46"/>
      <c r="C4980" s="47"/>
      <c r="D4980" s="48"/>
      <c r="E4980" s="49"/>
      <c r="F4980" s="49"/>
      <c r="G4980" s="41" t="str">
        <f>IF(C4980="","",VLOOKUP(WEEKDAY(C4980),LIST!$A$15:$B$21,2,FALSE))</f>
        <v/>
      </c>
      <c r="H4980" s="42" t="str">
        <f>IF(B4980="","",IF(L4980=LIST!$A$80,LIST!$A$78,IF(L4980=LIST!$A$81,LIST!$A$78,IF(L4980=LIST!$A$82,LIST!$A$78,IF(IFERROR(VLOOKUP(B4980,'PHR (Project Hourly Rate)'!B:G,6,FALSE),LIST!$A$78)=0,LIST!$A$79,L4980)))))</f>
        <v/>
      </c>
      <c r="I4980" s="42" t="str">
        <f>IF(B4980="","",IF(L4980=LIST!$A$75,"",IF(K4980=LIST!$A$76,LIST!$A$76,IF(L4980=LIST!$A$77,"",IF(L4980=LIST!$A$78,"",IF(L4980=LIST!$A$80,"",IF(L4980=LIST!$A$72,"",IF(L4980=LIST!$A$73,"",IF(L4980=LIST!$A$81,"",IF(L4980=LIST!$A$82,"",IF(L4980=LIST!$A$79,"",IF(K4980=LIST!$A$75,LIST!$A$75,ROUND(J4980*L4980,2)))))))))))))</f>
        <v/>
      </c>
      <c r="J4980" s="43">
        <f>IF(D4980="",0,IF(K4980=LIST!$A$75,0,IF(K4980=LIST!$A$76,0,IF(K4980=LIST!$A$77,0,IF(K4980=LIST!$A$78,0,(MIN(D4980,8)-K4980))))))</f>
        <v>0</v>
      </c>
      <c r="K4980" s="185" t="str">
        <f>IF(D4980="","",IF('CLAIM FORM'!$M$7="",0,IF(L4980=LIST!$A$78,0,IF('CLAIM FORM'!$M$7="R&amp;D",0,IF(E4980="",LIST!$A$75,IF(F4980=LIST!$F$30,0,IFERROR(((VLOOKUP(E4980,'TRAINING CODE'!B:D,3,FALSE)*MIN(D4980,8))),LIST!$A$76)))))))</f>
        <v/>
      </c>
      <c r="L4980" s="183" t="str">
        <f>IF(B4980="","",IF('CLAIM FORM'!$M$7="",LIST!$A$77,IFERROR(VLOOKUP(B4980,'PHR (Project Hourly Rate)'!B:G,6,FALSE),LIST!$A$78)))</f>
        <v/>
      </c>
    </row>
    <row r="4981" spans="1:12" ht="36" customHeight="1">
      <c r="A4981" s="184">
        <v>4979</v>
      </c>
      <c r="B4981" s="46"/>
      <c r="C4981" s="47"/>
      <c r="D4981" s="48"/>
      <c r="E4981" s="49"/>
      <c r="F4981" s="49"/>
      <c r="G4981" s="41" t="str">
        <f>IF(C4981="","",VLOOKUP(WEEKDAY(C4981),LIST!$A$15:$B$21,2,FALSE))</f>
        <v/>
      </c>
      <c r="H4981" s="42" t="str">
        <f>IF(B4981="","",IF(L4981=LIST!$A$80,LIST!$A$78,IF(L4981=LIST!$A$81,LIST!$A$78,IF(L4981=LIST!$A$82,LIST!$A$78,IF(IFERROR(VLOOKUP(B4981,'PHR (Project Hourly Rate)'!B:G,6,FALSE),LIST!$A$78)=0,LIST!$A$79,L4981)))))</f>
        <v/>
      </c>
      <c r="I4981" s="42" t="str">
        <f>IF(B4981="","",IF(L4981=LIST!$A$75,"",IF(K4981=LIST!$A$76,LIST!$A$76,IF(L4981=LIST!$A$77,"",IF(L4981=LIST!$A$78,"",IF(L4981=LIST!$A$80,"",IF(L4981=LIST!$A$72,"",IF(L4981=LIST!$A$73,"",IF(L4981=LIST!$A$81,"",IF(L4981=LIST!$A$82,"",IF(L4981=LIST!$A$79,"",IF(K4981=LIST!$A$75,LIST!$A$75,ROUND(J4981*L4981,2)))))))))))))</f>
        <v/>
      </c>
      <c r="J4981" s="43">
        <f>IF(D4981="",0,IF(K4981=LIST!$A$75,0,IF(K4981=LIST!$A$76,0,IF(K4981=LIST!$A$77,0,IF(K4981=LIST!$A$78,0,(MIN(D4981,8)-K4981))))))</f>
        <v>0</v>
      </c>
      <c r="K4981" s="185" t="str">
        <f>IF(D4981="","",IF('CLAIM FORM'!$M$7="",0,IF(L4981=LIST!$A$78,0,IF('CLAIM FORM'!$M$7="R&amp;D",0,IF(E4981="",LIST!$A$75,IF(F4981=LIST!$F$30,0,IFERROR(((VLOOKUP(E4981,'TRAINING CODE'!B:D,3,FALSE)*MIN(D4981,8))),LIST!$A$76)))))))</f>
        <v/>
      </c>
      <c r="L4981" s="183" t="str">
        <f>IF(B4981="","",IF('CLAIM FORM'!$M$7="",LIST!$A$77,IFERROR(VLOOKUP(B4981,'PHR (Project Hourly Rate)'!B:G,6,FALSE),LIST!$A$78)))</f>
        <v/>
      </c>
    </row>
    <row r="4982" spans="1:12" ht="36" customHeight="1">
      <c r="A4982" s="184">
        <v>4980</v>
      </c>
      <c r="B4982" s="46"/>
      <c r="C4982" s="47"/>
      <c r="D4982" s="48"/>
      <c r="E4982" s="49"/>
      <c r="F4982" s="49"/>
      <c r="G4982" s="41" t="str">
        <f>IF(C4982="","",VLOOKUP(WEEKDAY(C4982),LIST!$A$15:$B$21,2,FALSE))</f>
        <v/>
      </c>
      <c r="H4982" s="42" t="str">
        <f>IF(B4982="","",IF(L4982=LIST!$A$80,LIST!$A$78,IF(L4982=LIST!$A$81,LIST!$A$78,IF(L4982=LIST!$A$82,LIST!$A$78,IF(IFERROR(VLOOKUP(B4982,'PHR (Project Hourly Rate)'!B:G,6,FALSE),LIST!$A$78)=0,LIST!$A$79,L4982)))))</f>
        <v/>
      </c>
      <c r="I4982" s="42" t="str">
        <f>IF(B4982="","",IF(L4982=LIST!$A$75,"",IF(K4982=LIST!$A$76,LIST!$A$76,IF(L4982=LIST!$A$77,"",IF(L4982=LIST!$A$78,"",IF(L4982=LIST!$A$80,"",IF(L4982=LIST!$A$72,"",IF(L4982=LIST!$A$73,"",IF(L4982=LIST!$A$81,"",IF(L4982=LIST!$A$82,"",IF(L4982=LIST!$A$79,"",IF(K4982=LIST!$A$75,LIST!$A$75,ROUND(J4982*L4982,2)))))))))))))</f>
        <v/>
      </c>
      <c r="J4982" s="43">
        <f>IF(D4982="",0,IF(K4982=LIST!$A$75,0,IF(K4982=LIST!$A$76,0,IF(K4982=LIST!$A$77,0,IF(K4982=LIST!$A$78,0,(MIN(D4982,8)-K4982))))))</f>
        <v>0</v>
      </c>
      <c r="K4982" s="185" t="str">
        <f>IF(D4982="","",IF('CLAIM FORM'!$M$7="",0,IF(L4982=LIST!$A$78,0,IF('CLAIM FORM'!$M$7="R&amp;D",0,IF(E4982="",LIST!$A$75,IF(F4982=LIST!$F$30,0,IFERROR(((VLOOKUP(E4982,'TRAINING CODE'!B:D,3,FALSE)*MIN(D4982,8))),LIST!$A$76)))))))</f>
        <v/>
      </c>
      <c r="L4982" s="183" t="str">
        <f>IF(B4982="","",IF('CLAIM FORM'!$M$7="",LIST!$A$77,IFERROR(VLOOKUP(B4982,'PHR (Project Hourly Rate)'!B:G,6,FALSE),LIST!$A$78)))</f>
        <v/>
      </c>
    </row>
    <row r="4983" spans="1:12" ht="36" customHeight="1">
      <c r="A4983" s="184">
        <v>4981</v>
      </c>
      <c r="B4983" s="46"/>
      <c r="C4983" s="47"/>
      <c r="D4983" s="48"/>
      <c r="E4983" s="49"/>
      <c r="F4983" s="49"/>
      <c r="G4983" s="41" t="str">
        <f>IF(C4983="","",VLOOKUP(WEEKDAY(C4983),LIST!$A$15:$B$21,2,FALSE))</f>
        <v/>
      </c>
      <c r="H4983" s="42" t="str">
        <f>IF(B4983="","",IF(L4983=LIST!$A$80,LIST!$A$78,IF(L4983=LIST!$A$81,LIST!$A$78,IF(L4983=LIST!$A$82,LIST!$A$78,IF(IFERROR(VLOOKUP(B4983,'PHR (Project Hourly Rate)'!B:G,6,FALSE),LIST!$A$78)=0,LIST!$A$79,L4983)))))</f>
        <v/>
      </c>
      <c r="I4983" s="42" t="str">
        <f>IF(B4983="","",IF(L4983=LIST!$A$75,"",IF(K4983=LIST!$A$76,LIST!$A$76,IF(L4983=LIST!$A$77,"",IF(L4983=LIST!$A$78,"",IF(L4983=LIST!$A$80,"",IF(L4983=LIST!$A$72,"",IF(L4983=LIST!$A$73,"",IF(L4983=LIST!$A$81,"",IF(L4983=LIST!$A$82,"",IF(L4983=LIST!$A$79,"",IF(K4983=LIST!$A$75,LIST!$A$75,ROUND(J4983*L4983,2)))))))))))))</f>
        <v/>
      </c>
      <c r="J4983" s="43">
        <f>IF(D4983="",0,IF(K4983=LIST!$A$75,0,IF(K4983=LIST!$A$76,0,IF(K4983=LIST!$A$77,0,IF(K4983=LIST!$A$78,0,(MIN(D4983,8)-K4983))))))</f>
        <v>0</v>
      </c>
      <c r="K4983" s="185" t="str">
        <f>IF(D4983="","",IF('CLAIM FORM'!$M$7="",0,IF(L4983=LIST!$A$78,0,IF('CLAIM FORM'!$M$7="R&amp;D",0,IF(E4983="",LIST!$A$75,IF(F4983=LIST!$F$30,0,IFERROR(((VLOOKUP(E4983,'TRAINING CODE'!B:D,3,FALSE)*MIN(D4983,8))),LIST!$A$76)))))))</f>
        <v/>
      </c>
      <c r="L4983" s="183" t="str">
        <f>IF(B4983="","",IF('CLAIM FORM'!$M$7="",LIST!$A$77,IFERROR(VLOOKUP(B4983,'PHR (Project Hourly Rate)'!B:G,6,FALSE),LIST!$A$78)))</f>
        <v/>
      </c>
    </row>
    <row r="4984" spans="1:12" ht="36" customHeight="1">
      <c r="A4984" s="184">
        <v>4982</v>
      </c>
      <c r="B4984" s="46"/>
      <c r="C4984" s="47"/>
      <c r="D4984" s="48"/>
      <c r="E4984" s="49"/>
      <c r="F4984" s="49"/>
      <c r="G4984" s="41" t="str">
        <f>IF(C4984="","",VLOOKUP(WEEKDAY(C4984),LIST!$A$15:$B$21,2,FALSE))</f>
        <v/>
      </c>
      <c r="H4984" s="42" t="str">
        <f>IF(B4984="","",IF(L4984=LIST!$A$80,LIST!$A$78,IF(L4984=LIST!$A$81,LIST!$A$78,IF(L4984=LIST!$A$82,LIST!$A$78,IF(IFERROR(VLOOKUP(B4984,'PHR (Project Hourly Rate)'!B:G,6,FALSE),LIST!$A$78)=0,LIST!$A$79,L4984)))))</f>
        <v/>
      </c>
      <c r="I4984" s="42" t="str">
        <f>IF(B4984="","",IF(L4984=LIST!$A$75,"",IF(K4984=LIST!$A$76,LIST!$A$76,IF(L4984=LIST!$A$77,"",IF(L4984=LIST!$A$78,"",IF(L4984=LIST!$A$80,"",IF(L4984=LIST!$A$72,"",IF(L4984=LIST!$A$73,"",IF(L4984=LIST!$A$81,"",IF(L4984=LIST!$A$82,"",IF(L4984=LIST!$A$79,"",IF(K4984=LIST!$A$75,LIST!$A$75,ROUND(J4984*L4984,2)))))))))))))</f>
        <v/>
      </c>
      <c r="J4984" s="43">
        <f>IF(D4984="",0,IF(K4984=LIST!$A$75,0,IF(K4984=LIST!$A$76,0,IF(K4984=LIST!$A$77,0,IF(K4984=LIST!$A$78,0,(MIN(D4984,8)-K4984))))))</f>
        <v>0</v>
      </c>
      <c r="K4984" s="185" t="str">
        <f>IF(D4984="","",IF('CLAIM FORM'!$M$7="",0,IF(L4984=LIST!$A$78,0,IF('CLAIM FORM'!$M$7="R&amp;D",0,IF(E4984="",LIST!$A$75,IF(F4984=LIST!$F$30,0,IFERROR(((VLOOKUP(E4984,'TRAINING CODE'!B:D,3,FALSE)*MIN(D4984,8))),LIST!$A$76)))))))</f>
        <v/>
      </c>
      <c r="L4984" s="183" t="str">
        <f>IF(B4984="","",IF('CLAIM FORM'!$M$7="",LIST!$A$77,IFERROR(VLOOKUP(B4984,'PHR (Project Hourly Rate)'!B:G,6,FALSE),LIST!$A$78)))</f>
        <v/>
      </c>
    </row>
    <row r="4985" spans="1:12" ht="36" customHeight="1">
      <c r="A4985" s="184">
        <v>4983</v>
      </c>
      <c r="B4985" s="46"/>
      <c r="C4985" s="47"/>
      <c r="D4985" s="48"/>
      <c r="E4985" s="49"/>
      <c r="F4985" s="49"/>
      <c r="G4985" s="41" t="str">
        <f>IF(C4985="","",VLOOKUP(WEEKDAY(C4985),LIST!$A$15:$B$21,2,FALSE))</f>
        <v/>
      </c>
      <c r="H4985" s="42" t="str">
        <f>IF(B4985="","",IF(L4985=LIST!$A$80,LIST!$A$78,IF(L4985=LIST!$A$81,LIST!$A$78,IF(L4985=LIST!$A$82,LIST!$A$78,IF(IFERROR(VLOOKUP(B4985,'PHR (Project Hourly Rate)'!B:G,6,FALSE),LIST!$A$78)=0,LIST!$A$79,L4985)))))</f>
        <v/>
      </c>
      <c r="I4985" s="42" t="str">
        <f>IF(B4985="","",IF(L4985=LIST!$A$75,"",IF(K4985=LIST!$A$76,LIST!$A$76,IF(L4985=LIST!$A$77,"",IF(L4985=LIST!$A$78,"",IF(L4985=LIST!$A$80,"",IF(L4985=LIST!$A$72,"",IF(L4985=LIST!$A$73,"",IF(L4985=LIST!$A$81,"",IF(L4985=LIST!$A$82,"",IF(L4985=LIST!$A$79,"",IF(K4985=LIST!$A$75,LIST!$A$75,ROUND(J4985*L4985,2)))))))))))))</f>
        <v/>
      </c>
      <c r="J4985" s="43">
        <f>IF(D4985="",0,IF(K4985=LIST!$A$75,0,IF(K4985=LIST!$A$76,0,IF(K4985=LIST!$A$77,0,IF(K4985=LIST!$A$78,0,(MIN(D4985,8)-K4985))))))</f>
        <v>0</v>
      </c>
      <c r="K4985" s="185" t="str">
        <f>IF(D4985="","",IF('CLAIM FORM'!$M$7="",0,IF(L4985=LIST!$A$78,0,IF('CLAIM FORM'!$M$7="R&amp;D",0,IF(E4985="",LIST!$A$75,IF(F4985=LIST!$F$30,0,IFERROR(((VLOOKUP(E4985,'TRAINING CODE'!B:D,3,FALSE)*MIN(D4985,8))),LIST!$A$76)))))))</f>
        <v/>
      </c>
      <c r="L4985" s="183" t="str">
        <f>IF(B4985="","",IF('CLAIM FORM'!$M$7="",LIST!$A$77,IFERROR(VLOOKUP(B4985,'PHR (Project Hourly Rate)'!B:G,6,FALSE),LIST!$A$78)))</f>
        <v/>
      </c>
    </row>
    <row r="4986" spans="1:12" ht="36" customHeight="1">
      <c r="A4986" s="184">
        <v>4984</v>
      </c>
      <c r="B4986" s="46"/>
      <c r="C4986" s="47"/>
      <c r="D4986" s="48"/>
      <c r="E4986" s="49"/>
      <c r="F4986" s="49"/>
      <c r="G4986" s="41" t="str">
        <f>IF(C4986="","",VLOOKUP(WEEKDAY(C4986),LIST!$A$15:$B$21,2,FALSE))</f>
        <v/>
      </c>
      <c r="H4986" s="42" t="str">
        <f>IF(B4986="","",IF(L4986=LIST!$A$80,LIST!$A$78,IF(L4986=LIST!$A$81,LIST!$A$78,IF(L4986=LIST!$A$82,LIST!$A$78,IF(IFERROR(VLOOKUP(B4986,'PHR (Project Hourly Rate)'!B:G,6,FALSE),LIST!$A$78)=0,LIST!$A$79,L4986)))))</f>
        <v/>
      </c>
      <c r="I4986" s="42" t="str">
        <f>IF(B4986="","",IF(L4986=LIST!$A$75,"",IF(K4986=LIST!$A$76,LIST!$A$76,IF(L4986=LIST!$A$77,"",IF(L4986=LIST!$A$78,"",IF(L4986=LIST!$A$80,"",IF(L4986=LIST!$A$72,"",IF(L4986=LIST!$A$73,"",IF(L4986=LIST!$A$81,"",IF(L4986=LIST!$A$82,"",IF(L4986=LIST!$A$79,"",IF(K4986=LIST!$A$75,LIST!$A$75,ROUND(J4986*L4986,2)))))))))))))</f>
        <v/>
      </c>
      <c r="J4986" s="43">
        <f>IF(D4986="",0,IF(K4986=LIST!$A$75,0,IF(K4986=LIST!$A$76,0,IF(K4986=LIST!$A$77,0,IF(K4986=LIST!$A$78,0,(MIN(D4986,8)-K4986))))))</f>
        <v>0</v>
      </c>
      <c r="K4986" s="185" t="str">
        <f>IF(D4986="","",IF('CLAIM FORM'!$M$7="",0,IF(L4986=LIST!$A$78,0,IF('CLAIM FORM'!$M$7="R&amp;D",0,IF(E4986="",LIST!$A$75,IF(F4986=LIST!$F$30,0,IFERROR(((VLOOKUP(E4986,'TRAINING CODE'!B:D,3,FALSE)*MIN(D4986,8))),LIST!$A$76)))))))</f>
        <v/>
      </c>
      <c r="L4986" s="183" t="str">
        <f>IF(B4986="","",IF('CLAIM FORM'!$M$7="",LIST!$A$77,IFERROR(VLOOKUP(B4986,'PHR (Project Hourly Rate)'!B:G,6,FALSE),LIST!$A$78)))</f>
        <v/>
      </c>
    </row>
    <row r="4987" spans="1:12" ht="36" customHeight="1">
      <c r="A4987" s="184">
        <v>4985</v>
      </c>
      <c r="B4987" s="46"/>
      <c r="C4987" s="47"/>
      <c r="D4987" s="48"/>
      <c r="E4987" s="49"/>
      <c r="F4987" s="49"/>
      <c r="G4987" s="41" t="str">
        <f>IF(C4987="","",VLOOKUP(WEEKDAY(C4987),LIST!$A$15:$B$21,2,FALSE))</f>
        <v/>
      </c>
      <c r="H4987" s="42" t="str">
        <f>IF(B4987="","",IF(L4987=LIST!$A$80,LIST!$A$78,IF(L4987=LIST!$A$81,LIST!$A$78,IF(L4987=LIST!$A$82,LIST!$A$78,IF(IFERROR(VLOOKUP(B4987,'PHR (Project Hourly Rate)'!B:G,6,FALSE),LIST!$A$78)=0,LIST!$A$79,L4987)))))</f>
        <v/>
      </c>
      <c r="I4987" s="42" t="str">
        <f>IF(B4987="","",IF(L4987=LIST!$A$75,"",IF(K4987=LIST!$A$76,LIST!$A$76,IF(L4987=LIST!$A$77,"",IF(L4987=LIST!$A$78,"",IF(L4987=LIST!$A$80,"",IF(L4987=LIST!$A$72,"",IF(L4987=LIST!$A$73,"",IF(L4987=LIST!$A$81,"",IF(L4987=LIST!$A$82,"",IF(L4987=LIST!$A$79,"",IF(K4987=LIST!$A$75,LIST!$A$75,ROUND(J4987*L4987,2)))))))))))))</f>
        <v/>
      </c>
      <c r="J4987" s="43">
        <f>IF(D4987="",0,IF(K4987=LIST!$A$75,0,IF(K4987=LIST!$A$76,0,IF(K4987=LIST!$A$77,0,IF(K4987=LIST!$A$78,0,(MIN(D4987,8)-K4987))))))</f>
        <v>0</v>
      </c>
      <c r="K4987" s="185" t="str">
        <f>IF(D4987="","",IF('CLAIM FORM'!$M$7="",0,IF(L4987=LIST!$A$78,0,IF('CLAIM FORM'!$M$7="R&amp;D",0,IF(E4987="",LIST!$A$75,IF(F4987=LIST!$F$30,0,IFERROR(((VLOOKUP(E4987,'TRAINING CODE'!B:D,3,FALSE)*MIN(D4987,8))),LIST!$A$76)))))))</f>
        <v/>
      </c>
      <c r="L4987" s="183" t="str">
        <f>IF(B4987="","",IF('CLAIM FORM'!$M$7="",LIST!$A$77,IFERROR(VLOOKUP(B4987,'PHR (Project Hourly Rate)'!B:G,6,FALSE),LIST!$A$78)))</f>
        <v/>
      </c>
    </row>
    <row r="4988" spans="1:12" ht="36" customHeight="1">
      <c r="A4988" s="184">
        <v>4986</v>
      </c>
      <c r="B4988" s="46"/>
      <c r="C4988" s="47"/>
      <c r="D4988" s="48"/>
      <c r="E4988" s="49"/>
      <c r="F4988" s="49"/>
      <c r="G4988" s="41" t="str">
        <f>IF(C4988="","",VLOOKUP(WEEKDAY(C4988),LIST!$A$15:$B$21,2,FALSE))</f>
        <v/>
      </c>
      <c r="H4988" s="42" t="str">
        <f>IF(B4988="","",IF(L4988=LIST!$A$80,LIST!$A$78,IF(L4988=LIST!$A$81,LIST!$A$78,IF(L4988=LIST!$A$82,LIST!$A$78,IF(IFERROR(VLOOKUP(B4988,'PHR (Project Hourly Rate)'!B:G,6,FALSE),LIST!$A$78)=0,LIST!$A$79,L4988)))))</f>
        <v/>
      </c>
      <c r="I4988" s="42" t="str">
        <f>IF(B4988="","",IF(L4988=LIST!$A$75,"",IF(K4988=LIST!$A$76,LIST!$A$76,IF(L4988=LIST!$A$77,"",IF(L4988=LIST!$A$78,"",IF(L4988=LIST!$A$80,"",IF(L4988=LIST!$A$72,"",IF(L4988=LIST!$A$73,"",IF(L4988=LIST!$A$81,"",IF(L4988=LIST!$A$82,"",IF(L4988=LIST!$A$79,"",IF(K4988=LIST!$A$75,LIST!$A$75,ROUND(J4988*L4988,2)))))))))))))</f>
        <v/>
      </c>
      <c r="J4988" s="43">
        <f>IF(D4988="",0,IF(K4988=LIST!$A$75,0,IF(K4988=LIST!$A$76,0,IF(K4988=LIST!$A$77,0,IF(K4988=LIST!$A$78,0,(MIN(D4988,8)-K4988))))))</f>
        <v>0</v>
      </c>
      <c r="K4988" s="185" t="str">
        <f>IF(D4988="","",IF('CLAIM FORM'!$M$7="",0,IF(L4988=LIST!$A$78,0,IF('CLAIM FORM'!$M$7="R&amp;D",0,IF(E4988="",LIST!$A$75,IF(F4988=LIST!$F$30,0,IFERROR(((VLOOKUP(E4988,'TRAINING CODE'!B:D,3,FALSE)*MIN(D4988,8))),LIST!$A$76)))))))</f>
        <v/>
      </c>
      <c r="L4988" s="183" t="str">
        <f>IF(B4988="","",IF('CLAIM FORM'!$M$7="",LIST!$A$77,IFERROR(VLOOKUP(B4988,'PHR (Project Hourly Rate)'!B:G,6,FALSE),LIST!$A$78)))</f>
        <v/>
      </c>
    </row>
    <row r="4989" spans="1:12" ht="36" customHeight="1">
      <c r="A4989" s="184">
        <v>4987</v>
      </c>
      <c r="B4989" s="46"/>
      <c r="C4989" s="47"/>
      <c r="D4989" s="48"/>
      <c r="E4989" s="49"/>
      <c r="F4989" s="49"/>
      <c r="G4989" s="41" t="str">
        <f>IF(C4989="","",VLOOKUP(WEEKDAY(C4989),LIST!$A$15:$B$21,2,FALSE))</f>
        <v/>
      </c>
      <c r="H4989" s="42" t="str">
        <f>IF(B4989="","",IF(L4989=LIST!$A$80,LIST!$A$78,IF(L4989=LIST!$A$81,LIST!$A$78,IF(L4989=LIST!$A$82,LIST!$A$78,IF(IFERROR(VLOOKUP(B4989,'PHR (Project Hourly Rate)'!B:G,6,FALSE),LIST!$A$78)=0,LIST!$A$79,L4989)))))</f>
        <v/>
      </c>
      <c r="I4989" s="42" t="str">
        <f>IF(B4989="","",IF(L4989=LIST!$A$75,"",IF(K4989=LIST!$A$76,LIST!$A$76,IF(L4989=LIST!$A$77,"",IF(L4989=LIST!$A$78,"",IF(L4989=LIST!$A$80,"",IF(L4989=LIST!$A$72,"",IF(L4989=LIST!$A$73,"",IF(L4989=LIST!$A$81,"",IF(L4989=LIST!$A$82,"",IF(L4989=LIST!$A$79,"",IF(K4989=LIST!$A$75,LIST!$A$75,ROUND(J4989*L4989,2)))))))))))))</f>
        <v/>
      </c>
      <c r="J4989" s="43">
        <f>IF(D4989="",0,IF(K4989=LIST!$A$75,0,IF(K4989=LIST!$A$76,0,IF(K4989=LIST!$A$77,0,IF(K4989=LIST!$A$78,0,(MIN(D4989,8)-K4989))))))</f>
        <v>0</v>
      </c>
      <c r="K4989" s="185" t="str">
        <f>IF(D4989="","",IF('CLAIM FORM'!$M$7="",0,IF(L4989=LIST!$A$78,0,IF('CLAIM FORM'!$M$7="R&amp;D",0,IF(E4989="",LIST!$A$75,IF(F4989=LIST!$F$30,0,IFERROR(((VLOOKUP(E4989,'TRAINING CODE'!B:D,3,FALSE)*MIN(D4989,8))),LIST!$A$76)))))))</f>
        <v/>
      </c>
      <c r="L4989" s="183" t="str">
        <f>IF(B4989="","",IF('CLAIM FORM'!$M$7="",LIST!$A$77,IFERROR(VLOOKUP(B4989,'PHR (Project Hourly Rate)'!B:G,6,FALSE),LIST!$A$78)))</f>
        <v/>
      </c>
    </row>
    <row r="4990" spans="1:12" ht="36" customHeight="1">
      <c r="A4990" s="184">
        <v>4988</v>
      </c>
      <c r="B4990" s="46"/>
      <c r="C4990" s="47"/>
      <c r="D4990" s="48"/>
      <c r="E4990" s="49"/>
      <c r="F4990" s="49"/>
      <c r="G4990" s="41" t="str">
        <f>IF(C4990="","",VLOOKUP(WEEKDAY(C4990),LIST!$A$15:$B$21,2,FALSE))</f>
        <v/>
      </c>
      <c r="H4990" s="42" t="str">
        <f>IF(B4990="","",IF(L4990=LIST!$A$80,LIST!$A$78,IF(L4990=LIST!$A$81,LIST!$A$78,IF(L4990=LIST!$A$82,LIST!$A$78,IF(IFERROR(VLOOKUP(B4990,'PHR (Project Hourly Rate)'!B:G,6,FALSE),LIST!$A$78)=0,LIST!$A$79,L4990)))))</f>
        <v/>
      </c>
      <c r="I4990" s="42" t="str">
        <f>IF(B4990="","",IF(L4990=LIST!$A$75,"",IF(K4990=LIST!$A$76,LIST!$A$76,IF(L4990=LIST!$A$77,"",IF(L4990=LIST!$A$78,"",IF(L4990=LIST!$A$80,"",IF(L4990=LIST!$A$72,"",IF(L4990=LIST!$A$73,"",IF(L4990=LIST!$A$81,"",IF(L4990=LIST!$A$82,"",IF(L4990=LIST!$A$79,"",IF(K4990=LIST!$A$75,LIST!$A$75,ROUND(J4990*L4990,2)))))))))))))</f>
        <v/>
      </c>
      <c r="J4990" s="43">
        <f>IF(D4990="",0,IF(K4990=LIST!$A$75,0,IF(K4990=LIST!$A$76,0,IF(K4990=LIST!$A$77,0,IF(K4990=LIST!$A$78,0,(MIN(D4990,8)-K4990))))))</f>
        <v>0</v>
      </c>
      <c r="K4990" s="185" t="str">
        <f>IF(D4990="","",IF('CLAIM FORM'!$M$7="",0,IF(L4990=LIST!$A$78,0,IF('CLAIM FORM'!$M$7="R&amp;D",0,IF(E4990="",LIST!$A$75,IF(F4990=LIST!$F$30,0,IFERROR(((VLOOKUP(E4990,'TRAINING CODE'!B:D,3,FALSE)*MIN(D4990,8))),LIST!$A$76)))))))</f>
        <v/>
      </c>
      <c r="L4990" s="183" t="str">
        <f>IF(B4990="","",IF('CLAIM FORM'!$M$7="",LIST!$A$77,IFERROR(VLOOKUP(B4990,'PHR (Project Hourly Rate)'!B:G,6,FALSE),LIST!$A$78)))</f>
        <v/>
      </c>
    </row>
    <row r="4991" spans="1:12" ht="36" customHeight="1">
      <c r="A4991" s="184">
        <v>4989</v>
      </c>
      <c r="B4991" s="46"/>
      <c r="C4991" s="47"/>
      <c r="D4991" s="48"/>
      <c r="E4991" s="49"/>
      <c r="F4991" s="49"/>
      <c r="G4991" s="41" t="str">
        <f>IF(C4991="","",VLOOKUP(WEEKDAY(C4991),LIST!$A$15:$B$21,2,FALSE))</f>
        <v/>
      </c>
      <c r="H4991" s="42" t="str">
        <f>IF(B4991="","",IF(L4991=LIST!$A$80,LIST!$A$78,IF(L4991=LIST!$A$81,LIST!$A$78,IF(L4991=LIST!$A$82,LIST!$A$78,IF(IFERROR(VLOOKUP(B4991,'PHR (Project Hourly Rate)'!B:G,6,FALSE),LIST!$A$78)=0,LIST!$A$79,L4991)))))</f>
        <v/>
      </c>
      <c r="I4991" s="42" t="str">
        <f>IF(B4991="","",IF(L4991=LIST!$A$75,"",IF(K4991=LIST!$A$76,LIST!$A$76,IF(L4991=LIST!$A$77,"",IF(L4991=LIST!$A$78,"",IF(L4991=LIST!$A$80,"",IF(L4991=LIST!$A$72,"",IF(L4991=LIST!$A$73,"",IF(L4991=LIST!$A$81,"",IF(L4991=LIST!$A$82,"",IF(L4991=LIST!$A$79,"",IF(K4991=LIST!$A$75,LIST!$A$75,ROUND(J4991*L4991,2)))))))))))))</f>
        <v/>
      </c>
      <c r="J4991" s="43">
        <f>IF(D4991="",0,IF(K4991=LIST!$A$75,0,IF(K4991=LIST!$A$76,0,IF(K4991=LIST!$A$77,0,IF(K4991=LIST!$A$78,0,(MIN(D4991,8)-K4991))))))</f>
        <v>0</v>
      </c>
      <c r="K4991" s="185" t="str">
        <f>IF(D4991="","",IF('CLAIM FORM'!$M$7="",0,IF(L4991=LIST!$A$78,0,IF('CLAIM FORM'!$M$7="R&amp;D",0,IF(E4991="",LIST!$A$75,IF(F4991=LIST!$F$30,0,IFERROR(((VLOOKUP(E4991,'TRAINING CODE'!B:D,3,FALSE)*MIN(D4991,8))),LIST!$A$76)))))))</f>
        <v/>
      </c>
      <c r="L4991" s="183" t="str">
        <f>IF(B4991="","",IF('CLAIM FORM'!$M$7="",LIST!$A$77,IFERROR(VLOOKUP(B4991,'PHR (Project Hourly Rate)'!B:G,6,FALSE),LIST!$A$78)))</f>
        <v/>
      </c>
    </row>
    <row r="4992" spans="1:12" ht="36" customHeight="1">
      <c r="A4992" s="184">
        <v>4990</v>
      </c>
      <c r="B4992" s="46"/>
      <c r="C4992" s="47"/>
      <c r="D4992" s="48"/>
      <c r="E4992" s="49"/>
      <c r="F4992" s="49"/>
      <c r="G4992" s="41" t="str">
        <f>IF(C4992="","",VLOOKUP(WEEKDAY(C4992),LIST!$A$15:$B$21,2,FALSE))</f>
        <v/>
      </c>
      <c r="H4992" s="42" t="str">
        <f>IF(B4992="","",IF(L4992=LIST!$A$80,LIST!$A$78,IF(L4992=LIST!$A$81,LIST!$A$78,IF(L4992=LIST!$A$82,LIST!$A$78,IF(IFERROR(VLOOKUP(B4992,'PHR (Project Hourly Rate)'!B:G,6,FALSE),LIST!$A$78)=0,LIST!$A$79,L4992)))))</f>
        <v/>
      </c>
      <c r="I4992" s="42" t="str">
        <f>IF(B4992="","",IF(L4992=LIST!$A$75,"",IF(K4992=LIST!$A$76,LIST!$A$76,IF(L4992=LIST!$A$77,"",IF(L4992=LIST!$A$78,"",IF(L4992=LIST!$A$80,"",IF(L4992=LIST!$A$72,"",IF(L4992=LIST!$A$73,"",IF(L4992=LIST!$A$81,"",IF(L4992=LIST!$A$82,"",IF(L4992=LIST!$A$79,"",IF(K4992=LIST!$A$75,LIST!$A$75,ROUND(J4992*L4992,2)))))))))))))</f>
        <v/>
      </c>
      <c r="J4992" s="43">
        <f>IF(D4992="",0,IF(K4992=LIST!$A$75,0,IF(K4992=LIST!$A$76,0,IF(K4992=LIST!$A$77,0,IF(K4992=LIST!$A$78,0,(MIN(D4992,8)-K4992))))))</f>
        <v>0</v>
      </c>
      <c r="K4992" s="185" t="str">
        <f>IF(D4992="","",IF('CLAIM FORM'!$M$7="",0,IF(L4992=LIST!$A$78,0,IF('CLAIM FORM'!$M$7="R&amp;D",0,IF(E4992="",LIST!$A$75,IF(F4992=LIST!$F$30,0,IFERROR(((VLOOKUP(E4992,'TRAINING CODE'!B:D,3,FALSE)*MIN(D4992,8))),LIST!$A$76)))))))</f>
        <v/>
      </c>
      <c r="L4992" s="183" t="str">
        <f>IF(B4992="","",IF('CLAIM FORM'!$M$7="",LIST!$A$77,IFERROR(VLOOKUP(B4992,'PHR (Project Hourly Rate)'!B:G,6,FALSE),LIST!$A$78)))</f>
        <v/>
      </c>
    </row>
    <row r="4993" spans="1:12" ht="36" customHeight="1">
      <c r="A4993" s="184">
        <v>4991</v>
      </c>
      <c r="B4993" s="46"/>
      <c r="C4993" s="47"/>
      <c r="D4993" s="48"/>
      <c r="E4993" s="49"/>
      <c r="F4993" s="49"/>
      <c r="G4993" s="41" t="str">
        <f>IF(C4993="","",VLOOKUP(WEEKDAY(C4993),LIST!$A$15:$B$21,2,FALSE))</f>
        <v/>
      </c>
      <c r="H4993" s="42" t="str">
        <f>IF(B4993="","",IF(L4993=LIST!$A$80,LIST!$A$78,IF(L4993=LIST!$A$81,LIST!$A$78,IF(L4993=LIST!$A$82,LIST!$A$78,IF(IFERROR(VLOOKUP(B4993,'PHR (Project Hourly Rate)'!B:G,6,FALSE),LIST!$A$78)=0,LIST!$A$79,L4993)))))</f>
        <v/>
      </c>
      <c r="I4993" s="42" t="str">
        <f>IF(B4993="","",IF(L4993=LIST!$A$75,"",IF(K4993=LIST!$A$76,LIST!$A$76,IF(L4993=LIST!$A$77,"",IF(L4993=LIST!$A$78,"",IF(L4993=LIST!$A$80,"",IF(L4993=LIST!$A$72,"",IF(L4993=LIST!$A$73,"",IF(L4993=LIST!$A$81,"",IF(L4993=LIST!$A$82,"",IF(L4993=LIST!$A$79,"",IF(K4993=LIST!$A$75,LIST!$A$75,ROUND(J4993*L4993,2)))))))))))))</f>
        <v/>
      </c>
      <c r="J4993" s="43">
        <f>IF(D4993="",0,IF(K4993=LIST!$A$75,0,IF(K4993=LIST!$A$76,0,IF(K4993=LIST!$A$77,0,IF(K4993=LIST!$A$78,0,(MIN(D4993,8)-K4993))))))</f>
        <v>0</v>
      </c>
      <c r="K4993" s="185" t="str">
        <f>IF(D4993="","",IF('CLAIM FORM'!$M$7="",0,IF(L4993=LIST!$A$78,0,IF('CLAIM FORM'!$M$7="R&amp;D",0,IF(E4993="",LIST!$A$75,IF(F4993=LIST!$F$30,0,IFERROR(((VLOOKUP(E4993,'TRAINING CODE'!B:D,3,FALSE)*MIN(D4993,8))),LIST!$A$76)))))))</f>
        <v/>
      </c>
      <c r="L4993" s="183" t="str">
        <f>IF(B4993="","",IF('CLAIM FORM'!$M$7="",LIST!$A$77,IFERROR(VLOOKUP(B4993,'PHR (Project Hourly Rate)'!B:G,6,FALSE),LIST!$A$78)))</f>
        <v/>
      </c>
    </row>
    <row r="4994" spans="1:12" ht="36" customHeight="1">
      <c r="A4994" s="184">
        <v>4992</v>
      </c>
      <c r="B4994" s="46"/>
      <c r="C4994" s="47"/>
      <c r="D4994" s="48"/>
      <c r="E4994" s="49"/>
      <c r="F4994" s="49"/>
      <c r="G4994" s="41" t="str">
        <f>IF(C4994="","",VLOOKUP(WEEKDAY(C4994),LIST!$A$15:$B$21,2,FALSE))</f>
        <v/>
      </c>
      <c r="H4994" s="42" t="str">
        <f>IF(B4994="","",IF(L4994=LIST!$A$80,LIST!$A$78,IF(L4994=LIST!$A$81,LIST!$A$78,IF(L4994=LIST!$A$82,LIST!$A$78,IF(IFERROR(VLOOKUP(B4994,'PHR (Project Hourly Rate)'!B:G,6,FALSE),LIST!$A$78)=0,LIST!$A$79,L4994)))))</f>
        <v/>
      </c>
      <c r="I4994" s="42" t="str">
        <f>IF(B4994="","",IF(L4994=LIST!$A$75,"",IF(K4994=LIST!$A$76,LIST!$A$76,IF(L4994=LIST!$A$77,"",IF(L4994=LIST!$A$78,"",IF(L4994=LIST!$A$80,"",IF(L4994=LIST!$A$72,"",IF(L4994=LIST!$A$73,"",IF(L4994=LIST!$A$81,"",IF(L4994=LIST!$A$82,"",IF(L4994=LIST!$A$79,"",IF(K4994=LIST!$A$75,LIST!$A$75,ROUND(J4994*L4994,2)))))))))))))</f>
        <v/>
      </c>
      <c r="J4994" s="43">
        <f>IF(D4994="",0,IF(K4994=LIST!$A$75,0,IF(K4994=LIST!$A$76,0,IF(K4994=LIST!$A$77,0,IF(K4994=LIST!$A$78,0,(MIN(D4994,8)-K4994))))))</f>
        <v>0</v>
      </c>
      <c r="K4994" s="185" t="str">
        <f>IF(D4994="","",IF('CLAIM FORM'!$M$7="",0,IF(L4994=LIST!$A$78,0,IF('CLAIM FORM'!$M$7="R&amp;D",0,IF(E4994="",LIST!$A$75,IF(F4994=LIST!$F$30,0,IFERROR(((VLOOKUP(E4994,'TRAINING CODE'!B:D,3,FALSE)*MIN(D4994,8))),LIST!$A$76)))))))</f>
        <v/>
      </c>
      <c r="L4994" s="183" t="str">
        <f>IF(B4994="","",IF('CLAIM FORM'!$M$7="",LIST!$A$77,IFERROR(VLOOKUP(B4994,'PHR (Project Hourly Rate)'!B:G,6,FALSE),LIST!$A$78)))</f>
        <v/>
      </c>
    </row>
    <row r="4995" spans="1:12" ht="36" customHeight="1">
      <c r="A4995" s="184">
        <v>4993</v>
      </c>
      <c r="B4995" s="46"/>
      <c r="C4995" s="47"/>
      <c r="D4995" s="48"/>
      <c r="E4995" s="49"/>
      <c r="F4995" s="49"/>
      <c r="G4995" s="41" t="str">
        <f>IF(C4995="","",VLOOKUP(WEEKDAY(C4995),LIST!$A$15:$B$21,2,FALSE))</f>
        <v/>
      </c>
      <c r="H4995" s="42" t="str">
        <f>IF(B4995="","",IF(L4995=LIST!$A$80,LIST!$A$78,IF(L4995=LIST!$A$81,LIST!$A$78,IF(L4995=LIST!$A$82,LIST!$A$78,IF(IFERROR(VLOOKUP(B4995,'PHR (Project Hourly Rate)'!B:G,6,FALSE),LIST!$A$78)=0,LIST!$A$79,L4995)))))</f>
        <v/>
      </c>
      <c r="I4995" s="42" t="str">
        <f>IF(B4995="","",IF(L4995=LIST!$A$75,"",IF(K4995=LIST!$A$76,LIST!$A$76,IF(L4995=LIST!$A$77,"",IF(L4995=LIST!$A$78,"",IF(L4995=LIST!$A$80,"",IF(L4995=LIST!$A$72,"",IF(L4995=LIST!$A$73,"",IF(L4995=LIST!$A$81,"",IF(L4995=LIST!$A$82,"",IF(L4995=LIST!$A$79,"",IF(K4995=LIST!$A$75,LIST!$A$75,ROUND(J4995*L4995,2)))))))))))))</f>
        <v/>
      </c>
      <c r="J4995" s="43">
        <f>IF(D4995="",0,IF(K4995=LIST!$A$75,0,IF(K4995=LIST!$A$76,0,IF(K4995=LIST!$A$77,0,IF(K4995=LIST!$A$78,0,(MIN(D4995,8)-K4995))))))</f>
        <v>0</v>
      </c>
      <c r="K4995" s="185" t="str">
        <f>IF(D4995="","",IF('CLAIM FORM'!$M$7="",0,IF(L4995=LIST!$A$78,0,IF('CLAIM FORM'!$M$7="R&amp;D",0,IF(E4995="",LIST!$A$75,IF(F4995=LIST!$F$30,0,IFERROR(((VLOOKUP(E4995,'TRAINING CODE'!B:D,3,FALSE)*MIN(D4995,8))),LIST!$A$76)))))))</f>
        <v/>
      </c>
      <c r="L4995" s="183" t="str">
        <f>IF(B4995="","",IF('CLAIM FORM'!$M$7="",LIST!$A$77,IFERROR(VLOOKUP(B4995,'PHR (Project Hourly Rate)'!B:G,6,FALSE),LIST!$A$78)))</f>
        <v/>
      </c>
    </row>
    <row r="4996" spans="1:12" ht="36" customHeight="1">
      <c r="A4996" s="184">
        <v>4994</v>
      </c>
      <c r="B4996" s="46"/>
      <c r="C4996" s="47"/>
      <c r="D4996" s="48"/>
      <c r="E4996" s="49"/>
      <c r="F4996" s="49"/>
      <c r="G4996" s="41" t="str">
        <f>IF(C4996="","",VLOOKUP(WEEKDAY(C4996),LIST!$A$15:$B$21,2,FALSE))</f>
        <v/>
      </c>
      <c r="H4996" s="42" t="str">
        <f>IF(B4996="","",IF(L4996=LIST!$A$80,LIST!$A$78,IF(L4996=LIST!$A$81,LIST!$A$78,IF(L4996=LIST!$A$82,LIST!$A$78,IF(IFERROR(VLOOKUP(B4996,'PHR (Project Hourly Rate)'!B:G,6,FALSE),LIST!$A$78)=0,LIST!$A$79,L4996)))))</f>
        <v/>
      </c>
      <c r="I4996" s="42" t="str">
        <f>IF(B4996="","",IF(L4996=LIST!$A$75,"",IF(K4996=LIST!$A$76,LIST!$A$76,IF(L4996=LIST!$A$77,"",IF(L4996=LIST!$A$78,"",IF(L4996=LIST!$A$80,"",IF(L4996=LIST!$A$72,"",IF(L4996=LIST!$A$73,"",IF(L4996=LIST!$A$81,"",IF(L4996=LIST!$A$82,"",IF(L4996=LIST!$A$79,"",IF(K4996=LIST!$A$75,LIST!$A$75,ROUND(J4996*L4996,2)))))))))))))</f>
        <v/>
      </c>
      <c r="J4996" s="43">
        <f>IF(D4996="",0,IF(K4996=LIST!$A$75,0,IF(K4996=LIST!$A$76,0,IF(K4996=LIST!$A$77,0,IF(K4996=LIST!$A$78,0,(MIN(D4996,8)-K4996))))))</f>
        <v>0</v>
      </c>
      <c r="K4996" s="185" t="str">
        <f>IF(D4996="","",IF('CLAIM FORM'!$M$7="",0,IF(L4996=LIST!$A$78,0,IF('CLAIM FORM'!$M$7="R&amp;D",0,IF(E4996="",LIST!$A$75,IF(F4996=LIST!$F$30,0,IFERROR(((VLOOKUP(E4996,'TRAINING CODE'!B:D,3,FALSE)*MIN(D4996,8))),LIST!$A$76)))))))</f>
        <v/>
      </c>
      <c r="L4996" s="183" t="str">
        <f>IF(B4996="","",IF('CLAIM FORM'!$M$7="",LIST!$A$77,IFERROR(VLOOKUP(B4996,'PHR (Project Hourly Rate)'!B:G,6,FALSE),LIST!$A$78)))</f>
        <v/>
      </c>
    </row>
    <row r="4997" spans="1:12" ht="36" customHeight="1">
      <c r="A4997" s="184">
        <v>4995</v>
      </c>
      <c r="B4997" s="46"/>
      <c r="C4997" s="47"/>
      <c r="D4997" s="48"/>
      <c r="E4997" s="49"/>
      <c r="F4997" s="49"/>
      <c r="G4997" s="41" t="str">
        <f>IF(C4997="","",VLOOKUP(WEEKDAY(C4997),LIST!$A$15:$B$21,2,FALSE))</f>
        <v/>
      </c>
      <c r="H4997" s="42" t="str">
        <f>IF(B4997="","",IF(L4997=LIST!$A$80,LIST!$A$78,IF(L4997=LIST!$A$81,LIST!$A$78,IF(L4997=LIST!$A$82,LIST!$A$78,IF(IFERROR(VLOOKUP(B4997,'PHR (Project Hourly Rate)'!B:G,6,FALSE),LIST!$A$78)=0,LIST!$A$79,L4997)))))</f>
        <v/>
      </c>
      <c r="I4997" s="42" t="str">
        <f>IF(B4997="","",IF(L4997=LIST!$A$75,"",IF(K4997=LIST!$A$76,LIST!$A$76,IF(L4997=LIST!$A$77,"",IF(L4997=LIST!$A$78,"",IF(L4997=LIST!$A$80,"",IF(L4997=LIST!$A$72,"",IF(L4997=LIST!$A$73,"",IF(L4997=LIST!$A$81,"",IF(L4997=LIST!$A$82,"",IF(L4997=LIST!$A$79,"",IF(K4997=LIST!$A$75,LIST!$A$75,ROUND(J4997*L4997,2)))))))))))))</f>
        <v/>
      </c>
      <c r="J4997" s="43">
        <f>IF(D4997="",0,IF(K4997=LIST!$A$75,0,IF(K4997=LIST!$A$76,0,IF(K4997=LIST!$A$77,0,IF(K4997=LIST!$A$78,0,(MIN(D4997,8)-K4997))))))</f>
        <v>0</v>
      </c>
      <c r="K4997" s="185" t="str">
        <f>IF(D4997="","",IF('CLAIM FORM'!$M$7="",0,IF(L4997=LIST!$A$78,0,IF('CLAIM FORM'!$M$7="R&amp;D",0,IF(E4997="",LIST!$A$75,IF(F4997=LIST!$F$30,0,IFERROR(((VLOOKUP(E4997,'TRAINING CODE'!B:D,3,FALSE)*MIN(D4997,8))),LIST!$A$76)))))))</f>
        <v/>
      </c>
      <c r="L4997" s="183" t="str">
        <f>IF(B4997="","",IF('CLAIM FORM'!$M$7="",LIST!$A$77,IFERROR(VLOOKUP(B4997,'PHR (Project Hourly Rate)'!B:G,6,FALSE),LIST!$A$78)))</f>
        <v/>
      </c>
    </row>
    <row r="4998" spans="1:12" ht="36" customHeight="1">
      <c r="A4998" s="184">
        <v>4996</v>
      </c>
      <c r="B4998" s="46"/>
      <c r="C4998" s="47"/>
      <c r="D4998" s="48"/>
      <c r="E4998" s="49"/>
      <c r="F4998" s="49"/>
      <c r="G4998" s="41" t="str">
        <f>IF(C4998="","",VLOOKUP(WEEKDAY(C4998),LIST!$A$15:$B$21,2,FALSE))</f>
        <v/>
      </c>
      <c r="H4998" s="42" t="str">
        <f>IF(B4998="","",IF(L4998=LIST!$A$80,LIST!$A$78,IF(L4998=LIST!$A$81,LIST!$A$78,IF(L4998=LIST!$A$82,LIST!$A$78,IF(IFERROR(VLOOKUP(B4998,'PHR (Project Hourly Rate)'!B:G,6,FALSE),LIST!$A$78)=0,LIST!$A$79,L4998)))))</f>
        <v/>
      </c>
      <c r="I4998" s="42" t="str">
        <f>IF(B4998="","",IF(L4998=LIST!$A$75,"",IF(K4998=LIST!$A$76,LIST!$A$76,IF(L4998=LIST!$A$77,"",IF(L4998=LIST!$A$78,"",IF(L4998=LIST!$A$80,"",IF(L4998=LIST!$A$72,"",IF(L4998=LIST!$A$73,"",IF(L4998=LIST!$A$81,"",IF(L4998=LIST!$A$82,"",IF(L4998=LIST!$A$79,"",IF(K4998=LIST!$A$75,LIST!$A$75,ROUND(J4998*L4998,2)))))))))))))</f>
        <v/>
      </c>
      <c r="J4998" s="43">
        <f>IF(D4998="",0,IF(K4998=LIST!$A$75,0,IF(K4998=LIST!$A$76,0,IF(K4998=LIST!$A$77,0,IF(K4998=LIST!$A$78,0,(MIN(D4998,8)-K4998))))))</f>
        <v>0</v>
      </c>
      <c r="K4998" s="185" t="str">
        <f>IF(D4998="","",IF('CLAIM FORM'!$M$7="",0,IF(L4998=LIST!$A$78,0,IF('CLAIM FORM'!$M$7="R&amp;D",0,IF(E4998="",LIST!$A$75,IF(F4998=LIST!$F$30,0,IFERROR(((VLOOKUP(E4998,'TRAINING CODE'!B:D,3,FALSE)*MIN(D4998,8))),LIST!$A$76)))))))</f>
        <v/>
      </c>
      <c r="L4998" s="183" t="str">
        <f>IF(B4998="","",IF('CLAIM FORM'!$M$7="",LIST!$A$77,IFERROR(VLOOKUP(B4998,'PHR (Project Hourly Rate)'!B:G,6,FALSE),LIST!$A$78)))</f>
        <v/>
      </c>
    </row>
    <row r="4999" spans="1:12" ht="36" customHeight="1">
      <c r="A4999" s="184">
        <v>4997</v>
      </c>
      <c r="B4999" s="46"/>
      <c r="C4999" s="47"/>
      <c r="D4999" s="48"/>
      <c r="E4999" s="49"/>
      <c r="F4999" s="49"/>
      <c r="G4999" s="41" t="str">
        <f>IF(C4999="","",VLOOKUP(WEEKDAY(C4999),LIST!$A$15:$B$21,2,FALSE))</f>
        <v/>
      </c>
      <c r="H4999" s="42" t="str">
        <f>IF(B4999="","",IF(L4999=LIST!$A$80,LIST!$A$78,IF(L4999=LIST!$A$81,LIST!$A$78,IF(L4999=LIST!$A$82,LIST!$A$78,IF(IFERROR(VLOOKUP(B4999,'PHR (Project Hourly Rate)'!B:G,6,FALSE),LIST!$A$78)=0,LIST!$A$79,L4999)))))</f>
        <v/>
      </c>
      <c r="I4999" s="42" t="str">
        <f>IF(B4999="","",IF(L4999=LIST!$A$75,"",IF(K4999=LIST!$A$76,LIST!$A$76,IF(L4999=LIST!$A$77,"",IF(L4999=LIST!$A$78,"",IF(L4999=LIST!$A$80,"",IF(L4999=LIST!$A$72,"",IF(L4999=LIST!$A$73,"",IF(L4999=LIST!$A$81,"",IF(L4999=LIST!$A$82,"",IF(L4999=LIST!$A$79,"",IF(K4999=LIST!$A$75,LIST!$A$75,ROUND(J4999*L4999,2)))))))))))))</f>
        <v/>
      </c>
      <c r="J4999" s="43">
        <f>IF(D4999="",0,IF(K4999=LIST!$A$75,0,IF(K4999=LIST!$A$76,0,IF(K4999=LIST!$A$77,0,IF(K4999=LIST!$A$78,0,(MIN(D4999,8)-K4999))))))</f>
        <v>0</v>
      </c>
      <c r="K4999" s="185" t="str">
        <f>IF(D4999="","",IF('CLAIM FORM'!$M$7="",0,IF(L4999=LIST!$A$78,0,IF('CLAIM FORM'!$M$7="R&amp;D",0,IF(E4999="",LIST!$A$75,IF(F4999=LIST!$F$30,0,IFERROR(((VLOOKUP(E4999,'TRAINING CODE'!B:D,3,FALSE)*MIN(D4999,8))),LIST!$A$76)))))))</f>
        <v/>
      </c>
      <c r="L4999" s="183" t="str">
        <f>IF(B4999="","",IF('CLAIM FORM'!$M$7="",LIST!$A$77,IFERROR(VLOOKUP(B4999,'PHR (Project Hourly Rate)'!B:G,6,FALSE),LIST!$A$78)))</f>
        <v/>
      </c>
    </row>
    <row r="5000" spans="1:12" ht="36" customHeight="1">
      <c r="A5000" s="184">
        <v>4998</v>
      </c>
      <c r="B5000" s="46"/>
      <c r="C5000" s="47"/>
      <c r="D5000" s="48"/>
      <c r="E5000" s="49"/>
      <c r="F5000" s="49"/>
      <c r="G5000" s="41" t="str">
        <f>IF(C5000="","",VLOOKUP(WEEKDAY(C5000),LIST!$A$15:$B$21,2,FALSE))</f>
        <v/>
      </c>
      <c r="H5000" s="42" t="str">
        <f>IF(B5000="","",IF(L5000=LIST!$A$80,LIST!$A$78,IF(L5000=LIST!$A$81,LIST!$A$78,IF(L5000=LIST!$A$82,LIST!$A$78,IF(IFERROR(VLOOKUP(B5000,'PHR (Project Hourly Rate)'!B:G,6,FALSE),LIST!$A$78)=0,LIST!$A$79,L5000)))))</f>
        <v/>
      </c>
      <c r="I5000" s="42" t="str">
        <f>IF(B5000="","",IF(L5000=LIST!$A$75,"",IF(K5000=LIST!$A$76,LIST!$A$76,IF(L5000=LIST!$A$77,"",IF(L5000=LIST!$A$78,"",IF(L5000=LIST!$A$80,"",IF(L5000=LIST!$A$72,"",IF(L5000=LIST!$A$73,"",IF(L5000=LIST!$A$81,"",IF(L5000=LIST!$A$82,"",IF(L5000=LIST!$A$79,"",IF(K5000=LIST!$A$75,LIST!$A$75,ROUND(J5000*L5000,2)))))))))))))</f>
        <v/>
      </c>
      <c r="J5000" s="43">
        <f>IF(D5000="",0,IF(K5000=LIST!$A$75,0,IF(K5000=LIST!$A$76,0,IF(K5000=LIST!$A$77,0,IF(K5000=LIST!$A$78,0,(MIN(D5000,8)-K5000))))))</f>
        <v>0</v>
      </c>
      <c r="K5000" s="185" t="str">
        <f>IF(D5000="","",IF('CLAIM FORM'!$M$7="",0,IF(L5000=LIST!$A$78,0,IF('CLAIM FORM'!$M$7="R&amp;D",0,IF(E5000="",LIST!$A$75,IF(F5000=LIST!$F$30,0,IFERROR(((VLOOKUP(E5000,'TRAINING CODE'!B:D,3,FALSE)*MIN(D5000,8))),LIST!$A$76)))))))</f>
        <v/>
      </c>
      <c r="L5000" s="183" t="str">
        <f>IF(B5000="","",IF('CLAIM FORM'!$M$7="",LIST!$A$77,IFERROR(VLOOKUP(B5000,'PHR (Project Hourly Rate)'!B:G,6,FALSE),LIST!$A$78)))</f>
        <v/>
      </c>
    </row>
    <row r="5001" spans="1:12" ht="36" customHeight="1">
      <c r="A5001" s="184">
        <v>4999</v>
      </c>
      <c r="B5001" s="46"/>
      <c r="C5001" s="47"/>
      <c r="D5001" s="48"/>
      <c r="E5001" s="49"/>
      <c r="F5001" s="49"/>
      <c r="G5001" s="41" t="str">
        <f>IF(C5001="","",VLOOKUP(WEEKDAY(C5001),LIST!$A$15:$B$21,2,FALSE))</f>
        <v/>
      </c>
      <c r="H5001" s="42" t="str">
        <f>IF(B5001="","",IF(L5001=LIST!$A$80,LIST!$A$78,IF(L5001=LIST!$A$81,LIST!$A$78,IF(L5001=LIST!$A$82,LIST!$A$78,IF(IFERROR(VLOOKUP(B5001,'PHR (Project Hourly Rate)'!B:G,6,FALSE),LIST!$A$78)=0,LIST!$A$79,L5001)))))</f>
        <v/>
      </c>
      <c r="I5001" s="42" t="str">
        <f>IF(B5001="","",IF(L5001=LIST!$A$75,"",IF(K5001=LIST!$A$76,LIST!$A$76,IF(L5001=LIST!$A$77,"",IF(L5001=LIST!$A$78,"",IF(L5001=LIST!$A$80,"",IF(L5001=LIST!$A$72,"",IF(L5001=LIST!$A$73,"",IF(L5001=LIST!$A$81,"",IF(L5001=LIST!$A$82,"",IF(L5001=LIST!$A$79,"",IF(K5001=LIST!$A$75,LIST!$A$75,ROUND(J5001*L5001,2)))))))))))))</f>
        <v/>
      </c>
      <c r="J5001" s="43">
        <f>IF(D5001="",0,IF(K5001=LIST!$A$75,0,IF(K5001=LIST!$A$76,0,IF(K5001=LIST!$A$77,0,IF(K5001=LIST!$A$78,0,(MIN(D5001,8)-K5001))))))</f>
        <v>0</v>
      </c>
      <c r="K5001" s="185" t="str">
        <f>IF(D5001="","",IF('CLAIM FORM'!$M$7="",0,IF(L5001=LIST!$A$78,0,IF('CLAIM FORM'!$M$7="R&amp;D",0,IF(E5001="",LIST!$A$75,IF(F5001=LIST!$F$30,0,IFERROR(((VLOOKUP(E5001,'TRAINING CODE'!B:D,3,FALSE)*MIN(D5001,8))),LIST!$A$76)))))))</f>
        <v/>
      </c>
      <c r="L5001" s="183" t="str">
        <f>IF(B5001="","",IF('CLAIM FORM'!$M$7="",LIST!$A$77,IFERROR(VLOOKUP(B5001,'PHR (Project Hourly Rate)'!B:G,6,FALSE),LIST!$A$78)))</f>
        <v/>
      </c>
    </row>
    <row r="5002" spans="1:12" ht="36" customHeight="1" thickBot="1">
      <c r="A5002" s="186">
        <v>5000</v>
      </c>
      <c r="B5002" s="187"/>
      <c r="C5002" s="188"/>
      <c r="D5002" s="189"/>
      <c r="E5002" s="190"/>
      <c r="F5002" s="190"/>
      <c r="G5002" s="191" t="str">
        <f>IF(C5002="","",VLOOKUP(WEEKDAY(C5002),LIST!$A$15:$B$21,2,FALSE))</f>
        <v/>
      </c>
      <c r="H5002" s="192" t="str">
        <f>IF(B5002="","",IF(L5002=LIST!$A$80,LIST!$A$78,IF(L5002=LIST!$A$81,LIST!$A$78,IF(L5002=LIST!$A$82,LIST!$A$78,IF(IFERROR(VLOOKUP(B5002,'PHR (Project Hourly Rate)'!B:G,6,FALSE),LIST!$A$78)=0,LIST!$A$79,L5002)))))</f>
        <v/>
      </c>
      <c r="I5002" s="192" t="str">
        <f>IF(B5002="","",IF(L5002=LIST!$A$75,"",IF(K5002=LIST!$A$76,LIST!$A$76,IF(L5002=LIST!$A$77,"",IF(L5002=LIST!$A$78,"",IF(L5002=LIST!$A$80,"",IF(L5002=LIST!$A$72,"",IF(L5002=LIST!$A$73,"",IF(L5002=LIST!$A$81,"",IF(L5002=LIST!$A$82,"",IF(L5002=LIST!$A$79,"",IF(K5002=LIST!$A$75,LIST!$A$75,ROUND(J5002*L5002,2)))))))))))))</f>
        <v/>
      </c>
      <c r="J5002" s="193">
        <f>IF(D5002="",0,IF(K5002=LIST!$A$75,0,IF(K5002=LIST!$A$76,0,IF(K5002=LIST!$A$77,0,IF(K5002=LIST!$A$78,0,(MIN(D5002,8)-K5002))))))</f>
        <v>0</v>
      </c>
      <c r="K5002" s="194" t="str">
        <f>IF(D5002="","",IF('CLAIM FORM'!$M$7="",0,IF(L5002=LIST!$A$78,0,IF('CLAIM FORM'!$M$7="R&amp;D",0,IF(E5002="",LIST!$A$75,IF(F5002=LIST!$F$30,0,IFERROR(((VLOOKUP(E5002,'TRAINING CODE'!B:D,3,FALSE)*MIN(D5002,8))),LIST!$A$76)))))))</f>
        <v/>
      </c>
      <c r="L5002" s="183" t="str">
        <f>IF(B5002="","",IF('CLAIM FORM'!$M$7="",LIST!$A$77,IFERROR(VLOOKUP(B5002,'PHR (Project Hourly Rate)'!B:G,6,FALSE),LIST!$A$78)))</f>
        <v/>
      </c>
    </row>
  </sheetData>
  <mergeCells count="1">
    <mergeCell ref="A1:K1"/>
  </mergeCells>
  <phoneticPr fontId="11" type="noConversion"/>
  <conditionalFormatting sqref="C3:F5002">
    <cfRule type="expression" dxfId="14" priority="24" stopIfTrue="1">
      <formula>$B3=""</formula>
    </cfRule>
  </conditionalFormatting>
  <conditionalFormatting sqref="E3:E5002">
    <cfRule type="expression" dxfId="13" priority="8">
      <formula>$F3="Trainee"</formula>
    </cfRule>
    <cfRule type="expression" dxfId="12" priority="10">
      <formula>$F3="Trainer"</formula>
    </cfRule>
  </conditionalFormatting>
  <dataValidations count="3">
    <dataValidation type="date" operator="greaterThan" allowBlank="1" showInputMessage="1" sqref="C5003:C1048576" xr:uid="{0E0A0951-7615-4DF3-8050-90E5F2E76F60}">
      <formula1>42370</formula1>
    </dataValidation>
    <dataValidation type="date" operator="greaterThan" allowBlank="1" showInputMessage="1" showErrorMessage="1" error="Enter date in DD/MM/YY Format." sqref="C3:C5002" xr:uid="{5147FF89-D9A6-4D2D-9C69-6DC01CCC75D5}">
      <formula1>42370</formula1>
    </dataValidation>
    <dataValidation operator="greaterThan" allowBlank="1" showInputMessage="1" sqref="A2:K2" xr:uid="{AFDB66A8-6B33-4105-A1B5-E56D0056043C}"/>
  </dataValidations>
  <hyperlinks>
    <hyperlink ref="A2" location="GUIDANCE!A79" display="LINE No." xr:uid="{BE9C0D04-6CFE-490C-89BB-1577BD696EC8}"/>
    <hyperlink ref="D2" location="GUIDANCE!A82" display="PROJECT HOURS" xr:uid="{353E8183-F534-41B6-8E0B-953F2DA74000}"/>
    <hyperlink ref="H2" location="GUIDANCE!A86" display="PROJECT HOURLY RATE" xr:uid="{80E1C307-FE95-41D2-905E-32D51E412A64}"/>
    <hyperlink ref="J2" location="GUIDANCE!A88" display="ELIGIBLE HOURS" xr:uid="{B0573635-FBA8-411B-B339-BD7891883F59}"/>
    <hyperlink ref="C2" location="GUIDANCE!A81" display="DATE" xr:uid="{DD9B4D00-8BFE-4B64-B68C-3C6375FB407C}"/>
    <hyperlink ref="E2" location="GUIDANCE!A83" display="TRAINING  CODE" xr:uid="{8333A0D5-E6F4-40DF-A9BF-6978DB5AD9DE}"/>
    <hyperlink ref="G2" location="GUIDANCE!A85" display="DAY" xr:uid="{42E8B79A-7B03-4984-BEFD-633BB425F192}"/>
    <hyperlink ref="B2" location="GUIDANCE!A80" display="EMPLOYEE NUMBER" xr:uid="{A7AE7027-BB4E-4C95-90A6-2455ACBE4053}"/>
    <hyperlink ref="I2" location="GUIDANCE!A87" display="ELIGIBLE EXPENDITURE" xr:uid="{0E23E997-4CB8-442A-B4D0-384CA7DE3BEA}"/>
    <hyperlink ref="F2" location="GUIDANCE!A84" display="TRAINER " xr:uid="{34BD3BF8-FAE6-42F1-AADC-C59B863EAAF0}"/>
    <hyperlink ref="K2" location="GUIDANCE!A89" display="GUIDANCE!A89" xr:uid="{C5D03222-5E87-4E91-88D1-F413DBB04A5C}"/>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5" stopIfTrue="1" id="{BBCD5E37-3B70-4D7C-8F65-7234F7688BF0}">
            <xm:f>'CLAIM FORM'!$M$7=LIST!$G$31</xm:f>
            <x14:dxf>
              <fill>
                <patternFill>
                  <bgColor theme="0"/>
                </patternFill>
              </fill>
            </x14:dxf>
          </x14:cfRule>
          <xm:sqref>E3:F5002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F353F15-2015-4F02-9090-3FA74157E35C}">
          <x14:formula1>
            <xm:f>LIST!$F$30:$F$31</xm:f>
          </x14:formula1>
          <xm:sqref>F3:F5002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5E98-D86F-4C3F-926D-9EEDF368EAC3}">
  <sheetPr codeName="Sheet8"/>
  <dimension ref="A1:D13"/>
  <sheetViews>
    <sheetView workbookViewId="0">
      <selection activeCell="C7" sqref="C7"/>
    </sheetView>
  </sheetViews>
  <sheetFormatPr defaultRowHeight="14.45"/>
  <cols>
    <col min="1" max="1" width="23.140625" customWidth="1"/>
    <col min="2" max="2" width="15" customWidth="1"/>
  </cols>
  <sheetData>
    <row r="1" spans="1:4" ht="15" thickBot="1">
      <c r="A1" s="1" t="s">
        <v>354</v>
      </c>
      <c r="B1" s="2" t="s">
        <v>355</v>
      </c>
    </row>
    <row r="2" spans="1:4">
      <c r="A2" s="3" t="s">
        <v>356</v>
      </c>
      <c r="B2" s="4">
        <f>SUM(TRAVEL!S:S)</f>
        <v>0</v>
      </c>
    </row>
    <row r="3" spans="1:4">
      <c r="A3" s="5" t="s">
        <v>258</v>
      </c>
      <c r="B3" s="6">
        <f>SUMIF(INVOICED!C:C,"Consultancy",INVOICED!O:O)</f>
        <v>0</v>
      </c>
    </row>
    <row r="4" spans="1:4">
      <c r="A4" s="5" t="s">
        <v>264</v>
      </c>
      <c r="B4" s="6">
        <f>SUMIF(INVOICED!C:C,"Sub contracting",INVOICED!O:O)</f>
        <v>0</v>
      </c>
    </row>
    <row r="5" spans="1:4">
      <c r="A5" s="5" t="s">
        <v>245</v>
      </c>
      <c r="B5" s="6">
        <f>SUMIF(INVOICED!C:C,"Materials",INVOICED!O:O)</f>
        <v>0</v>
      </c>
    </row>
    <row r="6" spans="1:4">
      <c r="A6" s="5" t="s">
        <v>272</v>
      </c>
      <c r="B6" s="6">
        <f>SUMIF(INVOICED!C:C,"Trials and Testing",INVOICED!O:O)</f>
        <v>0</v>
      </c>
    </row>
    <row r="7" spans="1:4">
      <c r="A7" s="5" t="s">
        <v>275</v>
      </c>
      <c r="B7" s="6">
        <f>SUMIF(INVOICED!C:C,"Intellectual Property",INVOICED!O:O)</f>
        <v>0</v>
      </c>
    </row>
    <row r="8" spans="1:4">
      <c r="A8" s="7" t="s">
        <v>278</v>
      </c>
      <c r="B8" s="6">
        <f>SUMIF(INVOICED!C:C,"Depreciation/Instruments &amp; Equipment",INVOICED!O:O)</f>
        <v>0</v>
      </c>
    </row>
    <row r="9" spans="1:4">
      <c r="A9" s="5" t="s">
        <v>282</v>
      </c>
      <c r="B9" s="6">
        <f>SUMIF(INVOICED!C:C,"Other 1",INVOICED!O:O)</f>
        <v>0</v>
      </c>
    </row>
    <row r="10" spans="1:4">
      <c r="A10" s="5" t="s">
        <v>284</v>
      </c>
      <c r="B10" s="6">
        <f>SUMIF(INVOICED!C:C,"Other 2",INVOICED!O:O)</f>
        <v>0</v>
      </c>
    </row>
    <row r="11" spans="1:4">
      <c r="A11" s="8" t="s">
        <v>287</v>
      </c>
      <c r="B11" s="6">
        <f>SUMIF(INVOICED!C:C,"Other 3",INVOICED!O:O)</f>
        <v>0</v>
      </c>
    </row>
    <row r="12" spans="1:4" ht="15" thickBot="1">
      <c r="A12" s="8" t="s">
        <v>290</v>
      </c>
      <c r="B12" s="6">
        <f>B13-SUM(B2:B11)</f>
        <v>0</v>
      </c>
    </row>
    <row r="13" spans="1:4" ht="15" thickBot="1">
      <c r="A13" s="9" t="s">
        <v>357</v>
      </c>
      <c r="B13" s="10" cm="1">
        <f t="array" ref="B13:D13">'CLAIM FORM'!F15:H15+'CLAIM FORM'!F16:H16</f>
        <v>0</v>
      </c>
      <c r="C13">
        <v>0</v>
      </c>
      <c r="D13">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CE7A-94EE-4EF1-A1FB-A1F46DE5AA43}">
  <sheetPr codeName="Sheet9"/>
  <dimension ref="A3:C7"/>
  <sheetViews>
    <sheetView showGridLines="0" workbookViewId="0">
      <selection activeCell="C9" sqref="C8:C9"/>
    </sheetView>
  </sheetViews>
  <sheetFormatPr defaultColWidth="8.7109375" defaultRowHeight="14.45"/>
  <cols>
    <col min="1" max="1" width="28.85546875" style="12" bestFit="1" customWidth="1"/>
    <col min="2" max="2" width="12.85546875" style="12" customWidth="1"/>
    <col min="3" max="3" width="12.140625" style="12" customWidth="1"/>
    <col min="4" max="16384" width="8.7109375" style="12"/>
  </cols>
  <sheetData>
    <row r="3" spans="1:3">
      <c r="A3" s="13" t="s">
        <v>8</v>
      </c>
      <c r="B3" s="14" t="s">
        <v>358</v>
      </c>
      <c r="C3" s="14" t="s">
        <v>359</v>
      </c>
    </row>
    <row r="4" spans="1:3">
      <c r="A4" s="15" t="s">
        <v>360</v>
      </c>
      <c r="B4" s="16" t="str">
        <f>IF(MIN(INVOICED!R:R)&lt;1,"",MIN(INVOICED!R:R))</f>
        <v/>
      </c>
      <c r="C4" s="16" t="str">
        <f>IF(MAX(INVOICED!R:R)&lt;1,"",MAX(INVOICED!R:R))</f>
        <v/>
      </c>
    </row>
    <row r="5" spans="1:3">
      <c r="A5" s="15" t="s">
        <v>361</v>
      </c>
      <c r="B5" s="16" t="str">
        <f>IF(MIN(TRAVEL!V:V)&lt;1,"",MIN(TRAVEL!V:V))</f>
        <v/>
      </c>
      <c r="C5" s="16" t="str">
        <f>IF(MAX(TRAVEL!V:V)&lt;1,"",MAX(TRAVEL!V:V))</f>
        <v/>
      </c>
    </row>
    <row r="6" spans="1:3">
      <c r="A6" s="15" t="s">
        <v>168</v>
      </c>
      <c r="B6" s="16" t="str">
        <f>IF(MIN('KEY WORKER'!C:C)&lt;1,"",MIN('KEY WORKER'!C:C))</f>
        <v/>
      </c>
      <c r="C6" s="16" t="str">
        <f>IF(MAX('KEY WORKER'!C:C)&lt;1,"",MAX('KEY WORKER'!C:C))</f>
        <v/>
      </c>
    </row>
    <row r="7" spans="1:3">
      <c r="A7" s="15" t="s">
        <v>362</v>
      </c>
      <c r="B7" s="16" t="str">
        <f>IF(MIN(LABOUR!$C:$C)&lt;1,"",MIN(LABOUR!$C:$C))</f>
        <v/>
      </c>
      <c r="C7" s="16" t="str">
        <f>IF(MAX(LABOUR!$C:$C)&lt;1,"",MAX(LABOUR!$C:$C))</f>
        <v/>
      </c>
    </row>
  </sheetData>
  <sheetProtection algorithmName="SHA-512" hashValue="hvdrixrya2tu1SNvYpamWG71yx9BX3Mb9EtInlwsQ7oSwU4PoBdU+cgLxLSKDibJr7/7/LSRCFYW6OiKVSP1EA==" saltValue="GMOE1baK8UCnq4EWJ/opLA==" spinCount="100000" sheet="1"/>
  <pageMargins left="0.7" right="0.7" top="0.75" bottom="0.75" header="0.3" footer="0.3"/>
  <ignoredErrors>
    <ignoredError sqref="C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INI Corporate Document" ma:contentTypeID="0x010100EDFE3A973432B34083CFD01F0DFDAA9B0057183679DD1AA8468F87704756337682" ma:contentTypeVersion="13" ma:contentTypeDescription="Content Type for Corporate Sites" ma:contentTypeScope="" ma:versionID="70254cb6eaf1bc0741b09f98fac7a06c">
  <xsd:schema xmlns:xsd="http://www.w3.org/2001/XMLSchema" xmlns:xs="http://www.w3.org/2001/XMLSchema" xmlns:p="http://schemas.microsoft.com/office/2006/metadata/properties" xmlns:ns2="1a3e8857-dc64-4ebc-a792-285a74b64f01" xmlns:ns3="38209d67-e23c-4bbb-8215-c10de372bb82" targetNamespace="http://schemas.microsoft.com/office/2006/metadata/properties" ma:root="true" ma:fieldsID="f05f54da4ae3146946ac72620d3221de" ns2:_="" ns3:_="">
    <xsd:import namespace="1a3e8857-dc64-4ebc-a792-285a74b64f01"/>
    <xsd:import namespace="38209d67-e23c-4bbb-8215-c10de372bb82"/>
    <xsd:element name="properties">
      <xsd:complexType>
        <xsd:sequence>
          <xsd:element name="documentManagement">
            <xsd:complexType>
              <xsd:all>
                <xsd:element ref="ns2:ini_default_created_by" minOccurs="0"/>
                <xsd:element ref="ns2:meridio_created_by" minOccurs="0"/>
                <xsd:element ref="ns2:Intapp_From" minOccurs="0"/>
                <xsd:element ref="ns2:Intapp_DateReceived"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3e8857-dc64-4ebc-a792-285a74b64f01" elementFormDefault="qualified">
    <xsd:import namespace="http://schemas.microsoft.com/office/2006/documentManagement/types"/>
    <xsd:import namespace="http://schemas.microsoft.com/office/infopath/2007/PartnerControls"/>
    <xsd:element name="ini_default_created_by" ma:index="10" nillable="true" ma:displayName="Created By User Name" ma:default="ECM User" ma:description="Text field to default to the Created By user, for use in calculated From field" ma:internalName="ini_default_created_by">
      <xsd:simpleType>
        <xsd:restriction base="dms:Text">
          <xsd:maxLength value="255"/>
        </xsd:restriction>
      </xsd:simpleType>
    </xsd:element>
    <xsd:element name="meridio_created_by" ma:index="11" nillable="true" ma:displayName="Meridio Created By" ma:internalName="meridio_created_by" ma:readOnly="true">
      <xsd:simpleType>
        <xsd:restriction base="dms:Text"/>
      </xsd:simpleType>
    </xsd:element>
    <xsd:element name="Intapp_From" ma:index="12" nillable="true" ma:displayName="From" ma:internalName="Intapp_From">
      <xsd:simpleType>
        <xsd:restriction base="dms:Text">
          <xsd:maxLength value="255"/>
        </xsd:restriction>
      </xsd:simpleType>
    </xsd:element>
    <xsd:element name="Intapp_DateReceived" ma:index="13" nillable="true" ma:displayName="Date Received" ma:format="DateTime" ma:internalName="Intapp_DateReceiv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8209d67-e23c-4bbb-8215-c10de372bb82"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5ff7883-e9ad-47da-b7a9-b64fe1b1d849" ContentTypeId="0x010100EDFE3A973432B34083CFD01F0DFDAA9B"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ini_default_created_by xmlns="1a3e8857-dc64-4ebc-a792-285a74b64f01">Deborah Catherwood</ini_default_created_by>
    <Intapp_From xmlns="1a3e8857-dc64-4ebc-a792-285a74b64f01">Majella Donaldson</Intapp_From>
    <Intapp_DateReceived xmlns="1a3e8857-dc64-4ebc-a792-285a74b64f01">2025-01-13T11:30:12+00:00</Intapp_DateReceived>
    <_dlc_DocId xmlns="38209d67-e23c-4bbb-8215-c10de372bb82">6NXSPD2ZVF6A-1204791931-1378</_dlc_DocId>
    <_dlc_DocIdUrl xmlns="38209d67-e23c-4bbb-8215-c10de372bb82">
      <Url>https://investni.sharepoint.com/sites/CLAIMS/_layouts/15/DocIdRedir.aspx?ID=6NXSPD2ZVF6A-1204791931-1378</Url>
      <Description>6NXSPD2ZVF6A-1204791931-1378</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40A905-748E-419B-802F-F6448E09113C}"/>
</file>

<file path=customXml/itemProps2.xml><?xml version="1.0" encoding="utf-8"?>
<ds:datastoreItem xmlns:ds="http://schemas.openxmlformats.org/officeDocument/2006/customXml" ds:itemID="{2D5D74A0-A14A-42AF-94B7-C1CC3788F2E8}"/>
</file>

<file path=customXml/itemProps3.xml><?xml version="1.0" encoding="utf-8"?>
<ds:datastoreItem xmlns:ds="http://schemas.openxmlformats.org/officeDocument/2006/customXml" ds:itemID="{EBD3DAAA-B932-4F0A-A589-75A7BC04C268}"/>
</file>

<file path=customXml/itemProps4.xml><?xml version="1.0" encoding="utf-8"?>
<ds:datastoreItem xmlns:ds="http://schemas.openxmlformats.org/officeDocument/2006/customXml" ds:itemID="{FB34A0A3-5272-4EBD-97A1-7569CDFFF156}"/>
</file>

<file path=customXml/itemProps5.xml><?xml version="1.0" encoding="utf-8"?>
<ds:datastoreItem xmlns:ds="http://schemas.openxmlformats.org/officeDocument/2006/customXml" ds:itemID="{D57A67C0-4F06-4DA1-82D1-25445A0B4787}"/>
</file>

<file path=docProps/app.xml><?xml version="1.0" encoding="utf-8"?>
<Properties xmlns="http://schemas.openxmlformats.org/officeDocument/2006/extended-properties" xmlns:vt="http://schemas.openxmlformats.org/officeDocument/2006/docPropsVTypes">
  <Application>Microsoft Excel Online</Application>
  <Manager/>
  <Company>Invest Northern Ireland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Fegan</dc:creator>
  <cp:keywords/>
  <dc:description/>
  <cp:lastModifiedBy>Jamie McGimpsey</cp:lastModifiedBy>
  <cp:revision/>
  <dcterms:created xsi:type="dcterms:W3CDTF">2024-02-26T17:06:41Z</dcterms:created>
  <dcterms:modified xsi:type="dcterms:W3CDTF">2025-12-18T09:49:55Z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0x010100EDFE3A973432B34083CFD01F0DFDAA9B0057183679DD1AA8468F87704756337682</vt:lpwstr>
  </property>
  <property fmtid="{D5CDD505-2E9C-101B-9397-08002B2CF9AE}" pid="3" name="_dlc_DocIdItemGuid">
    <vt:lpwstr>801636db-03b7-409c-9cd1-5642bedf58a7</vt:lpwstr>
  </property>
  <property fmtid="{D5CDD505-2E9C-101B-9397-08002B2CF9AE}" pid="4" name="SharedWithUsers">
    <vt:lpwstr>379;#Des Fegan;#774;#Chris Haugh;#143;#Dawn McKeown;#296;#Majella Donaldson;#128;#Billy Irvine;#321;#Paul Carlin;#371;#Jenny Topping;#132;#Adrian Ritchie;#382;#Andrea Simpson;#171;#Cheryl Laverty;#358;#Cheryl Ross;#77;#Elaine Brown;#385;#Jackie Hagan;#198;#Joanne Logue;#244;#John McAleavey;#476;#Judith Harkness;#160;#Mairead Rooney;#374;#Mark Kennedy;#145;#Martin Childs;#403;#Mary McLarnon;#466;#Neil McKeag;#327;#Nicola Barker;#186;#Nicola Jackson;#453;#Oliver Parsons;#248;#Penny Lewis;#681;#Ryan Farrelly;#454;#Ryan Lennox;#286;#Sharon McKee;#187;#Sharon McVeigh;#432;#Nigel McKernan;#498;#Jamie McGimpsey;#469;#Deborah Catherwood</vt:lpwstr>
  </property>
  <property fmtid="{D5CDD505-2E9C-101B-9397-08002B2CF9AE}" pid="5" name="Order">
    <vt:r8>123500</vt:r8>
  </property>
</Properties>
</file>